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ktakahashi\Box\SEE\Projects\22-136 WRA CO BD GHG\BD strategy model\"/>
    </mc:Choice>
  </mc:AlternateContent>
  <xr:revisionPtr revIDLastSave="0" documentId="13_ncr:1_{DEB10F57-BD84-4B9D-9662-B913247FAE4B}" xr6:coauthVersionLast="47" xr6:coauthVersionMax="47" xr10:uidLastSave="{00000000-0000-0000-0000-000000000000}"/>
  <bookViews>
    <workbookView xWindow="-120" yWindow="-120" windowWidth="29040" windowHeight="15840" xr2:uid="{FD009B93-F481-4E31-A0A7-FC8DCEEFDC4A}"/>
  </bookViews>
  <sheets>
    <sheet name="Model Information" sheetId="26" r:id="rId1"/>
    <sheet name="Dashboard" sheetId="47" r:id="rId2"/>
    <sheet name="Inputs" sheetId="52" r:id="rId3"/>
    <sheet name="Calculation" sheetId="84" r:id="rId4"/>
    <sheet name="Input_HeatPumpPotential" sheetId="73" r:id="rId5"/>
    <sheet name="Input_HydrogenBlending" sheetId="71" r:id="rId6"/>
    <sheet name="Input_RNGPotential" sheetId="74" r:id="rId7"/>
    <sheet name="COP" sheetId="75" r:id="rId8"/>
    <sheet name="ICF RNG Tables" sheetId="82" r:id="rId9"/>
    <sheet name="UtilityNatGasAllocation" sheetId="85" r:id="rId10"/>
    <sheet name="UtilityInputs" sheetId="55" r:id="rId11"/>
    <sheet name="ElectricUtilityGridEmissions" sheetId="54" r:id="rId12"/>
    <sheet name="UtilityRebates" sheetId="53" r:id="rId13"/>
    <sheet name="GasHeatingPotential" sheetId="68" r:id="rId14"/>
    <sheet name="Data -&gt;" sheetId="58" r:id="rId15"/>
    <sheet name="GasEmissionFactors" sheetId="86" r:id="rId16"/>
    <sheet name="StatesUtilitiesList" sheetId="63" r:id="rId17"/>
    <sheet name="Library" sheetId="18" r:id="rId18"/>
    <sheet name="AEOHenryHubPrice" sheetId="83" r:id="rId19"/>
    <sheet name="EIAUtilitySales" sheetId="69" r:id="rId20"/>
    <sheet name="Temp" sheetId="76" r:id="rId21"/>
    <sheet name="Dropdowns" sheetId="51" r:id="rId22"/>
  </sheets>
  <externalReferences>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19" hidden="1">EIAUtilitySales!$A$4:$G$1537</definedName>
    <definedName name="_xlnm._FilterDatabase" localSheetId="12" hidden="1">UtilityRebates!$B$23:$H$23</definedName>
    <definedName name="Adjusted" localSheetId="0">#REF!</definedName>
    <definedName name="Adjusted" localSheetId="10">#REF!</definedName>
    <definedName name="Adjusted">#REF!</definedName>
    <definedName name="Alpha">[1]SCurve!$B$11</definedName>
    <definedName name="baseline_year">#REF!</definedName>
    <definedName name="Btu_per_kWh">[2]Library!$D$106</definedName>
    <definedName name="client">[3]Setup!$D$8</definedName>
    <definedName name="CRF">[4]Library!$H$484</definedName>
    <definedName name="Crystal_1_1_WEBI_DataGrid" hidden="1">[5]fhwa_2019_vm2!#REF!</definedName>
    <definedName name="Crystal_1_1_WEBI_HHeading" hidden="1">[5]fhwa_2019_vm2!#REF!</definedName>
    <definedName name="Crystal_1_1_WEBI_Table" hidden="1">[5]fhwa_2019_vm2!#REF!</definedName>
    <definedName name="CTFEBS" localSheetId="0">#REF!</definedName>
    <definedName name="CTFEBS" localSheetId="10">#REF!</definedName>
    <definedName name="CTFEBS">#REF!</definedName>
    <definedName name="_xlnm.Database" localSheetId="10">#REF!</definedName>
    <definedName name="_xlnm.Database">#REF!</definedName>
    <definedName name="default_heatRateImprove">[4]Library!$H$32</definedName>
    <definedName name="DR">GasEmissionFactors!#REF!</definedName>
    <definedName name="DR.IA">GasEmissionFactors!#REF!</definedName>
    <definedName name="DR.IL">GasEmissionFactors!#REF!</definedName>
    <definedName name="DR.IN">GasEmissionFactors!#REF!</definedName>
    <definedName name="DR.MO">GasEmissionFactors!#REF!</definedName>
    <definedName name="DR.OH">GasEmissionFactors!#REF!</definedName>
    <definedName name="DR.Ohio">GasEmissionFactors!#REF!</definedName>
    <definedName name="DR.WI">GasEmissionFactors!#REF!</definedName>
    <definedName name="dropdown_EE_dashboard">[4]Dashboard!$BH$16</definedName>
    <definedName name="dropdown_mass_dashboard">[4]Dashboard!$AB$31</definedName>
    <definedName name="dropdown_rate_dashboard">[4]Dashboard!$J$31</definedName>
    <definedName name="dropdown_RE_dashboard">[4]Dashboard!$BH$11</definedName>
    <definedName name="dropdown_RE_RE" localSheetId="0">#REF!</definedName>
    <definedName name="dropdown_RE_RE" localSheetId="10">#REF!</definedName>
    <definedName name="dropdown_RE_RE">#REF!</definedName>
    <definedName name="EE_Discount_Rate">[4]Library!$H$504</definedName>
    <definedName name="ee_load_factor">[4]Library!$H$375</definedName>
    <definedName name="endDate">[3]Setup!$D$12</definedName>
    <definedName name="file1" localSheetId="0">#REF!</definedName>
    <definedName name="file1" localSheetId="10">#REF!</definedName>
    <definedName name="file1">#REF!</definedName>
    <definedName name="file1_cao" localSheetId="0">#REF!</definedName>
    <definedName name="file1_cao" localSheetId="10">#REF!</definedName>
    <definedName name="file1_cao">#REF!</definedName>
    <definedName name="file1a" localSheetId="0">#REF!</definedName>
    <definedName name="file1a" localSheetId="10">#REF!</definedName>
    <definedName name="file1a">#REF!</definedName>
    <definedName name="file3" localSheetId="0">#REF!</definedName>
    <definedName name="file3" localSheetId="10">#REF!</definedName>
    <definedName name="file3">#REF!</definedName>
    <definedName name="file4" localSheetId="0">#REF!</definedName>
    <definedName name="file4" localSheetId="10">#REF!</definedName>
    <definedName name="file4">#REF!</definedName>
    <definedName name="file5_green_pricing" localSheetId="0">#REF!</definedName>
    <definedName name="file5_green_pricing" localSheetId="10">#REF!</definedName>
    <definedName name="file5_green_pricing">#REF!</definedName>
    <definedName name="file5_net_metering" localSheetId="0">#REF!</definedName>
    <definedName name="file5_net_metering" localSheetId="10">#REF!</definedName>
    <definedName name="file5_net_metering">#REF!</definedName>
    <definedName name="file6_dispersed_gen" localSheetId="0">#REF!</definedName>
    <definedName name="file6_dispersed_gen" localSheetId="10">#REF!</definedName>
    <definedName name="file6_dispersed_gen">#REF!</definedName>
    <definedName name="file6_distributed_gen" localSheetId="0">#REF!</definedName>
    <definedName name="file6_distributed_gen" localSheetId="10">#REF!</definedName>
    <definedName name="file6_distributed_gen">#REF!</definedName>
    <definedName name="file7" localSheetId="0">#REF!</definedName>
    <definedName name="file7" localSheetId="10">#REF!</definedName>
    <definedName name="file7">#REF!</definedName>
    <definedName name="file8" localSheetId="0">#REF!</definedName>
    <definedName name="file8" localSheetId="10">#REF!</definedName>
    <definedName name="file8">#REF!</definedName>
    <definedName name="FINAL" localSheetId="0">#REF!</definedName>
    <definedName name="FINAL" localSheetId="10">#REF!</definedName>
    <definedName name="FINAL">#REF!</definedName>
    <definedName name="Half_Year">GasEmissionFactors!#REF!</definedName>
    <definedName name="heatRateImprovementCost">[4]Library!$H$34</definedName>
    <definedName name="hours_2012">[4]Library!$H$15</definedName>
    <definedName name="hours_8760">[4]Library!$I$15</definedName>
    <definedName name="Inflation">#REF!</definedName>
    <definedName name="Inflation_Rate" localSheetId="15">[6]Summary!$E$10</definedName>
    <definedName name="inflation_rate">[4]Library!$H$12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emper_igcc_cf">[4]Library!$H$40</definedName>
    <definedName name="kemper_igcc_emissionrate">[4]Library!$H$41</definedName>
    <definedName name="lbs_per_shortton">[4]Library!$H$10</definedName>
    <definedName name="max_ngcc_cf">[4]Library!$H$37</definedName>
    <definedName name="Municipality" localSheetId="1">Dashboard!#REF!</definedName>
    <definedName name="Municipality">#REF!</definedName>
    <definedName name="Net_Generation_by_State__Type_1" localSheetId="0">#REF!</definedName>
    <definedName name="Net_Generation_by_State__Type_1" localSheetId="10">#REF!</definedName>
    <definedName name="Net_Generation_by_State__Type_1">#REF!</definedName>
    <definedName name="Net_Generation_by_State__Type_of_Producer__Energy_Source" localSheetId="0">#REF!</definedName>
    <definedName name="Net_Generation_by_State__Type_of_Producer__Energy_Source" localSheetId="10">#REF!</definedName>
    <definedName name="Net_Generation_by_State__Type_of_Producer__Energy_Source">#REF!</definedName>
    <definedName name="new_coal_cf">[4]Library!$H$36</definedName>
    <definedName name="new_nuclear_cf">[4]Library!$H$39</definedName>
    <definedName name="new_source_emissionrate">[4]Library!$H$42</definedName>
    <definedName name="newNuclearCF">[4]Library!$H$38</definedName>
    <definedName name="NGGT_CF">[4]Library!$H$43</definedName>
    <definedName name="NGGT_ER">[4]Library!$H$44</definedName>
    <definedName name="NGPeak">GasEmissionFactors!#REF!</definedName>
    <definedName name="NWAlife">#REF!</definedName>
    <definedName name="pdate">[3]Setup!$F$8</definedName>
    <definedName name="Peak">[1]SCurve!$B$9</definedName>
    <definedName name="planningnum">[3]Setup!#REF!</definedName>
    <definedName name="pnumber">[3]Setup!$D$9</definedName>
    <definedName name="PRINT" localSheetId="0">#REF!</definedName>
    <definedName name="PRINT" localSheetId="10">#REF!</definedName>
    <definedName name="PRINT">#REF!</definedName>
    <definedName name="_xlnm.Print_Titles" localSheetId="19">EIAUtilitySales!$2:$4</definedName>
    <definedName name="RDR">Inputs!$G$89</definedName>
    <definedName name="RealWACC">#REF!</definedName>
    <definedName name="ReserveMargin">GasEmissionFactors!#REF!</definedName>
    <definedName name="resolution">[3]Setup!$F$15</definedName>
    <definedName name="sankey_slope">[2]Sankey!$AS$59</definedName>
    <definedName name="SAVED" localSheetId="0">#REF!</definedName>
    <definedName name="SAVED" localSheetId="10">#REF!</definedName>
    <definedName name="SAVED">#REF!</definedName>
    <definedName name="SAVII" localSheetId="0">#REF!</definedName>
    <definedName name="SAVII" localSheetId="10">#REF!</definedName>
    <definedName name="SAVII">#REF!</definedName>
    <definedName name="scenarioLabel">[7]S1_StudyArea!$C$16</definedName>
    <definedName name="scenarioName">[4]Dashboard!$BB$7</definedName>
    <definedName name="separated_states">[2]Library!$G$62</definedName>
    <definedName name="startDate">[3]Setup!$D$11</definedName>
    <definedName name="STATES" localSheetId="0">#REF!</definedName>
    <definedName name="STATES" localSheetId="10">#REF!</definedName>
    <definedName name="STATES">#REF!</definedName>
    <definedName name="stock">[8]Stock!$E$6:$BW$281</definedName>
    <definedName name="stockKey">[8]Stock!$B$6:$B$281</definedName>
    <definedName name="sub_mcd_annres_25">#REF!</definedName>
    <definedName name="T_D_losses">[4]Library!$H$25</definedName>
    <definedName name="target_year">#REF!</definedName>
    <definedName name="td_losses" localSheetId="0">[2]Library!#REF!</definedName>
    <definedName name="td_losses" localSheetId="10">[2]Library!#REF!</definedName>
    <definedName name="td_losses">[2]Library!#REF!</definedName>
    <definedName name="Time">[1]SCurve!$A$15:$A$115</definedName>
    <definedName name="Time0">[1]SCurve!$B$12</definedName>
    <definedName name="Time1">[1]SCurve!$B$5</definedName>
    <definedName name="Time2">[1]SCurve!$B$7</definedName>
    <definedName name="Tlife">#REF!</definedName>
    <definedName name="underUC_NGCC_CF">[4]Library!$H$35</definedName>
    <definedName name="Value1">[1]SCurve!$B$6</definedName>
    <definedName name="Value2">[1]SCurve!$B$8</definedName>
    <definedName name="vmt">'[8]VMT Flow'!$E$6:$BW$281</definedName>
    <definedName name="vmtKey">'[8]VMT Flow'!$B$6:$B$281</definedName>
    <definedName name="vmtRegionScaleFactor">[8]VMT_Scaling!$F$39</definedName>
    <definedName name="WACC">#REF!</definedName>
    <definedName name="YEAR" localSheetId="0">#REF!</definedName>
    <definedName name="YEAR" localSheetId="10">#REF!</definedName>
    <definedName name="YEAR">#REF!</definedName>
    <definedName name="YEAR2" localSheetId="0">#REF!</definedName>
    <definedName name="YEAR2" localSheetId="10">#REF!</definedName>
    <definedName name="YEAR2">#REF!</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 i="47" l="1"/>
  <c r="J8" i="73"/>
  <c r="J9" i="73"/>
  <c r="G89" i="52"/>
  <c r="C25" i="73" l="1"/>
  <c r="C24" i="73"/>
  <c r="I8" i="73" s="1"/>
  <c r="C31" i="73" l="1"/>
  <c r="I32" i="73" l="1"/>
  <c r="C26" i="73"/>
  <c r="I9" i="73" s="1"/>
  <c r="I25" i="73"/>
  <c r="I49" i="73" s="1"/>
  <c r="C21" i="73"/>
  <c r="M19" i="73" s="1"/>
  <c r="I10" i="73" l="1"/>
  <c r="I33" i="73"/>
  <c r="G34" i="47"/>
  <c r="G80" i="47"/>
  <c r="G16" i="86"/>
  <c r="G15" i="86" s="1"/>
  <c r="G13" i="86"/>
  <c r="G12" i="86"/>
  <c r="G10" i="86"/>
  <c r="G7" i="86"/>
  <c r="G84" i="52"/>
  <c r="C32" i="74"/>
  <c r="C33" i="74"/>
  <c r="C34" i="74"/>
  <c r="C35" i="74"/>
  <c r="C36" i="74"/>
  <c r="C37" i="74"/>
  <c r="C38" i="74"/>
  <c r="C39" i="74"/>
  <c r="G17" i="86" l="1"/>
  <c r="G20" i="86" s="1"/>
  <c r="G21" i="86" s="1"/>
  <c r="I11" i="73"/>
  <c r="I34" i="73"/>
  <c r="G19" i="47"/>
  <c r="I12" i="73" l="1"/>
  <c r="I35" i="73"/>
  <c r="Q5" i="54"/>
  <c r="R5" i="54" s="1"/>
  <c r="S5" i="54" s="1"/>
  <c r="T5" i="54" s="1"/>
  <c r="U5" i="54" s="1"/>
  <c r="V5" i="54" s="1"/>
  <c r="W5" i="54" s="1"/>
  <c r="X5" i="54" s="1"/>
  <c r="Y5" i="54" s="1"/>
  <c r="P5" i="54"/>
  <c r="K9" i="63"/>
  <c r="H9" i="63"/>
  <c r="H18" i="53"/>
  <c r="L9" i="63" s="1"/>
  <c r="C8" i="74"/>
  <c r="C7" i="74"/>
  <c r="C8" i="71"/>
  <c r="C7" i="71"/>
  <c r="C8" i="73"/>
  <c r="C7" i="73"/>
  <c r="C5" i="84"/>
  <c r="C4" i="84"/>
  <c r="C19" i="63"/>
  <c r="C13" i="63"/>
  <c r="G18" i="47"/>
  <c r="F15" i="53"/>
  <c r="J6" i="63" s="1"/>
  <c r="H7" i="53"/>
  <c r="H6" i="63" s="1"/>
  <c r="F7" i="53"/>
  <c r="G6" i="63" s="1"/>
  <c r="D23" i="63" l="1" a="1"/>
  <c r="D23" i="63" s="1"/>
  <c r="C23" i="63" a="1"/>
  <c r="C23" i="63" s="1"/>
  <c r="D22" i="63" a="1"/>
  <c r="D22" i="63" s="1"/>
  <c r="I13" i="73"/>
  <c r="I36" i="73"/>
  <c r="F4" i="84"/>
  <c r="Q8" i="74"/>
  <c r="S8" i="74" s="1"/>
  <c r="Q9" i="74"/>
  <c r="S9" i="74" s="1"/>
  <c r="Q7" i="74"/>
  <c r="S7" i="74" s="1"/>
  <c r="P9" i="74"/>
  <c r="R9" i="74" s="1"/>
  <c r="P8" i="74"/>
  <c r="R8" i="74" s="1"/>
  <c r="P7" i="74"/>
  <c r="R7" i="74" s="1"/>
  <c r="C35" i="73"/>
  <c r="C16" i="73"/>
  <c r="G68" i="47"/>
  <c r="G64" i="47"/>
  <c r="C32" i="73"/>
  <c r="C13" i="73"/>
  <c r="C12" i="73"/>
  <c r="C36" i="73"/>
  <c r="I72" i="75"/>
  <c r="J32" i="73" l="1"/>
  <c r="J33" i="73" s="1"/>
  <c r="J10" i="73"/>
  <c r="J11" i="73" s="1"/>
  <c r="J12" i="73" s="1"/>
  <c r="J13" i="73" s="1"/>
  <c r="J31" i="73"/>
  <c r="I14" i="73"/>
  <c r="I37" i="73"/>
  <c r="C37" i="73"/>
  <c r="G73" i="75"/>
  <c r="G74" i="75" s="1"/>
  <c r="G75" i="75" s="1"/>
  <c r="G76" i="75" s="1"/>
  <c r="G77" i="75" s="1"/>
  <c r="G78" i="75" s="1"/>
  <c r="G79" i="75" s="1"/>
  <c r="G80" i="75" s="1"/>
  <c r="G81" i="75" s="1"/>
  <c r="G82" i="75" s="1"/>
  <c r="G83" i="75" s="1"/>
  <c r="G84" i="75" s="1"/>
  <c r="G85" i="75" s="1"/>
  <c r="G86" i="75" s="1"/>
  <c r="G87" i="75" s="1"/>
  <c r="G88" i="75" s="1"/>
  <c r="G89" i="75" s="1"/>
  <c r="G90" i="75" s="1"/>
  <c r="G91" i="75" s="1"/>
  <c r="G92" i="75" s="1"/>
  <c r="I92" i="75"/>
  <c r="C18" i="73"/>
  <c r="C19" i="73" s="1"/>
  <c r="G54" i="47"/>
  <c r="G37" i="47"/>
  <c r="H8" i="71"/>
  <c r="H9" i="71"/>
  <c r="H10" i="71"/>
  <c r="H11" i="71"/>
  <c r="H12" i="71"/>
  <c r="H13" i="71"/>
  <c r="H14" i="71"/>
  <c r="H15" i="71"/>
  <c r="H16" i="71"/>
  <c r="H17" i="71"/>
  <c r="H18" i="71"/>
  <c r="H19" i="71"/>
  <c r="H20" i="71"/>
  <c r="H21" i="71"/>
  <c r="H22" i="71"/>
  <c r="H23" i="71"/>
  <c r="H24" i="71"/>
  <c r="H25" i="71"/>
  <c r="H26" i="71"/>
  <c r="H27" i="71"/>
  <c r="H28" i="71"/>
  <c r="H29" i="71"/>
  <c r="H30" i="71"/>
  <c r="H31" i="71"/>
  <c r="H32" i="71"/>
  <c r="H33" i="71"/>
  <c r="H34" i="71"/>
  <c r="H35" i="71"/>
  <c r="H7" i="71"/>
  <c r="E46" i="82"/>
  <c r="L7" i="82"/>
  <c r="J14" i="73" l="1"/>
  <c r="J34" i="73"/>
  <c r="J35" i="73" s="1"/>
  <c r="J36" i="73" s="1"/>
  <c r="J37" i="73" s="1"/>
  <c r="I15" i="73"/>
  <c r="I38" i="73"/>
  <c r="J72" i="75"/>
  <c r="K72" i="75"/>
  <c r="I82" i="75"/>
  <c r="J15" i="73" l="1"/>
  <c r="J38" i="73"/>
  <c r="I16" i="73"/>
  <c r="I39" i="73"/>
  <c r="H72" i="75"/>
  <c r="Q31" i="73" s="1"/>
  <c r="K82" i="75"/>
  <c r="K92" i="75"/>
  <c r="J82" i="75"/>
  <c r="J92" i="75"/>
  <c r="J16" i="73" l="1"/>
  <c r="J17" i="73" s="1"/>
  <c r="J39" i="73"/>
  <c r="I17" i="73"/>
  <c r="I40" i="73"/>
  <c r="H82" i="75"/>
  <c r="Q41" i="73" s="1"/>
  <c r="H14" i="68"/>
  <c r="J40" i="73" l="1"/>
  <c r="I18" i="73"/>
  <c r="I41" i="73"/>
  <c r="I14" i="68"/>
  <c r="G18" i="52"/>
  <c r="G37" i="75"/>
  <c r="G38" i="75" s="1"/>
  <c r="G39" i="75" s="1"/>
  <c r="G40" i="75" s="1"/>
  <c r="G41" i="75" s="1"/>
  <c r="G42" i="75" s="1"/>
  <c r="G43" i="75" s="1"/>
  <c r="G44" i="75" s="1"/>
  <c r="G45" i="75" s="1"/>
  <c r="G46" i="75" s="1"/>
  <c r="G47" i="75" s="1"/>
  <c r="G48" i="75" s="1"/>
  <c r="G49" i="75" s="1"/>
  <c r="G50" i="75" s="1"/>
  <c r="G51" i="75" s="1"/>
  <c r="G52" i="75" s="1"/>
  <c r="G53" i="75" s="1"/>
  <c r="G54" i="75" s="1"/>
  <c r="G55" i="75" s="1"/>
  <c r="G36" i="75"/>
  <c r="G19" i="75"/>
  <c r="AF8" i="75"/>
  <c r="J41" i="73" l="1"/>
  <c r="I19" i="73"/>
  <c r="I42" i="73"/>
  <c r="J18" i="73"/>
  <c r="G35" i="52"/>
  <c r="M29" i="68"/>
  <c r="AF9" i="75"/>
  <c r="AF10" i="75" s="1"/>
  <c r="AF11" i="75" s="1"/>
  <c r="AF12" i="75" s="1"/>
  <c r="AF13" i="75" s="1"/>
  <c r="AF14" i="75" s="1"/>
  <c r="AF15" i="75" s="1"/>
  <c r="AF16" i="75" s="1"/>
  <c r="AF17" i="75" s="1"/>
  <c r="AF18" i="75" s="1"/>
  <c r="AF19" i="75" s="1"/>
  <c r="AF20" i="75" s="1"/>
  <c r="AF21" i="75" s="1"/>
  <c r="AF22" i="75" s="1"/>
  <c r="AF23" i="75" s="1"/>
  <c r="AF24" i="75" s="1"/>
  <c r="AF25" i="75" s="1"/>
  <c r="AF26" i="75" s="1"/>
  <c r="AF27" i="75" s="1"/>
  <c r="AF28" i="75" s="1"/>
  <c r="AF29" i="75" s="1"/>
  <c r="AF30" i="75" s="1"/>
  <c r="AF31" i="75" s="1"/>
  <c r="AF32" i="75" s="1"/>
  <c r="AF33" i="75" s="1"/>
  <c r="AF34" i="75" s="1"/>
  <c r="AF35" i="75" s="1"/>
  <c r="AF36" i="75" s="1"/>
  <c r="AF37" i="75" s="1"/>
  <c r="AF38" i="75" s="1"/>
  <c r="AF39" i="75" s="1"/>
  <c r="AF40" i="75" s="1"/>
  <c r="AF41" i="75" s="1"/>
  <c r="AF42" i="75" s="1"/>
  <c r="AF43" i="75" s="1"/>
  <c r="AF44" i="75" s="1"/>
  <c r="AF45" i="75" s="1"/>
  <c r="AF46" i="75" s="1"/>
  <c r="AF47" i="75" s="1"/>
  <c r="AF48" i="75" s="1"/>
  <c r="AF49" i="75" s="1"/>
  <c r="AF50" i="75" s="1"/>
  <c r="AF51" i="75" s="1"/>
  <c r="AF52" i="75" s="1"/>
  <c r="AF53" i="75" s="1"/>
  <c r="AF54" i="75" s="1"/>
  <c r="AF55" i="75" s="1"/>
  <c r="AF56" i="75" s="1"/>
  <c r="AF57" i="75" s="1"/>
  <c r="AF58" i="75" s="1"/>
  <c r="AF59" i="75" s="1"/>
  <c r="AF60" i="75" s="1"/>
  <c r="AF61" i="75" s="1"/>
  <c r="AF62" i="75" s="1"/>
  <c r="AF63" i="75" s="1"/>
  <c r="AF64" i="75" s="1"/>
  <c r="AF65" i="75" s="1"/>
  <c r="AF66" i="75" s="1"/>
  <c r="AF67" i="75" s="1"/>
  <c r="AF68" i="75" s="1"/>
  <c r="AF69" i="75" s="1"/>
  <c r="AF70" i="75" s="1"/>
  <c r="AF71" i="75" s="1"/>
  <c r="AF72" i="75" s="1"/>
  <c r="AF73" i="75" s="1"/>
  <c r="AF74" i="75" s="1"/>
  <c r="AF75" i="75" s="1"/>
  <c r="AF76" i="75" s="1"/>
  <c r="AF77" i="75" s="1"/>
  <c r="AF78" i="75" s="1"/>
  <c r="AF79" i="75" s="1"/>
  <c r="AF80" i="75" s="1"/>
  <c r="AF81" i="75" s="1"/>
  <c r="AF82" i="75" s="1"/>
  <c r="AF83" i="75" s="1"/>
  <c r="AF84" i="75" s="1"/>
  <c r="AF85" i="75" s="1"/>
  <c r="AF86" i="75" s="1"/>
  <c r="AF87" i="75" s="1"/>
  <c r="AF88" i="75" s="1"/>
  <c r="AF89" i="75" s="1"/>
  <c r="AF90" i="75" s="1"/>
  <c r="AF91" i="75" s="1"/>
  <c r="AF92" i="75" s="1"/>
  <c r="AF93" i="75" s="1"/>
  <c r="AF94" i="75" s="1"/>
  <c r="AF95" i="75" s="1"/>
  <c r="AF96" i="75" s="1"/>
  <c r="AF97" i="75" s="1"/>
  <c r="AF98" i="75" s="1"/>
  <c r="AF99" i="75" s="1"/>
  <c r="J42" i="73" l="1"/>
  <c r="I20" i="73"/>
  <c r="I43" i="73"/>
  <c r="J19" i="73"/>
  <c r="J7" i="73"/>
  <c r="L12" i="75"/>
  <c r="K12" i="75"/>
  <c r="J12" i="75"/>
  <c r="I12" i="75"/>
  <c r="H12" i="75"/>
  <c r="J20" i="73" l="1"/>
  <c r="J43" i="73"/>
  <c r="I21" i="73"/>
  <c r="I44" i="73"/>
  <c r="F12" i="86"/>
  <c r="F13" i="86" s="1"/>
  <c r="F15" i="86" s="1"/>
  <c r="F17" i="86" s="1"/>
  <c r="F20" i="86" s="1"/>
  <c r="F9" i="86"/>
  <c r="F10" i="86" s="1"/>
  <c r="J44" i="73" l="1"/>
  <c r="J21" i="73"/>
  <c r="I22" i="73"/>
  <c r="J22" i="73" s="1"/>
  <c r="I45" i="73"/>
  <c r="F21" i="86"/>
  <c r="C22" i="73" s="1"/>
  <c r="C11" i="74"/>
  <c r="C12" i="74" s="1"/>
  <c r="N50" i="74" s="1"/>
  <c r="C20" i="71"/>
  <c r="C12" i="71"/>
  <c r="G65" i="47"/>
  <c r="C10" i="71"/>
  <c r="C11" i="71"/>
  <c r="C15" i="71"/>
  <c r="U7" i="74"/>
  <c r="U8" i="74"/>
  <c r="U9" i="74"/>
  <c r="T8" i="74"/>
  <c r="T9" i="74"/>
  <c r="T7" i="74"/>
  <c r="G5" i="68"/>
  <c r="F5" i="68"/>
  <c r="H25" i="68"/>
  <c r="H8" i="68" s="1"/>
  <c r="H24" i="68"/>
  <c r="H23" i="68"/>
  <c r="H22" i="68"/>
  <c r="H26" i="68"/>
  <c r="H15" i="68"/>
  <c r="F6" i="68" s="1"/>
  <c r="H16" i="68"/>
  <c r="H17" i="68"/>
  <c r="H18" i="68"/>
  <c r="J9" i="85"/>
  <c r="J8" i="85"/>
  <c r="J7" i="85"/>
  <c r="J6" i="85"/>
  <c r="J5" i="85"/>
  <c r="C38" i="73" l="1"/>
  <c r="J45" i="73"/>
  <c r="I23" i="73"/>
  <c r="J23" i="73" s="1"/>
  <c r="I46" i="73"/>
  <c r="I18" i="68"/>
  <c r="M33" i="68" s="1"/>
  <c r="G22" i="52"/>
  <c r="I17" i="68"/>
  <c r="G8" i="68" s="1"/>
  <c r="G21" i="52"/>
  <c r="I24" i="68"/>
  <c r="N31" i="68" s="1"/>
  <c r="H20" i="52"/>
  <c r="I16" i="68"/>
  <c r="M31" i="68" s="1"/>
  <c r="G20" i="52"/>
  <c r="I22" i="68"/>
  <c r="N29" i="68" s="1"/>
  <c r="H18" i="52"/>
  <c r="I26" i="68"/>
  <c r="N33" i="68" s="1"/>
  <c r="H22" i="52"/>
  <c r="I25" i="68"/>
  <c r="N32" i="68" s="1"/>
  <c r="H21" i="52"/>
  <c r="I15" i="68"/>
  <c r="M30" i="68" s="1"/>
  <c r="G19" i="52"/>
  <c r="I23" i="68"/>
  <c r="N30" i="68" s="1"/>
  <c r="H19" i="52"/>
  <c r="G39" i="52"/>
  <c r="I6" i="68"/>
  <c r="H5" i="68"/>
  <c r="H9" i="68"/>
  <c r="H7" i="68"/>
  <c r="H6" i="68"/>
  <c r="F9" i="68"/>
  <c r="F8" i="68"/>
  <c r="F7" i="68"/>
  <c r="C10" i="74"/>
  <c r="J25" i="74" s="1"/>
  <c r="M11" i="74"/>
  <c r="M12" i="74"/>
  <c r="M13" i="74"/>
  <c r="M14" i="74"/>
  <c r="M15" i="74"/>
  <c r="M16" i="74"/>
  <c r="M17" i="74"/>
  <c r="M18" i="74"/>
  <c r="M19" i="74"/>
  <c r="M20" i="74"/>
  <c r="M21" i="74"/>
  <c r="M22" i="74"/>
  <c r="M23" i="74"/>
  <c r="M24" i="74"/>
  <c r="M25" i="74"/>
  <c r="M10" i="74"/>
  <c r="H36" i="52" l="1"/>
  <c r="J46" i="73"/>
  <c r="I24" i="73"/>
  <c r="I48" i="73" s="1"/>
  <c r="I47" i="73"/>
  <c r="G9" i="68"/>
  <c r="H37" i="52"/>
  <c r="I7" i="68"/>
  <c r="I5" i="68"/>
  <c r="J5" i="68" s="1"/>
  <c r="H35" i="52"/>
  <c r="I9" i="68"/>
  <c r="H39" i="52"/>
  <c r="G6" i="68"/>
  <c r="J6" i="68" s="1"/>
  <c r="G7" i="68"/>
  <c r="G38" i="52"/>
  <c r="M32" i="68"/>
  <c r="G36" i="52"/>
  <c r="H38" i="52"/>
  <c r="G37" i="52"/>
  <c r="I8" i="68"/>
  <c r="N51" i="74"/>
  <c r="H34" i="74"/>
  <c r="H35" i="74"/>
  <c r="H36" i="74"/>
  <c r="I36" i="74"/>
  <c r="H37" i="74"/>
  <c r="I37" i="74"/>
  <c r="H33" i="74"/>
  <c r="F46" i="82"/>
  <c r="I32" i="74" s="1"/>
  <c r="F47" i="82"/>
  <c r="I33" i="74" s="1"/>
  <c r="F48" i="82"/>
  <c r="I34" i="74" s="1"/>
  <c r="F49" i="82"/>
  <c r="I35" i="74" s="1"/>
  <c r="F50" i="82"/>
  <c r="F51" i="82"/>
  <c r="F52" i="82"/>
  <c r="I38" i="74" s="1"/>
  <c r="F53" i="82"/>
  <c r="I39" i="74" s="1"/>
  <c r="E47" i="82"/>
  <c r="E48" i="82"/>
  <c r="E49" i="82"/>
  <c r="E50" i="82"/>
  <c r="E51" i="82"/>
  <c r="E52" i="82"/>
  <c r="H38" i="74" s="1"/>
  <c r="E53" i="82"/>
  <c r="H39" i="74" s="1"/>
  <c r="H32" i="74"/>
  <c r="D37" i="74"/>
  <c r="D38" i="74"/>
  <c r="D39" i="74"/>
  <c r="D36" i="74"/>
  <c r="D33" i="74"/>
  <c r="D34" i="74"/>
  <c r="D35" i="74"/>
  <c r="D32" i="74"/>
  <c r="L27" i="82"/>
  <c r="J24" i="73" l="1"/>
  <c r="J25" i="73" s="1"/>
  <c r="J47" i="73"/>
  <c r="J48" i="73" s="1"/>
  <c r="J49" i="73" s="1"/>
  <c r="J7" i="68"/>
  <c r="C7" i="84"/>
  <c r="J9" i="68"/>
  <c r="M35" i="74"/>
  <c r="N35" i="74" s="1"/>
  <c r="M32" i="74"/>
  <c r="M34" i="74" s="1"/>
  <c r="J8" i="68"/>
  <c r="C9" i="74" s="1"/>
  <c r="C19" i="74" s="1"/>
  <c r="C8" i="84"/>
  <c r="C9" i="71"/>
  <c r="G7" i="71" s="1"/>
  <c r="M39" i="74"/>
  <c r="N39" i="74" s="1"/>
  <c r="M33" i="74"/>
  <c r="N33" i="74" s="1"/>
  <c r="M37" i="74"/>
  <c r="N37" i="74" s="1"/>
  <c r="M38" i="74"/>
  <c r="N38" i="74" s="1"/>
  <c r="M36" i="74"/>
  <c r="N36" i="74" s="1"/>
  <c r="G10" i="74"/>
  <c r="J35" i="74"/>
  <c r="J38" i="74"/>
  <c r="J39" i="74"/>
  <c r="J36" i="74"/>
  <c r="J37" i="74"/>
  <c r="J34" i="74"/>
  <c r="J33" i="74"/>
  <c r="J32" i="74"/>
  <c r="N32" i="74" l="1"/>
  <c r="F81" i="84"/>
  <c r="G81" i="84" s="1"/>
  <c r="I4" i="84"/>
  <c r="I5" i="84" s="1"/>
  <c r="I6" i="84" s="1"/>
  <c r="F86" i="84"/>
  <c r="G86" i="84" s="1"/>
  <c r="F85" i="84"/>
  <c r="G85" i="84" s="1"/>
  <c r="F82" i="84"/>
  <c r="G82" i="84" s="1"/>
  <c r="F84" i="84"/>
  <c r="G84" i="84" s="1"/>
  <c r="F83" i="84"/>
  <c r="G83" i="84" s="1"/>
  <c r="F7" i="84"/>
  <c r="F6" i="84"/>
  <c r="N34" i="74"/>
  <c r="G9" i="76"/>
  <c r="H9" i="76"/>
  <c r="I9" i="76"/>
  <c r="J9" i="76"/>
  <c r="G10" i="76"/>
  <c r="H10" i="76"/>
  <c r="I10" i="76"/>
  <c r="J10" i="76"/>
  <c r="G11" i="76"/>
  <c r="H11" i="76"/>
  <c r="I11" i="76"/>
  <c r="J11" i="76"/>
  <c r="G12" i="76"/>
  <c r="H12" i="76"/>
  <c r="I12" i="76"/>
  <c r="J12" i="76"/>
  <c r="G13" i="76"/>
  <c r="H13" i="76"/>
  <c r="I13" i="76"/>
  <c r="J13" i="76"/>
  <c r="G14" i="76"/>
  <c r="H14" i="76"/>
  <c r="I14" i="76"/>
  <c r="J14" i="76"/>
  <c r="G15" i="76"/>
  <c r="H15" i="76"/>
  <c r="I15" i="76"/>
  <c r="J15" i="76"/>
  <c r="G16" i="76"/>
  <c r="H16" i="76"/>
  <c r="I16" i="76"/>
  <c r="J16" i="76"/>
  <c r="G17" i="76"/>
  <c r="H17" i="76"/>
  <c r="I17" i="76"/>
  <c r="J17" i="76"/>
  <c r="G18" i="76"/>
  <c r="H18" i="76"/>
  <c r="I18" i="76"/>
  <c r="J18" i="76"/>
  <c r="G19" i="76"/>
  <c r="H19" i="76"/>
  <c r="I19" i="76"/>
  <c r="J19" i="76"/>
  <c r="G20" i="76"/>
  <c r="H20" i="76"/>
  <c r="I20" i="76"/>
  <c r="J20" i="76"/>
  <c r="G21" i="76"/>
  <c r="H21" i="76"/>
  <c r="I21" i="76"/>
  <c r="J21" i="76"/>
  <c r="G22" i="76"/>
  <c r="H22" i="76"/>
  <c r="I22" i="76"/>
  <c r="J22" i="76"/>
  <c r="G23" i="76"/>
  <c r="H23" i="76"/>
  <c r="I23" i="76"/>
  <c r="J23" i="76"/>
  <c r="G24" i="76"/>
  <c r="H24" i="76"/>
  <c r="I24" i="76"/>
  <c r="J24" i="76"/>
  <c r="G25" i="76"/>
  <c r="H25" i="76"/>
  <c r="I25" i="76"/>
  <c r="J25" i="76"/>
  <c r="G26" i="76"/>
  <c r="H26" i="76"/>
  <c r="I26" i="76"/>
  <c r="J26" i="76"/>
  <c r="G27" i="76"/>
  <c r="H27" i="76"/>
  <c r="I27" i="76"/>
  <c r="J27" i="76"/>
  <c r="G28" i="76"/>
  <c r="H28" i="76"/>
  <c r="I28" i="76"/>
  <c r="J28" i="76"/>
  <c r="G29" i="76"/>
  <c r="H29" i="76"/>
  <c r="I29" i="76"/>
  <c r="J29" i="76"/>
  <c r="G30" i="76"/>
  <c r="H30" i="76"/>
  <c r="I30" i="76"/>
  <c r="J30" i="76"/>
  <c r="G31" i="76"/>
  <c r="H31" i="76"/>
  <c r="I31" i="76"/>
  <c r="J31" i="76"/>
  <c r="G32" i="76"/>
  <c r="H32" i="76"/>
  <c r="I32" i="76"/>
  <c r="J32" i="76"/>
  <c r="G33" i="76"/>
  <c r="H33" i="76"/>
  <c r="I33" i="76"/>
  <c r="J33" i="76"/>
  <c r="G34" i="76"/>
  <c r="H34" i="76"/>
  <c r="I34" i="76"/>
  <c r="J34" i="76"/>
  <c r="G35" i="76"/>
  <c r="H35" i="76"/>
  <c r="I35" i="76"/>
  <c r="J35" i="76"/>
  <c r="G36" i="76"/>
  <c r="H36" i="76"/>
  <c r="I36" i="76"/>
  <c r="J36" i="76"/>
  <c r="G37" i="76"/>
  <c r="H37" i="76"/>
  <c r="I37" i="76"/>
  <c r="J37" i="76"/>
  <c r="G38" i="76"/>
  <c r="H38" i="76"/>
  <c r="I38" i="76"/>
  <c r="J38" i="76"/>
  <c r="G39" i="76"/>
  <c r="H39" i="76"/>
  <c r="I39" i="76"/>
  <c r="J39" i="76"/>
  <c r="G40" i="76"/>
  <c r="H40" i="76"/>
  <c r="I40" i="76"/>
  <c r="J40" i="76"/>
  <c r="G41" i="76"/>
  <c r="H41" i="76"/>
  <c r="I41" i="76"/>
  <c r="J41" i="76"/>
  <c r="G42" i="76"/>
  <c r="H42" i="76"/>
  <c r="I42" i="76"/>
  <c r="J42" i="76"/>
  <c r="G43" i="76"/>
  <c r="H43" i="76"/>
  <c r="I43" i="76"/>
  <c r="J43" i="76"/>
  <c r="G44" i="76"/>
  <c r="H44" i="76"/>
  <c r="I44" i="76"/>
  <c r="J44" i="76"/>
  <c r="G45" i="76"/>
  <c r="H45" i="76"/>
  <c r="I45" i="76"/>
  <c r="J45" i="76"/>
  <c r="G46" i="76"/>
  <c r="H46" i="76"/>
  <c r="I46" i="76"/>
  <c r="J46" i="76"/>
  <c r="G47" i="76"/>
  <c r="H47" i="76"/>
  <c r="I47" i="76"/>
  <c r="J47" i="76"/>
  <c r="G48" i="76"/>
  <c r="H48" i="76"/>
  <c r="I48" i="76"/>
  <c r="J48" i="76"/>
  <c r="G49" i="76"/>
  <c r="H49" i="76"/>
  <c r="I49" i="76"/>
  <c r="J49" i="76"/>
  <c r="G50" i="76"/>
  <c r="H50" i="76"/>
  <c r="I50" i="76"/>
  <c r="J50" i="76"/>
  <c r="G51" i="76"/>
  <c r="H51" i="76"/>
  <c r="I51" i="76"/>
  <c r="J51" i="76"/>
  <c r="G52" i="76"/>
  <c r="H52" i="76"/>
  <c r="I52" i="76"/>
  <c r="J52" i="76"/>
  <c r="G53" i="76"/>
  <c r="H53" i="76"/>
  <c r="I53" i="76"/>
  <c r="J53" i="76"/>
  <c r="G54" i="76"/>
  <c r="H54" i="76"/>
  <c r="I54" i="76"/>
  <c r="J54" i="76"/>
  <c r="G55" i="76"/>
  <c r="H55" i="76"/>
  <c r="I55" i="76"/>
  <c r="J55" i="76"/>
  <c r="G56" i="76"/>
  <c r="H56" i="76"/>
  <c r="I56" i="76"/>
  <c r="J56" i="76"/>
  <c r="G57" i="76"/>
  <c r="H57" i="76"/>
  <c r="I57" i="76"/>
  <c r="J57" i="76"/>
  <c r="G58" i="76"/>
  <c r="H58" i="76"/>
  <c r="I58" i="76"/>
  <c r="J58" i="76"/>
  <c r="G59" i="76"/>
  <c r="H59" i="76"/>
  <c r="I59" i="76"/>
  <c r="J59" i="76"/>
  <c r="G60" i="76"/>
  <c r="H60" i="76"/>
  <c r="I60" i="76"/>
  <c r="J60" i="76"/>
  <c r="G61" i="76"/>
  <c r="H61" i="76"/>
  <c r="I61" i="76"/>
  <c r="J61" i="76"/>
  <c r="G62" i="76"/>
  <c r="H62" i="76"/>
  <c r="I62" i="76"/>
  <c r="J62" i="76"/>
  <c r="G63" i="76"/>
  <c r="H63" i="76"/>
  <c r="I63" i="76"/>
  <c r="J63" i="76"/>
  <c r="G64" i="76"/>
  <c r="H64" i="76"/>
  <c r="I64" i="76"/>
  <c r="J64" i="76"/>
  <c r="G65" i="76"/>
  <c r="H65" i="76"/>
  <c r="I65" i="76"/>
  <c r="J65" i="76"/>
  <c r="G66" i="76"/>
  <c r="H66" i="76"/>
  <c r="I66" i="76"/>
  <c r="J66" i="76"/>
  <c r="G67" i="76"/>
  <c r="H67" i="76"/>
  <c r="I67" i="76"/>
  <c r="J67" i="76"/>
  <c r="G68" i="76"/>
  <c r="H68" i="76"/>
  <c r="I68" i="76"/>
  <c r="J68" i="76"/>
  <c r="G69" i="76"/>
  <c r="H69" i="76"/>
  <c r="I69" i="76"/>
  <c r="J69" i="76"/>
  <c r="G70" i="76"/>
  <c r="H70" i="76"/>
  <c r="I70" i="76"/>
  <c r="J70" i="76"/>
  <c r="G71" i="76"/>
  <c r="H71" i="76"/>
  <c r="I71" i="76"/>
  <c r="J71" i="76"/>
  <c r="G72" i="76"/>
  <c r="H72" i="76"/>
  <c r="I72" i="76"/>
  <c r="J72" i="76"/>
  <c r="G73" i="76"/>
  <c r="H73" i="76"/>
  <c r="I73" i="76"/>
  <c r="J73" i="76"/>
  <c r="G74" i="76"/>
  <c r="H74" i="76"/>
  <c r="I74" i="76"/>
  <c r="J74" i="76"/>
  <c r="G75" i="76"/>
  <c r="H75" i="76"/>
  <c r="I75" i="76"/>
  <c r="J75" i="76"/>
  <c r="G76" i="76"/>
  <c r="H76" i="76"/>
  <c r="I76" i="76"/>
  <c r="J76" i="76"/>
  <c r="G77" i="76"/>
  <c r="H77" i="76"/>
  <c r="I77" i="76"/>
  <c r="J77" i="76"/>
  <c r="G78" i="76"/>
  <c r="H78" i="76"/>
  <c r="I78" i="76"/>
  <c r="J78" i="76"/>
  <c r="G79" i="76"/>
  <c r="H79" i="76"/>
  <c r="I79" i="76"/>
  <c r="J79" i="76"/>
  <c r="G80" i="76"/>
  <c r="H80" i="76"/>
  <c r="I80" i="76"/>
  <c r="J80" i="76"/>
  <c r="G81" i="76"/>
  <c r="H81" i="76"/>
  <c r="I81" i="76"/>
  <c r="J81" i="76"/>
  <c r="G82" i="76"/>
  <c r="H82" i="76"/>
  <c r="I82" i="76"/>
  <c r="J82" i="76"/>
  <c r="G83" i="76"/>
  <c r="H83" i="76"/>
  <c r="I83" i="76"/>
  <c r="J83" i="76"/>
  <c r="G84" i="76"/>
  <c r="H84" i="76"/>
  <c r="I84" i="76"/>
  <c r="J84" i="76"/>
  <c r="G85" i="76"/>
  <c r="H85" i="76"/>
  <c r="I85" i="76"/>
  <c r="J85" i="76"/>
  <c r="G86" i="76"/>
  <c r="H86" i="76"/>
  <c r="I86" i="76"/>
  <c r="J86" i="76"/>
  <c r="G87" i="76"/>
  <c r="H87" i="76"/>
  <c r="I87" i="76"/>
  <c r="J87" i="76"/>
  <c r="G88" i="76"/>
  <c r="H88" i="76"/>
  <c r="I88" i="76"/>
  <c r="J88" i="76"/>
  <c r="G89" i="76"/>
  <c r="H89" i="76"/>
  <c r="I89" i="76"/>
  <c r="J89" i="76"/>
  <c r="G90" i="76"/>
  <c r="H90" i="76"/>
  <c r="I90" i="76"/>
  <c r="J90" i="76"/>
  <c r="G91" i="76"/>
  <c r="H91" i="76"/>
  <c r="I91" i="76"/>
  <c r="J91" i="76"/>
  <c r="G92" i="76"/>
  <c r="H92" i="76"/>
  <c r="I92" i="76"/>
  <c r="J92" i="76"/>
  <c r="G93" i="76"/>
  <c r="H93" i="76"/>
  <c r="I93" i="76"/>
  <c r="J93" i="76"/>
  <c r="G94" i="76"/>
  <c r="H94" i="76"/>
  <c r="I94" i="76"/>
  <c r="J94" i="76"/>
  <c r="G95" i="76"/>
  <c r="H95" i="76"/>
  <c r="I95" i="76"/>
  <c r="J95" i="76"/>
  <c r="G96" i="76"/>
  <c r="H96" i="76"/>
  <c r="I96" i="76"/>
  <c r="J96" i="76"/>
  <c r="G97" i="76"/>
  <c r="H97" i="76"/>
  <c r="I97" i="76"/>
  <c r="J97" i="76"/>
  <c r="G98" i="76"/>
  <c r="H98" i="76"/>
  <c r="I98" i="76"/>
  <c r="J98" i="76"/>
  <c r="G99" i="76"/>
  <c r="H99" i="76"/>
  <c r="I99" i="76"/>
  <c r="J99" i="76"/>
  <c r="G100" i="76"/>
  <c r="H100" i="76"/>
  <c r="I100" i="76"/>
  <c r="J100" i="76"/>
  <c r="G101" i="76"/>
  <c r="H101" i="76"/>
  <c r="I101" i="76"/>
  <c r="J101" i="76"/>
  <c r="G102" i="76"/>
  <c r="H102" i="76"/>
  <c r="I102" i="76"/>
  <c r="J102" i="76"/>
  <c r="G103" i="76"/>
  <c r="H103" i="76"/>
  <c r="I103" i="76"/>
  <c r="J103" i="76"/>
  <c r="G104" i="76"/>
  <c r="H104" i="76"/>
  <c r="I104" i="76"/>
  <c r="J104" i="76"/>
  <c r="G105" i="76"/>
  <c r="H105" i="76"/>
  <c r="I105" i="76"/>
  <c r="J105" i="76"/>
  <c r="G106" i="76"/>
  <c r="H106" i="76"/>
  <c r="I106" i="76"/>
  <c r="J106" i="76"/>
  <c r="G107" i="76"/>
  <c r="H107" i="76"/>
  <c r="I107" i="76"/>
  <c r="J107" i="76"/>
  <c r="G108" i="76"/>
  <c r="H108" i="76"/>
  <c r="I108" i="76"/>
  <c r="J108" i="76"/>
  <c r="G109" i="76"/>
  <c r="H109" i="76"/>
  <c r="I109" i="76"/>
  <c r="J109" i="76"/>
  <c r="G110" i="76"/>
  <c r="H110" i="76"/>
  <c r="I110" i="76"/>
  <c r="J110" i="76"/>
  <c r="G111" i="76"/>
  <c r="H111" i="76"/>
  <c r="I111" i="76"/>
  <c r="J111" i="76"/>
  <c r="G112" i="76"/>
  <c r="H112" i="76"/>
  <c r="I112" i="76"/>
  <c r="J112" i="76"/>
  <c r="G113" i="76"/>
  <c r="H113" i="76"/>
  <c r="I113" i="76"/>
  <c r="J113" i="76"/>
  <c r="G114" i="76"/>
  <c r="H114" i="76"/>
  <c r="I114" i="76"/>
  <c r="J114" i="76"/>
  <c r="G115" i="76"/>
  <c r="H115" i="76"/>
  <c r="I115" i="76"/>
  <c r="J115" i="76"/>
  <c r="G116" i="76"/>
  <c r="H116" i="76"/>
  <c r="I116" i="76"/>
  <c r="J116" i="76"/>
  <c r="G117" i="76"/>
  <c r="H117" i="76"/>
  <c r="I117" i="76"/>
  <c r="J117" i="76"/>
  <c r="G118" i="76"/>
  <c r="H118" i="76"/>
  <c r="I118" i="76"/>
  <c r="J118" i="76"/>
  <c r="G119" i="76"/>
  <c r="H119" i="76"/>
  <c r="I119" i="76"/>
  <c r="J119" i="76"/>
  <c r="G120" i="76"/>
  <c r="H120" i="76"/>
  <c r="I120" i="76"/>
  <c r="J120" i="76"/>
  <c r="G121" i="76"/>
  <c r="H121" i="76"/>
  <c r="I121" i="76"/>
  <c r="J121" i="76"/>
  <c r="G122" i="76"/>
  <c r="H122" i="76"/>
  <c r="I122" i="76"/>
  <c r="J122" i="76"/>
  <c r="G123" i="76"/>
  <c r="H123" i="76"/>
  <c r="I123" i="76"/>
  <c r="J123" i="76"/>
  <c r="G124" i="76"/>
  <c r="H124" i="76"/>
  <c r="I124" i="76"/>
  <c r="J124" i="76"/>
  <c r="G125" i="76"/>
  <c r="H125" i="76"/>
  <c r="I125" i="76"/>
  <c r="J125" i="76"/>
  <c r="G126" i="76"/>
  <c r="H126" i="76"/>
  <c r="I126" i="76"/>
  <c r="J126" i="76"/>
  <c r="G127" i="76"/>
  <c r="H127" i="76"/>
  <c r="I127" i="76"/>
  <c r="J127" i="76"/>
  <c r="G128" i="76"/>
  <c r="H128" i="76"/>
  <c r="I128" i="76"/>
  <c r="J128" i="76"/>
  <c r="G129" i="76"/>
  <c r="H129" i="76"/>
  <c r="I129" i="76"/>
  <c r="J129" i="76"/>
  <c r="G130" i="76"/>
  <c r="H130" i="76"/>
  <c r="I130" i="76"/>
  <c r="J130" i="76"/>
  <c r="G131" i="76"/>
  <c r="H131" i="76"/>
  <c r="I131" i="76"/>
  <c r="J131" i="76"/>
  <c r="G132" i="76"/>
  <c r="H132" i="76"/>
  <c r="I132" i="76"/>
  <c r="J132" i="76"/>
  <c r="G133" i="76"/>
  <c r="H133" i="76"/>
  <c r="I133" i="76"/>
  <c r="J133" i="76"/>
  <c r="G134" i="76"/>
  <c r="H134" i="76"/>
  <c r="I134" i="76"/>
  <c r="J134" i="76"/>
  <c r="G135" i="76"/>
  <c r="H135" i="76"/>
  <c r="I135" i="76"/>
  <c r="J135" i="76"/>
  <c r="G136" i="76"/>
  <c r="H136" i="76"/>
  <c r="I136" i="76"/>
  <c r="J136" i="76"/>
  <c r="G137" i="76"/>
  <c r="H137" i="76"/>
  <c r="I137" i="76"/>
  <c r="J137" i="76"/>
  <c r="G138" i="76"/>
  <c r="H138" i="76"/>
  <c r="I138" i="76"/>
  <c r="J138" i="76"/>
  <c r="G139" i="76"/>
  <c r="H139" i="76"/>
  <c r="I139" i="76"/>
  <c r="J139" i="76"/>
  <c r="G140" i="76"/>
  <c r="H140" i="76"/>
  <c r="I140" i="76"/>
  <c r="J140" i="76"/>
  <c r="G141" i="76"/>
  <c r="H141" i="76"/>
  <c r="I141" i="76"/>
  <c r="J141" i="76"/>
  <c r="G142" i="76"/>
  <c r="H142" i="76"/>
  <c r="I142" i="76"/>
  <c r="J142" i="76"/>
  <c r="G143" i="76"/>
  <c r="H143" i="76"/>
  <c r="I143" i="76"/>
  <c r="J143" i="76"/>
  <c r="G144" i="76"/>
  <c r="H144" i="76"/>
  <c r="I144" i="76"/>
  <c r="J144" i="76"/>
  <c r="G145" i="76"/>
  <c r="H145" i="76"/>
  <c r="I145" i="76"/>
  <c r="J145" i="76"/>
  <c r="G146" i="76"/>
  <c r="H146" i="76"/>
  <c r="I146" i="76"/>
  <c r="J146" i="76"/>
  <c r="G147" i="76"/>
  <c r="H147" i="76"/>
  <c r="I147" i="76"/>
  <c r="J147" i="76"/>
  <c r="G148" i="76"/>
  <c r="H148" i="76"/>
  <c r="I148" i="76"/>
  <c r="J148" i="76"/>
  <c r="G149" i="76"/>
  <c r="H149" i="76"/>
  <c r="I149" i="76"/>
  <c r="J149" i="76"/>
  <c r="G150" i="76"/>
  <c r="H150" i="76"/>
  <c r="I150" i="76"/>
  <c r="J150" i="76"/>
  <c r="G151" i="76"/>
  <c r="H151" i="76"/>
  <c r="I151" i="76"/>
  <c r="J151" i="76"/>
  <c r="G152" i="76"/>
  <c r="H152" i="76"/>
  <c r="I152" i="76"/>
  <c r="J152" i="76"/>
  <c r="G153" i="76"/>
  <c r="H153" i="76"/>
  <c r="I153" i="76"/>
  <c r="J153" i="76"/>
  <c r="G154" i="76"/>
  <c r="H154" i="76"/>
  <c r="I154" i="76"/>
  <c r="J154" i="76"/>
  <c r="G155" i="76"/>
  <c r="H155" i="76"/>
  <c r="I155" i="76"/>
  <c r="J155" i="76"/>
  <c r="G156" i="76"/>
  <c r="H156" i="76"/>
  <c r="I156" i="76"/>
  <c r="J156" i="76"/>
  <c r="G157" i="76"/>
  <c r="H157" i="76"/>
  <c r="I157" i="76"/>
  <c r="J157" i="76"/>
  <c r="G158" i="76"/>
  <c r="H158" i="76"/>
  <c r="I158" i="76"/>
  <c r="J158" i="76"/>
  <c r="G159" i="76"/>
  <c r="H159" i="76"/>
  <c r="I159" i="76"/>
  <c r="J159" i="76"/>
  <c r="G160" i="76"/>
  <c r="H160" i="76"/>
  <c r="I160" i="76"/>
  <c r="J160" i="76"/>
  <c r="G161" i="76"/>
  <c r="H161" i="76"/>
  <c r="I161" i="76"/>
  <c r="J161" i="76"/>
  <c r="G162" i="76"/>
  <c r="H162" i="76"/>
  <c r="I162" i="76"/>
  <c r="J162" i="76"/>
  <c r="G163" i="76"/>
  <c r="H163" i="76"/>
  <c r="I163" i="76"/>
  <c r="J163" i="76"/>
  <c r="G164" i="76"/>
  <c r="H164" i="76"/>
  <c r="I164" i="76"/>
  <c r="J164" i="76"/>
  <c r="G165" i="76"/>
  <c r="H165" i="76"/>
  <c r="I165" i="76"/>
  <c r="J165" i="76"/>
  <c r="G166" i="76"/>
  <c r="H166" i="76"/>
  <c r="I166" i="76"/>
  <c r="J166" i="76"/>
  <c r="G167" i="76"/>
  <c r="H167" i="76"/>
  <c r="I167" i="76"/>
  <c r="J167" i="76"/>
  <c r="G168" i="76"/>
  <c r="H168" i="76"/>
  <c r="I168" i="76"/>
  <c r="J168" i="76"/>
  <c r="G169" i="76"/>
  <c r="H169" i="76"/>
  <c r="I169" i="76"/>
  <c r="J169" i="76"/>
  <c r="G170" i="76"/>
  <c r="H170" i="76"/>
  <c r="I170" i="76"/>
  <c r="J170" i="76"/>
  <c r="G171" i="76"/>
  <c r="H171" i="76"/>
  <c r="I171" i="76"/>
  <c r="J171" i="76"/>
  <c r="G172" i="76"/>
  <c r="H172" i="76"/>
  <c r="I172" i="76"/>
  <c r="J172" i="76"/>
  <c r="G173" i="76"/>
  <c r="H173" i="76"/>
  <c r="I173" i="76"/>
  <c r="J173" i="76"/>
  <c r="G174" i="76"/>
  <c r="H174" i="76"/>
  <c r="I174" i="76"/>
  <c r="J174" i="76"/>
  <c r="G175" i="76"/>
  <c r="H175" i="76"/>
  <c r="I175" i="76"/>
  <c r="J175" i="76"/>
  <c r="G176" i="76"/>
  <c r="H176" i="76"/>
  <c r="I176" i="76"/>
  <c r="J176" i="76"/>
  <c r="G177" i="76"/>
  <c r="H177" i="76"/>
  <c r="I177" i="76"/>
  <c r="J177" i="76"/>
  <c r="G178" i="76"/>
  <c r="H178" i="76"/>
  <c r="I178" i="76"/>
  <c r="J178" i="76"/>
  <c r="G179" i="76"/>
  <c r="H179" i="76"/>
  <c r="I179" i="76"/>
  <c r="J179" i="76"/>
  <c r="G180" i="76"/>
  <c r="H180" i="76"/>
  <c r="I180" i="76"/>
  <c r="J180" i="76"/>
  <c r="G181" i="76"/>
  <c r="H181" i="76"/>
  <c r="I181" i="76"/>
  <c r="J181" i="76"/>
  <c r="G182" i="76"/>
  <c r="H182" i="76"/>
  <c r="I182" i="76"/>
  <c r="J182" i="76"/>
  <c r="G183" i="76"/>
  <c r="H183" i="76"/>
  <c r="I183" i="76"/>
  <c r="J183" i="76"/>
  <c r="G184" i="76"/>
  <c r="H184" i="76"/>
  <c r="I184" i="76"/>
  <c r="J184" i="76"/>
  <c r="G185" i="76"/>
  <c r="H185" i="76"/>
  <c r="I185" i="76"/>
  <c r="J185" i="76"/>
  <c r="G186" i="76"/>
  <c r="H186" i="76"/>
  <c r="I186" i="76"/>
  <c r="J186" i="76"/>
  <c r="G187" i="76"/>
  <c r="H187" i="76"/>
  <c r="I187" i="76"/>
  <c r="J187" i="76"/>
  <c r="G188" i="76"/>
  <c r="H188" i="76"/>
  <c r="I188" i="76"/>
  <c r="J188" i="76"/>
  <c r="G189" i="76"/>
  <c r="H189" i="76"/>
  <c r="I189" i="76"/>
  <c r="J189" i="76"/>
  <c r="G190" i="76"/>
  <c r="H190" i="76"/>
  <c r="I190" i="76"/>
  <c r="J190" i="76"/>
  <c r="G191" i="76"/>
  <c r="H191" i="76"/>
  <c r="I191" i="76"/>
  <c r="J191" i="76"/>
  <c r="G192" i="76"/>
  <c r="H192" i="76"/>
  <c r="I192" i="76"/>
  <c r="J192" i="76"/>
  <c r="G193" i="76"/>
  <c r="H193" i="76"/>
  <c r="I193" i="76"/>
  <c r="J193" i="76"/>
  <c r="G194" i="76"/>
  <c r="H194" i="76"/>
  <c r="I194" i="76"/>
  <c r="J194" i="76"/>
  <c r="G195" i="76"/>
  <c r="H195" i="76"/>
  <c r="I195" i="76"/>
  <c r="J195" i="76"/>
  <c r="G196" i="76"/>
  <c r="H196" i="76"/>
  <c r="I196" i="76"/>
  <c r="J196" i="76"/>
  <c r="G197" i="76"/>
  <c r="H197" i="76"/>
  <c r="I197" i="76"/>
  <c r="J197" i="76"/>
  <c r="G198" i="76"/>
  <c r="H198" i="76"/>
  <c r="I198" i="76"/>
  <c r="J198" i="76"/>
  <c r="G199" i="76"/>
  <c r="H199" i="76"/>
  <c r="I199" i="76"/>
  <c r="J199" i="76"/>
  <c r="G200" i="76"/>
  <c r="H200" i="76"/>
  <c r="I200" i="76"/>
  <c r="J200" i="76"/>
  <c r="G201" i="76"/>
  <c r="H201" i="76"/>
  <c r="I201" i="76"/>
  <c r="J201" i="76"/>
  <c r="G202" i="76"/>
  <c r="H202" i="76"/>
  <c r="I202" i="76"/>
  <c r="J202" i="76"/>
  <c r="G203" i="76"/>
  <c r="H203" i="76"/>
  <c r="I203" i="76"/>
  <c r="J203" i="76"/>
  <c r="G204" i="76"/>
  <c r="H204" i="76"/>
  <c r="I204" i="76"/>
  <c r="J204" i="76"/>
  <c r="G205" i="76"/>
  <c r="H205" i="76"/>
  <c r="I205" i="76"/>
  <c r="J205" i="76"/>
  <c r="G206" i="76"/>
  <c r="H206" i="76"/>
  <c r="I206" i="76"/>
  <c r="J206" i="76"/>
  <c r="G207" i="76"/>
  <c r="H207" i="76"/>
  <c r="I207" i="76"/>
  <c r="J207" i="76"/>
  <c r="G208" i="76"/>
  <c r="H208" i="76"/>
  <c r="I208" i="76"/>
  <c r="J208" i="76"/>
  <c r="G209" i="76"/>
  <c r="H209" i="76"/>
  <c r="I209" i="76"/>
  <c r="J209" i="76"/>
  <c r="G210" i="76"/>
  <c r="H210" i="76"/>
  <c r="I210" i="76"/>
  <c r="J210" i="76"/>
  <c r="G211" i="76"/>
  <c r="H211" i="76"/>
  <c r="I211" i="76"/>
  <c r="J211" i="76"/>
  <c r="G212" i="76"/>
  <c r="H212" i="76"/>
  <c r="I212" i="76"/>
  <c r="J212" i="76"/>
  <c r="G213" i="76"/>
  <c r="H213" i="76"/>
  <c r="I213" i="76"/>
  <c r="J213" i="76"/>
  <c r="G214" i="76"/>
  <c r="H214" i="76"/>
  <c r="I214" i="76"/>
  <c r="J214" i="76"/>
  <c r="G215" i="76"/>
  <c r="H215" i="76"/>
  <c r="I215" i="76"/>
  <c r="J215" i="76"/>
  <c r="G216" i="76"/>
  <c r="H216" i="76"/>
  <c r="I216" i="76"/>
  <c r="J216" i="76"/>
  <c r="G217" i="76"/>
  <c r="H217" i="76"/>
  <c r="I217" i="76"/>
  <c r="J217" i="76"/>
  <c r="G218" i="76"/>
  <c r="H218" i="76"/>
  <c r="I218" i="76"/>
  <c r="J218" i="76"/>
  <c r="G219" i="76"/>
  <c r="H219" i="76"/>
  <c r="I219" i="76"/>
  <c r="J219" i="76"/>
  <c r="G220" i="76"/>
  <c r="H220" i="76"/>
  <c r="I220" i="76"/>
  <c r="J220" i="76"/>
  <c r="G221" i="76"/>
  <c r="H221" i="76"/>
  <c r="I221" i="76"/>
  <c r="J221" i="76"/>
  <c r="G222" i="76"/>
  <c r="H222" i="76"/>
  <c r="I222" i="76"/>
  <c r="J222" i="76"/>
  <c r="G223" i="76"/>
  <c r="H223" i="76"/>
  <c r="I223" i="76"/>
  <c r="J223" i="76"/>
  <c r="G224" i="76"/>
  <c r="H224" i="76"/>
  <c r="I224" i="76"/>
  <c r="J224" i="76"/>
  <c r="G225" i="76"/>
  <c r="H225" i="76"/>
  <c r="I225" i="76"/>
  <c r="J225" i="76"/>
  <c r="G226" i="76"/>
  <c r="H226" i="76"/>
  <c r="I226" i="76"/>
  <c r="J226" i="76"/>
  <c r="G227" i="76"/>
  <c r="H227" i="76"/>
  <c r="I227" i="76"/>
  <c r="J227" i="76"/>
  <c r="G228" i="76"/>
  <c r="H228" i="76"/>
  <c r="I228" i="76"/>
  <c r="J228" i="76"/>
  <c r="G229" i="76"/>
  <c r="H229" i="76"/>
  <c r="I229" i="76"/>
  <c r="J229" i="76"/>
  <c r="G230" i="76"/>
  <c r="H230" i="76"/>
  <c r="I230" i="76"/>
  <c r="J230" i="76"/>
  <c r="G231" i="76"/>
  <c r="H231" i="76"/>
  <c r="I231" i="76"/>
  <c r="J231" i="76"/>
  <c r="G232" i="76"/>
  <c r="H232" i="76"/>
  <c r="I232" i="76"/>
  <c r="J232" i="76"/>
  <c r="G233" i="76"/>
  <c r="H233" i="76"/>
  <c r="I233" i="76"/>
  <c r="J233" i="76"/>
  <c r="G234" i="76"/>
  <c r="H234" i="76"/>
  <c r="I234" i="76"/>
  <c r="J234" i="76"/>
  <c r="G235" i="76"/>
  <c r="H235" i="76"/>
  <c r="I235" i="76"/>
  <c r="J235" i="76"/>
  <c r="G236" i="76"/>
  <c r="H236" i="76"/>
  <c r="I236" i="76"/>
  <c r="J236" i="76"/>
  <c r="G237" i="76"/>
  <c r="H237" i="76"/>
  <c r="I237" i="76"/>
  <c r="J237" i="76"/>
  <c r="G238" i="76"/>
  <c r="H238" i="76"/>
  <c r="I238" i="76"/>
  <c r="J238" i="76"/>
  <c r="G239" i="76"/>
  <c r="H239" i="76"/>
  <c r="I239" i="76"/>
  <c r="J239" i="76"/>
  <c r="G240" i="76"/>
  <c r="H240" i="76"/>
  <c r="I240" i="76"/>
  <c r="J240" i="76"/>
  <c r="G241" i="76"/>
  <c r="H241" i="76"/>
  <c r="I241" i="76"/>
  <c r="J241" i="76"/>
  <c r="G242" i="76"/>
  <c r="H242" i="76"/>
  <c r="I242" i="76"/>
  <c r="J242" i="76"/>
  <c r="G243" i="76"/>
  <c r="H243" i="76"/>
  <c r="I243" i="76"/>
  <c r="J243" i="76"/>
  <c r="G244" i="76"/>
  <c r="H244" i="76"/>
  <c r="I244" i="76"/>
  <c r="J244" i="76"/>
  <c r="G245" i="76"/>
  <c r="H245" i="76"/>
  <c r="I245" i="76"/>
  <c r="J245" i="76"/>
  <c r="G246" i="76"/>
  <c r="H246" i="76"/>
  <c r="I246" i="76"/>
  <c r="J246" i="76"/>
  <c r="G247" i="76"/>
  <c r="H247" i="76"/>
  <c r="I247" i="76"/>
  <c r="J247" i="76"/>
  <c r="G248" i="76"/>
  <c r="H248" i="76"/>
  <c r="I248" i="76"/>
  <c r="J248" i="76"/>
  <c r="G249" i="76"/>
  <c r="H249" i="76"/>
  <c r="I249" i="76"/>
  <c r="J249" i="76"/>
  <c r="G250" i="76"/>
  <c r="H250" i="76"/>
  <c r="I250" i="76"/>
  <c r="J250" i="76"/>
  <c r="G251" i="76"/>
  <c r="H251" i="76"/>
  <c r="I251" i="76"/>
  <c r="J251" i="76"/>
  <c r="G252" i="76"/>
  <c r="H252" i="76"/>
  <c r="I252" i="76"/>
  <c r="J252" i="76"/>
  <c r="G253" i="76"/>
  <c r="H253" i="76"/>
  <c r="I253" i="76"/>
  <c r="J253" i="76"/>
  <c r="G254" i="76"/>
  <c r="H254" i="76"/>
  <c r="I254" i="76"/>
  <c r="J254" i="76"/>
  <c r="G255" i="76"/>
  <c r="H255" i="76"/>
  <c r="I255" i="76"/>
  <c r="J255" i="76"/>
  <c r="G256" i="76"/>
  <c r="H256" i="76"/>
  <c r="I256" i="76"/>
  <c r="J256" i="76"/>
  <c r="G257" i="76"/>
  <c r="H257" i="76"/>
  <c r="I257" i="76"/>
  <c r="J257" i="76"/>
  <c r="G258" i="76"/>
  <c r="H258" i="76"/>
  <c r="I258" i="76"/>
  <c r="J258" i="76"/>
  <c r="G259" i="76"/>
  <c r="H259" i="76"/>
  <c r="I259" i="76"/>
  <c r="J259" i="76"/>
  <c r="G260" i="76"/>
  <c r="H260" i="76"/>
  <c r="I260" i="76"/>
  <c r="J260" i="76"/>
  <c r="G261" i="76"/>
  <c r="H261" i="76"/>
  <c r="I261" i="76"/>
  <c r="J261" i="76"/>
  <c r="G262" i="76"/>
  <c r="H262" i="76"/>
  <c r="I262" i="76"/>
  <c r="J262" i="76"/>
  <c r="G263" i="76"/>
  <c r="H263" i="76"/>
  <c r="I263" i="76"/>
  <c r="J263" i="76"/>
  <c r="G264" i="76"/>
  <c r="H264" i="76"/>
  <c r="I264" i="76"/>
  <c r="J264" i="76"/>
  <c r="G265" i="76"/>
  <c r="H265" i="76"/>
  <c r="I265" i="76"/>
  <c r="J265" i="76"/>
  <c r="G266" i="76"/>
  <c r="H266" i="76"/>
  <c r="I266" i="76"/>
  <c r="J266" i="76"/>
  <c r="G267" i="76"/>
  <c r="H267" i="76"/>
  <c r="I267" i="76"/>
  <c r="J267" i="76"/>
  <c r="G268" i="76"/>
  <c r="H268" i="76"/>
  <c r="I268" i="76"/>
  <c r="J268" i="76"/>
  <c r="G269" i="76"/>
  <c r="H269" i="76"/>
  <c r="I269" i="76"/>
  <c r="J269" i="76"/>
  <c r="G270" i="76"/>
  <c r="H270" i="76"/>
  <c r="I270" i="76"/>
  <c r="J270" i="76"/>
  <c r="G271" i="76"/>
  <c r="H271" i="76"/>
  <c r="I271" i="76"/>
  <c r="J271" i="76"/>
  <c r="G272" i="76"/>
  <c r="H272" i="76"/>
  <c r="I272" i="76"/>
  <c r="J272" i="76"/>
  <c r="G273" i="76"/>
  <c r="H273" i="76"/>
  <c r="I273" i="76"/>
  <c r="J273" i="76"/>
  <c r="G274" i="76"/>
  <c r="H274" i="76"/>
  <c r="I274" i="76"/>
  <c r="J274" i="76"/>
  <c r="G275" i="76"/>
  <c r="H275" i="76"/>
  <c r="I275" i="76"/>
  <c r="J275" i="76"/>
  <c r="G276" i="76"/>
  <c r="H276" i="76"/>
  <c r="I276" i="76"/>
  <c r="J276" i="76"/>
  <c r="G277" i="76"/>
  <c r="H277" i="76"/>
  <c r="I277" i="76"/>
  <c r="J277" i="76"/>
  <c r="G278" i="76"/>
  <c r="H278" i="76"/>
  <c r="I278" i="76"/>
  <c r="J278" i="76"/>
  <c r="G279" i="76"/>
  <c r="H279" i="76"/>
  <c r="I279" i="76"/>
  <c r="J279" i="76"/>
  <c r="G280" i="76"/>
  <c r="H280" i="76"/>
  <c r="I280" i="76"/>
  <c r="J280" i="76"/>
  <c r="G281" i="76"/>
  <c r="H281" i="76"/>
  <c r="I281" i="76"/>
  <c r="J281" i="76"/>
  <c r="G282" i="76"/>
  <c r="H282" i="76"/>
  <c r="I282" i="76"/>
  <c r="J282" i="76"/>
  <c r="G283" i="76"/>
  <c r="H283" i="76"/>
  <c r="I283" i="76"/>
  <c r="J283" i="76"/>
  <c r="G284" i="76"/>
  <c r="H284" i="76"/>
  <c r="I284" i="76"/>
  <c r="J284" i="76"/>
  <c r="G285" i="76"/>
  <c r="H285" i="76"/>
  <c r="I285" i="76"/>
  <c r="J285" i="76"/>
  <c r="G286" i="76"/>
  <c r="H286" i="76"/>
  <c r="I286" i="76"/>
  <c r="J286" i="76"/>
  <c r="G287" i="76"/>
  <c r="H287" i="76"/>
  <c r="I287" i="76"/>
  <c r="J287" i="76"/>
  <c r="G288" i="76"/>
  <c r="H288" i="76"/>
  <c r="I288" i="76"/>
  <c r="J288" i="76"/>
  <c r="G289" i="76"/>
  <c r="H289" i="76"/>
  <c r="I289" i="76"/>
  <c r="J289" i="76"/>
  <c r="G290" i="76"/>
  <c r="H290" i="76"/>
  <c r="I290" i="76"/>
  <c r="J290" i="76"/>
  <c r="G291" i="76"/>
  <c r="H291" i="76"/>
  <c r="I291" i="76"/>
  <c r="J291" i="76"/>
  <c r="G292" i="76"/>
  <c r="H292" i="76"/>
  <c r="I292" i="76"/>
  <c r="J292" i="76"/>
  <c r="G293" i="76"/>
  <c r="H293" i="76"/>
  <c r="I293" i="76"/>
  <c r="J293" i="76"/>
  <c r="G294" i="76"/>
  <c r="H294" i="76"/>
  <c r="I294" i="76"/>
  <c r="J294" i="76"/>
  <c r="G295" i="76"/>
  <c r="H295" i="76"/>
  <c r="I295" i="76"/>
  <c r="J295" i="76"/>
  <c r="G296" i="76"/>
  <c r="H296" i="76"/>
  <c r="I296" i="76"/>
  <c r="J296" i="76"/>
  <c r="G297" i="76"/>
  <c r="H297" i="76"/>
  <c r="I297" i="76"/>
  <c r="J297" i="76"/>
  <c r="G298" i="76"/>
  <c r="H298" i="76"/>
  <c r="I298" i="76"/>
  <c r="J298" i="76"/>
  <c r="G299" i="76"/>
  <c r="H299" i="76"/>
  <c r="I299" i="76"/>
  <c r="J299" i="76"/>
  <c r="G300" i="76"/>
  <c r="H300" i="76"/>
  <c r="I300" i="76"/>
  <c r="J300" i="76"/>
  <c r="G301" i="76"/>
  <c r="H301" i="76"/>
  <c r="I301" i="76"/>
  <c r="J301" i="76"/>
  <c r="G302" i="76"/>
  <c r="H302" i="76"/>
  <c r="I302" i="76"/>
  <c r="J302" i="76"/>
  <c r="G303" i="76"/>
  <c r="H303" i="76"/>
  <c r="I303" i="76"/>
  <c r="J303" i="76"/>
  <c r="G304" i="76"/>
  <c r="H304" i="76"/>
  <c r="I304" i="76"/>
  <c r="J304" i="76"/>
  <c r="G305" i="76"/>
  <c r="H305" i="76"/>
  <c r="I305" i="76"/>
  <c r="J305" i="76"/>
  <c r="G306" i="76"/>
  <c r="H306" i="76"/>
  <c r="I306" i="76"/>
  <c r="J306" i="76"/>
  <c r="G307" i="76"/>
  <c r="H307" i="76"/>
  <c r="I307" i="76"/>
  <c r="J307" i="76"/>
  <c r="G308" i="76"/>
  <c r="H308" i="76"/>
  <c r="I308" i="76"/>
  <c r="J308" i="76"/>
  <c r="G309" i="76"/>
  <c r="H309" i="76"/>
  <c r="I309" i="76"/>
  <c r="J309" i="76"/>
  <c r="G310" i="76"/>
  <c r="H310" i="76"/>
  <c r="I310" i="76"/>
  <c r="J310" i="76"/>
  <c r="G311" i="76"/>
  <c r="H311" i="76"/>
  <c r="I311" i="76"/>
  <c r="J311" i="76"/>
  <c r="G312" i="76"/>
  <c r="H312" i="76"/>
  <c r="I312" i="76"/>
  <c r="J312" i="76"/>
  <c r="G313" i="76"/>
  <c r="H313" i="76"/>
  <c r="I313" i="76"/>
  <c r="J313" i="76"/>
  <c r="G314" i="76"/>
  <c r="H314" i="76"/>
  <c r="I314" i="76"/>
  <c r="J314" i="76"/>
  <c r="G315" i="76"/>
  <c r="H315" i="76"/>
  <c r="I315" i="76"/>
  <c r="J315" i="76"/>
  <c r="G316" i="76"/>
  <c r="H316" i="76"/>
  <c r="I316" i="76"/>
  <c r="J316" i="76"/>
  <c r="G317" i="76"/>
  <c r="H317" i="76"/>
  <c r="I317" i="76"/>
  <c r="J317" i="76"/>
  <c r="G318" i="76"/>
  <c r="H318" i="76"/>
  <c r="I318" i="76"/>
  <c r="J318" i="76"/>
  <c r="G319" i="76"/>
  <c r="H319" i="76"/>
  <c r="I319" i="76"/>
  <c r="J319" i="76"/>
  <c r="G320" i="76"/>
  <c r="H320" i="76"/>
  <c r="I320" i="76"/>
  <c r="J320" i="76"/>
  <c r="G321" i="76"/>
  <c r="H321" i="76"/>
  <c r="I321" i="76"/>
  <c r="J321" i="76"/>
  <c r="G322" i="76"/>
  <c r="H322" i="76"/>
  <c r="I322" i="76"/>
  <c r="J322" i="76"/>
  <c r="G323" i="76"/>
  <c r="H323" i="76"/>
  <c r="I323" i="76"/>
  <c r="J323" i="76"/>
  <c r="G324" i="76"/>
  <c r="H324" i="76"/>
  <c r="I324" i="76"/>
  <c r="J324" i="76"/>
  <c r="G325" i="76"/>
  <c r="H325" i="76"/>
  <c r="I325" i="76"/>
  <c r="J325" i="76"/>
  <c r="G326" i="76"/>
  <c r="H326" i="76"/>
  <c r="I326" i="76"/>
  <c r="J326" i="76"/>
  <c r="G327" i="76"/>
  <c r="H327" i="76"/>
  <c r="I327" i="76"/>
  <c r="J327" i="76"/>
  <c r="G328" i="76"/>
  <c r="H328" i="76"/>
  <c r="I328" i="76"/>
  <c r="J328" i="76"/>
  <c r="G329" i="76"/>
  <c r="H329" i="76"/>
  <c r="I329" i="76"/>
  <c r="J329" i="76"/>
  <c r="G330" i="76"/>
  <c r="H330" i="76"/>
  <c r="I330" i="76"/>
  <c r="J330" i="76"/>
  <c r="G331" i="76"/>
  <c r="H331" i="76"/>
  <c r="I331" i="76"/>
  <c r="J331" i="76"/>
  <c r="G332" i="76"/>
  <c r="H332" i="76"/>
  <c r="I332" i="76"/>
  <c r="J332" i="76"/>
  <c r="G333" i="76"/>
  <c r="H333" i="76"/>
  <c r="I333" i="76"/>
  <c r="J333" i="76"/>
  <c r="G334" i="76"/>
  <c r="H334" i="76"/>
  <c r="I334" i="76"/>
  <c r="J334" i="76"/>
  <c r="G335" i="76"/>
  <c r="H335" i="76"/>
  <c r="I335" i="76"/>
  <c r="J335" i="76"/>
  <c r="G336" i="76"/>
  <c r="H336" i="76"/>
  <c r="I336" i="76"/>
  <c r="J336" i="76"/>
  <c r="G337" i="76"/>
  <c r="H337" i="76"/>
  <c r="I337" i="76"/>
  <c r="J337" i="76"/>
  <c r="G338" i="76"/>
  <c r="H338" i="76"/>
  <c r="I338" i="76"/>
  <c r="J338" i="76"/>
  <c r="G339" i="76"/>
  <c r="H339" i="76"/>
  <c r="I339" i="76"/>
  <c r="J339" i="76"/>
  <c r="G340" i="76"/>
  <c r="H340" i="76"/>
  <c r="I340" i="76"/>
  <c r="J340" i="76"/>
  <c r="G341" i="76"/>
  <c r="H341" i="76"/>
  <c r="I341" i="76"/>
  <c r="J341" i="76"/>
  <c r="G342" i="76"/>
  <c r="H342" i="76"/>
  <c r="I342" i="76"/>
  <c r="J342" i="76"/>
  <c r="G343" i="76"/>
  <c r="H343" i="76"/>
  <c r="I343" i="76"/>
  <c r="J343" i="76"/>
  <c r="G344" i="76"/>
  <c r="H344" i="76"/>
  <c r="I344" i="76"/>
  <c r="J344" i="76"/>
  <c r="G345" i="76"/>
  <c r="H345" i="76"/>
  <c r="I345" i="76"/>
  <c r="J345" i="76"/>
  <c r="G346" i="76"/>
  <c r="H346" i="76"/>
  <c r="I346" i="76"/>
  <c r="J346" i="76"/>
  <c r="G347" i="76"/>
  <c r="H347" i="76"/>
  <c r="I347" i="76"/>
  <c r="J347" i="76"/>
  <c r="G348" i="76"/>
  <c r="H348" i="76"/>
  <c r="I348" i="76"/>
  <c r="J348" i="76"/>
  <c r="G349" i="76"/>
  <c r="H349" i="76"/>
  <c r="I349" i="76"/>
  <c r="J349" i="76"/>
  <c r="G350" i="76"/>
  <c r="H350" i="76"/>
  <c r="I350" i="76"/>
  <c r="J350" i="76"/>
  <c r="G351" i="76"/>
  <c r="H351" i="76"/>
  <c r="I351" i="76"/>
  <c r="J351" i="76"/>
  <c r="G352" i="76"/>
  <c r="H352" i="76"/>
  <c r="I352" i="76"/>
  <c r="J352" i="76"/>
  <c r="G353" i="76"/>
  <c r="H353" i="76"/>
  <c r="I353" i="76"/>
  <c r="J353" i="76"/>
  <c r="G354" i="76"/>
  <c r="H354" i="76"/>
  <c r="I354" i="76"/>
  <c r="J354" i="76"/>
  <c r="G355" i="76"/>
  <c r="H355" i="76"/>
  <c r="I355" i="76"/>
  <c r="J355" i="76"/>
  <c r="G356" i="76"/>
  <c r="H356" i="76"/>
  <c r="I356" i="76"/>
  <c r="J356" i="76"/>
  <c r="G357" i="76"/>
  <c r="H357" i="76"/>
  <c r="I357" i="76"/>
  <c r="J357" i="76"/>
  <c r="G358" i="76"/>
  <c r="H358" i="76"/>
  <c r="I358" i="76"/>
  <c r="J358" i="76"/>
  <c r="G359" i="76"/>
  <c r="H359" i="76"/>
  <c r="I359" i="76"/>
  <c r="J359" i="76"/>
  <c r="G360" i="76"/>
  <c r="H360" i="76"/>
  <c r="I360" i="76"/>
  <c r="J360" i="76"/>
  <c r="G361" i="76"/>
  <c r="H361" i="76"/>
  <c r="I361" i="76"/>
  <c r="J361" i="76"/>
  <c r="G362" i="76"/>
  <c r="H362" i="76"/>
  <c r="I362" i="76"/>
  <c r="J362" i="76"/>
  <c r="G363" i="76"/>
  <c r="H363" i="76"/>
  <c r="I363" i="76"/>
  <c r="J363" i="76"/>
  <c r="G364" i="76"/>
  <c r="H364" i="76"/>
  <c r="I364" i="76"/>
  <c r="J364" i="76"/>
  <c r="G365" i="76"/>
  <c r="H365" i="76"/>
  <c r="I365" i="76"/>
  <c r="J365" i="76"/>
  <c r="G366" i="76"/>
  <c r="H366" i="76"/>
  <c r="I366" i="76"/>
  <c r="J366" i="76"/>
  <c r="G367" i="76"/>
  <c r="H367" i="76"/>
  <c r="I367" i="76"/>
  <c r="J367" i="76"/>
  <c r="G368" i="76"/>
  <c r="H368" i="76"/>
  <c r="I368" i="76"/>
  <c r="J368" i="76"/>
  <c r="G369" i="76"/>
  <c r="H369" i="76"/>
  <c r="I369" i="76"/>
  <c r="J369" i="76"/>
  <c r="G370" i="76"/>
  <c r="H370" i="76"/>
  <c r="I370" i="76"/>
  <c r="J370" i="76"/>
  <c r="G371" i="76"/>
  <c r="H371" i="76"/>
  <c r="I371" i="76"/>
  <c r="J371" i="76"/>
  <c r="G372" i="76"/>
  <c r="H372" i="76"/>
  <c r="I372" i="76"/>
  <c r="J372" i="76"/>
  <c r="G373" i="76"/>
  <c r="H373" i="76"/>
  <c r="I373" i="76"/>
  <c r="J373" i="76"/>
  <c r="G374" i="76"/>
  <c r="H374" i="76"/>
  <c r="I374" i="76"/>
  <c r="J374" i="76"/>
  <c r="G375" i="76"/>
  <c r="H375" i="76"/>
  <c r="I375" i="76"/>
  <c r="J375" i="76"/>
  <c r="G376" i="76"/>
  <c r="H376" i="76"/>
  <c r="I376" i="76"/>
  <c r="J376" i="76"/>
  <c r="G377" i="76"/>
  <c r="H377" i="76"/>
  <c r="I377" i="76"/>
  <c r="J377" i="76"/>
  <c r="G378" i="76"/>
  <c r="H378" i="76"/>
  <c r="I378" i="76"/>
  <c r="J378" i="76"/>
  <c r="G379" i="76"/>
  <c r="H379" i="76"/>
  <c r="I379" i="76"/>
  <c r="J379" i="76"/>
  <c r="G380" i="76"/>
  <c r="H380" i="76"/>
  <c r="I380" i="76"/>
  <c r="J380" i="76"/>
  <c r="G381" i="76"/>
  <c r="H381" i="76"/>
  <c r="I381" i="76"/>
  <c r="J381" i="76"/>
  <c r="G382" i="76"/>
  <c r="H382" i="76"/>
  <c r="I382" i="76"/>
  <c r="J382" i="76"/>
  <c r="G383" i="76"/>
  <c r="H383" i="76"/>
  <c r="I383" i="76"/>
  <c r="J383" i="76"/>
  <c r="G384" i="76"/>
  <c r="H384" i="76"/>
  <c r="I384" i="76"/>
  <c r="J384" i="76"/>
  <c r="G385" i="76"/>
  <c r="H385" i="76"/>
  <c r="I385" i="76"/>
  <c r="J385" i="76"/>
  <c r="G386" i="76"/>
  <c r="H386" i="76"/>
  <c r="I386" i="76"/>
  <c r="J386" i="76"/>
  <c r="G387" i="76"/>
  <c r="H387" i="76"/>
  <c r="I387" i="76"/>
  <c r="J387" i="76"/>
  <c r="G388" i="76"/>
  <c r="H388" i="76"/>
  <c r="I388" i="76"/>
  <c r="J388" i="76"/>
  <c r="G389" i="76"/>
  <c r="H389" i="76"/>
  <c r="I389" i="76"/>
  <c r="J389" i="76"/>
  <c r="G390" i="76"/>
  <c r="H390" i="76"/>
  <c r="I390" i="76"/>
  <c r="J390" i="76"/>
  <c r="G391" i="76"/>
  <c r="H391" i="76"/>
  <c r="I391" i="76"/>
  <c r="J391" i="76"/>
  <c r="G392" i="76"/>
  <c r="H392" i="76"/>
  <c r="I392" i="76"/>
  <c r="J392" i="76"/>
  <c r="G393" i="76"/>
  <c r="H393" i="76"/>
  <c r="I393" i="76"/>
  <c r="J393" i="76"/>
  <c r="G394" i="76"/>
  <c r="H394" i="76"/>
  <c r="I394" i="76"/>
  <c r="J394" i="76"/>
  <c r="G395" i="76"/>
  <c r="H395" i="76"/>
  <c r="I395" i="76"/>
  <c r="J395" i="76"/>
  <c r="G396" i="76"/>
  <c r="H396" i="76"/>
  <c r="I396" i="76"/>
  <c r="J396" i="76"/>
  <c r="G397" i="76"/>
  <c r="H397" i="76"/>
  <c r="I397" i="76"/>
  <c r="J397" i="76"/>
  <c r="G398" i="76"/>
  <c r="H398" i="76"/>
  <c r="I398" i="76"/>
  <c r="J398" i="76"/>
  <c r="G399" i="76"/>
  <c r="H399" i="76"/>
  <c r="I399" i="76"/>
  <c r="J399" i="76"/>
  <c r="G400" i="76"/>
  <c r="H400" i="76"/>
  <c r="I400" i="76"/>
  <c r="J400" i="76"/>
  <c r="G401" i="76"/>
  <c r="H401" i="76"/>
  <c r="I401" i="76"/>
  <c r="J401" i="76"/>
  <c r="G402" i="76"/>
  <c r="H402" i="76"/>
  <c r="I402" i="76"/>
  <c r="J402" i="76"/>
  <c r="G403" i="76"/>
  <c r="H403" i="76"/>
  <c r="I403" i="76"/>
  <c r="J403" i="76"/>
  <c r="G404" i="76"/>
  <c r="H404" i="76"/>
  <c r="I404" i="76"/>
  <c r="J404" i="76"/>
  <c r="G405" i="76"/>
  <c r="H405" i="76"/>
  <c r="I405" i="76"/>
  <c r="J405" i="76"/>
  <c r="G406" i="76"/>
  <c r="H406" i="76"/>
  <c r="I406" i="76"/>
  <c r="J406" i="76"/>
  <c r="G407" i="76"/>
  <c r="H407" i="76"/>
  <c r="I407" i="76"/>
  <c r="J407" i="76"/>
  <c r="G408" i="76"/>
  <c r="H408" i="76"/>
  <c r="I408" i="76"/>
  <c r="J408" i="76"/>
  <c r="G409" i="76"/>
  <c r="H409" i="76"/>
  <c r="I409" i="76"/>
  <c r="J409" i="76"/>
  <c r="G410" i="76"/>
  <c r="H410" i="76"/>
  <c r="I410" i="76"/>
  <c r="J410" i="76"/>
  <c r="G411" i="76"/>
  <c r="H411" i="76"/>
  <c r="I411" i="76"/>
  <c r="J411" i="76"/>
  <c r="G412" i="76"/>
  <c r="H412" i="76"/>
  <c r="I412" i="76"/>
  <c r="J412" i="76"/>
  <c r="G413" i="76"/>
  <c r="H413" i="76"/>
  <c r="I413" i="76"/>
  <c r="J413" i="76"/>
  <c r="G414" i="76"/>
  <c r="H414" i="76"/>
  <c r="I414" i="76"/>
  <c r="J414" i="76"/>
  <c r="G415" i="76"/>
  <c r="H415" i="76"/>
  <c r="I415" i="76"/>
  <c r="J415" i="76"/>
  <c r="G416" i="76"/>
  <c r="H416" i="76"/>
  <c r="I416" i="76"/>
  <c r="J416" i="76"/>
  <c r="G417" i="76"/>
  <c r="H417" i="76"/>
  <c r="I417" i="76"/>
  <c r="J417" i="76"/>
  <c r="G418" i="76"/>
  <c r="H418" i="76"/>
  <c r="I418" i="76"/>
  <c r="J418" i="76"/>
  <c r="G419" i="76"/>
  <c r="H419" i="76"/>
  <c r="I419" i="76"/>
  <c r="J419" i="76"/>
  <c r="G420" i="76"/>
  <c r="H420" i="76"/>
  <c r="I420" i="76"/>
  <c r="J420" i="76"/>
  <c r="G421" i="76"/>
  <c r="H421" i="76"/>
  <c r="I421" i="76"/>
  <c r="J421" i="76"/>
  <c r="G422" i="76"/>
  <c r="H422" i="76"/>
  <c r="I422" i="76"/>
  <c r="J422" i="76"/>
  <c r="G423" i="76"/>
  <c r="H423" i="76"/>
  <c r="I423" i="76"/>
  <c r="J423" i="76"/>
  <c r="G424" i="76"/>
  <c r="H424" i="76"/>
  <c r="I424" i="76"/>
  <c r="J424" i="76"/>
  <c r="G425" i="76"/>
  <c r="H425" i="76"/>
  <c r="I425" i="76"/>
  <c r="J425" i="76"/>
  <c r="G426" i="76"/>
  <c r="H426" i="76"/>
  <c r="I426" i="76"/>
  <c r="J426" i="76"/>
  <c r="G427" i="76"/>
  <c r="H427" i="76"/>
  <c r="I427" i="76"/>
  <c r="J427" i="76"/>
  <c r="G428" i="76"/>
  <c r="H428" i="76"/>
  <c r="I428" i="76"/>
  <c r="J428" i="76"/>
  <c r="G429" i="76"/>
  <c r="H429" i="76"/>
  <c r="I429" i="76"/>
  <c r="J429" i="76"/>
  <c r="G430" i="76"/>
  <c r="H430" i="76"/>
  <c r="I430" i="76"/>
  <c r="J430" i="76"/>
  <c r="G431" i="76"/>
  <c r="H431" i="76"/>
  <c r="I431" i="76"/>
  <c r="J431" i="76"/>
  <c r="G432" i="76"/>
  <c r="H432" i="76"/>
  <c r="I432" i="76"/>
  <c r="J432" i="76"/>
  <c r="G433" i="76"/>
  <c r="H433" i="76"/>
  <c r="I433" i="76"/>
  <c r="J433" i="76"/>
  <c r="G434" i="76"/>
  <c r="H434" i="76"/>
  <c r="I434" i="76"/>
  <c r="J434" i="76"/>
  <c r="G435" i="76"/>
  <c r="H435" i="76"/>
  <c r="I435" i="76"/>
  <c r="J435" i="76"/>
  <c r="G436" i="76"/>
  <c r="H436" i="76"/>
  <c r="I436" i="76"/>
  <c r="J436" i="76"/>
  <c r="G437" i="76"/>
  <c r="H437" i="76"/>
  <c r="I437" i="76"/>
  <c r="J437" i="76"/>
  <c r="G438" i="76"/>
  <c r="H438" i="76"/>
  <c r="I438" i="76"/>
  <c r="J438" i="76"/>
  <c r="G439" i="76"/>
  <c r="H439" i="76"/>
  <c r="I439" i="76"/>
  <c r="J439" i="76"/>
  <c r="G440" i="76"/>
  <c r="H440" i="76"/>
  <c r="I440" i="76"/>
  <c r="J440" i="76"/>
  <c r="G441" i="76"/>
  <c r="H441" i="76"/>
  <c r="I441" i="76"/>
  <c r="J441" i="76"/>
  <c r="G442" i="76"/>
  <c r="H442" i="76"/>
  <c r="I442" i="76"/>
  <c r="J442" i="76"/>
  <c r="G443" i="76"/>
  <c r="H443" i="76"/>
  <c r="I443" i="76"/>
  <c r="J443" i="76"/>
  <c r="G444" i="76"/>
  <c r="H444" i="76"/>
  <c r="I444" i="76"/>
  <c r="J444" i="76"/>
  <c r="G445" i="76"/>
  <c r="H445" i="76"/>
  <c r="I445" i="76"/>
  <c r="J445" i="76"/>
  <c r="G446" i="76"/>
  <c r="H446" i="76"/>
  <c r="I446" i="76"/>
  <c r="J446" i="76"/>
  <c r="G447" i="76"/>
  <c r="H447" i="76"/>
  <c r="I447" i="76"/>
  <c r="J447" i="76"/>
  <c r="G448" i="76"/>
  <c r="H448" i="76"/>
  <c r="I448" i="76"/>
  <c r="J448" i="76"/>
  <c r="G449" i="76"/>
  <c r="H449" i="76"/>
  <c r="I449" i="76"/>
  <c r="J449" i="76"/>
  <c r="G450" i="76"/>
  <c r="H450" i="76"/>
  <c r="I450" i="76"/>
  <c r="J450" i="76"/>
  <c r="G451" i="76"/>
  <c r="H451" i="76"/>
  <c r="I451" i="76"/>
  <c r="J451" i="76"/>
  <c r="G452" i="76"/>
  <c r="H452" i="76"/>
  <c r="I452" i="76"/>
  <c r="J452" i="76"/>
  <c r="G453" i="76"/>
  <c r="H453" i="76"/>
  <c r="I453" i="76"/>
  <c r="J453" i="76"/>
  <c r="G454" i="76"/>
  <c r="H454" i="76"/>
  <c r="I454" i="76"/>
  <c r="J454" i="76"/>
  <c r="G455" i="76"/>
  <c r="H455" i="76"/>
  <c r="I455" i="76"/>
  <c r="J455" i="76"/>
  <c r="G456" i="76"/>
  <c r="H456" i="76"/>
  <c r="I456" i="76"/>
  <c r="J456" i="76"/>
  <c r="G457" i="76"/>
  <c r="H457" i="76"/>
  <c r="I457" i="76"/>
  <c r="J457" i="76"/>
  <c r="G458" i="76"/>
  <c r="H458" i="76"/>
  <c r="I458" i="76"/>
  <c r="J458" i="76"/>
  <c r="G459" i="76"/>
  <c r="H459" i="76"/>
  <c r="I459" i="76"/>
  <c r="J459" i="76"/>
  <c r="G460" i="76"/>
  <c r="H460" i="76"/>
  <c r="I460" i="76"/>
  <c r="J460" i="76"/>
  <c r="G461" i="76"/>
  <c r="H461" i="76"/>
  <c r="I461" i="76"/>
  <c r="J461" i="76"/>
  <c r="G462" i="76"/>
  <c r="H462" i="76"/>
  <c r="I462" i="76"/>
  <c r="J462" i="76"/>
  <c r="G463" i="76"/>
  <c r="H463" i="76"/>
  <c r="I463" i="76"/>
  <c r="J463" i="76"/>
  <c r="G464" i="76"/>
  <c r="H464" i="76"/>
  <c r="I464" i="76"/>
  <c r="J464" i="76"/>
  <c r="G465" i="76"/>
  <c r="H465" i="76"/>
  <c r="I465" i="76"/>
  <c r="J465" i="76"/>
  <c r="G466" i="76"/>
  <c r="H466" i="76"/>
  <c r="I466" i="76"/>
  <c r="J466" i="76"/>
  <c r="G467" i="76"/>
  <c r="H467" i="76"/>
  <c r="I467" i="76"/>
  <c r="J467" i="76"/>
  <c r="G468" i="76"/>
  <c r="H468" i="76"/>
  <c r="I468" i="76"/>
  <c r="J468" i="76"/>
  <c r="G469" i="76"/>
  <c r="H469" i="76"/>
  <c r="I469" i="76"/>
  <c r="J469" i="76"/>
  <c r="G470" i="76"/>
  <c r="H470" i="76"/>
  <c r="I470" i="76"/>
  <c r="J470" i="76"/>
  <c r="G471" i="76"/>
  <c r="H471" i="76"/>
  <c r="I471" i="76"/>
  <c r="J471" i="76"/>
  <c r="G472" i="76"/>
  <c r="H472" i="76"/>
  <c r="I472" i="76"/>
  <c r="J472" i="76"/>
  <c r="G473" i="76"/>
  <c r="H473" i="76"/>
  <c r="I473" i="76"/>
  <c r="J473" i="76"/>
  <c r="G474" i="76"/>
  <c r="H474" i="76"/>
  <c r="I474" i="76"/>
  <c r="J474" i="76"/>
  <c r="G475" i="76"/>
  <c r="H475" i="76"/>
  <c r="I475" i="76"/>
  <c r="J475" i="76"/>
  <c r="G476" i="76"/>
  <c r="H476" i="76"/>
  <c r="I476" i="76"/>
  <c r="J476" i="76"/>
  <c r="G477" i="76"/>
  <c r="H477" i="76"/>
  <c r="I477" i="76"/>
  <c r="J477" i="76"/>
  <c r="G478" i="76"/>
  <c r="H478" i="76"/>
  <c r="I478" i="76"/>
  <c r="J478" i="76"/>
  <c r="G479" i="76"/>
  <c r="H479" i="76"/>
  <c r="I479" i="76"/>
  <c r="J479" i="76"/>
  <c r="G480" i="76"/>
  <c r="H480" i="76"/>
  <c r="I480" i="76"/>
  <c r="J480" i="76"/>
  <c r="G481" i="76"/>
  <c r="H481" i="76"/>
  <c r="I481" i="76"/>
  <c r="J481" i="76"/>
  <c r="G482" i="76"/>
  <c r="H482" i="76"/>
  <c r="I482" i="76"/>
  <c r="J482" i="76"/>
  <c r="G483" i="76"/>
  <c r="H483" i="76"/>
  <c r="I483" i="76"/>
  <c r="J483" i="76"/>
  <c r="G484" i="76"/>
  <c r="H484" i="76"/>
  <c r="I484" i="76"/>
  <c r="J484" i="76"/>
  <c r="G485" i="76"/>
  <c r="H485" i="76"/>
  <c r="I485" i="76"/>
  <c r="J485" i="76"/>
  <c r="G486" i="76"/>
  <c r="H486" i="76"/>
  <c r="I486" i="76"/>
  <c r="J486" i="76"/>
  <c r="G487" i="76"/>
  <c r="H487" i="76"/>
  <c r="I487" i="76"/>
  <c r="J487" i="76"/>
  <c r="G488" i="76"/>
  <c r="H488" i="76"/>
  <c r="I488" i="76"/>
  <c r="J488" i="76"/>
  <c r="G489" i="76"/>
  <c r="H489" i="76"/>
  <c r="I489" i="76"/>
  <c r="J489" i="76"/>
  <c r="G490" i="76"/>
  <c r="H490" i="76"/>
  <c r="I490" i="76"/>
  <c r="J490" i="76"/>
  <c r="G491" i="76"/>
  <c r="H491" i="76"/>
  <c r="I491" i="76"/>
  <c r="J491" i="76"/>
  <c r="G492" i="76"/>
  <c r="H492" i="76"/>
  <c r="I492" i="76"/>
  <c r="J492" i="76"/>
  <c r="G493" i="76"/>
  <c r="H493" i="76"/>
  <c r="I493" i="76"/>
  <c r="J493" i="76"/>
  <c r="G494" i="76"/>
  <c r="H494" i="76"/>
  <c r="I494" i="76"/>
  <c r="J494" i="76"/>
  <c r="G495" i="76"/>
  <c r="H495" i="76"/>
  <c r="I495" i="76"/>
  <c r="J495" i="76"/>
  <c r="G496" i="76"/>
  <c r="H496" i="76"/>
  <c r="I496" i="76"/>
  <c r="J496" i="76"/>
  <c r="G497" i="76"/>
  <c r="H497" i="76"/>
  <c r="I497" i="76"/>
  <c r="J497" i="76"/>
  <c r="G498" i="76"/>
  <c r="H498" i="76"/>
  <c r="I498" i="76"/>
  <c r="J498" i="76"/>
  <c r="G499" i="76"/>
  <c r="H499" i="76"/>
  <c r="I499" i="76"/>
  <c r="J499" i="76"/>
  <c r="G500" i="76"/>
  <c r="H500" i="76"/>
  <c r="I500" i="76"/>
  <c r="J500" i="76"/>
  <c r="G501" i="76"/>
  <c r="H501" i="76"/>
  <c r="I501" i="76"/>
  <c r="J501" i="76"/>
  <c r="G502" i="76"/>
  <c r="H502" i="76"/>
  <c r="I502" i="76"/>
  <c r="J502" i="76"/>
  <c r="G503" i="76"/>
  <c r="H503" i="76"/>
  <c r="I503" i="76"/>
  <c r="J503" i="76"/>
  <c r="G504" i="76"/>
  <c r="H504" i="76"/>
  <c r="I504" i="76"/>
  <c r="J504" i="76"/>
  <c r="G505" i="76"/>
  <c r="H505" i="76"/>
  <c r="I505" i="76"/>
  <c r="J505" i="76"/>
  <c r="G506" i="76"/>
  <c r="H506" i="76"/>
  <c r="I506" i="76"/>
  <c r="J506" i="76"/>
  <c r="G507" i="76"/>
  <c r="H507" i="76"/>
  <c r="I507" i="76"/>
  <c r="J507" i="76"/>
  <c r="G508" i="76"/>
  <c r="H508" i="76"/>
  <c r="I508" i="76"/>
  <c r="J508" i="76"/>
  <c r="G509" i="76"/>
  <c r="H509" i="76"/>
  <c r="I509" i="76"/>
  <c r="J509" i="76"/>
  <c r="G510" i="76"/>
  <c r="H510" i="76"/>
  <c r="I510" i="76"/>
  <c r="J510" i="76"/>
  <c r="G511" i="76"/>
  <c r="H511" i="76"/>
  <c r="I511" i="76"/>
  <c r="J511" i="76"/>
  <c r="G512" i="76"/>
  <c r="H512" i="76"/>
  <c r="I512" i="76"/>
  <c r="J512" i="76"/>
  <c r="G513" i="76"/>
  <c r="H513" i="76"/>
  <c r="I513" i="76"/>
  <c r="J513" i="76"/>
  <c r="G514" i="76"/>
  <c r="H514" i="76"/>
  <c r="I514" i="76"/>
  <c r="J514" i="76"/>
  <c r="G515" i="76"/>
  <c r="H515" i="76"/>
  <c r="I515" i="76"/>
  <c r="J515" i="76"/>
  <c r="G516" i="76"/>
  <c r="H516" i="76"/>
  <c r="I516" i="76"/>
  <c r="J516" i="76"/>
  <c r="G517" i="76"/>
  <c r="H517" i="76"/>
  <c r="I517" i="76"/>
  <c r="J517" i="76"/>
  <c r="G518" i="76"/>
  <c r="H518" i="76"/>
  <c r="I518" i="76"/>
  <c r="J518" i="76"/>
  <c r="G519" i="76"/>
  <c r="H519" i="76"/>
  <c r="I519" i="76"/>
  <c r="J519" i="76"/>
  <c r="G520" i="76"/>
  <c r="H520" i="76"/>
  <c r="I520" i="76"/>
  <c r="J520" i="76"/>
  <c r="G521" i="76"/>
  <c r="H521" i="76"/>
  <c r="I521" i="76"/>
  <c r="J521" i="76"/>
  <c r="G522" i="76"/>
  <c r="H522" i="76"/>
  <c r="I522" i="76"/>
  <c r="J522" i="76"/>
  <c r="G523" i="76"/>
  <c r="H523" i="76"/>
  <c r="I523" i="76"/>
  <c r="J523" i="76"/>
  <c r="G524" i="76"/>
  <c r="H524" i="76"/>
  <c r="I524" i="76"/>
  <c r="J524" i="76"/>
  <c r="G525" i="76"/>
  <c r="H525" i="76"/>
  <c r="I525" i="76"/>
  <c r="J525" i="76"/>
  <c r="G526" i="76"/>
  <c r="H526" i="76"/>
  <c r="I526" i="76"/>
  <c r="J526" i="76"/>
  <c r="G527" i="76"/>
  <c r="H527" i="76"/>
  <c r="I527" i="76"/>
  <c r="J527" i="76"/>
  <c r="G528" i="76"/>
  <c r="H528" i="76"/>
  <c r="I528" i="76"/>
  <c r="J528" i="76"/>
  <c r="G529" i="76"/>
  <c r="H529" i="76"/>
  <c r="I529" i="76"/>
  <c r="J529" i="76"/>
  <c r="G530" i="76"/>
  <c r="H530" i="76"/>
  <c r="I530" i="76"/>
  <c r="J530" i="76"/>
  <c r="G531" i="76"/>
  <c r="H531" i="76"/>
  <c r="I531" i="76"/>
  <c r="J531" i="76"/>
  <c r="G532" i="76"/>
  <c r="H532" i="76"/>
  <c r="I532" i="76"/>
  <c r="J532" i="76"/>
  <c r="G533" i="76"/>
  <c r="H533" i="76"/>
  <c r="I533" i="76"/>
  <c r="J533" i="76"/>
  <c r="G534" i="76"/>
  <c r="H534" i="76"/>
  <c r="I534" i="76"/>
  <c r="J534" i="76"/>
  <c r="G535" i="76"/>
  <c r="H535" i="76"/>
  <c r="I535" i="76"/>
  <c r="J535" i="76"/>
  <c r="G536" i="76"/>
  <c r="H536" i="76"/>
  <c r="I536" i="76"/>
  <c r="J536" i="76"/>
  <c r="G537" i="76"/>
  <c r="H537" i="76"/>
  <c r="I537" i="76"/>
  <c r="J537" i="76"/>
  <c r="G538" i="76"/>
  <c r="H538" i="76"/>
  <c r="I538" i="76"/>
  <c r="J538" i="76"/>
  <c r="G539" i="76"/>
  <c r="H539" i="76"/>
  <c r="I539" i="76"/>
  <c r="J539" i="76"/>
  <c r="G540" i="76"/>
  <c r="H540" i="76"/>
  <c r="I540" i="76"/>
  <c r="J540" i="76"/>
  <c r="G541" i="76"/>
  <c r="H541" i="76"/>
  <c r="I541" i="76"/>
  <c r="J541" i="76"/>
  <c r="G542" i="76"/>
  <c r="H542" i="76"/>
  <c r="I542" i="76"/>
  <c r="J542" i="76"/>
  <c r="G543" i="76"/>
  <c r="H543" i="76"/>
  <c r="I543" i="76"/>
  <c r="J543" i="76"/>
  <c r="G544" i="76"/>
  <c r="H544" i="76"/>
  <c r="I544" i="76"/>
  <c r="J544" i="76"/>
  <c r="G545" i="76"/>
  <c r="H545" i="76"/>
  <c r="I545" i="76"/>
  <c r="J545" i="76"/>
  <c r="G546" i="76"/>
  <c r="H546" i="76"/>
  <c r="I546" i="76"/>
  <c r="J546" i="76"/>
  <c r="G547" i="76"/>
  <c r="H547" i="76"/>
  <c r="I547" i="76"/>
  <c r="J547" i="76"/>
  <c r="G548" i="76"/>
  <c r="H548" i="76"/>
  <c r="I548" i="76"/>
  <c r="J548" i="76"/>
  <c r="G549" i="76"/>
  <c r="H549" i="76"/>
  <c r="I549" i="76"/>
  <c r="J549" i="76"/>
  <c r="G550" i="76"/>
  <c r="H550" i="76"/>
  <c r="I550" i="76"/>
  <c r="J550" i="76"/>
  <c r="G551" i="76"/>
  <c r="H551" i="76"/>
  <c r="I551" i="76"/>
  <c r="J551" i="76"/>
  <c r="G552" i="76"/>
  <c r="H552" i="76"/>
  <c r="I552" i="76"/>
  <c r="J552" i="76"/>
  <c r="G553" i="76"/>
  <c r="H553" i="76"/>
  <c r="I553" i="76"/>
  <c r="J553" i="76"/>
  <c r="G554" i="76"/>
  <c r="H554" i="76"/>
  <c r="I554" i="76"/>
  <c r="J554" i="76"/>
  <c r="G555" i="76"/>
  <c r="H555" i="76"/>
  <c r="I555" i="76"/>
  <c r="J555" i="76"/>
  <c r="G556" i="76"/>
  <c r="H556" i="76"/>
  <c r="I556" i="76"/>
  <c r="J556" i="76"/>
  <c r="G557" i="76"/>
  <c r="H557" i="76"/>
  <c r="I557" i="76"/>
  <c r="J557" i="76"/>
  <c r="G558" i="76"/>
  <c r="H558" i="76"/>
  <c r="I558" i="76"/>
  <c r="J558" i="76"/>
  <c r="G559" i="76"/>
  <c r="H559" i="76"/>
  <c r="I559" i="76"/>
  <c r="J559" i="76"/>
  <c r="G560" i="76"/>
  <c r="H560" i="76"/>
  <c r="I560" i="76"/>
  <c r="J560" i="76"/>
  <c r="G561" i="76"/>
  <c r="H561" i="76"/>
  <c r="I561" i="76"/>
  <c r="J561" i="76"/>
  <c r="G562" i="76"/>
  <c r="H562" i="76"/>
  <c r="I562" i="76"/>
  <c r="J562" i="76"/>
  <c r="G563" i="76"/>
  <c r="H563" i="76"/>
  <c r="I563" i="76"/>
  <c r="J563" i="76"/>
  <c r="G564" i="76"/>
  <c r="H564" i="76"/>
  <c r="I564" i="76"/>
  <c r="J564" i="76"/>
  <c r="G565" i="76"/>
  <c r="H565" i="76"/>
  <c r="I565" i="76"/>
  <c r="J565" i="76"/>
  <c r="G566" i="76"/>
  <c r="H566" i="76"/>
  <c r="I566" i="76"/>
  <c r="J566" i="76"/>
  <c r="G567" i="76"/>
  <c r="H567" i="76"/>
  <c r="I567" i="76"/>
  <c r="J567" i="76"/>
  <c r="G568" i="76"/>
  <c r="H568" i="76"/>
  <c r="I568" i="76"/>
  <c r="J568" i="76"/>
  <c r="G569" i="76"/>
  <c r="H569" i="76"/>
  <c r="I569" i="76"/>
  <c r="J569" i="76"/>
  <c r="G570" i="76"/>
  <c r="H570" i="76"/>
  <c r="I570" i="76"/>
  <c r="J570" i="76"/>
  <c r="G571" i="76"/>
  <c r="H571" i="76"/>
  <c r="I571" i="76"/>
  <c r="J571" i="76"/>
  <c r="G572" i="76"/>
  <c r="H572" i="76"/>
  <c r="I572" i="76"/>
  <c r="J572" i="76"/>
  <c r="G573" i="76"/>
  <c r="H573" i="76"/>
  <c r="I573" i="76"/>
  <c r="J573" i="76"/>
  <c r="G574" i="76"/>
  <c r="H574" i="76"/>
  <c r="I574" i="76"/>
  <c r="J574" i="76"/>
  <c r="G575" i="76"/>
  <c r="H575" i="76"/>
  <c r="I575" i="76"/>
  <c r="J575" i="76"/>
  <c r="G576" i="76"/>
  <c r="H576" i="76"/>
  <c r="I576" i="76"/>
  <c r="J576" i="76"/>
  <c r="G577" i="76"/>
  <c r="H577" i="76"/>
  <c r="I577" i="76"/>
  <c r="J577" i="76"/>
  <c r="G578" i="76"/>
  <c r="H578" i="76"/>
  <c r="I578" i="76"/>
  <c r="J578" i="76"/>
  <c r="G579" i="76"/>
  <c r="H579" i="76"/>
  <c r="I579" i="76"/>
  <c r="J579" i="76"/>
  <c r="G580" i="76"/>
  <c r="H580" i="76"/>
  <c r="I580" i="76"/>
  <c r="J580" i="76"/>
  <c r="G581" i="76"/>
  <c r="H581" i="76"/>
  <c r="I581" i="76"/>
  <c r="J581" i="76"/>
  <c r="G582" i="76"/>
  <c r="H582" i="76"/>
  <c r="I582" i="76"/>
  <c r="J582" i="76"/>
  <c r="G583" i="76"/>
  <c r="H583" i="76"/>
  <c r="I583" i="76"/>
  <c r="J583" i="76"/>
  <c r="G584" i="76"/>
  <c r="H584" i="76"/>
  <c r="I584" i="76"/>
  <c r="J584" i="76"/>
  <c r="G585" i="76"/>
  <c r="H585" i="76"/>
  <c r="I585" i="76"/>
  <c r="J585" i="76"/>
  <c r="G586" i="76"/>
  <c r="H586" i="76"/>
  <c r="I586" i="76"/>
  <c r="J586" i="76"/>
  <c r="G587" i="76"/>
  <c r="H587" i="76"/>
  <c r="I587" i="76"/>
  <c r="J587" i="76"/>
  <c r="G588" i="76"/>
  <c r="H588" i="76"/>
  <c r="I588" i="76"/>
  <c r="J588" i="76"/>
  <c r="G589" i="76"/>
  <c r="H589" i="76"/>
  <c r="I589" i="76"/>
  <c r="J589" i="76"/>
  <c r="G590" i="76"/>
  <c r="H590" i="76"/>
  <c r="I590" i="76"/>
  <c r="J590" i="76"/>
  <c r="G591" i="76"/>
  <c r="H591" i="76"/>
  <c r="I591" i="76"/>
  <c r="J591" i="76"/>
  <c r="G592" i="76"/>
  <c r="H592" i="76"/>
  <c r="I592" i="76"/>
  <c r="J592" i="76"/>
  <c r="G593" i="76"/>
  <c r="H593" i="76"/>
  <c r="I593" i="76"/>
  <c r="J593" i="76"/>
  <c r="G594" i="76"/>
  <c r="H594" i="76"/>
  <c r="I594" i="76"/>
  <c r="J594" i="76"/>
  <c r="G595" i="76"/>
  <c r="H595" i="76"/>
  <c r="I595" i="76"/>
  <c r="J595" i="76"/>
  <c r="G596" i="76"/>
  <c r="H596" i="76"/>
  <c r="I596" i="76"/>
  <c r="J596" i="76"/>
  <c r="G597" i="76"/>
  <c r="H597" i="76"/>
  <c r="I597" i="76"/>
  <c r="J597" i="76"/>
  <c r="G598" i="76"/>
  <c r="H598" i="76"/>
  <c r="I598" i="76"/>
  <c r="J598" i="76"/>
  <c r="G599" i="76"/>
  <c r="H599" i="76"/>
  <c r="I599" i="76"/>
  <c r="J599" i="76"/>
  <c r="G600" i="76"/>
  <c r="H600" i="76"/>
  <c r="I600" i="76"/>
  <c r="J600" i="76"/>
  <c r="G601" i="76"/>
  <c r="H601" i="76"/>
  <c r="I601" i="76"/>
  <c r="J601" i="76"/>
  <c r="G602" i="76"/>
  <c r="H602" i="76"/>
  <c r="I602" i="76"/>
  <c r="J602" i="76"/>
  <c r="G603" i="76"/>
  <c r="H603" i="76"/>
  <c r="I603" i="76"/>
  <c r="J603" i="76"/>
  <c r="G604" i="76"/>
  <c r="H604" i="76"/>
  <c r="I604" i="76"/>
  <c r="J604" i="76"/>
  <c r="G605" i="76"/>
  <c r="H605" i="76"/>
  <c r="I605" i="76"/>
  <c r="J605" i="76"/>
  <c r="G606" i="76"/>
  <c r="H606" i="76"/>
  <c r="I606" i="76"/>
  <c r="J606" i="76"/>
  <c r="G607" i="76"/>
  <c r="H607" i="76"/>
  <c r="I607" i="76"/>
  <c r="J607" i="76"/>
  <c r="G608" i="76"/>
  <c r="H608" i="76"/>
  <c r="I608" i="76"/>
  <c r="J608" i="76"/>
  <c r="G609" i="76"/>
  <c r="H609" i="76"/>
  <c r="I609" i="76"/>
  <c r="J609" i="76"/>
  <c r="G610" i="76"/>
  <c r="H610" i="76"/>
  <c r="I610" i="76"/>
  <c r="J610" i="76"/>
  <c r="G611" i="76"/>
  <c r="H611" i="76"/>
  <c r="I611" i="76"/>
  <c r="J611" i="76"/>
  <c r="G612" i="76"/>
  <c r="H612" i="76"/>
  <c r="I612" i="76"/>
  <c r="J612" i="76"/>
  <c r="G613" i="76"/>
  <c r="H613" i="76"/>
  <c r="I613" i="76"/>
  <c r="J613" i="76"/>
  <c r="G614" i="76"/>
  <c r="H614" i="76"/>
  <c r="I614" i="76"/>
  <c r="J614" i="76"/>
  <c r="G615" i="76"/>
  <c r="H615" i="76"/>
  <c r="I615" i="76"/>
  <c r="J615" i="76"/>
  <c r="G616" i="76"/>
  <c r="H616" i="76"/>
  <c r="I616" i="76"/>
  <c r="J616" i="76"/>
  <c r="G617" i="76"/>
  <c r="H617" i="76"/>
  <c r="I617" i="76"/>
  <c r="J617" i="76"/>
  <c r="G618" i="76"/>
  <c r="H618" i="76"/>
  <c r="I618" i="76"/>
  <c r="J618" i="76"/>
  <c r="G619" i="76"/>
  <c r="H619" i="76"/>
  <c r="I619" i="76"/>
  <c r="J619" i="76"/>
  <c r="G620" i="76"/>
  <c r="H620" i="76"/>
  <c r="I620" i="76"/>
  <c r="J620" i="76"/>
  <c r="G621" i="76"/>
  <c r="H621" i="76"/>
  <c r="I621" i="76"/>
  <c r="J621" i="76"/>
  <c r="G622" i="76"/>
  <c r="H622" i="76"/>
  <c r="I622" i="76"/>
  <c r="J622" i="76"/>
  <c r="G623" i="76"/>
  <c r="H623" i="76"/>
  <c r="I623" i="76"/>
  <c r="J623" i="76"/>
  <c r="G624" i="76"/>
  <c r="H624" i="76"/>
  <c r="I624" i="76"/>
  <c r="J624" i="76"/>
  <c r="G625" i="76"/>
  <c r="H625" i="76"/>
  <c r="I625" i="76"/>
  <c r="J625" i="76"/>
  <c r="G626" i="76"/>
  <c r="H626" i="76"/>
  <c r="I626" i="76"/>
  <c r="J626" i="76"/>
  <c r="G627" i="76"/>
  <c r="H627" i="76"/>
  <c r="I627" i="76"/>
  <c r="J627" i="76"/>
  <c r="G628" i="76"/>
  <c r="H628" i="76"/>
  <c r="I628" i="76"/>
  <c r="J628" i="76"/>
  <c r="G629" i="76"/>
  <c r="H629" i="76"/>
  <c r="I629" i="76"/>
  <c r="J629" i="76"/>
  <c r="G630" i="76"/>
  <c r="H630" i="76"/>
  <c r="I630" i="76"/>
  <c r="J630" i="76"/>
  <c r="G631" i="76"/>
  <c r="H631" i="76"/>
  <c r="I631" i="76"/>
  <c r="J631" i="76"/>
  <c r="G632" i="76"/>
  <c r="H632" i="76"/>
  <c r="I632" i="76"/>
  <c r="J632" i="76"/>
  <c r="G633" i="76"/>
  <c r="H633" i="76"/>
  <c r="I633" i="76"/>
  <c r="J633" i="76"/>
  <c r="G634" i="76"/>
  <c r="H634" i="76"/>
  <c r="I634" i="76"/>
  <c r="J634" i="76"/>
  <c r="G635" i="76"/>
  <c r="H635" i="76"/>
  <c r="I635" i="76"/>
  <c r="J635" i="76"/>
  <c r="G636" i="76"/>
  <c r="H636" i="76"/>
  <c r="I636" i="76"/>
  <c r="J636" i="76"/>
  <c r="G637" i="76"/>
  <c r="H637" i="76"/>
  <c r="I637" i="76"/>
  <c r="J637" i="76"/>
  <c r="G638" i="76"/>
  <c r="H638" i="76"/>
  <c r="I638" i="76"/>
  <c r="J638" i="76"/>
  <c r="G639" i="76"/>
  <c r="H639" i="76"/>
  <c r="I639" i="76"/>
  <c r="J639" i="76"/>
  <c r="G640" i="76"/>
  <c r="H640" i="76"/>
  <c r="I640" i="76"/>
  <c r="J640" i="76"/>
  <c r="G641" i="76"/>
  <c r="H641" i="76"/>
  <c r="I641" i="76"/>
  <c r="J641" i="76"/>
  <c r="G642" i="76"/>
  <c r="H642" i="76"/>
  <c r="I642" i="76"/>
  <c r="J642" i="76"/>
  <c r="G643" i="76"/>
  <c r="H643" i="76"/>
  <c r="I643" i="76"/>
  <c r="J643" i="76"/>
  <c r="G644" i="76"/>
  <c r="H644" i="76"/>
  <c r="I644" i="76"/>
  <c r="J644" i="76"/>
  <c r="G645" i="76"/>
  <c r="H645" i="76"/>
  <c r="I645" i="76"/>
  <c r="J645" i="76"/>
  <c r="G646" i="76"/>
  <c r="H646" i="76"/>
  <c r="I646" i="76"/>
  <c r="J646" i="76"/>
  <c r="G647" i="76"/>
  <c r="H647" i="76"/>
  <c r="I647" i="76"/>
  <c r="J647" i="76"/>
  <c r="G648" i="76"/>
  <c r="H648" i="76"/>
  <c r="I648" i="76"/>
  <c r="J648" i="76"/>
  <c r="G649" i="76"/>
  <c r="H649" i="76"/>
  <c r="I649" i="76"/>
  <c r="J649" i="76"/>
  <c r="G650" i="76"/>
  <c r="H650" i="76"/>
  <c r="I650" i="76"/>
  <c r="J650" i="76"/>
  <c r="G651" i="76"/>
  <c r="H651" i="76"/>
  <c r="I651" i="76"/>
  <c r="J651" i="76"/>
  <c r="G652" i="76"/>
  <c r="H652" i="76"/>
  <c r="I652" i="76"/>
  <c r="J652" i="76"/>
  <c r="G653" i="76"/>
  <c r="H653" i="76"/>
  <c r="I653" i="76"/>
  <c r="J653" i="76"/>
  <c r="G654" i="76"/>
  <c r="H654" i="76"/>
  <c r="I654" i="76"/>
  <c r="J654" i="76"/>
  <c r="G655" i="76"/>
  <c r="H655" i="76"/>
  <c r="I655" i="76"/>
  <c r="J655" i="76"/>
  <c r="G656" i="76"/>
  <c r="H656" i="76"/>
  <c r="I656" i="76"/>
  <c r="J656" i="76"/>
  <c r="G657" i="76"/>
  <c r="H657" i="76"/>
  <c r="I657" i="76"/>
  <c r="J657" i="76"/>
  <c r="G658" i="76"/>
  <c r="H658" i="76"/>
  <c r="I658" i="76"/>
  <c r="J658" i="76"/>
  <c r="G659" i="76"/>
  <c r="H659" i="76"/>
  <c r="I659" i="76"/>
  <c r="J659" i="76"/>
  <c r="G660" i="76"/>
  <c r="H660" i="76"/>
  <c r="I660" i="76"/>
  <c r="J660" i="76"/>
  <c r="G661" i="76"/>
  <c r="H661" i="76"/>
  <c r="I661" i="76"/>
  <c r="J661" i="76"/>
  <c r="G662" i="76"/>
  <c r="H662" i="76"/>
  <c r="I662" i="76"/>
  <c r="J662" i="76"/>
  <c r="G663" i="76"/>
  <c r="H663" i="76"/>
  <c r="I663" i="76"/>
  <c r="J663" i="76"/>
  <c r="G664" i="76"/>
  <c r="H664" i="76"/>
  <c r="I664" i="76"/>
  <c r="J664" i="76"/>
  <c r="G665" i="76"/>
  <c r="H665" i="76"/>
  <c r="I665" i="76"/>
  <c r="J665" i="76"/>
  <c r="G666" i="76"/>
  <c r="H666" i="76"/>
  <c r="I666" i="76"/>
  <c r="J666" i="76"/>
  <c r="G667" i="76"/>
  <c r="H667" i="76"/>
  <c r="I667" i="76"/>
  <c r="J667" i="76"/>
  <c r="G668" i="76"/>
  <c r="H668" i="76"/>
  <c r="I668" i="76"/>
  <c r="J668" i="76"/>
  <c r="G669" i="76"/>
  <c r="H669" i="76"/>
  <c r="I669" i="76"/>
  <c r="J669" i="76"/>
  <c r="G670" i="76"/>
  <c r="H670" i="76"/>
  <c r="I670" i="76"/>
  <c r="J670" i="76"/>
  <c r="G671" i="76"/>
  <c r="H671" i="76"/>
  <c r="I671" i="76"/>
  <c r="J671" i="76"/>
  <c r="G672" i="76"/>
  <c r="H672" i="76"/>
  <c r="I672" i="76"/>
  <c r="J672" i="76"/>
  <c r="G673" i="76"/>
  <c r="H673" i="76"/>
  <c r="I673" i="76"/>
  <c r="J673" i="76"/>
  <c r="G674" i="76"/>
  <c r="H674" i="76"/>
  <c r="I674" i="76"/>
  <c r="J674" i="76"/>
  <c r="G675" i="76"/>
  <c r="H675" i="76"/>
  <c r="I675" i="76"/>
  <c r="J675" i="76"/>
  <c r="G676" i="76"/>
  <c r="H676" i="76"/>
  <c r="I676" i="76"/>
  <c r="J676" i="76"/>
  <c r="G677" i="76"/>
  <c r="H677" i="76"/>
  <c r="I677" i="76"/>
  <c r="J677" i="76"/>
  <c r="G678" i="76"/>
  <c r="H678" i="76"/>
  <c r="I678" i="76"/>
  <c r="J678" i="76"/>
  <c r="G679" i="76"/>
  <c r="H679" i="76"/>
  <c r="I679" i="76"/>
  <c r="J679" i="76"/>
  <c r="G680" i="76"/>
  <c r="H680" i="76"/>
  <c r="I680" i="76"/>
  <c r="J680" i="76"/>
  <c r="G681" i="76"/>
  <c r="H681" i="76"/>
  <c r="I681" i="76"/>
  <c r="J681" i="76"/>
  <c r="G682" i="76"/>
  <c r="H682" i="76"/>
  <c r="I682" i="76"/>
  <c r="J682" i="76"/>
  <c r="G683" i="76"/>
  <c r="H683" i="76"/>
  <c r="I683" i="76"/>
  <c r="J683" i="76"/>
  <c r="G684" i="76"/>
  <c r="H684" i="76"/>
  <c r="I684" i="76"/>
  <c r="J684" i="76"/>
  <c r="G685" i="76"/>
  <c r="H685" i="76"/>
  <c r="I685" i="76"/>
  <c r="J685" i="76"/>
  <c r="G686" i="76"/>
  <c r="H686" i="76"/>
  <c r="I686" i="76"/>
  <c r="J686" i="76"/>
  <c r="G687" i="76"/>
  <c r="H687" i="76"/>
  <c r="I687" i="76"/>
  <c r="J687" i="76"/>
  <c r="G688" i="76"/>
  <c r="H688" i="76"/>
  <c r="I688" i="76"/>
  <c r="J688" i="76"/>
  <c r="G689" i="76"/>
  <c r="H689" i="76"/>
  <c r="I689" i="76"/>
  <c r="J689" i="76"/>
  <c r="G690" i="76"/>
  <c r="H690" i="76"/>
  <c r="I690" i="76"/>
  <c r="J690" i="76"/>
  <c r="G691" i="76"/>
  <c r="H691" i="76"/>
  <c r="I691" i="76"/>
  <c r="J691" i="76"/>
  <c r="G692" i="76"/>
  <c r="H692" i="76"/>
  <c r="I692" i="76"/>
  <c r="J692" i="76"/>
  <c r="G693" i="76"/>
  <c r="H693" i="76"/>
  <c r="I693" i="76"/>
  <c r="J693" i="76"/>
  <c r="G694" i="76"/>
  <c r="H694" i="76"/>
  <c r="I694" i="76"/>
  <c r="J694" i="76"/>
  <c r="G695" i="76"/>
  <c r="H695" i="76"/>
  <c r="I695" i="76"/>
  <c r="J695" i="76"/>
  <c r="G696" i="76"/>
  <c r="H696" i="76"/>
  <c r="I696" i="76"/>
  <c r="J696" i="76"/>
  <c r="G697" i="76"/>
  <c r="H697" i="76"/>
  <c r="I697" i="76"/>
  <c r="J697" i="76"/>
  <c r="G698" i="76"/>
  <c r="H698" i="76"/>
  <c r="I698" i="76"/>
  <c r="J698" i="76"/>
  <c r="G699" i="76"/>
  <c r="H699" i="76"/>
  <c r="I699" i="76"/>
  <c r="J699" i="76"/>
  <c r="G700" i="76"/>
  <c r="H700" i="76"/>
  <c r="I700" i="76"/>
  <c r="J700" i="76"/>
  <c r="G701" i="76"/>
  <c r="H701" i="76"/>
  <c r="I701" i="76"/>
  <c r="J701" i="76"/>
  <c r="G702" i="76"/>
  <c r="H702" i="76"/>
  <c r="I702" i="76"/>
  <c r="J702" i="76"/>
  <c r="G703" i="76"/>
  <c r="H703" i="76"/>
  <c r="I703" i="76"/>
  <c r="J703" i="76"/>
  <c r="G704" i="76"/>
  <c r="H704" i="76"/>
  <c r="I704" i="76"/>
  <c r="J704" i="76"/>
  <c r="G705" i="76"/>
  <c r="H705" i="76"/>
  <c r="I705" i="76"/>
  <c r="J705" i="76"/>
  <c r="G706" i="76"/>
  <c r="H706" i="76"/>
  <c r="I706" i="76"/>
  <c r="J706" i="76"/>
  <c r="G707" i="76"/>
  <c r="H707" i="76"/>
  <c r="I707" i="76"/>
  <c r="J707" i="76"/>
  <c r="G708" i="76"/>
  <c r="H708" i="76"/>
  <c r="I708" i="76"/>
  <c r="J708" i="76"/>
  <c r="G709" i="76"/>
  <c r="H709" i="76"/>
  <c r="I709" i="76"/>
  <c r="J709" i="76"/>
  <c r="G710" i="76"/>
  <c r="H710" i="76"/>
  <c r="I710" i="76"/>
  <c r="J710" i="76"/>
  <c r="G711" i="76"/>
  <c r="H711" i="76"/>
  <c r="I711" i="76"/>
  <c r="J711" i="76"/>
  <c r="G712" i="76"/>
  <c r="H712" i="76"/>
  <c r="I712" i="76"/>
  <c r="J712" i="76"/>
  <c r="G713" i="76"/>
  <c r="H713" i="76"/>
  <c r="I713" i="76"/>
  <c r="J713" i="76"/>
  <c r="G714" i="76"/>
  <c r="H714" i="76"/>
  <c r="I714" i="76"/>
  <c r="J714" i="76"/>
  <c r="G715" i="76"/>
  <c r="H715" i="76"/>
  <c r="I715" i="76"/>
  <c r="J715" i="76"/>
  <c r="G716" i="76"/>
  <c r="H716" i="76"/>
  <c r="I716" i="76"/>
  <c r="J716" i="76"/>
  <c r="G717" i="76"/>
  <c r="H717" i="76"/>
  <c r="I717" i="76"/>
  <c r="J717" i="76"/>
  <c r="G718" i="76"/>
  <c r="H718" i="76"/>
  <c r="I718" i="76"/>
  <c r="J718" i="76"/>
  <c r="G719" i="76"/>
  <c r="H719" i="76"/>
  <c r="I719" i="76"/>
  <c r="J719" i="76"/>
  <c r="G720" i="76"/>
  <c r="H720" i="76"/>
  <c r="I720" i="76"/>
  <c r="J720" i="76"/>
  <c r="G721" i="76"/>
  <c r="H721" i="76"/>
  <c r="I721" i="76"/>
  <c r="J721" i="76"/>
  <c r="G722" i="76"/>
  <c r="H722" i="76"/>
  <c r="I722" i="76"/>
  <c r="J722" i="76"/>
  <c r="G723" i="76"/>
  <c r="H723" i="76"/>
  <c r="I723" i="76"/>
  <c r="J723" i="76"/>
  <c r="G724" i="76"/>
  <c r="H724" i="76"/>
  <c r="I724" i="76"/>
  <c r="J724" i="76"/>
  <c r="G725" i="76"/>
  <c r="H725" i="76"/>
  <c r="I725" i="76"/>
  <c r="J725" i="76"/>
  <c r="G726" i="76"/>
  <c r="H726" i="76"/>
  <c r="I726" i="76"/>
  <c r="J726" i="76"/>
  <c r="G727" i="76"/>
  <c r="H727" i="76"/>
  <c r="I727" i="76"/>
  <c r="J727" i="76"/>
  <c r="G728" i="76"/>
  <c r="H728" i="76"/>
  <c r="I728" i="76"/>
  <c r="J728" i="76"/>
  <c r="G729" i="76"/>
  <c r="H729" i="76"/>
  <c r="I729" i="76"/>
  <c r="J729" i="76"/>
  <c r="G730" i="76"/>
  <c r="H730" i="76"/>
  <c r="I730" i="76"/>
  <c r="J730" i="76"/>
  <c r="G731" i="76"/>
  <c r="H731" i="76"/>
  <c r="I731" i="76"/>
  <c r="J731" i="76"/>
  <c r="G732" i="76"/>
  <c r="H732" i="76"/>
  <c r="I732" i="76"/>
  <c r="J732" i="76"/>
  <c r="G733" i="76"/>
  <c r="H733" i="76"/>
  <c r="I733" i="76"/>
  <c r="J733" i="76"/>
  <c r="G734" i="76"/>
  <c r="H734" i="76"/>
  <c r="I734" i="76"/>
  <c r="J734" i="76"/>
  <c r="G735" i="76"/>
  <c r="H735" i="76"/>
  <c r="I735" i="76"/>
  <c r="J735" i="76"/>
  <c r="G736" i="76"/>
  <c r="H736" i="76"/>
  <c r="I736" i="76"/>
  <c r="J736" i="76"/>
  <c r="G737" i="76"/>
  <c r="H737" i="76"/>
  <c r="I737" i="76"/>
  <c r="J737" i="76"/>
  <c r="G738" i="76"/>
  <c r="H738" i="76"/>
  <c r="I738" i="76"/>
  <c r="J738" i="76"/>
  <c r="G739" i="76"/>
  <c r="H739" i="76"/>
  <c r="I739" i="76"/>
  <c r="J739" i="76"/>
  <c r="G740" i="76"/>
  <c r="H740" i="76"/>
  <c r="I740" i="76"/>
  <c r="J740" i="76"/>
  <c r="G741" i="76"/>
  <c r="H741" i="76"/>
  <c r="I741" i="76"/>
  <c r="J741" i="76"/>
  <c r="G742" i="76"/>
  <c r="H742" i="76"/>
  <c r="I742" i="76"/>
  <c r="J742" i="76"/>
  <c r="G743" i="76"/>
  <c r="H743" i="76"/>
  <c r="I743" i="76"/>
  <c r="J743" i="76"/>
  <c r="G744" i="76"/>
  <c r="H744" i="76"/>
  <c r="I744" i="76"/>
  <c r="J744" i="76"/>
  <c r="G745" i="76"/>
  <c r="H745" i="76"/>
  <c r="I745" i="76"/>
  <c r="J745" i="76"/>
  <c r="G746" i="76"/>
  <c r="H746" i="76"/>
  <c r="I746" i="76"/>
  <c r="J746" i="76"/>
  <c r="G747" i="76"/>
  <c r="H747" i="76"/>
  <c r="I747" i="76"/>
  <c r="J747" i="76"/>
  <c r="G748" i="76"/>
  <c r="H748" i="76"/>
  <c r="I748" i="76"/>
  <c r="J748" i="76"/>
  <c r="G749" i="76"/>
  <c r="H749" i="76"/>
  <c r="I749" i="76"/>
  <c r="J749" i="76"/>
  <c r="G750" i="76"/>
  <c r="H750" i="76"/>
  <c r="I750" i="76"/>
  <c r="J750" i="76"/>
  <c r="G751" i="76"/>
  <c r="H751" i="76"/>
  <c r="I751" i="76"/>
  <c r="J751" i="76"/>
  <c r="G752" i="76"/>
  <c r="H752" i="76"/>
  <c r="I752" i="76"/>
  <c r="J752" i="76"/>
  <c r="G753" i="76"/>
  <c r="H753" i="76"/>
  <c r="I753" i="76"/>
  <c r="J753" i="76"/>
  <c r="G754" i="76"/>
  <c r="H754" i="76"/>
  <c r="I754" i="76"/>
  <c r="J754" i="76"/>
  <c r="G755" i="76"/>
  <c r="H755" i="76"/>
  <c r="I755" i="76"/>
  <c r="J755" i="76"/>
  <c r="G756" i="76"/>
  <c r="H756" i="76"/>
  <c r="I756" i="76"/>
  <c r="J756" i="76"/>
  <c r="G757" i="76"/>
  <c r="H757" i="76"/>
  <c r="I757" i="76"/>
  <c r="J757" i="76"/>
  <c r="G758" i="76"/>
  <c r="H758" i="76"/>
  <c r="I758" i="76"/>
  <c r="J758" i="76"/>
  <c r="G759" i="76"/>
  <c r="H759" i="76"/>
  <c r="I759" i="76"/>
  <c r="J759" i="76"/>
  <c r="G760" i="76"/>
  <c r="H760" i="76"/>
  <c r="I760" i="76"/>
  <c r="J760" i="76"/>
  <c r="G761" i="76"/>
  <c r="H761" i="76"/>
  <c r="I761" i="76"/>
  <c r="J761" i="76"/>
  <c r="G762" i="76"/>
  <c r="H762" i="76"/>
  <c r="I762" i="76"/>
  <c r="J762" i="76"/>
  <c r="G763" i="76"/>
  <c r="H763" i="76"/>
  <c r="I763" i="76"/>
  <c r="J763" i="76"/>
  <c r="G764" i="76"/>
  <c r="H764" i="76"/>
  <c r="I764" i="76"/>
  <c r="J764" i="76"/>
  <c r="G765" i="76"/>
  <c r="H765" i="76"/>
  <c r="I765" i="76"/>
  <c r="J765" i="76"/>
  <c r="G766" i="76"/>
  <c r="H766" i="76"/>
  <c r="I766" i="76"/>
  <c r="J766" i="76"/>
  <c r="G767" i="76"/>
  <c r="H767" i="76"/>
  <c r="I767" i="76"/>
  <c r="J767" i="76"/>
  <c r="G768" i="76"/>
  <c r="H768" i="76"/>
  <c r="I768" i="76"/>
  <c r="J768" i="76"/>
  <c r="G769" i="76"/>
  <c r="H769" i="76"/>
  <c r="I769" i="76"/>
  <c r="J769" i="76"/>
  <c r="G770" i="76"/>
  <c r="H770" i="76"/>
  <c r="I770" i="76"/>
  <c r="J770" i="76"/>
  <c r="G771" i="76"/>
  <c r="H771" i="76"/>
  <c r="I771" i="76"/>
  <c r="J771" i="76"/>
  <c r="G772" i="76"/>
  <c r="H772" i="76"/>
  <c r="I772" i="76"/>
  <c r="J772" i="76"/>
  <c r="G773" i="76"/>
  <c r="H773" i="76"/>
  <c r="I773" i="76"/>
  <c r="J773" i="76"/>
  <c r="G774" i="76"/>
  <c r="H774" i="76"/>
  <c r="I774" i="76"/>
  <c r="J774" i="76"/>
  <c r="G775" i="76"/>
  <c r="H775" i="76"/>
  <c r="I775" i="76"/>
  <c r="J775" i="76"/>
  <c r="G776" i="76"/>
  <c r="H776" i="76"/>
  <c r="I776" i="76"/>
  <c r="J776" i="76"/>
  <c r="G777" i="76"/>
  <c r="H777" i="76"/>
  <c r="I777" i="76"/>
  <c r="J777" i="76"/>
  <c r="G778" i="76"/>
  <c r="H778" i="76"/>
  <c r="I778" i="76"/>
  <c r="J778" i="76"/>
  <c r="G779" i="76"/>
  <c r="H779" i="76"/>
  <c r="I779" i="76"/>
  <c r="J779" i="76"/>
  <c r="G780" i="76"/>
  <c r="H780" i="76"/>
  <c r="I780" i="76"/>
  <c r="J780" i="76"/>
  <c r="G781" i="76"/>
  <c r="H781" i="76"/>
  <c r="I781" i="76"/>
  <c r="J781" i="76"/>
  <c r="G782" i="76"/>
  <c r="H782" i="76"/>
  <c r="I782" i="76"/>
  <c r="J782" i="76"/>
  <c r="G783" i="76"/>
  <c r="H783" i="76"/>
  <c r="I783" i="76"/>
  <c r="J783" i="76"/>
  <c r="G784" i="76"/>
  <c r="H784" i="76"/>
  <c r="I784" i="76"/>
  <c r="J784" i="76"/>
  <c r="G785" i="76"/>
  <c r="H785" i="76"/>
  <c r="I785" i="76"/>
  <c r="J785" i="76"/>
  <c r="G786" i="76"/>
  <c r="H786" i="76"/>
  <c r="I786" i="76"/>
  <c r="J786" i="76"/>
  <c r="G787" i="76"/>
  <c r="H787" i="76"/>
  <c r="I787" i="76"/>
  <c r="J787" i="76"/>
  <c r="G788" i="76"/>
  <c r="H788" i="76"/>
  <c r="I788" i="76"/>
  <c r="J788" i="76"/>
  <c r="G789" i="76"/>
  <c r="H789" i="76"/>
  <c r="I789" i="76"/>
  <c r="J789" i="76"/>
  <c r="G790" i="76"/>
  <c r="H790" i="76"/>
  <c r="I790" i="76"/>
  <c r="J790" i="76"/>
  <c r="G791" i="76"/>
  <c r="H791" i="76"/>
  <c r="I791" i="76"/>
  <c r="J791" i="76"/>
  <c r="G792" i="76"/>
  <c r="H792" i="76"/>
  <c r="I792" i="76"/>
  <c r="J792" i="76"/>
  <c r="G793" i="76"/>
  <c r="H793" i="76"/>
  <c r="I793" i="76"/>
  <c r="J793" i="76"/>
  <c r="G794" i="76"/>
  <c r="H794" i="76"/>
  <c r="I794" i="76"/>
  <c r="J794" i="76"/>
  <c r="G795" i="76"/>
  <c r="H795" i="76"/>
  <c r="I795" i="76"/>
  <c r="J795" i="76"/>
  <c r="G796" i="76"/>
  <c r="H796" i="76"/>
  <c r="I796" i="76"/>
  <c r="J796" i="76"/>
  <c r="G797" i="76"/>
  <c r="H797" i="76"/>
  <c r="I797" i="76"/>
  <c r="J797" i="76"/>
  <c r="G798" i="76"/>
  <c r="H798" i="76"/>
  <c r="I798" i="76"/>
  <c r="J798" i="76"/>
  <c r="G799" i="76"/>
  <c r="H799" i="76"/>
  <c r="I799" i="76"/>
  <c r="J799" i="76"/>
  <c r="G800" i="76"/>
  <c r="H800" i="76"/>
  <c r="I800" i="76"/>
  <c r="J800" i="76"/>
  <c r="G801" i="76"/>
  <c r="H801" i="76"/>
  <c r="I801" i="76"/>
  <c r="J801" i="76"/>
  <c r="G802" i="76"/>
  <c r="H802" i="76"/>
  <c r="I802" i="76"/>
  <c r="J802" i="76"/>
  <c r="G803" i="76"/>
  <c r="H803" i="76"/>
  <c r="I803" i="76"/>
  <c r="J803" i="76"/>
  <c r="G804" i="76"/>
  <c r="H804" i="76"/>
  <c r="I804" i="76"/>
  <c r="J804" i="76"/>
  <c r="G805" i="76"/>
  <c r="H805" i="76"/>
  <c r="I805" i="76"/>
  <c r="J805" i="76"/>
  <c r="G806" i="76"/>
  <c r="H806" i="76"/>
  <c r="I806" i="76"/>
  <c r="J806" i="76"/>
  <c r="G807" i="76"/>
  <c r="H807" i="76"/>
  <c r="I807" i="76"/>
  <c r="J807" i="76"/>
  <c r="G808" i="76"/>
  <c r="H808" i="76"/>
  <c r="I808" i="76"/>
  <c r="J808" i="76"/>
  <c r="G809" i="76"/>
  <c r="H809" i="76"/>
  <c r="I809" i="76"/>
  <c r="J809" i="76"/>
  <c r="G810" i="76"/>
  <c r="H810" i="76"/>
  <c r="I810" i="76"/>
  <c r="J810" i="76"/>
  <c r="G811" i="76"/>
  <c r="H811" i="76"/>
  <c r="I811" i="76"/>
  <c r="J811" i="76"/>
  <c r="G812" i="76"/>
  <c r="H812" i="76"/>
  <c r="I812" i="76"/>
  <c r="J812" i="76"/>
  <c r="G813" i="76"/>
  <c r="H813" i="76"/>
  <c r="I813" i="76"/>
  <c r="J813" i="76"/>
  <c r="G814" i="76"/>
  <c r="H814" i="76"/>
  <c r="I814" i="76"/>
  <c r="J814" i="76"/>
  <c r="G815" i="76"/>
  <c r="H815" i="76"/>
  <c r="I815" i="76"/>
  <c r="J815" i="76"/>
  <c r="G816" i="76"/>
  <c r="H816" i="76"/>
  <c r="I816" i="76"/>
  <c r="J816" i="76"/>
  <c r="G817" i="76"/>
  <c r="H817" i="76"/>
  <c r="I817" i="76"/>
  <c r="J817" i="76"/>
  <c r="G818" i="76"/>
  <c r="H818" i="76"/>
  <c r="I818" i="76"/>
  <c r="J818" i="76"/>
  <c r="G819" i="76"/>
  <c r="H819" i="76"/>
  <c r="I819" i="76"/>
  <c r="J819" i="76"/>
  <c r="G820" i="76"/>
  <c r="H820" i="76"/>
  <c r="I820" i="76"/>
  <c r="J820" i="76"/>
  <c r="G821" i="76"/>
  <c r="H821" i="76"/>
  <c r="I821" i="76"/>
  <c r="J821" i="76"/>
  <c r="G822" i="76"/>
  <c r="H822" i="76"/>
  <c r="I822" i="76"/>
  <c r="J822" i="76"/>
  <c r="G823" i="76"/>
  <c r="H823" i="76"/>
  <c r="I823" i="76"/>
  <c r="J823" i="76"/>
  <c r="G824" i="76"/>
  <c r="H824" i="76"/>
  <c r="I824" i="76"/>
  <c r="J824" i="76"/>
  <c r="G825" i="76"/>
  <c r="H825" i="76"/>
  <c r="I825" i="76"/>
  <c r="J825" i="76"/>
  <c r="G826" i="76"/>
  <c r="H826" i="76"/>
  <c r="I826" i="76"/>
  <c r="J826" i="76"/>
  <c r="G827" i="76"/>
  <c r="H827" i="76"/>
  <c r="I827" i="76"/>
  <c r="J827" i="76"/>
  <c r="G828" i="76"/>
  <c r="H828" i="76"/>
  <c r="I828" i="76"/>
  <c r="J828" i="76"/>
  <c r="G829" i="76"/>
  <c r="H829" i="76"/>
  <c r="I829" i="76"/>
  <c r="J829" i="76"/>
  <c r="G830" i="76"/>
  <c r="H830" i="76"/>
  <c r="I830" i="76"/>
  <c r="J830" i="76"/>
  <c r="G831" i="76"/>
  <c r="H831" i="76"/>
  <c r="I831" i="76"/>
  <c r="J831" i="76"/>
  <c r="G832" i="76"/>
  <c r="H832" i="76"/>
  <c r="I832" i="76"/>
  <c r="J832" i="76"/>
  <c r="G833" i="76"/>
  <c r="H833" i="76"/>
  <c r="I833" i="76"/>
  <c r="J833" i="76"/>
  <c r="G834" i="76"/>
  <c r="H834" i="76"/>
  <c r="I834" i="76"/>
  <c r="J834" i="76"/>
  <c r="G835" i="76"/>
  <c r="H835" i="76"/>
  <c r="I835" i="76"/>
  <c r="J835" i="76"/>
  <c r="G836" i="76"/>
  <c r="H836" i="76"/>
  <c r="I836" i="76"/>
  <c r="J836" i="76"/>
  <c r="G837" i="76"/>
  <c r="H837" i="76"/>
  <c r="I837" i="76"/>
  <c r="J837" i="76"/>
  <c r="G838" i="76"/>
  <c r="H838" i="76"/>
  <c r="I838" i="76"/>
  <c r="J838" i="76"/>
  <c r="G839" i="76"/>
  <c r="H839" i="76"/>
  <c r="I839" i="76"/>
  <c r="J839" i="76"/>
  <c r="G840" i="76"/>
  <c r="H840" i="76"/>
  <c r="I840" i="76"/>
  <c r="J840" i="76"/>
  <c r="G841" i="76"/>
  <c r="H841" i="76"/>
  <c r="I841" i="76"/>
  <c r="J841" i="76"/>
  <c r="G842" i="76"/>
  <c r="H842" i="76"/>
  <c r="I842" i="76"/>
  <c r="J842" i="76"/>
  <c r="G843" i="76"/>
  <c r="H843" i="76"/>
  <c r="I843" i="76"/>
  <c r="J843" i="76"/>
  <c r="G844" i="76"/>
  <c r="H844" i="76"/>
  <c r="I844" i="76"/>
  <c r="J844" i="76"/>
  <c r="G845" i="76"/>
  <c r="H845" i="76"/>
  <c r="I845" i="76"/>
  <c r="J845" i="76"/>
  <c r="G846" i="76"/>
  <c r="H846" i="76"/>
  <c r="I846" i="76"/>
  <c r="J846" i="76"/>
  <c r="G847" i="76"/>
  <c r="H847" i="76"/>
  <c r="I847" i="76"/>
  <c r="J847" i="76"/>
  <c r="G848" i="76"/>
  <c r="H848" i="76"/>
  <c r="I848" i="76"/>
  <c r="J848" i="76"/>
  <c r="G849" i="76"/>
  <c r="H849" i="76"/>
  <c r="I849" i="76"/>
  <c r="J849" i="76"/>
  <c r="G850" i="76"/>
  <c r="H850" i="76"/>
  <c r="I850" i="76"/>
  <c r="J850" i="76"/>
  <c r="G851" i="76"/>
  <c r="H851" i="76"/>
  <c r="I851" i="76"/>
  <c r="J851" i="76"/>
  <c r="G852" i="76"/>
  <c r="H852" i="76"/>
  <c r="I852" i="76"/>
  <c r="J852" i="76"/>
  <c r="G853" i="76"/>
  <c r="H853" i="76"/>
  <c r="I853" i="76"/>
  <c r="J853" i="76"/>
  <c r="G854" i="76"/>
  <c r="H854" i="76"/>
  <c r="I854" i="76"/>
  <c r="J854" i="76"/>
  <c r="G855" i="76"/>
  <c r="H855" i="76"/>
  <c r="I855" i="76"/>
  <c r="J855" i="76"/>
  <c r="G856" i="76"/>
  <c r="H856" i="76"/>
  <c r="I856" i="76"/>
  <c r="J856" i="76"/>
  <c r="G857" i="76"/>
  <c r="H857" i="76"/>
  <c r="I857" i="76"/>
  <c r="J857" i="76"/>
  <c r="G858" i="76"/>
  <c r="H858" i="76"/>
  <c r="I858" i="76"/>
  <c r="J858" i="76"/>
  <c r="G859" i="76"/>
  <c r="H859" i="76"/>
  <c r="I859" i="76"/>
  <c r="J859" i="76"/>
  <c r="G860" i="76"/>
  <c r="H860" i="76"/>
  <c r="I860" i="76"/>
  <c r="J860" i="76"/>
  <c r="G861" i="76"/>
  <c r="H861" i="76"/>
  <c r="I861" i="76"/>
  <c r="J861" i="76"/>
  <c r="G862" i="76"/>
  <c r="H862" i="76"/>
  <c r="I862" i="76"/>
  <c r="J862" i="76"/>
  <c r="G863" i="76"/>
  <c r="H863" i="76"/>
  <c r="I863" i="76"/>
  <c r="J863" i="76"/>
  <c r="G864" i="76"/>
  <c r="H864" i="76"/>
  <c r="I864" i="76"/>
  <c r="J864" i="76"/>
  <c r="G865" i="76"/>
  <c r="H865" i="76"/>
  <c r="I865" i="76"/>
  <c r="J865" i="76"/>
  <c r="G866" i="76"/>
  <c r="H866" i="76"/>
  <c r="I866" i="76"/>
  <c r="J866" i="76"/>
  <c r="G867" i="76"/>
  <c r="H867" i="76"/>
  <c r="I867" i="76"/>
  <c r="J867" i="76"/>
  <c r="G868" i="76"/>
  <c r="H868" i="76"/>
  <c r="I868" i="76"/>
  <c r="J868" i="76"/>
  <c r="G869" i="76"/>
  <c r="H869" i="76"/>
  <c r="I869" i="76"/>
  <c r="J869" i="76"/>
  <c r="G870" i="76"/>
  <c r="H870" i="76"/>
  <c r="I870" i="76"/>
  <c r="J870" i="76"/>
  <c r="G871" i="76"/>
  <c r="H871" i="76"/>
  <c r="I871" i="76"/>
  <c r="J871" i="76"/>
  <c r="G872" i="76"/>
  <c r="H872" i="76"/>
  <c r="I872" i="76"/>
  <c r="J872" i="76"/>
  <c r="G873" i="76"/>
  <c r="H873" i="76"/>
  <c r="I873" i="76"/>
  <c r="J873" i="76"/>
  <c r="G874" i="76"/>
  <c r="H874" i="76"/>
  <c r="I874" i="76"/>
  <c r="J874" i="76"/>
  <c r="G875" i="76"/>
  <c r="H875" i="76"/>
  <c r="I875" i="76"/>
  <c r="J875" i="76"/>
  <c r="G876" i="76"/>
  <c r="H876" i="76"/>
  <c r="I876" i="76"/>
  <c r="J876" i="76"/>
  <c r="G877" i="76"/>
  <c r="H877" i="76"/>
  <c r="I877" i="76"/>
  <c r="J877" i="76"/>
  <c r="G878" i="76"/>
  <c r="H878" i="76"/>
  <c r="I878" i="76"/>
  <c r="J878" i="76"/>
  <c r="G879" i="76"/>
  <c r="H879" i="76"/>
  <c r="I879" i="76"/>
  <c r="J879" i="76"/>
  <c r="G880" i="76"/>
  <c r="H880" i="76"/>
  <c r="I880" i="76"/>
  <c r="J880" i="76"/>
  <c r="G881" i="76"/>
  <c r="H881" i="76"/>
  <c r="I881" i="76"/>
  <c r="J881" i="76"/>
  <c r="G882" i="76"/>
  <c r="H882" i="76"/>
  <c r="I882" i="76"/>
  <c r="J882" i="76"/>
  <c r="G883" i="76"/>
  <c r="H883" i="76"/>
  <c r="I883" i="76"/>
  <c r="J883" i="76"/>
  <c r="G884" i="76"/>
  <c r="H884" i="76"/>
  <c r="I884" i="76"/>
  <c r="J884" i="76"/>
  <c r="G885" i="76"/>
  <c r="H885" i="76"/>
  <c r="I885" i="76"/>
  <c r="J885" i="76"/>
  <c r="G886" i="76"/>
  <c r="H886" i="76"/>
  <c r="I886" i="76"/>
  <c r="J886" i="76"/>
  <c r="G887" i="76"/>
  <c r="H887" i="76"/>
  <c r="I887" i="76"/>
  <c r="J887" i="76"/>
  <c r="G888" i="76"/>
  <c r="H888" i="76"/>
  <c r="I888" i="76"/>
  <c r="J888" i="76"/>
  <c r="G889" i="76"/>
  <c r="H889" i="76"/>
  <c r="I889" i="76"/>
  <c r="J889" i="76"/>
  <c r="G890" i="76"/>
  <c r="H890" i="76"/>
  <c r="I890" i="76"/>
  <c r="J890" i="76"/>
  <c r="G891" i="76"/>
  <c r="H891" i="76"/>
  <c r="I891" i="76"/>
  <c r="J891" i="76"/>
  <c r="G892" i="76"/>
  <c r="H892" i="76"/>
  <c r="I892" i="76"/>
  <c r="J892" i="76"/>
  <c r="G893" i="76"/>
  <c r="H893" i="76"/>
  <c r="I893" i="76"/>
  <c r="J893" i="76"/>
  <c r="G894" i="76"/>
  <c r="H894" i="76"/>
  <c r="I894" i="76"/>
  <c r="J894" i="76"/>
  <c r="G895" i="76"/>
  <c r="H895" i="76"/>
  <c r="I895" i="76"/>
  <c r="J895" i="76"/>
  <c r="G896" i="76"/>
  <c r="H896" i="76"/>
  <c r="I896" i="76"/>
  <c r="J896" i="76"/>
  <c r="G897" i="76"/>
  <c r="H897" i="76"/>
  <c r="I897" i="76"/>
  <c r="J897" i="76"/>
  <c r="G898" i="76"/>
  <c r="H898" i="76"/>
  <c r="I898" i="76"/>
  <c r="J898" i="76"/>
  <c r="G899" i="76"/>
  <c r="H899" i="76"/>
  <c r="I899" i="76"/>
  <c r="J899" i="76"/>
  <c r="G900" i="76"/>
  <c r="H900" i="76"/>
  <c r="I900" i="76"/>
  <c r="J900" i="76"/>
  <c r="G901" i="76"/>
  <c r="H901" i="76"/>
  <c r="I901" i="76"/>
  <c r="J901" i="76"/>
  <c r="G902" i="76"/>
  <c r="H902" i="76"/>
  <c r="I902" i="76"/>
  <c r="J902" i="76"/>
  <c r="G903" i="76"/>
  <c r="H903" i="76"/>
  <c r="I903" i="76"/>
  <c r="J903" i="76"/>
  <c r="G904" i="76"/>
  <c r="H904" i="76"/>
  <c r="I904" i="76"/>
  <c r="J904" i="76"/>
  <c r="G905" i="76"/>
  <c r="H905" i="76"/>
  <c r="I905" i="76"/>
  <c r="J905" i="76"/>
  <c r="G906" i="76"/>
  <c r="H906" i="76"/>
  <c r="I906" i="76"/>
  <c r="J906" i="76"/>
  <c r="G907" i="76"/>
  <c r="H907" i="76"/>
  <c r="I907" i="76"/>
  <c r="J907" i="76"/>
  <c r="G908" i="76"/>
  <c r="H908" i="76"/>
  <c r="I908" i="76"/>
  <c r="J908" i="76"/>
  <c r="G909" i="76"/>
  <c r="H909" i="76"/>
  <c r="I909" i="76"/>
  <c r="J909" i="76"/>
  <c r="G910" i="76"/>
  <c r="H910" i="76"/>
  <c r="I910" i="76"/>
  <c r="J910" i="76"/>
  <c r="G911" i="76"/>
  <c r="H911" i="76"/>
  <c r="I911" i="76"/>
  <c r="J911" i="76"/>
  <c r="G912" i="76"/>
  <c r="H912" i="76"/>
  <c r="I912" i="76"/>
  <c r="J912" i="76"/>
  <c r="G913" i="76"/>
  <c r="H913" i="76"/>
  <c r="I913" i="76"/>
  <c r="J913" i="76"/>
  <c r="G914" i="76"/>
  <c r="H914" i="76"/>
  <c r="I914" i="76"/>
  <c r="J914" i="76"/>
  <c r="G915" i="76"/>
  <c r="H915" i="76"/>
  <c r="I915" i="76"/>
  <c r="J915" i="76"/>
  <c r="G916" i="76"/>
  <c r="H916" i="76"/>
  <c r="I916" i="76"/>
  <c r="J916" i="76"/>
  <c r="G917" i="76"/>
  <c r="H917" i="76"/>
  <c r="I917" i="76"/>
  <c r="J917" i="76"/>
  <c r="G918" i="76"/>
  <c r="H918" i="76"/>
  <c r="I918" i="76"/>
  <c r="J918" i="76"/>
  <c r="G919" i="76"/>
  <c r="H919" i="76"/>
  <c r="I919" i="76"/>
  <c r="J919" i="76"/>
  <c r="G920" i="76"/>
  <c r="H920" i="76"/>
  <c r="I920" i="76"/>
  <c r="J920" i="76"/>
  <c r="G921" i="76"/>
  <c r="H921" i="76"/>
  <c r="I921" i="76"/>
  <c r="J921" i="76"/>
  <c r="G922" i="76"/>
  <c r="H922" i="76"/>
  <c r="I922" i="76"/>
  <c r="J922" i="76"/>
  <c r="G923" i="76"/>
  <c r="H923" i="76"/>
  <c r="I923" i="76"/>
  <c r="J923" i="76"/>
  <c r="G924" i="76"/>
  <c r="H924" i="76"/>
  <c r="I924" i="76"/>
  <c r="J924" i="76"/>
  <c r="G925" i="76"/>
  <c r="H925" i="76"/>
  <c r="I925" i="76"/>
  <c r="J925" i="76"/>
  <c r="G926" i="76"/>
  <c r="H926" i="76"/>
  <c r="I926" i="76"/>
  <c r="J926" i="76"/>
  <c r="G927" i="76"/>
  <c r="H927" i="76"/>
  <c r="I927" i="76"/>
  <c r="J927" i="76"/>
  <c r="G928" i="76"/>
  <c r="H928" i="76"/>
  <c r="I928" i="76"/>
  <c r="J928" i="76"/>
  <c r="G929" i="76"/>
  <c r="H929" i="76"/>
  <c r="I929" i="76"/>
  <c r="J929" i="76"/>
  <c r="G930" i="76"/>
  <c r="H930" i="76"/>
  <c r="I930" i="76"/>
  <c r="J930" i="76"/>
  <c r="G931" i="76"/>
  <c r="H931" i="76"/>
  <c r="I931" i="76"/>
  <c r="J931" i="76"/>
  <c r="G932" i="76"/>
  <c r="H932" i="76"/>
  <c r="I932" i="76"/>
  <c r="J932" i="76"/>
  <c r="G933" i="76"/>
  <c r="H933" i="76"/>
  <c r="I933" i="76"/>
  <c r="J933" i="76"/>
  <c r="G934" i="76"/>
  <c r="H934" i="76"/>
  <c r="I934" i="76"/>
  <c r="J934" i="76"/>
  <c r="G935" i="76"/>
  <c r="H935" i="76"/>
  <c r="I935" i="76"/>
  <c r="J935" i="76"/>
  <c r="G936" i="76"/>
  <c r="H936" i="76"/>
  <c r="I936" i="76"/>
  <c r="J936" i="76"/>
  <c r="G937" i="76"/>
  <c r="H937" i="76"/>
  <c r="I937" i="76"/>
  <c r="J937" i="76"/>
  <c r="G938" i="76"/>
  <c r="H938" i="76"/>
  <c r="I938" i="76"/>
  <c r="J938" i="76"/>
  <c r="G939" i="76"/>
  <c r="H939" i="76"/>
  <c r="I939" i="76"/>
  <c r="J939" i="76"/>
  <c r="G940" i="76"/>
  <c r="H940" i="76"/>
  <c r="I940" i="76"/>
  <c r="J940" i="76"/>
  <c r="G941" i="76"/>
  <c r="H941" i="76"/>
  <c r="I941" i="76"/>
  <c r="J941" i="76"/>
  <c r="G942" i="76"/>
  <c r="H942" i="76"/>
  <c r="I942" i="76"/>
  <c r="J942" i="76"/>
  <c r="G943" i="76"/>
  <c r="H943" i="76"/>
  <c r="I943" i="76"/>
  <c r="J943" i="76"/>
  <c r="G944" i="76"/>
  <c r="H944" i="76"/>
  <c r="I944" i="76"/>
  <c r="J944" i="76"/>
  <c r="G945" i="76"/>
  <c r="H945" i="76"/>
  <c r="I945" i="76"/>
  <c r="J945" i="76"/>
  <c r="G946" i="76"/>
  <c r="H946" i="76"/>
  <c r="I946" i="76"/>
  <c r="J946" i="76"/>
  <c r="G947" i="76"/>
  <c r="H947" i="76"/>
  <c r="I947" i="76"/>
  <c r="J947" i="76"/>
  <c r="G948" i="76"/>
  <c r="H948" i="76"/>
  <c r="I948" i="76"/>
  <c r="J948" i="76"/>
  <c r="G949" i="76"/>
  <c r="H949" i="76"/>
  <c r="I949" i="76"/>
  <c r="J949" i="76"/>
  <c r="G950" i="76"/>
  <c r="H950" i="76"/>
  <c r="I950" i="76"/>
  <c r="J950" i="76"/>
  <c r="G951" i="76"/>
  <c r="H951" i="76"/>
  <c r="I951" i="76"/>
  <c r="J951" i="76"/>
  <c r="G952" i="76"/>
  <c r="H952" i="76"/>
  <c r="I952" i="76"/>
  <c r="J952" i="76"/>
  <c r="G953" i="76"/>
  <c r="H953" i="76"/>
  <c r="I953" i="76"/>
  <c r="J953" i="76"/>
  <c r="G954" i="76"/>
  <c r="H954" i="76"/>
  <c r="I954" i="76"/>
  <c r="J954" i="76"/>
  <c r="G955" i="76"/>
  <c r="H955" i="76"/>
  <c r="I955" i="76"/>
  <c r="J955" i="76"/>
  <c r="G956" i="76"/>
  <c r="H956" i="76"/>
  <c r="I956" i="76"/>
  <c r="J956" i="76"/>
  <c r="G957" i="76"/>
  <c r="H957" i="76"/>
  <c r="I957" i="76"/>
  <c r="J957" i="76"/>
  <c r="G958" i="76"/>
  <c r="H958" i="76"/>
  <c r="I958" i="76"/>
  <c r="J958" i="76"/>
  <c r="G959" i="76"/>
  <c r="H959" i="76"/>
  <c r="I959" i="76"/>
  <c r="J959" i="76"/>
  <c r="G960" i="76"/>
  <c r="H960" i="76"/>
  <c r="I960" i="76"/>
  <c r="J960" i="76"/>
  <c r="G961" i="76"/>
  <c r="H961" i="76"/>
  <c r="I961" i="76"/>
  <c r="J961" i="76"/>
  <c r="G962" i="76"/>
  <c r="H962" i="76"/>
  <c r="I962" i="76"/>
  <c r="J962" i="76"/>
  <c r="G963" i="76"/>
  <c r="H963" i="76"/>
  <c r="I963" i="76"/>
  <c r="J963" i="76"/>
  <c r="G964" i="76"/>
  <c r="H964" i="76"/>
  <c r="I964" i="76"/>
  <c r="J964" i="76"/>
  <c r="G965" i="76"/>
  <c r="H965" i="76"/>
  <c r="I965" i="76"/>
  <c r="J965" i="76"/>
  <c r="G966" i="76"/>
  <c r="H966" i="76"/>
  <c r="I966" i="76"/>
  <c r="J966" i="76"/>
  <c r="G967" i="76"/>
  <c r="H967" i="76"/>
  <c r="I967" i="76"/>
  <c r="J967" i="76"/>
  <c r="G968" i="76"/>
  <c r="H968" i="76"/>
  <c r="I968" i="76"/>
  <c r="J968" i="76"/>
  <c r="G969" i="76"/>
  <c r="H969" i="76"/>
  <c r="I969" i="76"/>
  <c r="J969" i="76"/>
  <c r="G970" i="76"/>
  <c r="H970" i="76"/>
  <c r="I970" i="76"/>
  <c r="J970" i="76"/>
  <c r="G971" i="76"/>
  <c r="H971" i="76"/>
  <c r="I971" i="76"/>
  <c r="J971" i="76"/>
  <c r="G972" i="76"/>
  <c r="H972" i="76"/>
  <c r="I972" i="76"/>
  <c r="J972" i="76"/>
  <c r="G973" i="76"/>
  <c r="H973" i="76"/>
  <c r="I973" i="76"/>
  <c r="J973" i="76"/>
  <c r="G974" i="76"/>
  <c r="H974" i="76"/>
  <c r="I974" i="76"/>
  <c r="J974" i="76"/>
  <c r="G975" i="76"/>
  <c r="H975" i="76"/>
  <c r="I975" i="76"/>
  <c r="J975" i="76"/>
  <c r="G976" i="76"/>
  <c r="H976" i="76"/>
  <c r="I976" i="76"/>
  <c r="J976" i="76"/>
  <c r="G977" i="76"/>
  <c r="H977" i="76"/>
  <c r="I977" i="76"/>
  <c r="J977" i="76"/>
  <c r="G978" i="76"/>
  <c r="H978" i="76"/>
  <c r="I978" i="76"/>
  <c r="J978" i="76"/>
  <c r="G979" i="76"/>
  <c r="H979" i="76"/>
  <c r="I979" i="76"/>
  <c r="J979" i="76"/>
  <c r="G980" i="76"/>
  <c r="H980" i="76"/>
  <c r="I980" i="76"/>
  <c r="J980" i="76"/>
  <c r="G981" i="76"/>
  <c r="H981" i="76"/>
  <c r="I981" i="76"/>
  <c r="J981" i="76"/>
  <c r="G982" i="76"/>
  <c r="H982" i="76"/>
  <c r="I982" i="76"/>
  <c r="J982" i="76"/>
  <c r="G983" i="76"/>
  <c r="H983" i="76"/>
  <c r="I983" i="76"/>
  <c r="J983" i="76"/>
  <c r="G984" i="76"/>
  <c r="H984" i="76"/>
  <c r="I984" i="76"/>
  <c r="J984" i="76"/>
  <c r="G985" i="76"/>
  <c r="H985" i="76"/>
  <c r="I985" i="76"/>
  <c r="J985" i="76"/>
  <c r="G986" i="76"/>
  <c r="H986" i="76"/>
  <c r="I986" i="76"/>
  <c r="J986" i="76"/>
  <c r="G987" i="76"/>
  <c r="H987" i="76"/>
  <c r="I987" i="76"/>
  <c r="J987" i="76"/>
  <c r="G988" i="76"/>
  <c r="H988" i="76"/>
  <c r="I988" i="76"/>
  <c r="J988" i="76"/>
  <c r="G989" i="76"/>
  <c r="H989" i="76"/>
  <c r="I989" i="76"/>
  <c r="J989" i="76"/>
  <c r="G990" i="76"/>
  <c r="H990" i="76"/>
  <c r="I990" i="76"/>
  <c r="J990" i="76"/>
  <c r="G991" i="76"/>
  <c r="H991" i="76"/>
  <c r="I991" i="76"/>
  <c r="J991" i="76"/>
  <c r="G992" i="76"/>
  <c r="H992" i="76"/>
  <c r="I992" i="76"/>
  <c r="J992" i="76"/>
  <c r="G993" i="76"/>
  <c r="H993" i="76"/>
  <c r="I993" i="76"/>
  <c r="J993" i="76"/>
  <c r="G994" i="76"/>
  <c r="H994" i="76"/>
  <c r="I994" i="76"/>
  <c r="J994" i="76"/>
  <c r="G995" i="76"/>
  <c r="H995" i="76"/>
  <c r="I995" i="76"/>
  <c r="J995" i="76"/>
  <c r="G996" i="76"/>
  <c r="H996" i="76"/>
  <c r="I996" i="76"/>
  <c r="J996" i="76"/>
  <c r="G997" i="76"/>
  <c r="H997" i="76"/>
  <c r="I997" i="76"/>
  <c r="J997" i="76"/>
  <c r="G998" i="76"/>
  <c r="H998" i="76"/>
  <c r="I998" i="76"/>
  <c r="J998" i="76"/>
  <c r="G999" i="76"/>
  <c r="H999" i="76"/>
  <c r="I999" i="76"/>
  <c r="J999" i="76"/>
  <c r="G1000" i="76"/>
  <c r="H1000" i="76"/>
  <c r="I1000" i="76"/>
  <c r="J1000" i="76"/>
  <c r="G1001" i="76"/>
  <c r="H1001" i="76"/>
  <c r="I1001" i="76"/>
  <c r="J1001" i="76"/>
  <c r="G1002" i="76"/>
  <c r="H1002" i="76"/>
  <c r="I1002" i="76"/>
  <c r="J1002" i="76"/>
  <c r="G1003" i="76"/>
  <c r="H1003" i="76"/>
  <c r="I1003" i="76"/>
  <c r="J1003" i="76"/>
  <c r="G1004" i="76"/>
  <c r="H1004" i="76"/>
  <c r="I1004" i="76"/>
  <c r="J1004" i="76"/>
  <c r="G1005" i="76"/>
  <c r="H1005" i="76"/>
  <c r="I1005" i="76"/>
  <c r="J1005" i="76"/>
  <c r="G1006" i="76"/>
  <c r="H1006" i="76"/>
  <c r="I1006" i="76"/>
  <c r="J1006" i="76"/>
  <c r="G1007" i="76"/>
  <c r="H1007" i="76"/>
  <c r="I1007" i="76"/>
  <c r="J1007" i="76"/>
  <c r="G1008" i="76"/>
  <c r="H1008" i="76"/>
  <c r="I1008" i="76"/>
  <c r="J1008" i="76"/>
  <c r="G1009" i="76"/>
  <c r="H1009" i="76"/>
  <c r="I1009" i="76"/>
  <c r="J1009" i="76"/>
  <c r="G1010" i="76"/>
  <c r="H1010" i="76"/>
  <c r="I1010" i="76"/>
  <c r="J1010" i="76"/>
  <c r="G1011" i="76"/>
  <c r="H1011" i="76"/>
  <c r="I1011" i="76"/>
  <c r="J1011" i="76"/>
  <c r="G1012" i="76"/>
  <c r="H1012" i="76"/>
  <c r="I1012" i="76"/>
  <c r="J1012" i="76"/>
  <c r="G1013" i="76"/>
  <c r="H1013" i="76"/>
  <c r="I1013" i="76"/>
  <c r="J1013" i="76"/>
  <c r="G1014" i="76"/>
  <c r="H1014" i="76"/>
  <c r="I1014" i="76"/>
  <c r="J1014" i="76"/>
  <c r="G1015" i="76"/>
  <c r="H1015" i="76"/>
  <c r="I1015" i="76"/>
  <c r="J1015" i="76"/>
  <c r="G1016" i="76"/>
  <c r="H1016" i="76"/>
  <c r="I1016" i="76"/>
  <c r="J1016" i="76"/>
  <c r="G1017" i="76"/>
  <c r="H1017" i="76"/>
  <c r="I1017" i="76"/>
  <c r="J1017" i="76"/>
  <c r="G1018" i="76"/>
  <c r="H1018" i="76"/>
  <c r="I1018" i="76"/>
  <c r="J1018" i="76"/>
  <c r="G1019" i="76"/>
  <c r="H1019" i="76"/>
  <c r="I1019" i="76"/>
  <c r="J1019" i="76"/>
  <c r="G1020" i="76"/>
  <c r="H1020" i="76"/>
  <c r="I1020" i="76"/>
  <c r="J1020" i="76"/>
  <c r="G1021" i="76"/>
  <c r="H1021" i="76"/>
  <c r="I1021" i="76"/>
  <c r="J1021" i="76"/>
  <c r="G1022" i="76"/>
  <c r="H1022" i="76"/>
  <c r="I1022" i="76"/>
  <c r="J1022" i="76"/>
  <c r="G1023" i="76"/>
  <c r="H1023" i="76"/>
  <c r="I1023" i="76"/>
  <c r="J1023" i="76"/>
  <c r="G1024" i="76"/>
  <c r="H1024" i="76"/>
  <c r="I1024" i="76"/>
  <c r="J1024" i="76"/>
  <c r="G1025" i="76"/>
  <c r="H1025" i="76"/>
  <c r="I1025" i="76"/>
  <c r="J1025" i="76"/>
  <c r="G1026" i="76"/>
  <c r="H1026" i="76"/>
  <c r="I1026" i="76"/>
  <c r="J1026" i="76"/>
  <c r="G1027" i="76"/>
  <c r="H1027" i="76"/>
  <c r="I1027" i="76"/>
  <c r="J1027" i="76"/>
  <c r="G1028" i="76"/>
  <c r="H1028" i="76"/>
  <c r="I1028" i="76"/>
  <c r="J1028" i="76"/>
  <c r="G1029" i="76"/>
  <c r="H1029" i="76"/>
  <c r="I1029" i="76"/>
  <c r="J1029" i="76"/>
  <c r="G1030" i="76"/>
  <c r="H1030" i="76"/>
  <c r="I1030" i="76"/>
  <c r="J1030" i="76"/>
  <c r="G1031" i="76"/>
  <c r="H1031" i="76"/>
  <c r="I1031" i="76"/>
  <c r="J1031" i="76"/>
  <c r="G1032" i="76"/>
  <c r="H1032" i="76"/>
  <c r="I1032" i="76"/>
  <c r="J1032" i="76"/>
  <c r="G1033" i="76"/>
  <c r="H1033" i="76"/>
  <c r="I1033" i="76"/>
  <c r="J1033" i="76"/>
  <c r="G1034" i="76"/>
  <c r="H1034" i="76"/>
  <c r="I1034" i="76"/>
  <c r="J1034" i="76"/>
  <c r="G1035" i="76"/>
  <c r="H1035" i="76"/>
  <c r="I1035" i="76"/>
  <c r="J1035" i="76"/>
  <c r="G1036" i="76"/>
  <c r="H1036" i="76"/>
  <c r="I1036" i="76"/>
  <c r="J1036" i="76"/>
  <c r="G1037" i="76"/>
  <c r="H1037" i="76"/>
  <c r="I1037" i="76"/>
  <c r="J1037" i="76"/>
  <c r="G1038" i="76"/>
  <c r="H1038" i="76"/>
  <c r="I1038" i="76"/>
  <c r="J1038" i="76"/>
  <c r="G1039" i="76"/>
  <c r="H1039" i="76"/>
  <c r="I1039" i="76"/>
  <c r="J1039" i="76"/>
  <c r="G1040" i="76"/>
  <c r="H1040" i="76"/>
  <c r="I1040" i="76"/>
  <c r="J1040" i="76"/>
  <c r="G1041" i="76"/>
  <c r="H1041" i="76"/>
  <c r="I1041" i="76"/>
  <c r="J1041" i="76"/>
  <c r="G1042" i="76"/>
  <c r="H1042" i="76"/>
  <c r="I1042" i="76"/>
  <c r="J1042" i="76"/>
  <c r="G1043" i="76"/>
  <c r="H1043" i="76"/>
  <c r="I1043" i="76"/>
  <c r="J1043" i="76"/>
  <c r="G1044" i="76"/>
  <c r="H1044" i="76"/>
  <c r="I1044" i="76"/>
  <c r="J1044" i="76"/>
  <c r="G1045" i="76"/>
  <c r="H1045" i="76"/>
  <c r="I1045" i="76"/>
  <c r="J1045" i="76"/>
  <c r="G1046" i="76"/>
  <c r="H1046" i="76"/>
  <c r="I1046" i="76"/>
  <c r="J1046" i="76"/>
  <c r="G1047" i="76"/>
  <c r="H1047" i="76"/>
  <c r="I1047" i="76"/>
  <c r="J1047" i="76"/>
  <c r="G1048" i="76"/>
  <c r="H1048" i="76"/>
  <c r="I1048" i="76"/>
  <c r="J1048" i="76"/>
  <c r="G1049" i="76"/>
  <c r="H1049" i="76"/>
  <c r="I1049" i="76"/>
  <c r="J1049" i="76"/>
  <c r="G1050" i="76"/>
  <c r="H1050" i="76"/>
  <c r="I1050" i="76"/>
  <c r="J1050" i="76"/>
  <c r="G1051" i="76"/>
  <c r="H1051" i="76"/>
  <c r="I1051" i="76"/>
  <c r="J1051" i="76"/>
  <c r="G1052" i="76"/>
  <c r="H1052" i="76"/>
  <c r="I1052" i="76"/>
  <c r="J1052" i="76"/>
  <c r="G1053" i="76"/>
  <c r="H1053" i="76"/>
  <c r="I1053" i="76"/>
  <c r="J1053" i="76"/>
  <c r="G1054" i="76"/>
  <c r="H1054" i="76"/>
  <c r="I1054" i="76"/>
  <c r="J1054" i="76"/>
  <c r="G1055" i="76"/>
  <c r="H1055" i="76"/>
  <c r="I1055" i="76"/>
  <c r="J1055" i="76"/>
  <c r="G1056" i="76"/>
  <c r="H1056" i="76"/>
  <c r="I1056" i="76"/>
  <c r="J1056" i="76"/>
  <c r="G1057" i="76"/>
  <c r="H1057" i="76"/>
  <c r="I1057" i="76"/>
  <c r="J1057" i="76"/>
  <c r="G1058" i="76"/>
  <c r="H1058" i="76"/>
  <c r="I1058" i="76"/>
  <c r="J1058" i="76"/>
  <c r="G1059" i="76"/>
  <c r="H1059" i="76"/>
  <c r="I1059" i="76"/>
  <c r="J1059" i="76"/>
  <c r="G1060" i="76"/>
  <c r="H1060" i="76"/>
  <c r="I1060" i="76"/>
  <c r="J1060" i="76"/>
  <c r="G1061" i="76"/>
  <c r="H1061" i="76"/>
  <c r="I1061" i="76"/>
  <c r="J1061" i="76"/>
  <c r="G1062" i="76"/>
  <c r="H1062" i="76"/>
  <c r="I1062" i="76"/>
  <c r="J1062" i="76"/>
  <c r="G1063" i="76"/>
  <c r="H1063" i="76"/>
  <c r="I1063" i="76"/>
  <c r="J1063" i="76"/>
  <c r="G1064" i="76"/>
  <c r="H1064" i="76"/>
  <c r="I1064" i="76"/>
  <c r="J1064" i="76"/>
  <c r="G1065" i="76"/>
  <c r="H1065" i="76"/>
  <c r="I1065" i="76"/>
  <c r="J1065" i="76"/>
  <c r="G1066" i="76"/>
  <c r="H1066" i="76"/>
  <c r="I1066" i="76"/>
  <c r="J1066" i="76"/>
  <c r="G1067" i="76"/>
  <c r="H1067" i="76"/>
  <c r="I1067" i="76"/>
  <c r="J1067" i="76"/>
  <c r="G1068" i="76"/>
  <c r="H1068" i="76"/>
  <c r="I1068" i="76"/>
  <c r="J1068" i="76"/>
  <c r="G1069" i="76"/>
  <c r="H1069" i="76"/>
  <c r="I1069" i="76"/>
  <c r="J1069" i="76"/>
  <c r="G1070" i="76"/>
  <c r="H1070" i="76"/>
  <c r="I1070" i="76"/>
  <c r="J1070" i="76"/>
  <c r="G1071" i="76"/>
  <c r="H1071" i="76"/>
  <c r="I1071" i="76"/>
  <c r="J1071" i="76"/>
  <c r="G1072" i="76"/>
  <c r="H1072" i="76"/>
  <c r="I1072" i="76"/>
  <c r="J1072" i="76"/>
  <c r="G1073" i="76"/>
  <c r="H1073" i="76"/>
  <c r="I1073" i="76"/>
  <c r="J1073" i="76"/>
  <c r="G1074" i="76"/>
  <c r="H1074" i="76"/>
  <c r="I1074" i="76"/>
  <c r="J1074" i="76"/>
  <c r="G1075" i="76"/>
  <c r="H1075" i="76"/>
  <c r="I1075" i="76"/>
  <c r="J1075" i="76"/>
  <c r="G1076" i="76"/>
  <c r="H1076" i="76"/>
  <c r="I1076" i="76"/>
  <c r="J1076" i="76"/>
  <c r="G1077" i="76"/>
  <c r="H1077" i="76"/>
  <c r="I1077" i="76"/>
  <c r="J1077" i="76"/>
  <c r="G1078" i="76"/>
  <c r="H1078" i="76"/>
  <c r="I1078" i="76"/>
  <c r="J1078" i="76"/>
  <c r="G1079" i="76"/>
  <c r="H1079" i="76"/>
  <c r="I1079" i="76"/>
  <c r="J1079" i="76"/>
  <c r="G1080" i="76"/>
  <c r="H1080" i="76"/>
  <c r="I1080" i="76"/>
  <c r="J1080" i="76"/>
  <c r="G1081" i="76"/>
  <c r="H1081" i="76"/>
  <c r="I1081" i="76"/>
  <c r="J1081" i="76"/>
  <c r="G1082" i="76"/>
  <c r="H1082" i="76"/>
  <c r="I1082" i="76"/>
  <c r="J1082" i="76"/>
  <c r="G1083" i="76"/>
  <c r="H1083" i="76"/>
  <c r="I1083" i="76"/>
  <c r="J1083" i="76"/>
  <c r="G1084" i="76"/>
  <c r="H1084" i="76"/>
  <c r="I1084" i="76"/>
  <c r="J1084" i="76"/>
  <c r="G1085" i="76"/>
  <c r="H1085" i="76"/>
  <c r="I1085" i="76"/>
  <c r="J1085" i="76"/>
  <c r="G1086" i="76"/>
  <c r="H1086" i="76"/>
  <c r="I1086" i="76"/>
  <c r="J1086" i="76"/>
  <c r="G1087" i="76"/>
  <c r="H1087" i="76"/>
  <c r="I1087" i="76"/>
  <c r="J1087" i="76"/>
  <c r="G1088" i="76"/>
  <c r="H1088" i="76"/>
  <c r="I1088" i="76"/>
  <c r="J1088" i="76"/>
  <c r="G1089" i="76"/>
  <c r="H1089" i="76"/>
  <c r="I1089" i="76"/>
  <c r="J1089" i="76"/>
  <c r="G1090" i="76"/>
  <c r="H1090" i="76"/>
  <c r="I1090" i="76"/>
  <c r="J1090" i="76"/>
  <c r="G1091" i="76"/>
  <c r="H1091" i="76"/>
  <c r="I1091" i="76"/>
  <c r="J1091" i="76"/>
  <c r="G1092" i="76"/>
  <c r="H1092" i="76"/>
  <c r="I1092" i="76"/>
  <c r="J1092" i="76"/>
  <c r="G1093" i="76"/>
  <c r="H1093" i="76"/>
  <c r="I1093" i="76"/>
  <c r="J1093" i="76"/>
  <c r="G1094" i="76"/>
  <c r="H1094" i="76"/>
  <c r="I1094" i="76"/>
  <c r="J1094" i="76"/>
  <c r="G1095" i="76"/>
  <c r="H1095" i="76"/>
  <c r="I1095" i="76"/>
  <c r="J1095" i="76"/>
  <c r="G1096" i="76"/>
  <c r="H1096" i="76"/>
  <c r="I1096" i="76"/>
  <c r="J1096" i="76"/>
  <c r="G1097" i="76"/>
  <c r="H1097" i="76"/>
  <c r="I1097" i="76"/>
  <c r="J1097" i="76"/>
  <c r="G1098" i="76"/>
  <c r="H1098" i="76"/>
  <c r="I1098" i="76"/>
  <c r="J1098" i="76"/>
  <c r="G1099" i="76"/>
  <c r="H1099" i="76"/>
  <c r="I1099" i="76"/>
  <c r="J1099" i="76"/>
  <c r="G1100" i="76"/>
  <c r="H1100" i="76"/>
  <c r="I1100" i="76"/>
  <c r="J1100" i="76"/>
  <c r="G1101" i="76"/>
  <c r="H1101" i="76"/>
  <c r="I1101" i="76"/>
  <c r="J1101" i="76"/>
  <c r="G1102" i="76"/>
  <c r="H1102" i="76"/>
  <c r="I1102" i="76"/>
  <c r="J1102" i="76"/>
  <c r="G1103" i="76"/>
  <c r="H1103" i="76"/>
  <c r="I1103" i="76"/>
  <c r="J1103" i="76"/>
  <c r="G1104" i="76"/>
  <c r="H1104" i="76"/>
  <c r="I1104" i="76"/>
  <c r="J1104" i="76"/>
  <c r="G1105" i="76"/>
  <c r="H1105" i="76"/>
  <c r="I1105" i="76"/>
  <c r="J1105" i="76"/>
  <c r="G1106" i="76"/>
  <c r="H1106" i="76"/>
  <c r="I1106" i="76"/>
  <c r="J1106" i="76"/>
  <c r="G1107" i="76"/>
  <c r="H1107" i="76"/>
  <c r="I1107" i="76"/>
  <c r="J1107" i="76"/>
  <c r="G1108" i="76"/>
  <c r="H1108" i="76"/>
  <c r="I1108" i="76"/>
  <c r="J1108" i="76"/>
  <c r="G1109" i="76"/>
  <c r="H1109" i="76"/>
  <c r="I1109" i="76"/>
  <c r="J1109" i="76"/>
  <c r="G1110" i="76"/>
  <c r="H1110" i="76"/>
  <c r="I1110" i="76"/>
  <c r="J1110" i="76"/>
  <c r="G1111" i="76"/>
  <c r="H1111" i="76"/>
  <c r="I1111" i="76"/>
  <c r="J1111" i="76"/>
  <c r="G1112" i="76"/>
  <c r="H1112" i="76"/>
  <c r="I1112" i="76"/>
  <c r="J1112" i="76"/>
  <c r="G1113" i="76"/>
  <c r="H1113" i="76"/>
  <c r="I1113" i="76"/>
  <c r="J1113" i="76"/>
  <c r="G1114" i="76"/>
  <c r="H1114" i="76"/>
  <c r="I1114" i="76"/>
  <c r="J1114" i="76"/>
  <c r="G1115" i="76"/>
  <c r="H1115" i="76"/>
  <c r="I1115" i="76"/>
  <c r="J1115" i="76"/>
  <c r="G1116" i="76"/>
  <c r="H1116" i="76"/>
  <c r="I1116" i="76"/>
  <c r="J1116" i="76"/>
  <c r="G1117" i="76"/>
  <c r="H1117" i="76"/>
  <c r="I1117" i="76"/>
  <c r="J1117" i="76"/>
  <c r="G1118" i="76"/>
  <c r="H1118" i="76"/>
  <c r="I1118" i="76"/>
  <c r="J1118" i="76"/>
  <c r="G1119" i="76"/>
  <c r="H1119" i="76"/>
  <c r="I1119" i="76"/>
  <c r="J1119" i="76"/>
  <c r="G1120" i="76"/>
  <c r="H1120" i="76"/>
  <c r="I1120" i="76"/>
  <c r="J1120" i="76"/>
  <c r="G1121" i="76"/>
  <c r="H1121" i="76"/>
  <c r="I1121" i="76"/>
  <c r="J1121" i="76"/>
  <c r="G1122" i="76"/>
  <c r="H1122" i="76"/>
  <c r="I1122" i="76"/>
  <c r="J1122" i="76"/>
  <c r="G1123" i="76"/>
  <c r="H1123" i="76"/>
  <c r="I1123" i="76"/>
  <c r="J1123" i="76"/>
  <c r="G1124" i="76"/>
  <c r="H1124" i="76"/>
  <c r="I1124" i="76"/>
  <c r="J1124" i="76"/>
  <c r="G1125" i="76"/>
  <c r="H1125" i="76"/>
  <c r="I1125" i="76"/>
  <c r="J1125" i="76"/>
  <c r="G1126" i="76"/>
  <c r="H1126" i="76"/>
  <c r="I1126" i="76"/>
  <c r="J1126" i="76"/>
  <c r="G1127" i="76"/>
  <c r="H1127" i="76"/>
  <c r="I1127" i="76"/>
  <c r="J1127" i="76"/>
  <c r="G1128" i="76"/>
  <c r="H1128" i="76"/>
  <c r="I1128" i="76"/>
  <c r="J1128" i="76"/>
  <c r="G1129" i="76"/>
  <c r="H1129" i="76"/>
  <c r="I1129" i="76"/>
  <c r="J1129" i="76"/>
  <c r="G1130" i="76"/>
  <c r="H1130" i="76"/>
  <c r="I1130" i="76"/>
  <c r="J1130" i="76"/>
  <c r="G1131" i="76"/>
  <c r="H1131" i="76"/>
  <c r="I1131" i="76"/>
  <c r="J1131" i="76"/>
  <c r="G1132" i="76"/>
  <c r="H1132" i="76"/>
  <c r="I1132" i="76"/>
  <c r="J1132" i="76"/>
  <c r="G1133" i="76"/>
  <c r="H1133" i="76"/>
  <c r="I1133" i="76"/>
  <c r="J1133" i="76"/>
  <c r="G1134" i="76"/>
  <c r="H1134" i="76"/>
  <c r="I1134" i="76"/>
  <c r="J1134" i="76"/>
  <c r="G1135" i="76"/>
  <c r="H1135" i="76"/>
  <c r="I1135" i="76"/>
  <c r="J1135" i="76"/>
  <c r="G1136" i="76"/>
  <c r="H1136" i="76"/>
  <c r="I1136" i="76"/>
  <c r="J1136" i="76"/>
  <c r="G1137" i="76"/>
  <c r="H1137" i="76"/>
  <c r="I1137" i="76"/>
  <c r="J1137" i="76"/>
  <c r="G1138" i="76"/>
  <c r="H1138" i="76"/>
  <c r="I1138" i="76"/>
  <c r="J1138" i="76"/>
  <c r="G1139" i="76"/>
  <c r="H1139" i="76"/>
  <c r="I1139" i="76"/>
  <c r="J1139" i="76"/>
  <c r="G1140" i="76"/>
  <c r="H1140" i="76"/>
  <c r="I1140" i="76"/>
  <c r="J1140" i="76"/>
  <c r="G1141" i="76"/>
  <c r="H1141" i="76"/>
  <c r="I1141" i="76"/>
  <c r="J1141" i="76"/>
  <c r="G1142" i="76"/>
  <c r="H1142" i="76"/>
  <c r="I1142" i="76"/>
  <c r="J1142" i="76"/>
  <c r="G1143" i="76"/>
  <c r="H1143" i="76"/>
  <c r="I1143" i="76"/>
  <c r="J1143" i="76"/>
  <c r="G1144" i="76"/>
  <c r="H1144" i="76"/>
  <c r="I1144" i="76"/>
  <c r="J1144" i="76"/>
  <c r="G1145" i="76"/>
  <c r="H1145" i="76"/>
  <c r="I1145" i="76"/>
  <c r="J1145" i="76"/>
  <c r="G1146" i="76"/>
  <c r="H1146" i="76"/>
  <c r="I1146" i="76"/>
  <c r="J1146" i="76"/>
  <c r="G1147" i="76"/>
  <c r="H1147" i="76"/>
  <c r="I1147" i="76"/>
  <c r="J1147" i="76"/>
  <c r="G1148" i="76"/>
  <c r="H1148" i="76"/>
  <c r="I1148" i="76"/>
  <c r="J1148" i="76"/>
  <c r="G1149" i="76"/>
  <c r="H1149" i="76"/>
  <c r="I1149" i="76"/>
  <c r="J1149" i="76"/>
  <c r="G1150" i="76"/>
  <c r="H1150" i="76"/>
  <c r="I1150" i="76"/>
  <c r="J1150" i="76"/>
  <c r="G1151" i="76"/>
  <c r="H1151" i="76"/>
  <c r="I1151" i="76"/>
  <c r="J1151" i="76"/>
  <c r="G1152" i="76"/>
  <c r="H1152" i="76"/>
  <c r="I1152" i="76"/>
  <c r="J1152" i="76"/>
  <c r="G1153" i="76"/>
  <c r="H1153" i="76"/>
  <c r="I1153" i="76"/>
  <c r="J1153" i="76"/>
  <c r="G1154" i="76"/>
  <c r="H1154" i="76"/>
  <c r="I1154" i="76"/>
  <c r="J1154" i="76"/>
  <c r="G1155" i="76"/>
  <c r="H1155" i="76"/>
  <c r="I1155" i="76"/>
  <c r="J1155" i="76"/>
  <c r="G1156" i="76"/>
  <c r="H1156" i="76"/>
  <c r="I1156" i="76"/>
  <c r="J1156" i="76"/>
  <c r="G1157" i="76"/>
  <c r="H1157" i="76"/>
  <c r="I1157" i="76"/>
  <c r="J1157" i="76"/>
  <c r="G1158" i="76"/>
  <c r="H1158" i="76"/>
  <c r="I1158" i="76"/>
  <c r="J1158" i="76"/>
  <c r="G1159" i="76"/>
  <c r="H1159" i="76"/>
  <c r="I1159" i="76"/>
  <c r="J1159" i="76"/>
  <c r="G1160" i="76"/>
  <c r="H1160" i="76"/>
  <c r="I1160" i="76"/>
  <c r="J1160" i="76"/>
  <c r="G1161" i="76"/>
  <c r="H1161" i="76"/>
  <c r="I1161" i="76"/>
  <c r="J1161" i="76"/>
  <c r="G1162" i="76"/>
  <c r="H1162" i="76"/>
  <c r="I1162" i="76"/>
  <c r="J1162" i="76"/>
  <c r="G1163" i="76"/>
  <c r="H1163" i="76"/>
  <c r="I1163" i="76"/>
  <c r="J1163" i="76"/>
  <c r="G1164" i="76"/>
  <c r="H1164" i="76"/>
  <c r="I1164" i="76"/>
  <c r="J1164" i="76"/>
  <c r="G1165" i="76"/>
  <c r="H1165" i="76"/>
  <c r="I1165" i="76"/>
  <c r="J1165" i="76"/>
  <c r="G1166" i="76"/>
  <c r="H1166" i="76"/>
  <c r="I1166" i="76"/>
  <c r="J1166" i="76"/>
  <c r="G1167" i="76"/>
  <c r="H1167" i="76"/>
  <c r="I1167" i="76"/>
  <c r="J1167" i="76"/>
  <c r="G1168" i="76"/>
  <c r="H1168" i="76"/>
  <c r="I1168" i="76"/>
  <c r="J1168" i="76"/>
  <c r="G1169" i="76"/>
  <c r="H1169" i="76"/>
  <c r="I1169" i="76"/>
  <c r="J1169" i="76"/>
  <c r="G1170" i="76"/>
  <c r="H1170" i="76"/>
  <c r="I1170" i="76"/>
  <c r="J1170" i="76"/>
  <c r="G1171" i="76"/>
  <c r="H1171" i="76"/>
  <c r="I1171" i="76"/>
  <c r="J1171" i="76"/>
  <c r="G1172" i="76"/>
  <c r="H1172" i="76"/>
  <c r="I1172" i="76"/>
  <c r="J1172" i="76"/>
  <c r="G1173" i="76"/>
  <c r="H1173" i="76"/>
  <c r="I1173" i="76"/>
  <c r="J1173" i="76"/>
  <c r="G1174" i="76"/>
  <c r="H1174" i="76"/>
  <c r="I1174" i="76"/>
  <c r="J1174" i="76"/>
  <c r="G1175" i="76"/>
  <c r="H1175" i="76"/>
  <c r="I1175" i="76"/>
  <c r="J1175" i="76"/>
  <c r="G1176" i="76"/>
  <c r="H1176" i="76"/>
  <c r="I1176" i="76"/>
  <c r="J1176" i="76"/>
  <c r="G1177" i="76"/>
  <c r="H1177" i="76"/>
  <c r="I1177" i="76"/>
  <c r="J1177" i="76"/>
  <c r="G1178" i="76"/>
  <c r="H1178" i="76"/>
  <c r="I1178" i="76"/>
  <c r="J1178" i="76"/>
  <c r="G1179" i="76"/>
  <c r="H1179" i="76"/>
  <c r="I1179" i="76"/>
  <c r="J1179" i="76"/>
  <c r="G1180" i="76"/>
  <c r="H1180" i="76"/>
  <c r="I1180" i="76"/>
  <c r="J1180" i="76"/>
  <c r="G1181" i="76"/>
  <c r="H1181" i="76"/>
  <c r="I1181" i="76"/>
  <c r="J1181" i="76"/>
  <c r="G1182" i="76"/>
  <c r="H1182" i="76"/>
  <c r="I1182" i="76"/>
  <c r="J1182" i="76"/>
  <c r="G1183" i="76"/>
  <c r="H1183" i="76"/>
  <c r="I1183" i="76"/>
  <c r="J1183" i="76"/>
  <c r="G1184" i="76"/>
  <c r="H1184" i="76"/>
  <c r="I1184" i="76"/>
  <c r="J1184" i="76"/>
  <c r="G1185" i="76"/>
  <c r="H1185" i="76"/>
  <c r="I1185" i="76"/>
  <c r="J1185" i="76"/>
  <c r="G1186" i="76"/>
  <c r="H1186" i="76"/>
  <c r="I1186" i="76"/>
  <c r="J1186" i="76"/>
  <c r="G1187" i="76"/>
  <c r="H1187" i="76"/>
  <c r="I1187" i="76"/>
  <c r="J1187" i="76"/>
  <c r="G1188" i="76"/>
  <c r="H1188" i="76"/>
  <c r="I1188" i="76"/>
  <c r="J1188" i="76"/>
  <c r="G1189" i="76"/>
  <c r="H1189" i="76"/>
  <c r="I1189" i="76"/>
  <c r="J1189" i="76"/>
  <c r="G1190" i="76"/>
  <c r="H1190" i="76"/>
  <c r="I1190" i="76"/>
  <c r="J1190" i="76"/>
  <c r="G1191" i="76"/>
  <c r="H1191" i="76"/>
  <c r="I1191" i="76"/>
  <c r="J1191" i="76"/>
  <c r="G1192" i="76"/>
  <c r="H1192" i="76"/>
  <c r="I1192" i="76"/>
  <c r="J1192" i="76"/>
  <c r="G1193" i="76"/>
  <c r="H1193" i="76"/>
  <c r="I1193" i="76"/>
  <c r="J1193" i="76"/>
  <c r="G1194" i="76"/>
  <c r="H1194" i="76"/>
  <c r="I1194" i="76"/>
  <c r="J1194" i="76"/>
  <c r="G1195" i="76"/>
  <c r="H1195" i="76"/>
  <c r="I1195" i="76"/>
  <c r="J1195" i="76"/>
  <c r="G1196" i="76"/>
  <c r="H1196" i="76"/>
  <c r="I1196" i="76"/>
  <c r="J1196" i="76"/>
  <c r="G1197" i="76"/>
  <c r="H1197" i="76"/>
  <c r="I1197" i="76"/>
  <c r="J1197" i="76"/>
  <c r="G1198" i="76"/>
  <c r="H1198" i="76"/>
  <c r="I1198" i="76"/>
  <c r="J1198" i="76"/>
  <c r="G1199" i="76"/>
  <c r="H1199" i="76"/>
  <c r="I1199" i="76"/>
  <c r="J1199" i="76"/>
  <c r="G1200" i="76"/>
  <c r="H1200" i="76"/>
  <c r="I1200" i="76"/>
  <c r="J1200" i="76"/>
  <c r="G1201" i="76"/>
  <c r="H1201" i="76"/>
  <c r="I1201" i="76"/>
  <c r="J1201" i="76"/>
  <c r="G1202" i="76"/>
  <c r="H1202" i="76"/>
  <c r="I1202" i="76"/>
  <c r="J1202" i="76"/>
  <c r="G1203" i="76"/>
  <c r="H1203" i="76"/>
  <c r="I1203" i="76"/>
  <c r="J1203" i="76"/>
  <c r="G1204" i="76"/>
  <c r="H1204" i="76"/>
  <c r="I1204" i="76"/>
  <c r="J1204" i="76"/>
  <c r="G1205" i="76"/>
  <c r="H1205" i="76"/>
  <c r="I1205" i="76"/>
  <c r="J1205" i="76"/>
  <c r="G1206" i="76"/>
  <c r="H1206" i="76"/>
  <c r="I1206" i="76"/>
  <c r="J1206" i="76"/>
  <c r="G1207" i="76"/>
  <c r="H1207" i="76"/>
  <c r="I1207" i="76"/>
  <c r="J1207" i="76"/>
  <c r="G1208" i="76"/>
  <c r="H1208" i="76"/>
  <c r="I1208" i="76"/>
  <c r="J1208" i="76"/>
  <c r="G1209" i="76"/>
  <c r="H1209" i="76"/>
  <c r="I1209" i="76"/>
  <c r="J1209" i="76"/>
  <c r="G1210" i="76"/>
  <c r="H1210" i="76"/>
  <c r="I1210" i="76"/>
  <c r="J1210" i="76"/>
  <c r="G1211" i="76"/>
  <c r="H1211" i="76"/>
  <c r="I1211" i="76"/>
  <c r="J1211" i="76"/>
  <c r="G1212" i="76"/>
  <c r="H1212" i="76"/>
  <c r="I1212" i="76"/>
  <c r="J1212" i="76"/>
  <c r="G1213" i="76"/>
  <c r="H1213" i="76"/>
  <c r="I1213" i="76"/>
  <c r="J1213" i="76"/>
  <c r="G1214" i="76"/>
  <c r="H1214" i="76"/>
  <c r="I1214" i="76"/>
  <c r="J1214" i="76"/>
  <c r="G1215" i="76"/>
  <c r="H1215" i="76"/>
  <c r="I1215" i="76"/>
  <c r="J1215" i="76"/>
  <c r="G1216" i="76"/>
  <c r="H1216" i="76"/>
  <c r="I1216" i="76"/>
  <c r="J1216" i="76"/>
  <c r="G1217" i="76"/>
  <c r="H1217" i="76"/>
  <c r="I1217" i="76"/>
  <c r="J1217" i="76"/>
  <c r="G1218" i="76"/>
  <c r="H1218" i="76"/>
  <c r="I1218" i="76"/>
  <c r="J1218" i="76"/>
  <c r="G1219" i="76"/>
  <c r="H1219" i="76"/>
  <c r="I1219" i="76"/>
  <c r="J1219" i="76"/>
  <c r="G1220" i="76"/>
  <c r="H1220" i="76"/>
  <c r="I1220" i="76"/>
  <c r="J1220" i="76"/>
  <c r="G1221" i="76"/>
  <c r="H1221" i="76"/>
  <c r="I1221" i="76"/>
  <c r="J1221" i="76"/>
  <c r="G1222" i="76"/>
  <c r="H1222" i="76"/>
  <c r="I1222" i="76"/>
  <c r="J1222" i="76"/>
  <c r="G1223" i="76"/>
  <c r="H1223" i="76"/>
  <c r="I1223" i="76"/>
  <c r="J1223" i="76"/>
  <c r="G1224" i="76"/>
  <c r="H1224" i="76"/>
  <c r="I1224" i="76"/>
  <c r="J1224" i="76"/>
  <c r="G1225" i="76"/>
  <c r="H1225" i="76"/>
  <c r="I1225" i="76"/>
  <c r="J1225" i="76"/>
  <c r="G1226" i="76"/>
  <c r="H1226" i="76"/>
  <c r="I1226" i="76"/>
  <c r="J1226" i="76"/>
  <c r="G1227" i="76"/>
  <c r="H1227" i="76"/>
  <c r="I1227" i="76"/>
  <c r="J1227" i="76"/>
  <c r="G1228" i="76"/>
  <c r="H1228" i="76"/>
  <c r="I1228" i="76"/>
  <c r="J1228" i="76"/>
  <c r="G1229" i="76"/>
  <c r="H1229" i="76"/>
  <c r="I1229" i="76"/>
  <c r="J1229" i="76"/>
  <c r="G1230" i="76"/>
  <c r="H1230" i="76"/>
  <c r="I1230" i="76"/>
  <c r="J1230" i="76"/>
  <c r="G1231" i="76"/>
  <c r="H1231" i="76"/>
  <c r="I1231" i="76"/>
  <c r="J1231" i="76"/>
  <c r="G1232" i="76"/>
  <c r="H1232" i="76"/>
  <c r="I1232" i="76"/>
  <c r="J1232" i="76"/>
  <c r="G1233" i="76"/>
  <c r="H1233" i="76"/>
  <c r="I1233" i="76"/>
  <c r="J1233" i="76"/>
  <c r="G1234" i="76"/>
  <c r="H1234" i="76"/>
  <c r="I1234" i="76"/>
  <c r="J1234" i="76"/>
  <c r="G1235" i="76"/>
  <c r="H1235" i="76"/>
  <c r="I1235" i="76"/>
  <c r="J1235" i="76"/>
  <c r="G1236" i="76"/>
  <c r="H1236" i="76"/>
  <c r="I1236" i="76"/>
  <c r="J1236" i="76"/>
  <c r="G1237" i="76"/>
  <c r="H1237" i="76"/>
  <c r="I1237" i="76"/>
  <c r="J1237" i="76"/>
  <c r="G1238" i="76"/>
  <c r="H1238" i="76"/>
  <c r="I1238" i="76"/>
  <c r="J1238" i="76"/>
  <c r="G1239" i="76"/>
  <c r="H1239" i="76"/>
  <c r="I1239" i="76"/>
  <c r="J1239" i="76"/>
  <c r="G1240" i="76"/>
  <c r="H1240" i="76"/>
  <c r="I1240" i="76"/>
  <c r="J1240" i="76"/>
  <c r="G1241" i="76"/>
  <c r="H1241" i="76"/>
  <c r="I1241" i="76"/>
  <c r="J1241" i="76"/>
  <c r="G1242" i="76"/>
  <c r="H1242" i="76"/>
  <c r="I1242" i="76"/>
  <c r="J1242" i="76"/>
  <c r="G1243" i="76"/>
  <c r="H1243" i="76"/>
  <c r="I1243" i="76"/>
  <c r="J1243" i="76"/>
  <c r="G1244" i="76"/>
  <c r="H1244" i="76"/>
  <c r="I1244" i="76"/>
  <c r="J1244" i="76"/>
  <c r="G1245" i="76"/>
  <c r="H1245" i="76"/>
  <c r="I1245" i="76"/>
  <c r="J1245" i="76"/>
  <c r="G1246" i="76"/>
  <c r="H1246" i="76"/>
  <c r="I1246" i="76"/>
  <c r="J1246" i="76"/>
  <c r="G1247" i="76"/>
  <c r="H1247" i="76"/>
  <c r="I1247" i="76"/>
  <c r="J1247" i="76"/>
  <c r="G1248" i="76"/>
  <c r="H1248" i="76"/>
  <c r="I1248" i="76"/>
  <c r="J1248" i="76"/>
  <c r="G1249" i="76"/>
  <c r="H1249" i="76"/>
  <c r="I1249" i="76"/>
  <c r="J1249" i="76"/>
  <c r="G1250" i="76"/>
  <c r="H1250" i="76"/>
  <c r="I1250" i="76"/>
  <c r="J1250" i="76"/>
  <c r="G1251" i="76"/>
  <c r="H1251" i="76"/>
  <c r="I1251" i="76"/>
  <c r="J1251" i="76"/>
  <c r="G1252" i="76"/>
  <c r="H1252" i="76"/>
  <c r="I1252" i="76"/>
  <c r="J1252" i="76"/>
  <c r="G1253" i="76"/>
  <c r="H1253" i="76"/>
  <c r="I1253" i="76"/>
  <c r="J1253" i="76"/>
  <c r="G1254" i="76"/>
  <c r="H1254" i="76"/>
  <c r="I1254" i="76"/>
  <c r="J1254" i="76"/>
  <c r="G1255" i="76"/>
  <c r="H1255" i="76"/>
  <c r="I1255" i="76"/>
  <c r="J1255" i="76"/>
  <c r="G1256" i="76"/>
  <c r="H1256" i="76"/>
  <c r="I1256" i="76"/>
  <c r="J1256" i="76"/>
  <c r="G1257" i="76"/>
  <c r="H1257" i="76"/>
  <c r="I1257" i="76"/>
  <c r="J1257" i="76"/>
  <c r="G1258" i="76"/>
  <c r="H1258" i="76"/>
  <c r="I1258" i="76"/>
  <c r="J1258" i="76"/>
  <c r="G1259" i="76"/>
  <c r="H1259" i="76"/>
  <c r="I1259" i="76"/>
  <c r="J1259" i="76"/>
  <c r="G1260" i="76"/>
  <c r="H1260" i="76"/>
  <c r="I1260" i="76"/>
  <c r="J1260" i="76"/>
  <c r="G1261" i="76"/>
  <c r="H1261" i="76"/>
  <c r="I1261" i="76"/>
  <c r="J1261" i="76"/>
  <c r="G1262" i="76"/>
  <c r="H1262" i="76"/>
  <c r="I1262" i="76"/>
  <c r="J1262" i="76"/>
  <c r="G1263" i="76"/>
  <c r="H1263" i="76"/>
  <c r="I1263" i="76"/>
  <c r="J1263" i="76"/>
  <c r="G1264" i="76"/>
  <c r="H1264" i="76"/>
  <c r="I1264" i="76"/>
  <c r="J1264" i="76"/>
  <c r="G1265" i="76"/>
  <c r="H1265" i="76"/>
  <c r="I1265" i="76"/>
  <c r="J1265" i="76"/>
  <c r="G1266" i="76"/>
  <c r="H1266" i="76"/>
  <c r="I1266" i="76"/>
  <c r="J1266" i="76"/>
  <c r="G1267" i="76"/>
  <c r="H1267" i="76"/>
  <c r="I1267" i="76"/>
  <c r="J1267" i="76"/>
  <c r="G1268" i="76"/>
  <c r="H1268" i="76"/>
  <c r="I1268" i="76"/>
  <c r="J1268" i="76"/>
  <c r="G1269" i="76"/>
  <c r="H1269" i="76"/>
  <c r="I1269" i="76"/>
  <c r="J1269" i="76"/>
  <c r="G1270" i="76"/>
  <c r="H1270" i="76"/>
  <c r="I1270" i="76"/>
  <c r="J1270" i="76"/>
  <c r="G1271" i="76"/>
  <c r="H1271" i="76"/>
  <c r="I1271" i="76"/>
  <c r="J1271" i="76"/>
  <c r="G1272" i="76"/>
  <c r="H1272" i="76"/>
  <c r="I1272" i="76"/>
  <c r="J1272" i="76"/>
  <c r="G1273" i="76"/>
  <c r="H1273" i="76"/>
  <c r="I1273" i="76"/>
  <c r="J1273" i="76"/>
  <c r="G1274" i="76"/>
  <c r="H1274" i="76"/>
  <c r="I1274" i="76"/>
  <c r="J1274" i="76"/>
  <c r="G1275" i="76"/>
  <c r="H1275" i="76"/>
  <c r="I1275" i="76"/>
  <c r="J1275" i="76"/>
  <c r="G1276" i="76"/>
  <c r="H1276" i="76"/>
  <c r="I1276" i="76"/>
  <c r="J1276" i="76"/>
  <c r="G1277" i="76"/>
  <c r="H1277" i="76"/>
  <c r="I1277" i="76"/>
  <c r="J1277" i="76"/>
  <c r="G1278" i="76"/>
  <c r="H1278" i="76"/>
  <c r="I1278" i="76"/>
  <c r="J1278" i="76"/>
  <c r="G1279" i="76"/>
  <c r="H1279" i="76"/>
  <c r="I1279" i="76"/>
  <c r="J1279" i="76"/>
  <c r="G1280" i="76"/>
  <c r="H1280" i="76"/>
  <c r="I1280" i="76"/>
  <c r="J1280" i="76"/>
  <c r="G1281" i="76"/>
  <c r="H1281" i="76"/>
  <c r="I1281" i="76"/>
  <c r="J1281" i="76"/>
  <c r="G1282" i="76"/>
  <c r="H1282" i="76"/>
  <c r="I1282" i="76"/>
  <c r="J1282" i="76"/>
  <c r="G1283" i="76"/>
  <c r="H1283" i="76"/>
  <c r="I1283" i="76"/>
  <c r="J1283" i="76"/>
  <c r="G1284" i="76"/>
  <c r="H1284" i="76"/>
  <c r="I1284" i="76"/>
  <c r="J1284" i="76"/>
  <c r="G1285" i="76"/>
  <c r="H1285" i="76"/>
  <c r="I1285" i="76"/>
  <c r="J1285" i="76"/>
  <c r="G1286" i="76"/>
  <c r="H1286" i="76"/>
  <c r="I1286" i="76"/>
  <c r="J1286" i="76"/>
  <c r="G1287" i="76"/>
  <c r="H1287" i="76"/>
  <c r="I1287" i="76"/>
  <c r="J1287" i="76"/>
  <c r="G1288" i="76"/>
  <c r="H1288" i="76"/>
  <c r="I1288" i="76"/>
  <c r="J1288" i="76"/>
  <c r="G1289" i="76"/>
  <c r="H1289" i="76"/>
  <c r="I1289" i="76"/>
  <c r="J1289" i="76"/>
  <c r="G1290" i="76"/>
  <c r="H1290" i="76"/>
  <c r="I1290" i="76"/>
  <c r="J1290" i="76"/>
  <c r="G1291" i="76"/>
  <c r="H1291" i="76"/>
  <c r="I1291" i="76"/>
  <c r="J1291" i="76"/>
  <c r="G1292" i="76"/>
  <c r="H1292" i="76"/>
  <c r="I1292" i="76"/>
  <c r="J1292" i="76"/>
  <c r="G1293" i="76"/>
  <c r="H1293" i="76"/>
  <c r="I1293" i="76"/>
  <c r="J1293" i="76"/>
  <c r="G1294" i="76"/>
  <c r="H1294" i="76"/>
  <c r="I1294" i="76"/>
  <c r="J1294" i="76"/>
  <c r="G1295" i="76"/>
  <c r="H1295" i="76"/>
  <c r="I1295" i="76"/>
  <c r="J1295" i="76"/>
  <c r="G1296" i="76"/>
  <c r="H1296" i="76"/>
  <c r="I1296" i="76"/>
  <c r="J1296" i="76"/>
  <c r="G1297" i="76"/>
  <c r="H1297" i="76"/>
  <c r="I1297" i="76"/>
  <c r="J1297" i="76"/>
  <c r="G1298" i="76"/>
  <c r="H1298" i="76"/>
  <c r="I1298" i="76"/>
  <c r="J1298" i="76"/>
  <c r="G1299" i="76"/>
  <c r="H1299" i="76"/>
  <c r="I1299" i="76"/>
  <c r="J1299" i="76"/>
  <c r="G1300" i="76"/>
  <c r="H1300" i="76"/>
  <c r="I1300" i="76"/>
  <c r="J1300" i="76"/>
  <c r="G1301" i="76"/>
  <c r="H1301" i="76"/>
  <c r="I1301" i="76"/>
  <c r="J1301" i="76"/>
  <c r="G1302" i="76"/>
  <c r="H1302" i="76"/>
  <c r="I1302" i="76"/>
  <c r="J1302" i="76"/>
  <c r="G1303" i="76"/>
  <c r="H1303" i="76"/>
  <c r="I1303" i="76"/>
  <c r="J1303" i="76"/>
  <c r="G1304" i="76"/>
  <c r="H1304" i="76"/>
  <c r="I1304" i="76"/>
  <c r="J1304" i="76"/>
  <c r="G1305" i="76"/>
  <c r="H1305" i="76"/>
  <c r="I1305" i="76"/>
  <c r="J1305" i="76"/>
  <c r="G1306" i="76"/>
  <c r="H1306" i="76"/>
  <c r="I1306" i="76"/>
  <c r="J1306" i="76"/>
  <c r="G1307" i="76"/>
  <c r="H1307" i="76"/>
  <c r="I1307" i="76"/>
  <c r="J1307" i="76"/>
  <c r="G1308" i="76"/>
  <c r="H1308" i="76"/>
  <c r="I1308" i="76"/>
  <c r="J1308" i="76"/>
  <c r="G1309" i="76"/>
  <c r="H1309" i="76"/>
  <c r="I1309" i="76"/>
  <c r="J1309" i="76"/>
  <c r="G1310" i="76"/>
  <c r="H1310" i="76"/>
  <c r="I1310" i="76"/>
  <c r="J1310" i="76"/>
  <c r="G1311" i="76"/>
  <c r="H1311" i="76"/>
  <c r="I1311" i="76"/>
  <c r="J1311" i="76"/>
  <c r="G1312" i="76"/>
  <c r="H1312" i="76"/>
  <c r="I1312" i="76"/>
  <c r="J1312" i="76"/>
  <c r="G1313" i="76"/>
  <c r="H1313" i="76"/>
  <c r="I1313" i="76"/>
  <c r="J1313" i="76"/>
  <c r="G1314" i="76"/>
  <c r="H1314" i="76"/>
  <c r="I1314" i="76"/>
  <c r="J1314" i="76"/>
  <c r="G1315" i="76"/>
  <c r="H1315" i="76"/>
  <c r="I1315" i="76"/>
  <c r="J1315" i="76"/>
  <c r="G1316" i="76"/>
  <c r="H1316" i="76"/>
  <c r="I1316" i="76"/>
  <c r="J1316" i="76"/>
  <c r="G1317" i="76"/>
  <c r="H1317" i="76"/>
  <c r="I1317" i="76"/>
  <c r="J1317" i="76"/>
  <c r="G1318" i="76"/>
  <c r="H1318" i="76"/>
  <c r="I1318" i="76"/>
  <c r="J1318" i="76"/>
  <c r="G1319" i="76"/>
  <c r="H1319" i="76"/>
  <c r="I1319" i="76"/>
  <c r="J1319" i="76"/>
  <c r="G1320" i="76"/>
  <c r="H1320" i="76"/>
  <c r="I1320" i="76"/>
  <c r="J1320" i="76"/>
  <c r="G1321" i="76"/>
  <c r="H1321" i="76"/>
  <c r="I1321" i="76"/>
  <c r="J1321" i="76"/>
  <c r="G1322" i="76"/>
  <c r="H1322" i="76"/>
  <c r="I1322" i="76"/>
  <c r="J1322" i="76"/>
  <c r="G1323" i="76"/>
  <c r="H1323" i="76"/>
  <c r="I1323" i="76"/>
  <c r="J1323" i="76"/>
  <c r="G1324" i="76"/>
  <c r="H1324" i="76"/>
  <c r="I1324" i="76"/>
  <c r="J1324" i="76"/>
  <c r="G1325" i="76"/>
  <c r="H1325" i="76"/>
  <c r="I1325" i="76"/>
  <c r="J1325" i="76"/>
  <c r="G1326" i="76"/>
  <c r="H1326" i="76"/>
  <c r="I1326" i="76"/>
  <c r="J1326" i="76"/>
  <c r="G1327" i="76"/>
  <c r="H1327" i="76"/>
  <c r="I1327" i="76"/>
  <c r="J1327" i="76"/>
  <c r="G1328" i="76"/>
  <c r="H1328" i="76"/>
  <c r="I1328" i="76"/>
  <c r="J1328" i="76"/>
  <c r="G1329" i="76"/>
  <c r="H1329" i="76"/>
  <c r="I1329" i="76"/>
  <c r="J1329" i="76"/>
  <c r="G1330" i="76"/>
  <c r="H1330" i="76"/>
  <c r="I1330" i="76"/>
  <c r="J1330" i="76"/>
  <c r="G1331" i="76"/>
  <c r="H1331" i="76"/>
  <c r="I1331" i="76"/>
  <c r="J1331" i="76"/>
  <c r="G1332" i="76"/>
  <c r="H1332" i="76"/>
  <c r="I1332" i="76"/>
  <c r="J1332" i="76"/>
  <c r="G1333" i="76"/>
  <c r="H1333" i="76"/>
  <c r="I1333" i="76"/>
  <c r="J1333" i="76"/>
  <c r="G1334" i="76"/>
  <c r="H1334" i="76"/>
  <c r="I1334" i="76"/>
  <c r="J1334" i="76"/>
  <c r="G1335" i="76"/>
  <c r="H1335" i="76"/>
  <c r="I1335" i="76"/>
  <c r="J1335" i="76"/>
  <c r="G1336" i="76"/>
  <c r="H1336" i="76"/>
  <c r="I1336" i="76"/>
  <c r="J1336" i="76"/>
  <c r="G1337" i="76"/>
  <c r="H1337" i="76"/>
  <c r="I1337" i="76"/>
  <c r="J1337" i="76"/>
  <c r="G1338" i="76"/>
  <c r="H1338" i="76"/>
  <c r="I1338" i="76"/>
  <c r="J1338" i="76"/>
  <c r="G1339" i="76"/>
  <c r="H1339" i="76"/>
  <c r="I1339" i="76"/>
  <c r="J1339" i="76"/>
  <c r="G1340" i="76"/>
  <c r="H1340" i="76"/>
  <c r="I1340" i="76"/>
  <c r="J1340" i="76"/>
  <c r="G1341" i="76"/>
  <c r="H1341" i="76"/>
  <c r="I1341" i="76"/>
  <c r="J1341" i="76"/>
  <c r="G1342" i="76"/>
  <c r="H1342" i="76"/>
  <c r="I1342" i="76"/>
  <c r="J1342" i="76"/>
  <c r="G1343" i="76"/>
  <c r="H1343" i="76"/>
  <c r="I1343" i="76"/>
  <c r="J1343" i="76"/>
  <c r="G1344" i="76"/>
  <c r="H1344" i="76"/>
  <c r="I1344" i="76"/>
  <c r="J1344" i="76"/>
  <c r="G1345" i="76"/>
  <c r="H1345" i="76"/>
  <c r="I1345" i="76"/>
  <c r="J1345" i="76"/>
  <c r="G1346" i="76"/>
  <c r="H1346" i="76"/>
  <c r="I1346" i="76"/>
  <c r="J1346" i="76"/>
  <c r="G1347" i="76"/>
  <c r="H1347" i="76"/>
  <c r="I1347" i="76"/>
  <c r="J1347" i="76"/>
  <c r="G1348" i="76"/>
  <c r="H1348" i="76"/>
  <c r="I1348" i="76"/>
  <c r="J1348" i="76"/>
  <c r="G1349" i="76"/>
  <c r="H1349" i="76"/>
  <c r="I1349" i="76"/>
  <c r="J1349" i="76"/>
  <c r="G1350" i="76"/>
  <c r="H1350" i="76"/>
  <c r="I1350" i="76"/>
  <c r="J1350" i="76"/>
  <c r="G1351" i="76"/>
  <c r="H1351" i="76"/>
  <c r="I1351" i="76"/>
  <c r="J1351" i="76"/>
  <c r="G1352" i="76"/>
  <c r="H1352" i="76"/>
  <c r="I1352" i="76"/>
  <c r="J1352" i="76"/>
  <c r="G1353" i="76"/>
  <c r="H1353" i="76"/>
  <c r="I1353" i="76"/>
  <c r="J1353" i="76"/>
  <c r="G1354" i="76"/>
  <c r="H1354" i="76"/>
  <c r="I1354" i="76"/>
  <c r="J1354" i="76"/>
  <c r="G1355" i="76"/>
  <c r="H1355" i="76"/>
  <c r="I1355" i="76"/>
  <c r="J1355" i="76"/>
  <c r="G1356" i="76"/>
  <c r="H1356" i="76"/>
  <c r="I1356" i="76"/>
  <c r="J1356" i="76"/>
  <c r="G1357" i="76"/>
  <c r="H1357" i="76"/>
  <c r="I1357" i="76"/>
  <c r="J1357" i="76"/>
  <c r="G1358" i="76"/>
  <c r="H1358" i="76"/>
  <c r="I1358" i="76"/>
  <c r="J1358" i="76"/>
  <c r="G1359" i="76"/>
  <c r="H1359" i="76"/>
  <c r="I1359" i="76"/>
  <c r="J1359" i="76"/>
  <c r="G1360" i="76"/>
  <c r="H1360" i="76"/>
  <c r="I1360" i="76"/>
  <c r="J1360" i="76"/>
  <c r="G1361" i="76"/>
  <c r="H1361" i="76"/>
  <c r="I1361" i="76"/>
  <c r="J1361" i="76"/>
  <c r="G1362" i="76"/>
  <c r="H1362" i="76"/>
  <c r="I1362" i="76"/>
  <c r="J1362" i="76"/>
  <c r="G1363" i="76"/>
  <c r="H1363" i="76"/>
  <c r="I1363" i="76"/>
  <c r="J1363" i="76"/>
  <c r="G1364" i="76"/>
  <c r="H1364" i="76"/>
  <c r="I1364" i="76"/>
  <c r="J1364" i="76"/>
  <c r="G1365" i="76"/>
  <c r="H1365" i="76"/>
  <c r="I1365" i="76"/>
  <c r="J1365" i="76"/>
  <c r="G1366" i="76"/>
  <c r="H1366" i="76"/>
  <c r="I1366" i="76"/>
  <c r="J1366" i="76"/>
  <c r="G1367" i="76"/>
  <c r="H1367" i="76"/>
  <c r="I1367" i="76"/>
  <c r="J1367" i="76"/>
  <c r="G1368" i="76"/>
  <c r="H1368" i="76"/>
  <c r="I1368" i="76"/>
  <c r="J1368" i="76"/>
  <c r="G1369" i="76"/>
  <c r="H1369" i="76"/>
  <c r="I1369" i="76"/>
  <c r="J1369" i="76"/>
  <c r="G1370" i="76"/>
  <c r="H1370" i="76"/>
  <c r="I1370" i="76"/>
  <c r="J1370" i="76"/>
  <c r="G1371" i="76"/>
  <c r="H1371" i="76"/>
  <c r="I1371" i="76"/>
  <c r="J1371" i="76"/>
  <c r="G1372" i="76"/>
  <c r="H1372" i="76"/>
  <c r="I1372" i="76"/>
  <c r="J1372" i="76"/>
  <c r="G1373" i="76"/>
  <c r="H1373" i="76"/>
  <c r="I1373" i="76"/>
  <c r="J1373" i="76"/>
  <c r="G1374" i="76"/>
  <c r="H1374" i="76"/>
  <c r="I1374" i="76"/>
  <c r="J1374" i="76"/>
  <c r="G1375" i="76"/>
  <c r="H1375" i="76"/>
  <c r="I1375" i="76"/>
  <c r="J1375" i="76"/>
  <c r="G1376" i="76"/>
  <c r="H1376" i="76"/>
  <c r="I1376" i="76"/>
  <c r="J1376" i="76"/>
  <c r="G1377" i="76"/>
  <c r="H1377" i="76"/>
  <c r="I1377" i="76"/>
  <c r="J1377" i="76"/>
  <c r="G1378" i="76"/>
  <c r="H1378" i="76"/>
  <c r="I1378" i="76"/>
  <c r="J1378" i="76"/>
  <c r="G1379" i="76"/>
  <c r="H1379" i="76"/>
  <c r="I1379" i="76"/>
  <c r="J1379" i="76"/>
  <c r="G1380" i="76"/>
  <c r="H1380" i="76"/>
  <c r="I1380" i="76"/>
  <c r="J1380" i="76"/>
  <c r="G1381" i="76"/>
  <c r="H1381" i="76"/>
  <c r="I1381" i="76"/>
  <c r="J1381" i="76"/>
  <c r="G1382" i="76"/>
  <c r="H1382" i="76"/>
  <c r="I1382" i="76"/>
  <c r="J1382" i="76"/>
  <c r="G1383" i="76"/>
  <c r="H1383" i="76"/>
  <c r="I1383" i="76"/>
  <c r="J1383" i="76"/>
  <c r="G1384" i="76"/>
  <c r="H1384" i="76"/>
  <c r="I1384" i="76"/>
  <c r="J1384" i="76"/>
  <c r="G1385" i="76"/>
  <c r="H1385" i="76"/>
  <c r="I1385" i="76"/>
  <c r="J1385" i="76"/>
  <c r="G1386" i="76"/>
  <c r="H1386" i="76"/>
  <c r="I1386" i="76"/>
  <c r="J1386" i="76"/>
  <c r="G1387" i="76"/>
  <c r="H1387" i="76"/>
  <c r="I1387" i="76"/>
  <c r="J1387" i="76"/>
  <c r="G1388" i="76"/>
  <c r="H1388" i="76"/>
  <c r="I1388" i="76"/>
  <c r="J1388" i="76"/>
  <c r="G1389" i="76"/>
  <c r="H1389" i="76"/>
  <c r="I1389" i="76"/>
  <c r="J1389" i="76"/>
  <c r="G1390" i="76"/>
  <c r="H1390" i="76"/>
  <c r="I1390" i="76"/>
  <c r="J1390" i="76"/>
  <c r="G1391" i="76"/>
  <c r="H1391" i="76"/>
  <c r="I1391" i="76"/>
  <c r="J1391" i="76"/>
  <c r="G1392" i="76"/>
  <c r="H1392" i="76"/>
  <c r="I1392" i="76"/>
  <c r="J1392" i="76"/>
  <c r="G1393" i="76"/>
  <c r="H1393" i="76"/>
  <c r="I1393" i="76"/>
  <c r="J1393" i="76"/>
  <c r="G1394" i="76"/>
  <c r="H1394" i="76"/>
  <c r="I1394" i="76"/>
  <c r="J1394" i="76"/>
  <c r="G1395" i="76"/>
  <c r="H1395" i="76"/>
  <c r="I1395" i="76"/>
  <c r="J1395" i="76"/>
  <c r="G1396" i="76"/>
  <c r="H1396" i="76"/>
  <c r="I1396" i="76"/>
  <c r="J1396" i="76"/>
  <c r="G1397" i="76"/>
  <c r="H1397" i="76"/>
  <c r="I1397" i="76"/>
  <c r="J1397" i="76"/>
  <c r="G1398" i="76"/>
  <c r="H1398" i="76"/>
  <c r="I1398" i="76"/>
  <c r="J1398" i="76"/>
  <c r="G1399" i="76"/>
  <c r="H1399" i="76"/>
  <c r="I1399" i="76"/>
  <c r="J1399" i="76"/>
  <c r="G1400" i="76"/>
  <c r="H1400" i="76"/>
  <c r="I1400" i="76"/>
  <c r="J1400" i="76"/>
  <c r="G1401" i="76"/>
  <c r="H1401" i="76"/>
  <c r="I1401" i="76"/>
  <c r="J1401" i="76"/>
  <c r="G1402" i="76"/>
  <c r="H1402" i="76"/>
  <c r="I1402" i="76"/>
  <c r="J1402" i="76"/>
  <c r="G1403" i="76"/>
  <c r="H1403" i="76"/>
  <c r="I1403" i="76"/>
  <c r="J1403" i="76"/>
  <c r="G1404" i="76"/>
  <c r="H1404" i="76"/>
  <c r="I1404" i="76"/>
  <c r="J1404" i="76"/>
  <c r="G1405" i="76"/>
  <c r="H1405" i="76"/>
  <c r="I1405" i="76"/>
  <c r="J1405" i="76"/>
  <c r="G1406" i="76"/>
  <c r="H1406" i="76"/>
  <c r="I1406" i="76"/>
  <c r="J1406" i="76"/>
  <c r="G1407" i="76"/>
  <c r="H1407" i="76"/>
  <c r="I1407" i="76"/>
  <c r="J1407" i="76"/>
  <c r="G1408" i="76"/>
  <c r="H1408" i="76"/>
  <c r="I1408" i="76"/>
  <c r="J1408" i="76"/>
  <c r="G1409" i="76"/>
  <c r="H1409" i="76"/>
  <c r="I1409" i="76"/>
  <c r="J1409" i="76"/>
  <c r="G1410" i="76"/>
  <c r="H1410" i="76"/>
  <c r="I1410" i="76"/>
  <c r="J1410" i="76"/>
  <c r="G1411" i="76"/>
  <c r="H1411" i="76"/>
  <c r="I1411" i="76"/>
  <c r="J1411" i="76"/>
  <c r="G1412" i="76"/>
  <c r="H1412" i="76"/>
  <c r="I1412" i="76"/>
  <c r="J1412" i="76"/>
  <c r="G1413" i="76"/>
  <c r="H1413" i="76"/>
  <c r="I1413" i="76"/>
  <c r="J1413" i="76"/>
  <c r="G1414" i="76"/>
  <c r="H1414" i="76"/>
  <c r="I1414" i="76"/>
  <c r="J1414" i="76"/>
  <c r="G1415" i="76"/>
  <c r="H1415" i="76"/>
  <c r="I1415" i="76"/>
  <c r="J1415" i="76"/>
  <c r="G1416" i="76"/>
  <c r="H1416" i="76"/>
  <c r="I1416" i="76"/>
  <c r="J1416" i="76"/>
  <c r="G1417" i="76"/>
  <c r="H1417" i="76"/>
  <c r="I1417" i="76"/>
  <c r="J1417" i="76"/>
  <c r="G1418" i="76"/>
  <c r="H1418" i="76"/>
  <c r="I1418" i="76"/>
  <c r="J1418" i="76"/>
  <c r="G1419" i="76"/>
  <c r="H1419" i="76"/>
  <c r="I1419" i="76"/>
  <c r="J1419" i="76"/>
  <c r="G1420" i="76"/>
  <c r="H1420" i="76"/>
  <c r="I1420" i="76"/>
  <c r="J1420" i="76"/>
  <c r="G1421" i="76"/>
  <c r="H1421" i="76"/>
  <c r="I1421" i="76"/>
  <c r="J1421" i="76"/>
  <c r="G1422" i="76"/>
  <c r="H1422" i="76"/>
  <c r="I1422" i="76"/>
  <c r="J1422" i="76"/>
  <c r="G1423" i="76"/>
  <c r="H1423" i="76"/>
  <c r="I1423" i="76"/>
  <c r="J1423" i="76"/>
  <c r="G1424" i="76"/>
  <c r="H1424" i="76"/>
  <c r="I1424" i="76"/>
  <c r="J1424" i="76"/>
  <c r="G1425" i="76"/>
  <c r="H1425" i="76"/>
  <c r="I1425" i="76"/>
  <c r="J1425" i="76"/>
  <c r="G1426" i="76"/>
  <c r="H1426" i="76"/>
  <c r="I1426" i="76"/>
  <c r="J1426" i="76"/>
  <c r="G1427" i="76"/>
  <c r="H1427" i="76"/>
  <c r="I1427" i="76"/>
  <c r="J1427" i="76"/>
  <c r="G1428" i="76"/>
  <c r="H1428" i="76"/>
  <c r="I1428" i="76"/>
  <c r="J1428" i="76"/>
  <c r="G1429" i="76"/>
  <c r="H1429" i="76"/>
  <c r="I1429" i="76"/>
  <c r="J1429" i="76"/>
  <c r="G1430" i="76"/>
  <c r="H1430" i="76"/>
  <c r="I1430" i="76"/>
  <c r="J1430" i="76"/>
  <c r="G1431" i="76"/>
  <c r="H1431" i="76"/>
  <c r="I1431" i="76"/>
  <c r="J1431" i="76"/>
  <c r="G1432" i="76"/>
  <c r="H1432" i="76"/>
  <c r="I1432" i="76"/>
  <c r="J1432" i="76"/>
  <c r="G1433" i="76"/>
  <c r="H1433" i="76"/>
  <c r="I1433" i="76"/>
  <c r="J1433" i="76"/>
  <c r="G1434" i="76"/>
  <c r="H1434" i="76"/>
  <c r="I1434" i="76"/>
  <c r="J1434" i="76"/>
  <c r="G1435" i="76"/>
  <c r="H1435" i="76"/>
  <c r="I1435" i="76"/>
  <c r="J1435" i="76"/>
  <c r="G1436" i="76"/>
  <c r="H1436" i="76"/>
  <c r="I1436" i="76"/>
  <c r="J1436" i="76"/>
  <c r="G1437" i="76"/>
  <c r="H1437" i="76"/>
  <c r="I1437" i="76"/>
  <c r="J1437" i="76"/>
  <c r="G1438" i="76"/>
  <c r="H1438" i="76"/>
  <c r="I1438" i="76"/>
  <c r="J1438" i="76"/>
  <c r="G1439" i="76"/>
  <c r="H1439" i="76"/>
  <c r="I1439" i="76"/>
  <c r="J1439" i="76"/>
  <c r="G1440" i="76"/>
  <c r="H1440" i="76"/>
  <c r="I1440" i="76"/>
  <c r="J1440" i="76"/>
  <c r="G1441" i="76"/>
  <c r="H1441" i="76"/>
  <c r="I1441" i="76"/>
  <c r="J1441" i="76"/>
  <c r="G1442" i="76"/>
  <c r="H1442" i="76"/>
  <c r="I1442" i="76"/>
  <c r="J1442" i="76"/>
  <c r="G1443" i="76"/>
  <c r="H1443" i="76"/>
  <c r="I1443" i="76"/>
  <c r="J1443" i="76"/>
  <c r="G1444" i="76"/>
  <c r="H1444" i="76"/>
  <c r="I1444" i="76"/>
  <c r="J1444" i="76"/>
  <c r="G1445" i="76"/>
  <c r="H1445" i="76"/>
  <c r="I1445" i="76"/>
  <c r="J1445" i="76"/>
  <c r="G1446" i="76"/>
  <c r="H1446" i="76"/>
  <c r="I1446" i="76"/>
  <c r="J1446" i="76"/>
  <c r="G1447" i="76"/>
  <c r="H1447" i="76"/>
  <c r="I1447" i="76"/>
  <c r="J1447" i="76"/>
  <c r="G1448" i="76"/>
  <c r="H1448" i="76"/>
  <c r="I1448" i="76"/>
  <c r="J1448" i="76"/>
  <c r="G1449" i="76"/>
  <c r="H1449" i="76"/>
  <c r="I1449" i="76"/>
  <c r="J1449" i="76"/>
  <c r="G1450" i="76"/>
  <c r="H1450" i="76"/>
  <c r="I1450" i="76"/>
  <c r="J1450" i="76"/>
  <c r="G1451" i="76"/>
  <c r="H1451" i="76"/>
  <c r="I1451" i="76"/>
  <c r="J1451" i="76"/>
  <c r="G1452" i="76"/>
  <c r="H1452" i="76"/>
  <c r="I1452" i="76"/>
  <c r="J1452" i="76"/>
  <c r="G1453" i="76"/>
  <c r="H1453" i="76"/>
  <c r="I1453" i="76"/>
  <c r="J1453" i="76"/>
  <c r="G1454" i="76"/>
  <c r="H1454" i="76"/>
  <c r="I1454" i="76"/>
  <c r="J1454" i="76"/>
  <c r="G1455" i="76"/>
  <c r="H1455" i="76"/>
  <c r="I1455" i="76"/>
  <c r="J1455" i="76"/>
  <c r="G1456" i="76"/>
  <c r="H1456" i="76"/>
  <c r="I1456" i="76"/>
  <c r="J1456" i="76"/>
  <c r="G1457" i="76"/>
  <c r="H1457" i="76"/>
  <c r="I1457" i="76"/>
  <c r="J1457" i="76"/>
  <c r="G1458" i="76"/>
  <c r="H1458" i="76"/>
  <c r="I1458" i="76"/>
  <c r="J1458" i="76"/>
  <c r="G1459" i="76"/>
  <c r="H1459" i="76"/>
  <c r="I1459" i="76"/>
  <c r="J1459" i="76"/>
  <c r="G1460" i="76"/>
  <c r="H1460" i="76"/>
  <c r="I1460" i="76"/>
  <c r="J1460" i="76"/>
  <c r="G1461" i="76"/>
  <c r="H1461" i="76"/>
  <c r="I1461" i="76"/>
  <c r="J1461" i="76"/>
  <c r="G1462" i="76"/>
  <c r="H1462" i="76"/>
  <c r="I1462" i="76"/>
  <c r="J1462" i="76"/>
  <c r="G1463" i="76"/>
  <c r="H1463" i="76"/>
  <c r="I1463" i="76"/>
  <c r="J1463" i="76"/>
  <c r="G1464" i="76"/>
  <c r="H1464" i="76"/>
  <c r="I1464" i="76"/>
  <c r="J1464" i="76"/>
  <c r="G1465" i="76"/>
  <c r="H1465" i="76"/>
  <c r="I1465" i="76"/>
  <c r="J1465" i="76"/>
  <c r="G1466" i="76"/>
  <c r="H1466" i="76"/>
  <c r="I1466" i="76"/>
  <c r="J1466" i="76"/>
  <c r="G1467" i="76"/>
  <c r="H1467" i="76"/>
  <c r="I1467" i="76"/>
  <c r="J1467" i="76"/>
  <c r="G1468" i="76"/>
  <c r="H1468" i="76"/>
  <c r="I1468" i="76"/>
  <c r="J1468" i="76"/>
  <c r="G1469" i="76"/>
  <c r="H1469" i="76"/>
  <c r="I1469" i="76"/>
  <c r="J1469" i="76"/>
  <c r="G1470" i="76"/>
  <c r="H1470" i="76"/>
  <c r="I1470" i="76"/>
  <c r="J1470" i="76"/>
  <c r="G1471" i="76"/>
  <c r="H1471" i="76"/>
  <c r="I1471" i="76"/>
  <c r="J1471" i="76"/>
  <c r="G1472" i="76"/>
  <c r="H1472" i="76"/>
  <c r="I1472" i="76"/>
  <c r="J1472" i="76"/>
  <c r="G1473" i="76"/>
  <c r="H1473" i="76"/>
  <c r="I1473" i="76"/>
  <c r="J1473" i="76"/>
  <c r="G1474" i="76"/>
  <c r="H1474" i="76"/>
  <c r="I1474" i="76"/>
  <c r="J1474" i="76"/>
  <c r="G1475" i="76"/>
  <c r="H1475" i="76"/>
  <c r="I1475" i="76"/>
  <c r="J1475" i="76"/>
  <c r="G1476" i="76"/>
  <c r="H1476" i="76"/>
  <c r="I1476" i="76"/>
  <c r="J1476" i="76"/>
  <c r="G1477" i="76"/>
  <c r="H1477" i="76"/>
  <c r="I1477" i="76"/>
  <c r="J1477" i="76"/>
  <c r="G1478" i="76"/>
  <c r="H1478" i="76"/>
  <c r="I1478" i="76"/>
  <c r="J1478" i="76"/>
  <c r="G1479" i="76"/>
  <c r="H1479" i="76"/>
  <c r="I1479" i="76"/>
  <c r="J1479" i="76"/>
  <c r="G1480" i="76"/>
  <c r="H1480" i="76"/>
  <c r="I1480" i="76"/>
  <c r="J1480" i="76"/>
  <c r="G1481" i="76"/>
  <c r="H1481" i="76"/>
  <c r="I1481" i="76"/>
  <c r="J1481" i="76"/>
  <c r="G1482" i="76"/>
  <c r="H1482" i="76"/>
  <c r="I1482" i="76"/>
  <c r="J1482" i="76"/>
  <c r="G1483" i="76"/>
  <c r="H1483" i="76"/>
  <c r="I1483" i="76"/>
  <c r="J1483" i="76"/>
  <c r="G1484" i="76"/>
  <c r="H1484" i="76"/>
  <c r="I1484" i="76"/>
  <c r="J1484" i="76"/>
  <c r="G1485" i="76"/>
  <c r="H1485" i="76"/>
  <c r="I1485" i="76"/>
  <c r="J1485" i="76"/>
  <c r="G1486" i="76"/>
  <c r="H1486" i="76"/>
  <c r="I1486" i="76"/>
  <c r="J1486" i="76"/>
  <c r="G1487" i="76"/>
  <c r="H1487" i="76"/>
  <c r="I1487" i="76"/>
  <c r="J1487" i="76"/>
  <c r="G1488" i="76"/>
  <c r="H1488" i="76"/>
  <c r="I1488" i="76"/>
  <c r="J1488" i="76"/>
  <c r="G1489" i="76"/>
  <c r="H1489" i="76"/>
  <c r="I1489" i="76"/>
  <c r="J1489" i="76"/>
  <c r="G1490" i="76"/>
  <c r="H1490" i="76"/>
  <c r="I1490" i="76"/>
  <c r="J1490" i="76"/>
  <c r="G1491" i="76"/>
  <c r="H1491" i="76"/>
  <c r="I1491" i="76"/>
  <c r="J1491" i="76"/>
  <c r="G1492" i="76"/>
  <c r="H1492" i="76"/>
  <c r="I1492" i="76"/>
  <c r="J1492" i="76"/>
  <c r="G1493" i="76"/>
  <c r="H1493" i="76"/>
  <c r="I1493" i="76"/>
  <c r="J1493" i="76"/>
  <c r="G1494" i="76"/>
  <c r="H1494" i="76"/>
  <c r="I1494" i="76"/>
  <c r="J1494" i="76"/>
  <c r="G1495" i="76"/>
  <c r="H1495" i="76"/>
  <c r="I1495" i="76"/>
  <c r="J1495" i="76"/>
  <c r="G1496" i="76"/>
  <c r="H1496" i="76"/>
  <c r="I1496" i="76"/>
  <c r="J1496" i="76"/>
  <c r="G1497" i="76"/>
  <c r="H1497" i="76"/>
  <c r="I1497" i="76"/>
  <c r="J1497" i="76"/>
  <c r="G1498" i="76"/>
  <c r="H1498" i="76"/>
  <c r="I1498" i="76"/>
  <c r="J1498" i="76"/>
  <c r="G1499" i="76"/>
  <c r="H1499" i="76"/>
  <c r="I1499" i="76"/>
  <c r="J1499" i="76"/>
  <c r="G1500" i="76"/>
  <c r="H1500" i="76"/>
  <c r="I1500" i="76"/>
  <c r="J1500" i="76"/>
  <c r="G1501" i="76"/>
  <c r="H1501" i="76"/>
  <c r="I1501" i="76"/>
  <c r="J1501" i="76"/>
  <c r="G1502" i="76"/>
  <c r="H1502" i="76"/>
  <c r="I1502" i="76"/>
  <c r="J1502" i="76"/>
  <c r="G1503" i="76"/>
  <c r="H1503" i="76"/>
  <c r="I1503" i="76"/>
  <c r="J1503" i="76"/>
  <c r="G1504" i="76"/>
  <c r="H1504" i="76"/>
  <c r="I1504" i="76"/>
  <c r="J1504" i="76"/>
  <c r="G1505" i="76"/>
  <c r="H1505" i="76"/>
  <c r="I1505" i="76"/>
  <c r="J1505" i="76"/>
  <c r="G1506" i="76"/>
  <c r="H1506" i="76"/>
  <c r="I1506" i="76"/>
  <c r="J1506" i="76"/>
  <c r="G1507" i="76"/>
  <c r="H1507" i="76"/>
  <c r="I1507" i="76"/>
  <c r="J1507" i="76"/>
  <c r="G1508" i="76"/>
  <c r="H1508" i="76"/>
  <c r="I1508" i="76"/>
  <c r="J1508" i="76"/>
  <c r="G1509" i="76"/>
  <c r="H1509" i="76"/>
  <c r="I1509" i="76"/>
  <c r="J1509" i="76"/>
  <c r="G1510" i="76"/>
  <c r="H1510" i="76"/>
  <c r="I1510" i="76"/>
  <c r="J1510" i="76"/>
  <c r="G1511" i="76"/>
  <c r="H1511" i="76"/>
  <c r="I1511" i="76"/>
  <c r="J1511" i="76"/>
  <c r="G1512" i="76"/>
  <c r="H1512" i="76"/>
  <c r="I1512" i="76"/>
  <c r="J1512" i="76"/>
  <c r="G1513" i="76"/>
  <c r="H1513" i="76"/>
  <c r="I1513" i="76"/>
  <c r="J1513" i="76"/>
  <c r="G1514" i="76"/>
  <c r="H1514" i="76"/>
  <c r="I1514" i="76"/>
  <c r="J1514" i="76"/>
  <c r="G1515" i="76"/>
  <c r="H1515" i="76"/>
  <c r="I1515" i="76"/>
  <c r="J1515" i="76"/>
  <c r="G1516" i="76"/>
  <c r="H1516" i="76"/>
  <c r="I1516" i="76"/>
  <c r="J1516" i="76"/>
  <c r="G1517" i="76"/>
  <c r="H1517" i="76"/>
  <c r="I1517" i="76"/>
  <c r="J1517" i="76"/>
  <c r="G1518" i="76"/>
  <c r="H1518" i="76"/>
  <c r="I1518" i="76"/>
  <c r="J1518" i="76"/>
  <c r="G1519" i="76"/>
  <c r="H1519" i="76"/>
  <c r="I1519" i="76"/>
  <c r="J1519" i="76"/>
  <c r="G1520" i="76"/>
  <c r="H1520" i="76"/>
  <c r="I1520" i="76"/>
  <c r="J1520" i="76"/>
  <c r="G1521" i="76"/>
  <c r="H1521" i="76"/>
  <c r="I1521" i="76"/>
  <c r="J1521" i="76"/>
  <c r="G1522" i="76"/>
  <c r="H1522" i="76"/>
  <c r="I1522" i="76"/>
  <c r="J1522" i="76"/>
  <c r="G1523" i="76"/>
  <c r="H1523" i="76"/>
  <c r="I1523" i="76"/>
  <c r="J1523" i="76"/>
  <c r="G1524" i="76"/>
  <c r="H1524" i="76"/>
  <c r="I1524" i="76"/>
  <c r="J1524" i="76"/>
  <c r="G1525" i="76"/>
  <c r="H1525" i="76"/>
  <c r="I1525" i="76"/>
  <c r="J1525" i="76"/>
  <c r="G1526" i="76"/>
  <c r="H1526" i="76"/>
  <c r="I1526" i="76"/>
  <c r="J1526" i="76"/>
  <c r="G1527" i="76"/>
  <c r="H1527" i="76"/>
  <c r="I1527" i="76"/>
  <c r="J1527" i="76"/>
  <c r="G1528" i="76"/>
  <c r="H1528" i="76"/>
  <c r="I1528" i="76"/>
  <c r="J1528" i="76"/>
  <c r="G1529" i="76"/>
  <c r="H1529" i="76"/>
  <c r="I1529" i="76"/>
  <c r="J1529" i="76"/>
  <c r="G1530" i="76"/>
  <c r="H1530" i="76"/>
  <c r="I1530" i="76"/>
  <c r="J1530" i="76"/>
  <c r="G1531" i="76"/>
  <c r="H1531" i="76"/>
  <c r="I1531" i="76"/>
  <c r="J1531" i="76"/>
  <c r="G1532" i="76"/>
  <c r="H1532" i="76"/>
  <c r="I1532" i="76"/>
  <c r="J1532" i="76"/>
  <c r="G1533" i="76"/>
  <c r="H1533" i="76"/>
  <c r="I1533" i="76"/>
  <c r="J1533" i="76"/>
  <c r="G1534" i="76"/>
  <c r="H1534" i="76"/>
  <c r="I1534" i="76"/>
  <c r="J1534" i="76"/>
  <c r="G1535" i="76"/>
  <c r="H1535" i="76"/>
  <c r="I1535" i="76"/>
  <c r="J1535" i="76"/>
  <c r="G1536" i="76"/>
  <c r="H1536" i="76"/>
  <c r="I1536" i="76"/>
  <c r="J1536" i="76"/>
  <c r="G1537" i="76"/>
  <c r="H1537" i="76"/>
  <c r="I1537" i="76"/>
  <c r="J1537" i="76"/>
  <c r="G1538" i="76"/>
  <c r="H1538" i="76"/>
  <c r="I1538" i="76"/>
  <c r="J1538" i="76"/>
  <c r="G1539" i="76"/>
  <c r="H1539" i="76"/>
  <c r="I1539" i="76"/>
  <c r="J1539" i="76"/>
  <c r="G1540" i="76"/>
  <c r="H1540" i="76"/>
  <c r="I1540" i="76"/>
  <c r="J1540" i="76"/>
  <c r="G1541" i="76"/>
  <c r="H1541" i="76"/>
  <c r="I1541" i="76"/>
  <c r="J1541" i="76"/>
  <c r="G1542" i="76"/>
  <c r="H1542" i="76"/>
  <c r="I1542" i="76"/>
  <c r="J1542" i="76"/>
  <c r="G1543" i="76"/>
  <c r="H1543" i="76"/>
  <c r="I1543" i="76"/>
  <c r="J1543" i="76"/>
  <c r="G1544" i="76"/>
  <c r="H1544" i="76"/>
  <c r="I1544" i="76"/>
  <c r="J1544" i="76"/>
  <c r="G1545" i="76"/>
  <c r="H1545" i="76"/>
  <c r="I1545" i="76"/>
  <c r="J1545" i="76"/>
  <c r="G1546" i="76"/>
  <c r="H1546" i="76"/>
  <c r="I1546" i="76"/>
  <c r="J1546" i="76"/>
  <c r="G1547" i="76"/>
  <c r="H1547" i="76"/>
  <c r="I1547" i="76"/>
  <c r="J1547" i="76"/>
  <c r="G1548" i="76"/>
  <c r="H1548" i="76"/>
  <c r="I1548" i="76"/>
  <c r="J1548" i="76"/>
  <c r="G1549" i="76"/>
  <c r="H1549" i="76"/>
  <c r="I1549" i="76"/>
  <c r="J1549" i="76"/>
  <c r="G1550" i="76"/>
  <c r="H1550" i="76"/>
  <c r="I1550" i="76"/>
  <c r="J1550" i="76"/>
  <c r="G1551" i="76"/>
  <c r="H1551" i="76"/>
  <c r="I1551" i="76"/>
  <c r="J1551" i="76"/>
  <c r="G1552" i="76"/>
  <c r="H1552" i="76"/>
  <c r="I1552" i="76"/>
  <c r="J1552" i="76"/>
  <c r="G1553" i="76"/>
  <c r="H1553" i="76"/>
  <c r="I1553" i="76"/>
  <c r="J1553" i="76"/>
  <c r="G1554" i="76"/>
  <c r="H1554" i="76"/>
  <c r="I1554" i="76"/>
  <c r="J1554" i="76"/>
  <c r="G1555" i="76"/>
  <c r="H1555" i="76"/>
  <c r="I1555" i="76"/>
  <c r="J1555" i="76"/>
  <c r="G1556" i="76"/>
  <c r="H1556" i="76"/>
  <c r="I1556" i="76"/>
  <c r="J1556" i="76"/>
  <c r="G1557" i="76"/>
  <c r="H1557" i="76"/>
  <c r="I1557" i="76"/>
  <c r="J1557" i="76"/>
  <c r="G1558" i="76"/>
  <c r="H1558" i="76"/>
  <c r="I1558" i="76"/>
  <c r="J1558" i="76"/>
  <c r="G1559" i="76"/>
  <c r="H1559" i="76"/>
  <c r="I1559" i="76"/>
  <c r="J1559" i="76"/>
  <c r="G1560" i="76"/>
  <c r="H1560" i="76"/>
  <c r="I1560" i="76"/>
  <c r="J1560" i="76"/>
  <c r="G1561" i="76"/>
  <c r="H1561" i="76"/>
  <c r="I1561" i="76"/>
  <c r="J1561" i="76"/>
  <c r="G1562" i="76"/>
  <c r="H1562" i="76"/>
  <c r="I1562" i="76"/>
  <c r="J1562" i="76"/>
  <c r="G1563" i="76"/>
  <c r="H1563" i="76"/>
  <c r="I1563" i="76"/>
  <c r="J1563" i="76"/>
  <c r="G1564" i="76"/>
  <c r="H1564" i="76"/>
  <c r="I1564" i="76"/>
  <c r="J1564" i="76"/>
  <c r="G1565" i="76"/>
  <c r="H1565" i="76"/>
  <c r="I1565" i="76"/>
  <c r="J1565" i="76"/>
  <c r="G1566" i="76"/>
  <c r="H1566" i="76"/>
  <c r="I1566" i="76"/>
  <c r="J1566" i="76"/>
  <c r="G1567" i="76"/>
  <c r="H1567" i="76"/>
  <c r="I1567" i="76"/>
  <c r="J1567" i="76"/>
  <c r="G1568" i="76"/>
  <c r="H1568" i="76"/>
  <c r="I1568" i="76"/>
  <c r="J1568" i="76"/>
  <c r="G1569" i="76"/>
  <c r="H1569" i="76"/>
  <c r="I1569" i="76"/>
  <c r="J1569" i="76"/>
  <c r="G1570" i="76"/>
  <c r="H1570" i="76"/>
  <c r="I1570" i="76"/>
  <c r="J1570" i="76"/>
  <c r="G1571" i="76"/>
  <c r="H1571" i="76"/>
  <c r="I1571" i="76"/>
  <c r="J1571" i="76"/>
  <c r="G1572" i="76"/>
  <c r="H1572" i="76"/>
  <c r="I1572" i="76"/>
  <c r="J1572" i="76"/>
  <c r="G1573" i="76"/>
  <c r="H1573" i="76"/>
  <c r="I1573" i="76"/>
  <c r="J1573" i="76"/>
  <c r="G1574" i="76"/>
  <c r="H1574" i="76"/>
  <c r="I1574" i="76"/>
  <c r="J1574" i="76"/>
  <c r="G1575" i="76"/>
  <c r="H1575" i="76"/>
  <c r="I1575" i="76"/>
  <c r="J1575" i="76"/>
  <c r="G1576" i="76"/>
  <c r="H1576" i="76"/>
  <c r="I1576" i="76"/>
  <c r="J1576" i="76"/>
  <c r="G1577" i="76"/>
  <c r="H1577" i="76"/>
  <c r="I1577" i="76"/>
  <c r="J1577" i="76"/>
  <c r="G1578" i="76"/>
  <c r="H1578" i="76"/>
  <c r="I1578" i="76"/>
  <c r="J1578" i="76"/>
  <c r="G1579" i="76"/>
  <c r="H1579" i="76"/>
  <c r="I1579" i="76"/>
  <c r="J1579" i="76"/>
  <c r="G1580" i="76"/>
  <c r="H1580" i="76"/>
  <c r="I1580" i="76"/>
  <c r="J1580" i="76"/>
  <c r="G1581" i="76"/>
  <c r="H1581" i="76"/>
  <c r="I1581" i="76"/>
  <c r="J1581" i="76"/>
  <c r="G1582" i="76"/>
  <c r="H1582" i="76"/>
  <c r="I1582" i="76"/>
  <c r="J1582" i="76"/>
  <c r="G1583" i="76"/>
  <c r="H1583" i="76"/>
  <c r="I1583" i="76"/>
  <c r="J1583" i="76"/>
  <c r="G1584" i="76"/>
  <c r="H1584" i="76"/>
  <c r="I1584" i="76"/>
  <c r="J1584" i="76"/>
  <c r="G1585" i="76"/>
  <c r="H1585" i="76"/>
  <c r="I1585" i="76"/>
  <c r="J1585" i="76"/>
  <c r="G1586" i="76"/>
  <c r="H1586" i="76"/>
  <c r="I1586" i="76"/>
  <c r="J1586" i="76"/>
  <c r="G1587" i="76"/>
  <c r="H1587" i="76"/>
  <c r="I1587" i="76"/>
  <c r="J1587" i="76"/>
  <c r="G1588" i="76"/>
  <c r="H1588" i="76"/>
  <c r="I1588" i="76"/>
  <c r="J1588" i="76"/>
  <c r="G1589" i="76"/>
  <c r="H1589" i="76"/>
  <c r="I1589" i="76"/>
  <c r="J1589" i="76"/>
  <c r="G1590" i="76"/>
  <c r="H1590" i="76"/>
  <c r="I1590" i="76"/>
  <c r="J1590" i="76"/>
  <c r="G1591" i="76"/>
  <c r="H1591" i="76"/>
  <c r="I1591" i="76"/>
  <c r="J1591" i="76"/>
  <c r="G1592" i="76"/>
  <c r="H1592" i="76"/>
  <c r="I1592" i="76"/>
  <c r="J1592" i="76"/>
  <c r="G1593" i="76"/>
  <c r="H1593" i="76"/>
  <c r="I1593" i="76"/>
  <c r="J1593" i="76"/>
  <c r="G1594" i="76"/>
  <c r="H1594" i="76"/>
  <c r="I1594" i="76"/>
  <c r="J1594" i="76"/>
  <c r="G1595" i="76"/>
  <c r="H1595" i="76"/>
  <c r="I1595" i="76"/>
  <c r="J1595" i="76"/>
  <c r="G1596" i="76"/>
  <c r="H1596" i="76"/>
  <c r="I1596" i="76"/>
  <c r="J1596" i="76"/>
  <c r="G1597" i="76"/>
  <c r="H1597" i="76"/>
  <c r="I1597" i="76"/>
  <c r="J1597" i="76"/>
  <c r="G1598" i="76"/>
  <c r="H1598" i="76"/>
  <c r="I1598" i="76"/>
  <c r="J1598" i="76"/>
  <c r="G1599" i="76"/>
  <c r="H1599" i="76"/>
  <c r="I1599" i="76"/>
  <c r="J1599" i="76"/>
  <c r="G1600" i="76"/>
  <c r="H1600" i="76"/>
  <c r="I1600" i="76"/>
  <c r="J1600" i="76"/>
  <c r="G1601" i="76"/>
  <c r="H1601" i="76"/>
  <c r="I1601" i="76"/>
  <c r="J1601" i="76"/>
  <c r="G1602" i="76"/>
  <c r="H1602" i="76"/>
  <c r="I1602" i="76"/>
  <c r="J1602" i="76"/>
  <c r="G1603" i="76"/>
  <c r="H1603" i="76"/>
  <c r="I1603" i="76"/>
  <c r="J1603" i="76"/>
  <c r="G1604" i="76"/>
  <c r="H1604" i="76"/>
  <c r="I1604" i="76"/>
  <c r="J1604" i="76"/>
  <c r="G1605" i="76"/>
  <c r="H1605" i="76"/>
  <c r="I1605" i="76"/>
  <c r="J1605" i="76"/>
  <c r="G1606" i="76"/>
  <c r="H1606" i="76"/>
  <c r="I1606" i="76"/>
  <c r="J1606" i="76"/>
  <c r="G1607" i="76"/>
  <c r="H1607" i="76"/>
  <c r="I1607" i="76"/>
  <c r="J1607" i="76"/>
  <c r="G1608" i="76"/>
  <c r="H1608" i="76"/>
  <c r="I1608" i="76"/>
  <c r="J1608" i="76"/>
  <c r="G1609" i="76"/>
  <c r="H1609" i="76"/>
  <c r="I1609" i="76"/>
  <c r="J1609" i="76"/>
  <c r="G1610" i="76"/>
  <c r="H1610" i="76"/>
  <c r="I1610" i="76"/>
  <c r="J1610" i="76"/>
  <c r="G1611" i="76"/>
  <c r="H1611" i="76"/>
  <c r="I1611" i="76"/>
  <c r="J1611" i="76"/>
  <c r="G1612" i="76"/>
  <c r="H1612" i="76"/>
  <c r="I1612" i="76"/>
  <c r="J1612" i="76"/>
  <c r="G1613" i="76"/>
  <c r="H1613" i="76"/>
  <c r="I1613" i="76"/>
  <c r="J1613" i="76"/>
  <c r="G1614" i="76"/>
  <c r="H1614" i="76"/>
  <c r="I1614" i="76"/>
  <c r="J1614" i="76"/>
  <c r="G1615" i="76"/>
  <c r="H1615" i="76"/>
  <c r="I1615" i="76"/>
  <c r="J1615" i="76"/>
  <c r="G1616" i="76"/>
  <c r="H1616" i="76"/>
  <c r="I1616" i="76"/>
  <c r="J1616" i="76"/>
  <c r="G1617" i="76"/>
  <c r="H1617" i="76"/>
  <c r="I1617" i="76"/>
  <c r="J1617" i="76"/>
  <c r="G1618" i="76"/>
  <c r="H1618" i="76"/>
  <c r="I1618" i="76"/>
  <c r="J1618" i="76"/>
  <c r="G1619" i="76"/>
  <c r="H1619" i="76"/>
  <c r="I1619" i="76"/>
  <c r="J1619" i="76"/>
  <c r="G1620" i="76"/>
  <c r="H1620" i="76"/>
  <c r="I1620" i="76"/>
  <c r="J1620" i="76"/>
  <c r="G1621" i="76"/>
  <c r="H1621" i="76"/>
  <c r="I1621" i="76"/>
  <c r="J1621" i="76"/>
  <c r="G1622" i="76"/>
  <c r="H1622" i="76"/>
  <c r="I1622" i="76"/>
  <c r="J1622" i="76"/>
  <c r="G1623" i="76"/>
  <c r="H1623" i="76"/>
  <c r="I1623" i="76"/>
  <c r="J1623" i="76"/>
  <c r="G1624" i="76"/>
  <c r="H1624" i="76"/>
  <c r="I1624" i="76"/>
  <c r="J1624" i="76"/>
  <c r="G1625" i="76"/>
  <c r="H1625" i="76"/>
  <c r="I1625" i="76"/>
  <c r="J1625" i="76"/>
  <c r="G1626" i="76"/>
  <c r="H1626" i="76"/>
  <c r="I1626" i="76"/>
  <c r="J1626" i="76"/>
  <c r="G1627" i="76"/>
  <c r="H1627" i="76"/>
  <c r="I1627" i="76"/>
  <c r="J1627" i="76"/>
  <c r="G1628" i="76"/>
  <c r="H1628" i="76"/>
  <c r="I1628" i="76"/>
  <c r="J1628" i="76"/>
  <c r="G1629" i="76"/>
  <c r="H1629" i="76"/>
  <c r="I1629" i="76"/>
  <c r="J1629" i="76"/>
  <c r="G1630" i="76"/>
  <c r="H1630" i="76"/>
  <c r="I1630" i="76"/>
  <c r="J1630" i="76"/>
  <c r="G1631" i="76"/>
  <c r="H1631" i="76"/>
  <c r="I1631" i="76"/>
  <c r="J1631" i="76"/>
  <c r="G1632" i="76"/>
  <c r="H1632" i="76"/>
  <c r="I1632" i="76"/>
  <c r="J1632" i="76"/>
  <c r="G1633" i="76"/>
  <c r="H1633" i="76"/>
  <c r="I1633" i="76"/>
  <c r="J1633" i="76"/>
  <c r="G1634" i="76"/>
  <c r="H1634" i="76"/>
  <c r="I1634" i="76"/>
  <c r="J1634" i="76"/>
  <c r="G1635" i="76"/>
  <c r="H1635" i="76"/>
  <c r="I1635" i="76"/>
  <c r="J1635" i="76"/>
  <c r="G1636" i="76"/>
  <c r="H1636" i="76"/>
  <c r="I1636" i="76"/>
  <c r="J1636" i="76"/>
  <c r="G1637" i="76"/>
  <c r="H1637" i="76"/>
  <c r="I1637" i="76"/>
  <c r="J1637" i="76"/>
  <c r="G1638" i="76"/>
  <c r="H1638" i="76"/>
  <c r="I1638" i="76"/>
  <c r="J1638" i="76"/>
  <c r="G1639" i="76"/>
  <c r="H1639" i="76"/>
  <c r="I1639" i="76"/>
  <c r="J1639" i="76"/>
  <c r="G1640" i="76"/>
  <c r="H1640" i="76"/>
  <c r="I1640" i="76"/>
  <c r="J1640" i="76"/>
  <c r="G1641" i="76"/>
  <c r="H1641" i="76"/>
  <c r="I1641" i="76"/>
  <c r="J1641" i="76"/>
  <c r="G1642" i="76"/>
  <c r="H1642" i="76"/>
  <c r="I1642" i="76"/>
  <c r="J1642" i="76"/>
  <c r="G1643" i="76"/>
  <c r="H1643" i="76"/>
  <c r="I1643" i="76"/>
  <c r="J1643" i="76"/>
  <c r="G1644" i="76"/>
  <c r="H1644" i="76"/>
  <c r="I1644" i="76"/>
  <c r="J1644" i="76"/>
  <c r="G1645" i="76"/>
  <c r="H1645" i="76"/>
  <c r="I1645" i="76"/>
  <c r="J1645" i="76"/>
  <c r="G1646" i="76"/>
  <c r="H1646" i="76"/>
  <c r="I1646" i="76"/>
  <c r="J1646" i="76"/>
  <c r="G1647" i="76"/>
  <c r="H1647" i="76"/>
  <c r="I1647" i="76"/>
  <c r="J1647" i="76"/>
  <c r="G1648" i="76"/>
  <c r="H1648" i="76"/>
  <c r="I1648" i="76"/>
  <c r="J1648" i="76"/>
  <c r="G1649" i="76"/>
  <c r="H1649" i="76"/>
  <c r="I1649" i="76"/>
  <c r="J1649" i="76"/>
  <c r="G1650" i="76"/>
  <c r="H1650" i="76"/>
  <c r="I1650" i="76"/>
  <c r="J1650" i="76"/>
  <c r="G1651" i="76"/>
  <c r="H1651" i="76"/>
  <c r="I1651" i="76"/>
  <c r="J1651" i="76"/>
  <c r="G1652" i="76"/>
  <c r="H1652" i="76"/>
  <c r="I1652" i="76"/>
  <c r="J1652" i="76"/>
  <c r="G1653" i="76"/>
  <c r="H1653" i="76"/>
  <c r="I1653" i="76"/>
  <c r="J1653" i="76"/>
  <c r="G1654" i="76"/>
  <c r="H1654" i="76"/>
  <c r="I1654" i="76"/>
  <c r="J1654" i="76"/>
  <c r="G1655" i="76"/>
  <c r="H1655" i="76"/>
  <c r="I1655" i="76"/>
  <c r="J1655" i="76"/>
  <c r="G1656" i="76"/>
  <c r="H1656" i="76"/>
  <c r="I1656" i="76"/>
  <c r="J1656" i="76"/>
  <c r="G1657" i="76"/>
  <c r="H1657" i="76"/>
  <c r="I1657" i="76"/>
  <c r="J1657" i="76"/>
  <c r="G1658" i="76"/>
  <c r="H1658" i="76"/>
  <c r="I1658" i="76"/>
  <c r="J1658" i="76"/>
  <c r="G1659" i="76"/>
  <c r="H1659" i="76"/>
  <c r="I1659" i="76"/>
  <c r="J1659" i="76"/>
  <c r="G1660" i="76"/>
  <c r="H1660" i="76"/>
  <c r="I1660" i="76"/>
  <c r="J1660" i="76"/>
  <c r="G1661" i="76"/>
  <c r="H1661" i="76"/>
  <c r="I1661" i="76"/>
  <c r="J1661" i="76"/>
  <c r="G1662" i="76"/>
  <c r="H1662" i="76"/>
  <c r="I1662" i="76"/>
  <c r="J1662" i="76"/>
  <c r="G1663" i="76"/>
  <c r="H1663" i="76"/>
  <c r="I1663" i="76"/>
  <c r="J1663" i="76"/>
  <c r="G1664" i="76"/>
  <c r="H1664" i="76"/>
  <c r="I1664" i="76"/>
  <c r="J1664" i="76"/>
  <c r="G1665" i="76"/>
  <c r="H1665" i="76"/>
  <c r="I1665" i="76"/>
  <c r="J1665" i="76"/>
  <c r="G1666" i="76"/>
  <c r="H1666" i="76"/>
  <c r="I1666" i="76"/>
  <c r="J1666" i="76"/>
  <c r="G1667" i="76"/>
  <c r="H1667" i="76"/>
  <c r="I1667" i="76"/>
  <c r="J1667" i="76"/>
  <c r="G1668" i="76"/>
  <c r="H1668" i="76"/>
  <c r="I1668" i="76"/>
  <c r="J1668" i="76"/>
  <c r="G1669" i="76"/>
  <c r="H1669" i="76"/>
  <c r="I1669" i="76"/>
  <c r="J1669" i="76"/>
  <c r="G1670" i="76"/>
  <c r="H1670" i="76"/>
  <c r="I1670" i="76"/>
  <c r="J1670" i="76"/>
  <c r="G1671" i="76"/>
  <c r="H1671" i="76"/>
  <c r="I1671" i="76"/>
  <c r="J1671" i="76"/>
  <c r="G1672" i="76"/>
  <c r="H1672" i="76"/>
  <c r="I1672" i="76"/>
  <c r="J1672" i="76"/>
  <c r="G1673" i="76"/>
  <c r="H1673" i="76"/>
  <c r="I1673" i="76"/>
  <c r="J1673" i="76"/>
  <c r="G1674" i="76"/>
  <c r="H1674" i="76"/>
  <c r="I1674" i="76"/>
  <c r="J1674" i="76"/>
  <c r="G1675" i="76"/>
  <c r="H1675" i="76"/>
  <c r="I1675" i="76"/>
  <c r="J1675" i="76"/>
  <c r="G1676" i="76"/>
  <c r="H1676" i="76"/>
  <c r="I1676" i="76"/>
  <c r="J1676" i="76"/>
  <c r="G1677" i="76"/>
  <c r="H1677" i="76"/>
  <c r="I1677" i="76"/>
  <c r="J1677" i="76"/>
  <c r="G1678" i="76"/>
  <c r="H1678" i="76"/>
  <c r="I1678" i="76"/>
  <c r="J1678" i="76"/>
  <c r="G1679" i="76"/>
  <c r="H1679" i="76"/>
  <c r="I1679" i="76"/>
  <c r="J1679" i="76"/>
  <c r="G1680" i="76"/>
  <c r="H1680" i="76"/>
  <c r="I1680" i="76"/>
  <c r="J1680" i="76"/>
  <c r="G1681" i="76"/>
  <c r="H1681" i="76"/>
  <c r="I1681" i="76"/>
  <c r="J1681" i="76"/>
  <c r="G1682" i="76"/>
  <c r="H1682" i="76"/>
  <c r="I1682" i="76"/>
  <c r="J1682" i="76"/>
  <c r="G1683" i="76"/>
  <c r="H1683" i="76"/>
  <c r="I1683" i="76"/>
  <c r="J1683" i="76"/>
  <c r="G1684" i="76"/>
  <c r="H1684" i="76"/>
  <c r="I1684" i="76"/>
  <c r="J1684" i="76"/>
  <c r="G1685" i="76"/>
  <c r="H1685" i="76"/>
  <c r="I1685" i="76"/>
  <c r="J1685" i="76"/>
  <c r="G1686" i="76"/>
  <c r="H1686" i="76"/>
  <c r="I1686" i="76"/>
  <c r="J1686" i="76"/>
  <c r="G1687" i="76"/>
  <c r="H1687" i="76"/>
  <c r="I1687" i="76"/>
  <c r="J1687" i="76"/>
  <c r="G1688" i="76"/>
  <c r="H1688" i="76"/>
  <c r="I1688" i="76"/>
  <c r="J1688" i="76"/>
  <c r="G1689" i="76"/>
  <c r="H1689" i="76"/>
  <c r="I1689" i="76"/>
  <c r="J1689" i="76"/>
  <c r="G1690" i="76"/>
  <c r="H1690" i="76"/>
  <c r="I1690" i="76"/>
  <c r="J1690" i="76"/>
  <c r="G1691" i="76"/>
  <c r="H1691" i="76"/>
  <c r="I1691" i="76"/>
  <c r="J1691" i="76"/>
  <c r="G1692" i="76"/>
  <c r="H1692" i="76"/>
  <c r="I1692" i="76"/>
  <c r="J1692" i="76"/>
  <c r="G1693" i="76"/>
  <c r="H1693" i="76"/>
  <c r="I1693" i="76"/>
  <c r="J1693" i="76"/>
  <c r="G1694" i="76"/>
  <c r="H1694" i="76"/>
  <c r="I1694" i="76"/>
  <c r="J1694" i="76"/>
  <c r="G1695" i="76"/>
  <c r="H1695" i="76"/>
  <c r="I1695" i="76"/>
  <c r="J1695" i="76"/>
  <c r="G1696" i="76"/>
  <c r="H1696" i="76"/>
  <c r="I1696" i="76"/>
  <c r="J1696" i="76"/>
  <c r="G1697" i="76"/>
  <c r="H1697" i="76"/>
  <c r="I1697" i="76"/>
  <c r="J1697" i="76"/>
  <c r="G1698" i="76"/>
  <c r="H1698" i="76"/>
  <c r="I1698" i="76"/>
  <c r="J1698" i="76"/>
  <c r="G1699" i="76"/>
  <c r="H1699" i="76"/>
  <c r="I1699" i="76"/>
  <c r="J1699" i="76"/>
  <c r="G1700" i="76"/>
  <c r="H1700" i="76"/>
  <c r="I1700" i="76"/>
  <c r="J1700" i="76"/>
  <c r="G1701" i="76"/>
  <c r="H1701" i="76"/>
  <c r="I1701" i="76"/>
  <c r="J1701" i="76"/>
  <c r="G1702" i="76"/>
  <c r="H1702" i="76"/>
  <c r="I1702" i="76"/>
  <c r="J1702" i="76"/>
  <c r="G1703" i="76"/>
  <c r="H1703" i="76"/>
  <c r="I1703" i="76"/>
  <c r="J1703" i="76"/>
  <c r="G1704" i="76"/>
  <c r="H1704" i="76"/>
  <c r="I1704" i="76"/>
  <c r="J1704" i="76"/>
  <c r="G1705" i="76"/>
  <c r="H1705" i="76"/>
  <c r="I1705" i="76"/>
  <c r="J1705" i="76"/>
  <c r="G1706" i="76"/>
  <c r="H1706" i="76"/>
  <c r="I1706" i="76"/>
  <c r="J1706" i="76"/>
  <c r="G1707" i="76"/>
  <c r="H1707" i="76"/>
  <c r="I1707" i="76"/>
  <c r="J1707" i="76"/>
  <c r="G1708" i="76"/>
  <c r="H1708" i="76"/>
  <c r="I1708" i="76"/>
  <c r="J1708" i="76"/>
  <c r="G1709" i="76"/>
  <c r="H1709" i="76"/>
  <c r="I1709" i="76"/>
  <c r="J1709" i="76"/>
  <c r="G1710" i="76"/>
  <c r="H1710" i="76"/>
  <c r="I1710" i="76"/>
  <c r="J1710" i="76"/>
  <c r="G1711" i="76"/>
  <c r="H1711" i="76"/>
  <c r="I1711" i="76"/>
  <c r="J1711" i="76"/>
  <c r="G1712" i="76"/>
  <c r="H1712" i="76"/>
  <c r="I1712" i="76"/>
  <c r="J1712" i="76"/>
  <c r="G1713" i="76"/>
  <c r="H1713" i="76"/>
  <c r="I1713" i="76"/>
  <c r="J1713" i="76"/>
  <c r="G1714" i="76"/>
  <c r="H1714" i="76"/>
  <c r="I1714" i="76"/>
  <c r="J1714" i="76"/>
  <c r="G1715" i="76"/>
  <c r="H1715" i="76"/>
  <c r="I1715" i="76"/>
  <c r="J1715" i="76"/>
  <c r="G1716" i="76"/>
  <c r="H1716" i="76"/>
  <c r="I1716" i="76"/>
  <c r="J1716" i="76"/>
  <c r="G1717" i="76"/>
  <c r="H1717" i="76"/>
  <c r="I1717" i="76"/>
  <c r="J1717" i="76"/>
  <c r="G1718" i="76"/>
  <c r="H1718" i="76"/>
  <c r="I1718" i="76"/>
  <c r="J1718" i="76"/>
  <c r="G1719" i="76"/>
  <c r="H1719" i="76"/>
  <c r="I1719" i="76"/>
  <c r="J1719" i="76"/>
  <c r="G1720" i="76"/>
  <c r="H1720" i="76"/>
  <c r="I1720" i="76"/>
  <c r="J1720" i="76"/>
  <c r="G1721" i="76"/>
  <c r="H1721" i="76"/>
  <c r="I1721" i="76"/>
  <c r="J1721" i="76"/>
  <c r="G1722" i="76"/>
  <c r="H1722" i="76"/>
  <c r="I1722" i="76"/>
  <c r="J1722" i="76"/>
  <c r="G1723" i="76"/>
  <c r="H1723" i="76"/>
  <c r="I1723" i="76"/>
  <c r="J1723" i="76"/>
  <c r="G1724" i="76"/>
  <c r="H1724" i="76"/>
  <c r="I1724" i="76"/>
  <c r="J1724" i="76"/>
  <c r="G1725" i="76"/>
  <c r="H1725" i="76"/>
  <c r="I1725" i="76"/>
  <c r="J1725" i="76"/>
  <c r="G1726" i="76"/>
  <c r="H1726" i="76"/>
  <c r="I1726" i="76"/>
  <c r="J1726" i="76"/>
  <c r="G1727" i="76"/>
  <c r="H1727" i="76"/>
  <c r="I1727" i="76"/>
  <c r="J1727" i="76"/>
  <c r="G1728" i="76"/>
  <c r="H1728" i="76"/>
  <c r="I1728" i="76"/>
  <c r="J1728" i="76"/>
  <c r="G1729" i="76"/>
  <c r="H1729" i="76"/>
  <c r="I1729" i="76"/>
  <c r="J1729" i="76"/>
  <c r="G1730" i="76"/>
  <c r="H1730" i="76"/>
  <c r="I1730" i="76"/>
  <c r="J1730" i="76"/>
  <c r="G1731" i="76"/>
  <c r="H1731" i="76"/>
  <c r="I1731" i="76"/>
  <c r="J1731" i="76"/>
  <c r="G1732" i="76"/>
  <c r="H1732" i="76"/>
  <c r="I1732" i="76"/>
  <c r="J1732" i="76"/>
  <c r="G1733" i="76"/>
  <c r="H1733" i="76"/>
  <c r="I1733" i="76"/>
  <c r="J1733" i="76"/>
  <c r="G1734" i="76"/>
  <c r="H1734" i="76"/>
  <c r="I1734" i="76"/>
  <c r="J1734" i="76"/>
  <c r="G1735" i="76"/>
  <c r="H1735" i="76"/>
  <c r="I1735" i="76"/>
  <c r="J1735" i="76"/>
  <c r="G1736" i="76"/>
  <c r="H1736" i="76"/>
  <c r="I1736" i="76"/>
  <c r="J1736" i="76"/>
  <c r="G1737" i="76"/>
  <c r="H1737" i="76"/>
  <c r="I1737" i="76"/>
  <c r="J1737" i="76"/>
  <c r="G1738" i="76"/>
  <c r="H1738" i="76"/>
  <c r="I1738" i="76"/>
  <c r="J1738" i="76"/>
  <c r="G1739" i="76"/>
  <c r="H1739" i="76"/>
  <c r="I1739" i="76"/>
  <c r="J1739" i="76"/>
  <c r="G1740" i="76"/>
  <c r="H1740" i="76"/>
  <c r="I1740" i="76"/>
  <c r="J1740" i="76"/>
  <c r="G1741" i="76"/>
  <c r="H1741" i="76"/>
  <c r="I1741" i="76"/>
  <c r="J1741" i="76"/>
  <c r="G1742" i="76"/>
  <c r="H1742" i="76"/>
  <c r="I1742" i="76"/>
  <c r="J1742" i="76"/>
  <c r="G1743" i="76"/>
  <c r="H1743" i="76"/>
  <c r="I1743" i="76"/>
  <c r="J1743" i="76"/>
  <c r="G1744" i="76"/>
  <c r="H1744" i="76"/>
  <c r="I1744" i="76"/>
  <c r="J1744" i="76"/>
  <c r="G1745" i="76"/>
  <c r="H1745" i="76"/>
  <c r="I1745" i="76"/>
  <c r="J1745" i="76"/>
  <c r="G1746" i="76"/>
  <c r="H1746" i="76"/>
  <c r="I1746" i="76"/>
  <c r="J1746" i="76"/>
  <c r="G1747" i="76"/>
  <c r="H1747" i="76"/>
  <c r="I1747" i="76"/>
  <c r="J1747" i="76"/>
  <c r="G1748" i="76"/>
  <c r="H1748" i="76"/>
  <c r="I1748" i="76"/>
  <c r="J1748" i="76"/>
  <c r="G1749" i="76"/>
  <c r="H1749" i="76"/>
  <c r="I1749" i="76"/>
  <c r="J1749" i="76"/>
  <c r="G1750" i="76"/>
  <c r="H1750" i="76"/>
  <c r="I1750" i="76"/>
  <c r="J1750" i="76"/>
  <c r="G1751" i="76"/>
  <c r="H1751" i="76"/>
  <c r="I1751" i="76"/>
  <c r="J1751" i="76"/>
  <c r="G1752" i="76"/>
  <c r="H1752" i="76"/>
  <c r="I1752" i="76"/>
  <c r="J1752" i="76"/>
  <c r="G1753" i="76"/>
  <c r="H1753" i="76"/>
  <c r="I1753" i="76"/>
  <c r="J1753" i="76"/>
  <c r="G1754" i="76"/>
  <c r="H1754" i="76"/>
  <c r="I1754" i="76"/>
  <c r="J1754" i="76"/>
  <c r="G1755" i="76"/>
  <c r="H1755" i="76"/>
  <c r="I1755" i="76"/>
  <c r="J1755" i="76"/>
  <c r="G1756" i="76"/>
  <c r="H1756" i="76"/>
  <c r="I1756" i="76"/>
  <c r="J1756" i="76"/>
  <c r="G1757" i="76"/>
  <c r="H1757" i="76"/>
  <c r="I1757" i="76"/>
  <c r="J1757" i="76"/>
  <c r="G1758" i="76"/>
  <c r="H1758" i="76"/>
  <c r="I1758" i="76"/>
  <c r="J1758" i="76"/>
  <c r="G1759" i="76"/>
  <c r="H1759" i="76"/>
  <c r="I1759" i="76"/>
  <c r="J1759" i="76"/>
  <c r="G1760" i="76"/>
  <c r="H1760" i="76"/>
  <c r="I1760" i="76"/>
  <c r="J1760" i="76"/>
  <c r="G1761" i="76"/>
  <c r="H1761" i="76"/>
  <c r="I1761" i="76"/>
  <c r="J1761" i="76"/>
  <c r="G1762" i="76"/>
  <c r="H1762" i="76"/>
  <c r="I1762" i="76"/>
  <c r="J1762" i="76"/>
  <c r="G1763" i="76"/>
  <c r="H1763" i="76"/>
  <c r="I1763" i="76"/>
  <c r="J1763" i="76"/>
  <c r="G1764" i="76"/>
  <c r="H1764" i="76"/>
  <c r="I1764" i="76"/>
  <c r="J1764" i="76"/>
  <c r="G1765" i="76"/>
  <c r="H1765" i="76"/>
  <c r="I1765" i="76"/>
  <c r="J1765" i="76"/>
  <c r="G1766" i="76"/>
  <c r="H1766" i="76"/>
  <c r="I1766" i="76"/>
  <c r="J1766" i="76"/>
  <c r="G1767" i="76"/>
  <c r="H1767" i="76"/>
  <c r="I1767" i="76"/>
  <c r="J1767" i="76"/>
  <c r="G1768" i="76"/>
  <c r="H1768" i="76"/>
  <c r="I1768" i="76"/>
  <c r="J1768" i="76"/>
  <c r="G1769" i="76"/>
  <c r="H1769" i="76"/>
  <c r="I1769" i="76"/>
  <c r="J1769" i="76"/>
  <c r="G1770" i="76"/>
  <c r="H1770" i="76"/>
  <c r="I1770" i="76"/>
  <c r="J1770" i="76"/>
  <c r="G1771" i="76"/>
  <c r="H1771" i="76"/>
  <c r="I1771" i="76"/>
  <c r="J1771" i="76"/>
  <c r="G1772" i="76"/>
  <c r="H1772" i="76"/>
  <c r="I1772" i="76"/>
  <c r="J1772" i="76"/>
  <c r="G1773" i="76"/>
  <c r="H1773" i="76"/>
  <c r="I1773" i="76"/>
  <c r="J1773" i="76"/>
  <c r="G1774" i="76"/>
  <c r="H1774" i="76"/>
  <c r="I1774" i="76"/>
  <c r="J1774" i="76"/>
  <c r="G1775" i="76"/>
  <c r="H1775" i="76"/>
  <c r="I1775" i="76"/>
  <c r="J1775" i="76"/>
  <c r="G1776" i="76"/>
  <c r="H1776" i="76"/>
  <c r="I1776" i="76"/>
  <c r="J1776" i="76"/>
  <c r="G1777" i="76"/>
  <c r="H1777" i="76"/>
  <c r="I1777" i="76"/>
  <c r="J1777" i="76"/>
  <c r="G1778" i="76"/>
  <c r="H1778" i="76"/>
  <c r="I1778" i="76"/>
  <c r="J1778" i="76"/>
  <c r="G1779" i="76"/>
  <c r="H1779" i="76"/>
  <c r="I1779" i="76"/>
  <c r="J1779" i="76"/>
  <c r="G1780" i="76"/>
  <c r="H1780" i="76"/>
  <c r="I1780" i="76"/>
  <c r="J1780" i="76"/>
  <c r="G1781" i="76"/>
  <c r="H1781" i="76"/>
  <c r="I1781" i="76"/>
  <c r="J1781" i="76"/>
  <c r="G1782" i="76"/>
  <c r="H1782" i="76"/>
  <c r="I1782" i="76"/>
  <c r="J1782" i="76"/>
  <c r="G1783" i="76"/>
  <c r="H1783" i="76"/>
  <c r="I1783" i="76"/>
  <c r="J1783" i="76"/>
  <c r="G1784" i="76"/>
  <c r="H1784" i="76"/>
  <c r="I1784" i="76"/>
  <c r="J1784" i="76"/>
  <c r="G1785" i="76"/>
  <c r="H1785" i="76"/>
  <c r="I1785" i="76"/>
  <c r="J1785" i="76"/>
  <c r="G1786" i="76"/>
  <c r="H1786" i="76"/>
  <c r="I1786" i="76"/>
  <c r="J1786" i="76"/>
  <c r="G1787" i="76"/>
  <c r="H1787" i="76"/>
  <c r="I1787" i="76"/>
  <c r="J1787" i="76"/>
  <c r="G1788" i="76"/>
  <c r="H1788" i="76"/>
  <c r="I1788" i="76"/>
  <c r="J1788" i="76"/>
  <c r="G1789" i="76"/>
  <c r="H1789" i="76"/>
  <c r="I1789" i="76"/>
  <c r="J1789" i="76"/>
  <c r="G1790" i="76"/>
  <c r="H1790" i="76"/>
  <c r="I1790" i="76"/>
  <c r="J1790" i="76"/>
  <c r="G1791" i="76"/>
  <c r="H1791" i="76"/>
  <c r="I1791" i="76"/>
  <c r="J1791" i="76"/>
  <c r="G1792" i="76"/>
  <c r="H1792" i="76"/>
  <c r="I1792" i="76"/>
  <c r="J1792" i="76"/>
  <c r="G1793" i="76"/>
  <c r="H1793" i="76"/>
  <c r="I1793" i="76"/>
  <c r="J1793" i="76"/>
  <c r="G1794" i="76"/>
  <c r="H1794" i="76"/>
  <c r="I1794" i="76"/>
  <c r="J1794" i="76"/>
  <c r="G1795" i="76"/>
  <c r="H1795" i="76"/>
  <c r="I1795" i="76"/>
  <c r="J1795" i="76"/>
  <c r="G1796" i="76"/>
  <c r="H1796" i="76"/>
  <c r="I1796" i="76"/>
  <c r="J1796" i="76"/>
  <c r="G1797" i="76"/>
  <c r="H1797" i="76"/>
  <c r="I1797" i="76"/>
  <c r="J1797" i="76"/>
  <c r="G1798" i="76"/>
  <c r="H1798" i="76"/>
  <c r="I1798" i="76"/>
  <c r="J1798" i="76"/>
  <c r="G1799" i="76"/>
  <c r="H1799" i="76"/>
  <c r="I1799" i="76"/>
  <c r="J1799" i="76"/>
  <c r="G1800" i="76"/>
  <c r="H1800" i="76"/>
  <c r="I1800" i="76"/>
  <c r="J1800" i="76"/>
  <c r="G1801" i="76"/>
  <c r="H1801" i="76"/>
  <c r="I1801" i="76"/>
  <c r="J1801" i="76"/>
  <c r="G1802" i="76"/>
  <c r="H1802" i="76"/>
  <c r="I1802" i="76"/>
  <c r="J1802" i="76"/>
  <c r="G1803" i="76"/>
  <c r="H1803" i="76"/>
  <c r="I1803" i="76"/>
  <c r="J1803" i="76"/>
  <c r="G1804" i="76"/>
  <c r="H1804" i="76"/>
  <c r="I1804" i="76"/>
  <c r="J1804" i="76"/>
  <c r="G1805" i="76"/>
  <c r="H1805" i="76"/>
  <c r="I1805" i="76"/>
  <c r="J1805" i="76"/>
  <c r="G1806" i="76"/>
  <c r="H1806" i="76"/>
  <c r="I1806" i="76"/>
  <c r="J1806" i="76"/>
  <c r="G1807" i="76"/>
  <c r="H1807" i="76"/>
  <c r="I1807" i="76"/>
  <c r="J1807" i="76"/>
  <c r="G1808" i="76"/>
  <c r="H1808" i="76"/>
  <c r="I1808" i="76"/>
  <c r="J1808" i="76"/>
  <c r="G1809" i="76"/>
  <c r="H1809" i="76"/>
  <c r="I1809" i="76"/>
  <c r="J1809" i="76"/>
  <c r="G1810" i="76"/>
  <c r="H1810" i="76"/>
  <c r="I1810" i="76"/>
  <c r="J1810" i="76"/>
  <c r="G1811" i="76"/>
  <c r="H1811" i="76"/>
  <c r="I1811" i="76"/>
  <c r="J1811" i="76"/>
  <c r="G1812" i="76"/>
  <c r="H1812" i="76"/>
  <c r="I1812" i="76"/>
  <c r="J1812" i="76"/>
  <c r="G1813" i="76"/>
  <c r="H1813" i="76"/>
  <c r="I1813" i="76"/>
  <c r="J1813" i="76"/>
  <c r="G1814" i="76"/>
  <c r="H1814" i="76"/>
  <c r="I1814" i="76"/>
  <c r="J1814" i="76"/>
  <c r="G1815" i="76"/>
  <c r="H1815" i="76"/>
  <c r="I1815" i="76"/>
  <c r="J1815" i="76"/>
  <c r="G1816" i="76"/>
  <c r="H1816" i="76"/>
  <c r="I1816" i="76"/>
  <c r="J1816" i="76"/>
  <c r="G1817" i="76"/>
  <c r="H1817" i="76"/>
  <c r="I1817" i="76"/>
  <c r="J1817" i="76"/>
  <c r="G1818" i="76"/>
  <c r="H1818" i="76"/>
  <c r="I1818" i="76"/>
  <c r="J1818" i="76"/>
  <c r="G1819" i="76"/>
  <c r="H1819" i="76"/>
  <c r="I1819" i="76"/>
  <c r="J1819" i="76"/>
  <c r="G1820" i="76"/>
  <c r="H1820" i="76"/>
  <c r="I1820" i="76"/>
  <c r="J1820" i="76"/>
  <c r="G1821" i="76"/>
  <c r="H1821" i="76"/>
  <c r="I1821" i="76"/>
  <c r="J1821" i="76"/>
  <c r="G1822" i="76"/>
  <c r="H1822" i="76"/>
  <c r="I1822" i="76"/>
  <c r="J1822" i="76"/>
  <c r="G1823" i="76"/>
  <c r="H1823" i="76"/>
  <c r="I1823" i="76"/>
  <c r="J1823" i="76"/>
  <c r="G1824" i="76"/>
  <c r="H1824" i="76"/>
  <c r="I1824" i="76"/>
  <c r="J1824" i="76"/>
  <c r="G1825" i="76"/>
  <c r="H1825" i="76"/>
  <c r="I1825" i="76"/>
  <c r="J1825" i="76"/>
  <c r="G1826" i="76"/>
  <c r="H1826" i="76"/>
  <c r="I1826" i="76"/>
  <c r="J1826" i="76"/>
  <c r="G1827" i="76"/>
  <c r="H1827" i="76"/>
  <c r="I1827" i="76"/>
  <c r="J1827" i="76"/>
  <c r="G1828" i="76"/>
  <c r="H1828" i="76"/>
  <c r="I1828" i="76"/>
  <c r="J1828" i="76"/>
  <c r="G1829" i="76"/>
  <c r="H1829" i="76"/>
  <c r="I1829" i="76"/>
  <c r="J1829" i="76"/>
  <c r="G1830" i="76"/>
  <c r="H1830" i="76"/>
  <c r="I1830" i="76"/>
  <c r="J1830" i="76"/>
  <c r="G1831" i="76"/>
  <c r="H1831" i="76"/>
  <c r="I1831" i="76"/>
  <c r="J1831" i="76"/>
  <c r="G1832" i="76"/>
  <c r="H1832" i="76"/>
  <c r="I1832" i="76"/>
  <c r="J1832" i="76"/>
  <c r="G1833" i="76"/>
  <c r="H1833" i="76"/>
  <c r="I1833" i="76"/>
  <c r="J1833" i="76"/>
  <c r="G1834" i="76"/>
  <c r="H1834" i="76"/>
  <c r="I1834" i="76"/>
  <c r="J1834" i="76"/>
  <c r="G1835" i="76"/>
  <c r="H1835" i="76"/>
  <c r="I1835" i="76"/>
  <c r="J1835" i="76"/>
  <c r="G1836" i="76"/>
  <c r="H1836" i="76"/>
  <c r="I1836" i="76"/>
  <c r="J1836" i="76"/>
  <c r="G1837" i="76"/>
  <c r="H1837" i="76"/>
  <c r="I1837" i="76"/>
  <c r="J1837" i="76"/>
  <c r="G1838" i="76"/>
  <c r="H1838" i="76"/>
  <c r="I1838" i="76"/>
  <c r="J1838" i="76"/>
  <c r="G1839" i="76"/>
  <c r="H1839" i="76"/>
  <c r="I1839" i="76"/>
  <c r="J1839" i="76"/>
  <c r="G1840" i="76"/>
  <c r="H1840" i="76"/>
  <c r="I1840" i="76"/>
  <c r="J1840" i="76"/>
  <c r="G1841" i="76"/>
  <c r="H1841" i="76"/>
  <c r="I1841" i="76"/>
  <c r="J1841" i="76"/>
  <c r="G1842" i="76"/>
  <c r="H1842" i="76"/>
  <c r="I1842" i="76"/>
  <c r="J1842" i="76"/>
  <c r="G1843" i="76"/>
  <c r="H1843" i="76"/>
  <c r="I1843" i="76"/>
  <c r="J1843" i="76"/>
  <c r="G1844" i="76"/>
  <c r="H1844" i="76"/>
  <c r="I1844" i="76"/>
  <c r="J1844" i="76"/>
  <c r="G1845" i="76"/>
  <c r="H1845" i="76"/>
  <c r="I1845" i="76"/>
  <c r="J1845" i="76"/>
  <c r="G1846" i="76"/>
  <c r="H1846" i="76"/>
  <c r="I1846" i="76"/>
  <c r="J1846" i="76"/>
  <c r="G1847" i="76"/>
  <c r="H1847" i="76"/>
  <c r="I1847" i="76"/>
  <c r="J1847" i="76"/>
  <c r="G1848" i="76"/>
  <c r="H1848" i="76"/>
  <c r="I1848" i="76"/>
  <c r="J1848" i="76"/>
  <c r="G1849" i="76"/>
  <c r="H1849" i="76"/>
  <c r="I1849" i="76"/>
  <c r="J1849" i="76"/>
  <c r="G1850" i="76"/>
  <c r="H1850" i="76"/>
  <c r="I1850" i="76"/>
  <c r="J1850" i="76"/>
  <c r="G1851" i="76"/>
  <c r="H1851" i="76"/>
  <c r="I1851" i="76"/>
  <c r="J1851" i="76"/>
  <c r="G1852" i="76"/>
  <c r="H1852" i="76"/>
  <c r="I1852" i="76"/>
  <c r="J1852" i="76"/>
  <c r="G1853" i="76"/>
  <c r="H1853" i="76"/>
  <c r="I1853" i="76"/>
  <c r="J1853" i="76"/>
  <c r="G1854" i="76"/>
  <c r="H1854" i="76"/>
  <c r="I1854" i="76"/>
  <c r="J1854" i="76"/>
  <c r="G1855" i="76"/>
  <c r="H1855" i="76"/>
  <c r="I1855" i="76"/>
  <c r="J1855" i="76"/>
  <c r="G1856" i="76"/>
  <c r="H1856" i="76"/>
  <c r="I1856" i="76"/>
  <c r="J1856" i="76"/>
  <c r="G1857" i="76"/>
  <c r="H1857" i="76"/>
  <c r="I1857" i="76"/>
  <c r="J1857" i="76"/>
  <c r="G1858" i="76"/>
  <c r="H1858" i="76"/>
  <c r="I1858" i="76"/>
  <c r="J1858" i="76"/>
  <c r="G1859" i="76"/>
  <c r="H1859" i="76"/>
  <c r="I1859" i="76"/>
  <c r="J1859" i="76"/>
  <c r="G1860" i="76"/>
  <c r="H1860" i="76"/>
  <c r="I1860" i="76"/>
  <c r="J1860" i="76"/>
  <c r="G1861" i="76"/>
  <c r="H1861" i="76"/>
  <c r="I1861" i="76"/>
  <c r="J1861" i="76"/>
  <c r="G1862" i="76"/>
  <c r="H1862" i="76"/>
  <c r="I1862" i="76"/>
  <c r="J1862" i="76"/>
  <c r="G1863" i="76"/>
  <c r="H1863" i="76"/>
  <c r="I1863" i="76"/>
  <c r="J1863" i="76"/>
  <c r="G1864" i="76"/>
  <c r="H1864" i="76"/>
  <c r="I1864" i="76"/>
  <c r="J1864" i="76"/>
  <c r="G1865" i="76"/>
  <c r="H1865" i="76"/>
  <c r="I1865" i="76"/>
  <c r="J1865" i="76"/>
  <c r="G1866" i="76"/>
  <c r="H1866" i="76"/>
  <c r="I1866" i="76"/>
  <c r="J1866" i="76"/>
  <c r="G1867" i="76"/>
  <c r="H1867" i="76"/>
  <c r="I1867" i="76"/>
  <c r="J1867" i="76"/>
  <c r="G1868" i="76"/>
  <c r="H1868" i="76"/>
  <c r="I1868" i="76"/>
  <c r="J1868" i="76"/>
  <c r="G1869" i="76"/>
  <c r="H1869" i="76"/>
  <c r="I1869" i="76"/>
  <c r="J1869" i="76"/>
  <c r="G1870" i="76"/>
  <c r="H1870" i="76"/>
  <c r="I1870" i="76"/>
  <c r="J1870" i="76"/>
  <c r="G1871" i="76"/>
  <c r="H1871" i="76"/>
  <c r="I1871" i="76"/>
  <c r="J1871" i="76"/>
  <c r="G1872" i="76"/>
  <c r="H1872" i="76"/>
  <c r="I1872" i="76"/>
  <c r="J1872" i="76"/>
  <c r="G1873" i="76"/>
  <c r="H1873" i="76"/>
  <c r="I1873" i="76"/>
  <c r="J1873" i="76"/>
  <c r="G1874" i="76"/>
  <c r="H1874" i="76"/>
  <c r="I1874" i="76"/>
  <c r="J1874" i="76"/>
  <c r="G1875" i="76"/>
  <c r="H1875" i="76"/>
  <c r="I1875" i="76"/>
  <c r="J1875" i="76"/>
  <c r="G1876" i="76"/>
  <c r="H1876" i="76"/>
  <c r="I1876" i="76"/>
  <c r="J1876" i="76"/>
  <c r="G1877" i="76"/>
  <c r="H1877" i="76"/>
  <c r="I1877" i="76"/>
  <c r="J1877" i="76"/>
  <c r="G1878" i="76"/>
  <c r="H1878" i="76"/>
  <c r="I1878" i="76"/>
  <c r="J1878" i="76"/>
  <c r="G1879" i="76"/>
  <c r="H1879" i="76"/>
  <c r="I1879" i="76"/>
  <c r="J1879" i="76"/>
  <c r="G1880" i="76"/>
  <c r="H1880" i="76"/>
  <c r="I1880" i="76"/>
  <c r="J1880" i="76"/>
  <c r="G1881" i="76"/>
  <c r="H1881" i="76"/>
  <c r="I1881" i="76"/>
  <c r="J1881" i="76"/>
  <c r="G1882" i="76"/>
  <c r="H1882" i="76"/>
  <c r="I1882" i="76"/>
  <c r="J1882" i="76"/>
  <c r="G1883" i="76"/>
  <c r="H1883" i="76"/>
  <c r="I1883" i="76"/>
  <c r="J1883" i="76"/>
  <c r="G1884" i="76"/>
  <c r="H1884" i="76"/>
  <c r="I1884" i="76"/>
  <c r="J1884" i="76"/>
  <c r="G1885" i="76"/>
  <c r="H1885" i="76"/>
  <c r="I1885" i="76"/>
  <c r="J1885" i="76"/>
  <c r="G1886" i="76"/>
  <c r="H1886" i="76"/>
  <c r="I1886" i="76"/>
  <c r="J1886" i="76"/>
  <c r="G1887" i="76"/>
  <c r="H1887" i="76"/>
  <c r="I1887" i="76"/>
  <c r="J1887" i="76"/>
  <c r="G1888" i="76"/>
  <c r="H1888" i="76"/>
  <c r="I1888" i="76"/>
  <c r="J1888" i="76"/>
  <c r="G1889" i="76"/>
  <c r="H1889" i="76"/>
  <c r="I1889" i="76"/>
  <c r="J1889" i="76"/>
  <c r="G1890" i="76"/>
  <c r="H1890" i="76"/>
  <c r="I1890" i="76"/>
  <c r="J1890" i="76"/>
  <c r="G1891" i="76"/>
  <c r="H1891" i="76"/>
  <c r="I1891" i="76"/>
  <c r="J1891" i="76"/>
  <c r="G1892" i="76"/>
  <c r="H1892" i="76"/>
  <c r="I1892" i="76"/>
  <c r="J1892" i="76"/>
  <c r="G1893" i="76"/>
  <c r="H1893" i="76"/>
  <c r="I1893" i="76"/>
  <c r="J1893" i="76"/>
  <c r="G1894" i="76"/>
  <c r="H1894" i="76"/>
  <c r="I1894" i="76"/>
  <c r="J1894" i="76"/>
  <c r="G1895" i="76"/>
  <c r="H1895" i="76"/>
  <c r="I1895" i="76"/>
  <c r="J1895" i="76"/>
  <c r="G1896" i="76"/>
  <c r="H1896" i="76"/>
  <c r="I1896" i="76"/>
  <c r="J1896" i="76"/>
  <c r="G1897" i="76"/>
  <c r="H1897" i="76"/>
  <c r="I1897" i="76"/>
  <c r="J1897" i="76"/>
  <c r="G1898" i="76"/>
  <c r="H1898" i="76"/>
  <c r="I1898" i="76"/>
  <c r="J1898" i="76"/>
  <c r="G1899" i="76"/>
  <c r="H1899" i="76"/>
  <c r="I1899" i="76"/>
  <c r="J1899" i="76"/>
  <c r="G1900" i="76"/>
  <c r="H1900" i="76"/>
  <c r="I1900" i="76"/>
  <c r="J1900" i="76"/>
  <c r="G1901" i="76"/>
  <c r="H1901" i="76"/>
  <c r="I1901" i="76"/>
  <c r="J1901" i="76"/>
  <c r="G1902" i="76"/>
  <c r="H1902" i="76"/>
  <c r="I1902" i="76"/>
  <c r="J1902" i="76"/>
  <c r="G1903" i="76"/>
  <c r="H1903" i="76"/>
  <c r="I1903" i="76"/>
  <c r="J1903" i="76"/>
  <c r="G1904" i="76"/>
  <c r="H1904" i="76"/>
  <c r="I1904" i="76"/>
  <c r="J1904" i="76"/>
  <c r="G1905" i="76"/>
  <c r="H1905" i="76"/>
  <c r="I1905" i="76"/>
  <c r="J1905" i="76"/>
  <c r="G1906" i="76"/>
  <c r="H1906" i="76"/>
  <c r="I1906" i="76"/>
  <c r="J1906" i="76"/>
  <c r="G1907" i="76"/>
  <c r="H1907" i="76"/>
  <c r="I1907" i="76"/>
  <c r="J1907" i="76"/>
  <c r="G1908" i="76"/>
  <c r="H1908" i="76"/>
  <c r="I1908" i="76"/>
  <c r="J1908" i="76"/>
  <c r="G1909" i="76"/>
  <c r="H1909" i="76"/>
  <c r="I1909" i="76"/>
  <c r="J1909" i="76"/>
  <c r="G1910" i="76"/>
  <c r="H1910" i="76"/>
  <c r="I1910" i="76"/>
  <c r="J1910" i="76"/>
  <c r="G1911" i="76"/>
  <c r="H1911" i="76"/>
  <c r="I1911" i="76"/>
  <c r="J1911" i="76"/>
  <c r="G1912" i="76"/>
  <c r="H1912" i="76"/>
  <c r="I1912" i="76"/>
  <c r="J1912" i="76"/>
  <c r="G1913" i="76"/>
  <c r="H1913" i="76"/>
  <c r="I1913" i="76"/>
  <c r="J1913" i="76"/>
  <c r="G1914" i="76"/>
  <c r="H1914" i="76"/>
  <c r="I1914" i="76"/>
  <c r="J1914" i="76"/>
  <c r="G1915" i="76"/>
  <c r="H1915" i="76"/>
  <c r="I1915" i="76"/>
  <c r="J1915" i="76"/>
  <c r="G1916" i="76"/>
  <c r="H1916" i="76"/>
  <c r="I1916" i="76"/>
  <c r="J1916" i="76"/>
  <c r="G1917" i="76"/>
  <c r="H1917" i="76"/>
  <c r="I1917" i="76"/>
  <c r="J1917" i="76"/>
  <c r="G1918" i="76"/>
  <c r="H1918" i="76"/>
  <c r="I1918" i="76"/>
  <c r="J1918" i="76"/>
  <c r="G1919" i="76"/>
  <c r="H1919" i="76"/>
  <c r="I1919" i="76"/>
  <c r="J1919" i="76"/>
  <c r="G1920" i="76"/>
  <c r="H1920" i="76"/>
  <c r="I1920" i="76"/>
  <c r="J1920" i="76"/>
  <c r="G1921" i="76"/>
  <c r="H1921" i="76"/>
  <c r="I1921" i="76"/>
  <c r="J1921" i="76"/>
  <c r="G1922" i="76"/>
  <c r="H1922" i="76"/>
  <c r="I1922" i="76"/>
  <c r="J1922" i="76"/>
  <c r="G1923" i="76"/>
  <c r="H1923" i="76"/>
  <c r="I1923" i="76"/>
  <c r="J1923" i="76"/>
  <c r="G1924" i="76"/>
  <c r="H1924" i="76"/>
  <c r="I1924" i="76"/>
  <c r="J1924" i="76"/>
  <c r="G1925" i="76"/>
  <c r="H1925" i="76"/>
  <c r="I1925" i="76"/>
  <c r="J1925" i="76"/>
  <c r="G1926" i="76"/>
  <c r="H1926" i="76"/>
  <c r="I1926" i="76"/>
  <c r="J1926" i="76"/>
  <c r="G1927" i="76"/>
  <c r="H1927" i="76"/>
  <c r="I1927" i="76"/>
  <c r="J1927" i="76"/>
  <c r="G1928" i="76"/>
  <c r="H1928" i="76"/>
  <c r="I1928" i="76"/>
  <c r="J1928" i="76"/>
  <c r="G1929" i="76"/>
  <c r="H1929" i="76"/>
  <c r="I1929" i="76"/>
  <c r="J1929" i="76"/>
  <c r="G1930" i="76"/>
  <c r="H1930" i="76"/>
  <c r="I1930" i="76"/>
  <c r="J1930" i="76"/>
  <c r="G1931" i="76"/>
  <c r="H1931" i="76"/>
  <c r="I1931" i="76"/>
  <c r="J1931" i="76"/>
  <c r="G1932" i="76"/>
  <c r="H1932" i="76"/>
  <c r="I1932" i="76"/>
  <c r="J1932" i="76"/>
  <c r="G1933" i="76"/>
  <c r="H1933" i="76"/>
  <c r="I1933" i="76"/>
  <c r="J1933" i="76"/>
  <c r="G1934" i="76"/>
  <c r="H1934" i="76"/>
  <c r="I1934" i="76"/>
  <c r="J1934" i="76"/>
  <c r="G1935" i="76"/>
  <c r="H1935" i="76"/>
  <c r="I1935" i="76"/>
  <c r="J1935" i="76"/>
  <c r="G1936" i="76"/>
  <c r="H1936" i="76"/>
  <c r="I1936" i="76"/>
  <c r="J1936" i="76"/>
  <c r="G1937" i="76"/>
  <c r="H1937" i="76"/>
  <c r="I1937" i="76"/>
  <c r="J1937" i="76"/>
  <c r="G1938" i="76"/>
  <c r="H1938" i="76"/>
  <c r="I1938" i="76"/>
  <c r="J1938" i="76"/>
  <c r="G1939" i="76"/>
  <c r="H1939" i="76"/>
  <c r="I1939" i="76"/>
  <c r="J1939" i="76"/>
  <c r="G1940" i="76"/>
  <c r="H1940" i="76"/>
  <c r="I1940" i="76"/>
  <c r="J1940" i="76"/>
  <c r="G1941" i="76"/>
  <c r="H1941" i="76"/>
  <c r="I1941" i="76"/>
  <c r="J1941" i="76"/>
  <c r="G1942" i="76"/>
  <c r="H1942" i="76"/>
  <c r="I1942" i="76"/>
  <c r="J1942" i="76"/>
  <c r="G1943" i="76"/>
  <c r="H1943" i="76"/>
  <c r="I1943" i="76"/>
  <c r="J1943" i="76"/>
  <c r="G1944" i="76"/>
  <c r="H1944" i="76"/>
  <c r="I1944" i="76"/>
  <c r="J1944" i="76"/>
  <c r="G1945" i="76"/>
  <c r="H1945" i="76"/>
  <c r="I1945" i="76"/>
  <c r="J1945" i="76"/>
  <c r="G1946" i="76"/>
  <c r="H1946" i="76"/>
  <c r="I1946" i="76"/>
  <c r="J1946" i="76"/>
  <c r="G1947" i="76"/>
  <c r="H1947" i="76"/>
  <c r="I1947" i="76"/>
  <c r="J1947" i="76"/>
  <c r="G1948" i="76"/>
  <c r="H1948" i="76"/>
  <c r="I1948" i="76"/>
  <c r="J1948" i="76"/>
  <c r="G1949" i="76"/>
  <c r="H1949" i="76"/>
  <c r="I1949" i="76"/>
  <c r="J1949" i="76"/>
  <c r="G1950" i="76"/>
  <c r="H1950" i="76"/>
  <c r="I1950" i="76"/>
  <c r="J1950" i="76"/>
  <c r="G1951" i="76"/>
  <c r="H1951" i="76"/>
  <c r="I1951" i="76"/>
  <c r="J1951" i="76"/>
  <c r="G1952" i="76"/>
  <c r="H1952" i="76"/>
  <c r="I1952" i="76"/>
  <c r="J1952" i="76"/>
  <c r="G1953" i="76"/>
  <c r="H1953" i="76"/>
  <c r="I1953" i="76"/>
  <c r="J1953" i="76"/>
  <c r="G1954" i="76"/>
  <c r="H1954" i="76"/>
  <c r="I1954" i="76"/>
  <c r="J1954" i="76"/>
  <c r="G1955" i="76"/>
  <c r="H1955" i="76"/>
  <c r="I1955" i="76"/>
  <c r="J1955" i="76"/>
  <c r="G1956" i="76"/>
  <c r="H1956" i="76"/>
  <c r="I1956" i="76"/>
  <c r="J1956" i="76"/>
  <c r="G1957" i="76"/>
  <c r="H1957" i="76"/>
  <c r="I1957" i="76"/>
  <c r="J1957" i="76"/>
  <c r="G1958" i="76"/>
  <c r="H1958" i="76"/>
  <c r="I1958" i="76"/>
  <c r="J1958" i="76"/>
  <c r="G1959" i="76"/>
  <c r="H1959" i="76"/>
  <c r="I1959" i="76"/>
  <c r="J1959" i="76"/>
  <c r="G1960" i="76"/>
  <c r="H1960" i="76"/>
  <c r="I1960" i="76"/>
  <c r="J1960" i="76"/>
  <c r="G1961" i="76"/>
  <c r="H1961" i="76"/>
  <c r="I1961" i="76"/>
  <c r="J1961" i="76"/>
  <c r="G1962" i="76"/>
  <c r="H1962" i="76"/>
  <c r="I1962" i="76"/>
  <c r="J1962" i="76"/>
  <c r="G1963" i="76"/>
  <c r="H1963" i="76"/>
  <c r="I1963" i="76"/>
  <c r="J1963" i="76"/>
  <c r="G1964" i="76"/>
  <c r="H1964" i="76"/>
  <c r="I1964" i="76"/>
  <c r="J1964" i="76"/>
  <c r="G1965" i="76"/>
  <c r="H1965" i="76"/>
  <c r="I1965" i="76"/>
  <c r="J1965" i="76"/>
  <c r="G1966" i="76"/>
  <c r="H1966" i="76"/>
  <c r="I1966" i="76"/>
  <c r="J1966" i="76"/>
  <c r="G1967" i="76"/>
  <c r="H1967" i="76"/>
  <c r="I1967" i="76"/>
  <c r="J1967" i="76"/>
  <c r="G1968" i="76"/>
  <c r="H1968" i="76"/>
  <c r="I1968" i="76"/>
  <c r="J1968" i="76"/>
  <c r="G1969" i="76"/>
  <c r="H1969" i="76"/>
  <c r="I1969" i="76"/>
  <c r="J1969" i="76"/>
  <c r="G1970" i="76"/>
  <c r="H1970" i="76"/>
  <c r="I1970" i="76"/>
  <c r="J1970" i="76"/>
  <c r="G1971" i="76"/>
  <c r="H1971" i="76"/>
  <c r="I1971" i="76"/>
  <c r="J1971" i="76"/>
  <c r="G1972" i="76"/>
  <c r="H1972" i="76"/>
  <c r="I1972" i="76"/>
  <c r="J1972" i="76"/>
  <c r="G1973" i="76"/>
  <c r="H1973" i="76"/>
  <c r="I1973" i="76"/>
  <c r="J1973" i="76"/>
  <c r="G1974" i="76"/>
  <c r="H1974" i="76"/>
  <c r="I1974" i="76"/>
  <c r="J1974" i="76"/>
  <c r="G1975" i="76"/>
  <c r="H1975" i="76"/>
  <c r="I1975" i="76"/>
  <c r="J1975" i="76"/>
  <c r="G1976" i="76"/>
  <c r="H1976" i="76"/>
  <c r="I1976" i="76"/>
  <c r="J1976" i="76"/>
  <c r="G1977" i="76"/>
  <c r="H1977" i="76"/>
  <c r="I1977" i="76"/>
  <c r="J1977" i="76"/>
  <c r="G1978" i="76"/>
  <c r="H1978" i="76"/>
  <c r="I1978" i="76"/>
  <c r="J1978" i="76"/>
  <c r="G1979" i="76"/>
  <c r="H1979" i="76"/>
  <c r="I1979" i="76"/>
  <c r="J1979" i="76"/>
  <c r="G1980" i="76"/>
  <c r="H1980" i="76"/>
  <c r="I1980" i="76"/>
  <c r="J1980" i="76"/>
  <c r="G1981" i="76"/>
  <c r="H1981" i="76"/>
  <c r="I1981" i="76"/>
  <c r="J1981" i="76"/>
  <c r="G1982" i="76"/>
  <c r="H1982" i="76"/>
  <c r="I1982" i="76"/>
  <c r="J1982" i="76"/>
  <c r="G1983" i="76"/>
  <c r="H1983" i="76"/>
  <c r="I1983" i="76"/>
  <c r="J1983" i="76"/>
  <c r="G1984" i="76"/>
  <c r="H1984" i="76"/>
  <c r="I1984" i="76"/>
  <c r="J1984" i="76"/>
  <c r="G1985" i="76"/>
  <c r="H1985" i="76"/>
  <c r="I1985" i="76"/>
  <c r="J1985" i="76"/>
  <c r="G1986" i="76"/>
  <c r="H1986" i="76"/>
  <c r="I1986" i="76"/>
  <c r="J1986" i="76"/>
  <c r="G1987" i="76"/>
  <c r="H1987" i="76"/>
  <c r="I1987" i="76"/>
  <c r="J1987" i="76"/>
  <c r="G1988" i="76"/>
  <c r="H1988" i="76"/>
  <c r="I1988" i="76"/>
  <c r="J1988" i="76"/>
  <c r="G1989" i="76"/>
  <c r="H1989" i="76"/>
  <c r="I1989" i="76"/>
  <c r="J1989" i="76"/>
  <c r="G1990" i="76"/>
  <c r="H1990" i="76"/>
  <c r="I1990" i="76"/>
  <c r="J1990" i="76"/>
  <c r="G1991" i="76"/>
  <c r="H1991" i="76"/>
  <c r="I1991" i="76"/>
  <c r="J1991" i="76"/>
  <c r="G1992" i="76"/>
  <c r="H1992" i="76"/>
  <c r="I1992" i="76"/>
  <c r="J1992" i="76"/>
  <c r="G1993" i="76"/>
  <c r="H1993" i="76"/>
  <c r="I1993" i="76"/>
  <c r="J1993" i="76"/>
  <c r="G1994" i="76"/>
  <c r="H1994" i="76"/>
  <c r="I1994" i="76"/>
  <c r="J1994" i="76"/>
  <c r="G1995" i="76"/>
  <c r="H1995" i="76"/>
  <c r="I1995" i="76"/>
  <c r="J1995" i="76"/>
  <c r="G1996" i="76"/>
  <c r="H1996" i="76"/>
  <c r="I1996" i="76"/>
  <c r="J1996" i="76"/>
  <c r="G1997" i="76"/>
  <c r="H1997" i="76"/>
  <c r="I1997" i="76"/>
  <c r="J1997" i="76"/>
  <c r="G1998" i="76"/>
  <c r="H1998" i="76"/>
  <c r="I1998" i="76"/>
  <c r="J1998" i="76"/>
  <c r="G1999" i="76"/>
  <c r="H1999" i="76"/>
  <c r="I1999" i="76"/>
  <c r="J1999" i="76"/>
  <c r="G2000" i="76"/>
  <c r="H2000" i="76"/>
  <c r="I2000" i="76"/>
  <c r="J2000" i="76"/>
  <c r="G2001" i="76"/>
  <c r="H2001" i="76"/>
  <c r="I2001" i="76"/>
  <c r="J2001" i="76"/>
  <c r="G2002" i="76"/>
  <c r="H2002" i="76"/>
  <c r="I2002" i="76"/>
  <c r="J2002" i="76"/>
  <c r="G2003" i="76"/>
  <c r="H2003" i="76"/>
  <c r="I2003" i="76"/>
  <c r="J2003" i="76"/>
  <c r="G2004" i="76"/>
  <c r="H2004" i="76"/>
  <c r="I2004" i="76"/>
  <c r="J2004" i="76"/>
  <c r="G2005" i="76"/>
  <c r="H2005" i="76"/>
  <c r="I2005" i="76"/>
  <c r="J2005" i="76"/>
  <c r="G2006" i="76"/>
  <c r="H2006" i="76"/>
  <c r="I2006" i="76"/>
  <c r="J2006" i="76"/>
  <c r="G2007" i="76"/>
  <c r="H2007" i="76"/>
  <c r="I2007" i="76"/>
  <c r="J2007" i="76"/>
  <c r="G2008" i="76"/>
  <c r="H2008" i="76"/>
  <c r="I2008" i="76"/>
  <c r="J2008" i="76"/>
  <c r="G2009" i="76"/>
  <c r="H2009" i="76"/>
  <c r="I2009" i="76"/>
  <c r="J2009" i="76"/>
  <c r="G2010" i="76"/>
  <c r="H2010" i="76"/>
  <c r="I2010" i="76"/>
  <c r="J2010" i="76"/>
  <c r="G2011" i="76"/>
  <c r="H2011" i="76"/>
  <c r="I2011" i="76"/>
  <c r="J2011" i="76"/>
  <c r="G2012" i="76"/>
  <c r="H2012" i="76"/>
  <c r="I2012" i="76"/>
  <c r="J2012" i="76"/>
  <c r="G2013" i="76"/>
  <c r="H2013" i="76"/>
  <c r="I2013" i="76"/>
  <c r="J2013" i="76"/>
  <c r="G2014" i="76"/>
  <c r="H2014" i="76"/>
  <c r="I2014" i="76"/>
  <c r="J2014" i="76"/>
  <c r="G2015" i="76"/>
  <c r="H2015" i="76"/>
  <c r="I2015" i="76"/>
  <c r="J2015" i="76"/>
  <c r="G2016" i="76"/>
  <c r="H2016" i="76"/>
  <c r="I2016" i="76"/>
  <c r="J2016" i="76"/>
  <c r="G2017" i="76"/>
  <c r="H2017" i="76"/>
  <c r="I2017" i="76"/>
  <c r="J2017" i="76"/>
  <c r="G2018" i="76"/>
  <c r="H2018" i="76"/>
  <c r="I2018" i="76"/>
  <c r="J2018" i="76"/>
  <c r="G2019" i="76"/>
  <c r="H2019" i="76"/>
  <c r="I2019" i="76"/>
  <c r="J2019" i="76"/>
  <c r="G2020" i="76"/>
  <c r="H2020" i="76"/>
  <c r="I2020" i="76"/>
  <c r="J2020" i="76"/>
  <c r="G2021" i="76"/>
  <c r="H2021" i="76"/>
  <c r="I2021" i="76"/>
  <c r="J2021" i="76"/>
  <c r="G2022" i="76"/>
  <c r="H2022" i="76"/>
  <c r="I2022" i="76"/>
  <c r="J2022" i="76"/>
  <c r="G2023" i="76"/>
  <c r="H2023" i="76"/>
  <c r="I2023" i="76"/>
  <c r="J2023" i="76"/>
  <c r="G2024" i="76"/>
  <c r="H2024" i="76"/>
  <c r="I2024" i="76"/>
  <c r="J2024" i="76"/>
  <c r="G2025" i="76"/>
  <c r="H2025" i="76"/>
  <c r="I2025" i="76"/>
  <c r="J2025" i="76"/>
  <c r="G2026" i="76"/>
  <c r="H2026" i="76"/>
  <c r="I2026" i="76"/>
  <c r="J2026" i="76"/>
  <c r="G2027" i="76"/>
  <c r="H2027" i="76"/>
  <c r="I2027" i="76"/>
  <c r="J2027" i="76"/>
  <c r="G2028" i="76"/>
  <c r="H2028" i="76"/>
  <c r="I2028" i="76"/>
  <c r="J2028" i="76"/>
  <c r="G2029" i="76"/>
  <c r="H2029" i="76"/>
  <c r="I2029" i="76"/>
  <c r="J2029" i="76"/>
  <c r="G2030" i="76"/>
  <c r="H2030" i="76"/>
  <c r="I2030" i="76"/>
  <c r="J2030" i="76"/>
  <c r="G2031" i="76"/>
  <c r="H2031" i="76"/>
  <c r="I2031" i="76"/>
  <c r="J2031" i="76"/>
  <c r="G2032" i="76"/>
  <c r="H2032" i="76"/>
  <c r="I2032" i="76"/>
  <c r="J2032" i="76"/>
  <c r="G2033" i="76"/>
  <c r="H2033" i="76"/>
  <c r="I2033" i="76"/>
  <c r="J2033" i="76"/>
  <c r="G2034" i="76"/>
  <c r="H2034" i="76"/>
  <c r="I2034" i="76"/>
  <c r="J2034" i="76"/>
  <c r="G2035" i="76"/>
  <c r="H2035" i="76"/>
  <c r="I2035" i="76"/>
  <c r="J2035" i="76"/>
  <c r="G2036" i="76"/>
  <c r="H2036" i="76"/>
  <c r="I2036" i="76"/>
  <c r="J2036" i="76"/>
  <c r="G2037" i="76"/>
  <c r="H2037" i="76"/>
  <c r="I2037" i="76"/>
  <c r="J2037" i="76"/>
  <c r="G2038" i="76"/>
  <c r="H2038" i="76"/>
  <c r="I2038" i="76"/>
  <c r="J2038" i="76"/>
  <c r="G2039" i="76"/>
  <c r="H2039" i="76"/>
  <c r="I2039" i="76"/>
  <c r="J2039" i="76"/>
  <c r="G2040" i="76"/>
  <c r="H2040" i="76"/>
  <c r="I2040" i="76"/>
  <c r="J2040" i="76"/>
  <c r="G2041" i="76"/>
  <c r="H2041" i="76"/>
  <c r="I2041" i="76"/>
  <c r="J2041" i="76"/>
  <c r="G2042" i="76"/>
  <c r="H2042" i="76"/>
  <c r="I2042" i="76"/>
  <c r="J2042" i="76"/>
  <c r="G2043" i="76"/>
  <c r="H2043" i="76"/>
  <c r="I2043" i="76"/>
  <c r="J2043" i="76"/>
  <c r="G2044" i="76"/>
  <c r="H2044" i="76"/>
  <c r="I2044" i="76"/>
  <c r="J2044" i="76"/>
  <c r="G2045" i="76"/>
  <c r="H2045" i="76"/>
  <c r="I2045" i="76"/>
  <c r="J2045" i="76"/>
  <c r="G2046" i="76"/>
  <c r="H2046" i="76"/>
  <c r="I2046" i="76"/>
  <c r="J2046" i="76"/>
  <c r="G2047" i="76"/>
  <c r="H2047" i="76"/>
  <c r="I2047" i="76"/>
  <c r="J2047" i="76"/>
  <c r="G2048" i="76"/>
  <c r="H2048" i="76"/>
  <c r="I2048" i="76"/>
  <c r="J2048" i="76"/>
  <c r="G2049" i="76"/>
  <c r="H2049" i="76"/>
  <c r="I2049" i="76"/>
  <c r="J2049" i="76"/>
  <c r="G2050" i="76"/>
  <c r="H2050" i="76"/>
  <c r="I2050" i="76"/>
  <c r="J2050" i="76"/>
  <c r="G2051" i="76"/>
  <c r="H2051" i="76"/>
  <c r="I2051" i="76"/>
  <c r="J2051" i="76"/>
  <c r="G2052" i="76"/>
  <c r="H2052" i="76"/>
  <c r="I2052" i="76"/>
  <c r="J2052" i="76"/>
  <c r="G2053" i="76"/>
  <c r="H2053" i="76"/>
  <c r="I2053" i="76"/>
  <c r="J2053" i="76"/>
  <c r="G2054" i="76"/>
  <c r="H2054" i="76"/>
  <c r="I2054" i="76"/>
  <c r="J2054" i="76"/>
  <c r="G2055" i="76"/>
  <c r="H2055" i="76"/>
  <c r="I2055" i="76"/>
  <c r="J2055" i="76"/>
  <c r="G2056" i="76"/>
  <c r="H2056" i="76"/>
  <c r="I2056" i="76"/>
  <c r="J2056" i="76"/>
  <c r="G2057" i="76"/>
  <c r="H2057" i="76"/>
  <c r="I2057" i="76"/>
  <c r="J2057" i="76"/>
  <c r="G2058" i="76"/>
  <c r="H2058" i="76"/>
  <c r="I2058" i="76"/>
  <c r="J2058" i="76"/>
  <c r="G2059" i="76"/>
  <c r="H2059" i="76"/>
  <c r="I2059" i="76"/>
  <c r="J2059" i="76"/>
  <c r="G2060" i="76"/>
  <c r="H2060" i="76"/>
  <c r="I2060" i="76"/>
  <c r="J2060" i="76"/>
  <c r="G2061" i="76"/>
  <c r="H2061" i="76"/>
  <c r="I2061" i="76"/>
  <c r="J2061" i="76"/>
  <c r="G2062" i="76"/>
  <c r="H2062" i="76"/>
  <c r="I2062" i="76"/>
  <c r="J2062" i="76"/>
  <c r="G2063" i="76"/>
  <c r="H2063" i="76"/>
  <c r="I2063" i="76"/>
  <c r="J2063" i="76"/>
  <c r="G2064" i="76"/>
  <c r="H2064" i="76"/>
  <c r="I2064" i="76"/>
  <c r="J2064" i="76"/>
  <c r="G2065" i="76"/>
  <c r="H2065" i="76"/>
  <c r="I2065" i="76"/>
  <c r="J2065" i="76"/>
  <c r="G2066" i="76"/>
  <c r="H2066" i="76"/>
  <c r="I2066" i="76"/>
  <c r="J2066" i="76"/>
  <c r="G2067" i="76"/>
  <c r="H2067" i="76"/>
  <c r="I2067" i="76"/>
  <c r="J2067" i="76"/>
  <c r="G2068" i="76"/>
  <c r="H2068" i="76"/>
  <c r="I2068" i="76"/>
  <c r="J2068" i="76"/>
  <c r="G2069" i="76"/>
  <c r="H2069" i="76"/>
  <c r="I2069" i="76"/>
  <c r="J2069" i="76"/>
  <c r="G2070" i="76"/>
  <c r="H2070" i="76"/>
  <c r="I2070" i="76"/>
  <c r="J2070" i="76"/>
  <c r="G2071" i="76"/>
  <c r="H2071" i="76"/>
  <c r="I2071" i="76"/>
  <c r="J2071" i="76"/>
  <c r="G2072" i="76"/>
  <c r="H2072" i="76"/>
  <c r="I2072" i="76"/>
  <c r="J2072" i="76"/>
  <c r="G2073" i="76"/>
  <c r="H2073" i="76"/>
  <c r="I2073" i="76"/>
  <c r="J2073" i="76"/>
  <c r="G2074" i="76"/>
  <c r="H2074" i="76"/>
  <c r="I2074" i="76"/>
  <c r="J2074" i="76"/>
  <c r="G2075" i="76"/>
  <c r="H2075" i="76"/>
  <c r="I2075" i="76"/>
  <c r="J2075" i="76"/>
  <c r="G2076" i="76"/>
  <c r="H2076" i="76"/>
  <c r="I2076" i="76"/>
  <c r="J2076" i="76"/>
  <c r="G2077" i="76"/>
  <c r="H2077" i="76"/>
  <c r="I2077" i="76"/>
  <c r="J2077" i="76"/>
  <c r="G2078" i="76"/>
  <c r="H2078" i="76"/>
  <c r="I2078" i="76"/>
  <c r="J2078" i="76"/>
  <c r="G2079" i="76"/>
  <c r="H2079" i="76"/>
  <c r="I2079" i="76"/>
  <c r="J2079" i="76"/>
  <c r="G2080" i="76"/>
  <c r="H2080" i="76"/>
  <c r="I2080" i="76"/>
  <c r="J2080" i="76"/>
  <c r="G2081" i="76"/>
  <c r="H2081" i="76"/>
  <c r="I2081" i="76"/>
  <c r="J2081" i="76"/>
  <c r="G2082" i="76"/>
  <c r="H2082" i="76"/>
  <c r="I2082" i="76"/>
  <c r="J2082" i="76"/>
  <c r="G2083" i="76"/>
  <c r="H2083" i="76"/>
  <c r="I2083" i="76"/>
  <c r="J2083" i="76"/>
  <c r="G2084" i="76"/>
  <c r="H2084" i="76"/>
  <c r="I2084" i="76"/>
  <c r="J2084" i="76"/>
  <c r="G2085" i="76"/>
  <c r="H2085" i="76"/>
  <c r="I2085" i="76"/>
  <c r="J2085" i="76"/>
  <c r="G2086" i="76"/>
  <c r="H2086" i="76"/>
  <c r="I2086" i="76"/>
  <c r="J2086" i="76"/>
  <c r="G2087" i="76"/>
  <c r="H2087" i="76"/>
  <c r="I2087" i="76"/>
  <c r="J2087" i="76"/>
  <c r="G2088" i="76"/>
  <c r="H2088" i="76"/>
  <c r="I2088" i="76"/>
  <c r="J2088" i="76"/>
  <c r="G2089" i="76"/>
  <c r="H2089" i="76"/>
  <c r="I2089" i="76"/>
  <c r="J2089" i="76"/>
  <c r="G2090" i="76"/>
  <c r="H2090" i="76"/>
  <c r="I2090" i="76"/>
  <c r="J2090" i="76"/>
  <c r="G2091" i="76"/>
  <c r="H2091" i="76"/>
  <c r="I2091" i="76"/>
  <c r="J2091" i="76"/>
  <c r="G2092" i="76"/>
  <c r="H2092" i="76"/>
  <c r="I2092" i="76"/>
  <c r="J2092" i="76"/>
  <c r="G2093" i="76"/>
  <c r="H2093" i="76"/>
  <c r="I2093" i="76"/>
  <c r="J2093" i="76"/>
  <c r="G2094" i="76"/>
  <c r="H2094" i="76"/>
  <c r="I2094" i="76"/>
  <c r="J2094" i="76"/>
  <c r="G2095" i="76"/>
  <c r="H2095" i="76"/>
  <c r="I2095" i="76"/>
  <c r="J2095" i="76"/>
  <c r="G2096" i="76"/>
  <c r="H2096" i="76"/>
  <c r="I2096" i="76"/>
  <c r="J2096" i="76"/>
  <c r="G2097" i="76"/>
  <c r="H2097" i="76"/>
  <c r="I2097" i="76"/>
  <c r="J2097" i="76"/>
  <c r="G2098" i="76"/>
  <c r="H2098" i="76"/>
  <c r="I2098" i="76"/>
  <c r="J2098" i="76"/>
  <c r="G2099" i="76"/>
  <c r="H2099" i="76"/>
  <c r="I2099" i="76"/>
  <c r="J2099" i="76"/>
  <c r="G2100" i="76"/>
  <c r="H2100" i="76"/>
  <c r="I2100" i="76"/>
  <c r="J2100" i="76"/>
  <c r="G2101" i="76"/>
  <c r="H2101" i="76"/>
  <c r="I2101" i="76"/>
  <c r="J2101" i="76"/>
  <c r="G2102" i="76"/>
  <c r="H2102" i="76"/>
  <c r="I2102" i="76"/>
  <c r="J2102" i="76"/>
  <c r="G2103" i="76"/>
  <c r="H2103" i="76"/>
  <c r="I2103" i="76"/>
  <c r="J2103" i="76"/>
  <c r="G2104" i="76"/>
  <c r="H2104" i="76"/>
  <c r="I2104" i="76"/>
  <c r="J2104" i="76"/>
  <c r="G2105" i="76"/>
  <c r="H2105" i="76"/>
  <c r="I2105" i="76"/>
  <c r="J2105" i="76"/>
  <c r="G2106" i="76"/>
  <c r="H2106" i="76"/>
  <c r="I2106" i="76"/>
  <c r="J2106" i="76"/>
  <c r="G2107" i="76"/>
  <c r="H2107" i="76"/>
  <c r="I2107" i="76"/>
  <c r="J2107" i="76"/>
  <c r="G2108" i="76"/>
  <c r="H2108" i="76"/>
  <c r="I2108" i="76"/>
  <c r="J2108" i="76"/>
  <c r="G2109" i="76"/>
  <c r="H2109" i="76"/>
  <c r="I2109" i="76"/>
  <c r="J2109" i="76"/>
  <c r="G2110" i="76"/>
  <c r="H2110" i="76"/>
  <c r="I2110" i="76"/>
  <c r="J2110" i="76"/>
  <c r="G2111" i="76"/>
  <c r="H2111" i="76"/>
  <c r="I2111" i="76"/>
  <c r="J2111" i="76"/>
  <c r="G2112" i="76"/>
  <c r="H2112" i="76"/>
  <c r="I2112" i="76"/>
  <c r="J2112" i="76"/>
  <c r="G2113" i="76"/>
  <c r="H2113" i="76"/>
  <c r="I2113" i="76"/>
  <c r="J2113" i="76"/>
  <c r="G2114" i="76"/>
  <c r="H2114" i="76"/>
  <c r="I2114" i="76"/>
  <c r="J2114" i="76"/>
  <c r="G2115" i="76"/>
  <c r="H2115" i="76"/>
  <c r="I2115" i="76"/>
  <c r="J2115" i="76"/>
  <c r="G2116" i="76"/>
  <c r="H2116" i="76"/>
  <c r="I2116" i="76"/>
  <c r="J2116" i="76"/>
  <c r="G2117" i="76"/>
  <c r="H2117" i="76"/>
  <c r="I2117" i="76"/>
  <c r="J2117" i="76"/>
  <c r="G2118" i="76"/>
  <c r="H2118" i="76"/>
  <c r="I2118" i="76"/>
  <c r="J2118" i="76"/>
  <c r="G2119" i="76"/>
  <c r="H2119" i="76"/>
  <c r="I2119" i="76"/>
  <c r="J2119" i="76"/>
  <c r="G2120" i="76"/>
  <c r="H2120" i="76"/>
  <c r="I2120" i="76"/>
  <c r="J2120" i="76"/>
  <c r="G2121" i="76"/>
  <c r="H2121" i="76"/>
  <c r="I2121" i="76"/>
  <c r="J2121" i="76"/>
  <c r="G2122" i="76"/>
  <c r="H2122" i="76"/>
  <c r="I2122" i="76"/>
  <c r="J2122" i="76"/>
  <c r="G2123" i="76"/>
  <c r="H2123" i="76"/>
  <c r="I2123" i="76"/>
  <c r="J2123" i="76"/>
  <c r="G2124" i="76"/>
  <c r="H2124" i="76"/>
  <c r="I2124" i="76"/>
  <c r="J2124" i="76"/>
  <c r="G2125" i="76"/>
  <c r="H2125" i="76"/>
  <c r="I2125" i="76"/>
  <c r="J2125" i="76"/>
  <c r="G2126" i="76"/>
  <c r="H2126" i="76"/>
  <c r="I2126" i="76"/>
  <c r="J2126" i="76"/>
  <c r="G2127" i="76"/>
  <c r="H2127" i="76"/>
  <c r="I2127" i="76"/>
  <c r="J2127" i="76"/>
  <c r="G2128" i="76"/>
  <c r="H2128" i="76"/>
  <c r="I2128" i="76"/>
  <c r="J2128" i="76"/>
  <c r="G2129" i="76"/>
  <c r="H2129" i="76"/>
  <c r="I2129" i="76"/>
  <c r="J2129" i="76"/>
  <c r="G2130" i="76"/>
  <c r="H2130" i="76"/>
  <c r="I2130" i="76"/>
  <c r="J2130" i="76"/>
  <c r="G2131" i="76"/>
  <c r="H2131" i="76"/>
  <c r="I2131" i="76"/>
  <c r="J2131" i="76"/>
  <c r="G2132" i="76"/>
  <c r="H2132" i="76"/>
  <c r="I2132" i="76"/>
  <c r="J2132" i="76"/>
  <c r="G2133" i="76"/>
  <c r="H2133" i="76"/>
  <c r="I2133" i="76"/>
  <c r="J2133" i="76"/>
  <c r="G2134" i="76"/>
  <c r="H2134" i="76"/>
  <c r="I2134" i="76"/>
  <c r="J2134" i="76"/>
  <c r="G2135" i="76"/>
  <c r="H2135" i="76"/>
  <c r="I2135" i="76"/>
  <c r="J2135" i="76"/>
  <c r="G2136" i="76"/>
  <c r="H2136" i="76"/>
  <c r="I2136" i="76"/>
  <c r="J2136" i="76"/>
  <c r="G2137" i="76"/>
  <c r="H2137" i="76"/>
  <c r="I2137" i="76"/>
  <c r="J2137" i="76"/>
  <c r="G2138" i="76"/>
  <c r="H2138" i="76"/>
  <c r="I2138" i="76"/>
  <c r="J2138" i="76"/>
  <c r="G2139" i="76"/>
  <c r="H2139" i="76"/>
  <c r="I2139" i="76"/>
  <c r="J2139" i="76"/>
  <c r="G2140" i="76"/>
  <c r="H2140" i="76"/>
  <c r="I2140" i="76"/>
  <c r="J2140" i="76"/>
  <c r="G2141" i="76"/>
  <c r="H2141" i="76"/>
  <c r="I2141" i="76"/>
  <c r="J2141" i="76"/>
  <c r="G2142" i="76"/>
  <c r="H2142" i="76"/>
  <c r="I2142" i="76"/>
  <c r="J2142" i="76"/>
  <c r="G2143" i="76"/>
  <c r="H2143" i="76"/>
  <c r="I2143" i="76"/>
  <c r="J2143" i="76"/>
  <c r="G2144" i="76"/>
  <c r="H2144" i="76"/>
  <c r="I2144" i="76"/>
  <c r="J2144" i="76"/>
  <c r="G2145" i="76"/>
  <c r="H2145" i="76"/>
  <c r="I2145" i="76"/>
  <c r="J2145" i="76"/>
  <c r="G2146" i="76"/>
  <c r="H2146" i="76"/>
  <c r="I2146" i="76"/>
  <c r="J2146" i="76"/>
  <c r="G2147" i="76"/>
  <c r="H2147" i="76"/>
  <c r="I2147" i="76"/>
  <c r="J2147" i="76"/>
  <c r="G2148" i="76"/>
  <c r="H2148" i="76"/>
  <c r="I2148" i="76"/>
  <c r="J2148" i="76"/>
  <c r="G2149" i="76"/>
  <c r="H2149" i="76"/>
  <c r="I2149" i="76"/>
  <c r="J2149" i="76"/>
  <c r="G2150" i="76"/>
  <c r="H2150" i="76"/>
  <c r="I2150" i="76"/>
  <c r="J2150" i="76"/>
  <c r="G2151" i="76"/>
  <c r="H2151" i="76"/>
  <c r="I2151" i="76"/>
  <c r="J2151" i="76"/>
  <c r="G2152" i="76"/>
  <c r="H2152" i="76"/>
  <c r="I2152" i="76"/>
  <c r="J2152" i="76"/>
  <c r="G2153" i="76"/>
  <c r="H2153" i="76"/>
  <c r="I2153" i="76"/>
  <c r="J2153" i="76"/>
  <c r="G2154" i="76"/>
  <c r="H2154" i="76"/>
  <c r="I2154" i="76"/>
  <c r="J2154" i="76"/>
  <c r="G2155" i="76"/>
  <c r="H2155" i="76"/>
  <c r="I2155" i="76"/>
  <c r="J2155" i="76"/>
  <c r="G2156" i="76"/>
  <c r="H2156" i="76"/>
  <c r="I2156" i="76"/>
  <c r="J2156" i="76"/>
  <c r="G2157" i="76"/>
  <c r="H2157" i="76"/>
  <c r="I2157" i="76"/>
  <c r="J2157" i="76"/>
  <c r="G2158" i="76"/>
  <c r="H2158" i="76"/>
  <c r="I2158" i="76"/>
  <c r="J2158" i="76"/>
  <c r="G2159" i="76"/>
  <c r="H2159" i="76"/>
  <c r="I2159" i="76"/>
  <c r="J2159" i="76"/>
  <c r="G2160" i="76"/>
  <c r="H2160" i="76"/>
  <c r="I2160" i="76"/>
  <c r="J2160" i="76"/>
  <c r="G2161" i="76"/>
  <c r="H2161" i="76"/>
  <c r="I2161" i="76"/>
  <c r="J2161" i="76"/>
  <c r="G2162" i="76"/>
  <c r="H2162" i="76"/>
  <c r="I2162" i="76"/>
  <c r="J2162" i="76"/>
  <c r="G2163" i="76"/>
  <c r="H2163" i="76"/>
  <c r="I2163" i="76"/>
  <c r="J2163" i="76"/>
  <c r="G2164" i="76"/>
  <c r="H2164" i="76"/>
  <c r="I2164" i="76"/>
  <c r="J2164" i="76"/>
  <c r="G2165" i="76"/>
  <c r="H2165" i="76"/>
  <c r="I2165" i="76"/>
  <c r="J2165" i="76"/>
  <c r="G2166" i="76"/>
  <c r="H2166" i="76"/>
  <c r="I2166" i="76"/>
  <c r="J2166" i="76"/>
  <c r="G2167" i="76"/>
  <c r="H2167" i="76"/>
  <c r="I2167" i="76"/>
  <c r="J2167" i="76"/>
  <c r="G2168" i="76"/>
  <c r="H2168" i="76"/>
  <c r="I2168" i="76"/>
  <c r="J2168" i="76"/>
  <c r="G2169" i="76"/>
  <c r="H2169" i="76"/>
  <c r="I2169" i="76"/>
  <c r="J2169" i="76"/>
  <c r="G2170" i="76"/>
  <c r="H2170" i="76"/>
  <c r="I2170" i="76"/>
  <c r="J2170" i="76"/>
  <c r="G2171" i="76"/>
  <c r="H2171" i="76"/>
  <c r="I2171" i="76"/>
  <c r="J2171" i="76"/>
  <c r="G2172" i="76"/>
  <c r="H2172" i="76"/>
  <c r="I2172" i="76"/>
  <c r="J2172" i="76"/>
  <c r="G2173" i="76"/>
  <c r="H2173" i="76"/>
  <c r="I2173" i="76"/>
  <c r="J2173" i="76"/>
  <c r="G2174" i="76"/>
  <c r="H2174" i="76"/>
  <c r="I2174" i="76"/>
  <c r="J2174" i="76"/>
  <c r="G2175" i="76"/>
  <c r="H2175" i="76"/>
  <c r="I2175" i="76"/>
  <c r="J2175" i="76"/>
  <c r="G2176" i="76"/>
  <c r="H2176" i="76"/>
  <c r="I2176" i="76"/>
  <c r="J2176" i="76"/>
  <c r="G2177" i="76"/>
  <c r="H2177" i="76"/>
  <c r="I2177" i="76"/>
  <c r="J2177" i="76"/>
  <c r="G2178" i="76"/>
  <c r="H2178" i="76"/>
  <c r="I2178" i="76"/>
  <c r="J2178" i="76"/>
  <c r="G2179" i="76"/>
  <c r="H2179" i="76"/>
  <c r="I2179" i="76"/>
  <c r="J2179" i="76"/>
  <c r="G2180" i="76"/>
  <c r="H2180" i="76"/>
  <c r="I2180" i="76"/>
  <c r="J2180" i="76"/>
  <c r="G2181" i="76"/>
  <c r="H2181" i="76"/>
  <c r="I2181" i="76"/>
  <c r="J2181" i="76"/>
  <c r="G2182" i="76"/>
  <c r="H2182" i="76"/>
  <c r="I2182" i="76"/>
  <c r="J2182" i="76"/>
  <c r="G2183" i="76"/>
  <c r="H2183" i="76"/>
  <c r="I2183" i="76"/>
  <c r="J2183" i="76"/>
  <c r="G2184" i="76"/>
  <c r="H2184" i="76"/>
  <c r="I2184" i="76"/>
  <c r="J2184" i="76"/>
  <c r="G2185" i="76"/>
  <c r="H2185" i="76"/>
  <c r="I2185" i="76"/>
  <c r="J2185" i="76"/>
  <c r="G2186" i="76"/>
  <c r="H2186" i="76"/>
  <c r="I2186" i="76"/>
  <c r="J2186" i="76"/>
  <c r="G2187" i="76"/>
  <c r="H2187" i="76"/>
  <c r="I2187" i="76"/>
  <c r="J2187" i="76"/>
  <c r="G2188" i="76"/>
  <c r="H2188" i="76"/>
  <c r="I2188" i="76"/>
  <c r="J2188" i="76"/>
  <c r="G2189" i="76"/>
  <c r="H2189" i="76"/>
  <c r="I2189" i="76"/>
  <c r="J2189" i="76"/>
  <c r="G2190" i="76"/>
  <c r="H2190" i="76"/>
  <c r="I2190" i="76"/>
  <c r="J2190" i="76"/>
  <c r="G2191" i="76"/>
  <c r="H2191" i="76"/>
  <c r="I2191" i="76"/>
  <c r="J2191" i="76"/>
  <c r="G2192" i="76"/>
  <c r="H2192" i="76"/>
  <c r="I2192" i="76"/>
  <c r="J2192" i="76"/>
  <c r="G2193" i="76"/>
  <c r="H2193" i="76"/>
  <c r="I2193" i="76"/>
  <c r="J2193" i="76"/>
  <c r="G2194" i="76"/>
  <c r="H2194" i="76"/>
  <c r="I2194" i="76"/>
  <c r="J2194" i="76"/>
  <c r="G2195" i="76"/>
  <c r="H2195" i="76"/>
  <c r="I2195" i="76"/>
  <c r="J2195" i="76"/>
  <c r="G2196" i="76"/>
  <c r="H2196" i="76"/>
  <c r="I2196" i="76"/>
  <c r="J2196" i="76"/>
  <c r="G2197" i="76"/>
  <c r="H2197" i="76"/>
  <c r="I2197" i="76"/>
  <c r="J2197" i="76"/>
  <c r="G2198" i="76"/>
  <c r="H2198" i="76"/>
  <c r="I2198" i="76"/>
  <c r="J2198" i="76"/>
  <c r="G2199" i="76"/>
  <c r="H2199" i="76"/>
  <c r="I2199" i="76"/>
  <c r="J2199" i="76"/>
  <c r="G2200" i="76"/>
  <c r="H2200" i="76"/>
  <c r="I2200" i="76"/>
  <c r="J2200" i="76"/>
  <c r="G2201" i="76"/>
  <c r="H2201" i="76"/>
  <c r="I2201" i="76"/>
  <c r="J2201" i="76"/>
  <c r="G2202" i="76"/>
  <c r="H2202" i="76"/>
  <c r="I2202" i="76"/>
  <c r="J2202" i="76"/>
  <c r="G2203" i="76"/>
  <c r="H2203" i="76"/>
  <c r="I2203" i="76"/>
  <c r="J2203" i="76"/>
  <c r="G2204" i="76"/>
  <c r="H2204" i="76"/>
  <c r="I2204" i="76"/>
  <c r="J2204" i="76"/>
  <c r="G2205" i="76"/>
  <c r="H2205" i="76"/>
  <c r="I2205" i="76"/>
  <c r="J2205" i="76"/>
  <c r="G2206" i="76"/>
  <c r="H2206" i="76"/>
  <c r="I2206" i="76"/>
  <c r="J2206" i="76"/>
  <c r="G2207" i="76"/>
  <c r="H2207" i="76"/>
  <c r="I2207" i="76"/>
  <c r="J2207" i="76"/>
  <c r="G2208" i="76"/>
  <c r="H2208" i="76"/>
  <c r="I2208" i="76"/>
  <c r="J2208" i="76"/>
  <c r="G2209" i="76"/>
  <c r="H2209" i="76"/>
  <c r="I2209" i="76"/>
  <c r="J2209" i="76"/>
  <c r="G2210" i="76"/>
  <c r="H2210" i="76"/>
  <c r="I2210" i="76"/>
  <c r="J2210" i="76"/>
  <c r="G2211" i="76"/>
  <c r="H2211" i="76"/>
  <c r="I2211" i="76"/>
  <c r="J2211" i="76"/>
  <c r="G2212" i="76"/>
  <c r="H2212" i="76"/>
  <c r="I2212" i="76"/>
  <c r="J2212" i="76"/>
  <c r="G2213" i="76"/>
  <c r="H2213" i="76"/>
  <c r="I2213" i="76"/>
  <c r="J2213" i="76"/>
  <c r="G2214" i="76"/>
  <c r="H2214" i="76"/>
  <c r="I2214" i="76"/>
  <c r="J2214" i="76"/>
  <c r="G2215" i="76"/>
  <c r="H2215" i="76"/>
  <c r="I2215" i="76"/>
  <c r="J2215" i="76"/>
  <c r="G2216" i="76"/>
  <c r="H2216" i="76"/>
  <c r="I2216" i="76"/>
  <c r="J2216" i="76"/>
  <c r="G2217" i="76"/>
  <c r="H2217" i="76"/>
  <c r="I2217" i="76"/>
  <c r="J2217" i="76"/>
  <c r="G2218" i="76"/>
  <c r="H2218" i="76"/>
  <c r="I2218" i="76"/>
  <c r="J2218" i="76"/>
  <c r="G2219" i="76"/>
  <c r="H2219" i="76"/>
  <c r="I2219" i="76"/>
  <c r="J2219" i="76"/>
  <c r="G2220" i="76"/>
  <c r="H2220" i="76"/>
  <c r="I2220" i="76"/>
  <c r="J2220" i="76"/>
  <c r="G2221" i="76"/>
  <c r="H2221" i="76"/>
  <c r="I2221" i="76"/>
  <c r="J2221" i="76"/>
  <c r="G2222" i="76"/>
  <c r="H2222" i="76"/>
  <c r="I2222" i="76"/>
  <c r="J2222" i="76"/>
  <c r="G2223" i="76"/>
  <c r="H2223" i="76"/>
  <c r="I2223" i="76"/>
  <c r="J2223" i="76"/>
  <c r="G2224" i="76"/>
  <c r="H2224" i="76"/>
  <c r="I2224" i="76"/>
  <c r="J2224" i="76"/>
  <c r="G2225" i="76"/>
  <c r="H2225" i="76"/>
  <c r="I2225" i="76"/>
  <c r="J2225" i="76"/>
  <c r="G2226" i="76"/>
  <c r="H2226" i="76"/>
  <c r="I2226" i="76"/>
  <c r="J2226" i="76"/>
  <c r="G2227" i="76"/>
  <c r="H2227" i="76"/>
  <c r="I2227" i="76"/>
  <c r="J2227" i="76"/>
  <c r="G2228" i="76"/>
  <c r="H2228" i="76"/>
  <c r="I2228" i="76"/>
  <c r="J2228" i="76"/>
  <c r="G2229" i="76"/>
  <c r="H2229" i="76"/>
  <c r="I2229" i="76"/>
  <c r="J2229" i="76"/>
  <c r="G2230" i="76"/>
  <c r="H2230" i="76"/>
  <c r="I2230" i="76"/>
  <c r="J2230" i="76"/>
  <c r="G2231" i="76"/>
  <c r="H2231" i="76"/>
  <c r="I2231" i="76"/>
  <c r="J2231" i="76"/>
  <c r="G2232" i="76"/>
  <c r="H2232" i="76"/>
  <c r="I2232" i="76"/>
  <c r="J2232" i="76"/>
  <c r="G2233" i="76"/>
  <c r="H2233" i="76"/>
  <c r="I2233" i="76"/>
  <c r="J2233" i="76"/>
  <c r="G2234" i="76"/>
  <c r="H2234" i="76"/>
  <c r="I2234" i="76"/>
  <c r="J2234" i="76"/>
  <c r="G2235" i="76"/>
  <c r="H2235" i="76"/>
  <c r="I2235" i="76"/>
  <c r="J2235" i="76"/>
  <c r="G2236" i="76"/>
  <c r="H2236" i="76"/>
  <c r="I2236" i="76"/>
  <c r="J2236" i="76"/>
  <c r="G2237" i="76"/>
  <c r="H2237" i="76"/>
  <c r="I2237" i="76"/>
  <c r="J2237" i="76"/>
  <c r="G2238" i="76"/>
  <c r="H2238" i="76"/>
  <c r="I2238" i="76"/>
  <c r="J2238" i="76"/>
  <c r="G2239" i="76"/>
  <c r="H2239" i="76"/>
  <c r="I2239" i="76"/>
  <c r="J2239" i="76"/>
  <c r="G2240" i="76"/>
  <c r="H2240" i="76"/>
  <c r="I2240" i="76"/>
  <c r="J2240" i="76"/>
  <c r="G2241" i="76"/>
  <c r="H2241" i="76"/>
  <c r="I2241" i="76"/>
  <c r="J2241" i="76"/>
  <c r="G2242" i="76"/>
  <c r="H2242" i="76"/>
  <c r="I2242" i="76"/>
  <c r="J2242" i="76"/>
  <c r="G2243" i="76"/>
  <c r="H2243" i="76"/>
  <c r="I2243" i="76"/>
  <c r="J2243" i="76"/>
  <c r="G2244" i="76"/>
  <c r="H2244" i="76"/>
  <c r="I2244" i="76"/>
  <c r="J2244" i="76"/>
  <c r="G2245" i="76"/>
  <c r="H2245" i="76"/>
  <c r="I2245" i="76"/>
  <c r="J2245" i="76"/>
  <c r="G2246" i="76"/>
  <c r="H2246" i="76"/>
  <c r="I2246" i="76"/>
  <c r="J2246" i="76"/>
  <c r="G2247" i="76"/>
  <c r="H2247" i="76"/>
  <c r="I2247" i="76"/>
  <c r="J2247" i="76"/>
  <c r="G2248" i="76"/>
  <c r="H2248" i="76"/>
  <c r="I2248" i="76"/>
  <c r="J2248" i="76"/>
  <c r="G2249" i="76"/>
  <c r="H2249" i="76"/>
  <c r="I2249" i="76"/>
  <c r="J2249" i="76"/>
  <c r="G2250" i="76"/>
  <c r="H2250" i="76"/>
  <c r="I2250" i="76"/>
  <c r="J2250" i="76"/>
  <c r="G2251" i="76"/>
  <c r="H2251" i="76"/>
  <c r="I2251" i="76"/>
  <c r="J2251" i="76"/>
  <c r="G2252" i="76"/>
  <c r="H2252" i="76"/>
  <c r="I2252" i="76"/>
  <c r="J2252" i="76"/>
  <c r="G2253" i="76"/>
  <c r="H2253" i="76"/>
  <c r="I2253" i="76"/>
  <c r="J2253" i="76"/>
  <c r="G2254" i="76"/>
  <c r="H2254" i="76"/>
  <c r="I2254" i="76"/>
  <c r="J2254" i="76"/>
  <c r="G2255" i="76"/>
  <c r="H2255" i="76"/>
  <c r="I2255" i="76"/>
  <c r="J2255" i="76"/>
  <c r="G2256" i="76"/>
  <c r="H2256" i="76"/>
  <c r="I2256" i="76"/>
  <c r="J2256" i="76"/>
  <c r="G2257" i="76"/>
  <c r="H2257" i="76"/>
  <c r="I2257" i="76"/>
  <c r="J2257" i="76"/>
  <c r="G2258" i="76"/>
  <c r="H2258" i="76"/>
  <c r="I2258" i="76"/>
  <c r="J2258" i="76"/>
  <c r="G2259" i="76"/>
  <c r="H2259" i="76"/>
  <c r="I2259" i="76"/>
  <c r="J2259" i="76"/>
  <c r="G2260" i="76"/>
  <c r="H2260" i="76"/>
  <c r="I2260" i="76"/>
  <c r="J2260" i="76"/>
  <c r="G2261" i="76"/>
  <c r="H2261" i="76"/>
  <c r="I2261" i="76"/>
  <c r="J2261" i="76"/>
  <c r="G2262" i="76"/>
  <c r="H2262" i="76"/>
  <c r="I2262" i="76"/>
  <c r="J2262" i="76"/>
  <c r="G2263" i="76"/>
  <c r="H2263" i="76"/>
  <c r="I2263" i="76"/>
  <c r="J2263" i="76"/>
  <c r="G2264" i="76"/>
  <c r="H2264" i="76"/>
  <c r="I2264" i="76"/>
  <c r="J2264" i="76"/>
  <c r="G2265" i="76"/>
  <c r="H2265" i="76"/>
  <c r="I2265" i="76"/>
  <c r="J2265" i="76"/>
  <c r="G2266" i="76"/>
  <c r="H2266" i="76"/>
  <c r="I2266" i="76"/>
  <c r="J2266" i="76"/>
  <c r="G2267" i="76"/>
  <c r="H2267" i="76"/>
  <c r="I2267" i="76"/>
  <c r="J2267" i="76"/>
  <c r="G2268" i="76"/>
  <c r="H2268" i="76"/>
  <c r="I2268" i="76"/>
  <c r="J2268" i="76"/>
  <c r="G2269" i="76"/>
  <c r="H2269" i="76"/>
  <c r="I2269" i="76"/>
  <c r="J2269" i="76"/>
  <c r="G2270" i="76"/>
  <c r="H2270" i="76"/>
  <c r="I2270" i="76"/>
  <c r="J2270" i="76"/>
  <c r="G2271" i="76"/>
  <c r="H2271" i="76"/>
  <c r="I2271" i="76"/>
  <c r="J2271" i="76"/>
  <c r="G2272" i="76"/>
  <c r="H2272" i="76"/>
  <c r="I2272" i="76"/>
  <c r="J2272" i="76"/>
  <c r="G2273" i="76"/>
  <c r="H2273" i="76"/>
  <c r="I2273" i="76"/>
  <c r="J2273" i="76"/>
  <c r="G2274" i="76"/>
  <c r="H2274" i="76"/>
  <c r="I2274" i="76"/>
  <c r="J2274" i="76"/>
  <c r="G2275" i="76"/>
  <c r="H2275" i="76"/>
  <c r="I2275" i="76"/>
  <c r="J2275" i="76"/>
  <c r="G2276" i="76"/>
  <c r="H2276" i="76"/>
  <c r="I2276" i="76"/>
  <c r="J2276" i="76"/>
  <c r="G2277" i="76"/>
  <c r="H2277" i="76"/>
  <c r="I2277" i="76"/>
  <c r="J2277" i="76"/>
  <c r="G2278" i="76"/>
  <c r="H2278" i="76"/>
  <c r="I2278" i="76"/>
  <c r="J2278" i="76"/>
  <c r="G2279" i="76"/>
  <c r="H2279" i="76"/>
  <c r="I2279" i="76"/>
  <c r="J2279" i="76"/>
  <c r="G2280" i="76"/>
  <c r="H2280" i="76"/>
  <c r="I2280" i="76"/>
  <c r="J2280" i="76"/>
  <c r="G2281" i="76"/>
  <c r="H2281" i="76"/>
  <c r="I2281" i="76"/>
  <c r="J2281" i="76"/>
  <c r="G2282" i="76"/>
  <c r="H2282" i="76"/>
  <c r="I2282" i="76"/>
  <c r="J2282" i="76"/>
  <c r="G2283" i="76"/>
  <c r="H2283" i="76"/>
  <c r="I2283" i="76"/>
  <c r="J2283" i="76"/>
  <c r="G2284" i="76"/>
  <c r="H2284" i="76"/>
  <c r="I2284" i="76"/>
  <c r="J2284" i="76"/>
  <c r="G2285" i="76"/>
  <c r="H2285" i="76"/>
  <c r="I2285" i="76"/>
  <c r="J2285" i="76"/>
  <c r="G2286" i="76"/>
  <c r="H2286" i="76"/>
  <c r="I2286" i="76"/>
  <c r="J2286" i="76"/>
  <c r="G2287" i="76"/>
  <c r="H2287" i="76"/>
  <c r="I2287" i="76"/>
  <c r="J2287" i="76"/>
  <c r="G2288" i="76"/>
  <c r="H2288" i="76"/>
  <c r="I2288" i="76"/>
  <c r="J2288" i="76"/>
  <c r="G2289" i="76"/>
  <c r="H2289" i="76"/>
  <c r="I2289" i="76"/>
  <c r="J2289" i="76"/>
  <c r="G2290" i="76"/>
  <c r="H2290" i="76"/>
  <c r="I2290" i="76"/>
  <c r="J2290" i="76"/>
  <c r="G2291" i="76"/>
  <c r="H2291" i="76"/>
  <c r="I2291" i="76"/>
  <c r="J2291" i="76"/>
  <c r="G2292" i="76"/>
  <c r="H2292" i="76"/>
  <c r="I2292" i="76"/>
  <c r="J2292" i="76"/>
  <c r="G2293" i="76"/>
  <c r="H2293" i="76"/>
  <c r="I2293" i="76"/>
  <c r="J2293" i="76"/>
  <c r="G2294" i="76"/>
  <c r="H2294" i="76"/>
  <c r="I2294" i="76"/>
  <c r="J2294" i="76"/>
  <c r="G2295" i="76"/>
  <c r="H2295" i="76"/>
  <c r="I2295" i="76"/>
  <c r="J2295" i="76"/>
  <c r="G2296" i="76"/>
  <c r="H2296" i="76"/>
  <c r="I2296" i="76"/>
  <c r="J2296" i="76"/>
  <c r="G2297" i="76"/>
  <c r="H2297" i="76"/>
  <c r="I2297" i="76"/>
  <c r="J2297" i="76"/>
  <c r="G2298" i="76"/>
  <c r="H2298" i="76"/>
  <c r="I2298" i="76"/>
  <c r="J2298" i="76"/>
  <c r="G2299" i="76"/>
  <c r="H2299" i="76"/>
  <c r="I2299" i="76"/>
  <c r="J2299" i="76"/>
  <c r="G2300" i="76"/>
  <c r="H2300" i="76"/>
  <c r="I2300" i="76"/>
  <c r="J2300" i="76"/>
  <c r="G2301" i="76"/>
  <c r="H2301" i="76"/>
  <c r="I2301" i="76"/>
  <c r="J2301" i="76"/>
  <c r="G2302" i="76"/>
  <c r="H2302" i="76"/>
  <c r="I2302" i="76"/>
  <c r="J2302" i="76"/>
  <c r="G2303" i="76"/>
  <c r="H2303" i="76"/>
  <c r="I2303" i="76"/>
  <c r="J2303" i="76"/>
  <c r="G2304" i="76"/>
  <c r="H2304" i="76"/>
  <c r="I2304" i="76"/>
  <c r="J2304" i="76"/>
  <c r="G2305" i="76"/>
  <c r="H2305" i="76"/>
  <c r="I2305" i="76"/>
  <c r="J2305" i="76"/>
  <c r="G2306" i="76"/>
  <c r="H2306" i="76"/>
  <c r="I2306" i="76"/>
  <c r="J2306" i="76"/>
  <c r="G2307" i="76"/>
  <c r="H2307" i="76"/>
  <c r="I2307" i="76"/>
  <c r="J2307" i="76"/>
  <c r="G2308" i="76"/>
  <c r="H2308" i="76"/>
  <c r="I2308" i="76"/>
  <c r="J2308" i="76"/>
  <c r="G2309" i="76"/>
  <c r="H2309" i="76"/>
  <c r="I2309" i="76"/>
  <c r="J2309" i="76"/>
  <c r="G2310" i="76"/>
  <c r="H2310" i="76"/>
  <c r="I2310" i="76"/>
  <c r="J2310" i="76"/>
  <c r="G2311" i="76"/>
  <c r="H2311" i="76"/>
  <c r="I2311" i="76"/>
  <c r="J2311" i="76"/>
  <c r="G2312" i="76"/>
  <c r="H2312" i="76"/>
  <c r="I2312" i="76"/>
  <c r="J2312" i="76"/>
  <c r="G2313" i="76"/>
  <c r="H2313" i="76"/>
  <c r="I2313" i="76"/>
  <c r="J2313" i="76"/>
  <c r="G2314" i="76"/>
  <c r="H2314" i="76"/>
  <c r="I2314" i="76"/>
  <c r="J2314" i="76"/>
  <c r="G2315" i="76"/>
  <c r="H2315" i="76"/>
  <c r="I2315" i="76"/>
  <c r="J2315" i="76"/>
  <c r="G2316" i="76"/>
  <c r="H2316" i="76"/>
  <c r="I2316" i="76"/>
  <c r="J2316" i="76"/>
  <c r="G2317" i="76"/>
  <c r="H2317" i="76"/>
  <c r="I2317" i="76"/>
  <c r="J2317" i="76"/>
  <c r="G2318" i="76"/>
  <c r="H2318" i="76"/>
  <c r="I2318" i="76"/>
  <c r="J2318" i="76"/>
  <c r="G2319" i="76"/>
  <c r="H2319" i="76"/>
  <c r="I2319" i="76"/>
  <c r="J2319" i="76"/>
  <c r="G2320" i="76"/>
  <c r="H2320" i="76"/>
  <c r="I2320" i="76"/>
  <c r="J2320" i="76"/>
  <c r="G2321" i="76"/>
  <c r="H2321" i="76"/>
  <c r="I2321" i="76"/>
  <c r="J2321" i="76"/>
  <c r="G2322" i="76"/>
  <c r="H2322" i="76"/>
  <c r="I2322" i="76"/>
  <c r="J2322" i="76"/>
  <c r="G2323" i="76"/>
  <c r="H2323" i="76"/>
  <c r="I2323" i="76"/>
  <c r="J2323" i="76"/>
  <c r="G2324" i="76"/>
  <c r="H2324" i="76"/>
  <c r="I2324" i="76"/>
  <c r="J2324" i="76"/>
  <c r="G2325" i="76"/>
  <c r="H2325" i="76"/>
  <c r="I2325" i="76"/>
  <c r="J2325" i="76"/>
  <c r="G2326" i="76"/>
  <c r="H2326" i="76"/>
  <c r="I2326" i="76"/>
  <c r="J2326" i="76"/>
  <c r="G2327" i="76"/>
  <c r="H2327" i="76"/>
  <c r="I2327" i="76"/>
  <c r="J2327" i="76"/>
  <c r="G2328" i="76"/>
  <c r="H2328" i="76"/>
  <c r="I2328" i="76"/>
  <c r="J2328" i="76"/>
  <c r="G2329" i="76"/>
  <c r="H2329" i="76"/>
  <c r="I2329" i="76"/>
  <c r="J2329" i="76"/>
  <c r="G2330" i="76"/>
  <c r="H2330" i="76"/>
  <c r="I2330" i="76"/>
  <c r="J2330" i="76"/>
  <c r="G2331" i="76"/>
  <c r="H2331" i="76"/>
  <c r="I2331" i="76"/>
  <c r="J2331" i="76"/>
  <c r="G2332" i="76"/>
  <c r="H2332" i="76"/>
  <c r="I2332" i="76"/>
  <c r="J2332" i="76"/>
  <c r="G2333" i="76"/>
  <c r="H2333" i="76"/>
  <c r="I2333" i="76"/>
  <c r="J2333" i="76"/>
  <c r="G2334" i="76"/>
  <c r="H2334" i="76"/>
  <c r="I2334" i="76"/>
  <c r="J2334" i="76"/>
  <c r="G2335" i="76"/>
  <c r="H2335" i="76"/>
  <c r="I2335" i="76"/>
  <c r="J2335" i="76"/>
  <c r="G2336" i="76"/>
  <c r="H2336" i="76"/>
  <c r="I2336" i="76"/>
  <c r="J2336" i="76"/>
  <c r="G2337" i="76"/>
  <c r="H2337" i="76"/>
  <c r="I2337" i="76"/>
  <c r="J2337" i="76"/>
  <c r="G2338" i="76"/>
  <c r="H2338" i="76"/>
  <c r="I2338" i="76"/>
  <c r="J2338" i="76"/>
  <c r="G2339" i="76"/>
  <c r="H2339" i="76"/>
  <c r="I2339" i="76"/>
  <c r="J2339" i="76"/>
  <c r="G2340" i="76"/>
  <c r="H2340" i="76"/>
  <c r="I2340" i="76"/>
  <c r="J2340" i="76"/>
  <c r="G2341" i="76"/>
  <c r="H2341" i="76"/>
  <c r="I2341" i="76"/>
  <c r="J2341" i="76"/>
  <c r="G2342" i="76"/>
  <c r="H2342" i="76"/>
  <c r="I2342" i="76"/>
  <c r="J2342" i="76"/>
  <c r="G2343" i="76"/>
  <c r="H2343" i="76"/>
  <c r="I2343" i="76"/>
  <c r="J2343" i="76"/>
  <c r="G2344" i="76"/>
  <c r="H2344" i="76"/>
  <c r="I2344" i="76"/>
  <c r="J2344" i="76"/>
  <c r="G2345" i="76"/>
  <c r="H2345" i="76"/>
  <c r="I2345" i="76"/>
  <c r="J2345" i="76"/>
  <c r="G2346" i="76"/>
  <c r="H2346" i="76"/>
  <c r="I2346" i="76"/>
  <c r="J2346" i="76"/>
  <c r="G2347" i="76"/>
  <c r="H2347" i="76"/>
  <c r="I2347" i="76"/>
  <c r="J2347" i="76"/>
  <c r="G2348" i="76"/>
  <c r="H2348" i="76"/>
  <c r="I2348" i="76"/>
  <c r="J2348" i="76"/>
  <c r="G2349" i="76"/>
  <c r="H2349" i="76"/>
  <c r="I2349" i="76"/>
  <c r="J2349" i="76"/>
  <c r="G2350" i="76"/>
  <c r="H2350" i="76"/>
  <c r="I2350" i="76"/>
  <c r="J2350" i="76"/>
  <c r="G2351" i="76"/>
  <c r="H2351" i="76"/>
  <c r="I2351" i="76"/>
  <c r="J2351" i="76"/>
  <c r="G2352" i="76"/>
  <c r="H2352" i="76"/>
  <c r="I2352" i="76"/>
  <c r="J2352" i="76"/>
  <c r="G2353" i="76"/>
  <c r="H2353" i="76"/>
  <c r="I2353" i="76"/>
  <c r="J2353" i="76"/>
  <c r="G2354" i="76"/>
  <c r="H2354" i="76"/>
  <c r="I2354" i="76"/>
  <c r="J2354" i="76"/>
  <c r="G2355" i="76"/>
  <c r="H2355" i="76"/>
  <c r="I2355" i="76"/>
  <c r="J2355" i="76"/>
  <c r="G2356" i="76"/>
  <c r="H2356" i="76"/>
  <c r="I2356" i="76"/>
  <c r="J2356" i="76"/>
  <c r="G2357" i="76"/>
  <c r="H2357" i="76"/>
  <c r="I2357" i="76"/>
  <c r="J2357" i="76"/>
  <c r="G2358" i="76"/>
  <c r="H2358" i="76"/>
  <c r="I2358" i="76"/>
  <c r="J2358" i="76"/>
  <c r="G2359" i="76"/>
  <c r="H2359" i="76"/>
  <c r="I2359" i="76"/>
  <c r="J2359" i="76"/>
  <c r="G2360" i="76"/>
  <c r="H2360" i="76"/>
  <c r="I2360" i="76"/>
  <c r="J2360" i="76"/>
  <c r="G2361" i="76"/>
  <c r="H2361" i="76"/>
  <c r="I2361" i="76"/>
  <c r="J2361" i="76"/>
  <c r="G2362" i="76"/>
  <c r="H2362" i="76"/>
  <c r="I2362" i="76"/>
  <c r="J2362" i="76"/>
  <c r="G2363" i="76"/>
  <c r="H2363" i="76"/>
  <c r="I2363" i="76"/>
  <c r="J2363" i="76"/>
  <c r="G2364" i="76"/>
  <c r="H2364" i="76"/>
  <c r="I2364" i="76"/>
  <c r="J2364" i="76"/>
  <c r="G2365" i="76"/>
  <c r="H2365" i="76"/>
  <c r="I2365" i="76"/>
  <c r="J2365" i="76"/>
  <c r="G2366" i="76"/>
  <c r="H2366" i="76"/>
  <c r="I2366" i="76"/>
  <c r="J2366" i="76"/>
  <c r="G2367" i="76"/>
  <c r="H2367" i="76"/>
  <c r="I2367" i="76"/>
  <c r="J2367" i="76"/>
  <c r="G2368" i="76"/>
  <c r="H2368" i="76"/>
  <c r="I2368" i="76"/>
  <c r="J2368" i="76"/>
  <c r="G2369" i="76"/>
  <c r="H2369" i="76"/>
  <c r="I2369" i="76"/>
  <c r="J2369" i="76"/>
  <c r="G2370" i="76"/>
  <c r="H2370" i="76"/>
  <c r="I2370" i="76"/>
  <c r="J2370" i="76"/>
  <c r="G2371" i="76"/>
  <c r="H2371" i="76"/>
  <c r="I2371" i="76"/>
  <c r="J2371" i="76"/>
  <c r="G2372" i="76"/>
  <c r="H2372" i="76"/>
  <c r="I2372" i="76"/>
  <c r="J2372" i="76"/>
  <c r="G2373" i="76"/>
  <c r="H2373" i="76"/>
  <c r="I2373" i="76"/>
  <c r="J2373" i="76"/>
  <c r="G2374" i="76"/>
  <c r="H2374" i="76"/>
  <c r="I2374" i="76"/>
  <c r="J2374" i="76"/>
  <c r="G2375" i="76"/>
  <c r="H2375" i="76"/>
  <c r="I2375" i="76"/>
  <c r="J2375" i="76"/>
  <c r="G2376" i="76"/>
  <c r="H2376" i="76"/>
  <c r="I2376" i="76"/>
  <c r="J2376" i="76"/>
  <c r="G2377" i="76"/>
  <c r="H2377" i="76"/>
  <c r="I2377" i="76"/>
  <c r="J2377" i="76"/>
  <c r="G2378" i="76"/>
  <c r="H2378" i="76"/>
  <c r="I2378" i="76"/>
  <c r="J2378" i="76"/>
  <c r="G2379" i="76"/>
  <c r="H2379" i="76"/>
  <c r="I2379" i="76"/>
  <c r="J2379" i="76"/>
  <c r="G2380" i="76"/>
  <c r="H2380" i="76"/>
  <c r="I2380" i="76"/>
  <c r="J2380" i="76"/>
  <c r="G2381" i="76"/>
  <c r="H2381" i="76"/>
  <c r="I2381" i="76"/>
  <c r="J2381" i="76"/>
  <c r="G2382" i="76"/>
  <c r="H2382" i="76"/>
  <c r="I2382" i="76"/>
  <c r="J2382" i="76"/>
  <c r="G2383" i="76"/>
  <c r="H2383" i="76"/>
  <c r="I2383" i="76"/>
  <c r="J2383" i="76"/>
  <c r="G2384" i="76"/>
  <c r="H2384" i="76"/>
  <c r="I2384" i="76"/>
  <c r="J2384" i="76"/>
  <c r="G2385" i="76"/>
  <c r="H2385" i="76"/>
  <c r="I2385" i="76"/>
  <c r="J2385" i="76"/>
  <c r="G2386" i="76"/>
  <c r="H2386" i="76"/>
  <c r="I2386" i="76"/>
  <c r="J2386" i="76"/>
  <c r="G2387" i="76"/>
  <c r="H2387" i="76"/>
  <c r="I2387" i="76"/>
  <c r="J2387" i="76"/>
  <c r="G2388" i="76"/>
  <c r="H2388" i="76"/>
  <c r="I2388" i="76"/>
  <c r="J2388" i="76"/>
  <c r="G2389" i="76"/>
  <c r="H2389" i="76"/>
  <c r="I2389" i="76"/>
  <c r="J2389" i="76"/>
  <c r="G2390" i="76"/>
  <c r="H2390" i="76"/>
  <c r="I2390" i="76"/>
  <c r="J2390" i="76"/>
  <c r="G2391" i="76"/>
  <c r="H2391" i="76"/>
  <c r="I2391" i="76"/>
  <c r="J2391" i="76"/>
  <c r="G2392" i="76"/>
  <c r="H2392" i="76"/>
  <c r="I2392" i="76"/>
  <c r="J2392" i="76"/>
  <c r="G2393" i="76"/>
  <c r="H2393" i="76"/>
  <c r="I2393" i="76"/>
  <c r="J2393" i="76"/>
  <c r="G2394" i="76"/>
  <c r="H2394" i="76"/>
  <c r="I2394" i="76"/>
  <c r="J2394" i="76"/>
  <c r="G2395" i="76"/>
  <c r="H2395" i="76"/>
  <c r="I2395" i="76"/>
  <c r="J2395" i="76"/>
  <c r="G2396" i="76"/>
  <c r="H2396" i="76"/>
  <c r="I2396" i="76"/>
  <c r="J2396" i="76"/>
  <c r="G2397" i="76"/>
  <c r="H2397" i="76"/>
  <c r="I2397" i="76"/>
  <c r="J2397" i="76"/>
  <c r="G2398" i="76"/>
  <c r="H2398" i="76"/>
  <c r="I2398" i="76"/>
  <c r="J2398" i="76"/>
  <c r="G2399" i="76"/>
  <c r="H2399" i="76"/>
  <c r="I2399" i="76"/>
  <c r="J2399" i="76"/>
  <c r="G2400" i="76"/>
  <c r="H2400" i="76"/>
  <c r="I2400" i="76"/>
  <c r="J2400" i="76"/>
  <c r="G2401" i="76"/>
  <c r="H2401" i="76"/>
  <c r="I2401" i="76"/>
  <c r="J2401" i="76"/>
  <c r="G2402" i="76"/>
  <c r="H2402" i="76"/>
  <c r="I2402" i="76"/>
  <c r="J2402" i="76"/>
  <c r="G2403" i="76"/>
  <c r="H2403" i="76"/>
  <c r="I2403" i="76"/>
  <c r="J2403" i="76"/>
  <c r="G2404" i="76"/>
  <c r="H2404" i="76"/>
  <c r="I2404" i="76"/>
  <c r="J2404" i="76"/>
  <c r="G2405" i="76"/>
  <c r="H2405" i="76"/>
  <c r="I2405" i="76"/>
  <c r="J2405" i="76"/>
  <c r="G2406" i="76"/>
  <c r="H2406" i="76"/>
  <c r="I2406" i="76"/>
  <c r="J2406" i="76"/>
  <c r="G2407" i="76"/>
  <c r="H2407" i="76"/>
  <c r="I2407" i="76"/>
  <c r="J2407" i="76"/>
  <c r="G2408" i="76"/>
  <c r="H2408" i="76"/>
  <c r="I2408" i="76"/>
  <c r="J2408" i="76"/>
  <c r="G2409" i="76"/>
  <c r="H2409" i="76"/>
  <c r="I2409" i="76"/>
  <c r="J2409" i="76"/>
  <c r="G2410" i="76"/>
  <c r="H2410" i="76"/>
  <c r="I2410" i="76"/>
  <c r="J2410" i="76"/>
  <c r="G2411" i="76"/>
  <c r="H2411" i="76"/>
  <c r="I2411" i="76"/>
  <c r="J2411" i="76"/>
  <c r="G2412" i="76"/>
  <c r="H2412" i="76"/>
  <c r="I2412" i="76"/>
  <c r="J2412" i="76"/>
  <c r="G2413" i="76"/>
  <c r="H2413" i="76"/>
  <c r="I2413" i="76"/>
  <c r="J2413" i="76"/>
  <c r="G2414" i="76"/>
  <c r="H2414" i="76"/>
  <c r="I2414" i="76"/>
  <c r="J2414" i="76"/>
  <c r="G2415" i="76"/>
  <c r="H2415" i="76"/>
  <c r="I2415" i="76"/>
  <c r="J2415" i="76"/>
  <c r="G2416" i="76"/>
  <c r="H2416" i="76"/>
  <c r="I2416" i="76"/>
  <c r="J2416" i="76"/>
  <c r="G2417" i="76"/>
  <c r="H2417" i="76"/>
  <c r="I2417" i="76"/>
  <c r="J2417" i="76"/>
  <c r="G2418" i="76"/>
  <c r="H2418" i="76"/>
  <c r="I2418" i="76"/>
  <c r="J2418" i="76"/>
  <c r="G2419" i="76"/>
  <c r="H2419" i="76"/>
  <c r="I2419" i="76"/>
  <c r="J2419" i="76"/>
  <c r="G2420" i="76"/>
  <c r="H2420" i="76"/>
  <c r="I2420" i="76"/>
  <c r="J2420" i="76"/>
  <c r="G2421" i="76"/>
  <c r="H2421" i="76"/>
  <c r="I2421" i="76"/>
  <c r="J2421" i="76"/>
  <c r="G2422" i="76"/>
  <c r="H2422" i="76"/>
  <c r="I2422" i="76"/>
  <c r="J2422" i="76"/>
  <c r="G2423" i="76"/>
  <c r="H2423" i="76"/>
  <c r="I2423" i="76"/>
  <c r="J2423" i="76"/>
  <c r="G2424" i="76"/>
  <c r="H2424" i="76"/>
  <c r="I2424" i="76"/>
  <c r="J2424" i="76"/>
  <c r="G2425" i="76"/>
  <c r="H2425" i="76"/>
  <c r="I2425" i="76"/>
  <c r="J2425" i="76"/>
  <c r="G2426" i="76"/>
  <c r="H2426" i="76"/>
  <c r="I2426" i="76"/>
  <c r="J2426" i="76"/>
  <c r="G2427" i="76"/>
  <c r="H2427" i="76"/>
  <c r="I2427" i="76"/>
  <c r="J2427" i="76"/>
  <c r="G2428" i="76"/>
  <c r="H2428" i="76"/>
  <c r="I2428" i="76"/>
  <c r="J2428" i="76"/>
  <c r="G2429" i="76"/>
  <c r="H2429" i="76"/>
  <c r="I2429" i="76"/>
  <c r="J2429" i="76"/>
  <c r="G2430" i="76"/>
  <c r="H2430" i="76"/>
  <c r="I2430" i="76"/>
  <c r="J2430" i="76"/>
  <c r="G2431" i="76"/>
  <c r="H2431" i="76"/>
  <c r="I2431" i="76"/>
  <c r="J2431" i="76"/>
  <c r="G2432" i="76"/>
  <c r="H2432" i="76"/>
  <c r="I2432" i="76"/>
  <c r="J2432" i="76"/>
  <c r="G2433" i="76"/>
  <c r="H2433" i="76"/>
  <c r="I2433" i="76"/>
  <c r="J2433" i="76"/>
  <c r="G2434" i="76"/>
  <c r="H2434" i="76"/>
  <c r="I2434" i="76"/>
  <c r="J2434" i="76"/>
  <c r="G2435" i="76"/>
  <c r="H2435" i="76"/>
  <c r="I2435" i="76"/>
  <c r="J2435" i="76"/>
  <c r="G2436" i="76"/>
  <c r="H2436" i="76"/>
  <c r="I2436" i="76"/>
  <c r="J2436" i="76"/>
  <c r="G2437" i="76"/>
  <c r="H2437" i="76"/>
  <c r="I2437" i="76"/>
  <c r="J2437" i="76"/>
  <c r="G2438" i="76"/>
  <c r="H2438" i="76"/>
  <c r="I2438" i="76"/>
  <c r="J2438" i="76"/>
  <c r="G2439" i="76"/>
  <c r="H2439" i="76"/>
  <c r="I2439" i="76"/>
  <c r="J2439" i="76"/>
  <c r="G2440" i="76"/>
  <c r="H2440" i="76"/>
  <c r="I2440" i="76"/>
  <c r="J2440" i="76"/>
  <c r="G2441" i="76"/>
  <c r="H2441" i="76"/>
  <c r="I2441" i="76"/>
  <c r="J2441" i="76"/>
  <c r="G2442" i="76"/>
  <c r="H2442" i="76"/>
  <c r="I2442" i="76"/>
  <c r="J2442" i="76"/>
  <c r="G2443" i="76"/>
  <c r="H2443" i="76"/>
  <c r="I2443" i="76"/>
  <c r="J2443" i="76"/>
  <c r="G2444" i="76"/>
  <c r="H2444" i="76"/>
  <c r="I2444" i="76"/>
  <c r="J2444" i="76"/>
  <c r="G2445" i="76"/>
  <c r="H2445" i="76"/>
  <c r="I2445" i="76"/>
  <c r="J2445" i="76"/>
  <c r="G2446" i="76"/>
  <c r="H2446" i="76"/>
  <c r="I2446" i="76"/>
  <c r="J2446" i="76"/>
  <c r="G2447" i="76"/>
  <c r="H2447" i="76"/>
  <c r="I2447" i="76"/>
  <c r="J2447" i="76"/>
  <c r="G2448" i="76"/>
  <c r="H2448" i="76"/>
  <c r="I2448" i="76"/>
  <c r="J2448" i="76"/>
  <c r="G2449" i="76"/>
  <c r="H2449" i="76"/>
  <c r="I2449" i="76"/>
  <c r="J2449" i="76"/>
  <c r="G2450" i="76"/>
  <c r="H2450" i="76"/>
  <c r="I2450" i="76"/>
  <c r="J2450" i="76"/>
  <c r="G2451" i="76"/>
  <c r="H2451" i="76"/>
  <c r="I2451" i="76"/>
  <c r="J2451" i="76"/>
  <c r="G2452" i="76"/>
  <c r="H2452" i="76"/>
  <c r="I2452" i="76"/>
  <c r="J2452" i="76"/>
  <c r="G2453" i="76"/>
  <c r="H2453" i="76"/>
  <c r="I2453" i="76"/>
  <c r="J2453" i="76"/>
  <c r="G2454" i="76"/>
  <c r="H2454" i="76"/>
  <c r="I2454" i="76"/>
  <c r="J2454" i="76"/>
  <c r="G2455" i="76"/>
  <c r="H2455" i="76"/>
  <c r="I2455" i="76"/>
  <c r="J2455" i="76"/>
  <c r="G2456" i="76"/>
  <c r="H2456" i="76"/>
  <c r="I2456" i="76"/>
  <c r="J2456" i="76"/>
  <c r="G2457" i="76"/>
  <c r="H2457" i="76"/>
  <c r="I2457" i="76"/>
  <c r="J2457" i="76"/>
  <c r="G2458" i="76"/>
  <c r="H2458" i="76"/>
  <c r="I2458" i="76"/>
  <c r="J2458" i="76"/>
  <c r="G2459" i="76"/>
  <c r="H2459" i="76"/>
  <c r="I2459" i="76"/>
  <c r="J2459" i="76"/>
  <c r="G2460" i="76"/>
  <c r="H2460" i="76"/>
  <c r="I2460" i="76"/>
  <c r="J2460" i="76"/>
  <c r="G2461" i="76"/>
  <c r="H2461" i="76"/>
  <c r="I2461" i="76"/>
  <c r="J2461" i="76"/>
  <c r="G2462" i="76"/>
  <c r="H2462" i="76"/>
  <c r="I2462" i="76"/>
  <c r="J2462" i="76"/>
  <c r="G2463" i="76"/>
  <c r="H2463" i="76"/>
  <c r="I2463" i="76"/>
  <c r="J2463" i="76"/>
  <c r="G2464" i="76"/>
  <c r="H2464" i="76"/>
  <c r="I2464" i="76"/>
  <c r="J2464" i="76"/>
  <c r="G2465" i="76"/>
  <c r="H2465" i="76"/>
  <c r="I2465" i="76"/>
  <c r="J2465" i="76"/>
  <c r="G2466" i="76"/>
  <c r="H2466" i="76"/>
  <c r="I2466" i="76"/>
  <c r="J2466" i="76"/>
  <c r="G2467" i="76"/>
  <c r="H2467" i="76"/>
  <c r="I2467" i="76"/>
  <c r="J2467" i="76"/>
  <c r="G2468" i="76"/>
  <c r="H2468" i="76"/>
  <c r="I2468" i="76"/>
  <c r="J2468" i="76"/>
  <c r="G2469" i="76"/>
  <c r="H2469" i="76"/>
  <c r="I2469" i="76"/>
  <c r="J2469" i="76"/>
  <c r="G2470" i="76"/>
  <c r="H2470" i="76"/>
  <c r="I2470" i="76"/>
  <c r="J2470" i="76"/>
  <c r="G2471" i="76"/>
  <c r="H2471" i="76"/>
  <c r="I2471" i="76"/>
  <c r="J2471" i="76"/>
  <c r="G2472" i="76"/>
  <c r="H2472" i="76"/>
  <c r="I2472" i="76"/>
  <c r="J2472" i="76"/>
  <c r="G2473" i="76"/>
  <c r="H2473" i="76"/>
  <c r="I2473" i="76"/>
  <c r="J2473" i="76"/>
  <c r="G2474" i="76"/>
  <c r="H2474" i="76"/>
  <c r="I2474" i="76"/>
  <c r="J2474" i="76"/>
  <c r="G2475" i="76"/>
  <c r="H2475" i="76"/>
  <c r="I2475" i="76"/>
  <c r="J2475" i="76"/>
  <c r="G2476" i="76"/>
  <c r="H2476" i="76"/>
  <c r="I2476" i="76"/>
  <c r="J2476" i="76"/>
  <c r="G2477" i="76"/>
  <c r="H2477" i="76"/>
  <c r="I2477" i="76"/>
  <c r="J2477" i="76"/>
  <c r="G2478" i="76"/>
  <c r="H2478" i="76"/>
  <c r="I2478" i="76"/>
  <c r="J2478" i="76"/>
  <c r="G2479" i="76"/>
  <c r="H2479" i="76"/>
  <c r="I2479" i="76"/>
  <c r="J2479" i="76"/>
  <c r="G2480" i="76"/>
  <c r="H2480" i="76"/>
  <c r="I2480" i="76"/>
  <c r="J2480" i="76"/>
  <c r="G2481" i="76"/>
  <c r="H2481" i="76"/>
  <c r="I2481" i="76"/>
  <c r="J2481" i="76"/>
  <c r="G2482" i="76"/>
  <c r="H2482" i="76"/>
  <c r="I2482" i="76"/>
  <c r="J2482" i="76"/>
  <c r="G2483" i="76"/>
  <c r="H2483" i="76"/>
  <c r="I2483" i="76"/>
  <c r="J2483" i="76"/>
  <c r="G2484" i="76"/>
  <c r="H2484" i="76"/>
  <c r="I2484" i="76"/>
  <c r="J2484" i="76"/>
  <c r="G2485" i="76"/>
  <c r="H2485" i="76"/>
  <c r="I2485" i="76"/>
  <c r="J2485" i="76"/>
  <c r="G2486" i="76"/>
  <c r="H2486" i="76"/>
  <c r="I2486" i="76"/>
  <c r="J2486" i="76"/>
  <c r="G2487" i="76"/>
  <c r="H2487" i="76"/>
  <c r="I2487" i="76"/>
  <c r="J2487" i="76"/>
  <c r="G2488" i="76"/>
  <c r="H2488" i="76"/>
  <c r="I2488" i="76"/>
  <c r="J2488" i="76"/>
  <c r="G2489" i="76"/>
  <c r="H2489" i="76"/>
  <c r="I2489" i="76"/>
  <c r="J2489" i="76"/>
  <c r="G2490" i="76"/>
  <c r="H2490" i="76"/>
  <c r="I2490" i="76"/>
  <c r="J2490" i="76"/>
  <c r="G2491" i="76"/>
  <c r="H2491" i="76"/>
  <c r="I2491" i="76"/>
  <c r="J2491" i="76"/>
  <c r="G2492" i="76"/>
  <c r="H2492" i="76"/>
  <c r="I2492" i="76"/>
  <c r="J2492" i="76"/>
  <c r="G2493" i="76"/>
  <c r="H2493" i="76"/>
  <c r="I2493" i="76"/>
  <c r="J2493" i="76"/>
  <c r="G2494" i="76"/>
  <c r="H2494" i="76"/>
  <c r="I2494" i="76"/>
  <c r="J2494" i="76"/>
  <c r="G2495" i="76"/>
  <c r="H2495" i="76"/>
  <c r="I2495" i="76"/>
  <c r="J2495" i="76"/>
  <c r="G2496" i="76"/>
  <c r="H2496" i="76"/>
  <c r="I2496" i="76"/>
  <c r="J2496" i="76"/>
  <c r="G2497" i="76"/>
  <c r="H2497" i="76"/>
  <c r="I2497" i="76"/>
  <c r="J2497" i="76"/>
  <c r="G2498" i="76"/>
  <c r="H2498" i="76"/>
  <c r="I2498" i="76"/>
  <c r="J2498" i="76"/>
  <c r="G2499" i="76"/>
  <c r="H2499" i="76"/>
  <c r="I2499" i="76"/>
  <c r="J2499" i="76"/>
  <c r="G2500" i="76"/>
  <c r="H2500" i="76"/>
  <c r="I2500" i="76"/>
  <c r="J2500" i="76"/>
  <c r="G2501" i="76"/>
  <c r="H2501" i="76"/>
  <c r="I2501" i="76"/>
  <c r="J2501" i="76"/>
  <c r="G2502" i="76"/>
  <c r="H2502" i="76"/>
  <c r="I2502" i="76"/>
  <c r="J2502" i="76"/>
  <c r="G2503" i="76"/>
  <c r="H2503" i="76"/>
  <c r="I2503" i="76"/>
  <c r="J2503" i="76"/>
  <c r="G2504" i="76"/>
  <c r="H2504" i="76"/>
  <c r="I2504" i="76"/>
  <c r="J2504" i="76"/>
  <c r="G2505" i="76"/>
  <c r="H2505" i="76"/>
  <c r="I2505" i="76"/>
  <c r="J2505" i="76"/>
  <c r="G2506" i="76"/>
  <c r="H2506" i="76"/>
  <c r="I2506" i="76"/>
  <c r="J2506" i="76"/>
  <c r="G2507" i="76"/>
  <c r="H2507" i="76"/>
  <c r="I2507" i="76"/>
  <c r="J2507" i="76"/>
  <c r="G2508" i="76"/>
  <c r="H2508" i="76"/>
  <c r="I2508" i="76"/>
  <c r="J2508" i="76"/>
  <c r="G2509" i="76"/>
  <c r="H2509" i="76"/>
  <c r="I2509" i="76"/>
  <c r="J2509" i="76"/>
  <c r="G2510" i="76"/>
  <c r="H2510" i="76"/>
  <c r="I2510" i="76"/>
  <c r="J2510" i="76"/>
  <c r="G2511" i="76"/>
  <c r="H2511" i="76"/>
  <c r="I2511" i="76"/>
  <c r="J2511" i="76"/>
  <c r="G2512" i="76"/>
  <c r="H2512" i="76"/>
  <c r="I2512" i="76"/>
  <c r="J2512" i="76"/>
  <c r="G2513" i="76"/>
  <c r="H2513" i="76"/>
  <c r="I2513" i="76"/>
  <c r="J2513" i="76"/>
  <c r="G2514" i="76"/>
  <c r="H2514" i="76"/>
  <c r="I2514" i="76"/>
  <c r="J2514" i="76"/>
  <c r="G2515" i="76"/>
  <c r="H2515" i="76"/>
  <c r="I2515" i="76"/>
  <c r="J2515" i="76"/>
  <c r="G2516" i="76"/>
  <c r="H2516" i="76"/>
  <c r="I2516" i="76"/>
  <c r="J2516" i="76"/>
  <c r="G2517" i="76"/>
  <c r="H2517" i="76"/>
  <c r="I2517" i="76"/>
  <c r="J2517" i="76"/>
  <c r="G2518" i="76"/>
  <c r="H2518" i="76"/>
  <c r="I2518" i="76"/>
  <c r="J2518" i="76"/>
  <c r="G2519" i="76"/>
  <c r="H2519" i="76"/>
  <c r="I2519" i="76"/>
  <c r="J2519" i="76"/>
  <c r="G2520" i="76"/>
  <c r="H2520" i="76"/>
  <c r="I2520" i="76"/>
  <c r="J2520" i="76"/>
  <c r="G2521" i="76"/>
  <c r="H2521" i="76"/>
  <c r="I2521" i="76"/>
  <c r="J2521" i="76"/>
  <c r="G2522" i="76"/>
  <c r="H2522" i="76"/>
  <c r="I2522" i="76"/>
  <c r="J2522" i="76"/>
  <c r="G2523" i="76"/>
  <c r="H2523" i="76"/>
  <c r="I2523" i="76"/>
  <c r="J2523" i="76"/>
  <c r="G2524" i="76"/>
  <c r="H2524" i="76"/>
  <c r="I2524" i="76"/>
  <c r="J2524" i="76"/>
  <c r="G2525" i="76"/>
  <c r="H2525" i="76"/>
  <c r="I2525" i="76"/>
  <c r="J2525" i="76"/>
  <c r="G2526" i="76"/>
  <c r="H2526" i="76"/>
  <c r="I2526" i="76"/>
  <c r="J2526" i="76"/>
  <c r="G2527" i="76"/>
  <c r="H2527" i="76"/>
  <c r="I2527" i="76"/>
  <c r="J2527" i="76"/>
  <c r="G2528" i="76"/>
  <c r="H2528" i="76"/>
  <c r="I2528" i="76"/>
  <c r="J2528" i="76"/>
  <c r="G2529" i="76"/>
  <c r="H2529" i="76"/>
  <c r="I2529" i="76"/>
  <c r="J2529" i="76"/>
  <c r="G2530" i="76"/>
  <c r="H2530" i="76"/>
  <c r="I2530" i="76"/>
  <c r="J2530" i="76"/>
  <c r="G2531" i="76"/>
  <c r="H2531" i="76"/>
  <c r="I2531" i="76"/>
  <c r="J2531" i="76"/>
  <c r="G2532" i="76"/>
  <c r="H2532" i="76"/>
  <c r="I2532" i="76"/>
  <c r="J2532" i="76"/>
  <c r="G2533" i="76"/>
  <c r="H2533" i="76"/>
  <c r="I2533" i="76"/>
  <c r="J2533" i="76"/>
  <c r="G2534" i="76"/>
  <c r="H2534" i="76"/>
  <c r="I2534" i="76"/>
  <c r="J2534" i="76"/>
  <c r="G2535" i="76"/>
  <c r="H2535" i="76"/>
  <c r="I2535" i="76"/>
  <c r="J2535" i="76"/>
  <c r="G2536" i="76"/>
  <c r="H2536" i="76"/>
  <c r="I2536" i="76"/>
  <c r="J2536" i="76"/>
  <c r="G2537" i="76"/>
  <c r="H2537" i="76"/>
  <c r="I2537" i="76"/>
  <c r="J2537" i="76"/>
  <c r="G2538" i="76"/>
  <c r="H2538" i="76"/>
  <c r="I2538" i="76"/>
  <c r="J2538" i="76"/>
  <c r="G2539" i="76"/>
  <c r="H2539" i="76"/>
  <c r="I2539" i="76"/>
  <c r="J2539" i="76"/>
  <c r="G2540" i="76"/>
  <c r="H2540" i="76"/>
  <c r="I2540" i="76"/>
  <c r="J2540" i="76"/>
  <c r="G2541" i="76"/>
  <c r="H2541" i="76"/>
  <c r="I2541" i="76"/>
  <c r="J2541" i="76"/>
  <c r="G2542" i="76"/>
  <c r="H2542" i="76"/>
  <c r="I2542" i="76"/>
  <c r="J2542" i="76"/>
  <c r="G2543" i="76"/>
  <c r="H2543" i="76"/>
  <c r="I2543" i="76"/>
  <c r="J2543" i="76"/>
  <c r="G2544" i="76"/>
  <c r="H2544" i="76"/>
  <c r="I2544" i="76"/>
  <c r="J2544" i="76"/>
  <c r="G2545" i="76"/>
  <c r="H2545" i="76"/>
  <c r="I2545" i="76"/>
  <c r="J2545" i="76"/>
  <c r="G2546" i="76"/>
  <c r="H2546" i="76"/>
  <c r="I2546" i="76"/>
  <c r="J2546" i="76"/>
  <c r="G2547" i="76"/>
  <c r="H2547" i="76"/>
  <c r="I2547" i="76"/>
  <c r="J2547" i="76"/>
  <c r="G2548" i="76"/>
  <c r="H2548" i="76"/>
  <c r="I2548" i="76"/>
  <c r="J2548" i="76"/>
  <c r="G2549" i="76"/>
  <c r="H2549" i="76"/>
  <c r="I2549" i="76"/>
  <c r="J2549" i="76"/>
  <c r="G2550" i="76"/>
  <c r="H2550" i="76"/>
  <c r="I2550" i="76"/>
  <c r="J2550" i="76"/>
  <c r="G2551" i="76"/>
  <c r="H2551" i="76"/>
  <c r="I2551" i="76"/>
  <c r="J2551" i="76"/>
  <c r="G2552" i="76"/>
  <c r="H2552" i="76"/>
  <c r="I2552" i="76"/>
  <c r="J2552" i="76"/>
  <c r="G2553" i="76"/>
  <c r="H2553" i="76"/>
  <c r="I2553" i="76"/>
  <c r="J2553" i="76"/>
  <c r="G2554" i="76"/>
  <c r="H2554" i="76"/>
  <c r="I2554" i="76"/>
  <c r="J2554" i="76"/>
  <c r="G2555" i="76"/>
  <c r="H2555" i="76"/>
  <c r="I2555" i="76"/>
  <c r="J2555" i="76"/>
  <c r="G2556" i="76"/>
  <c r="H2556" i="76"/>
  <c r="I2556" i="76"/>
  <c r="J2556" i="76"/>
  <c r="G2557" i="76"/>
  <c r="H2557" i="76"/>
  <c r="I2557" i="76"/>
  <c r="J2557" i="76"/>
  <c r="G2558" i="76"/>
  <c r="H2558" i="76"/>
  <c r="I2558" i="76"/>
  <c r="J2558" i="76"/>
  <c r="G2559" i="76"/>
  <c r="H2559" i="76"/>
  <c r="I2559" i="76"/>
  <c r="J2559" i="76"/>
  <c r="G2560" i="76"/>
  <c r="H2560" i="76"/>
  <c r="I2560" i="76"/>
  <c r="J2560" i="76"/>
  <c r="G2561" i="76"/>
  <c r="H2561" i="76"/>
  <c r="I2561" i="76"/>
  <c r="J2561" i="76"/>
  <c r="G2562" i="76"/>
  <c r="H2562" i="76"/>
  <c r="I2562" i="76"/>
  <c r="J2562" i="76"/>
  <c r="G2563" i="76"/>
  <c r="H2563" i="76"/>
  <c r="I2563" i="76"/>
  <c r="J2563" i="76"/>
  <c r="G2564" i="76"/>
  <c r="H2564" i="76"/>
  <c r="I2564" i="76"/>
  <c r="J2564" i="76"/>
  <c r="G2565" i="76"/>
  <c r="H2565" i="76"/>
  <c r="I2565" i="76"/>
  <c r="J2565" i="76"/>
  <c r="G2566" i="76"/>
  <c r="H2566" i="76"/>
  <c r="I2566" i="76"/>
  <c r="J2566" i="76"/>
  <c r="G2567" i="76"/>
  <c r="H2567" i="76"/>
  <c r="I2567" i="76"/>
  <c r="J2567" i="76"/>
  <c r="G2568" i="76"/>
  <c r="H2568" i="76"/>
  <c r="I2568" i="76"/>
  <c r="J2568" i="76"/>
  <c r="G2569" i="76"/>
  <c r="H2569" i="76"/>
  <c r="I2569" i="76"/>
  <c r="J2569" i="76"/>
  <c r="G2570" i="76"/>
  <c r="H2570" i="76"/>
  <c r="I2570" i="76"/>
  <c r="J2570" i="76"/>
  <c r="G2571" i="76"/>
  <c r="H2571" i="76"/>
  <c r="I2571" i="76"/>
  <c r="J2571" i="76"/>
  <c r="G2572" i="76"/>
  <c r="H2572" i="76"/>
  <c r="I2572" i="76"/>
  <c r="J2572" i="76"/>
  <c r="G2573" i="76"/>
  <c r="H2573" i="76"/>
  <c r="I2573" i="76"/>
  <c r="J2573" i="76"/>
  <c r="G2574" i="76"/>
  <c r="H2574" i="76"/>
  <c r="I2574" i="76"/>
  <c r="J2574" i="76"/>
  <c r="G2575" i="76"/>
  <c r="H2575" i="76"/>
  <c r="I2575" i="76"/>
  <c r="J2575" i="76"/>
  <c r="G2576" i="76"/>
  <c r="H2576" i="76"/>
  <c r="I2576" i="76"/>
  <c r="J2576" i="76"/>
  <c r="G2577" i="76"/>
  <c r="H2577" i="76"/>
  <c r="I2577" i="76"/>
  <c r="J2577" i="76"/>
  <c r="G2578" i="76"/>
  <c r="H2578" i="76"/>
  <c r="I2578" i="76"/>
  <c r="J2578" i="76"/>
  <c r="G2579" i="76"/>
  <c r="H2579" i="76"/>
  <c r="I2579" i="76"/>
  <c r="J2579" i="76"/>
  <c r="G2580" i="76"/>
  <c r="H2580" i="76"/>
  <c r="I2580" i="76"/>
  <c r="J2580" i="76"/>
  <c r="G2581" i="76"/>
  <c r="H2581" i="76"/>
  <c r="I2581" i="76"/>
  <c r="J2581" i="76"/>
  <c r="G2582" i="76"/>
  <c r="H2582" i="76"/>
  <c r="I2582" i="76"/>
  <c r="J2582" i="76"/>
  <c r="G2583" i="76"/>
  <c r="H2583" i="76"/>
  <c r="I2583" i="76"/>
  <c r="J2583" i="76"/>
  <c r="G2584" i="76"/>
  <c r="H2584" i="76"/>
  <c r="I2584" i="76"/>
  <c r="J2584" i="76"/>
  <c r="G2585" i="76"/>
  <c r="H2585" i="76"/>
  <c r="I2585" i="76"/>
  <c r="J2585" i="76"/>
  <c r="G2586" i="76"/>
  <c r="H2586" i="76"/>
  <c r="I2586" i="76"/>
  <c r="J2586" i="76"/>
  <c r="G2587" i="76"/>
  <c r="H2587" i="76"/>
  <c r="I2587" i="76"/>
  <c r="J2587" i="76"/>
  <c r="G2588" i="76"/>
  <c r="H2588" i="76"/>
  <c r="I2588" i="76"/>
  <c r="J2588" i="76"/>
  <c r="G2589" i="76"/>
  <c r="H2589" i="76"/>
  <c r="I2589" i="76"/>
  <c r="J2589" i="76"/>
  <c r="G2590" i="76"/>
  <c r="H2590" i="76"/>
  <c r="I2590" i="76"/>
  <c r="J2590" i="76"/>
  <c r="G2591" i="76"/>
  <c r="H2591" i="76"/>
  <c r="I2591" i="76"/>
  <c r="J2591" i="76"/>
  <c r="G2592" i="76"/>
  <c r="H2592" i="76"/>
  <c r="I2592" i="76"/>
  <c r="J2592" i="76"/>
  <c r="G2593" i="76"/>
  <c r="H2593" i="76"/>
  <c r="I2593" i="76"/>
  <c r="J2593" i="76"/>
  <c r="G2594" i="76"/>
  <c r="H2594" i="76"/>
  <c r="I2594" i="76"/>
  <c r="J2594" i="76"/>
  <c r="G2595" i="76"/>
  <c r="H2595" i="76"/>
  <c r="I2595" i="76"/>
  <c r="J2595" i="76"/>
  <c r="G2596" i="76"/>
  <c r="H2596" i="76"/>
  <c r="I2596" i="76"/>
  <c r="J2596" i="76"/>
  <c r="G2597" i="76"/>
  <c r="H2597" i="76"/>
  <c r="I2597" i="76"/>
  <c r="J2597" i="76"/>
  <c r="G2598" i="76"/>
  <c r="H2598" i="76"/>
  <c r="I2598" i="76"/>
  <c r="J2598" i="76"/>
  <c r="G2599" i="76"/>
  <c r="H2599" i="76"/>
  <c r="I2599" i="76"/>
  <c r="J2599" i="76"/>
  <c r="G2600" i="76"/>
  <c r="H2600" i="76"/>
  <c r="I2600" i="76"/>
  <c r="J2600" i="76"/>
  <c r="G2601" i="76"/>
  <c r="H2601" i="76"/>
  <c r="I2601" i="76"/>
  <c r="J2601" i="76"/>
  <c r="G2602" i="76"/>
  <c r="H2602" i="76"/>
  <c r="I2602" i="76"/>
  <c r="J2602" i="76"/>
  <c r="G2603" i="76"/>
  <c r="H2603" i="76"/>
  <c r="I2603" i="76"/>
  <c r="J2603" i="76"/>
  <c r="G2604" i="76"/>
  <c r="H2604" i="76"/>
  <c r="I2604" i="76"/>
  <c r="J2604" i="76"/>
  <c r="G2605" i="76"/>
  <c r="H2605" i="76"/>
  <c r="I2605" i="76"/>
  <c r="J2605" i="76"/>
  <c r="G2606" i="76"/>
  <c r="H2606" i="76"/>
  <c r="I2606" i="76"/>
  <c r="J2606" i="76"/>
  <c r="G2607" i="76"/>
  <c r="H2607" i="76"/>
  <c r="I2607" i="76"/>
  <c r="J2607" i="76"/>
  <c r="G2608" i="76"/>
  <c r="H2608" i="76"/>
  <c r="I2608" i="76"/>
  <c r="J2608" i="76"/>
  <c r="G2609" i="76"/>
  <c r="H2609" i="76"/>
  <c r="I2609" i="76"/>
  <c r="J2609" i="76"/>
  <c r="G2610" i="76"/>
  <c r="H2610" i="76"/>
  <c r="I2610" i="76"/>
  <c r="J2610" i="76"/>
  <c r="G2611" i="76"/>
  <c r="H2611" i="76"/>
  <c r="I2611" i="76"/>
  <c r="J2611" i="76"/>
  <c r="G2612" i="76"/>
  <c r="H2612" i="76"/>
  <c r="I2612" i="76"/>
  <c r="J2612" i="76"/>
  <c r="G2613" i="76"/>
  <c r="H2613" i="76"/>
  <c r="I2613" i="76"/>
  <c r="J2613" i="76"/>
  <c r="G2614" i="76"/>
  <c r="H2614" i="76"/>
  <c r="I2614" i="76"/>
  <c r="J2614" i="76"/>
  <c r="G2615" i="76"/>
  <c r="H2615" i="76"/>
  <c r="I2615" i="76"/>
  <c r="J2615" i="76"/>
  <c r="G2616" i="76"/>
  <c r="H2616" i="76"/>
  <c r="I2616" i="76"/>
  <c r="J2616" i="76"/>
  <c r="G2617" i="76"/>
  <c r="H2617" i="76"/>
  <c r="I2617" i="76"/>
  <c r="J2617" i="76"/>
  <c r="G2618" i="76"/>
  <c r="H2618" i="76"/>
  <c r="I2618" i="76"/>
  <c r="J2618" i="76"/>
  <c r="G2619" i="76"/>
  <c r="H2619" i="76"/>
  <c r="I2619" i="76"/>
  <c r="J2619" i="76"/>
  <c r="G2620" i="76"/>
  <c r="H2620" i="76"/>
  <c r="I2620" i="76"/>
  <c r="J2620" i="76"/>
  <c r="G2621" i="76"/>
  <c r="H2621" i="76"/>
  <c r="I2621" i="76"/>
  <c r="J2621" i="76"/>
  <c r="G2622" i="76"/>
  <c r="H2622" i="76"/>
  <c r="I2622" i="76"/>
  <c r="J2622" i="76"/>
  <c r="G2623" i="76"/>
  <c r="H2623" i="76"/>
  <c r="I2623" i="76"/>
  <c r="J2623" i="76"/>
  <c r="G2624" i="76"/>
  <c r="H2624" i="76"/>
  <c r="I2624" i="76"/>
  <c r="J2624" i="76"/>
  <c r="G2625" i="76"/>
  <c r="H2625" i="76"/>
  <c r="I2625" i="76"/>
  <c r="J2625" i="76"/>
  <c r="G2626" i="76"/>
  <c r="H2626" i="76"/>
  <c r="I2626" i="76"/>
  <c r="J2626" i="76"/>
  <c r="G2627" i="76"/>
  <c r="H2627" i="76"/>
  <c r="I2627" i="76"/>
  <c r="J2627" i="76"/>
  <c r="G2628" i="76"/>
  <c r="H2628" i="76"/>
  <c r="I2628" i="76"/>
  <c r="J2628" i="76"/>
  <c r="G2629" i="76"/>
  <c r="H2629" i="76"/>
  <c r="I2629" i="76"/>
  <c r="J2629" i="76"/>
  <c r="G2630" i="76"/>
  <c r="H2630" i="76"/>
  <c r="I2630" i="76"/>
  <c r="J2630" i="76"/>
  <c r="G2631" i="76"/>
  <c r="H2631" i="76"/>
  <c r="I2631" i="76"/>
  <c r="J2631" i="76"/>
  <c r="G2632" i="76"/>
  <c r="H2632" i="76"/>
  <c r="I2632" i="76"/>
  <c r="J2632" i="76"/>
  <c r="G2633" i="76"/>
  <c r="H2633" i="76"/>
  <c r="I2633" i="76"/>
  <c r="J2633" i="76"/>
  <c r="G2634" i="76"/>
  <c r="H2634" i="76"/>
  <c r="I2634" i="76"/>
  <c r="J2634" i="76"/>
  <c r="G2635" i="76"/>
  <c r="H2635" i="76"/>
  <c r="I2635" i="76"/>
  <c r="J2635" i="76"/>
  <c r="G2636" i="76"/>
  <c r="H2636" i="76"/>
  <c r="I2636" i="76"/>
  <c r="J2636" i="76"/>
  <c r="G2637" i="76"/>
  <c r="H2637" i="76"/>
  <c r="I2637" i="76"/>
  <c r="J2637" i="76"/>
  <c r="G2638" i="76"/>
  <c r="H2638" i="76"/>
  <c r="I2638" i="76"/>
  <c r="J2638" i="76"/>
  <c r="G2639" i="76"/>
  <c r="H2639" i="76"/>
  <c r="I2639" i="76"/>
  <c r="J2639" i="76"/>
  <c r="G2640" i="76"/>
  <c r="H2640" i="76"/>
  <c r="I2640" i="76"/>
  <c r="J2640" i="76"/>
  <c r="G2641" i="76"/>
  <c r="H2641" i="76"/>
  <c r="I2641" i="76"/>
  <c r="J2641" i="76"/>
  <c r="G2642" i="76"/>
  <c r="H2642" i="76"/>
  <c r="I2642" i="76"/>
  <c r="J2642" i="76"/>
  <c r="G2643" i="76"/>
  <c r="H2643" i="76"/>
  <c r="I2643" i="76"/>
  <c r="J2643" i="76"/>
  <c r="G2644" i="76"/>
  <c r="H2644" i="76"/>
  <c r="I2644" i="76"/>
  <c r="J2644" i="76"/>
  <c r="G2645" i="76"/>
  <c r="H2645" i="76"/>
  <c r="I2645" i="76"/>
  <c r="J2645" i="76"/>
  <c r="G2646" i="76"/>
  <c r="H2646" i="76"/>
  <c r="I2646" i="76"/>
  <c r="J2646" i="76"/>
  <c r="G2647" i="76"/>
  <c r="H2647" i="76"/>
  <c r="I2647" i="76"/>
  <c r="J2647" i="76"/>
  <c r="G2648" i="76"/>
  <c r="H2648" i="76"/>
  <c r="I2648" i="76"/>
  <c r="J2648" i="76"/>
  <c r="G2649" i="76"/>
  <c r="H2649" i="76"/>
  <c r="I2649" i="76"/>
  <c r="J2649" i="76"/>
  <c r="G2650" i="76"/>
  <c r="H2650" i="76"/>
  <c r="I2650" i="76"/>
  <c r="J2650" i="76"/>
  <c r="G2651" i="76"/>
  <c r="H2651" i="76"/>
  <c r="I2651" i="76"/>
  <c r="J2651" i="76"/>
  <c r="G2652" i="76"/>
  <c r="H2652" i="76"/>
  <c r="I2652" i="76"/>
  <c r="J2652" i="76"/>
  <c r="G2653" i="76"/>
  <c r="H2653" i="76"/>
  <c r="I2653" i="76"/>
  <c r="J2653" i="76"/>
  <c r="G2654" i="76"/>
  <c r="H2654" i="76"/>
  <c r="I2654" i="76"/>
  <c r="J2654" i="76"/>
  <c r="G2655" i="76"/>
  <c r="H2655" i="76"/>
  <c r="I2655" i="76"/>
  <c r="J2655" i="76"/>
  <c r="G2656" i="76"/>
  <c r="H2656" i="76"/>
  <c r="I2656" i="76"/>
  <c r="J2656" i="76"/>
  <c r="G2657" i="76"/>
  <c r="H2657" i="76"/>
  <c r="I2657" i="76"/>
  <c r="J2657" i="76"/>
  <c r="G2658" i="76"/>
  <c r="H2658" i="76"/>
  <c r="I2658" i="76"/>
  <c r="J2658" i="76"/>
  <c r="G2659" i="76"/>
  <c r="H2659" i="76"/>
  <c r="I2659" i="76"/>
  <c r="J2659" i="76"/>
  <c r="G2660" i="76"/>
  <c r="H2660" i="76"/>
  <c r="I2660" i="76"/>
  <c r="J2660" i="76"/>
  <c r="G2661" i="76"/>
  <c r="H2661" i="76"/>
  <c r="I2661" i="76"/>
  <c r="J2661" i="76"/>
  <c r="G2662" i="76"/>
  <c r="H2662" i="76"/>
  <c r="I2662" i="76"/>
  <c r="J2662" i="76"/>
  <c r="G2663" i="76"/>
  <c r="H2663" i="76"/>
  <c r="I2663" i="76"/>
  <c r="J2663" i="76"/>
  <c r="G2664" i="76"/>
  <c r="H2664" i="76"/>
  <c r="I2664" i="76"/>
  <c r="J2664" i="76"/>
  <c r="G2665" i="76"/>
  <c r="H2665" i="76"/>
  <c r="I2665" i="76"/>
  <c r="J2665" i="76"/>
  <c r="G2666" i="76"/>
  <c r="H2666" i="76"/>
  <c r="I2666" i="76"/>
  <c r="J2666" i="76"/>
  <c r="G2667" i="76"/>
  <c r="H2667" i="76"/>
  <c r="I2667" i="76"/>
  <c r="J2667" i="76"/>
  <c r="G2668" i="76"/>
  <c r="H2668" i="76"/>
  <c r="I2668" i="76"/>
  <c r="J2668" i="76"/>
  <c r="G2669" i="76"/>
  <c r="H2669" i="76"/>
  <c r="I2669" i="76"/>
  <c r="J2669" i="76"/>
  <c r="G2670" i="76"/>
  <c r="H2670" i="76"/>
  <c r="I2670" i="76"/>
  <c r="J2670" i="76"/>
  <c r="G2671" i="76"/>
  <c r="H2671" i="76"/>
  <c r="I2671" i="76"/>
  <c r="J2671" i="76"/>
  <c r="G2672" i="76"/>
  <c r="H2672" i="76"/>
  <c r="I2672" i="76"/>
  <c r="J2672" i="76"/>
  <c r="G2673" i="76"/>
  <c r="H2673" i="76"/>
  <c r="I2673" i="76"/>
  <c r="J2673" i="76"/>
  <c r="G2674" i="76"/>
  <c r="H2674" i="76"/>
  <c r="I2674" i="76"/>
  <c r="J2674" i="76"/>
  <c r="G2675" i="76"/>
  <c r="H2675" i="76"/>
  <c r="I2675" i="76"/>
  <c r="J2675" i="76"/>
  <c r="G2676" i="76"/>
  <c r="H2676" i="76"/>
  <c r="I2676" i="76"/>
  <c r="J2676" i="76"/>
  <c r="G2677" i="76"/>
  <c r="H2677" i="76"/>
  <c r="I2677" i="76"/>
  <c r="J2677" i="76"/>
  <c r="G2678" i="76"/>
  <c r="H2678" i="76"/>
  <c r="I2678" i="76"/>
  <c r="J2678" i="76"/>
  <c r="G2679" i="76"/>
  <c r="H2679" i="76"/>
  <c r="I2679" i="76"/>
  <c r="J2679" i="76"/>
  <c r="G2680" i="76"/>
  <c r="H2680" i="76"/>
  <c r="I2680" i="76"/>
  <c r="J2680" i="76"/>
  <c r="G2681" i="76"/>
  <c r="H2681" i="76"/>
  <c r="I2681" i="76"/>
  <c r="J2681" i="76"/>
  <c r="G2682" i="76"/>
  <c r="H2682" i="76"/>
  <c r="I2682" i="76"/>
  <c r="J2682" i="76"/>
  <c r="G2683" i="76"/>
  <c r="H2683" i="76"/>
  <c r="I2683" i="76"/>
  <c r="J2683" i="76"/>
  <c r="G2684" i="76"/>
  <c r="H2684" i="76"/>
  <c r="I2684" i="76"/>
  <c r="J2684" i="76"/>
  <c r="G2685" i="76"/>
  <c r="H2685" i="76"/>
  <c r="I2685" i="76"/>
  <c r="J2685" i="76"/>
  <c r="G2686" i="76"/>
  <c r="H2686" i="76"/>
  <c r="I2686" i="76"/>
  <c r="J2686" i="76"/>
  <c r="G2687" i="76"/>
  <c r="H2687" i="76"/>
  <c r="I2687" i="76"/>
  <c r="J2687" i="76"/>
  <c r="G2688" i="76"/>
  <c r="H2688" i="76"/>
  <c r="I2688" i="76"/>
  <c r="J2688" i="76"/>
  <c r="G2689" i="76"/>
  <c r="H2689" i="76"/>
  <c r="I2689" i="76"/>
  <c r="J2689" i="76"/>
  <c r="G2690" i="76"/>
  <c r="H2690" i="76"/>
  <c r="I2690" i="76"/>
  <c r="J2690" i="76"/>
  <c r="G2691" i="76"/>
  <c r="H2691" i="76"/>
  <c r="I2691" i="76"/>
  <c r="J2691" i="76"/>
  <c r="G2692" i="76"/>
  <c r="H2692" i="76"/>
  <c r="I2692" i="76"/>
  <c r="J2692" i="76"/>
  <c r="G2693" i="76"/>
  <c r="H2693" i="76"/>
  <c r="I2693" i="76"/>
  <c r="J2693" i="76"/>
  <c r="G2694" i="76"/>
  <c r="H2694" i="76"/>
  <c r="I2694" i="76"/>
  <c r="J2694" i="76"/>
  <c r="G2695" i="76"/>
  <c r="H2695" i="76"/>
  <c r="I2695" i="76"/>
  <c r="J2695" i="76"/>
  <c r="G2696" i="76"/>
  <c r="H2696" i="76"/>
  <c r="I2696" i="76"/>
  <c r="J2696" i="76"/>
  <c r="G2697" i="76"/>
  <c r="H2697" i="76"/>
  <c r="I2697" i="76"/>
  <c r="J2697" i="76"/>
  <c r="G2698" i="76"/>
  <c r="H2698" i="76"/>
  <c r="I2698" i="76"/>
  <c r="J2698" i="76"/>
  <c r="G2699" i="76"/>
  <c r="H2699" i="76"/>
  <c r="I2699" i="76"/>
  <c r="J2699" i="76"/>
  <c r="G2700" i="76"/>
  <c r="H2700" i="76"/>
  <c r="I2700" i="76"/>
  <c r="J2700" i="76"/>
  <c r="G2701" i="76"/>
  <c r="H2701" i="76"/>
  <c r="I2701" i="76"/>
  <c r="J2701" i="76"/>
  <c r="G2702" i="76"/>
  <c r="H2702" i="76"/>
  <c r="I2702" i="76"/>
  <c r="J2702" i="76"/>
  <c r="G2703" i="76"/>
  <c r="H2703" i="76"/>
  <c r="I2703" i="76"/>
  <c r="J2703" i="76"/>
  <c r="G2704" i="76"/>
  <c r="H2704" i="76"/>
  <c r="I2704" i="76"/>
  <c r="J2704" i="76"/>
  <c r="G2705" i="76"/>
  <c r="H2705" i="76"/>
  <c r="I2705" i="76"/>
  <c r="J2705" i="76"/>
  <c r="G2706" i="76"/>
  <c r="H2706" i="76"/>
  <c r="I2706" i="76"/>
  <c r="J2706" i="76"/>
  <c r="G2707" i="76"/>
  <c r="H2707" i="76"/>
  <c r="I2707" i="76"/>
  <c r="J2707" i="76"/>
  <c r="G2708" i="76"/>
  <c r="H2708" i="76"/>
  <c r="I2708" i="76"/>
  <c r="J2708" i="76"/>
  <c r="G2709" i="76"/>
  <c r="H2709" i="76"/>
  <c r="I2709" i="76"/>
  <c r="J2709" i="76"/>
  <c r="G2710" i="76"/>
  <c r="H2710" i="76"/>
  <c r="I2710" i="76"/>
  <c r="J2710" i="76"/>
  <c r="G2711" i="76"/>
  <c r="H2711" i="76"/>
  <c r="I2711" i="76"/>
  <c r="J2711" i="76"/>
  <c r="G2712" i="76"/>
  <c r="H2712" i="76"/>
  <c r="I2712" i="76"/>
  <c r="J2712" i="76"/>
  <c r="G2713" i="76"/>
  <c r="H2713" i="76"/>
  <c r="I2713" i="76"/>
  <c r="J2713" i="76"/>
  <c r="G2714" i="76"/>
  <c r="H2714" i="76"/>
  <c r="I2714" i="76"/>
  <c r="J2714" i="76"/>
  <c r="G2715" i="76"/>
  <c r="H2715" i="76"/>
  <c r="I2715" i="76"/>
  <c r="J2715" i="76"/>
  <c r="G2716" i="76"/>
  <c r="H2716" i="76"/>
  <c r="I2716" i="76"/>
  <c r="J2716" i="76"/>
  <c r="G2717" i="76"/>
  <c r="H2717" i="76"/>
  <c r="I2717" i="76"/>
  <c r="J2717" i="76"/>
  <c r="G2718" i="76"/>
  <c r="H2718" i="76"/>
  <c r="I2718" i="76"/>
  <c r="J2718" i="76"/>
  <c r="G2719" i="76"/>
  <c r="H2719" i="76"/>
  <c r="I2719" i="76"/>
  <c r="J2719" i="76"/>
  <c r="G2720" i="76"/>
  <c r="H2720" i="76"/>
  <c r="I2720" i="76"/>
  <c r="J2720" i="76"/>
  <c r="G2721" i="76"/>
  <c r="H2721" i="76"/>
  <c r="I2721" i="76"/>
  <c r="J2721" i="76"/>
  <c r="G2722" i="76"/>
  <c r="H2722" i="76"/>
  <c r="I2722" i="76"/>
  <c r="J2722" i="76"/>
  <c r="G2723" i="76"/>
  <c r="H2723" i="76"/>
  <c r="I2723" i="76"/>
  <c r="J2723" i="76"/>
  <c r="G2724" i="76"/>
  <c r="H2724" i="76"/>
  <c r="I2724" i="76"/>
  <c r="J2724" i="76"/>
  <c r="G2725" i="76"/>
  <c r="H2725" i="76"/>
  <c r="I2725" i="76"/>
  <c r="J2725" i="76"/>
  <c r="G2726" i="76"/>
  <c r="H2726" i="76"/>
  <c r="I2726" i="76"/>
  <c r="J2726" i="76"/>
  <c r="G2727" i="76"/>
  <c r="H2727" i="76"/>
  <c r="I2727" i="76"/>
  <c r="J2727" i="76"/>
  <c r="G2728" i="76"/>
  <c r="H2728" i="76"/>
  <c r="I2728" i="76"/>
  <c r="J2728" i="76"/>
  <c r="G2729" i="76"/>
  <c r="H2729" i="76"/>
  <c r="I2729" i="76"/>
  <c r="J2729" i="76"/>
  <c r="G2730" i="76"/>
  <c r="H2730" i="76"/>
  <c r="I2730" i="76"/>
  <c r="J2730" i="76"/>
  <c r="G2731" i="76"/>
  <c r="H2731" i="76"/>
  <c r="I2731" i="76"/>
  <c r="J2731" i="76"/>
  <c r="G2732" i="76"/>
  <c r="H2732" i="76"/>
  <c r="I2732" i="76"/>
  <c r="J2732" i="76"/>
  <c r="G2733" i="76"/>
  <c r="H2733" i="76"/>
  <c r="I2733" i="76"/>
  <c r="J2733" i="76"/>
  <c r="G2734" i="76"/>
  <c r="H2734" i="76"/>
  <c r="I2734" i="76"/>
  <c r="J2734" i="76"/>
  <c r="G2735" i="76"/>
  <c r="H2735" i="76"/>
  <c r="I2735" i="76"/>
  <c r="J2735" i="76"/>
  <c r="G2736" i="76"/>
  <c r="H2736" i="76"/>
  <c r="I2736" i="76"/>
  <c r="J2736" i="76"/>
  <c r="G2737" i="76"/>
  <c r="H2737" i="76"/>
  <c r="I2737" i="76"/>
  <c r="J2737" i="76"/>
  <c r="G2738" i="76"/>
  <c r="H2738" i="76"/>
  <c r="I2738" i="76"/>
  <c r="J2738" i="76"/>
  <c r="G2739" i="76"/>
  <c r="H2739" i="76"/>
  <c r="I2739" i="76"/>
  <c r="J2739" i="76"/>
  <c r="G2740" i="76"/>
  <c r="H2740" i="76"/>
  <c r="I2740" i="76"/>
  <c r="J2740" i="76"/>
  <c r="G2741" i="76"/>
  <c r="H2741" i="76"/>
  <c r="I2741" i="76"/>
  <c r="J2741" i="76"/>
  <c r="G2742" i="76"/>
  <c r="H2742" i="76"/>
  <c r="I2742" i="76"/>
  <c r="J2742" i="76"/>
  <c r="G2743" i="76"/>
  <c r="H2743" i="76"/>
  <c r="I2743" i="76"/>
  <c r="J2743" i="76"/>
  <c r="G2744" i="76"/>
  <c r="H2744" i="76"/>
  <c r="I2744" i="76"/>
  <c r="J2744" i="76"/>
  <c r="G2745" i="76"/>
  <c r="H2745" i="76"/>
  <c r="I2745" i="76"/>
  <c r="J2745" i="76"/>
  <c r="G2746" i="76"/>
  <c r="H2746" i="76"/>
  <c r="I2746" i="76"/>
  <c r="J2746" i="76"/>
  <c r="G2747" i="76"/>
  <c r="H2747" i="76"/>
  <c r="I2747" i="76"/>
  <c r="J2747" i="76"/>
  <c r="G2748" i="76"/>
  <c r="H2748" i="76"/>
  <c r="I2748" i="76"/>
  <c r="J2748" i="76"/>
  <c r="G2749" i="76"/>
  <c r="H2749" i="76"/>
  <c r="I2749" i="76"/>
  <c r="J2749" i="76"/>
  <c r="G2750" i="76"/>
  <c r="H2750" i="76"/>
  <c r="I2750" i="76"/>
  <c r="J2750" i="76"/>
  <c r="G2751" i="76"/>
  <c r="H2751" i="76"/>
  <c r="I2751" i="76"/>
  <c r="J2751" i="76"/>
  <c r="G2752" i="76"/>
  <c r="H2752" i="76"/>
  <c r="I2752" i="76"/>
  <c r="J2752" i="76"/>
  <c r="G2753" i="76"/>
  <c r="H2753" i="76"/>
  <c r="I2753" i="76"/>
  <c r="J2753" i="76"/>
  <c r="G2754" i="76"/>
  <c r="H2754" i="76"/>
  <c r="I2754" i="76"/>
  <c r="J2754" i="76"/>
  <c r="G2755" i="76"/>
  <c r="H2755" i="76"/>
  <c r="I2755" i="76"/>
  <c r="J2755" i="76"/>
  <c r="G2756" i="76"/>
  <c r="H2756" i="76"/>
  <c r="I2756" i="76"/>
  <c r="J2756" i="76"/>
  <c r="G2757" i="76"/>
  <c r="H2757" i="76"/>
  <c r="I2757" i="76"/>
  <c r="J2757" i="76"/>
  <c r="G2758" i="76"/>
  <c r="H2758" i="76"/>
  <c r="I2758" i="76"/>
  <c r="J2758" i="76"/>
  <c r="G2759" i="76"/>
  <c r="H2759" i="76"/>
  <c r="I2759" i="76"/>
  <c r="J2759" i="76"/>
  <c r="G2760" i="76"/>
  <c r="H2760" i="76"/>
  <c r="I2760" i="76"/>
  <c r="J2760" i="76"/>
  <c r="G2761" i="76"/>
  <c r="H2761" i="76"/>
  <c r="I2761" i="76"/>
  <c r="J2761" i="76"/>
  <c r="G2762" i="76"/>
  <c r="H2762" i="76"/>
  <c r="I2762" i="76"/>
  <c r="J2762" i="76"/>
  <c r="G2763" i="76"/>
  <c r="H2763" i="76"/>
  <c r="I2763" i="76"/>
  <c r="J2763" i="76"/>
  <c r="G2764" i="76"/>
  <c r="H2764" i="76"/>
  <c r="I2764" i="76"/>
  <c r="J2764" i="76"/>
  <c r="G2765" i="76"/>
  <c r="H2765" i="76"/>
  <c r="I2765" i="76"/>
  <c r="J2765" i="76"/>
  <c r="G2766" i="76"/>
  <c r="H2766" i="76"/>
  <c r="I2766" i="76"/>
  <c r="J2766" i="76"/>
  <c r="G2767" i="76"/>
  <c r="H2767" i="76"/>
  <c r="I2767" i="76"/>
  <c r="J2767" i="76"/>
  <c r="G2768" i="76"/>
  <c r="H2768" i="76"/>
  <c r="I2768" i="76"/>
  <c r="J2768" i="76"/>
  <c r="G2769" i="76"/>
  <c r="H2769" i="76"/>
  <c r="I2769" i="76"/>
  <c r="J2769" i="76"/>
  <c r="G2770" i="76"/>
  <c r="H2770" i="76"/>
  <c r="I2770" i="76"/>
  <c r="J2770" i="76"/>
  <c r="G2771" i="76"/>
  <c r="H2771" i="76"/>
  <c r="I2771" i="76"/>
  <c r="J2771" i="76"/>
  <c r="G2772" i="76"/>
  <c r="H2772" i="76"/>
  <c r="I2772" i="76"/>
  <c r="J2772" i="76"/>
  <c r="G2773" i="76"/>
  <c r="H2773" i="76"/>
  <c r="I2773" i="76"/>
  <c r="J2773" i="76"/>
  <c r="G2774" i="76"/>
  <c r="H2774" i="76"/>
  <c r="I2774" i="76"/>
  <c r="J2774" i="76"/>
  <c r="G2775" i="76"/>
  <c r="H2775" i="76"/>
  <c r="I2775" i="76"/>
  <c r="J2775" i="76"/>
  <c r="G2776" i="76"/>
  <c r="H2776" i="76"/>
  <c r="I2776" i="76"/>
  <c r="J2776" i="76"/>
  <c r="G2777" i="76"/>
  <c r="H2777" i="76"/>
  <c r="I2777" i="76"/>
  <c r="J2777" i="76"/>
  <c r="G2778" i="76"/>
  <c r="H2778" i="76"/>
  <c r="I2778" i="76"/>
  <c r="J2778" i="76"/>
  <c r="G2779" i="76"/>
  <c r="H2779" i="76"/>
  <c r="I2779" i="76"/>
  <c r="J2779" i="76"/>
  <c r="G2780" i="76"/>
  <c r="H2780" i="76"/>
  <c r="I2780" i="76"/>
  <c r="J2780" i="76"/>
  <c r="G2781" i="76"/>
  <c r="H2781" i="76"/>
  <c r="I2781" i="76"/>
  <c r="J2781" i="76"/>
  <c r="G2782" i="76"/>
  <c r="H2782" i="76"/>
  <c r="I2782" i="76"/>
  <c r="J2782" i="76"/>
  <c r="G2783" i="76"/>
  <c r="H2783" i="76"/>
  <c r="I2783" i="76"/>
  <c r="J2783" i="76"/>
  <c r="G2784" i="76"/>
  <c r="H2784" i="76"/>
  <c r="I2784" i="76"/>
  <c r="J2784" i="76"/>
  <c r="G2785" i="76"/>
  <c r="H2785" i="76"/>
  <c r="I2785" i="76"/>
  <c r="J2785" i="76"/>
  <c r="G2786" i="76"/>
  <c r="H2786" i="76"/>
  <c r="I2786" i="76"/>
  <c r="J2786" i="76"/>
  <c r="G2787" i="76"/>
  <c r="H2787" i="76"/>
  <c r="I2787" i="76"/>
  <c r="J2787" i="76"/>
  <c r="G2788" i="76"/>
  <c r="H2788" i="76"/>
  <c r="I2788" i="76"/>
  <c r="J2788" i="76"/>
  <c r="G2789" i="76"/>
  <c r="H2789" i="76"/>
  <c r="I2789" i="76"/>
  <c r="J2789" i="76"/>
  <c r="G2790" i="76"/>
  <c r="H2790" i="76"/>
  <c r="I2790" i="76"/>
  <c r="J2790" i="76"/>
  <c r="G2791" i="76"/>
  <c r="H2791" i="76"/>
  <c r="I2791" i="76"/>
  <c r="J2791" i="76"/>
  <c r="G2792" i="76"/>
  <c r="H2792" i="76"/>
  <c r="I2792" i="76"/>
  <c r="J2792" i="76"/>
  <c r="G2793" i="76"/>
  <c r="H2793" i="76"/>
  <c r="I2793" i="76"/>
  <c r="J2793" i="76"/>
  <c r="G2794" i="76"/>
  <c r="H2794" i="76"/>
  <c r="I2794" i="76"/>
  <c r="J2794" i="76"/>
  <c r="G2795" i="76"/>
  <c r="H2795" i="76"/>
  <c r="I2795" i="76"/>
  <c r="J2795" i="76"/>
  <c r="G2796" i="76"/>
  <c r="H2796" i="76"/>
  <c r="I2796" i="76"/>
  <c r="J2796" i="76"/>
  <c r="G2797" i="76"/>
  <c r="H2797" i="76"/>
  <c r="I2797" i="76"/>
  <c r="J2797" i="76"/>
  <c r="G2798" i="76"/>
  <c r="H2798" i="76"/>
  <c r="I2798" i="76"/>
  <c r="J2798" i="76"/>
  <c r="G2799" i="76"/>
  <c r="H2799" i="76"/>
  <c r="I2799" i="76"/>
  <c r="J2799" i="76"/>
  <c r="G2800" i="76"/>
  <c r="H2800" i="76"/>
  <c r="I2800" i="76"/>
  <c r="J2800" i="76"/>
  <c r="G2801" i="76"/>
  <c r="H2801" i="76"/>
  <c r="I2801" i="76"/>
  <c r="J2801" i="76"/>
  <c r="G2802" i="76"/>
  <c r="H2802" i="76"/>
  <c r="I2802" i="76"/>
  <c r="J2802" i="76"/>
  <c r="G2803" i="76"/>
  <c r="H2803" i="76"/>
  <c r="I2803" i="76"/>
  <c r="J2803" i="76"/>
  <c r="G2804" i="76"/>
  <c r="H2804" i="76"/>
  <c r="I2804" i="76"/>
  <c r="J2804" i="76"/>
  <c r="G2805" i="76"/>
  <c r="H2805" i="76"/>
  <c r="I2805" i="76"/>
  <c r="J2805" i="76"/>
  <c r="G2806" i="76"/>
  <c r="H2806" i="76"/>
  <c r="I2806" i="76"/>
  <c r="J2806" i="76"/>
  <c r="G2807" i="76"/>
  <c r="H2807" i="76"/>
  <c r="I2807" i="76"/>
  <c r="J2807" i="76"/>
  <c r="G2808" i="76"/>
  <c r="H2808" i="76"/>
  <c r="I2808" i="76"/>
  <c r="J2808" i="76"/>
  <c r="G2809" i="76"/>
  <c r="H2809" i="76"/>
  <c r="I2809" i="76"/>
  <c r="J2809" i="76"/>
  <c r="G2810" i="76"/>
  <c r="H2810" i="76"/>
  <c r="I2810" i="76"/>
  <c r="J2810" i="76"/>
  <c r="G2811" i="76"/>
  <c r="H2811" i="76"/>
  <c r="I2811" i="76"/>
  <c r="J2811" i="76"/>
  <c r="G2812" i="76"/>
  <c r="H2812" i="76"/>
  <c r="I2812" i="76"/>
  <c r="J2812" i="76"/>
  <c r="G2813" i="76"/>
  <c r="H2813" i="76"/>
  <c r="I2813" i="76"/>
  <c r="J2813" i="76"/>
  <c r="G2814" i="76"/>
  <c r="H2814" i="76"/>
  <c r="I2814" i="76"/>
  <c r="J2814" i="76"/>
  <c r="G2815" i="76"/>
  <c r="H2815" i="76"/>
  <c r="I2815" i="76"/>
  <c r="J2815" i="76"/>
  <c r="G2816" i="76"/>
  <c r="H2816" i="76"/>
  <c r="I2816" i="76"/>
  <c r="J2816" i="76"/>
  <c r="G2817" i="76"/>
  <c r="H2817" i="76"/>
  <c r="I2817" i="76"/>
  <c r="J2817" i="76"/>
  <c r="G2818" i="76"/>
  <c r="H2818" i="76"/>
  <c r="I2818" i="76"/>
  <c r="J2818" i="76"/>
  <c r="G2819" i="76"/>
  <c r="H2819" i="76"/>
  <c r="I2819" i="76"/>
  <c r="J2819" i="76"/>
  <c r="G2820" i="76"/>
  <c r="H2820" i="76"/>
  <c r="I2820" i="76"/>
  <c r="J2820" i="76"/>
  <c r="G2821" i="76"/>
  <c r="H2821" i="76"/>
  <c r="I2821" i="76"/>
  <c r="J2821" i="76"/>
  <c r="G2822" i="76"/>
  <c r="H2822" i="76"/>
  <c r="I2822" i="76"/>
  <c r="J2822" i="76"/>
  <c r="G2823" i="76"/>
  <c r="H2823" i="76"/>
  <c r="I2823" i="76"/>
  <c r="J2823" i="76"/>
  <c r="G2824" i="76"/>
  <c r="H2824" i="76"/>
  <c r="I2824" i="76"/>
  <c r="J2824" i="76"/>
  <c r="G2825" i="76"/>
  <c r="H2825" i="76"/>
  <c r="I2825" i="76"/>
  <c r="J2825" i="76"/>
  <c r="G2826" i="76"/>
  <c r="H2826" i="76"/>
  <c r="I2826" i="76"/>
  <c r="J2826" i="76"/>
  <c r="G2827" i="76"/>
  <c r="H2827" i="76"/>
  <c r="I2827" i="76"/>
  <c r="J2827" i="76"/>
  <c r="G2828" i="76"/>
  <c r="H2828" i="76"/>
  <c r="I2828" i="76"/>
  <c r="J2828" i="76"/>
  <c r="G2829" i="76"/>
  <c r="H2829" i="76"/>
  <c r="I2829" i="76"/>
  <c r="J2829" i="76"/>
  <c r="G2830" i="76"/>
  <c r="H2830" i="76"/>
  <c r="I2830" i="76"/>
  <c r="J2830" i="76"/>
  <c r="G2831" i="76"/>
  <c r="H2831" i="76"/>
  <c r="I2831" i="76"/>
  <c r="J2831" i="76"/>
  <c r="G2832" i="76"/>
  <c r="H2832" i="76"/>
  <c r="I2832" i="76"/>
  <c r="J2832" i="76"/>
  <c r="G2833" i="76"/>
  <c r="H2833" i="76"/>
  <c r="I2833" i="76"/>
  <c r="J2833" i="76"/>
  <c r="G2834" i="76"/>
  <c r="H2834" i="76"/>
  <c r="I2834" i="76"/>
  <c r="J2834" i="76"/>
  <c r="G2835" i="76"/>
  <c r="H2835" i="76"/>
  <c r="I2835" i="76"/>
  <c r="J2835" i="76"/>
  <c r="G2836" i="76"/>
  <c r="H2836" i="76"/>
  <c r="I2836" i="76"/>
  <c r="J2836" i="76"/>
  <c r="G2837" i="76"/>
  <c r="H2837" i="76"/>
  <c r="I2837" i="76"/>
  <c r="J2837" i="76"/>
  <c r="G2838" i="76"/>
  <c r="H2838" i="76"/>
  <c r="I2838" i="76"/>
  <c r="J2838" i="76"/>
  <c r="G2839" i="76"/>
  <c r="H2839" i="76"/>
  <c r="I2839" i="76"/>
  <c r="J2839" i="76"/>
  <c r="G2840" i="76"/>
  <c r="H2840" i="76"/>
  <c r="I2840" i="76"/>
  <c r="J2840" i="76"/>
  <c r="G2841" i="76"/>
  <c r="H2841" i="76"/>
  <c r="I2841" i="76"/>
  <c r="J2841" i="76"/>
  <c r="G2842" i="76"/>
  <c r="H2842" i="76"/>
  <c r="I2842" i="76"/>
  <c r="J2842" i="76"/>
  <c r="G2843" i="76"/>
  <c r="H2843" i="76"/>
  <c r="I2843" i="76"/>
  <c r="J2843" i="76"/>
  <c r="G2844" i="76"/>
  <c r="H2844" i="76"/>
  <c r="I2844" i="76"/>
  <c r="J2844" i="76"/>
  <c r="G2845" i="76"/>
  <c r="H2845" i="76"/>
  <c r="I2845" i="76"/>
  <c r="J2845" i="76"/>
  <c r="G2846" i="76"/>
  <c r="H2846" i="76"/>
  <c r="I2846" i="76"/>
  <c r="J2846" i="76"/>
  <c r="G2847" i="76"/>
  <c r="H2847" i="76"/>
  <c r="I2847" i="76"/>
  <c r="J2847" i="76"/>
  <c r="G2848" i="76"/>
  <c r="H2848" i="76"/>
  <c r="I2848" i="76"/>
  <c r="J2848" i="76"/>
  <c r="G2849" i="76"/>
  <c r="H2849" i="76"/>
  <c r="I2849" i="76"/>
  <c r="J2849" i="76"/>
  <c r="G2850" i="76"/>
  <c r="H2850" i="76"/>
  <c r="I2850" i="76"/>
  <c r="J2850" i="76"/>
  <c r="G2851" i="76"/>
  <c r="H2851" i="76"/>
  <c r="I2851" i="76"/>
  <c r="J2851" i="76"/>
  <c r="G2852" i="76"/>
  <c r="H2852" i="76"/>
  <c r="I2852" i="76"/>
  <c r="J2852" i="76"/>
  <c r="G2853" i="76"/>
  <c r="H2853" i="76"/>
  <c r="I2853" i="76"/>
  <c r="J2853" i="76"/>
  <c r="G2854" i="76"/>
  <c r="H2854" i="76"/>
  <c r="I2854" i="76"/>
  <c r="J2854" i="76"/>
  <c r="G2855" i="76"/>
  <c r="H2855" i="76"/>
  <c r="I2855" i="76"/>
  <c r="J2855" i="76"/>
  <c r="G2856" i="76"/>
  <c r="H2856" i="76"/>
  <c r="I2856" i="76"/>
  <c r="J2856" i="76"/>
  <c r="G2857" i="76"/>
  <c r="H2857" i="76"/>
  <c r="I2857" i="76"/>
  <c r="J2857" i="76"/>
  <c r="G2858" i="76"/>
  <c r="H2858" i="76"/>
  <c r="I2858" i="76"/>
  <c r="J2858" i="76"/>
  <c r="G2859" i="76"/>
  <c r="H2859" i="76"/>
  <c r="I2859" i="76"/>
  <c r="J2859" i="76"/>
  <c r="G2860" i="76"/>
  <c r="H2860" i="76"/>
  <c r="I2860" i="76"/>
  <c r="J2860" i="76"/>
  <c r="G2861" i="76"/>
  <c r="H2861" i="76"/>
  <c r="I2861" i="76"/>
  <c r="J2861" i="76"/>
  <c r="G2862" i="76"/>
  <c r="H2862" i="76"/>
  <c r="I2862" i="76"/>
  <c r="J2862" i="76"/>
  <c r="G2863" i="76"/>
  <c r="H2863" i="76"/>
  <c r="I2863" i="76"/>
  <c r="J2863" i="76"/>
  <c r="G2864" i="76"/>
  <c r="H2864" i="76"/>
  <c r="I2864" i="76"/>
  <c r="J2864" i="76"/>
  <c r="G2865" i="76"/>
  <c r="H2865" i="76"/>
  <c r="I2865" i="76"/>
  <c r="J2865" i="76"/>
  <c r="G2866" i="76"/>
  <c r="H2866" i="76"/>
  <c r="I2866" i="76"/>
  <c r="J2866" i="76"/>
  <c r="G2867" i="76"/>
  <c r="H2867" i="76"/>
  <c r="I2867" i="76"/>
  <c r="J2867" i="76"/>
  <c r="G2868" i="76"/>
  <c r="H2868" i="76"/>
  <c r="I2868" i="76"/>
  <c r="J2868" i="76"/>
  <c r="G2869" i="76"/>
  <c r="H2869" i="76"/>
  <c r="I2869" i="76"/>
  <c r="J2869" i="76"/>
  <c r="G2870" i="76"/>
  <c r="H2870" i="76"/>
  <c r="I2870" i="76"/>
  <c r="J2870" i="76"/>
  <c r="G2871" i="76"/>
  <c r="H2871" i="76"/>
  <c r="I2871" i="76"/>
  <c r="J2871" i="76"/>
  <c r="G2872" i="76"/>
  <c r="H2872" i="76"/>
  <c r="I2872" i="76"/>
  <c r="J2872" i="76"/>
  <c r="G2873" i="76"/>
  <c r="H2873" i="76"/>
  <c r="I2873" i="76"/>
  <c r="J2873" i="76"/>
  <c r="G2874" i="76"/>
  <c r="H2874" i="76"/>
  <c r="I2874" i="76"/>
  <c r="J2874" i="76"/>
  <c r="G2875" i="76"/>
  <c r="H2875" i="76"/>
  <c r="I2875" i="76"/>
  <c r="J2875" i="76"/>
  <c r="G2876" i="76"/>
  <c r="H2876" i="76"/>
  <c r="I2876" i="76"/>
  <c r="J2876" i="76"/>
  <c r="G2877" i="76"/>
  <c r="H2877" i="76"/>
  <c r="I2877" i="76"/>
  <c r="J2877" i="76"/>
  <c r="G2878" i="76"/>
  <c r="H2878" i="76"/>
  <c r="I2878" i="76"/>
  <c r="J2878" i="76"/>
  <c r="G2879" i="76"/>
  <c r="H2879" i="76"/>
  <c r="I2879" i="76"/>
  <c r="J2879" i="76"/>
  <c r="G2880" i="76"/>
  <c r="H2880" i="76"/>
  <c r="I2880" i="76"/>
  <c r="J2880" i="76"/>
  <c r="G2881" i="76"/>
  <c r="H2881" i="76"/>
  <c r="I2881" i="76"/>
  <c r="J2881" i="76"/>
  <c r="G2882" i="76"/>
  <c r="H2882" i="76"/>
  <c r="I2882" i="76"/>
  <c r="J2882" i="76"/>
  <c r="G2883" i="76"/>
  <c r="H2883" i="76"/>
  <c r="I2883" i="76"/>
  <c r="J2883" i="76"/>
  <c r="G2884" i="76"/>
  <c r="H2884" i="76"/>
  <c r="I2884" i="76"/>
  <c r="J2884" i="76"/>
  <c r="G2885" i="76"/>
  <c r="H2885" i="76"/>
  <c r="I2885" i="76"/>
  <c r="J2885" i="76"/>
  <c r="G2886" i="76"/>
  <c r="H2886" i="76"/>
  <c r="I2886" i="76"/>
  <c r="J2886" i="76"/>
  <c r="G2887" i="76"/>
  <c r="H2887" i="76"/>
  <c r="I2887" i="76"/>
  <c r="J2887" i="76"/>
  <c r="G2888" i="76"/>
  <c r="H2888" i="76"/>
  <c r="I2888" i="76"/>
  <c r="J2888" i="76"/>
  <c r="G2889" i="76"/>
  <c r="H2889" i="76"/>
  <c r="I2889" i="76"/>
  <c r="J2889" i="76"/>
  <c r="G2890" i="76"/>
  <c r="H2890" i="76"/>
  <c r="I2890" i="76"/>
  <c r="J2890" i="76"/>
  <c r="G2891" i="76"/>
  <c r="H2891" i="76"/>
  <c r="I2891" i="76"/>
  <c r="J2891" i="76"/>
  <c r="G2892" i="76"/>
  <c r="H2892" i="76"/>
  <c r="I2892" i="76"/>
  <c r="J2892" i="76"/>
  <c r="G2893" i="76"/>
  <c r="H2893" i="76"/>
  <c r="I2893" i="76"/>
  <c r="J2893" i="76"/>
  <c r="G2894" i="76"/>
  <c r="H2894" i="76"/>
  <c r="I2894" i="76"/>
  <c r="J2894" i="76"/>
  <c r="G2895" i="76"/>
  <c r="H2895" i="76"/>
  <c r="I2895" i="76"/>
  <c r="J2895" i="76"/>
  <c r="G2896" i="76"/>
  <c r="H2896" i="76"/>
  <c r="I2896" i="76"/>
  <c r="J2896" i="76"/>
  <c r="G2897" i="76"/>
  <c r="H2897" i="76"/>
  <c r="I2897" i="76"/>
  <c r="J2897" i="76"/>
  <c r="G2898" i="76"/>
  <c r="H2898" i="76"/>
  <c r="I2898" i="76"/>
  <c r="J2898" i="76"/>
  <c r="G2899" i="76"/>
  <c r="H2899" i="76"/>
  <c r="I2899" i="76"/>
  <c r="J2899" i="76"/>
  <c r="G2900" i="76"/>
  <c r="H2900" i="76"/>
  <c r="I2900" i="76"/>
  <c r="J2900" i="76"/>
  <c r="G2901" i="76"/>
  <c r="H2901" i="76"/>
  <c r="I2901" i="76"/>
  <c r="J2901" i="76"/>
  <c r="G2902" i="76"/>
  <c r="H2902" i="76"/>
  <c r="I2902" i="76"/>
  <c r="J2902" i="76"/>
  <c r="G2903" i="76"/>
  <c r="H2903" i="76"/>
  <c r="I2903" i="76"/>
  <c r="J2903" i="76"/>
  <c r="G2904" i="76"/>
  <c r="H2904" i="76"/>
  <c r="I2904" i="76"/>
  <c r="J2904" i="76"/>
  <c r="G2905" i="76"/>
  <c r="H2905" i="76"/>
  <c r="I2905" i="76"/>
  <c r="J2905" i="76"/>
  <c r="G2906" i="76"/>
  <c r="H2906" i="76"/>
  <c r="I2906" i="76"/>
  <c r="J2906" i="76"/>
  <c r="G2907" i="76"/>
  <c r="H2907" i="76"/>
  <c r="I2907" i="76"/>
  <c r="J2907" i="76"/>
  <c r="G2908" i="76"/>
  <c r="H2908" i="76"/>
  <c r="I2908" i="76"/>
  <c r="J2908" i="76"/>
  <c r="G2909" i="76"/>
  <c r="H2909" i="76"/>
  <c r="I2909" i="76"/>
  <c r="J2909" i="76"/>
  <c r="G2910" i="76"/>
  <c r="H2910" i="76"/>
  <c r="I2910" i="76"/>
  <c r="J2910" i="76"/>
  <c r="G2911" i="76"/>
  <c r="H2911" i="76"/>
  <c r="I2911" i="76"/>
  <c r="J2911" i="76"/>
  <c r="G2912" i="76"/>
  <c r="H2912" i="76"/>
  <c r="I2912" i="76"/>
  <c r="J2912" i="76"/>
  <c r="G2913" i="76"/>
  <c r="H2913" i="76"/>
  <c r="I2913" i="76"/>
  <c r="J2913" i="76"/>
  <c r="G2914" i="76"/>
  <c r="H2914" i="76"/>
  <c r="I2914" i="76"/>
  <c r="J2914" i="76"/>
  <c r="G2915" i="76"/>
  <c r="H2915" i="76"/>
  <c r="I2915" i="76"/>
  <c r="J2915" i="76"/>
  <c r="G2916" i="76"/>
  <c r="H2916" i="76"/>
  <c r="I2916" i="76"/>
  <c r="J2916" i="76"/>
  <c r="G2917" i="76"/>
  <c r="H2917" i="76"/>
  <c r="I2917" i="76"/>
  <c r="J2917" i="76"/>
  <c r="G2918" i="76"/>
  <c r="H2918" i="76"/>
  <c r="I2918" i="76"/>
  <c r="J2918" i="76"/>
  <c r="G2919" i="76"/>
  <c r="H2919" i="76"/>
  <c r="I2919" i="76"/>
  <c r="J2919" i="76"/>
  <c r="G2920" i="76"/>
  <c r="H2920" i="76"/>
  <c r="I2920" i="76"/>
  <c r="J2920" i="76"/>
  <c r="G2921" i="76"/>
  <c r="H2921" i="76"/>
  <c r="I2921" i="76"/>
  <c r="J2921" i="76"/>
  <c r="G2922" i="76"/>
  <c r="H2922" i="76"/>
  <c r="I2922" i="76"/>
  <c r="J2922" i="76"/>
  <c r="G2923" i="76"/>
  <c r="H2923" i="76"/>
  <c r="I2923" i="76"/>
  <c r="J2923" i="76"/>
  <c r="G2924" i="76"/>
  <c r="H2924" i="76"/>
  <c r="I2924" i="76"/>
  <c r="J2924" i="76"/>
  <c r="G2925" i="76"/>
  <c r="H2925" i="76"/>
  <c r="I2925" i="76"/>
  <c r="J2925" i="76"/>
  <c r="G2926" i="76"/>
  <c r="H2926" i="76"/>
  <c r="I2926" i="76"/>
  <c r="J2926" i="76"/>
  <c r="G2927" i="76"/>
  <c r="H2927" i="76"/>
  <c r="I2927" i="76"/>
  <c r="J2927" i="76"/>
  <c r="G2928" i="76"/>
  <c r="H2928" i="76"/>
  <c r="I2928" i="76"/>
  <c r="J2928" i="76"/>
  <c r="G2929" i="76"/>
  <c r="H2929" i="76"/>
  <c r="I2929" i="76"/>
  <c r="J2929" i="76"/>
  <c r="G2930" i="76"/>
  <c r="H2930" i="76"/>
  <c r="I2930" i="76"/>
  <c r="J2930" i="76"/>
  <c r="G2931" i="76"/>
  <c r="H2931" i="76"/>
  <c r="I2931" i="76"/>
  <c r="J2931" i="76"/>
  <c r="G2932" i="76"/>
  <c r="H2932" i="76"/>
  <c r="I2932" i="76"/>
  <c r="J2932" i="76"/>
  <c r="G2933" i="76"/>
  <c r="H2933" i="76"/>
  <c r="I2933" i="76"/>
  <c r="J2933" i="76"/>
  <c r="G2934" i="76"/>
  <c r="H2934" i="76"/>
  <c r="I2934" i="76"/>
  <c r="J2934" i="76"/>
  <c r="G2935" i="76"/>
  <c r="H2935" i="76"/>
  <c r="I2935" i="76"/>
  <c r="J2935" i="76"/>
  <c r="G2936" i="76"/>
  <c r="H2936" i="76"/>
  <c r="I2936" i="76"/>
  <c r="J2936" i="76"/>
  <c r="G2937" i="76"/>
  <c r="H2937" i="76"/>
  <c r="I2937" i="76"/>
  <c r="J2937" i="76"/>
  <c r="G2938" i="76"/>
  <c r="H2938" i="76"/>
  <c r="I2938" i="76"/>
  <c r="J2938" i="76"/>
  <c r="G2939" i="76"/>
  <c r="H2939" i="76"/>
  <c r="I2939" i="76"/>
  <c r="J2939" i="76"/>
  <c r="G2940" i="76"/>
  <c r="H2940" i="76"/>
  <c r="I2940" i="76"/>
  <c r="J2940" i="76"/>
  <c r="G2941" i="76"/>
  <c r="H2941" i="76"/>
  <c r="I2941" i="76"/>
  <c r="J2941" i="76"/>
  <c r="G2942" i="76"/>
  <c r="H2942" i="76"/>
  <c r="I2942" i="76"/>
  <c r="J2942" i="76"/>
  <c r="G2943" i="76"/>
  <c r="H2943" i="76"/>
  <c r="I2943" i="76"/>
  <c r="J2943" i="76"/>
  <c r="G2944" i="76"/>
  <c r="H2944" i="76"/>
  <c r="I2944" i="76"/>
  <c r="J2944" i="76"/>
  <c r="G2945" i="76"/>
  <c r="H2945" i="76"/>
  <c r="I2945" i="76"/>
  <c r="J2945" i="76"/>
  <c r="G2946" i="76"/>
  <c r="H2946" i="76"/>
  <c r="I2946" i="76"/>
  <c r="J2946" i="76"/>
  <c r="G2947" i="76"/>
  <c r="H2947" i="76"/>
  <c r="I2947" i="76"/>
  <c r="J2947" i="76"/>
  <c r="G2948" i="76"/>
  <c r="H2948" i="76"/>
  <c r="I2948" i="76"/>
  <c r="J2948" i="76"/>
  <c r="G2949" i="76"/>
  <c r="H2949" i="76"/>
  <c r="I2949" i="76"/>
  <c r="J2949" i="76"/>
  <c r="G2950" i="76"/>
  <c r="H2950" i="76"/>
  <c r="I2950" i="76"/>
  <c r="J2950" i="76"/>
  <c r="G2951" i="76"/>
  <c r="H2951" i="76"/>
  <c r="I2951" i="76"/>
  <c r="J2951" i="76"/>
  <c r="G2952" i="76"/>
  <c r="H2952" i="76"/>
  <c r="I2952" i="76"/>
  <c r="J2952" i="76"/>
  <c r="G2953" i="76"/>
  <c r="H2953" i="76"/>
  <c r="I2953" i="76"/>
  <c r="J2953" i="76"/>
  <c r="G2954" i="76"/>
  <c r="H2954" i="76"/>
  <c r="I2954" i="76"/>
  <c r="J2954" i="76"/>
  <c r="G2955" i="76"/>
  <c r="H2955" i="76"/>
  <c r="I2955" i="76"/>
  <c r="J2955" i="76"/>
  <c r="G2956" i="76"/>
  <c r="H2956" i="76"/>
  <c r="I2956" i="76"/>
  <c r="J2956" i="76"/>
  <c r="G2957" i="76"/>
  <c r="H2957" i="76"/>
  <c r="I2957" i="76"/>
  <c r="J2957" i="76"/>
  <c r="G2958" i="76"/>
  <c r="H2958" i="76"/>
  <c r="I2958" i="76"/>
  <c r="J2958" i="76"/>
  <c r="G2959" i="76"/>
  <c r="H2959" i="76"/>
  <c r="I2959" i="76"/>
  <c r="J2959" i="76"/>
  <c r="G2960" i="76"/>
  <c r="H2960" i="76"/>
  <c r="I2960" i="76"/>
  <c r="J2960" i="76"/>
  <c r="G2961" i="76"/>
  <c r="H2961" i="76"/>
  <c r="I2961" i="76"/>
  <c r="J2961" i="76"/>
  <c r="G2962" i="76"/>
  <c r="H2962" i="76"/>
  <c r="I2962" i="76"/>
  <c r="J2962" i="76"/>
  <c r="G2963" i="76"/>
  <c r="H2963" i="76"/>
  <c r="I2963" i="76"/>
  <c r="J2963" i="76"/>
  <c r="G2964" i="76"/>
  <c r="H2964" i="76"/>
  <c r="I2964" i="76"/>
  <c r="J2964" i="76"/>
  <c r="G2965" i="76"/>
  <c r="H2965" i="76"/>
  <c r="I2965" i="76"/>
  <c r="J2965" i="76"/>
  <c r="G2966" i="76"/>
  <c r="H2966" i="76"/>
  <c r="I2966" i="76"/>
  <c r="J2966" i="76"/>
  <c r="G2967" i="76"/>
  <c r="H2967" i="76"/>
  <c r="I2967" i="76"/>
  <c r="J2967" i="76"/>
  <c r="G2968" i="76"/>
  <c r="H2968" i="76"/>
  <c r="I2968" i="76"/>
  <c r="J2968" i="76"/>
  <c r="G2969" i="76"/>
  <c r="H2969" i="76"/>
  <c r="I2969" i="76"/>
  <c r="J2969" i="76"/>
  <c r="G2970" i="76"/>
  <c r="H2970" i="76"/>
  <c r="I2970" i="76"/>
  <c r="J2970" i="76"/>
  <c r="G2971" i="76"/>
  <c r="H2971" i="76"/>
  <c r="I2971" i="76"/>
  <c r="J2971" i="76"/>
  <c r="G2972" i="76"/>
  <c r="H2972" i="76"/>
  <c r="I2972" i="76"/>
  <c r="J2972" i="76"/>
  <c r="G2973" i="76"/>
  <c r="H2973" i="76"/>
  <c r="I2973" i="76"/>
  <c r="J2973" i="76"/>
  <c r="G2974" i="76"/>
  <c r="H2974" i="76"/>
  <c r="I2974" i="76"/>
  <c r="J2974" i="76"/>
  <c r="G2975" i="76"/>
  <c r="H2975" i="76"/>
  <c r="I2975" i="76"/>
  <c r="J2975" i="76"/>
  <c r="G2976" i="76"/>
  <c r="H2976" i="76"/>
  <c r="I2976" i="76"/>
  <c r="J2976" i="76"/>
  <c r="G2977" i="76"/>
  <c r="H2977" i="76"/>
  <c r="I2977" i="76"/>
  <c r="J2977" i="76"/>
  <c r="G2978" i="76"/>
  <c r="H2978" i="76"/>
  <c r="I2978" i="76"/>
  <c r="J2978" i="76"/>
  <c r="G2979" i="76"/>
  <c r="H2979" i="76"/>
  <c r="I2979" i="76"/>
  <c r="J2979" i="76"/>
  <c r="G2980" i="76"/>
  <c r="H2980" i="76"/>
  <c r="I2980" i="76"/>
  <c r="J2980" i="76"/>
  <c r="G2981" i="76"/>
  <c r="H2981" i="76"/>
  <c r="I2981" i="76"/>
  <c r="J2981" i="76"/>
  <c r="G2982" i="76"/>
  <c r="H2982" i="76"/>
  <c r="I2982" i="76"/>
  <c r="J2982" i="76"/>
  <c r="G2983" i="76"/>
  <c r="H2983" i="76"/>
  <c r="I2983" i="76"/>
  <c r="J2983" i="76"/>
  <c r="G2984" i="76"/>
  <c r="H2984" i="76"/>
  <c r="I2984" i="76"/>
  <c r="J2984" i="76"/>
  <c r="G2985" i="76"/>
  <c r="H2985" i="76"/>
  <c r="I2985" i="76"/>
  <c r="J2985" i="76"/>
  <c r="G2986" i="76"/>
  <c r="H2986" i="76"/>
  <c r="I2986" i="76"/>
  <c r="J2986" i="76"/>
  <c r="G2987" i="76"/>
  <c r="H2987" i="76"/>
  <c r="I2987" i="76"/>
  <c r="J2987" i="76"/>
  <c r="G2988" i="76"/>
  <c r="H2988" i="76"/>
  <c r="I2988" i="76"/>
  <c r="J2988" i="76"/>
  <c r="G2989" i="76"/>
  <c r="H2989" i="76"/>
  <c r="I2989" i="76"/>
  <c r="J2989" i="76"/>
  <c r="G2990" i="76"/>
  <c r="H2990" i="76"/>
  <c r="I2990" i="76"/>
  <c r="J2990" i="76"/>
  <c r="G2991" i="76"/>
  <c r="H2991" i="76"/>
  <c r="I2991" i="76"/>
  <c r="J2991" i="76"/>
  <c r="G2992" i="76"/>
  <c r="H2992" i="76"/>
  <c r="I2992" i="76"/>
  <c r="J2992" i="76"/>
  <c r="G2993" i="76"/>
  <c r="H2993" i="76"/>
  <c r="I2993" i="76"/>
  <c r="J2993" i="76"/>
  <c r="G2994" i="76"/>
  <c r="H2994" i="76"/>
  <c r="I2994" i="76"/>
  <c r="J2994" i="76"/>
  <c r="G2995" i="76"/>
  <c r="H2995" i="76"/>
  <c r="I2995" i="76"/>
  <c r="J2995" i="76"/>
  <c r="G2996" i="76"/>
  <c r="H2996" i="76"/>
  <c r="I2996" i="76"/>
  <c r="J2996" i="76"/>
  <c r="G2997" i="76"/>
  <c r="H2997" i="76"/>
  <c r="I2997" i="76"/>
  <c r="J2997" i="76"/>
  <c r="G2998" i="76"/>
  <c r="H2998" i="76"/>
  <c r="I2998" i="76"/>
  <c r="J2998" i="76"/>
  <c r="G2999" i="76"/>
  <c r="H2999" i="76"/>
  <c r="I2999" i="76"/>
  <c r="J2999" i="76"/>
  <c r="G3000" i="76"/>
  <c r="H3000" i="76"/>
  <c r="I3000" i="76"/>
  <c r="J3000" i="76"/>
  <c r="G3001" i="76"/>
  <c r="H3001" i="76"/>
  <c r="I3001" i="76"/>
  <c r="J3001" i="76"/>
  <c r="G3002" i="76"/>
  <c r="H3002" i="76"/>
  <c r="I3002" i="76"/>
  <c r="J3002" i="76"/>
  <c r="G3003" i="76"/>
  <c r="H3003" i="76"/>
  <c r="I3003" i="76"/>
  <c r="J3003" i="76"/>
  <c r="G3004" i="76"/>
  <c r="H3004" i="76"/>
  <c r="I3004" i="76"/>
  <c r="J3004" i="76"/>
  <c r="G3005" i="76"/>
  <c r="H3005" i="76"/>
  <c r="I3005" i="76"/>
  <c r="J3005" i="76"/>
  <c r="G3006" i="76"/>
  <c r="H3006" i="76"/>
  <c r="I3006" i="76"/>
  <c r="J3006" i="76"/>
  <c r="G3007" i="76"/>
  <c r="H3007" i="76"/>
  <c r="I3007" i="76"/>
  <c r="J3007" i="76"/>
  <c r="G3008" i="76"/>
  <c r="H3008" i="76"/>
  <c r="I3008" i="76"/>
  <c r="J3008" i="76"/>
  <c r="G3009" i="76"/>
  <c r="H3009" i="76"/>
  <c r="I3009" i="76"/>
  <c r="J3009" i="76"/>
  <c r="G3010" i="76"/>
  <c r="H3010" i="76"/>
  <c r="I3010" i="76"/>
  <c r="J3010" i="76"/>
  <c r="G3011" i="76"/>
  <c r="H3011" i="76"/>
  <c r="I3011" i="76"/>
  <c r="J3011" i="76"/>
  <c r="G3012" i="76"/>
  <c r="H3012" i="76"/>
  <c r="I3012" i="76"/>
  <c r="J3012" i="76"/>
  <c r="G3013" i="76"/>
  <c r="H3013" i="76"/>
  <c r="I3013" i="76"/>
  <c r="J3013" i="76"/>
  <c r="G3014" i="76"/>
  <c r="H3014" i="76"/>
  <c r="I3014" i="76"/>
  <c r="J3014" i="76"/>
  <c r="G3015" i="76"/>
  <c r="H3015" i="76"/>
  <c r="I3015" i="76"/>
  <c r="J3015" i="76"/>
  <c r="G3016" i="76"/>
  <c r="H3016" i="76"/>
  <c r="I3016" i="76"/>
  <c r="J3016" i="76"/>
  <c r="G3017" i="76"/>
  <c r="H3017" i="76"/>
  <c r="I3017" i="76"/>
  <c r="J3017" i="76"/>
  <c r="G3018" i="76"/>
  <c r="H3018" i="76"/>
  <c r="I3018" i="76"/>
  <c r="J3018" i="76"/>
  <c r="G3019" i="76"/>
  <c r="H3019" i="76"/>
  <c r="I3019" i="76"/>
  <c r="J3019" i="76"/>
  <c r="G3020" i="76"/>
  <c r="H3020" i="76"/>
  <c r="I3020" i="76"/>
  <c r="J3020" i="76"/>
  <c r="G3021" i="76"/>
  <c r="H3021" i="76"/>
  <c r="I3021" i="76"/>
  <c r="J3021" i="76"/>
  <c r="G3022" i="76"/>
  <c r="H3022" i="76"/>
  <c r="I3022" i="76"/>
  <c r="J3022" i="76"/>
  <c r="G3023" i="76"/>
  <c r="H3023" i="76"/>
  <c r="I3023" i="76"/>
  <c r="J3023" i="76"/>
  <c r="G3024" i="76"/>
  <c r="H3024" i="76"/>
  <c r="I3024" i="76"/>
  <c r="J3024" i="76"/>
  <c r="G3025" i="76"/>
  <c r="H3025" i="76"/>
  <c r="I3025" i="76"/>
  <c r="J3025" i="76"/>
  <c r="G3026" i="76"/>
  <c r="H3026" i="76"/>
  <c r="I3026" i="76"/>
  <c r="J3026" i="76"/>
  <c r="G3027" i="76"/>
  <c r="H3027" i="76"/>
  <c r="I3027" i="76"/>
  <c r="J3027" i="76"/>
  <c r="G3028" i="76"/>
  <c r="H3028" i="76"/>
  <c r="I3028" i="76"/>
  <c r="J3028" i="76"/>
  <c r="G3029" i="76"/>
  <c r="H3029" i="76"/>
  <c r="I3029" i="76"/>
  <c r="J3029" i="76"/>
  <c r="G3030" i="76"/>
  <c r="H3030" i="76"/>
  <c r="I3030" i="76"/>
  <c r="J3030" i="76"/>
  <c r="G3031" i="76"/>
  <c r="H3031" i="76"/>
  <c r="I3031" i="76"/>
  <c r="J3031" i="76"/>
  <c r="G3032" i="76"/>
  <c r="H3032" i="76"/>
  <c r="I3032" i="76"/>
  <c r="J3032" i="76"/>
  <c r="G3033" i="76"/>
  <c r="H3033" i="76"/>
  <c r="I3033" i="76"/>
  <c r="J3033" i="76"/>
  <c r="G3034" i="76"/>
  <c r="H3034" i="76"/>
  <c r="I3034" i="76"/>
  <c r="J3034" i="76"/>
  <c r="G3035" i="76"/>
  <c r="H3035" i="76"/>
  <c r="I3035" i="76"/>
  <c r="J3035" i="76"/>
  <c r="G3036" i="76"/>
  <c r="H3036" i="76"/>
  <c r="I3036" i="76"/>
  <c r="J3036" i="76"/>
  <c r="G3037" i="76"/>
  <c r="H3037" i="76"/>
  <c r="I3037" i="76"/>
  <c r="J3037" i="76"/>
  <c r="G3038" i="76"/>
  <c r="H3038" i="76"/>
  <c r="I3038" i="76"/>
  <c r="J3038" i="76"/>
  <c r="G3039" i="76"/>
  <c r="H3039" i="76"/>
  <c r="I3039" i="76"/>
  <c r="J3039" i="76"/>
  <c r="G3040" i="76"/>
  <c r="H3040" i="76"/>
  <c r="I3040" i="76"/>
  <c r="J3040" i="76"/>
  <c r="G3041" i="76"/>
  <c r="H3041" i="76"/>
  <c r="I3041" i="76"/>
  <c r="J3041" i="76"/>
  <c r="G3042" i="76"/>
  <c r="H3042" i="76"/>
  <c r="I3042" i="76"/>
  <c r="J3042" i="76"/>
  <c r="G3043" i="76"/>
  <c r="H3043" i="76"/>
  <c r="I3043" i="76"/>
  <c r="J3043" i="76"/>
  <c r="G3044" i="76"/>
  <c r="H3044" i="76"/>
  <c r="I3044" i="76"/>
  <c r="J3044" i="76"/>
  <c r="G3045" i="76"/>
  <c r="H3045" i="76"/>
  <c r="I3045" i="76"/>
  <c r="J3045" i="76"/>
  <c r="G3046" i="76"/>
  <c r="H3046" i="76"/>
  <c r="I3046" i="76"/>
  <c r="J3046" i="76"/>
  <c r="G3047" i="76"/>
  <c r="H3047" i="76"/>
  <c r="I3047" i="76"/>
  <c r="J3047" i="76"/>
  <c r="G3048" i="76"/>
  <c r="H3048" i="76"/>
  <c r="I3048" i="76"/>
  <c r="J3048" i="76"/>
  <c r="G3049" i="76"/>
  <c r="H3049" i="76"/>
  <c r="I3049" i="76"/>
  <c r="J3049" i="76"/>
  <c r="G3050" i="76"/>
  <c r="H3050" i="76"/>
  <c r="I3050" i="76"/>
  <c r="J3050" i="76"/>
  <c r="G3051" i="76"/>
  <c r="H3051" i="76"/>
  <c r="I3051" i="76"/>
  <c r="J3051" i="76"/>
  <c r="G3052" i="76"/>
  <c r="H3052" i="76"/>
  <c r="I3052" i="76"/>
  <c r="J3052" i="76"/>
  <c r="G3053" i="76"/>
  <c r="H3053" i="76"/>
  <c r="I3053" i="76"/>
  <c r="J3053" i="76"/>
  <c r="G3054" i="76"/>
  <c r="H3054" i="76"/>
  <c r="I3054" i="76"/>
  <c r="J3054" i="76"/>
  <c r="G3055" i="76"/>
  <c r="H3055" i="76"/>
  <c r="I3055" i="76"/>
  <c r="J3055" i="76"/>
  <c r="G3056" i="76"/>
  <c r="H3056" i="76"/>
  <c r="I3056" i="76"/>
  <c r="J3056" i="76"/>
  <c r="G3057" i="76"/>
  <c r="H3057" i="76"/>
  <c r="I3057" i="76"/>
  <c r="J3057" i="76"/>
  <c r="G3058" i="76"/>
  <c r="H3058" i="76"/>
  <c r="I3058" i="76"/>
  <c r="J3058" i="76"/>
  <c r="G3059" i="76"/>
  <c r="H3059" i="76"/>
  <c r="I3059" i="76"/>
  <c r="J3059" i="76"/>
  <c r="G3060" i="76"/>
  <c r="H3060" i="76"/>
  <c r="I3060" i="76"/>
  <c r="J3060" i="76"/>
  <c r="G3061" i="76"/>
  <c r="H3061" i="76"/>
  <c r="I3061" i="76"/>
  <c r="J3061" i="76"/>
  <c r="G3062" i="76"/>
  <c r="H3062" i="76"/>
  <c r="I3062" i="76"/>
  <c r="J3062" i="76"/>
  <c r="G3063" i="76"/>
  <c r="H3063" i="76"/>
  <c r="I3063" i="76"/>
  <c r="J3063" i="76"/>
  <c r="G3064" i="76"/>
  <c r="H3064" i="76"/>
  <c r="I3064" i="76"/>
  <c r="J3064" i="76"/>
  <c r="G3065" i="76"/>
  <c r="H3065" i="76"/>
  <c r="I3065" i="76"/>
  <c r="J3065" i="76"/>
  <c r="G3066" i="76"/>
  <c r="H3066" i="76"/>
  <c r="I3066" i="76"/>
  <c r="J3066" i="76"/>
  <c r="G3067" i="76"/>
  <c r="H3067" i="76"/>
  <c r="I3067" i="76"/>
  <c r="J3067" i="76"/>
  <c r="G3068" i="76"/>
  <c r="H3068" i="76"/>
  <c r="I3068" i="76"/>
  <c r="J3068" i="76"/>
  <c r="G3069" i="76"/>
  <c r="H3069" i="76"/>
  <c r="I3069" i="76"/>
  <c r="J3069" i="76"/>
  <c r="G3070" i="76"/>
  <c r="H3070" i="76"/>
  <c r="I3070" i="76"/>
  <c r="J3070" i="76"/>
  <c r="G3071" i="76"/>
  <c r="H3071" i="76"/>
  <c r="I3071" i="76"/>
  <c r="J3071" i="76"/>
  <c r="G3072" i="76"/>
  <c r="H3072" i="76"/>
  <c r="I3072" i="76"/>
  <c r="J3072" i="76"/>
  <c r="G3073" i="76"/>
  <c r="H3073" i="76"/>
  <c r="I3073" i="76"/>
  <c r="J3073" i="76"/>
  <c r="G3074" i="76"/>
  <c r="H3074" i="76"/>
  <c r="I3074" i="76"/>
  <c r="J3074" i="76"/>
  <c r="G3075" i="76"/>
  <c r="H3075" i="76"/>
  <c r="I3075" i="76"/>
  <c r="J3075" i="76"/>
  <c r="G3076" i="76"/>
  <c r="H3076" i="76"/>
  <c r="I3076" i="76"/>
  <c r="J3076" i="76"/>
  <c r="G3077" i="76"/>
  <c r="H3077" i="76"/>
  <c r="I3077" i="76"/>
  <c r="J3077" i="76"/>
  <c r="G3078" i="76"/>
  <c r="H3078" i="76"/>
  <c r="I3078" i="76"/>
  <c r="J3078" i="76"/>
  <c r="G3079" i="76"/>
  <c r="H3079" i="76"/>
  <c r="I3079" i="76"/>
  <c r="J3079" i="76"/>
  <c r="G3080" i="76"/>
  <c r="H3080" i="76"/>
  <c r="I3080" i="76"/>
  <c r="J3080" i="76"/>
  <c r="G3081" i="76"/>
  <c r="H3081" i="76"/>
  <c r="I3081" i="76"/>
  <c r="J3081" i="76"/>
  <c r="G3082" i="76"/>
  <c r="H3082" i="76"/>
  <c r="I3082" i="76"/>
  <c r="J3082" i="76"/>
  <c r="G3083" i="76"/>
  <c r="H3083" i="76"/>
  <c r="I3083" i="76"/>
  <c r="J3083" i="76"/>
  <c r="G3084" i="76"/>
  <c r="H3084" i="76"/>
  <c r="I3084" i="76"/>
  <c r="J3084" i="76"/>
  <c r="G3085" i="76"/>
  <c r="H3085" i="76"/>
  <c r="I3085" i="76"/>
  <c r="J3085" i="76"/>
  <c r="G3086" i="76"/>
  <c r="H3086" i="76"/>
  <c r="I3086" i="76"/>
  <c r="J3086" i="76"/>
  <c r="G3087" i="76"/>
  <c r="H3087" i="76"/>
  <c r="I3087" i="76"/>
  <c r="J3087" i="76"/>
  <c r="G3088" i="76"/>
  <c r="H3088" i="76"/>
  <c r="I3088" i="76"/>
  <c r="J3088" i="76"/>
  <c r="G3089" i="76"/>
  <c r="H3089" i="76"/>
  <c r="I3089" i="76"/>
  <c r="J3089" i="76"/>
  <c r="G3090" i="76"/>
  <c r="H3090" i="76"/>
  <c r="I3090" i="76"/>
  <c r="J3090" i="76"/>
  <c r="G3091" i="76"/>
  <c r="H3091" i="76"/>
  <c r="I3091" i="76"/>
  <c r="J3091" i="76"/>
  <c r="G3092" i="76"/>
  <c r="H3092" i="76"/>
  <c r="I3092" i="76"/>
  <c r="J3092" i="76"/>
  <c r="G3093" i="76"/>
  <c r="H3093" i="76"/>
  <c r="I3093" i="76"/>
  <c r="J3093" i="76"/>
  <c r="G3094" i="76"/>
  <c r="H3094" i="76"/>
  <c r="I3094" i="76"/>
  <c r="J3094" i="76"/>
  <c r="G3095" i="76"/>
  <c r="H3095" i="76"/>
  <c r="I3095" i="76"/>
  <c r="J3095" i="76"/>
  <c r="G3096" i="76"/>
  <c r="H3096" i="76"/>
  <c r="I3096" i="76"/>
  <c r="J3096" i="76"/>
  <c r="G3097" i="76"/>
  <c r="H3097" i="76"/>
  <c r="I3097" i="76"/>
  <c r="J3097" i="76"/>
  <c r="G3098" i="76"/>
  <c r="H3098" i="76"/>
  <c r="I3098" i="76"/>
  <c r="J3098" i="76"/>
  <c r="G3099" i="76"/>
  <c r="H3099" i="76"/>
  <c r="I3099" i="76"/>
  <c r="J3099" i="76"/>
  <c r="G3100" i="76"/>
  <c r="H3100" i="76"/>
  <c r="I3100" i="76"/>
  <c r="J3100" i="76"/>
  <c r="G3101" i="76"/>
  <c r="H3101" i="76"/>
  <c r="I3101" i="76"/>
  <c r="J3101" i="76"/>
  <c r="G3102" i="76"/>
  <c r="H3102" i="76"/>
  <c r="I3102" i="76"/>
  <c r="J3102" i="76"/>
  <c r="G3103" i="76"/>
  <c r="H3103" i="76"/>
  <c r="I3103" i="76"/>
  <c r="J3103" i="76"/>
  <c r="G3104" i="76"/>
  <c r="H3104" i="76"/>
  <c r="I3104" i="76"/>
  <c r="J3104" i="76"/>
  <c r="G3105" i="76"/>
  <c r="H3105" i="76"/>
  <c r="I3105" i="76"/>
  <c r="J3105" i="76"/>
  <c r="G3106" i="76"/>
  <c r="H3106" i="76"/>
  <c r="I3106" i="76"/>
  <c r="J3106" i="76"/>
  <c r="G3107" i="76"/>
  <c r="H3107" i="76"/>
  <c r="I3107" i="76"/>
  <c r="J3107" i="76"/>
  <c r="G3108" i="76"/>
  <c r="H3108" i="76"/>
  <c r="I3108" i="76"/>
  <c r="J3108" i="76"/>
  <c r="G3109" i="76"/>
  <c r="H3109" i="76"/>
  <c r="I3109" i="76"/>
  <c r="J3109" i="76"/>
  <c r="G3110" i="76"/>
  <c r="H3110" i="76"/>
  <c r="I3110" i="76"/>
  <c r="J3110" i="76"/>
  <c r="G3111" i="76"/>
  <c r="H3111" i="76"/>
  <c r="I3111" i="76"/>
  <c r="J3111" i="76"/>
  <c r="G3112" i="76"/>
  <c r="H3112" i="76"/>
  <c r="I3112" i="76"/>
  <c r="J3112" i="76"/>
  <c r="G3113" i="76"/>
  <c r="H3113" i="76"/>
  <c r="I3113" i="76"/>
  <c r="J3113" i="76"/>
  <c r="G3114" i="76"/>
  <c r="H3114" i="76"/>
  <c r="I3114" i="76"/>
  <c r="J3114" i="76"/>
  <c r="G3115" i="76"/>
  <c r="H3115" i="76"/>
  <c r="I3115" i="76"/>
  <c r="J3115" i="76"/>
  <c r="G3116" i="76"/>
  <c r="H3116" i="76"/>
  <c r="I3116" i="76"/>
  <c r="J3116" i="76"/>
  <c r="G3117" i="76"/>
  <c r="H3117" i="76"/>
  <c r="I3117" i="76"/>
  <c r="J3117" i="76"/>
  <c r="G3118" i="76"/>
  <c r="H3118" i="76"/>
  <c r="I3118" i="76"/>
  <c r="J3118" i="76"/>
  <c r="G3119" i="76"/>
  <c r="H3119" i="76"/>
  <c r="I3119" i="76"/>
  <c r="J3119" i="76"/>
  <c r="G3120" i="76"/>
  <c r="H3120" i="76"/>
  <c r="I3120" i="76"/>
  <c r="J3120" i="76"/>
  <c r="G3121" i="76"/>
  <c r="H3121" i="76"/>
  <c r="I3121" i="76"/>
  <c r="J3121" i="76"/>
  <c r="G3122" i="76"/>
  <c r="H3122" i="76"/>
  <c r="I3122" i="76"/>
  <c r="J3122" i="76"/>
  <c r="G3123" i="76"/>
  <c r="H3123" i="76"/>
  <c r="I3123" i="76"/>
  <c r="J3123" i="76"/>
  <c r="G3124" i="76"/>
  <c r="H3124" i="76"/>
  <c r="I3124" i="76"/>
  <c r="J3124" i="76"/>
  <c r="G3125" i="76"/>
  <c r="H3125" i="76"/>
  <c r="I3125" i="76"/>
  <c r="J3125" i="76"/>
  <c r="G3126" i="76"/>
  <c r="H3126" i="76"/>
  <c r="I3126" i="76"/>
  <c r="J3126" i="76"/>
  <c r="G3127" i="76"/>
  <c r="H3127" i="76"/>
  <c r="I3127" i="76"/>
  <c r="J3127" i="76"/>
  <c r="G3128" i="76"/>
  <c r="H3128" i="76"/>
  <c r="I3128" i="76"/>
  <c r="J3128" i="76"/>
  <c r="G3129" i="76"/>
  <c r="H3129" i="76"/>
  <c r="I3129" i="76"/>
  <c r="J3129" i="76"/>
  <c r="G3130" i="76"/>
  <c r="H3130" i="76"/>
  <c r="I3130" i="76"/>
  <c r="J3130" i="76"/>
  <c r="G3131" i="76"/>
  <c r="H3131" i="76"/>
  <c r="I3131" i="76"/>
  <c r="J3131" i="76"/>
  <c r="G3132" i="76"/>
  <c r="H3132" i="76"/>
  <c r="I3132" i="76"/>
  <c r="J3132" i="76"/>
  <c r="G3133" i="76"/>
  <c r="H3133" i="76"/>
  <c r="I3133" i="76"/>
  <c r="J3133" i="76"/>
  <c r="G3134" i="76"/>
  <c r="H3134" i="76"/>
  <c r="I3134" i="76"/>
  <c r="J3134" i="76"/>
  <c r="G3135" i="76"/>
  <c r="H3135" i="76"/>
  <c r="I3135" i="76"/>
  <c r="J3135" i="76"/>
  <c r="G3136" i="76"/>
  <c r="H3136" i="76"/>
  <c r="I3136" i="76"/>
  <c r="J3136" i="76"/>
  <c r="G3137" i="76"/>
  <c r="H3137" i="76"/>
  <c r="I3137" i="76"/>
  <c r="J3137" i="76"/>
  <c r="G3138" i="76"/>
  <c r="H3138" i="76"/>
  <c r="I3138" i="76"/>
  <c r="J3138" i="76"/>
  <c r="G3139" i="76"/>
  <c r="H3139" i="76"/>
  <c r="I3139" i="76"/>
  <c r="J3139" i="76"/>
  <c r="G3140" i="76"/>
  <c r="H3140" i="76"/>
  <c r="I3140" i="76"/>
  <c r="J3140" i="76"/>
  <c r="G3141" i="76"/>
  <c r="H3141" i="76"/>
  <c r="I3141" i="76"/>
  <c r="J3141" i="76"/>
  <c r="G3142" i="76"/>
  <c r="H3142" i="76"/>
  <c r="I3142" i="76"/>
  <c r="J3142" i="76"/>
  <c r="G3143" i="76"/>
  <c r="H3143" i="76"/>
  <c r="I3143" i="76"/>
  <c r="J3143" i="76"/>
  <c r="G3144" i="76"/>
  <c r="H3144" i="76"/>
  <c r="I3144" i="76"/>
  <c r="J3144" i="76"/>
  <c r="G3145" i="76"/>
  <c r="H3145" i="76"/>
  <c r="I3145" i="76"/>
  <c r="J3145" i="76"/>
  <c r="G3146" i="76"/>
  <c r="H3146" i="76"/>
  <c r="I3146" i="76"/>
  <c r="J3146" i="76"/>
  <c r="G3147" i="76"/>
  <c r="H3147" i="76"/>
  <c r="I3147" i="76"/>
  <c r="J3147" i="76"/>
  <c r="G3148" i="76"/>
  <c r="H3148" i="76"/>
  <c r="I3148" i="76"/>
  <c r="J3148" i="76"/>
  <c r="G3149" i="76"/>
  <c r="H3149" i="76"/>
  <c r="I3149" i="76"/>
  <c r="J3149" i="76"/>
  <c r="G3150" i="76"/>
  <c r="H3150" i="76"/>
  <c r="I3150" i="76"/>
  <c r="J3150" i="76"/>
  <c r="G3151" i="76"/>
  <c r="H3151" i="76"/>
  <c r="I3151" i="76"/>
  <c r="J3151" i="76"/>
  <c r="G3152" i="76"/>
  <c r="H3152" i="76"/>
  <c r="I3152" i="76"/>
  <c r="J3152" i="76"/>
  <c r="G3153" i="76"/>
  <c r="H3153" i="76"/>
  <c r="I3153" i="76"/>
  <c r="J3153" i="76"/>
  <c r="G3154" i="76"/>
  <c r="H3154" i="76"/>
  <c r="I3154" i="76"/>
  <c r="J3154" i="76"/>
  <c r="G3155" i="76"/>
  <c r="H3155" i="76"/>
  <c r="I3155" i="76"/>
  <c r="J3155" i="76"/>
  <c r="G3156" i="76"/>
  <c r="H3156" i="76"/>
  <c r="I3156" i="76"/>
  <c r="J3156" i="76"/>
  <c r="G3157" i="76"/>
  <c r="H3157" i="76"/>
  <c r="I3157" i="76"/>
  <c r="J3157" i="76"/>
  <c r="G3158" i="76"/>
  <c r="H3158" i="76"/>
  <c r="I3158" i="76"/>
  <c r="J3158" i="76"/>
  <c r="G3159" i="76"/>
  <c r="H3159" i="76"/>
  <c r="I3159" i="76"/>
  <c r="J3159" i="76"/>
  <c r="G3160" i="76"/>
  <c r="H3160" i="76"/>
  <c r="I3160" i="76"/>
  <c r="J3160" i="76"/>
  <c r="G3161" i="76"/>
  <c r="H3161" i="76"/>
  <c r="I3161" i="76"/>
  <c r="J3161" i="76"/>
  <c r="G3162" i="76"/>
  <c r="H3162" i="76"/>
  <c r="I3162" i="76"/>
  <c r="J3162" i="76"/>
  <c r="G3163" i="76"/>
  <c r="H3163" i="76"/>
  <c r="I3163" i="76"/>
  <c r="J3163" i="76"/>
  <c r="G3164" i="76"/>
  <c r="H3164" i="76"/>
  <c r="I3164" i="76"/>
  <c r="J3164" i="76"/>
  <c r="G3165" i="76"/>
  <c r="H3165" i="76"/>
  <c r="I3165" i="76"/>
  <c r="J3165" i="76"/>
  <c r="G3166" i="76"/>
  <c r="H3166" i="76"/>
  <c r="I3166" i="76"/>
  <c r="J3166" i="76"/>
  <c r="G3167" i="76"/>
  <c r="H3167" i="76"/>
  <c r="I3167" i="76"/>
  <c r="J3167" i="76"/>
  <c r="G3168" i="76"/>
  <c r="H3168" i="76"/>
  <c r="I3168" i="76"/>
  <c r="J3168" i="76"/>
  <c r="G3169" i="76"/>
  <c r="H3169" i="76"/>
  <c r="I3169" i="76"/>
  <c r="J3169" i="76"/>
  <c r="G3170" i="76"/>
  <c r="H3170" i="76"/>
  <c r="I3170" i="76"/>
  <c r="J3170" i="76"/>
  <c r="G3171" i="76"/>
  <c r="H3171" i="76"/>
  <c r="I3171" i="76"/>
  <c r="J3171" i="76"/>
  <c r="G3172" i="76"/>
  <c r="H3172" i="76"/>
  <c r="I3172" i="76"/>
  <c r="J3172" i="76"/>
  <c r="G3173" i="76"/>
  <c r="H3173" i="76"/>
  <c r="I3173" i="76"/>
  <c r="J3173" i="76"/>
  <c r="G3174" i="76"/>
  <c r="H3174" i="76"/>
  <c r="I3174" i="76"/>
  <c r="J3174" i="76"/>
  <c r="G3175" i="76"/>
  <c r="H3175" i="76"/>
  <c r="I3175" i="76"/>
  <c r="J3175" i="76"/>
  <c r="G3176" i="76"/>
  <c r="H3176" i="76"/>
  <c r="I3176" i="76"/>
  <c r="J3176" i="76"/>
  <c r="G3177" i="76"/>
  <c r="H3177" i="76"/>
  <c r="I3177" i="76"/>
  <c r="J3177" i="76"/>
  <c r="G3178" i="76"/>
  <c r="H3178" i="76"/>
  <c r="I3178" i="76"/>
  <c r="J3178" i="76"/>
  <c r="G3179" i="76"/>
  <c r="H3179" i="76"/>
  <c r="I3179" i="76"/>
  <c r="J3179" i="76"/>
  <c r="G3180" i="76"/>
  <c r="H3180" i="76"/>
  <c r="I3180" i="76"/>
  <c r="J3180" i="76"/>
  <c r="G3181" i="76"/>
  <c r="H3181" i="76"/>
  <c r="I3181" i="76"/>
  <c r="J3181" i="76"/>
  <c r="G3182" i="76"/>
  <c r="H3182" i="76"/>
  <c r="I3182" i="76"/>
  <c r="J3182" i="76"/>
  <c r="G3183" i="76"/>
  <c r="H3183" i="76"/>
  <c r="I3183" i="76"/>
  <c r="J3183" i="76"/>
  <c r="G3184" i="76"/>
  <c r="H3184" i="76"/>
  <c r="I3184" i="76"/>
  <c r="J3184" i="76"/>
  <c r="G3185" i="76"/>
  <c r="H3185" i="76"/>
  <c r="I3185" i="76"/>
  <c r="J3185" i="76"/>
  <c r="G3186" i="76"/>
  <c r="H3186" i="76"/>
  <c r="I3186" i="76"/>
  <c r="J3186" i="76"/>
  <c r="G3187" i="76"/>
  <c r="H3187" i="76"/>
  <c r="I3187" i="76"/>
  <c r="J3187" i="76"/>
  <c r="G3188" i="76"/>
  <c r="H3188" i="76"/>
  <c r="I3188" i="76"/>
  <c r="J3188" i="76"/>
  <c r="G3189" i="76"/>
  <c r="H3189" i="76"/>
  <c r="I3189" i="76"/>
  <c r="J3189" i="76"/>
  <c r="G3190" i="76"/>
  <c r="H3190" i="76"/>
  <c r="I3190" i="76"/>
  <c r="J3190" i="76"/>
  <c r="G3191" i="76"/>
  <c r="H3191" i="76"/>
  <c r="I3191" i="76"/>
  <c r="J3191" i="76"/>
  <c r="G3192" i="76"/>
  <c r="H3192" i="76"/>
  <c r="I3192" i="76"/>
  <c r="J3192" i="76"/>
  <c r="G3193" i="76"/>
  <c r="H3193" i="76"/>
  <c r="I3193" i="76"/>
  <c r="J3193" i="76"/>
  <c r="G3194" i="76"/>
  <c r="H3194" i="76"/>
  <c r="I3194" i="76"/>
  <c r="J3194" i="76"/>
  <c r="G3195" i="76"/>
  <c r="H3195" i="76"/>
  <c r="I3195" i="76"/>
  <c r="J3195" i="76"/>
  <c r="G3196" i="76"/>
  <c r="H3196" i="76"/>
  <c r="I3196" i="76"/>
  <c r="J3196" i="76"/>
  <c r="G3197" i="76"/>
  <c r="H3197" i="76"/>
  <c r="I3197" i="76"/>
  <c r="J3197" i="76"/>
  <c r="G3198" i="76"/>
  <c r="H3198" i="76"/>
  <c r="I3198" i="76"/>
  <c r="J3198" i="76"/>
  <c r="G3199" i="76"/>
  <c r="H3199" i="76"/>
  <c r="I3199" i="76"/>
  <c r="J3199" i="76"/>
  <c r="G3200" i="76"/>
  <c r="H3200" i="76"/>
  <c r="I3200" i="76"/>
  <c r="J3200" i="76"/>
  <c r="G3201" i="76"/>
  <c r="H3201" i="76"/>
  <c r="I3201" i="76"/>
  <c r="J3201" i="76"/>
  <c r="G3202" i="76"/>
  <c r="H3202" i="76"/>
  <c r="I3202" i="76"/>
  <c r="J3202" i="76"/>
  <c r="G3203" i="76"/>
  <c r="H3203" i="76"/>
  <c r="I3203" i="76"/>
  <c r="J3203" i="76"/>
  <c r="G3204" i="76"/>
  <c r="H3204" i="76"/>
  <c r="I3204" i="76"/>
  <c r="J3204" i="76"/>
  <c r="G3205" i="76"/>
  <c r="H3205" i="76"/>
  <c r="I3205" i="76"/>
  <c r="J3205" i="76"/>
  <c r="G3206" i="76"/>
  <c r="H3206" i="76"/>
  <c r="I3206" i="76"/>
  <c r="J3206" i="76"/>
  <c r="G3207" i="76"/>
  <c r="H3207" i="76"/>
  <c r="I3207" i="76"/>
  <c r="J3207" i="76"/>
  <c r="G3208" i="76"/>
  <c r="H3208" i="76"/>
  <c r="I3208" i="76"/>
  <c r="J3208" i="76"/>
  <c r="G3209" i="76"/>
  <c r="H3209" i="76"/>
  <c r="I3209" i="76"/>
  <c r="J3209" i="76"/>
  <c r="G3210" i="76"/>
  <c r="H3210" i="76"/>
  <c r="I3210" i="76"/>
  <c r="J3210" i="76"/>
  <c r="G3211" i="76"/>
  <c r="H3211" i="76"/>
  <c r="I3211" i="76"/>
  <c r="J3211" i="76"/>
  <c r="G3212" i="76"/>
  <c r="H3212" i="76"/>
  <c r="I3212" i="76"/>
  <c r="J3212" i="76"/>
  <c r="G3213" i="76"/>
  <c r="H3213" i="76"/>
  <c r="I3213" i="76"/>
  <c r="J3213" i="76"/>
  <c r="G3214" i="76"/>
  <c r="H3214" i="76"/>
  <c r="I3214" i="76"/>
  <c r="J3214" i="76"/>
  <c r="G3215" i="76"/>
  <c r="H3215" i="76"/>
  <c r="I3215" i="76"/>
  <c r="J3215" i="76"/>
  <c r="G3216" i="76"/>
  <c r="H3216" i="76"/>
  <c r="I3216" i="76"/>
  <c r="J3216" i="76"/>
  <c r="G3217" i="76"/>
  <c r="H3217" i="76"/>
  <c r="I3217" i="76"/>
  <c r="J3217" i="76"/>
  <c r="G3218" i="76"/>
  <c r="H3218" i="76"/>
  <c r="I3218" i="76"/>
  <c r="J3218" i="76"/>
  <c r="G3219" i="76"/>
  <c r="H3219" i="76"/>
  <c r="I3219" i="76"/>
  <c r="J3219" i="76"/>
  <c r="G3220" i="76"/>
  <c r="H3220" i="76"/>
  <c r="I3220" i="76"/>
  <c r="J3220" i="76"/>
  <c r="G3221" i="76"/>
  <c r="H3221" i="76"/>
  <c r="I3221" i="76"/>
  <c r="J3221" i="76"/>
  <c r="G3222" i="76"/>
  <c r="H3222" i="76"/>
  <c r="I3222" i="76"/>
  <c r="J3222" i="76"/>
  <c r="G3223" i="76"/>
  <c r="H3223" i="76"/>
  <c r="I3223" i="76"/>
  <c r="J3223" i="76"/>
  <c r="G3224" i="76"/>
  <c r="H3224" i="76"/>
  <c r="I3224" i="76"/>
  <c r="J3224" i="76"/>
  <c r="G3225" i="76"/>
  <c r="H3225" i="76"/>
  <c r="I3225" i="76"/>
  <c r="J3225" i="76"/>
  <c r="G3226" i="76"/>
  <c r="H3226" i="76"/>
  <c r="I3226" i="76"/>
  <c r="J3226" i="76"/>
  <c r="G3227" i="76"/>
  <c r="H3227" i="76"/>
  <c r="I3227" i="76"/>
  <c r="J3227" i="76"/>
  <c r="G3228" i="76"/>
  <c r="H3228" i="76"/>
  <c r="I3228" i="76"/>
  <c r="J3228" i="76"/>
  <c r="G3229" i="76"/>
  <c r="H3229" i="76"/>
  <c r="I3229" i="76"/>
  <c r="J3229" i="76"/>
  <c r="G3230" i="76"/>
  <c r="H3230" i="76"/>
  <c r="I3230" i="76"/>
  <c r="J3230" i="76"/>
  <c r="G3231" i="76"/>
  <c r="H3231" i="76"/>
  <c r="I3231" i="76"/>
  <c r="J3231" i="76"/>
  <c r="G3232" i="76"/>
  <c r="H3232" i="76"/>
  <c r="I3232" i="76"/>
  <c r="J3232" i="76"/>
  <c r="G3233" i="76"/>
  <c r="H3233" i="76"/>
  <c r="I3233" i="76"/>
  <c r="J3233" i="76"/>
  <c r="G3234" i="76"/>
  <c r="H3234" i="76"/>
  <c r="I3234" i="76"/>
  <c r="J3234" i="76"/>
  <c r="G3235" i="76"/>
  <c r="H3235" i="76"/>
  <c r="I3235" i="76"/>
  <c r="J3235" i="76"/>
  <c r="G3236" i="76"/>
  <c r="H3236" i="76"/>
  <c r="I3236" i="76"/>
  <c r="J3236" i="76"/>
  <c r="G3237" i="76"/>
  <c r="H3237" i="76"/>
  <c r="I3237" i="76"/>
  <c r="J3237" i="76"/>
  <c r="G3238" i="76"/>
  <c r="H3238" i="76"/>
  <c r="I3238" i="76"/>
  <c r="J3238" i="76"/>
  <c r="G3239" i="76"/>
  <c r="H3239" i="76"/>
  <c r="I3239" i="76"/>
  <c r="J3239" i="76"/>
  <c r="G3240" i="76"/>
  <c r="H3240" i="76"/>
  <c r="I3240" i="76"/>
  <c r="J3240" i="76"/>
  <c r="G3241" i="76"/>
  <c r="H3241" i="76"/>
  <c r="I3241" i="76"/>
  <c r="J3241" i="76"/>
  <c r="G3242" i="76"/>
  <c r="H3242" i="76"/>
  <c r="I3242" i="76"/>
  <c r="J3242" i="76"/>
  <c r="G3243" i="76"/>
  <c r="H3243" i="76"/>
  <c r="I3243" i="76"/>
  <c r="J3243" i="76"/>
  <c r="G3244" i="76"/>
  <c r="H3244" i="76"/>
  <c r="I3244" i="76"/>
  <c r="J3244" i="76"/>
  <c r="G3245" i="76"/>
  <c r="H3245" i="76"/>
  <c r="I3245" i="76"/>
  <c r="J3245" i="76"/>
  <c r="G3246" i="76"/>
  <c r="H3246" i="76"/>
  <c r="I3246" i="76"/>
  <c r="J3246" i="76"/>
  <c r="G3247" i="76"/>
  <c r="H3247" i="76"/>
  <c r="I3247" i="76"/>
  <c r="J3247" i="76"/>
  <c r="G3248" i="76"/>
  <c r="H3248" i="76"/>
  <c r="I3248" i="76"/>
  <c r="J3248" i="76"/>
  <c r="G3249" i="76"/>
  <c r="H3249" i="76"/>
  <c r="I3249" i="76"/>
  <c r="J3249" i="76"/>
  <c r="G3250" i="76"/>
  <c r="H3250" i="76"/>
  <c r="I3250" i="76"/>
  <c r="J3250" i="76"/>
  <c r="G3251" i="76"/>
  <c r="H3251" i="76"/>
  <c r="I3251" i="76"/>
  <c r="J3251" i="76"/>
  <c r="G3252" i="76"/>
  <c r="H3252" i="76"/>
  <c r="I3252" i="76"/>
  <c r="J3252" i="76"/>
  <c r="G3253" i="76"/>
  <c r="H3253" i="76"/>
  <c r="I3253" i="76"/>
  <c r="J3253" i="76"/>
  <c r="G3254" i="76"/>
  <c r="H3254" i="76"/>
  <c r="I3254" i="76"/>
  <c r="J3254" i="76"/>
  <c r="G3255" i="76"/>
  <c r="H3255" i="76"/>
  <c r="I3255" i="76"/>
  <c r="J3255" i="76"/>
  <c r="G3256" i="76"/>
  <c r="H3256" i="76"/>
  <c r="I3256" i="76"/>
  <c r="J3256" i="76"/>
  <c r="G3257" i="76"/>
  <c r="H3257" i="76"/>
  <c r="I3257" i="76"/>
  <c r="J3257" i="76"/>
  <c r="G3258" i="76"/>
  <c r="H3258" i="76"/>
  <c r="I3258" i="76"/>
  <c r="J3258" i="76"/>
  <c r="G3259" i="76"/>
  <c r="H3259" i="76"/>
  <c r="I3259" i="76"/>
  <c r="J3259" i="76"/>
  <c r="G3260" i="76"/>
  <c r="H3260" i="76"/>
  <c r="I3260" i="76"/>
  <c r="J3260" i="76"/>
  <c r="G3261" i="76"/>
  <c r="H3261" i="76"/>
  <c r="I3261" i="76"/>
  <c r="J3261" i="76"/>
  <c r="G3262" i="76"/>
  <c r="H3262" i="76"/>
  <c r="I3262" i="76"/>
  <c r="J3262" i="76"/>
  <c r="G3263" i="76"/>
  <c r="H3263" i="76"/>
  <c r="I3263" i="76"/>
  <c r="J3263" i="76"/>
  <c r="G3264" i="76"/>
  <c r="H3264" i="76"/>
  <c r="I3264" i="76"/>
  <c r="J3264" i="76"/>
  <c r="G3265" i="76"/>
  <c r="H3265" i="76"/>
  <c r="I3265" i="76"/>
  <c r="J3265" i="76"/>
  <c r="G3266" i="76"/>
  <c r="H3266" i="76"/>
  <c r="I3266" i="76"/>
  <c r="J3266" i="76"/>
  <c r="G3267" i="76"/>
  <c r="H3267" i="76"/>
  <c r="I3267" i="76"/>
  <c r="J3267" i="76"/>
  <c r="G3268" i="76"/>
  <c r="H3268" i="76"/>
  <c r="I3268" i="76"/>
  <c r="J3268" i="76"/>
  <c r="G3269" i="76"/>
  <c r="H3269" i="76"/>
  <c r="I3269" i="76"/>
  <c r="J3269" i="76"/>
  <c r="G3270" i="76"/>
  <c r="H3270" i="76"/>
  <c r="I3270" i="76"/>
  <c r="J3270" i="76"/>
  <c r="G3271" i="76"/>
  <c r="H3271" i="76"/>
  <c r="I3271" i="76"/>
  <c r="J3271" i="76"/>
  <c r="G3272" i="76"/>
  <c r="H3272" i="76"/>
  <c r="I3272" i="76"/>
  <c r="J3272" i="76"/>
  <c r="G3273" i="76"/>
  <c r="H3273" i="76"/>
  <c r="I3273" i="76"/>
  <c r="J3273" i="76"/>
  <c r="G3274" i="76"/>
  <c r="H3274" i="76"/>
  <c r="I3274" i="76"/>
  <c r="J3274" i="76"/>
  <c r="G3275" i="76"/>
  <c r="H3275" i="76"/>
  <c r="I3275" i="76"/>
  <c r="J3275" i="76"/>
  <c r="G3276" i="76"/>
  <c r="H3276" i="76"/>
  <c r="I3276" i="76"/>
  <c r="J3276" i="76"/>
  <c r="G3277" i="76"/>
  <c r="H3277" i="76"/>
  <c r="I3277" i="76"/>
  <c r="J3277" i="76"/>
  <c r="G3278" i="76"/>
  <c r="H3278" i="76"/>
  <c r="I3278" i="76"/>
  <c r="J3278" i="76"/>
  <c r="G3279" i="76"/>
  <c r="H3279" i="76"/>
  <c r="I3279" i="76"/>
  <c r="J3279" i="76"/>
  <c r="G3280" i="76"/>
  <c r="H3280" i="76"/>
  <c r="I3280" i="76"/>
  <c r="J3280" i="76"/>
  <c r="G3281" i="76"/>
  <c r="H3281" i="76"/>
  <c r="I3281" i="76"/>
  <c r="J3281" i="76"/>
  <c r="G3282" i="76"/>
  <c r="H3282" i="76"/>
  <c r="I3282" i="76"/>
  <c r="J3282" i="76"/>
  <c r="G3283" i="76"/>
  <c r="H3283" i="76"/>
  <c r="I3283" i="76"/>
  <c r="J3283" i="76"/>
  <c r="G3284" i="76"/>
  <c r="H3284" i="76"/>
  <c r="I3284" i="76"/>
  <c r="J3284" i="76"/>
  <c r="G3285" i="76"/>
  <c r="H3285" i="76"/>
  <c r="I3285" i="76"/>
  <c r="J3285" i="76"/>
  <c r="G3286" i="76"/>
  <c r="H3286" i="76"/>
  <c r="I3286" i="76"/>
  <c r="J3286" i="76"/>
  <c r="G3287" i="76"/>
  <c r="H3287" i="76"/>
  <c r="I3287" i="76"/>
  <c r="J3287" i="76"/>
  <c r="G3288" i="76"/>
  <c r="H3288" i="76"/>
  <c r="I3288" i="76"/>
  <c r="J3288" i="76"/>
  <c r="G3289" i="76"/>
  <c r="H3289" i="76"/>
  <c r="I3289" i="76"/>
  <c r="J3289" i="76"/>
  <c r="G3290" i="76"/>
  <c r="H3290" i="76"/>
  <c r="I3290" i="76"/>
  <c r="J3290" i="76"/>
  <c r="G3291" i="76"/>
  <c r="H3291" i="76"/>
  <c r="I3291" i="76"/>
  <c r="J3291" i="76"/>
  <c r="G3292" i="76"/>
  <c r="H3292" i="76"/>
  <c r="I3292" i="76"/>
  <c r="J3292" i="76"/>
  <c r="G3293" i="76"/>
  <c r="H3293" i="76"/>
  <c r="I3293" i="76"/>
  <c r="J3293" i="76"/>
  <c r="G3294" i="76"/>
  <c r="H3294" i="76"/>
  <c r="I3294" i="76"/>
  <c r="J3294" i="76"/>
  <c r="G3295" i="76"/>
  <c r="H3295" i="76"/>
  <c r="I3295" i="76"/>
  <c r="J3295" i="76"/>
  <c r="G3296" i="76"/>
  <c r="H3296" i="76"/>
  <c r="I3296" i="76"/>
  <c r="J3296" i="76"/>
  <c r="G3297" i="76"/>
  <c r="H3297" i="76"/>
  <c r="I3297" i="76"/>
  <c r="J3297" i="76"/>
  <c r="G3298" i="76"/>
  <c r="H3298" i="76"/>
  <c r="I3298" i="76"/>
  <c r="J3298" i="76"/>
  <c r="G3299" i="76"/>
  <c r="H3299" i="76"/>
  <c r="I3299" i="76"/>
  <c r="J3299" i="76"/>
  <c r="G3300" i="76"/>
  <c r="H3300" i="76"/>
  <c r="I3300" i="76"/>
  <c r="J3300" i="76"/>
  <c r="G3301" i="76"/>
  <c r="H3301" i="76"/>
  <c r="I3301" i="76"/>
  <c r="J3301" i="76"/>
  <c r="G3302" i="76"/>
  <c r="H3302" i="76"/>
  <c r="I3302" i="76"/>
  <c r="J3302" i="76"/>
  <c r="G3303" i="76"/>
  <c r="H3303" i="76"/>
  <c r="I3303" i="76"/>
  <c r="J3303" i="76"/>
  <c r="G3304" i="76"/>
  <c r="H3304" i="76"/>
  <c r="I3304" i="76"/>
  <c r="J3304" i="76"/>
  <c r="G3305" i="76"/>
  <c r="H3305" i="76"/>
  <c r="I3305" i="76"/>
  <c r="J3305" i="76"/>
  <c r="G3306" i="76"/>
  <c r="H3306" i="76"/>
  <c r="I3306" i="76"/>
  <c r="J3306" i="76"/>
  <c r="G3307" i="76"/>
  <c r="H3307" i="76"/>
  <c r="I3307" i="76"/>
  <c r="J3307" i="76"/>
  <c r="G3308" i="76"/>
  <c r="H3308" i="76"/>
  <c r="I3308" i="76"/>
  <c r="J3308" i="76"/>
  <c r="G3309" i="76"/>
  <c r="H3309" i="76"/>
  <c r="I3309" i="76"/>
  <c r="J3309" i="76"/>
  <c r="G3310" i="76"/>
  <c r="H3310" i="76"/>
  <c r="I3310" i="76"/>
  <c r="J3310" i="76"/>
  <c r="G3311" i="76"/>
  <c r="H3311" i="76"/>
  <c r="I3311" i="76"/>
  <c r="J3311" i="76"/>
  <c r="G3312" i="76"/>
  <c r="H3312" i="76"/>
  <c r="I3312" i="76"/>
  <c r="J3312" i="76"/>
  <c r="G3313" i="76"/>
  <c r="H3313" i="76"/>
  <c r="I3313" i="76"/>
  <c r="J3313" i="76"/>
  <c r="G3314" i="76"/>
  <c r="H3314" i="76"/>
  <c r="I3314" i="76"/>
  <c r="J3314" i="76"/>
  <c r="G3315" i="76"/>
  <c r="H3315" i="76"/>
  <c r="I3315" i="76"/>
  <c r="J3315" i="76"/>
  <c r="G3316" i="76"/>
  <c r="H3316" i="76"/>
  <c r="I3316" i="76"/>
  <c r="J3316" i="76"/>
  <c r="G3317" i="76"/>
  <c r="H3317" i="76"/>
  <c r="I3317" i="76"/>
  <c r="J3317" i="76"/>
  <c r="G3318" i="76"/>
  <c r="H3318" i="76"/>
  <c r="I3318" i="76"/>
  <c r="J3318" i="76"/>
  <c r="G3319" i="76"/>
  <c r="H3319" i="76"/>
  <c r="I3319" i="76"/>
  <c r="J3319" i="76"/>
  <c r="G3320" i="76"/>
  <c r="H3320" i="76"/>
  <c r="I3320" i="76"/>
  <c r="J3320" i="76"/>
  <c r="G3321" i="76"/>
  <c r="H3321" i="76"/>
  <c r="I3321" i="76"/>
  <c r="J3321" i="76"/>
  <c r="G3322" i="76"/>
  <c r="H3322" i="76"/>
  <c r="I3322" i="76"/>
  <c r="J3322" i="76"/>
  <c r="G3323" i="76"/>
  <c r="H3323" i="76"/>
  <c r="I3323" i="76"/>
  <c r="J3323" i="76"/>
  <c r="G3324" i="76"/>
  <c r="H3324" i="76"/>
  <c r="I3324" i="76"/>
  <c r="J3324" i="76"/>
  <c r="G3325" i="76"/>
  <c r="H3325" i="76"/>
  <c r="I3325" i="76"/>
  <c r="J3325" i="76"/>
  <c r="G3326" i="76"/>
  <c r="H3326" i="76"/>
  <c r="I3326" i="76"/>
  <c r="J3326" i="76"/>
  <c r="G3327" i="76"/>
  <c r="H3327" i="76"/>
  <c r="I3327" i="76"/>
  <c r="J3327" i="76"/>
  <c r="G3328" i="76"/>
  <c r="H3328" i="76"/>
  <c r="I3328" i="76"/>
  <c r="J3328" i="76"/>
  <c r="G3329" i="76"/>
  <c r="H3329" i="76"/>
  <c r="I3329" i="76"/>
  <c r="J3329" i="76"/>
  <c r="G3330" i="76"/>
  <c r="H3330" i="76"/>
  <c r="I3330" i="76"/>
  <c r="J3330" i="76"/>
  <c r="G3331" i="76"/>
  <c r="H3331" i="76"/>
  <c r="I3331" i="76"/>
  <c r="J3331" i="76"/>
  <c r="G3332" i="76"/>
  <c r="H3332" i="76"/>
  <c r="I3332" i="76"/>
  <c r="J3332" i="76"/>
  <c r="G3333" i="76"/>
  <c r="H3333" i="76"/>
  <c r="I3333" i="76"/>
  <c r="J3333" i="76"/>
  <c r="G3334" i="76"/>
  <c r="H3334" i="76"/>
  <c r="I3334" i="76"/>
  <c r="J3334" i="76"/>
  <c r="G3335" i="76"/>
  <c r="H3335" i="76"/>
  <c r="I3335" i="76"/>
  <c r="J3335" i="76"/>
  <c r="G3336" i="76"/>
  <c r="H3336" i="76"/>
  <c r="I3336" i="76"/>
  <c r="J3336" i="76"/>
  <c r="G3337" i="76"/>
  <c r="H3337" i="76"/>
  <c r="I3337" i="76"/>
  <c r="J3337" i="76"/>
  <c r="G3338" i="76"/>
  <c r="H3338" i="76"/>
  <c r="I3338" i="76"/>
  <c r="J3338" i="76"/>
  <c r="G3339" i="76"/>
  <c r="H3339" i="76"/>
  <c r="I3339" i="76"/>
  <c r="J3339" i="76"/>
  <c r="G3340" i="76"/>
  <c r="H3340" i="76"/>
  <c r="I3340" i="76"/>
  <c r="J3340" i="76"/>
  <c r="G3341" i="76"/>
  <c r="H3341" i="76"/>
  <c r="I3341" i="76"/>
  <c r="J3341" i="76"/>
  <c r="G3342" i="76"/>
  <c r="H3342" i="76"/>
  <c r="I3342" i="76"/>
  <c r="J3342" i="76"/>
  <c r="G3343" i="76"/>
  <c r="H3343" i="76"/>
  <c r="I3343" i="76"/>
  <c r="J3343" i="76"/>
  <c r="G3344" i="76"/>
  <c r="H3344" i="76"/>
  <c r="I3344" i="76"/>
  <c r="J3344" i="76"/>
  <c r="G3345" i="76"/>
  <c r="H3345" i="76"/>
  <c r="I3345" i="76"/>
  <c r="J3345" i="76"/>
  <c r="G3346" i="76"/>
  <c r="H3346" i="76"/>
  <c r="I3346" i="76"/>
  <c r="J3346" i="76"/>
  <c r="G3347" i="76"/>
  <c r="H3347" i="76"/>
  <c r="I3347" i="76"/>
  <c r="J3347" i="76"/>
  <c r="G3348" i="76"/>
  <c r="H3348" i="76"/>
  <c r="I3348" i="76"/>
  <c r="J3348" i="76"/>
  <c r="G3349" i="76"/>
  <c r="H3349" i="76"/>
  <c r="I3349" i="76"/>
  <c r="J3349" i="76"/>
  <c r="G3350" i="76"/>
  <c r="H3350" i="76"/>
  <c r="I3350" i="76"/>
  <c r="J3350" i="76"/>
  <c r="G3351" i="76"/>
  <c r="H3351" i="76"/>
  <c r="I3351" i="76"/>
  <c r="J3351" i="76"/>
  <c r="G3352" i="76"/>
  <c r="H3352" i="76"/>
  <c r="I3352" i="76"/>
  <c r="J3352" i="76"/>
  <c r="G3353" i="76"/>
  <c r="H3353" i="76"/>
  <c r="I3353" i="76"/>
  <c r="J3353" i="76"/>
  <c r="G3354" i="76"/>
  <c r="H3354" i="76"/>
  <c r="I3354" i="76"/>
  <c r="J3354" i="76"/>
  <c r="G3355" i="76"/>
  <c r="H3355" i="76"/>
  <c r="I3355" i="76"/>
  <c r="J3355" i="76"/>
  <c r="G3356" i="76"/>
  <c r="H3356" i="76"/>
  <c r="I3356" i="76"/>
  <c r="J3356" i="76"/>
  <c r="G3357" i="76"/>
  <c r="H3357" i="76"/>
  <c r="I3357" i="76"/>
  <c r="J3357" i="76"/>
  <c r="G3358" i="76"/>
  <c r="H3358" i="76"/>
  <c r="I3358" i="76"/>
  <c r="J3358" i="76"/>
  <c r="G3359" i="76"/>
  <c r="H3359" i="76"/>
  <c r="I3359" i="76"/>
  <c r="J3359" i="76"/>
  <c r="G3360" i="76"/>
  <c r="H3360" i="76"/>
  <c r="I3360" i="76"/>
  <c r="J3360" i="76"/>
  <c r="G3361" i="76"/>
  <c r="H3361" i="76"/>
  <c r="I3361" i="76"/>
  <c r="J3361" i="76"/>
  <c r="G3362" i="76"/>
  <c r="H3362" i="76"/>
  <c r="I3362" i="76"/>
  <c r="J3362" i="76"/>
  <c r="G3363" i="76"/>
  <c r="H3363" i="76"/>
  <c r="I3363" i="76"/>
  <c r="J3363" i="76"/>
  <c r="G3364" i="76"/>
  <c r="H3364" i="76"/>
  <c r="I3364" i="76"/>
  <c r="J3364" i="76"/>
  <c r="G3365" i="76"/>
  <c r="H3365" i="76"/>
  <c r="I3365" i="76"/>
  <c r="J3365" i="76"/>
  <c r="G3366" i="76"/>
  <c r="H3366" i="76"/>
  <c r="I3366" i="76"/>
  <c r="J3366" i="76"/>
  <c r="G3367" i="76"/>
  <c r="H3367" i="76"/>
  <c r="I3367" i="76"/>
  <c r="J3367" i="76"/>
  <c r="G3368" i="76"/>
  <c r="H3368" i="76"/>
  <c r="I3368" i="76"/>
  <c r="J3368" i="76"/>
  <c r="G3369" i="76"/>
  <c r="H3369" i="76"/>
  <c r="I3369" i="76"/>
  <c r="J3369" i="76"/>
  <c r="G3370" i="76"/>
  <c r="H3370" i="76"/>
  <c r="I3370" i="76"/>
  <c r="J3370" i="76"/>
  <c r="G3371" i="76"/>
  <c r="H3371" i="76"/>
  <c r="I3371" i="76"/>
  <c r="J3371" i="76"/>
  <c r="G3372" i="76"/>
  <c r="H3372" i="76"/>
  <c r="I3372" i="76"/>
  <c r="J3372" i="76"/>
  <c r="G3373" i="76"/>
  <c r="H3373" i="76"/>
  <c r="I3373" i="76"/>
  <c r="J3373" i="76"/>
  <c r="G3374" i="76"/>
  <c r="H3374" i="76"/>
  <c r="I3374" i="76"/>
  <c r="J3374" i="76"/>
  <c r="G3375" i="76"/>
  <c r="H3375" i="76"/>
  <c r="I3375" i="76"/>
  <c r="J3375" i="76"/>
  <c r="G3376" i="76"/>
  <c r="H3376" i="76"/>
  <c r="I3376" i="76"/>
  <c r="J3376" i="76"/>
  <c r="G3377" i="76"/>
  <c r="H3377" i="76"/>
  <c r="I3377" i="76"/>
  <c r="J3377" i="76"/>
  <c r="G3378" i="76"/>
  <c r="H3378" i="76"/>
  <c r="I3378" i="76"/>
  <c r="J3378" i="76"/>
  <c r="G3379" i="76"/>
  <c r="H3379" i="76"/>
  <c r="I3379" i="76"/>
  <c r="J3379" i="76"/>
  <c r="G3380" i="76"/>
  <c r="H3380" i="76"/>
  <c r="I3380" i="76"/>
  <c r="J3380" i="76"/>
  <c r="G3381" i="76"/>
  <c r="H3381" i="76"/>
  <c r="I3381" i="76"/>
  <c r="J3381" i="76"/>
  <c r="G3382" i="76"/>
  <c r="H3382" i="76"/>
  <c r="I3382" i="76"/>
  <c r="J3382" i="76"/>
  <c r="G3383" i="76"/>
  <c r="H3383" i="76"/>
  <c r="I3383" i="76"/>
  <c r="J3383" i="76"/>
  <c r="G3384" i="76"/>
  <c r="H3384" i="76"/>
  <c r="I3384" i="76"/>
  <c r="J3384" i="76"/>
  <c r="G3385" i="76"/>
  <c r="H3385" i="76"/>
  <c r="I3385" i="76"/>
  <c r="J3385" i="76"/>
  <c r="G3386" i="76"/>
  <c r="H3386" i="76"/>
  <c r="I3386" i="76"/>
  <c r="J3386" i="76"/>
  <c r="G3387" i="76"/>
  <c r="H3387" i="76"/>
  <c r="I3387" i="76"/>
  <c r="J3387" i="76"/>
  <c r="G3388" i="76"/>
  <c r="H3388" i="76"/>
  <c r="I3388" i="76"/>
  <c r="J3388" i="76"/>
  <c r="G3389" i="76"/>
  <c r="H3389" i="76"/>
  <c r="I3389" i="76"/>
  <c r="J3389" i="76"/>
  <c r="G3390" i="76"/>
  <c r="H3390" i="76"/>
  <c r="I3390" i="76"/>
  <c r="J3390" i="76"/>
  <c r="G3391" i="76"/>
  <c r="H3391" i="76"/>
  <c r="I3391" i="76"/>
  <c r="J3391" i="76"/>
  <c r="G3392" i="76"/>
  <c r="H3392" i="76"/>
  <c r="I3392" i="76"/>
  <c r="J3392" i="76"/>
  <c r="G3393" i="76"/>
  <c r="H3393" i="76"/>
  <c r="I3393" i="76"/>
  <c r="J3393" i="76"/>
  <c r="G3394" i="76"/>
  <c r="H3394" i="76"/>
  <c r="I3394" i="76"/>
  <c r="J3394" i="76"/>
  <c r="G3395" i="76"/>
  <c r="H3395" i="76"/>
  <c r="I3395" i="76"/>
  <c r="J3395" i="76"/>
  <c r="G3396" i="76"/>
  <c r="H3396" i="76"/>
  <c r="I3396" i="76"/>
  <c r="J3396" i="76"/>
  <c r="G3397" i="76"/>
  <c r="H3397" i="76"/>
  <c r="I3397" i="76"/>
  <c r="J3397" i="76"/>
  <c r="G3398" i="76"/>
  <c r="H3398" i="76"/>
  <c r="I3398" i="76"/>
  <c r="J3398" i="76"/>
  <c r="G3399" i="76"/>
  <c r="H3399" i="76"/>
  <c r="I3399" i="76"/>
  <c r="J3399" i="76"/>
  <c r="G3400" i="76"/>
  <c r="H3400" i="76"/>
  <c r="I3400" i="76"/>
  <c r="J3400" i="76"/>
  <c r="G3401" i="76"/>
  <c r="H3401" i="76"/>
  <c r="I3401" i="76"/>
  <c r="J3401" i="76"/>
  <c r="G3402" i="76"/>
  <c r="H3402" i="76"/>
  <c r="I3402" i="76"/>
  <c r="J3402" i="76"/>
  <c r="G3403" i="76"/>
  <c r="H3403" i="76"/>
  <c r="I3403" i="76"/>
  <c r="J3403" i="76"/>
  <c r="G3404" i="76"/>
  <c r="H3404" i="76"/>
  <c r="I3404" i="76"/>
  <c r="J3404" i="76"/>
  <c r="G3405" i="76"/>
  <c r="H3405" i="76"/>
  <c r="I3405" i="76"/>
  <c r="J3405" i="76"/>
  <c r="G3406" i="76"/>
  <c r="H3406" i="76"/>
  <c r="I3406" i="76"/>
  <c r="J3406" i="76"/>
  <c r="G3407" i="76"/>
  <c r="H3407" i="76"/>
  <c r="I3407" i="76"/>
  <c r="J3407" i="76"/>
  <c r="G3408" i="76"/>
  <c r="H3408" i="76"/>
  <c r="I3408" i="76"/>
  <c r="J3408" i="76"/>
  <c r="G3409" i="76"/>
  <c r="H3409" i="76"/>
  <c r="I3409" i="76"/>
  <c r="J3409" i="76"/>
  <c r="G3410" i="76"/>
  <c r="H3410" i="76"/>
  <c r="I3410" i="76"/>
  <c r="J3410" i="76"/>
  <c r="G3411" i="76"/>
  <c r="H3411" i="76"/>
  <c r="I3411" i="76"/>
  <c r="J3411" i="76"/>
  <c r="G3412" i="76"/>
  <c r="H3412" i="76"/>
  <c r="I3412" i="76"/>
  <c r="J3412" i="76"/>
  <c r="G3413" i="76"/>
  <c r="H3413" i="76"/>
  <c r="I3413" i="76"/>
  <c r="J3413" i="76"/>
  <c r="G3414" i="76"/>
  <c r="H3414" i="76"/>
  <c r="I3414" i="76"/>
  <c r="J3414" i="76"/>
  <c r="G3415" i="76"/>
  <c r="H3415" i="76"/>
  <c r="I3415" i="76"/>
  <c r="J3415" i="76"/>
  <c r="G3416" i="76"/>
  <c r="H3416" i="76"/>
  <c r="I3416" i="76"/>
  <c r="J3416" i="76"/>
  <c r="G3417" i="76"/>
  <c r="H3417" i="76"/>
  <c r="I3417" i="76"/>
  <c r="J3417" i="76"/>
  <c r="G3418" i="76"/>
  <c r="H3418" i="76"/>
  <c r="I3418" i="76"/>
  <c r="J3418" i="76"/>
  <c r="G3419" i="76"/>
  <c r="H3419" i="76"/>
  <c r="I3419" i="76"/>
  <c r="J3419" i="76"/>
  <c r="G3420" i="76"/>
  <c r="H3420" i="76"/>
  <c r="I3420" i="76"/>
  <c r="J3420" i="76"/>
  <c r="G3421" i="76"/>
  <c r="H3421" i="76"/>
  <c r="I3421" i="76"/>
  <c r="J3421" i="76"/>
  <c r="G3422" i="76"/>
  <c r="H3422" i="76"/>
  <c r="I3422" i="76"/>
  <c r="J3422" i="76"/>
  <c r="G3423" i="76"/>
  <c r="H3423" i="76"/>
  <c r="I3423" i="76"/>
  <c r="J3423" i="76"/>
  <c r="G3424" i="76"/>
  <c r="H3424" i="76"/>
  <c r="I3424" i="76"/>
  <c r="J3424" i="76"/>
  <c r="G3425" i="76"/>
  <c r="H3425" i="76"/>
  <c r="I3425" i="76"/>
  <c r="J3425" i="76"/>
  <c r="G3426" i="76"/>
  <c r="H3426" i="76"/>
  <c r="I3426" i="76"/>
  <c r="J3426" i="76"/>
  <c r="G3427" i="76"/>
  <c r="H3427" i="76"/>
  <c r="I3427" i="76"/>
  <c r="J3427" i="76"/>
  <c r="G3428" i="76"/>
  <c r="H3428" i="76"/>
  <c r="I3428" i="76"/>
  <c r="J3428" i="76"/>
  <c r="G3429" i="76"/>
  <c r="H3429" i="76"/>
  <c r="I3429" i="76"/>
  <c r="J3429" i="76"/>
  <c r="G3430" i="76"/>
  <c r="H3430" i="76"/>
  <c r="I3430" i="76"/>
  <c r="J3430" i="76"/>
  <c r="G3431" i="76"/>
  <c r="H3431" i="76"/>
  <c r="I3431" i="76"/>
  <c r="J3431" i="76"/>
  <c r="G3432" i="76"/>
  <c r="H3432" i="76"/>
  <c r="I3432" i="76"/>
  <c r="J3432" i="76"/>
  <c r="G3433" i="76"/>
  <c r="H3433" i="76"/>
  <c r="I3433" i="76"/>
  <c r="J3433" i="76"/>
  <c r="G3434" i="76"/>
  <c r="H3434" i="76"/>
  <c r="I3434" i="76"/>
  <c r="J3434" i="76"/>
  <c r="G3435" i="76"/>
  <c r="H3435" i="76"/>
  <c r="I3435" i="76"/>
  <c r="J3435" i="76"/>
  <c r="G3436" i="76"/>
  <c r="H3436" i="76"/>
  <c r="I3436" i="76"/>
  <c r="J3436" i="76"/>
  <c r="G3437" i="76"/>
  <c r="H3437" i="76"/>
  <c r="I3437" i="76"/>
  <c r="J3437" i="76"/>
  <c r="G3438" i="76"/>
  <c r="H3438" i="76"/>
  <c r="I3438" i="76"/>
  <c r="J3438" i="76"/>
  <c r="G3439" i="76"/>
  <c r="H3439" i="76"/>
  <c r="I3439" i="76"/>
  <c r="J3439" i="76"/>
  <c r="G3440" i="76"/>
  <c r="H3440" i="76"/>
  <c r="I3440" i="76"/>
  <c r="J3440" i="76"/>
  <c r="G3441" i="76"/>
  <c r="H3441" i="76"/>
  <c r="I3441" i="76"/>
  <c r="J3441" i="76"/>
  <c r="G3442" i="76"/>
  <c r="H3442" i="76"/>
  <c r="I3442" i="76"/>
  <c r="J3442" i="76"/>
  <c r="G3443" i="76"/>
  <c r="H3443" i="76"/>
  <c r="I3443" i="76"/>
  <c r="J3443" i="76"/>
  <c r="G3444" i="76"/>
  <c r="H3444" i="76"/>
  <c r="I3444" i="76"/>
  <c r="J3444" i="76"/>
  <c r="G3445" i="76"/>
  <c r="H3445" i="76"/>
  <c r="I3445" i="76"/>
  <c r="J3445" i="76"/>
  <c r="G3446" i="76"/>
  <c r="H3446" i="76"/>
  <c r="I3446" i="76"/>
  <c r="J3446" i="76"/>
  <c r="G3447" i="76"/>
  <c r="H3447" i="76"/>
  <c r="I3447" i="76"/>
  <c r="J3447" i="76"/>
  <c r="G3448" i="76"/>
  <c r="H3448" i="76"/>
  <c r="I3448" i="76"/>
  <c r="J3448" i="76"/>
  <c r="G3449" i="76"/>
  <c r="H3449" i="76"/>
  <c r="I3449" i="76"/>
  <c r="J3449" i="76"/>
  <c r="G3450" i="76"/>
  <c r="H3450" i="76"/>
  <c r="I3450" i="76"/>
  <c r="J3450" i="76"/>
  <c r="G3451" i="76"/>
  <c r="H3451" i="76"/>
  <c r="I3451" i="76"/>
  <c r="J3451" i="76"/>
  <c r="G3452" i="76"/>
  <c r="H3452" i="76"/>
  <c r="I3452" i="76"/>
  <c r="J3452" i="76"/>
  <c r="G3453" i="76"/>
  <c r="H3453" i="76"/>
  <c r="I3453" i="76"/>
  <c r="J3453" i="76"/>
  <c r="G3454" i="76"/>
  <c r="H3454" i="76"/>
  <c r="I3454" i="76"/>
  <c r="J3454" i="76"/>
  <c r="G3455" i="76"/>
  <c r="H3455" i="76"/>
  <c r="I3455" i="76"/>
  <c r="J3455" i="76"/>
  <c r="G3456" i="76"/>
  <c r="H3456" i="76"/>
  <c r="I3456" i="76"/>
  <c r="J3456" i="76"/>
  <c r="G3457" i="76"/>
  <c r="H3457" i="76"/>
  <c r="I3457" i="76"/>
  <c r="J3457" i="76"/>
  <c r="G3458" i="76"/>
  <c r="H3458" i="76"/>
  <c r="I3458" i="76"/>
  <c r="J3458" i="76"/>
  <c r="G3459" i="76"/>
  <c r="H3459" i="76"/>
  <c r="I3459" i="76"/>
  <c r="J3459" i="76"/>
  <c r="G3460" i="76"/>
  <c r="H3460" i="76"/>
  <c r="I3460" i="76"/>
  <c r="J3460" i="76"/>
  <c r="G3461" i="76"/>
  <c r="H3461" i="76"/>
  <c r="I3461" i="76"/>
  <c r="J3461" i="76"/>
  <c r="G3462" i="76"/>
  <c r="H3462" i="76"/>
  <c r="I3462" i="76"/>
  <c r="J3462" i="76"/>
  <c r="G3463" i="76"/>
  <c r="H3463" i="76"/>
  <c r="I3463" i="76"/>
  <c r="J3463" i="76"/>
  <c r="G3464" i="76"/>
  <c r="H3464" i="76"/>
  <c r="I3464" i="76"/>
  <c r="J3464" i="76"/>
  <c r="G3465" i="76"/>
  <c r="H3465" i="76"/>
  <c r="I3465" i="76"/>
  <c r="J3465" i="76"/>
  <c r="G3466" i="76"/>
  <c r="H3466" i="76"/>
  <c r="I3466" i="76"/>
  <c r="J3466" i="76"/>
  <c r="G3467" i="76"/>
  <c r="H3467" i="76"/>
  <c r="I3467" i="76"/>
  <c r="J3467" i="76"/>
  <c r="G3468" i="76"/>
  <c r="H3468" i="76"/>
  <c r="I3468" i="76"/>
  <c r="J3468" i="76"/>
  <c r="G3469" i="76"/>
  <c r="H3469" i="76"/>
  <c r="I3469" i="76"/>
  <c r="J3469" i="76"/>
  <c r="G3470" i="76"/>
  <c r="H3470" i="76"/>
  <c r="I3470" i="76"/>
  <c r="J3470" i="76"/>
  <c r="G3471" i="76"/>
  <c r="H3471" i="76"/>
  <c r="I3471" i="76"/>
  <c r="J3471" i="76"/>
  <c r="G3472" i="76"/>
  <c r="H3472" i="76"/>
  <c r="I3472" i="76"/>
  <c r="J3472" i="76"/>
  <c r="G3473" i="76"/>
  <c r="H3473" i="76"/>
  <c r="I3473" i="76"/>
  <c r="J3473" i="76"/>
  <c r="G3474" i="76"/>
  <c r="H3474" i="76"/>
  <c r="I3474" i="76"/>
  <c r="J3474" i="76"/>
  <c r="G3475" i="76"/>
  <c r="H3475" i="76"/>
  <c r="I3475" i="76"/>
  <c r="J3475" i="76"/>
  <c r="G3476" i="76"/>
  <c r="H3476" i="76"/>
  <c r="I3476" i="76"/>
  <c r="J3476" i="76"/>
  <c r="G3477" i="76"/>
  <c r="H3477" i="76"/>
  <c r="I3477" i="76"/>
  <c r="J3477" i="76"/>
  <c r="G3478" i="76"/>
  <c r="H3478" i="76"/>
  <c r="I3478" i="76"/>
  <c r="J3478" i="76"/>
  <c r="G3479" i="76"/>
  <c r="H3479" i="76"/>
  <c r="I3479" i="76"/>
  <c r="J3479" i="76"/>
  <c r="G3480" i="76"/>
  <c r="H3480" i="76"/>
  <c r="I3480" i="76"/>
  <c r="J3480" i="76"/>
  <c r="G3481" i="76"/>
  <c r="H3481" i="76"/>
  <c r="I3481" i="76"/>
  <c r="J3481" i="76"/>
  <c r="G3482" i="76"/>
  <c r="H3482" i="76"/>
  <c r="I3482" i="76"/>
  <c r="J3482" i="76"/>
  <c r="G3483" i="76"/>
  <c r="H3483" i="76"/>
  <c r="I3483" i="76"/>
  <c r="J3483" i="76"/>
  <c r="G3484" i="76"/>
  <c r="H3484" i="76"/>
  <c r="I3484" i="76"/>
  <c r="J3484" i="76"/>
  <c r="G3485" i="76"/>
  <c r="H3485" i="76"/>
  <c r="I3485" i="76"/>
  <c r="J3485" i="76"/>
  <c r="G3486" i="76"/>
  <c r="H3486" i="76"/>
  <c r="I3486" i="76"/>
  <c r="J3486" i="76"/>
  <c r="G3487" i="76"/>
  <c r="H3487" i="76"/>
  <c r="I3487" i="76"/>
  <c r="J3487" i="76"/>
  <c r="G3488" i="76"/>
  <c r="H3488" i="76"/>
  <c r="I3488" i="76"/>
  <c r="J3488" i="76"/>
  <c r="G3489" i="76"/>
  <c r="H3489" i="76"/>
  <c r="I3489" i="76"/>
  <c r="J3489" i="76"/>
  <c r="G3490" i="76"/>
  <c r="H3490" i="76"/>
  <c r="I3490" i="76"/>
  <c r="J3490" i="76"/>
  <c r="G3491" i="76"/>
  <c r="H3491" i="76"/>
  <c r="I3491" i="76"/>
  <c r="J3491" i="76"/>
  <c r="G3492" i="76"/>
  <c r="H3492" i="76"/>
  <c r="I3492" i="76"/>
  <c r="J3492" i="76"/>
  <c r="G3493" i="76"/>
  <c r="H3493" i="76"/>
  <c r="I3493" i="76"/>
  <c r="J3493" i="76"/>
  <c r="G3494" i="76"/>
  <c r="H3494" i="76"/>
  <c r="I3494" i="76"/>
  <c r="J3494" i="76"/>
  <c r="G3495" i="76"/>
  <c r="H3495" i="76"/>
  <c r="I3495" i="76"/>
  <c r="J3495" i="76"/>
  <c r="G3496" i="76"/>
  <c r="H3496" i="76"/>
  <c r="I3496" i="76"/>
  <c r="J3496" i="76"/>
  <c r="G3497" i="76"/>
  <c r="H3497" i="76"/>
  <c r="I3497" i="76"/>
  <c r="J3497" i="76"/>
  <c r="G3498" i="76"/>
  <c r="H3498" i="76"/>
  <c r="I3498" i="76"/>
  <c r="J3498" i="76"/>
  <c r="G3499" i="76"/>
  <c r="H3499" i="76"/>
  <c r="I3499" i="76"/>
  <c r="J3499" i="76"/>
  <c r="G3500" i="76"/>
  <c r="H3500" i="76"/>
  <c r="I3500" i="76"/>
  <c r="J3500" i="76"/>
  <c r="G3501" i="76"/>
  <c r="H3501" i="76"/>
  <c r="I3501" i="76"/>
  <c r="J3501" i="76"/>
  <c r="G3502" i="76"/>
  <c r="H3502" i="76"/>
  <c r="I3502" i="76"/>
  <c r="J3502" i="76"/>
  <c r="G3503" i="76"/>
  <c r="H3503" i="76"/>
  <c r="I3503" i="76"/>
  <c r="J3503" i="76"/>
  <c r="G3504" i="76"/>
  <c r="H3504" i="76"/>
  <c r="I3504" i="76"/>
  <c r="J3504" i="76"/>
  <c r="G3505" i="76"/>
  <c r="H3505" i="76"/>
  <c r="I3505" i="76"/>
  <c r="J3505" i="76"/>
  <c r="G3506" i="76"/>
  <c r="H3506" i="76"/>
  <c r="I3506" i="76"/>
  <c r="J3506" i="76"/>
  <c r="G3507" i="76"/>
  <c r="H3507" i="76"/>
  <c r="I3507" i="76"/>
  <c r="J3507" i="76"/>
  <c r="G3508" i="76"/>
  <c r="H3508" i="76"/>
  <c r="I3508" i="76"/>
  <c r="J3508" i="76"/>
  <c r="G3509" i="76"/>
  <c r="H3509" i="76"/>
  <c r="I3509" i="76"/>
  <c r="J3509" i="76"/>
  <c r="G3510" i="76"/>
  <c r="H3510" i="76"/>
  <c r="I3510" i="76"/>
  <c r="J3510" i="76"/>
  <c r="G3511" i="76"/>
  <c r="H3511" i="76"/>
  <c r="I3511" i="76"/>
  <c r="J3511" i="76"/>
  <c r="G3512" i="76"/>
  <c r="H3512" i="76"/>
  <c r="I3512" i="76"/>
  <c r="J3512" i="76"/>
  <c r="G3513" i="76"/>
  <c r="H3513" i="76"/>
  <c r="I3513" i="76"/>
  <c r="J3513" i="76"/>
  <c r="G3514" i="76"/>
  <c r="H3514" i="76"/>
  <c r="I3514" i="76"/>
  <c r="J3514" i="76"/>
  <c r="G3515" i="76"/>
  <c r="H3515" i="76"/>
  <c r="I3515" i="76"/>
  <c r="J3515" i="76"/>
  <c r="G3516" i="76"/>
  <c r="H3516" i="76"/>
  <c r="I3516" i="76"/>
  <c r="J3516" i="76"/>
  <c r="G3517" i="76"/>
  <c r="H3517" i="76"/>
  <c r="I3517" i="76"/>
  <c r="J3517" i="76"/>
  <c r="G3518" i="76"/>
  <c r="H3518" i="76"/>
  <c r="I3518" i="76"/>
  <c r="J3518" i="76"/>
  <c r="G3519" i="76"/>
  <c r="H3519" i="76"/>
  <c r="I3519" i="76"/>
  <c r="J3519" i="76"/>
  <c r="G3520" i="76"/>
  <c r="H3520" i="76"/>
  <c r="I3520" i="76"/>
  <c r="J3520" i="76"/>
  <c r="G3521" i="76"/>
  <c r="H3521" i="76"/>
  <c r="I3521" i="76"/>
  <c r="J3521" i="76"/>
  <c r="G3522" i="76"/>
  <c r="H3522" i="76"/>
  <c r="I3522" i="76"/>
  <c r="J3522" i="76"/>
  <c r="G3523" i="76"/>
  <c r="H3523" i="76"/>
  <c r="I3523" i="76"/>
  <c r="J3523" i="76"/>
  <c r="G3524" i="76"/>
  <c r="H3524" i="76"/>
  <c r="I3524" i="76"/>
  <c r="J3524" i="76"/>
  <c r="G3525" i="76"/>
  <c r="H3525" i="76"/>
  <c r="I3525" i="76"/>
  <c r="J3525" i="76"/>
  <c r="G3526" i="76"/>
  <c r="H3526" i="76"/>
  <c r="I3526" i="76"/>
  <c r="J3526" i="76"/>
  <c r="G3527" i="76"/>
  <c r="H3527" i="76"/>
  <c r="I3527" i="76"/>
  <c r="J3527" i="76"/>
  <c r="G3528" i="76"/>
  <c r="H3528" i="76"/>
  <c r="I3528" i="76"/>
  <c r="J3528" i="76"/>
  <c r="G3529" i="76"/>
  <c r="H3529" i="76"/>
  <c r="I3529" i="76"/>
  <c r="J3529" i="76"/>
  <c r="G3530" i="76"/>
  <c r="H3530" i="76"/>
  <c r="I3530" i="76"/>
  <c r="J3530" i="76"/>
  <c r="G3531" i="76"/>
  <c r="H3531" i="76"/>
  <c r="I3531" i="76"/>
  <c r="J3531" i="76"/>
  <c r="G3532" i="76"/>
  <c r="H3532" i="76"/>
  <c r="I3532" i="76"/>
  <c r="J3532" i="76"/>
  <c r="G3533" i="76"/>
  <c r="H3533" i="76"/>
  <c r="I3533" i="76"/>
  <c r="J3533" i="76"/>
  <c r="G3534" i="76"/>
  <c r="H3534" i="76"/>
  <c r="I3534" i="76"/>
  <c r="J3534" i="76"/>
  <c r="G3535" i="76"/>
  <c r="H3535" i="76"/>
  <c r="I3535" i="76"/>
  <c r="J3535" i="76"/>
  <c r="G3536" i="76"/>
  <c r="H3536" i="76"/>
  <c r="I3536" i="76"/>
  <c r="J3536" i="76"/>
  <c r="G3537" i="76"/>
  <c r="H3537" i="76"/>
  <c r="I3537" i="76"/>
  <c r="J3537" i="76"/>
  <c r="G3538" i="76"/>
  <c r="H3538" i="76"/>
  <c r="I3538" i="76"/>
  <c r="J3538" i="76"/>
  <c r="G3539" i="76"/>
  <c r="H3539" i="76"/>
  <c r="I3539" i="76"/>
  <c r="J3539" i="76"/>
  <c r="G3540" i="76"/>
  <c r="H3540" i="76"/>
  <c r="I3540" i="76"/>
  <c r="J3540" i="76"/>
  <c r="G3541" i="76"/>
  <c r="H3541" i="76"/>
  <c r="I3541" i="76"/>
  <c r="J3541" i="76"/>
  <c r="G3542" i="76"/>
  <c r="H3542" i="76"/>
  <c r="I3542" i="76"/>
  <c r="J3542" i="76"/>
  <c r="G3543" i="76"/>
  <c r="H3543" i="76"/>
  <c r="I3543" i="76"/>
  <c r="J3543" i="76"/>
  <c r="G3544" i="76"/>
  <c r="H3544" i="76"/>
  <c r="I3544" i="76"/>
  <c r="J3544" i="76"/>
  <c r="G3545" i="76"/>
  <c r="H3545" i="76"/>
  <c r="I3545" i="76"/>
  <c r="J3545" i="76"/>
  <c r="G3546" i="76"/>
  <c r="H3546" i="76"/>
  <c r="I3546" i="76"/>
  <c r="J3546" i="76"/>
  <c r="G3547" i="76"/>
  <c r="H3547" i="76"/>
  <c r="I3547" i="76"/>
  <c r="J3547" i="76"/>
  <c r="G3548" i="76"/>
  <c r="H3548" i="76"/>
  <c r="I3548" i="76"/>
  <c r="J3548" i="76"/>
  <c r="G3549" i="76"/>
  <c r="H3549" i="76"/>
  <c r="I3549" i="76"/>
  <c r="J3549" i="76"/>
  <c r="G3550" i="76"/>
  <c r="H3550" i="76"/>
  <c r="I3550" i="76"/>
  <c r="J3550" i="76"/>
  <c r="G3551" i="76"/>
  <c r="H3551" i="76"/>
  <c r="I3551" i="76"/>
  <c r="J3551" i="76"/>
  <c r="G3552" i="76"/>
  <c r="H3552" i="76"/>
  <c r="I3552" i="76"/>
  <c r="J3552" i="76"/>
  <c r="G3553" i="76"/>
  <c r="H3553" i="76"/>
  <c r="I3553" i="76"/>
  <c r="J3553" i="76"/>
  <c r="G3554" i="76"/>
  <c r="H3554" i="76"/>
  <c r="I3554" i="76"/>
  <c r="J3554" i="76"/>
  <c r="G3555" i="76"/>
  <c r="H3555" i="76"/>
  <c r="I3555" i="76"/>
  <c r="J3555" i="76"/>
  <c r="G3556" i="76"/>
  <c r="H3556" i="76"/>
  <c r="I3556" i="76"/>
  <c r="J3556" i="76"/>
  <c r="G3557" i="76"/>
  <c r="H3557" i="76"/>
  <c r="I3557" i="76"/>
  <c r="J3557" i="76"/>
  <c r="G3558" i="76"/>
  <c r="H3558" i="76"/>
  <c r="I3558" i="76"/>
  <c r="J3558" i="76"/>
  <c r="G3559" i="76"/>
  <c r="H3559" i="76"/>
  <c r="I3559" i="76"/>
  <c r="J3559" i="76"/>
  <c r="G3560" i="76"/>
  <c r="H3560" i="76"/>
  <c r="I3560" i="76"/>
  <c r="J3560" i="76"/>
  <c r="G3561" i="76"/>
  <c r="H3561" i="76"/>
  <c r="I3561" i="76"/>
  <c r="J3561" i="76"/>
  <c r="G3562" i="76"/>
  <c r="H3562" i="76"/>
  <c r="I3562" i="76"/>
  <c r="J3562" i="76"/>
  <c r="G3563" i="76"/>
  <c r="H3563" i="76"/>
  <c r="I3563" i="76"/>
  <c r="J3563" i="76"/>
  <c r="G3564" i="76"/>
  <c r="H3564" i="76"/>
  <c r="I3564" i="76"/>
  <c r="J3564" i="76"/>
  <c r="G3565" i="76"/>
  <c r="H3565" i="76"/>
  <c r="I3565" i="76"/>
  <c r="J3565" i="76"/>
  <c r="G3566" i="76"/>
  <c r="H3566" i="76"/>
  <c r="I3566" i="76"/>
  <c r="J3566" i="76"/>
  <c r="G3567" i="76"/>
  <c r="H3567" i="76"/>
  <c r="I3567" i="76"/>
  <c r="J3567" i="76"/>
  <c r="G3568" i="76"/>
  <c r="H3568" i="76"/>
  <c r="I3568" i="76"/>
  <c r="J3568" i="76"/>
  <c r="G3569" i="76"/>
  <c r="H3569" i="76"/>
  <c r="I3569" i="76"/>
  <c r="J3569" i="76"/>
  <c r="G3570" i="76"/>
  <c r="H3570" i="76"/>
  <c r="I3570" i="76"/>
  <c r="J3570" i="76"/>
  <c r="G3571" i="76"/>
  <c r="H3571" i="76"/>
  <c r="I3571" i="76"/>
  <c r="J3571" i="76"/>
  <c r="G3572" i="76"/>
  <c r="H3572" i="76"/>
  <c r="I3572" i="76"/>
  <c r="J3572" i="76"/>
  <c r="G3573" i="76"/>
  <c r="H3573" i="76"/>
  <c r="I3573" i="76"/>
  <c r="J3573" i="76"/>
  <c r="G3574" i="76"/>
  <c r="H3574" i="76"/>
  <c r="I3574" i="76"/>
  <c r="J3574" i="76"/>
  <c r="G3575" i="76"/>
  <c r="H3575" i="76"/>
  <c r="I3575" i="76"/>
  <c r="J3575" i="76"/>
  <c r="G3576" i="76"/>
  <c r="H3576" i="76"/>
  <c r="I3576" i="76"/>
  <c r="J3576" i="76"/>
  <c r="G3577" i="76"/>
  <c r="H3577" i="76"/>
  <c r="I3577" i="76"/>
  <c r="J3577" i="76"/>
  <c r="G3578" i="76"/>
  <c r="H3578" i="76"/>
  <c r="I3578" i="76"/>
  <c r="J3578" i="76"/>
  <c r="G3579" i="76"/>
  <c r="H3579" i="76"/>
  <c r="I3579" i="76"/>
  <c r="J3579" i="76"/>
  <c r="G3580" i="76"/>
  <c r="H3580" i="76"/>
  <c r="I3580" i="76"/>
  <c r="J3580" i="76"/>
  <c r="G3581" i="76"/>
  <c r="H3581" i="76"/>
  <c r="I3581" i="76"/>
  <c r="J3581" i="76"/>
  <c r="G3582" i="76"/>
  <c r="H3582" i="76"/>
  <c r="I3582" i="76"/>
  <c r="J3582" i="76"/>
  <c r="G3583" i="76"/>
  <c r="H3583" i="76"/>
  <c r="I3583" i="76"/>
  <c r="J3583" i="76"/>
  <c r="G3584" i="76"/>
  <c r="H3584" i="76"/>
  <c r="I3584" i="76"/>
  <c r="J3584" i="76"/>
  <c r="G3585" i="76"/>
  <c r="H3585" i="76"/>
  <c r="I3585" i="76"/>
  <c r="J3585" i="76"/>
  <c r="G3586" i="76"/>
  <c r="H3586" i="76"/>
  <c r="I3586" i="76"/>
  <c r="J3586" i="76"/>
  <c r="G3587" i="76"/>
  <c r="H3587" i="76"/>
  <c r="I3587" i="76"/>
  <c r="J3587" i="76"/>
  <c r="G3588" i="76"/>
  <c r="H3588" i="76"/>
  <c r="I3588" i="76"/>
  <c r="J3588" i="76"/>
  <c r="G3589" i="76"/>
  <c r="H3589" i="76"/>
  <c r="I3589" i="76"/>
  <c r="J3589" i="76"/>
  <c r="G3590" i="76"/>
  <c r="H3590" i="76"/>
  <c r="I3590" i="76"/>
  <c r="J3590" i="76"/>
  <c r="G3591" i="76"/>
  <c r="H3591" i="76"/>
  <c r="I3591" i="76"/>
  <c r="J3591" i="76"/>
  <c r="G3592" i="76"/>
  <c r="H3592" i="76"/>
  <c r="I3592" i="76"/>
  <c r="J3592" i="76"/>
  <c r="G3593" i="76"/>
  <c r="H3593" i="76"/>
  <c r="I3593" i="76"/>
  <c r="J3593" i="76"/>
  <c r="G3594" i="76"/>
  <c r="H3594" i="76"/>
  <c r="I3594" i="76"/>
  <c r="J3594" i="76"/>
  <c r="G3595" i="76"/>
  <c r="H3595" i="76"/>
  <c r="I3595" i="76"/>
  <c r="J3595" i="76"/>
  <c r="G3596" i="76"/>
  <c r="H3596" i="76"/>
  <c r="I3596" i="76"/>
  <c r="J3596" i="76"/>
  <c r="G3597" i="76"/>
  <c r="H3597" i="76"/>
  <c r="I3597" i="76"/>
  <c r="J3597" i="76"/>
  <c r="G3598" i="76"/>
  <c r="H3598" i="76"/>
  <c r="I3598" i="76"/>
  <c r="J3598" i="76"/>
  <c r="G3599" i="76"/>
  <c r="H3599" i="76"/>
  <c r="I3599" i="76"/>
  <c r="J3599" i="76"/>
  <c r="G3600" i="76"/>
  <c r="H3600" i="76"/>
  <c r="I3600" i="76"/>
  <c r="J3600" i="76"/>
  <c r="G3601" i="76"/>
  <c r="H3601" i="76"/>
  <c r="I3601" i="76"/>
  <c r="J3601" i="76"/>
  <c r="G3602" i="76"/>
  <c r="H3602" i="76"/>
  <c r="I3602" i="76"/>
  <c r="J3602" i="76"/>
  <c r="G3603" i="76"/>
  <c r="H3603" i="76"/>
  <c r="I3603" i="76"/>
  <c r="J3603" i="76"/>
  <c r="G3604" i="76"/>
  <c r="H3604" i="76"/>
  <c r="I3604" i="76"/>
  <c r="J3604" i="76"/>
  <c r="G3605" i="76"/>
  <c r="H3605" i="76"/>
  <c r="I3605" i="76"/>
  <c r="J3605" i="76"/>
  <c r="G3606" i="76"/>
  <c r="H3606" i="76"/>
  <c r="I3606" i="76"/>
  <c r="J3606" i="76"/>
  <c r="G3607" i="76"/>
  <c r="H3607" i="76"/>
  <c r="I3607" i="76"/>
  <c r="J3607" i="76"/>
  <c r="G3608" i="76"/>
  <c r="H3608" i="76"/>
  <c r="I3608" i="76"/>
  <c r="J3608" i="76"/>
  <c r="G3609" i="76"/>
  <c r="H3609" i="76"/>
  <c r="I3609" i="76"/>
  <c r="J3609" i="76"/>
  <c r="G3610" i="76"/>
  <c r="H3610" i="76"/>
  <c r="I3610" i="76"/>
  <c r="J3610" i="76"/>
  <c r="G3611" i="76"/>
  <c r="H3611" i="76"/>
  <c r="I3611" i="76"/>
  <c r="J3611" i="76"/>
  <c r="G3612" i="76"/>
  <c r="H3612" i="76"/>
  <c r="I3612" i="76"/>
  <c r="J3612" i="76"/>
  <c r="G3613" i="76"/>
  <c r="H3613" i="76"/>
  <c r="I3613" i="76"/>
  <c r="J3613" i="76"/>
  <c r="G3614" i="76"/>
  <c r="H3614" i="76"/>
  <c r="I3614" i="76"/>
  <c r="J3614" i="76"/>
  <c r="G3615" i="76"/>
  <c r="H3615" i="76"/>
  <c r="I3615" i="76"/>
  <c r="J3615" i="76"/>
  <c r="G3616" i="76"/>
  <c r="H3616" i="76"/>
  <c r="I3616" i="76"/>
  <c r="J3616" i="76"/>
  <c r="G3617" i="76"/>
  <c r="H3617" i="76"/>
  <c r="I3617" i="76"/>
  <c r="J3617" i="76"/>
  <c r="G3618" i="76"/>
  <c r="H3618" i="76"/>
  <c r="I3618" i="76"/>
  <c r="J3618" i="76"/>
  <c r="G3619" i="76"/>
  <c r="H3619" i="76"/>
  <c r="I3619" i="76"/>
  <c r="J3619" i="76"/>
  <c r="G3620" i="76"/>
  <c r="H3620" i="76"/>
  <c r="I3620" i="76"/>
  <c r="J3620" i="76"/>
  <c r="G3621" i="76"/>
  <c r="H3621" i="76"/>
  <c r="I3621" i="76"/>
  <c r="J3621" i="76"/>
  <c r="G3622" i="76"/>
  <c r="H3622" i="76"/>
  <c r="I3622" i="76"/>
  <c r="J3622" i="76"/>
  <c r="G3623" i="76"/>
  <c r="H3623" i="76"/>
  <c r="I3623" i="76"/>
  <c r="J3623" i="76"/>
  <c r="G3624" i="76"/>
  <c r="H3624" i="76"/>
  <c r="I3624" i="76"/>
  <c r="J3624" i="76"/>
  <c r="G3625" i="76"/>
  <c r="H3625" i="76"/>
  <c r="I3625" i="76"/>
  <c r="J3625" i="76"/>
  <c r="G3626" i="76"/>
  <c r="H3626" i="76"/>
  <c r="I3626" i="76"/>
  <c r="J3626" i="76"/>
  <c r="G3627" i="76"/>
  <c r="H3627" i="76"/>
  <c r="I3627" i="76"/>
  <c r="J3627" i="76"/>
  <c r="G3628" i="76"/>
  <c r="H3628" i="76"/>
  <c r="I3628" i="76"/>
  <c r="J3628" i="76"/>
  <c r="G3629" i="76"/>
  <c r="H3629" i="76"/>
  <c r="I3629" i="76"/>
  <c r="J3629" i="76"/>
  <c r="G3630" i="76"/>
  <c r="H3630" i="76"/>
  <c r="I3630" i="76"/>
  <c r="J3630" i="76"/>
  <c r="G3631" i="76"/>
  <c r="H3631" i="76"/>
  <c r="I3631" i="76"/>
  <c r="J3631" i="76"/>
  <c r="G3632" i="76"/>
  <c r="H3632" i="76"/>
  <c r="I3632" i="76"/>
  <c r="J3632" i="76"/>
  <c r="G3633" i="76"/>
  <c r="H3633" i="76"/>
  <c r="I3633" i="76"/>
  <c r="J3633" i="76"/>
  <c r="G3634" i="76"/>
  <c r="H3634" i="76"/>
  <c r="I3634" i="76"/>
  <c r="J3634" i="76"/>
  <c r="G3635" i="76"/>
  <c r="H3635" i="76"/>
  <c r="I3635" i="76"/>
  <c r="J3635" i="76"/>
  <c r="G3636" i="76"/>
  <c r="H3636" i="76"/>
  <c r="I3636" i="76"/>
  <c r="J3636" i="76"/>
  <c r="G3637" i="76"/>
  <c r="H3637" i="76"/>
  <c r="I3637" i="76"/>
  <c r="J3637" i="76"/>
  <c r="G3638" i="76"/>
  <c r="H3638" i="76"/>
  <c r="I3638" i="76"/>
  <c r="J3638" i="76"/>
  <c r="G3639" i="76"/>
  <c r="H3639" i="76"/>
  <c r="I3639" i="76"/>
  <c r="J3639" i="76"/>
  <c r="G3640" i="76"/>
  <c r="H3640" i="76"/>
  <c r="I3640" i="76"/>
  <c r="J3640" i="76"/>
  <c r="G3641" i="76"/>
  <c r="H3641" i="76"/>
  <c r="I3641" i="76"/>
  <c r="J3641" i="76"/>
  <c r="G3642" i="76"/>
  <c r="H3642" i="76"/>
  <c r="I3642" i="76"/>
  <c r="J3642" i="76"/>
  <c r="G3643" i="76"/>
  <c r="H3643" i="76"/>
  <c r="I3643" i="76"/>
  <c r="J3643" i="76"/>
  <c r="G3644" i="76"/>
  <c r="H3644" i="76"/>
  <c r="I3644" i="76"/>
  <c r="J3644" i="76"/>
  <c r="G3645" i="76"/>
  <c r="H3645" i="76"/>
  <c r="I3645" i="76"/>
  <c r="J3645" i="76"/>
  <c r="G3646" i="76"/>
  <c r="H3646" i="76"/>
  <c r="I3646" i="76"/>
  <c r="J3646" i="76"/>
  <c r="G3647" i="76"/>
  <c r="H3647" i="76"/>
  <c r="I3647" i="76"/>
  <c r="J3647" i="76"/>
  <c r="G3648" i="76"/>
  <c r="H3648" i="76"/>
  <c r="I3648" i="76"/>
  <c r="J3648" i="76"/>
  <c r="G3649" i="76"/>
  <c r="H3649" i="76"/>
  <c r="I3649" i="76"/>
  <c r="J3649" i="76"/>
  <c r="G3650" i="76"/>
  <c r="H3650" i="76"/>
  <c r="I3650" i="76"/>
  <c r="J3650" i="76"/>
  <c r="G3651" i="76"/>
  <c r="H3651" i="76"/>
  <c r="I3651" i="76"/>
  <c r="J3651" i="76"/>
  <c r="G3652" i="76"/>
  <c r="H3652" i="76"/>
  <c r="I3652" i="76"/>
  <c r="J3652" i="76"/>
  <c r="G3653" i="76"/>
  <c r="H3653" i="76"/>
  <c r="I3653" i="76"/>
  <c r="J3653" i="76"/>
  <c r="G3654" i="76"/>
  <c r="H3654" i="76"/>
  <c r="I3654" i="76"/>
  <c r="J3654" i="76"/>
  <c r="G3655" i="76"/>
  <c r="H3655" i="76"/>
  <c r="I3655" i="76"/>
  <c r="J3655" i="76"/>
  <c r="G3656" i="76"/>
  <c r="H3656" i="76"/>
  <c r="I3656" i="76"/>
  <c r="J3656" i="76"/>
  <c r="G3657" i="76"/>
  <c r="H3657" i="76"/>
  <c r="I3657" i="76"/>
  <c r="J3657" i="76"/>
  <c r="G3658" i="76"/>
  <c r="H3658" i="76"/>
  <c r="I3658" i="76"/>
  <c r="J3658" i="76"/>
  <c r="G3659" i="76"/>
  <c r="H3659" i="76"/>
  <c r="I3659" i="76"/>
  <c r="J3659" i="76"/>
  <c r="G3660" i="76"/>
  <c r="H3660" i="76"/>
  <c r="I3660" i="76"/>
  <c r="J3660" i="76"/>
  <c r="G3661" i="76"/>
  <c r="H3661" i="76"/>
  <c r="I3661" i="76"/>
  <c r="J3661" i="76"/>
  <c r="G3662" i="76"/>
  <c r="H3662" i="76"/>
  <c r="I3662" i="76"/>
  <c r="J3662" i="76"/>
  <c r="G3663" i="76"/>
  <c r="H3663" i="76"/>
  <c r="I3663" i="76"/>
  <c r="J3663" i="76"/>
  <c r="G3664" i="76"/>
  <c r="H3664" i="76"/>
  <c r="I3664" i="76"/>
  <c r="J3664" i="76"/>
  <c r="G3665" i="76"/>
  <c r="H3665" i="76"/>
  <c r="I3665" i="76"/>
  <c r="J3665" i="76"/>
  <c r="G3666" i="76"/>
  <c r="H3666" i="76"/>
  <c r="I3666" i="76"/>
  <c r="J3666" i="76"/>
  <c r="G3667" i="76"/>
  <c r="H3667" i="76"/>
  <c r="I3667" i="76"/>
  <c r="J3667" i="76"/>
  <c r="G3668" i="76"/>
  <c r="H3668" i="76"/>
  <c r="I3668" i="76"/>
  <c r="J3668" i="76"/>
  <c r="G3669" i="76"/>
  <c r="H3669" i="76"/>
  <c r="I3669" i="76"/>
  <c r="J3669" i="76"/>
  <c r="G3670" i="76"/>
  <c r="H3670" i="76"/>
  <c r="I3670" i="76"/>
  <c r="J3670" i="76"/>
  <c r="G3671" i="76"/>
  <c r="H3671" i="76"/>
  <c r="I3671" i="76"/>
  <c r="J3671" i="76"/>
  <c r="G3672" i="76"/>
  <c r="H3672" i="76"/>
  <c r="I3672" i="76"/>
  <c r="J3672" i="76"/>
  <c r="G3673" i="76"/>
  <c r="H3673" i="76"/>
  <c r="I3673" i="76"/>
  <c r="J3673" i="76"/>
  <c r="G3674" i="76"/>
  <c r="H3674" i="76"/>
  <c r="I3674" i="76"/>
  <c r="J3674" i="76"/>
  <c r="G3675" i="76"/>
  <c r="H3675" i="76"/>
  <c r="I3675" i="76"/>
  <c r="J3675" i="76"/>
  <c r="G3676" i="76"/>
  <c r="H3676" i="76"/>
  <c r="I3676" i="76"/>
  <c r="J3676" i="76"/>
  <c r="G3677" i="76"/>
  <c r="H3677" i="76"/>
  <c r="I3677" i="76"/>
  <c r="J3677" i="76"/>
  <c r="G3678" i="76"/>
  <c r="H3678" i="76"/>
  <c r="I3678" i="76"/>
  <c r="J3678" i="76"/>
  <c r="G3679" i="76"/>
  <c r="H3679" i="76"/>
  <c r="I3679" i="76"/>
  <c r="J3679" i="76"/>
  <c r="G3680" i="76"/>
  <c r="H3680" i="76"/>
  <c r="I3680" i="76"/>
  <c r="J3680" i="76"/>
  <c r="G3681" i="76"/>
  <c r="H3681" i="76"/>
  <c r="I3681" i="76"/>
  <c r="J3681" i="76"/>
  <c r="G3682" i="76"/>
  <c r="H3682" i="76"/>
  <c r="I3682" i="76"/>
  <c r="J3682" i="76"/>
  <c r="G3683" i="76"/>
  <c r="H3683" i="76"/>
  <c r="I3683" i="76"/>
  <c r="J3683" i="76"/>
  <c r="G3684" i="76"/>
  <c r="H3684" i="76"/>
  <c r="I3684" i="76"/>
  <c r="J3684" i="76"/>
  <c r="G3685" i="76"/>
  <c r="H3685" i="76"/>
  <c r="I3685" i="76"/>
  <c r="J3685" i="76"/>
  <c r="G3686" i="76"/>
  <c r="H3686" i="76"/>
  <c r="I3686" i="76"/>
  <c r="J3686" i="76"/>
  <c r="G3687" i="76"/>
  <c r="H3687" i="76"/>
  <c r="I3687" i="76"/>
  <c r="J3687" i="76"/>
  <c r="G3688" i="76"/>
  <c r="H3688" i="76"/>
  <c r="I3688" i="76"/>
  <c r="J3688" i="76"/>
  <c r="G3689" i="76"/>
  <c r="H3689" i="76"/>
  <c r="I3689" i="76"/>
  <c r="J3689" i="76"/>
  <c r="G3690" i="76"/>
  <c r="H3690" i="76"/>
  <c r="I3690" i="76"/>
  <c r="J3690" i="76"/>
  <c r="G3691" i="76"/>
  <c r="H3691" i="76"/>
  <c r="I3691" i="76"/>
  <c r="J3691" i="76"/>
  <c r="G3692" i="76"/>
  <c r="H3692" i="76"/>
  <c r="I3692" i="76"/>
  <c r="J3692" i="76"/>
  <c r="G3693" i="76"/>
  <c r="H3693" i="76"/>
  <c r="I3693" i="76"/>
  <c r="J3693" i="76"/>
  <c r="G3694" i="76"/>
  <c r="H3694" i="76"/>
  <c r="I3694" i="76"/>
  <c r="J3694" i="76"/>
  <c r="G3695" i="76"/>
  <c r="H3695" i="76"/>
  <c r="I3695" i="76"/>
  <c r="J3695" i="76"/>
  <c r="G3696" i="76"/>
  <c r="H3696" i="76"/>
  <c r="I3696" i="76"/>
  <c r="J3696" i="76"/>
  <c r="G3697" i="76"/>
  <c r="H3697" i="76"/>
  <c r="I3697" i="76"/>
  <c r="J3697" i="76"/>
  <c r="G3698" i="76"/>
  <c r="H3698" i="76"/>
  <c r="I3698" i="76"/>
  <c r="J3698" i="76"/>
  <c r="G3699" i="76"/>
  <c r="H3699" i="76"/>
  <c r="I3699" i="76"/>
  <c r="J3699" i="76"/>
  <c r="G3700" i="76"/>
  <c r="H3700" i="76"/>
  <c r="I3700" i="76"/>
  <c r="J3700" i="76"/>
  <c r="G3701" i="76"/>
  <c r="H3701" i="76"/>
  <c r="I3701" i="76"/>
  <c r="J3701" i="76"/>
  <c r="G3702" i="76"/>
  <c r="H3702" i="76"/>
  <c r="I3702" i="76"/>
  <c r="J3702" i="76"/>
  <c r="G3703" i="76"/>
  <c r="H3703" i="76"/>
  <c r="I3703" i="76"/>
  <c r="J3703" i="76"/>
  <c r="G3704" i="76"/>
  <c r="H3704" i="76"/>
  <c r="I3704" i="76"/>
  <c r="J3704" i="76"/>
  <c r="G3705" i="76"/>
  <c r="H3705" i="76"/>
  <c r="I3705" i="76"/>
  <c r="J3705" i="76"/>
  <c r="G3706" i="76"/>
  <c r="H3706" i="76"/>
  <c r="I3706" i="76"/>
  <c r="J3706" i="76"/>
  <c r="G3707" i="76"/>
  <c r="H3707" i="76"/>
  <c r="I3707" i="76"/>
  <c r="J3707" i="76"/>
  <c r="G3708" i="76"/>
  <c r="H3708" i="76"/>
  <c r="I3708" i="76"/>
  <c r="J3708" i="76"/>
  <c r="G3709" i="76"/>
  <c r="H3709" i="76"/>
  <c r="I3709" i="76"/>
  <c r="J3709" i="76"/>
  <c r="G3710" i="76"/>
  <c r="H3710" i="76"/>
  <c r="I3710" i="76"/>
  <c r="J3710" i="76"/>
  <c r="G3711" i="76"/>
  <c r="H3711" i="76"/>
  <c r="I3711" i="76"/>
  <c r="J3711" i="76"/>
  <c r="G3712" i="76"/>
  <c r="H3712" i="76"/>
  <c r="I3712" i="76"/>
  <c r="J3712" i="76"/>
  <c r="G3713" i="76"/>
  <c r="H3713" i="76"/>
  <c r="I3713" i="76"/>
  <c r="J3713" i="76"/>
  <c r="G3714" i="76"/>
  <c r="H3714" i="76"/>
  <c r="I3714" i="76"/>
  <c r="J3714" i="76"/>
  <c r="G3715" i="76"/>
  <c r="H3715" i="76"/>
  <c r="I3715" i="76"/>
  <c r="J3715" i="76"/>
  <c r="G3716" i="76"/>
  <c r="H3716" i="76"/>
  <c r="I3716" i="76"/>
  <c r="J3716" i="76"/>
  <c r="G3717" i="76"/>
  <c r="H3717" i="76"/>
  <c r="I3717" i="76"/>
  <c r="J3717" i="76"/>
  <c r="G3718" i="76"/>
  <c r="H3718" i="76"/>
  <c r="I3718" i="76"/>
  <c r="J3718" i="76"/>
  <c r="G3719" i="76"/>
  <c r="H3719" i="76"/>
  <c r="I3719" i="76"/>
  <c r="J3719" i="76"/>
  <c r="G3720" i="76"/>
  <c r="H3720" i="76"/>
  <c r="I3720" i="76"/>
  <c r="J3720" i="76"/>
  <c r="G3721" i="76"/>
  <c r="H3721" i="76"/>
  <c r="I3721" i="76"/>
  <c r="J3721" i="76"/>
  <c r="G3722" i="76"/>
  <c r="H3722" i="76"/>
  <c r="I3722" i="76"/>
  <c r="J3722" i="76"/>
  <c r="G3723" i="76"/>
  <c r="H3723" i="76"/>
  <c r="I3723" i="76"/>
  <c r="J3723" i="76"/>
  <c r="G3724" i="76"/>
  <c r="H3724" i="76"/>
  <c r="I3724" i="76"/>
  <c r="J3724" i="76"/>
  <c r="G3725" i="76"/>
  <c r="H3725" i="76"/>
  <c r="I3725" i="76"/>
  <c r="J3725" i="76"/>
  <c r="G3726" i="76"/>
  <c r="H3726" i="76"/>
  <c r="I3726" i="76"/>
  <c r="J3726" i="76"/>
  <c r="G3727" i="76"/>
  <c r="H3727" i="76"/>
  <c r="I3727" i="76"/>
  <c r="J3727" i="76"/>
  <c r="G3728" i="76"/>
  <c r="H3728" i="76"/>
  <c r="I3728" i="76"/>
  <c r="J3728" i="76"/>
  <c r="G3729" i="76"/>
  <c r="H3729" i="76"/>
  <c r="I3729" i="76"/>
  <c r="J3729" i="76"/>
  <c r="G3730" i="76"/>
  <c r="H3730" i="76"/>
  <c r="I3730" i="76"/>
  <c r="J3730" i="76"/>
  <c r="G3731" i="76"/>
  <c r="H3731" i="76"/>
  <c r="I3731" i="76"/>
  <c r="J3731" i="76"/>
  <c r="G3732" i="76"/>
  <c r="H3732" i="76"/>
  <c r="I3732" i="76"/>
  <c r="J3732" i="76"/>
  <c r="G3733" i="76"/>
  <c r="H3733" i="76"/>
  <c r="I3733" i="76"/>
  <c r="J3733" i="76"/>
  <c r="G3734" i="76"/>
  <c r="H3734" i="76"/>
  <c r="I3734" i="76"/>
  <c r="J3734" i="76"/>
  <c r="G3735" i="76"/>
  <c r="H3735" i="76"/>
  <c r="I3735" i="76"/>
  <c r="J3735" i="76"/>
  <c r="G3736" i="76"/>
  <c r="H3736" i="76"/>
  <c r="I3736" i="76"/>
  <c r="J3736" i="76"/>
  <c r="G3737" i="76"/>
  <c r="H3737" i="76"/>
  <c r="I3737" i="76"/>
  <c r="J3737" i="76"/>
  <c r="G3738" i="76"/>
  <c r="H3738" i="76"/>
  <c r="I3738" i="76"/>
  <c r="J3738" i="76"/>
  <c r="G3739" i="76"/>
  <c r="H3739" i="76"/>
  <c r="I3739" i="76"/>
  <c r="J3739" i="76"/>
  <c r="G3740" i="76"/>
  <c r="H3740" i="76"/>
  <c r="I3740" i="76"/>
  <c r="J3740" i="76"/>
  <c r="G3741" i="76"/>
  <c r="H3741" i="76"/>
  <c r="I3741" i="76"/>
  <c r="J3741" i="76"/>
  <c r="G3742" i="76"/>
  <c r="H3742" i="76"/>
  <c r="I3742" i="76"/>
  <c r="J3742" i="76"/>
  <c r="G3743" i="76"/>
  <c r="H3743" i="76"/>
  <c r="I3743" i="76"/>
  <c r="J3743" i="76"/>
  <c r="G3744" i="76"/>
  <c r="H3744" i="76"/>
  <c r="I3744" i="76"/>
  <c r="J3744" i="76"/>
  <c r="G3745" i="76"/>
  <c r="H3745" i="76"/>
  <c r="I3745" i="76"/>
  <c r="J3745" i="76"/>
  <c r="G3746" i="76"/>
  <c r="H3746" i="76"/>
  <c r="I3746" i="76"/>
  <c r="J3746" i="76"/>
  <c r="G3747" i="76"/>
  <c r="H3747" i="76"/>
  <c r="I3747" i="76"/>
  <c r="J3747" i="76"/>
  <c r="G3748" i="76"/>
  <c r="H3748" i="76"/>
  <c r="I3748" i="76"/>
  <c r="J3748" i="76"/>
  <c r="G3749" i="76"/>
  <c r="H3749" i="76"/>
  <c r="I3749" i="76"/>
  <c r="J3749" i="76"/>
  <c r="G3750" i="76"/>
  <c r="H3750" i="76"/>
  <c r="I3750" i="76"/>
  <c r="J3750" i="76"/>
  <c r="G3751" i="76"/>
  <c r="H3751" i="76"/>
  <c r="I3751" i="76"/>
  <c r="J3751" i="76"/>
  <c r="G3752" i="76"/>
  <c r="H3752" i="76"/>
  <c r="I3752" i="76"/>
  <c r="J3752" i="76"/>
  <c r="G3753" i="76"/>
  <c r="H3753" i="76"/>
  <c r="I3753" i="76"/>
  <c r="J3753" i="76"/>
  <c r="G3754" i="76"/>
  <c r="H3754" i="76"/>
  <c r="I3754" i="76"/>
  <c r="J3754" i="76"/>
  <c r="G3755" i="76"/>
  <c r="H3755" i="76"/>
  <c r="I3755" i="76"/>
  <c r="J3755" i="76"/>
  <c r="G3756" i="76"/>
  <c r="H3756" i="76"/>
  <c r="I3756" i="76"/>
  <c r="J3756" i="76"/>
  <c r="G3757" i="76"/>
  <c r="H3757" i="76"/>
  <c r="I3757" i="76"/>
  <c r="J3757" i="76"/>
  <c r="G3758" i="76"/>
  <c r="H3758" i="76"/>
  <c r="I3758" i="76"/>
  <c r="J3758" i="76"/>
  <c r="G3759" i="76"/>
  <c r="H3759" i="76"/>
  <c r="I3759" i="76"/>
  <c r="J3759" i="76"/>
  <c r="G3760" i="76"/>
  <c r="H3760" i="76"/>
  <c r="I3760" i="76"/>
  <c r="J3760" i="76"/>
  <c r="G3761" i="76"/>
  <c r="H3761" i="76"/>
  <c r="I3761" i="76"/>
  <c r="J3761" i="76"/>
  <c r="G3762" i="76"/>
  <c r="H3762" i="76"/>
  <c r="I3762" i="76"/>
  <c r="J3762" i="76"/>
  <c r="G3763" i="76"/>
  <c r="H3763" i="76"/>
  <c r="I3763" i="76"/>
  <c r="J3763" i="76"/>
  <c r="G3764" i="76"/>
  <c r="H3764" i="76"/>
  <c r="I3764" i="76"/>
  <c r="J3764" i="76"/>
  <c r="G3765" i="76"/>
  <c r="H3765" i="76"/>
  <c r="I3765" i="76"/>
  <c r="J3765" i="76"/>
  <c r="G3766" i="76"/>
  <c r="H3766" i="76"/>
  <c r="I3766" i="76"/>
  <c r="J3766" i="76"/>
  <c r="G3767" i="76"/>
  <c r="H3767" i="76"/>
  <c r="I3767" i="76"/>
  <c r="J3767" i="76"/>
  <c r="G3768" i="76"/>
  <c r="H3768" i="76"/>
  <c r="I3768" i="76"/>
  <c r="J3768" i="76"/>
  <c r="G3769" i="76"/>
  <c r="H3769" i="76"/>
  <c r="I3769" i="76"/>
  <c r="J3769" i="76"/>
  <c r="G3770" i="76"/>
  <c r="H3770" i="76"/>
  <c r="I3770" i="76"/>
  <c r="J3770" i="76"/>
  <c r="G3771" i="76"/>
  <c r="H3771" i="76"/>
  <c r="I3771" i="76"/>
  <c r="J3771" i="76"/>
  <c r="G3772" i="76"/>
  <c r="H3772" i="76"/>
  <c r="I3772" i="76"/>
  <c r="J3772" i="76"/>
  <c r="G3773" i="76"/>
  <c r="H3773" i="76"/>
  <c r="I3773" i="76"/>
  <c r="J3773" i="76"/>
  <c r="G3774" i="76"/>
  <c r="H3774" i="76"/>
  <c r="I3774" i="76"/>
  <c r="J3774" i="76"/>
  <c r="G3775" i="76"/>
  <c r="H3775" i="76"/>
  <c r="I3775" i="76"/>
  <c r="J3775" i="76"/>
  <c r="G3776" i="76"/>
  <c r="H3776" i="76"/>
  <c r="I3776" i="76"/>
  <c r="J3776" i="76"/>
  <c r="G3777" i="76"/>
  <c r="H3777" i="76"/>
  <c r="I3777" i="76"/>
  <c r="J3777" i="76"/>
  <c r="G3778" i="76"/>
  <c r="H3778" i="76"/>
  <c r="I3778" i="76"/>
  <c r="J3778" i="76"/>
  <c r="G3779" i="76"/>
  <c r="H3779" i="76"/>
  <c r="I3779" i="76"/>
  <c r="J3779" i="76"/>
  <c r="G3780" i="76"/>
  <c r="H3780" i="76"/>
  <c r="I3780" i="76"/>
  <c r="J3780" i="76"/>
  <c r="G3781" i="76"/>
  <c r="H3781" i="76"/>
  <c r="I3781" i="76"/>
  <c r="J3781" i="76"/>
  <c r="G3782" i="76"/>
  <c r="H3782" i="76"/>
  <c r="I3782" i="76"/>
  <c r="J3782" i="76"/>
  <c r="G3783" i="76"/>
  <c r="H3783" i="76"/>
  <c r="I3783" i="76"/>
  <c r="J3783" i="76"/>
  <c r="G3784" i="76"/>
  <c r="H3784" i="76"/>
  <c r="I3784" i="76"/>
  <c r="J3784" i="76"/>
  <c r="G3785" i="76"/>
  <c r="H3785" i="76"/>
  <c r="I3785" i="76"/>
  <c r="J3785" i="76"/>
  <c r="G3786" i="76"/>
  <c r="H3786" i="76"/>
  <c r="I3786" i="76"/>
  <c r="J3786" i="76"/>
  <c r="G3787" i="76"/>
  <c r="H3787" i="76"/>
  <c r="I3787" i="76"/>
  <c r="J3787" i="76"/>
  <c r="G3788" i="76"/>
  <c r="H3788" i="76"/>
  <c r="I3788" i="76"/>
  <c r="J3788" i="76"/>
  <c r="G3789" i="76"/>
  <c r="H3789" i="76"/>
  <c r="I3789" i="76"/>
  <c r="J3789" i="76"/>
  <c r="G3790" i="76"/>
  <c r="H3790" i="76"/>
  <c r="I3790" i="76"/>
  <c r="J3790" i="76"/>
  <c r="G3791" i="76"/>
  <c r="H3791" i="76"/>
  <c r="I3791" i="76"/>
  <c r="J3791" i="76"/>
  <c r="G3792" i="76"/>
  <c r="H3792" i="76"/>
  <c r="I3792" i="76"/>
  <c r="J3792" i="76"/>
  <c r="G3793" i="76"/>
  <c r="H3793" i="76"/>
  <c r="I3793" i="76"/>
  <c r="J3793" i="76"/>
  <c r="G3794" i="76"/>
  <c r="H3794" i="76"/>
  <c r="I3794" i="76"/>
  <c r="J3794" i="76"/>
  <c r="G3795" i="76"/>
  <c r="H3795" i="76"/>
  <c r="I3795" i="76"/>
  <c r="J3795" i="76"/>
  <c r="G3796" i="76"/>
  <c r="H3796" i="76"/>
  <c r="I3796" i="76"/>
  <c r="J3796" i="76"/>
  <c r="G3797" i="76"/>
  <c r="H3797" i="76"/>
  <c r="I3797" i="76"/>
  <c r="J3797" i="76"/>
  <c r="G3798" i="76"/>
  <c r="H3798" i="76"/>
  <c r="I3798" i="76"/>
  <c r="J3798" i="76"/>
  <c r="G3799" i="76"/>
  <c r="H3799" i="76"/>
  <c r="I3799" i="76"/>
  <c r="J3799" i="76"/>
  <c r="G3800" i="76"/>
  <c r="H3800" i="76"/>
  <c r="I3800" i="76"/>
  <c r="J3800" i="76"/>
  <c r="G3801" i="76"/>
  <c r="H3801" i="76"/>
  <c r="I3801" i="76"/>
  <c r="J3801" i="76"/>
  <c r="G3802" i="76"/>
  <c r="H3802" i="76"/>
  <c r="I3802" i="76"/>
  <c r="J3802" i="76"/>
  <c r="G3803" i="76"/>
  <c r="H3803" i="76"/>
  <c r="I3803" i="76"/>
  <c r="J3803" i="76"/>
  <c r="G3804" i="76"/>
  <c r="H3804" i="76"/>
  <c r="I3804" i="76"/>
  <c r="J3804" i="76"/>
  <c r="G3805" i="76"/>
  <c r="H3805" i="76"/>
  <c r="I3805" i="76"/>
  <c r="J3805" i="76"/>
  <c r="G3806" i="76"/>
  <c r="H3806" i="76"/>
  <c r="I3806" i="76"/>
  <c r="J3806" i="76"/>
  <c r="G3807" i="76"/>
  <c r="H3807" i="76"/>
  <c r="I3807" i="76"/>
  <c r="J3807" i="76"/>
  <c r="G3808" i="76"/>
  <c r="H3808" i="76"/>
  <c r="I3808" i="76"/>
  <c r="J3808" i="76"/>
  <c r="G3809" i="76"/>
  <c r="H3809" i="76"/>
  <c r="I3809" i="76"/>
  <c r="J3809" i="76"/>
  <c r="G3810" i="76"/>
  <c r="H3810" i="76"/>
  <c r="I3810" i="76"/>
  <c r="J3810" i="76"/>
  <c r="G3811" i="76"/>
  <c r="H3811" i="76"/>
  <c r="I3811" i="76"/>
  <c r="J3811" i="76"/>
  <c r="G3812" i="76"/>
  <c r="H3812" i="76"/>
  <c r="I3812" i="76"/>
  <c r="J3812" i="76"/>
  <c r="G3813" i="76"/>
  <c r="H3813" i="76"/>
  <c r="I3813" i="76"/>
  <c r="J3813" i="76"/>
  <c r="G3814" i="76"/>
  <c r="H3814" i="76"/>
  <c r="I3814" i="76"/>
  <c r="J3814" i="76"/>
  <c r="G3815" i="76"/>
  <c r="H3815" i="76"/>
  <c r="I3815" i="76"/>
  <c r="J3815" i="76"/>
  <c r="G3816" i="76"/>
  <c r="H3816" i="76"/>
  <c r="I3816" i="76"/>
  <c r="J3816" i="76"/>
  <c r="G3817" i="76"/>
  <c r="H3817" i="76"/>
  <c r="I3817" i="76"/>
  <c r="J3817" i="76"/>
  <c r="G3818" i="76"/>
  <c r="H3818" i="76"/>
  <c r="I3818" i="76"/>
  <c r="J3818" i="76"/>
  <c r="G3819" i="76"/>
  <c r="H3819" i="76"/>
  <c r="I3819" i="76"/>
  <c r="J3819" i="76"/>
  <c r="G3820" i="76"/>
  <c r="H3820" i="76"/>
  <c r="I3820" i="76"/>
  <c r="J3820" i="76"/>
  <c r="G3821" i="76"/>
  <c r="H3821" i="76"/>
  <c r="I3821" i="76"/>
  <c r="J3821" i="76"/>
  <c r="G3822" i="76"/>
  <c r="H3822" i="76"/>
  <c r="I3822" i="76"/>
  <c r="J3822" i="76"/>
  <c r="G3823" i="76"/>
  <c r="H3823" i="76"/>
  <c r="I3823" i="76"/>
  <c r="J3823" i="76"/>
  <c r="G3824" i="76"/>
  <c r="H3824" i="76"/>
  <c r="I3824" i="76"/>
  <c r="J3824" i="76"/>
  <c r="G3825" i="76"/>
  <c r="H3825" i="76"/>
  <c r="I3825" i="76"/>
  <c r="J3825" i="76"/>
  <c r="G3826" i="76"/>
  <c r="H3826" i="76"/>
  <c r="I3826" i="76"/>
  <c r="J3826" i="76"/>
  <c r="G3827" i="76"/>
  <c r="H3827" i="76"/>
  <c r="I3827" i="76"/>
  <c r="J3827" i="76"/>
  <c r="G3828" i="76"/>
  <c r="H3828" i="76"/>
  <c r="I3828" i="76"/>
  <c r="J3828" i="76"/>
  <c r="G3829" i="76"/>
  <c r="H3829" i="76"/>
  <c r="I3829" i="76"/>
  <c r="J3829" i="76"/>
  <c r="G3830" i="76"/>
  <c r="H3830" i="76"/>
  <c r="I3830" i="76"/>
  <c r="J3830" i="76"/>
  <c r="G3831" i="76"/>
  <c r="H3831" i="76"/>
  <c r="I3831" i="76"/>
  <c r="J3831" i="76"/>
  <c r="G3832" i="76"/>
  <c r="H3832" i="76"/>
  <c r="I3832" i="76"/>
  <c r="J3832" i="76"/>
  <c r="G3833" i="76"/>
  <c r="H3833" i="76"/>
  <c r="I3833" i="76"/>
  <c r="J3833" i="76"/>
  <c r="G3834" i="76"/>
  <c r="H3834" i="76"/>
  <c r="I3834" i="76"/>
  <c r="J3834" i="76"/>
  <c r="G3835" i="76"/>
  <c r="H3835" i="76"/>
  <c r="I3835" i="76"/>
  <c r="J3835" i="76"/>
  <c r="G3836" i="76"/>
  <c r="H3836" i="76"/>
  <c r="I3836" i="76"/>
  <c r="J3836" i="76"/>
  <c r="G3837" i="76"/>
  <c r="H3837" i="76"/>
  <c r="I3837" i="76"/>
  <c r="J3837" i="76"/>
  <c r="G3838" i="76"/>
  <c r="H3838" i="76"/>
  <c r="I3838" i="76"/>
  <c r="J3838" i="76"/>
  <c r="G3839" i="76"/>
  <c r="H3839" i="76"/>
  <c r="I3839" i="76"/>
  <c r="J3839" i="76"/>
  <c r="G3840" i="76"/>
  <c r="H3840" i="76"/>
  <c r="I3840" i="76"/>
  <c r="J3840" i="76"/>
  <c r="G3841" i="76"/>
  <c r="H3841" i="76"/>
  <c r="I3841" i="76"/>
  <c r="J3841" i="76"/>
  <c r="G3842" i="76"/>
  <c r="H3842" i="76"/>
  <c r="I3842" i="76"/>
  <c r="J3842" i="76"/>
  <c r="G3843" i="76"/>
  <c r="H3843" i="76"/>
  <c r="I3843" i="76"/>
  <c r="J3843" i="76"/>
  <c r="G3844" i="76"/>
  <c r="H3844" i="76"/>
  <c r="I3844" i="76"/>
  <c r="J3844" i="76"/>
  <c r="G3845" i="76"/>
  <c r="H3845" i="76"/>
  <c r="I3845" i="76"/>
  <c r="J3845" i="76"/>
  <c r="G3846" i="76"/>
  <c r="H3846" i="76"/>
  <c r="I3846" i="76"/>
  <c r="J3846" i="76"/>
  <c r="G3847" i="76"/>
  <c r="H3847" i="76"/>
  <c r="I3847" i="76"/>
  <c r="J3847" i="76"/>
  <c r="G3848" i="76"/>
  <c r="H3848" i="76"/>
  <c r="I3848" i="76"/>
  <c r="J3848" i="76"/>
  <c r="G3849" i="76"/>
  <c r="H3849" i="76"/>
  <c r="I3849" i="76"/>
  <c r="J3849" i="76"/>
  <c r="G3850" i="76"/>
  <c r="H3850" i="76"/>
  <c r="I3850" i="76"/>
  <c r="J3850" i="76"/>
  <c r="G3851" i="76"/>
  <c r="H3851" i="76"/>
  <c r="I3851" i="76"/>
  <c r="J3851" i="76"/>
  <c r="G3852" i="76"/>
  <c r="H3852" i="76"/>
  <c r="I3852" i="76"/>
  <c r="J3852" i="76"/>
  <c r="G3853" i="76"/>
  <c r="H3853" i="76"/>
  <c r="I3853" i="76"/>
  <c r="J3853" i="76"/>
  <c r="G3854" i="76"/>
  <c r="H3854" i="76"/>
  <c r="I3854" i="76"/>
  <c r="J3854" i="76"/>
  <c r="G3855" i="76"/>
  <c r="H3855" i="76"/>
  <c r="I3855" i="76"/>
  <c r="J3855" i="76"/>
  <c r="G3856" i="76"/>
  <c r="H3856" i="76"/>
  <c r="I3856" i="76"/>
  <c r="J3856" i="76"/>
  <c r="G3857" i="76"/>
  <c r="H3857" i="76"/>
  <c r="I3857" i="76"/>
  <c r="J3857" i="76"/>
  <c r="G3858" i="76"/>
  <c r="H3858" i="76"/>
  <c r="I3858" i="76"/>
  <c r="J3858" i="76"/>
  <c r="G3859" i="76"/>
  <c r="H3859" i="76"/>
  <c r="I3859" i="76"/>
  <c r="J3859" i="76"/>
  <c r="G3860" i="76"/>
  <c r="H3860" i="76"/>
  <c r="I3860" i="76"/>
  <c r="J3860" i="76"/>
  <c r="G3861" i="76"/>
  <c r="H3861" i="76"/>
  <c r="I3861" i="76"/>
  <c r="J3861" i="76"/>
  <c r="G3862" i="76"/>
  <c r="H3862" i="76"/>
  <c r="I3862" i="76"/>
  <c r="J3862" i="76"/>
  <c r="G3863" i="76"/>
  <c r="H3863" i="76"/>
  <c r="I3863" i="76"/>
  <c r="J3863" i="76"/>
  <c r="G3864" i="76"/>
  <c r="H3864" i="76"/>
  <c r="I3864" i="76"/>
  <c r="J3864" i="76"/>
  <c r="G3865" i="76"/>
  <c r="H3865" i="76"/>
  <c r="I3865" i="76"/>
  <c r="J3865" i="76"/>
  <c r="G3866" i="76"/>
  <c r="H3866" i="76"/>
  <c r="I3866" i="76"/>
  <c r="J3866" i="76"/>
  <c r="G3867" i="76"/>
  <c r="H3867" i="76"/>
  <c r="I3867" i="76"/>
  <c r="J3867" i="76"/>
  <c r="G3868" i="76"/>
  <c r="H3868" i="76"/>
  <c r="I3868" i="76"/>
  <c r="J3868" i="76"/>
  <c r="G3869" i="76"/>
  <c r="H3869" i="76"/>
  <c r="I3869" i="76"/>
  <c r="J3869" i="76"/>
  <c r="G3870" i="76"/>
  <c r="H3870" i="76"/>
  <c r="I3870" i="76"/>
  <c r="J3870" i="76"/>
  <c r="G3871" i="76"/>
  <c r="H3871" i="76"/>
  <c r="I3871" i="76"/>
  <c r="J3871" i="76"/>
  <c r="G3872" i="76"/>
  <c r="H3872" i="76"/>
  <c r="I3872" i="76"/>
  <c r="J3872" i="76"/>
  <c r="G3873" i="76"/>
  <c r="H3873" i="76"/>
  <c r="I3873" i="76"/>
  <c r="J3873" i="76"/>
  <c r="G3874" i="76"/>
  <c r="H3874" i="76"/>
  <c r="I3874" i="76"/>
  <c r="J3874" i="76"/>
  <c r="G3875" i="76"/>
  <c r="H3875" i="76"/>
  <c r="I3875" i="76"/>
  <c r="J3875" i="76"/>
  <c r="G3876" i="76"/>
  <c r="H3876" i="76"/>
  <c r="I3876" i="76"/>
  <c r="J3876" i="76"/>
  <c r="G3877" i="76"/>
  <c r="H3877" i="76"/>
  <c r="I3877" i="76"/>
  <c r="J3877" i="76"/>
  <c r="G3878" i="76"/>
  <c r="H3878" i="76"/>
  <c r="I3878" i="76"/>
  <c r="J3878" i="76"/>
  <c r="G3879" i="76"/>
  <c r="H3879" i="76"/>
  <c r="I3879" i="76"/>
  <c r="J3879" i="76"/>
  <c r="G3880" i="76"/>
  <c r="H3880" i="76"/>
  <c r="I3880" i="76"/>
  <c r="J3880" i="76"/>
  <c r="G3881" i="76"/>
  <c r="H3881" i="76"/>
  <c r="I3881" i="76"/>
  <c r="J3881" i="76"/>
  <c r="G3882" i="76"/>
  <c r="H3882" i="76"/>
  <c r="I3882" i="76"/>
  <c r="J3882" i="76"/>
  <c r="G3883" i="76"/>
  <c r="H3883" i="76"/>
  <c r="I3883" i="76"/>
  <c r="J3883" i="76"/>
  <c r="G3884" i="76"/>
  <c r="H3884" i="76"/>
  <c r="I3884" i="76"/>
  <c r="J3884" i="76"/>
  <c r="G3885" i="76"/>
  <c r="H3885" i="76"/>
  <c r="I3885" i="76"/>
  <c r="J3885" i="76"/>
  <c r="G3886" i="76"/>
  <c r="H3886" i="76"/>
  <c r="I3886" i="76"/>
  <c r="J3886" i="76"/>
  <c r="G3887" i="76"/>
  <c r="H3887" i="76"/>
  <c r="I3887" i="76"/>
  <c r="J3887" i="76"/>
  <c r="G3888" i="76"/>
  <c r="H3888" i="76"/>
  <c r="I3888" i="76"/>
  <c r="J3888" i="76"/>
  <c r="G3889" i="76"/>
  <c r="H3889" i="76"/>
  <c r="I3889" i="76"/>
  <c r="J3889" i="76"/>
  <c r="G3890" i="76"/>
  <c r="H3890" i="76"/>
  <c r="I3890" i="76"/>
  <c r="J3890" i="76"/>
  <c r="G3891" i="76"/>
  <c r="H3891" i="76"/>
  <c r="I3891" i="76"/>
  <c r="J3891" i="76"/>
  <c r="G3892" i="76"/>
  <c r="H3892" i="76"/>
  <c r="I3892" i="76"/>
  <c r="J3892" i="76"/>
  <c r="G3893" i="76"/>
  <c r="H3893" i="76"/>
  <c r="I3893" i="76"/>
  <c r="J3893" i="76"/>
  <c r="G3894" i="76"/>
  <c r="H3894" i="76"/>
  <c r="I3894" i="76"/>
  <c r="J3894" i="76"/>
  <c r="G3895" i="76"/>
  <c r="H3895" i="76"/>
  <c r="I3895" i="76"/>
  <c r="J3895" i="76"/>
  <c r="G3896" i="76"/>
  <c r="H3896" i="76"/>
  <c r="I3896" i="76"/>
  <c r="J3896" i="76"/>
  <c r="G3897" i="76"/>
  <c r="H3897" i="76"/>
  <c r="I3897" i="76"/>
  <c r="J3897" i="76"/>
  <c r="G3898" i="76"/>
  <c r="H3898" i="76"/>
  <c r="I3898" i="76"/>
  <c r="J3898" i="76"/>
  <c r="G3899" i="76"/>
  <c r="H3899" i="76"/>
  <c r="I3899" i="76"/>
  <c r="J3899" i="76"/>
  <c r="G3900" i="76"/>
  <c r="H3900" i="76"/>
  <c r="I3900" i="76"/>
  <c r="J3900" i="76"/>
  <c r="G3901" i="76"/>
  <c r="H3901" i="76"/>
  <c r="I3901" i="76"/>
  <c r="J3901" i="76"/>
  <c r="G3902" i="76"/>
  <c r="H3902" i="76"/>
  <c r="I3902" i="76"/>
  <c r="J3902" i="76"/>
  <c r="G3903" i="76"/>
  <c r="H3903" i="76"/>
  <c r="I3903" i="76"/>
  <c r="J3903" i="76"/>
  <c r="G3904" i="76"/>
  <c r="H3904" i="76"/>
  <c r="I3904" i="76"/>
  <c r="J3904" i="76"/>
  <c r="G3905" i="76"/>
  <c r="H3905" i="76"/>
  <c r="I3905" i="76"/>
  <c r="J3905" i="76"/>
  <c r="G3906" i="76"/>
  <c r="H3906" i="76"/>
  <c r="I3906" i="76"/>
  <c r="J3906" i="76"/>
  <c r="G3907" i="76"/>
  <c r="H3907" i="76"/>
  <c r="I3907" i="76"/>
  <c r="J3907" i="76"/>
  <c r="G3908" i="76"/>
  <c r="H3908" i="76"/>
  <c r="I3908" i="76"/>
  <c r="J3908" i="76"/>
  <c r="G3909" i="76"/>
  <c r="H3909" i="76"/>
  <c r="I3909" i="76"/>
  <c r="J3909" i="76"/>
  <c r="G3910" i="76"/>
  <c r="H3910" i="76"/>
  <c r="I3910" i="76"/>
  <c r="J3910" i="76"/>
  <c r="G3911" i="76"/>
  <c r="H3911" i="76"/>
  <c r="I3911" i="76"/>
  <c r="J3911" i="76"/>
  <c r="G3912" i="76"/>
  <c r="H3912" i="76"/>
  <c r="I3912" i="76"/>
  <c r="J3912" i="76"/>
  <c r="G3913" i="76"/>
  <c r="H3913" i="76"/>
  <c r="I3913" i="76"/>
  <c r="J3913" i="76"/>
  <c r="G3914" i="76"/>
  <c r="H3914" i="76"/>
  <c r="I3914" i="76"/>
  <c r="J3914" i="76"/>
  <c r="G3915" i="76"/>
  <c r="H3915" i="76"/>
  <c r="I3915" i="76"/>
  <c r="J3915" i="76"/>
  <c r="G3916" i="76"/>
  <c r="H3916" i="76"/>
  <c r="I3916" i="76"/>
  <c r="J3916" i="76"/>
  <c r="G3917" i="76"/>
  <c r="H3917" i="76"/>
  <c r="I3917" i="76"/>
  <c r="J3917" i="76"/>
  <c r="G3918" i="76"/>
  <c r="H3918" i="76"/>
  <c r="I3918" i="76"/>
  <c r="J3918" i="76"/>
  <c r="G3919" i="76"/>
  <c r="H3919" i="76"/>
  <c r="I3919" i="76"/>
  <c r="J3919" i="76"/>
  <c r="G3920" i="76"/>
  <c r="H3920" i="76"/>
  <c r="I3920" i="76"/>
  <c r="J3920" i="76"/>
  <c r="G3921" i="76"/>
  <c r="H3921" i="76"/>
  <c r="I3921" i="76"/>
  <c r="J3921" i="76"/>
  <c r="G3922" i="76"/>
  <c r="H3922" i="76"/>
  <c r="I3922" i="76"/>
  <c r="J3922" i="76"/>
  <c r="G3923" i="76"/>
  <c r="H3923" i="76"/>
  <c r="I3923" i="76"/>
  <c r="J3923" i="76"/>
  <c r="G3924" i="76"/>
  <c r="H3924" i="76"/>
  <c r="I3924" i="76"/>
  <c r="J3924" i="76"/>
  <c r="G3925" i="76"/>
  <c r="H3925" i="76"/>
  <c r="I3925" i="76"/>
  <c r="J3925" i="76"/>
  <c r="G3926" i="76"/>
  <c r="H3926" i="76"/>
  <c r="I3926" i="76"/>
  <c r="J3926" i="76"/>
  <c r="G3927" i="76"/>
  <c r="H3927" i="76"/>
  <c r="I3927" i="76"/>
  <c r="J3927" i="76"/>
  <c r="G3928" i="76"/>
  <c r="H3928" i="76"/>
  <c r="I3928" i="76"/>
  <c r="J3928" i="76"/>
  <c r="G3929" i="76"/>
  <c r="H3929" i="76"/>
  <c r="I3929" i="76"/>
  <c r="J3929" i="76"/>
  <c r="G3930" i="76"/>
  <c r="H3930" i="76"/>
  <c r="I3930" i="76"/>
  <c r="J3930" i="76"/>
  <c r="G3931" i="76"/>
  <c r="H3931" i="76"/>
  <c r="I3931" i="76"/>
  <c r="J3931" i="76"/>
  <c r="G3932" i="76"/>
  <c r="H3932" i="76"/>
  <c r="I3932" i="76"/>
  <c r="J3932" i="76"/>
  <c r="G3933" i="76"/>
  <c r="H3933" i="76"/>
  <c r="I3933" i="76"/>
  <c r="J3933" i="76"/>
  <c r="G3934" i="76"/>
  <c r="H3934" i="76"/>
  <c r="I3934" i="76"/>
  <c r="J3934" i="76"/>
  <c r="G3935" i="76"/>
  <c r="H3935" i="76"/>
  <c r="I3935" i="76"/>
  <c r="J3935" i="76"/>
  <c r="G3936" i="76"/>
  <c r="H3936" i="76"/>
  <c r="I3936" i="76"/>
  <c r="J3936" i="76"/>
  <c r="G3937" i="76"/>
  <c r="H3937" i="76"/>
  <c r="I3937" i="76"/>
  <c r="J3937" i="76"/>
  <c r="G3938" i="76"/>
  <c r="H3938" i="76"/>
  <c r="I3938" i="76"/>
  <c r="J3938" i="76"/>
  <c r="G3939" i="76"/>
  <c r="H3939" i="76"/>
  <c r="I3939" i="76"/>
  <c r="J3939" i="76"/>
  <c r="G3940" i="76"/>
  <c r="H3940" i="76"/>
  <c r="I3940" i="76"/>
  <c r="J3940" i="76"/>
  <c r="G3941" i="76"/>
  <c r="H3941" i="76"/>
  <c r="I3941" i="76"/>
  <c r="J3941" i="76"/>
  <c r="G3942" i="76"/>
  <c r="H3942" i="76"/>
  <c r="I3942" i="76"/>
  <c r="J3942" i="76"/>
  <c r="G3943" i="76"/>
  <c r="H3943" i="76"/>
  <c r="I3943" i="76"/>
  <c r="J3943" i="76"/>
  <c r="G3944" i="76"/>
  <c r="H3944" i="76"/>
  <c r="I3944" i="76"/>
  <c r="J3944" i="76"/>
  <c r="G3945" i="76"/>
  <c r="H3945" i="76"/>
  <c r="I3945" i="76"/>
  <c r="J3945" i="76"/>
  <c r="G3946" i="76"/>
  <c r="H3946" i="76"/>
  <c r="I3946" i="76"/>
  <c r="J3946" i="76"/>
  <c r="G3947" i="76"/>
  <c r="H3947" i="76"/>
  <c r="I3947" i="76"/>
  <c r="J3947" i="76"/>
  <c r="G3948" i="76"/>
  <c r="H3948" i="76"/>
  <c r="I3948" i="76"/>
  <c r="J3948" i="76"/>
  <c r="G3949" i="76"/>
  <c r="H3949" i="76"/>
  <c r="I3949" i="76"/>
  <c r="J3949" i="76"/>
  <c r="G3950" i="76"/>
  <c r="H3950" i="76"/>
  <c r="I3950" i="76"/>
  <c r="J3950" i="76"/>
  <c r="G3951" i="76"/>
  <c r="H3951" i="76"/>
  <c r="I3951" i="76"/>
  <c r="J3951" i="76"/>
  <c r="G3952" i="76"/>
  <c r="H3952" i="76"/>
  <c r="I3952" i="76"/>
  <c r="J3952" i="76"/>
  <c r="G3953" i="76"/>
  <c r="H3953" i="76"/>
  <c r="I3953" i="76"/>
  <c r="J3953" i="76"/>
  <c r="G3954" i="76"/>
  <c r="H3954" i="76"/>
  <c r="I3954" i="76"/>
  <c r="J3954" i="76"/>
  <c r="G3955" i="76"/>
  <c r="H3955" i="76"/>
  <c r="I3955" i="76"/>
  <c r="J3955" i="76"/>
  <c r="G3956" i="76"/>
  <c r="H3956" i="76"/>
  <c r="I3956" i="76"/>
  <c r="J3956" i="76"/>
  <c r="G3957" i="76"/>
  <c r="H3957" i="76"/>
  <c r="I3957" i="76"/>
  <c r="J3957" i="76"/>
  <c r="G3958" i="76"/>
  <c r="H3958" i="76"/>
  <c r="I3958" i="76"/>
  <c r="J3958" i="76"/>
  <c r="G3959" i="76"/>
  <c r="H3959" i="76"/>
  <c r="I3959" i="76"/>
  <c r="J3959" i="76"/>
  <c r="G3960" i="76"/>
  <c r="H3960" i="76"/>
  <c r="I3960" i="76"/>
  <c r="J3960" i="76"/>
  <c r="G3961" i="76"/>
  <c r="H3961" i="76"/>
  <c r="I3961" i="76"/>
  <c r="J3961" i="76"/>
  <c r="G3962" i="76"/>
  <c r="H3962" i="76"/>
  <c r="I3962" i="76"/>
  <c r="J3962" i="76"/>
  <c r="G3963" i="76"/>
  <c r="H3963" i="76"/>
  <c r="I3963" i="76"/>
  <c r="J3963" i="76"/>
  <c r="G3964" i="76"/>
  <c r="H3964" i="76"/>
  <c r="I3964" i="76"/>
  <c r="J3964" i="76"/>
  <c r="G3965" i="76"/>
  <c r="H3965" i="76"/>
  <c r="I3965" i="76"/>
  <c r="J3965" i="76"/>
  <c r="G3966" i="76"/>
  <c r="H3966" i="76"/>
  <c r="I3966" i="76"/>
  <c r="J3966" i="76"/>
  <c r="G3967" i="76"/>
  <c r="H3967" i="76"/>
  <c r="I3967" i="76"/>
  <c r="J3967" i="76"/>
  <c r="G3968" i="76"/>
  <c r="H3968" i="76"/>
  <c r="I3968" i="76"/>
  <c r="J3968" i="76"/>
  <c r="G3969" i="76"/>
  <c r="H3969" i="76"/>
  <c r="I3969" i="76"/>
  <c r="J3969" i="76"/>
  <c r="G3970" i="76"/>
  <c r="H3970" i="76"/>
  <c r="I3970" i="76"/>
  <c r="J3970" i="76"/>
  <c r="G3971" i="76"/>
  <c r="H3971" i="76"/>
  <c r="I3971" i="76"/>
  <c r="J3971" i="76"/>
  <c r="G3972" i="76"/>
  <c r="H3972" i="76"/>
  <c r="I3972" i="76"/>
  <c r="J3972" i="76"/>
  <c r="G3973" i="76"/>
  <c r="H3973" i="76"/>
  <c r="I3973" i="76"/>
  <c r="J3973" i="76"/>
  <c r="G3974" i="76"/>
  <c r="H3974" i="76"/>
  <c r="I3974" i="76"/>
  <c r="J3974" i="76"/>
  <c r="G3975" i="76"/>
  <c r="H3975" i="76"/>
  <c r="I3975" i="76"/>
  <c r="J3975" i="76"/>
  <c r="G3976" i="76"/>
  <c r="H3976" i="76"/>
  <c r="I3976" i="76"/>
  <c r="J3976" i="76"/>
  <c r="G3977" i="76"/>
  <c r="H3977" i="76"/>
  <c r="I3977" i="76"/>
  <c r="J3977" i="76"/>
  <c r="G3978" i="76"/>
  <c r="H3978" i="76"/>
  <c r="I3978" i="76"/>
  <c r="J3978" i="76"/>
  <c r="G3979" i="76"/>
  <c r="H3979" i="76"/>
  <c r="I3979" i="76"/>
  <c r="J3979" i="76"/>
  <c r="G3980" i="76"/>
  <c r="H3980" i="76"/>
  <c r="I3980" i="76"/>
  <c r="J3980" i="76"/>
  <c r="G3981" i="76"/>
  <c r="H3981" i="76"/>
  <c r="I3981" i="76"/>
  <c r="J3981" i="76"/>
  <c r="G3982" i="76"/>
  <c r="H3982" i="76"/>
  <c r="I3982" i="76"/>
  <c r="J3982" i="76"/>
  <c r="G3983" i="76"/>
  <c r="H3983" i="76"/>
  <c r="I3983" i="76"/>
  <c r="J3983" i="76"/>
  <c r="G3984" i="76"/>
  <c r="H3984" i="76"/>
  <c r="I3984" i="76"/>
  <c r="J3984" i="76"/>
  <c r="G3985" i="76"/>
  <c r="H3985" i="76"/>
  <c r="I3985" i="76"/>
  <c r="J3985" i="76"/>
  <c r="G3986" i="76"/>
  <c r="H3986" i="76"/>
  <c r="I3986" i="76"/>
  <c r="J3986" i="76"/>
  <c r="G3987" i="76"/>
  <c r="H3987" i="76"/>
  <c r="I3987" i="76"/>
  <c r="J3987" i="76"/>
  <c r="G3988" i="76"/>
  <c r="H3988" i="76"/>
  <c r="I3988" i="76"/>
  <c r="J3988" i="76"/>
  <c r="G3989" i="76"/>
  <c r="H3989" i="76"/>
  <c r="I3989" i="76"/>
  <c r="J3989" i="76"/>
  <c r="G3990" i="76"/>
  <c r="H3990" i="76"/>
  <c r="I3990" i="76"/>
  <c r="J3990" i="76"/>
  <c r="G3991" i="76"/>
  <c r="H3991" i="76"/>
  <c r="I3991" i="76"/>
  <c r="J3991" i="76"/>
  <c r="G3992" i="76"/>
  <c r="H3992" i="76"/>
  <c r="I3992" i="76"/>
  <c r="J3992" i="76"/>
  <c r="G3993" i="76"/>
  <c r="H3993" i="76"/>
  <c r="I3993" i="76"/>
  <c r="J3993" i="76"/>
  <c r="G3994" i="76"/>
  <c r="H3994" i="76"/>
  <c r="I3994" i="76"/>
  <c r="J3994" i="76"/>
  <c r="G3995" i="76"/>
  <c r="H3995" i="76"/>
  <c r="I3995" i="76"/>
  <c r="J3995" i="76"/>
  <c r="G3996" i="76"/>
  <c r="H3996" i="76"/>
  <c r="I3996" i="76"/>
  <c r="J3996" i="76"/>
  <c r="G3997" i="76"/>
  <c r="H3997" i="76"/>
  <c r="I3997" i="76"/>
  <c r="J3997" i="76"/>
  <c r="G3998" i="76"/>
  <c r="H3998" i="76"/>
  <c r="I3998" i="76"/>
  <c r="J3998" i="76"/>
  <c r="G3999" i="76"/>
  <c r="H3999" i="76"/>
  <c r="I3999" i="76"/>
  <c r="J3999" i="76"/>
  <c r="G4000" i="76"/>
  <c r="H4000" i="76"/>
  <c r="I4000" i="76"/>
  <c r="J4000" i="76"/>
  <c r="G4001" i="76"/>
  <c r="H4001" i="76"/>
  <c r="I4001" i="76"/>
  <c r="J4001" i="76"/>
  <c r="G4002" i="76"/>
  <c r="H4002" i="76"/>
  <c r="I4002" i="76"/>
  <c r="J4002" i="76"/>
  <c r="G4003" i="76"/>
  <c r="H4003" i="76"/>
  <c r="I4003" i="76"/>
  <c r="J4003" i="76"/>
  <c r="G4004" i="76"/>
  <c r="H4004" i="76"/>
  <c r="I4004" i="76"/>
  <c r="J4004" i="76"/>
  <c r="G4005" i="76"/>
  <c r="H4005" i="76"/>
  <c r="I4005" i="76"/>
  <c r="J4005" i="76"/>
  <c r="G4006" i="76"/>
  <c r="H4006" i="76"/>
  <c r="I4006" i="76"/>
  <c r="J4006" i="76"/>
  <c r="G4007" i="76"/>
  <c r="H4007" i="76"/>
  <c r="I4007" i="76"/>
  <c r="J4007" i="76"/>
  <c r="G4008" i="76"/>
  <c r="H4008" i="76"/>
  <c r="I4008" i="76"/>
  <c r="J4008" i="76"/>
  <c r="G4009" i="76"/>
  <c r="H4009" i="76"/>
  <c r="I4009" i="76"/>
  <c r="J4009" i="76"/>
  <c r="G4010" i="76"/>
  <c r="H4010" i="76"/>
  <c r="I4010" i="76"/>
  <c r="J4010" i="76"/>
  <c r="G4011" i="76"/>
  <c r="H4011" i="76"/>
  <c r="I4011" i="76"/>
  <c r="J4011" i="76"/>
  <c r="G4012" i="76"/>
  <c r="H4012" i="76"/>
  <c r="I4012" i="76"/>
  <c r="J4012" i="76"/>
  <c r="G4013" i="76"/>
  <c r="H4013" i="76"/>
  <c r="I4013" i="76"/>
  <c r="J4013" i="76"/>
  <c r="G4014" i="76"/>
  <c r="H4014" i="76"/>
  <c r="I4014" i="76"/>
  <c r="J4014" i="76"/>
  <c r="G4015" i="76"/>
  <c r="H4015" i="76"/>
  <c r="I4015" i="76"/>
  <c r="J4015" i="76"/>
  <c r="G4016" i="76"/>
  <c r="H4016" i="76"/>
  <c r="I4016" i="76"/>
  <c r="J4016" i="76"/>
  <c r="G4017" i="76"/>
  <c r="H4017" i="76"/>
  <c r="I4017" i="76"/>
  <c r="J4017" i="76"/>
  <c r="G4018" i="76"/>
  <c r="H4018" i="76"/>
  <c r="I4018" i="76"/>
  <c r="J4018" i="76"/>
  <c r="G4019" i="76"/>
  <c r="H4019" i="76"/>
  <c r="I4019" i="76"/>
  <c r="J4019" i="76"/>
  <c r="G4020" i="76"/>
  <c r="H4020" i="76"/>
  <c r="I4020" i="76"/>
  <c r="J4020" i="76"/>
  <c r="G4021" i="76"/>
  <c r="H4021" i="76"/>
  <c r="I4021" i="76"/>
  <c r="J4021" i="76"/>
  <c r="G4022" i="76"/>
  <c r="H4022" i="76"/>
  <c r="I4022" i="76"/>
  <c r="J4022" i="76"/>
  <c r="G4023" i="76"/>
  <c r="H4023" i="76"/>
  <c r="I4023" i="76"/>
  <c r="J4023" i="76"/>
  <c r="G4024" i="76"/>
  <c r="H4024" i="76"/>
  <c r="I4024" i="76"/>
  <c r="J4024" i="76"/>
  <c r="G4025" i="76"/>
  <c r="H4025" i="76"/>
  <c r="I4025" i="76"/>
  <c r="J4025" i="76"/>
  <c r="G4026" i="76"/>
  <c r="H4026" i="76"/>
  <c r="I4026" i="76"/>
  <c r="J4026" i="76"/>
  <c r="G4027" i="76"/>
  <c r="H4027" i="76"/>
  <c r="I4027" i="76"/>
  <c r="J4027" i="76"/>
  <c r="G4028" i="76"/>
  <c r="H4028" i="76"/>
  <c r="I4028" i="76"/>
  <c r="J4028" i="76"/>
  <c r="G4029" i="76"/>
  <c r="H4029" i="76"/>
  <c r="I4029" i="76"/>
  <c r="J4029" i="76"/>
  <c r="G4030" i="76"/>
  <c r="H4030" i="76"/>
  <c r="I4030" i="76"/>
  <c r="J4030" i="76"/>
  <c r="G4031" i="76"/>
  <c r="H4031" i="76"/>
  <c r="I4031" i="76"/>
  <c r="J4031" i="76"/>
  <c r="G4032" i="76"/>
  <c r="H4032" i="76"/>
  <c r="I4032" i="76"/>
  <c r="J4032" i="76"/>
  <c r="G4033" i="76"/>
  <c r="H4033" i="76"/>
  <c r="I4033" i="76"/>
  <c r="J4033" i="76"/>
  <c r="G4034" i="76"/>
  <c r="H4034" i="76"/>
  <c r="I4034" i="76"/>
  <c r="J4034" i="76"/>
  <c r="G4035" i="76"/>
  <c r="H4035" i="76"/>
  <c r="I4035" i="76"/>
  <c r="J4035" i="76"/>
  <c r="G4036" i="76"/>
  <c r="H4036" i="76"/>
  <c r="I4036" i="76"/>
  <c r="J4036" i="76"/>
  <c r="G4037" i="76"/>
  <c r="H4037" i="76"/>
  <c r="I4037" i="76"/>
  <c r="J4037" i="76"/>
  <c r="G4038" i="76"/>
  <c r="H4038" i="76"/>
  <c r="I4038" i="76"/>
  <c r="J4038" i="76"/>
  <c r="G4039" i="76"/>
  <c r="H4039" i="76"/>
  <c r="I4039" i="76"/>
  <c r="J4039" i="76"/>
  <c r="G4040" i="76"/>
  <c r="H4040" i="76"/>
  <c r="I4040" i="76"/>
  <c r="J4040" i="76"/>
  <c r="G4041" i="76"/>
  <c r="H4041" i="76"/>
  <c r="I4041" i="76"/>
  <c r="J4041" i="76"/>
  <c r="G4042" i="76"/>
  <c r="H4042" i="76"/>
  <c r="I4042" i="76"/>
  <c r="J4042" i="76"/>
  <c r="G4043" i="76"/>
  <c r="H4043" i="76"/>
  <c r="I4043" i="76"/>
  <c r="J4043" i="76"/>
  <c r="G4044" i="76"/>
  <c r="H4044" i="76"/>
  <c r="I4044" i="76"/>
  <c r="J4044" i="76"/>
  <c r="G4045" i="76"/>
  <c r="H4045" i="76"/>
  <c r="I4045" i="76"/>
  <c r="J4045" i="76"/>
  <c r="G4046" i="76"/>
  <c r="H4046" i="76"/>
  <c r="I4046" i="76"/>
  <c r="J4046" i="76"/>
  <c r="G4047" i="76"/>
  <c r="H4047" i="76"/>
  <c r="I4047" i="76"/>
  <c r="J4047" i="76"/>
  <c r="G4048" i="76"/>
  <c r="H4048" i="76"/>
  <c r="I4048" i="76"/>
  <c r="J4048" i="76"/>
  <c r="G4049" i="76"/>
  <c r="H4049" i="76"/>
  <c r="I4049" i="76"/>
  <c r="J4049" i="76"/>
  <c r="G4050" i="76"/>
  <c r="H4050" i="76"/>
  <c r="I4050" i="76"/>
  <c r="J4050" i="76"/>
  <c r="G4051" i="76"/>
  <c r="H4051" i="76"/>
  <c r="I4051" i="76"/>
  <c r="J4051" i="76"/>
  <c r="G4052" i="76"/>
  <c r="H4052" i="76"/>
  <c r="I4052" i="76"/>
  <c r="J4052" i="76"/>
  <c r="G4053" i="76"/>
  <c r="H4053" i="76"/>
  <c r="I4053" i="76"/>
  <c r="J4053" i="76"/>
  <c r="G4054" i="76"/>
  <c r="H4054" i="76"/>
  <c r="I4054" i="76"/>
  <c r="J4054" i="76"/>
  <c r="G4055" i="76"/>
  <c r="H4055" i="76"/>
  <c r="I4055" i="76"/>
  <c r="J4055" i="76"/>
  <c r="G4056" i="76"/>
  <c r="H4056" i="76"/>
  <c r="I4056" i="76"/>
  <c r="J4056" i="76"/>
  <c r="G4057" i="76"/>
  <c r="H4057" i="76"/>
  <c r="I4057" i="76"/>
  <c r="J4057" i="76"/>
  <c r="G4058" i="76"/>
  <c r="H4058" i="76"/>
  <c r="I4058" i="76"/>
  <c r="J4058" i="76"/>
  <c r="G4059" i="76"/>
  <c r="H4059" i="76"/>
  <c r="I4059" i="76"/>
  <c r="J4059" i="76"/>
  <c r="G4060" i="76"/>
  <c r="H4060" i="76"/>
  <c r="I4060" i="76"/>
  <c r="J4060" i="76"/>
  <c r="G4061" i="76"/>
  <c r="H4061" i="76"/>
  <c r="I4061" i="76"/>
  <c r="J4061" i="76"/>
  <c r="G4062" i="76"/>
  <c r="H4062" i="76"/>
  <c r="I4062" i="76"/>
  <c r="J4062" i="76"/>
  <c r="G4063" i="76"/>
  <c r="H4063" i="76"/>
  <c r="I4063" i="76"/>
  <c r="J4063" i="76"/>
  <c r="G4064" i="76"/>
  <c r="H4064" i="76"/>
  <c r="I4064" i="76"/>
  <c r="J4064" i="76"/>
  <c r="G4065" i="76"/>
  <c r="H4065" i="76"/>
  <c r="I4065" i="76"/>
  <c r="J4065" i="76"/>
  <c r="G4066" i="76"/>
  <c r="H4066" i="76"/>
  <c r="I4066" i="76"/>
  <c r="J4066" i="76"/>
  <c r="G4067" i="76"/>
  <c r="H4067" i="76"/>
  <c r="I4067" i="76"/>
  <c r="J4067" i="76"/>
  <c r="G4068" i="76"/>
  <c r="H4068" i="76"/>
  <c r="I4068" i="76"/>
  <c r="J4068" i="76"/>
  <c r="G4069" i="76"/>
  <c r="H4069" i="76"/>
  <c r="I4069" i="76"/>
  <c r="J4069" i="76"/>
  <c r="G4070" i="76"/>
  <c r="H4070" i="76"/>
  <c r="I4070" i="76"/>
  <c r="J4070" i="76"/>
  <c r="G4071" i="76"/>
  <c r="H4071" i="76"/>
  <c r="I4071" i="76"/>
  <c r="J4071" i="76"/>
  <c r="G4072" i="76"/>
  <c r="H4072" i="76"/>
  <c r="I4072" i="76"/>
  <c r="J4072" i="76"/>
  <c r="G4073" i="76"/>
  <c r="H4073" i="76"/>
  <c r="I4073" i="76"/>
  <c r="J4073" i="76"/>
  <c r="G4074" i="76"/>
  <c r="H4074" i="76"/>
  <c r="I4074" i="76"/>
  <c r="J4074" i="76"/>
  <c r="G4075" i="76"/>
  <c r="H4075" i="76"/>
  <c r="I4075" i="76"/>
  <c r="J4075" i="76"/>
  <c r="G4076" i="76"/>
  <c r="H4076" i="76"/>
  <c r="I4076" i="76"/>
  <c r="J4076" i="76"/>
  <c r="G4077" i="76"/>
  <c r="H4077" i="76"/>
  <c r="I4077" i="76"/>
  <c r="J4077" i="76"/>
  <c r="G4078" i="76"/>
  <c r="H4078" i="76"/>
  <c r="I4078" i="76"/>
  <c r="J4078" i="76"/>
  <c r="G4079" i="76"/>
  <c r="H4079" i="76"/>
  <c r="I4079" i="76"/>
  <c r="J4079" i="76"/>
  <c r="G4080" i="76"/>
  <c r="H4080" i="76"/>
  <c r="I4080" i="76"/>
  <c r="J4080" i="76"/>
  <c r="G4081" i="76"/>
  <c r="H4081" i="76"/>
  <c r="I4081" i="76"/>
  <c r="J4081" i="76"/>
  <c r="G4082" i="76"/>
  <c r="H4082" i="76"/>
  <c r="I4082" i="76"/>
  <c r="J4082" i="76"/>
  <c r="G4083" i="76"/>
  <c r="H4083" i="76"/>
  <c r="I4083" i="76"/>
  <c r="J4083" i="76"/>
  <c r="G4084" i="76"/>
  <c r="H4084" i="76"/>
  <c r="I4084" i="76"/>
  <c r="J4084" i="76"/>
  <c r="G4085" i="76"/>
  <c r="H4085" i="76"/>
  <c r="I4085" i="76"/>
  <c r="J4085" i="76"/>
  <c r="G4086" i="76"/>
  <c r="H4086" i="76"/>
  <c r="I4086" i="76"/>
  <c r="J4086" i="76"/>
  <c r="G4087" i="76"/>
  <c r="H4087" i="76"/>
  <c r="I4087" i="76"/>
  <c r="J4087" i="76"/>
  <c r="G4088" i="76"/>
  <c r="H4088" i="76"/>
  <c r="I4088" i="76"/>
  <c r="J4088" i="76"/>
  <c r="G4089" i="76"/>
  <c r="H4089" i="76"/>
  <c r="I4089" i="76"/>
  <c r="J4089" i="76"/>
  <c r="G4090" i="76"/>
  <c r="H4090" i="76"/>
  <c r="I4090" i="76"/>
  <c r="J4090" i="76"/>
  <c r="G4091" i="76"/>
  <c r="H4091" i="76"/>
  <c r="I4091" i="76"/>
  <c r="J4091" i="76"/>
  <c r="G4092" i="76"/>
  <c r="H4092" i="76"/>
  <c r="I4092" i="76"/>
  <c r="J4092" i="76"/>
  <c r="G4093" i="76"/>
  <c r="H4093" i="76"/>
  <c r="I4093" i="76"/>
  <c r="J4093" i="76"/>
  <c r="G4094" i="76"/>
  <c r="H4094" i="76"/>
  <c r="I4094" i="76"/>
  <c r="J4094" i="76"/>
  <c r="G4095" i="76"/>
  <c r="H4095" i="76"/>
  <c r="I4095" i="76"/>
  <c r="J4095" i="76"/>
  <c r="G4096" i="76"/>
  <c r="H4096" i="76"/>
  <c r="I4096" i="76"/>
  <c r="J4096" i="76"/>
  <c r="G4097" i="76"/>
  <c r="H4097" i="76"/>
  <c r="I4097" i="76"/>
  <c r="J4097" i="76"/>
  <c r="G4098" i="76"/>
  <c r="H4098" i="76"/>
  <c r="I4098" i="76"/>
  <c r="J4098" i="76"/>
  <c r="G4099" i="76"/>
  <c r="H4099" i="76"/>
  <c r="I4099" i="76"/>
  <c r="J4099" i="76"/>
  <c r="G4100" i="76"/>
  <c r="H4100" i="76"/>
  <c r="I4100" i="76"/>
  <c r="J4100" i="76"/>
  <c r="G4101" i="76"/>
  <c r="H4101" i="76"/>
  <c r="I4101" i="76"/>
  <c r="J4101" i="76"/>
  <c r="G4102" i="76"/>
  <c r="H4102" i="76"/>
  <c r="I4102" i="76"/>
  <c r="J4102" i="76"/>
  <c r="G4103" i="76"/>
  <c r="H4103" i="76"/>
  <c r="I4103" i="76"/>
  <c r="J4103" i="76"/>
  <c r="G4104" i="76"/>
  <c r="H4104" i="76"/>
  <c r="I4104" i="76"/>
  <c r="J4104" i="76"/>
  <c r="G4105" i="76"/>
  <c r="H4105" i="76"/>
  <c r="I4105" i="76"/>
  <c r="J4105" i="76"/>
  <c r="G4106" i="76"/>
  <c r="H4106" i="76"/>
  <c r="I4106" i="76"/>
  <c r="J4106" i="76"/>
  <c r="G4107" i="76"/>
  <c r="H4107" i="76"/>
  <c r="I4107" i="76"/>
  <c r="J4107" i="76"/>
  <c r="G4108" i="76"/>
  <c r="H4108" i="76"/>
  <c r="I4108" i="76"/>
  <c r="J4108" i="76"/>
  <c r="G4109" i="76"/>
  <c r="H4109" i="76"/>
  <c r="I4109" i="76"/>
  <c r="J4109" i="76"/>
  <c r="G4110" i="76"/>
  <c r="H4110" i="76"/>
  <c r="I4110" i="76"/>
  <c r="J4110" i="76"/>
  <c r="G4111" i="76"/>
  <c r="H4111" i="76"/>
  <c r="I4111" i="76"/>
  <c r="J4111" i="76"/>
  <c r="G4112" i="76"/>
  <c r="H4112" i="76"/>
  <c r="I4112" i="76"/>
  <c r="J4112" i="76"/>
  <c r="G4113" i="76"/>
  <c r="H4113" i="76"/>
  <c r="I4113" i="76"/>
  <c r="J4113" i="76"/>
  <c r="G4114" i="76"/>
  <c r="H4114" i="76"/>
  <c r="I4114" i="76"/>
  <c r="J4114" i="76"/>
  <c r="G4115" i="76"/>
  <c r="H4115" i="76"/>
  <c r="I4115" i="76"/>
  <c r="J4115" i="76"/>
  <c r="G4116" i="76"/>
  <c r="H4116" i="76"/>
  <c r="I4116" i="76"/>
  <c r="J4116" i="76"/>
  <c r="G4117" i="76"/>
  <c r="H4117" i="76"/>
  <c r="I4117" i="76"/>
  <c r="J4117" i="76"/>
  <c r="G4118" i="76"/>
  <c r="H4118" i="76"/>
  <c r="I4118" i="76"/>
  <c r="J4118" i="76"/>
  <c r="G4119" i="76"/>
  <c r="H4119" i="76"/>
  <c r="I4119" i="76"/>
  <c r="J4119" i="76"/>
  <c r="G4120" i="76"/>
  <c r="H4120" i="76"/>
  <c r="I4120" i="76"/>
  <c r="J4120" i="76"/>
  <c r="G4121" i="76"/>
  <c r="H4121" i="76"/>
  <c r="I4121" i="76"/>
  <c r="J4121" i="76"/>
  <c r="G4122" i="76"/>
  <c r="H4122" i="76"/>
  <c r="I4122" i="76"/>
  <c r="J4122" i="76"/>
  <c r="G4123" i="76"/>
  <c r="H4123" i="76"/>
  <c r="I4123" i="76"/>
  <c r="J4123" i="76"/>
  <c r="G4124" i="76"/>
  <c r="H4124" i="76"/>
  <c r="I4124" i="76"/>
  <c r="J4124" i="76"/>
  <c r="G4125" i="76"/>
  <c r="H4125" i="76"/>
  <c r="I4125" i="76"/>
  <c r="J4125" i="76"/>
  <c r="G4126" i="76"/>
  <c r="H4126" i="76"/>
  <c r="I4126" i="76"/>
  <c r="J4126" i="76"/>
  <c r="G4127" i="76"/>
  <c r="H4127" i="76"/>
  <c r="I4127" i="76"/>
  <c r="J4127" i="76"/>
  <c r="G4128" i="76"/>
  <c r="H4128" i="76"/>
  <c r="I4128" i="76"/>
  <c r="J4128" i="76"/>
  <c r="G4129" i="76"/>
  <c r="H4129" i="76"/>
  <c r="I4129" i="76"/>
  <c r="J4129" i="76"/>
  <c r="G4130" i="76"/>
  <c r="H4130" i="76"/>
  <c r="I4130" i="76"/>
  <c r="J4130" i="76"/>
  <c r="G4131" i="76"/>
  <c r="H4131" i="76"/>
  <c r="I4131" i="76"/>
  <c r="J4131" i="76"/>
  <c r="G4132" i="76"/>
  <c r="H4132" i="76"/>
  <c r="I4132" i="76"/>
  <c r="J4132" i="76"/>
  <c r="G4133" i="76"/>
  <c r="H4133" i="76"/>
  <c r="I4133" i="76"/>
  <c r="J4133" i="76"/>
  <c r="G4134" i="76"/>
  <c r="H4134" i="76"/>
  <c r="I4134" i="76"/>
  <c r="J4134" i="76"/>
  <c r="G4135" i="76"/>
  <c r="H4135" i="76"/>
  <c r="I4135" i="76"/>
  <c r="J4135" i="76"/>
  <c r="G4136" i="76"/>
  <c r="H4136" i="76"/>
  <c r="I4136" i="76"/>
  <c r="J4136" i="76"/>
  <c r="G4137" i="76"/>
  <c r="H4137" i="76"/>
  <c r="I4137" i="76"/>
  <c r="J4137" i="76"/>
  <c r="G4138" i="76"/>
  <c r="H4138" i="76"/>
  <c r="I4138" i="76"/>
  <c r="J4138" i="76"/>
  <c r="G4139" i="76"/>
  <c r="H4139" i="76"/>
  <c r="I4139" i="76"/>
  <c r="J4139" i="76"/>
  <c r="G4140" i="76"/>
  <c r="H4140" i="76"/>
  <c r="I4140" i="76"/>
  <c r="J4140" i="76"/>
  <c r="G4141" i="76"/>
  <c r="H4141" i="76"/>
  <c r="I4141" i="76"/>
  <c r="J4141" i="76"/>
  <c r="G4142" i="76"/>
  <c r="H4142" i="76"/>
  <c r="I4142" i="76"/>
  <c r="J4142" i="76"/>
  <c r="G4143" i="76"/>
  <c r="H4143" i="76"/>
  <c r="I4143" i="76"/>
  <c r="J4143" i="76"/>
  <c r="G4144" i="76"/>
  <c r="H4144" i="76"/>
  <c r="I4144" i="76"/>
  <c r="J4144" i="76"/>
  <c r="G4145" i="76"/>
  <c r="H4145" i="76"/>
  <c r="I4145" i="76"/>
  <c r="J4145" i="76"/>
  <c r="G4146" i="76"/>
  <c r="H4146" i="76"/>
  <c r="I4146" i="76"/>
  <c r="J4146" i="76"/>
  <c r="G4147" i="76"/>
  <c r="H4147" i="76"/>
  <c r="I4147" i="76"/>
  <c r="J4147" i="76"/>
  <c r="G4148" i="76"/>
  <c r="H4148" i="76"/>
  <c r="I4148" i="76"/>
  <c r="J4148" i="76"/>
  <c r="G4149" i="76"/>
  <c r="H4149" i="76"/>
  <c r="I4149" i="76"/>
  <c r="J4149" i="76"/>
  <c r="G4150" i="76"/>
  <c r="H4150" i="76"/>
  <c r="I4150" i="76"/>
  <c r="J4150" i="76"/>
  <c r="G4151" i="76"/>
  <c r="H4151" i="76"/>
  <c r="I4151" i="76"/>
  <c r="J4151" i="76"/>
  <c r="G4152" i="76"/>
  <c r="H4152" i="76"/>
  <c r="I4152" i="76"/>
  <c r="J4152" i="76"/>
  <c r="G4153" i="76"/>
  <c r="H4153" i="76"/>
  <c r="I4153" i="76"/>
  <c r="J4153" i="76"/>
  <c r="G4154" i="76"/>
  <c r="H4154" i="76"/>
  <c r="I4154" i="76"/>
  <c r="J4154" i="76"/>
  <c r="G4155" i="76"/>
  <c r="H4155" i="76"/>
  <c r="I4155" i="76"/>
  <c r="J4155" i="76"/>
  <c r="G4156" i="76"/>
  <c r="H4156" i="76"/>
  <c r="I4156" i="76"/>
  <c r="J4156" i="76"/>
  <c r="G4157" i="76"/>
  <c r="H4157" i="76"/>
  <c r="I4157" i="76"/>
  <c r="J4157" i="76"/>
  <c r="G4158" i="76"/>
  <c r="H4158" i="76"/>
  <c r="I4158" i="76"/>
  <c r="J4158" i="76"/>
  <c r="G4159" i="76"/>
  <c r="H4159" i="76"/>
  <c r="I4159" i="76"/>
  <c r="J4159" i="76"/>
  <c r="G4160" i="76"/>
  <c r="H4160" i="76"/>
  <c r="I4160" i="76"/>
  <c r="J4160" i="76"/>
  <c r="G4161" i="76"/>
  <c r="H4161" i="76"/>
  <c r="I4161" i="76"/>
  <c r="J4161" i="76"/>
  <c r="G4162" i="76"/>
  <c r="H4162" i="76"/>
  <c r="I4162" i="76"/>
  <c r="J4162" i="76"/>
  <c r="G4163" i="76"/>
  <c r="H4163" i="76"/>
  <c r="I4163" i="76"/>
  <c r="J4163" i="76"/>
  <c r="G4164" i="76"/>
  <c r="H4164" i="76"/>
  <c r="I4164" i="76"/>
  <c r="J4164" i="76"/>
  <c r="G4165" i="76"/>
  <c r="H4165" i="76"/>
  <c r="I4165" i="76"/>
  <c r="J4165" i="76"/>
  <c r="G4166" i="76"/>
  <c r="H4166" i="76"/>
  <c r="I4166" i="76"/>
  <c r="J4166" i="76"/>
  <c r="G4167" i="76"/>
  <c r="H4167" i="76"/>
  <c r="I4167" i="76"/>
  <c r="J4167" i="76"/>
  <c r="G4168" i="76"/>
  <c r="H4168" i="76"/>
  <c r="I4168" i="76"/>
  <c r="J4168" i="76"/>
  <c r="G4169" i="76"/>
  <c r="H4169" i="76"/>
  <c r="I4169" i="76"/>
  <c r="J4169" i="76"/>
  <c r="G4170" i="76"/>
  <c r="H4170" i="76"/>
  <c r="I4170" i="76"/>
  <c r="J4170" i="76"/>
  <c r="G4171" i="76"/>
  <c r="H4171" i="76"/>
  <c r="I4171" i="76"/>
  <c r="J4171" i="76"/>
  <c r="G4172" i="76"/>
  <c r="H4172" i="76"/>
  <c r="I4172" i="76"/>
  <c r="J4172" i="76"/>
  <c r="G4173" i="76"/>
  <c r="H4173" i="76"/>
  <c r="I4173" i="76"/>
  <c r="J4173" i="76"/>
  <c r="G4174" i="76"/>
  <c r="H4174" i="76"/>
  <c r="I4174" i="76"/>
  <c r="J4174" i="76"/>
  <c r="G4175" i="76"/>
  <c r="H4175" i="76"/>
  <c r="I4175" i="76"/>
  <c r="J4175" i="76"/>
  <c r="G4176" i="76"/>
  <c r="H4176" i="76"/>
  <c r="I4176" i="76"/>
  <c r="J4176" i="76"/>
  <c r="G4177" i="76"/>
  <c r="H4177" i="76"/>
  <c r="I4177" i="76"/>
  <c r="J4177" i="76"/>
  <c r="G4178" i="76"/>
  <c r="H4178" i="76"/>
  <c r="I4178" i="76"/>
  <c r="J4178" i="76"/>
  <c r="G4179" i="76"/>
  <c r="H4179" i="76"/>
  <c r="I4179" i="76"/>
  <c r="J4179" i="76"/>
  <c r="G4180" i="76"/>
  <c r="H4180" i="76"/>
  <c r="I4180" i="76"/>
  <c r="J4180" i="76"/>
  <c r="G4181" i="76"/>
  <c r="H4181" i="76"/>
  <c r="I4181" i="76"/>
  <c r="J4181" i="76"/>
  <c r="G4182" i="76"/>
  <c r="H4182" i="76"/>
  <c r="I4182" i="76"/>
  <c r="J4182" i="76"/>
  <c r="G4183" i="76"/>
  <c r="H4183" i="76"/>
  <c r="I4183" i="76"/>
  <c r="J4183" i="76"/>
  <c r="G4184" i="76"/>
  <c r="H4184" i="76"/>
  <c r="I4184" i="76"/>
  <c r="J4184" i="76"/>
  <c r="G4185" i="76"/>
  <c r="H4185" i="76"/>
  <c r="I4185" i="76"/>
  <c r="J4185" i="76"/>
  <c r="G4186" i="76"/>
  <c r="H4186" i="76"/>
  <c r="I4186" i="76"/>
  <c r="J4186" i="76"/>
  <c r="G4187" i="76"/>
  <c r="H4187" i="76"/>
  <c r="I4187" i="76"/>
  <c r="J4187" i="76"/>
  <c r="G4188" i="76"/>
  <c r="H4188" i="76"/>
  <c r="I4188" i="76"/>
  <c r="J4188" i="76"/>
  <c r="G4189" i="76"/>
  <c r="H4189" i="76"/>
  <c r="I4189" i="76"/>
  <c r="J4189" i="76"/>
  <c r="G4190" i="76"/>
  <c r="H4190" i="76"/>
  <c r="I4190" i="76"/>
  <c r="J4190" i="76"/>
  <c r="G4191" i="76"/>
  <c r="H4191" i="76"/>
  <c r="I4191" i="76"/>
  <c r="J4191" i="76"/>
  <c r="G4192" i="76"/>
  <c r="H4192" i="76"/>
  <c r="I4192" i="76"/>
  <c r="J4192" i="76"/>
  <c r="G4193" i="76"/>
  <c r="H4193" i="76"/>
  <c r="I4193" i="76"/>
  <c r="J4193" i="76"/>
  <c r="G4194" i="76"/>
  <c r="H4194" i="76"/>
  <c r="I4194" i="76"/>
  <c r="J4194" i="76"/>
  <c r="G4195" i="76"/>
  <c r="H4195" i="76"/>
  <c r="I4195" i="76"/>
  <c r="J4195" i="76"/>
  <c r="G4196" i="76"/>
  <c r="H4196" i="76"/>
  <c r="I4196" i="76"/>
  <c r="J4196" i="76"/>
  <c r="G4197" i="76"/>
  <c r="H4197" i="76"/>
  <c r="I4197" i="76"/>
  <c r="J4197" i="76"/>
  <c r="G4198" i="76"/>
  <c r="H4198" i="76"/>
  <c r="I4198" i="76"/>
  <c r="J4198" i="76"/>
  <c r="G4199" i="76"/>
  <c r="H4199" i="76"/>
  <c r="I4199" i="76"/>
  <c r="J4199" i="76"/>
  <c r="G4200" i="76"/>
  <c r="H4200" i="76"/>
  <c r="I4200" i="76"/>
  <c r="J4200" i="76"/>
  <c r="G4201" i="76"/>
  <c r="H4201" i="76"/>
  <c r="I4201" i="76"/>
  <c r="J4201" i="76"/>
  <c r="G4202" i="76"/>
  <c r="H4202" i="76"/>
  <c r="I4202" i="76"/>
  <c r="J4202" i="76"/>
  <c r="G4203" i="76"/>
  <c r="H4203" i="76"/>
  <c r="I4203" i="76"/>
  <c r="J4203" i="76"/>
  <c r="G4204" i="76"/>
  <c r="H4204" i="76"/>
  <c r="I4204" i="76"/>
  <c r="J4204" i="76"/>
  <c r="G4205" i="76"/>
  <c r="H4205" i="76"/>
  <c r="I4205" i="76"/>
  <c r="J4205" i="76"/>
  <c r="G4206" i="76"/>
  <c r="H4206" i="76"/>
  <c r="I4206" i="76"/>
  <c r="J4206" i="76"/>
  <c r="G4207" i="76"/>
  <c r="H4207" i="76"/>
  <c r="I4207" i="76"/>
  <c r="J4207" i="76"/>
  <c r="G4208" i="76"/>
  <c r="H4208" i="76"/>
  <c r="I4208" i="76"/>
  <c r="J4208" i="76"/>
  <c r="G4209" i="76"/>
  <c r="H4209" i="76"/>
  <c r="I4209" i="76"/>
  <c r="J4209" i="76"/>
  <c r="G4210" i="76"/>
  <c r="H4210" i="76"/>
  <c r="I4210" i="76"/>
  <c r="J4210" i="76"/>
  <c r="G4211" i="76"/>
  <c r="H4211" i="76"/>
  <c r="I4211" i="76"/>
  <c r="J4211" i="76"/>
  <c r="G4212" i="76"/>
  <c r="H4212" i="76"/>
  <c r="I4212" i="76"/>
  <c r="J4212" i="76"/>
  <c r="G4213" i="76"/>
  <c r="H4213" i="76"/>
  <c r="I4213" i="76"/>
  <c r="J4213" i="76"/>
  <c r="G4214" i="76"/>
  <c r="H4214" i="76"/>
  <c r="I4214" i="76"/>
  <c r="J4214" i="76"/>
  <c r="G4215" i="76"/>
  <c r="H4215" i="76"/>
  <c r="I4215" i="76"/>
  <c r="J4215" i="76"/>
  <c r="G4216" i="76"/>
  <c r="H4216" i="76"/>
  <c r="I4216" i="76"/>
  <c r="J4216" i="76"/>
  <c r="G4217" i="76"/>
  <c r="H4217" i="76"/>
  <c r="I4217" i="76"/>
  <c r="J4217" i="76"/>
  <c r="G4218" i="76"/>
  <c r="H4218" i="76"/>
  <c r="I4218" i="76"/>
  <c r="J4218" i="76"/>
  <c r="G4219" i="76"/>
  <c r="H4219" i="76"/>
  <c r="I4219" i="76"/>
  <c r="J4219" i="76"/>
  <c r="G4220" i="76"/>
  <c r="H4220" i="76"/>
  <c r="I4220" i="76"/>
  <c r="J4220" i="76"/>
  <c r="G4221" i="76"/>
  <c r="H4221" i="76"/>
  <c r="I4221" i="76"/>
  <c r="J4221" i="76"/>
  <c r="G4222" i="76"/>
  <c r="H4222" i="76"/>
  <c r="I4222" i="76"/>
  <c r="J4222" i="76"/>
  <c r="G4223" i="76"/>
  <c r="H4223" i="76"/>
  <c r="I4223" i="76"/>
  <c r="J4223" i="76"/>
  <c r="G4224" i="76"/>
  <c r="H4224" i="76"/>
  <c r="I4224" i="76"/>
  <c r="J4224" i="76"/>
  <c r="G4225" i="76"/>
  <c r="H4225" i="76"/>
  <c r="I4225" i="76"/>
  <c r="J4225" i="76"/>
  <c r="G4226" i="76"/>
  <c r="H4226" i="76"/>
  <c r="I4226" i="76"/>
  <c r="J4226" i="76"/>
  <c r="G4227" i="76"/>
  <c r="H4227" i="76"/>
  <c r="I4227" i="76"/>
  <c r="J4227" i="76"/>
  <c r="G4228" i="76"/>
  <c r="H4228" i="76"/>
  <c r="I4228" i="76"/>
  <c r="J4228" i="76"/>
  <c r="G4229" i="76"/>
  <c r="H4229" i="76"/>
  <c r="I4229" i="76"/>
  <c r="J4229" i="76"/>
  <c r="G4230" i="76"/>
  <c r="H4230" i="76"/>
  <c r="I4230" i="76"/>
  <c r="J4230" i="76"/>
  <c r="G4231" i="76"/>
  <c r="H4231" i="76"/>
  <c r="I4231" i="76"/>
  <c r="J4231" i="76"/>
  <c r="G4232" i="76"/>
  <c r="H4232" i="76"/>
  <c r="I4232" i="76"/>
  <c r="J4232" i="76"/>
  <c r="G4233" i="76"/>
  <c r="H4233" i="76"/>
  <c r="I4233" i="76"/>
  <c r="J4233" i="76"/>
  <c r="G4234" i="76"/>
  <c r="H4234" i="76"/>
  <c r="I4234" i="76"/>
  <c r="J4234" i="76"/>
  <c r="G4235" i="76"/>
  <c r="H4235" i="76"/>
  <c r="I4235" i="76"/>
  <c r="J4235" i="76"/>
  <c r="G4236" i="76"/>
  <c r="H4236" i="76"/>
  <c r="I4236" i="76"/>
  <c r="J4236" i="76"/>
  <c r="G4237" i="76"/>
  <c r="H4237" i="76"/>
  <c r="I4237" i="76"/>
  <c r="J4237" i="76"/>
  <c r="G4238" i="76"/>
  <c r="H4238" i="76"/>
  <c r="I4238" i="76"/>
  <c r="J4238" i="76"/>
  <c r="G4239" i="76"/>
  <c r="H4239" i="76"/>
  <c r="I4239" i="76"/>
  <c r="J4239" i="76"/>
  <c r="G4240" i="76"/>
  <c r="H4240" i="76"/>
  <c r="I4240" i="76"/>
  <c r="J4240" i="76"/>
  <c r="G4241" i="76"/>
  <c r="H4241" i="76"/>
  <c r="I4241" i="76"/>
  <c r="J4241" i="76"/>
  <c r="G4242" i="76"/>
  <c r="H4242" i="76"/>
  <c r="I4242" i="76"/>
  <c r="J4242" i="76"/>
  <c r="G4243" i="76"/>
  <c r="H4243" i="76"/>
  <c r="I4243" i="76"/>
  <c r="J4243" i="76"/>
  <c r="G4244" i="76"/>
  <c r="H4244" i="76"/>
  <c r="I4244" i="76"/>
  <c r="J4244" i="76"/>
  <c r="G4245" i="76"/>
  <c r="H4245" i="76"/>
  <c r="I4245" i="76"/>
  <c r="J4245" i="76"/>
  <c r="G4246" i="76"/>
  <c r="H4246" i="76"/>
  <c r="I4246" i="76"/>
  <c r="J4246" i="76"/>
  <c r="G4247" i="76"/>
  <c r="H4247" i="76"/>
  <c r="I4247" i="76"/>
  <c r="J4247" i="76"/>
  <c r="G4248" i="76"/>
  <c r="H4248" i="76"/>
  <c r="I4248" i="76"/>
  <c r="J4248" i="76"/>
  <c r="G4249" i="76"/>
  <c r="H4249" i="76"/>
  <c r="I4249" i="76"/>
  <c r="J4249" i="76"/>
  <c r="G4250" i="76"/>
  <c r="H4250" i="76"/>
  <c r="I4250" i="76"/>
  <c r="J4250" i="76"/>
  <c r="G4251" i="76"/>
  <c r="H4251" i="76"/>
  <c r="I4251" i="76"/>
  <c r="J4251" i="76"/>
  <c r="G4252" i="76"/>
  <c r="H4252" i="76"/>
  <c r="I4252" i="76"/>
  <c r="J4252" i="76"/>
  <c r="G4253" i="76"/>
  <c r="H4253" i="76"/>
  <c r="I4253" i="76"/>
  <c r="J4253" i="76"/>
  <c r="G4254" i="76"/>
  <c r="H4254" i="76"/>
  <c r="I4254" i="76"/>
  <c r="J4254" i="76"/>
  <c r="G4255" i="76"/>
  <c r="H4255" i="76"/>
  <c r="I4255" i="76"/>
  <c r="J4255" i="76"/>
  <c r="G4256" i="76"/>
  <c r="H4256" i="76"/>
  <c r="I4256" i="76"/>
  <c r="J4256" i="76"/>
  <c r="G4257" i="76"/>
  <c r="H4257" i="76"/>
  <c r="I4257" i="76"/>
  <c r="J4257" i="76"/>
  <c r="G4258" i="76"/>
  <c r="H4258" i="76"/>
  <c r="I4258" i="76"/>
  <c r="J4258" i="76"/>
  <c r="G4259" i="76"/>
  <c r="H4259" i="76"/>
  <c r="I4259" i="76"/>
  <c r="J4259" i="76"/>
  <c r="G4260" i="76"/>
  <c r="H4260" i="76"/>
  <c r="I4260" i="76"/>
  <c r="J4260" i="76"/>
  <c r="G4261" i="76"/>
  <c r="H4261" i="76"/>
  <c r="I4261" i="76"/>
  <c r="J4261" i="76"/>
  <c r="G4262" i="76"/>
  <c r="H4262" i="76"/>
  <c r="I4262" i="76"/>
  <c r="J4262" i="76"/>
  <c r="G4263" i="76"/>
  <c r="H4263" i="76"/>
  <c r="I4263" i="76"/>
  <c r="J4263" i="76"/>
  <c r="G4264" i="76"/>
  <c r="H4264" i="76"/>
  <c r="I4264" i="76"/>
  <c r="J4264" i="76"/>
  <c r="G4265" i="76"/>
  <c r="H4265" i="76"/>
  <c r="I4265" i="76"/>
  <c r="J4265" i="76"/>
  <c r="G4266" i="76"/>
  <c r="H4266" i="76"/>
  <c r="I4266" i="76"/>
  <c r="J4266" i="76"/>
  <c r="G4267" i="76"/>
  <c r="H4267" i="76"/>
  <c r="I4267" i="76"/>
  <c r="J4267" i="76"/>
  <c r="G4268" i="76"/>
  <c r="H4268" i="76"/>
  <c r="I4268" i="76"/>
  <c r="J4268" i="76"/>
  <c r="G4269" i="76"/>
  <c r="H4269" i="76"/>
  <c r="I4269" i="76"/>
  <c r="J4269" i="76"/>
  <c r="G4270" i="76"/>
  <c r="H4270" i="76"/>
  <c r="I4270" i="76"/>
  <c r="J4270" i="76"/>
  <c r="G4271" i="76"/>
  <c r="H4271" i="76"/>
  <c r="I4271" i="76"/>
  <c r="J4271" i="76"/>
  <c r="G4272" i="76"/>
  <c r="H4272" i="76"/>
  <c r="I4272" i="76"/>
  <c r="J4272" i="76"/>
  <c r="G4273" i="76"/>
  <c r="H4273" i="76"/>
  <c r="I4273" i="76"/>
  <c r="J4273" i="76"/>
  <c r="G4274" i="76"/>
  <c r="H4274" i="76"/>
  <c r="I4274" i="76"/>
  <c r="J4274" i="76"/>
  <c r="G4275" i="76"/>
  <c r="H4275" i="76"/>
  <c r="I4275" i="76"/>
  <c r="J4275" i="76"/>
  <c r="G4276" i="76"/>
  <c r="H4276" i="76"/>
  <c r="I4276" i="76"/>
  <c r="J4276" i="76"/>
  <c r="G4277" i="76"/>
  <c r="H4277" i="76"/>
  <c r="I4277" i="76"/>
  <c r="J4277" i="76"/>
  <c r="G4278" i="76"/>
  <c r="H4278" i="76"/>
  <c r="I4278" i="76"/>
  <c r="J4278" i="76"/>
  <c r="G4279" i="76"/>
  <c r="H4279" i="76"/>
  <c r="I4279" i="76"/>
  <c r="J4279" i="76"/>
  <c r="G4280" i="76"/>
  <c r="H4280" i="76"/>
  <c r="I4280" i="76"/>
  <c r="J4280" i="76"/>
  <c r="G4281" i="76"/>
  <c r="H4281" i="76"/>
  <c r="I4281" i="76"/>
  <c r="J4281" i="76"/>
  <c r="G4282" i="76"/>
  <c r="H4282" i="76"/>
  <c r="I4282" i="76"/>
  <c r="J4282" i="76"/>
  <c r="G4283" i="76"/>
  <c r="H4283" i="76"/>
  <c r="I4283" i="76"/>
  <c r="J4283" i="76"/>
  <c r="G4284" i="76"/>
  <c r="H4284" i="76"/>
  <c r="I4284" i="76"/>
  <c r="J4284" i="76"/>
  <c r="G4285" i="76"/>
  <c r="H4285" i="76"/>
  <c r="I4285" i="76"/>
  <c r="J4285" i="76"/>
  <c r="G4286" i="76"/>
  <c r="H4286" i="76"/>
  <c r="I4286" i="76"/>
  <c r="J4286" i="76"/>
  <c r="G4287" i="76"/>
  <c r="H4287" i="76"/>
  <c r="I4287" i="76"/>
  <c r="J4287" i="76"/>
  <c r="G4288" i="76"/>
  <c r="H4288" i="76"/>
  <c r="I4288" i="76"/>
  <c r="J4288" i="76"/>
  <c r="G4289" i="76"/>
  <c r="H4289" i="76"/>
  <c r="I4289" i="76"/>
  <c r="J4289" i="76"/>
  <c r="G4290" i="76"/>
  <c r="H4290" i="76"/>
  <c r="I4290" i="76"/>
  <c r="J4290" i="76"/>
  <c r="G4291" i="76"/>
  <c r="H4291" i="76"/>
  <c r="I4291" i="76"/>
  <c r="J4291" i="76"/>
  <c r="G4292" i="76"/>
  <c r="H4292" i="76"/>
  <c r="I4292" i="76"/>
  <c r="J4292" i="76"/>
  <c r="G4293" i="76"/>
  <c r="H4293" i="76"/>
  <c r="I4293" i="76"/>
  <c r="J4293" i="76"/>
  <c r="G4294" i="76"/>
  <c r="H4294" i="76"/>
  <c r="I4294" i="76"/>
  <c r="J4294" i="76"/>
  <c r="G4295" i="76"/>
  <c r="H4295" i="76"/>
  <c r="I4295" i="76"/>
  <c r="J4295" i="76"/>
  <c r="G4296" i="76"/>
  <c r="H4296" i="76"/>
  <c r="I4296" i="76"/>
  <c r="J4296" i="76"/>
  <c r="G4297" i="76"/>
  <c r="H4297" i="76"/>
  <c r="I4297" i="76"/>
  <c r="J4297" i="76"/>
  <c r="G4298" i="76"/>
  <c r="H4298" i="76"/>
  <c r="I4298" i="76"/>
  <c r="J4298" i="76"/>
  <c r="G4299" i="76"/>
  <c r="H4299" i="76"/>
  <c r="I4299" i="76"/>
  <c r="J4299" i="76"/>
  <c r="G4300" i="76"/>
  <c r="H4300" i="76"/>
  <c r="I4300" i="76"/>
  <c r="J4300" i="76"/>
  <c r="G4301" i="76"/>
  <c r="H4301" i="76"/>
  <c r="I4301" i="76"/>
  <c r="J4301" i="76"/>
  <c r="G4302" i="76"/>
  <c r="H4302" i="76"/>
  <c r="I4302" i="76"/>
  <c r="J4302" i="76"/>
  <c r="G4303" i="76"/>
  <c r="H4303" i="76"/>
  <c r="I4303" i="76"/>
  <c r="J4303" i="76"/>
  <c r="G4304" i="76"/>
  <c r="H4304" i="76"/>
  <c r="I4304" i="76"/>
  <c r="J4304" i="76"/>
  <c r="G4305" i="76"/>
  <c r="H4305" i="76"/>
  <c r="I4305" i="76"/>
  <c r="J4305" i="76"/>
  <c r="G4306" i="76"/>
  <c r="H4306" i="76"/>
  <c r="I4306" i="76"/>
  <c r="J4306" i="76"/>
  <c r="G4307" i="76"/>
  <c r="H4307" i="76"/>
  <c r="I4307" i="76"/>
  <c r="J4307" i="76"/>
  <c r="G4308" i="76"/>
  <c r="H4308" i="76"/>
  <c r="I4308" i="76"/>
  <c r="J4308" i="76"/>
  <c r="G4309" i="76"/>
  <c r="H4309" i="76"/>
  <c r="I4309" i="76"/>
  <c r="J4309" i="76"/>
  <c r="G4310" i="76"/>
  <c r="H4310" i="76"/>
  <c r="I4310" i="76"/>
  <c r="J4310" i="76"/>
  <c r="G4311" i="76"/>
  <c r="H4311" i="76"/>
  <c r="I4311" i="76"/>
  <c r="J4311" i="76"/>
  <c r="G4312" i="76"/>
  <c r="H4312" i="76"/>
  <c r="I4312" i="76"/>
  <c r="J4312" i="76"/>
  <c r="G4313" i="76"/>
  <c r="H4313" i="76"/>
  <c r="I4313" i="76"/>
  <c r="J4313" i="76"/>
  <c r="G4314" i="76"/>
  <c r="H4314" i="76"/>
  <c r="I4314" i="76"/>
  <c r="J4314" i="76"/>
  <c r="G4315" i="76"/>
  <c r="H4315" i="76"/>
  <c r="I4315" i="76"/>
  <c r="J4315" i="76"/>
  <c r="G4316" i="76"/>
  <c r="H4316" i="76"/>
  <c r="I4316" i="76"/>
  <c r="J4316" i="76"/>
  <c r="G4317" i="76"/>
  <c r="H4317" i="76"/>
  <c r="I4317" i="76"/>
  <c r="J4317" i="76"/>
  <c r="G4318" i="76"/>
  <c r="H4318" i="76"/>
  <c r="I4318" i="76"/>
  <c r="J4318" i="76"/>
  <c r="G4319" i="76"/>
  <c r="H4319" i="76"/>
  <c r="I4319" i="76"/>
  <c r="J4319" i="76"/>
  <c r="G4320" i="76"/>
  <c r="H4320" i="76"/>
  <c r="I4320" i="76"/>
  <c r="J4320" i="76"/>
  <c r="G4321" i="76"/>
  <c r="H4321" i="76"/>
  <c r="I4321" i="76"/>
  <c r="J4321" i="76"/>
  <c r="G4322" i="76"/>
  <c r="H4322" i="76"/>
  <c r="I4322" i="76"/>
  <c r="J4322" i="76"/>
  <c r="G4323" i="76"/>
  <c r="H4323" i="76"/>
  <c r="I4323" i="76"/>
  <c r="J4323" i="76"/>
  <c r="G4324" i="76"/>
  <c r="H4324" i="76"/>
  <c r="I4324" i="76"/>
  <c r="J4324" i="76"/>
  <c r="G4325" i="76"/>
  <c r="H4325" i="76"/>
  <c r="I4325" i="76"/>
  <c r="J4325" i="76"/>
  <c r="G4326" i="76"/>
  <c r="H4326" i="76"/>
  <c r="I4326" i="76"/>
  <c r="J4326" i="76"/>
  <c r="G4327" i="76"/>
  <c r="H4327" i="76"/>
  <c r="I4327" i="76"/>
  <c r="J4327" i="76"/>
  <c r="G4328" i="76"/>
  <c r="H4328" i="76"/>
  <c r="I4328" i="76"/>
  <c r="J4328" i="76"/>
  <c r="G4329" i="76"/>
  <c r="H4329" i="76"/>
  <c r="I4329" i="76"/>
  <c r="J4329" i="76"/>
  <c r="G4330" i="76"/>
  <c r="H4330" i="76"/>
  <c r="I4330" i="76"/>
  <c r="J4330" i="76"/>
  <c r="G4331" i="76"/>
  <c r="H4331" i="76"/>
  <c r="I4331" i="76"/>
  <c r="J4331" i="76"/>
  <c r="G4332" i="76"/>
  <c r="H4332" i="76"/>
  <c r="I4332" i="76"/>
  <c r="J4332" i="76"/>
  <c r="G4333" i="76"/>
  <c r="H4333" i="76"/>
  <c r="I4333" i="76"/>
  <c r="J4333" i="76"/>
  <c r="G4334" i="76"/>
  <c r="H4334" i="76"/>
  <c r="I4334" i="76"/>
  <c r="J4334" i="76"/>
  <c r="G4335" i="76"/>
  <c r="H4335" i="76"/>
  <c r="I4335" i="76"/>
  <c r="J4335" i="76"/>
  <c r="G4336" i="76"/>
  <c r="H4336" i="76"/>
  <c r="I4336" i="76"/>
  <c r="J4336" i="76"/>
  <c r="G4337" i="76"/>
  <c r="H4337" i="76"/>
  <c r="I4337" i="76"/>
  <c r="J4337" i="76"/>
  <c r="G4338" i="76"/>
  <c r="H4338" i="76"/>
  <c r="I4338" i="76"/>
  <c r="J4338" i="76"/>
  <c r="G4339" i="76"/>
  <c r="H4339" i="76"/>
  <c r="I4339" i="76"/>
  <c r="J4339" i="76"/>
  <c r="G4340" i="76"/>
  <c r="H4340" i="76"/>
  <c r="I4340" i="76"/>
  <c r="J4340" i="76"/>
  <c r="G4341" i="76"/>
  <c r="H4341" i="76"/>
  <c r="I4341" i="76"/>
  <c r="J4341" i="76"/>
  <c r="G4342" i="76"/>
  <c r="H4342" i="76"/>
  <c r="I4342" i="76"/>
  <c r="J4342" i="76"/>
  <c r="G4343" i="76"/>
  <c r="H4343" i="76"/>
  <c r="I4343" i="76"/>
  <c r="J4343" i="76"/>
  <c r="G4344" i="76"/>
  <c r="H4344" i="76"/>
  <c r="I4344" i="76"/>
  <c r="J4344" i="76"/>
  <c r="G4345" i="76"/>
  <c r="H4345" i="76"/>
  <c r="I4345" i="76"/>
  <c r="J4345" i="76"/>
  <c r="G4346" i="76"/>
  <c r="H4346" i="76"/>
  <c r="I4346" i="76"/>
  <c r="J4346" i="76"/>
  <c r="G4347" i="76"/>
  <c r="H4347" i="76"/>
  <c r="I4347" i="76"/>
  <c r="J4347" i="76"/>
  <c r="G4348" i="76"/>
  <c r="H4348" i="76"/>
  <c r="I4348" i="76"/>
  <c r="J4348" i="76"/>
  <c r="G4349" i="76"/>
  <c r="H4349" i="76"/>
  <c r="I4349" i="76"/>
  <c r="J4349" i="76"/>
  <c r="G4350" i="76"/>
  <c r="H4350" i="76"/>
  <c r="I4350" i="76"/>
  <c r="J4350" i="76"/>
  <c r="G4351" i="76"/>
  <c r="H4351" i="76"/>
  <c r="I4351" i="76"/>
  <c r="J4351" i="76"/>
  <c r="G4352" i="76"/>
  <c r="H4352" i="76"/>
  <c r="I4352" i="76"/>
  <c r="J4352" i="76"/>
  <c r="G4353" i="76"/>
  <c r="H4353" i="76"/>
  <c r="I4353" i="76"/>
  <c r="J4353" i="76"/>
  <c r="G4354" i="76"/>
  <c r="H4354" i="76"/>
  <c r="I4354" i="76"/>
  <c r="J4354" i="76"/>
  <c r="G4355" i="76"/>
  <c r="H4355" i="76"/>
  <c r="I4355" i="76"/>
  <c r="J4355" i="76"/>
  <c r="G4356" i="76"/>
  <c r="H4356" i="76"/>
  <c r="I4356" i="76"/>
  <c r="J4356" i="76"/>
  <c r="G4357" i="76"/>
  <c r="H4357" i="76"/>
  <c r="I4357" i="76"/>
  <c r="J4357" i="76"/>
  <c r="G4358" i="76"/>
  <c r="H4358" i="76"/>
  <c r="I4358" i="76"/>
  <c r="J4358" i="76"/>
  <c r="G4359" i="76"/>
  <c r="H4359" i="76"/>
  <c r="I4359" i="76"/>
  <c r="J4359" i="76"/>
  <c r="G4360" i="76"/>
  <c r="H4360" i="76"/>
  <c r="I4360" i="76"/>
  <c r="J4360" i="76"/>
  <c r="G4361" i="76"/>
  <c r="H4361" i="76"/>
  <c r="I4361" i="76"/>
  <c r="J4361" i="76"/>
  <c r="G4362" i="76"/>
  <c r="H4362" i="76"/>
  <c r="I4362" i="76"/>
  <c r="J4362" i="76"/>
  <c r="G4363" i="76"/>
  <c r="H4363" i="76"/>
  <c r="I4363" i="76"/>
  <c r="J4363" i="76"/>
  <c r="G4364" i="76"/>
  <c r="H4364" i="76"/>
  <c r="I4364" i="76"/>
  <c r="J4364" i="76"/>
  <c r="G4365" i="76"/>
  <c r="H4365" i="76"/>
  <c r="I4365" i="76"/>
  <c r="J4365" i="76"/>
  <c r="G4366" i="76"/>
  <c r="H4366" i="76"/>
  <c r="I4366" i="76"/>
  <c r="J4366" i="76"/>
  <c r="G4367" i="76"/>
  <c r="H4367" i="76"/>
  <c r="I4367" i="76"/>
  <c r="J4367" i="76"/>
  <c r="G4368" i="76"/>
  <c r="H4368" i="76"/>
  <c r="I4368" i="76"/>
  <c r="J4368" i="76"/>
  <c r="G4369" i="76"/>
  <c r="H4369" i="76"/>
  <c r="I4369" i="76"/>
  <c r="J4369" i="76"/>
  <c r="G4370" i="76"/>
  <c r="H4370" i="76"/>
  <c r="I4370" i="76"/>
  <c r="J4370" i="76"/>
  <c r="G4371" i="76"/>
  <c r="H4371" i="76"/>
  <c r="I4371" i="76"/>
  <c r="J4371" i="76"/>
  <c r="G4372" i="76"/>
  <c r="H4372" i="76"/>
  <c r="I4372" i="76"/>
  <c r="J4372" i="76"/>
  <c r="G4373" i="76"/>
  <c r="H4373" i="76"/>
  <c r="I4373" i="76"/>
  <c r="J4373" i="76"/>
  <c r="G4374" i="76"/>
  <c r="H4374" i="76"/>
  <c r="I4374" i="76"/>
  <c r="J4374" i="76"/>
  <c r="G4375" i="76"/>
  <c r="H4375" i="76"/>
  <c r="I4375" i="76"/>
  <c r="J4375" i="76"/>
  <c r="G4376" i="76"/>
  <c r="H4376" i="76"/>
  <c r="I4376" i="76"/>
  <c r="J4376" i="76"/>
  <c r="G4377" i="76"/>
  <c r="H4377" i="76"/>
  <c r="I4377" i="76"/>
  <c r="J4377" i="76"/>
  <c r="G4378" i="76"/>
  <c r="H4378" i="76"/>
  <c r="I4378" i="76"/>
  <c r="J4378" i="76"/>
  <c r="G4379" i="76"/>
  <c r="H4379" i="76"/>
  <c r="I4379" i="76"/>
  <c r="J4379" i="76"/>
  <c r="G4380" i="76"/>
  <c r="H4380" i="76"/>
  <c r="I4380" i="76"/>
  <c r="J4380" i="76"/>
  <c r="G4381" i="76"/>
  <c r="H4381" i="76"/>
  <c r="I4381" i="76"/>
  <c r="J4381" i="76"/>
  <c r="G4382" i="76"/>
  <c r="H4382" i="76"/>
  <c r="I4382" i="76"/>
  <c r="J4382" i="76"/>
  <c r="G4383" i="76"/>
  <c r="H4383" i="76"/>
  <c r="I4383" i="76"/>
  <c r="J4383" i="76"/>
  <c r="G4384" i="76"/>
  <c r="H4384" i="76"/>
  <c r="I4384" i="76"/>
  <c r="J4384" i="76"/>
  <c r="G4385" i="76"/>
  <c r="H4385" i="76"/>
  <c r="I4385" i="76"/>
  <c r="J4385" i="76"/>
  <c r="G4386" i="76"/>
  <c r="H4386" i="76"/>
  <c r="I4386" i="76"/>
  <c r="J4386" i="76"/>
  <c r="G4387" i="76"/>
  <c r="H4387" i="76"/>
  <c r="I4387" i="76"/>
  <c r="J4387" i="76"/>
  <c r="G4388" i="76"/>
  <c r="H4388" i="76"/>
  <c r="I4388" i="76"/>
  <c r="J4388" i="76"/>
  <c r="G4389" i="76"/>
  <c r="H4389" i="76"/>
  <c r="I4389" i="76"/>
  <c r="J4389" i="76"/>
  <c r="G4390" i="76"/>
  <c r="H4390" i="76"/>
  <c r="I4390" i="76"/>
  <c r="J4390" i="76"/>
  <c r="G4391" i="76"/>
  <c r="H4391" i="76"/>
  <c r="I4391" i="76"/>
  <c r="J4391" i="76"/>
  <c r="G4392" i="76"/>
  <c r="H4392" i="76"/>
  <c r="I4392" i="76"/>
  <c r="J4392" i="76"/>
  <c r="G4393" i="76"/>
  <c r="H4393" i="76"/>
  <c r="I4393" i="76"/>
  <c r="J4393" i="76"/>
  <c r="G4394" i="76"/>
  <c r="H4394" i="76"/>
  <c r="I4394" i="76"/>
  <c r="J4394" i="76"/>
  <c r="G4395" i="76"/>
  <c r="H4395" i="76"/>
  <c r="I4395" i="76"/>
  <c r="J4395" i="76"/>
  <c r="G4396" i="76"/>
  <c r="H4396" i="76"/>
  <c r="I4396" i="76"/>
  <c r="J4396" i="76"/>
  <c r="G4397" i="76"/>
  <c r="H4397" i="76"/>
  <c r="I4397" i="76"/>
  <c r="J4397" i="76"/>
  <c r="G4398" i="76"/>
  <c r="H4398" i="76"/>
  <c r="I4398" i="76"/>
  <c r="J4398" i="76"/>
  <c r="G4399" i="76"/>
  <c r="H4399" i="76"/>
  <c r="I4399" i="76"/>
  <c r="J4399" i="76"/>
  <c r="G4400" i="76"/>
  <c r="H4400" i="76"/>
  <c r="I4400" i="76"/>
  <c r="J4400" i="76"/>
  <c r="G4401" i="76"/>
  <c r="H4401" i="76"/>
  <c r="I4401" i="76"/>
  <c r="J4401" i="76"/>
  <c r="G4402" i="76"/>
  <c r="H4402" i="76"/>
  <c r="I4402" i="76"/>
  <c r="J4402" i="76"/>
  <c r="G4403" i="76"/>
  <c r="H4403" i="76"/>
  <c r="I4403" i="76"/>
  <c r="J4403" i="76"/>
  <c r="G4404" i="76"/>
  <c r="H4404" i="76"/>
  <c r="I4404" i="76"/>
  <c r="J4404" i="76"/>
  <c r="G4405" i="76"/>
  <c r="H4405" i="76"/>
  <c r="I4405" i="76"/>
  <c r="J4405" i="76"/>
  <c r="G4406" i="76"/>
  <c r="H4406" i="76"/>
  <c r="I4406" i="76"/>
  <c r="J4406" i="76"/>
  <c r="G4407" i="76"/>
  <c r="H4407" i="76"/>
  <c r="I4407" i="76"/>
  <c r="J4407" i="76"/>
  <c r="G4408" i="76"/>
  <c r="H4408" i="76"/>
  <c r="I4408" i="76"/>
  <c r="J4408" i="76"/>
  <c r="G4409" i="76"/>
  <c r="H4409" i="76"/>
  <c r="I4409" i="76"/>
  <c r="J4409" i="76"/>
  <c r="G4410" i="76"/>
  <c r="H4410" i="76"/>
  <c r="I4410" i="76"/>
  <c r="J4410" i="76"/>
  <c r="G4411" i="76"/>
  <c r="H4411" i="76"/>
  <c r="I4411" i="76"/>
  <c r="J4411" i="76"/>
  <c r="G4412" i="76"/>
  <c r="H4412" i="76"/>
  <c r="I4412" i="76"/>
  <c r="J4412" i="76"/>
  <c r="G4413" i="76"/>
  <c r="H4413" i="76"/>
  <c r="I4413" i="76"/>
  <c r="J4413" i="76"/>
  <c r="G4414" i="76"/>
  <c r="H4414" i="76"/>
  <c r="I4414" i="76"/>
  <c r="J4414" i="76"/>
  <c r="G4415" i="76"/>
  <c r="H4415" i="76"/>
  <c r="I4415" i="76"/>
  <c r="J4415" i="76"/>
  <c r="G4416" i="76"/>
  <c r="H4416" i="76"/>
  <c r="I4416" i="76"/>
  <c r="J4416" i="76"/>
  <c r="G4417" i="76"/>
  <c r="H4417" i="76"/>
  <c r="I4417" i="76"/>
  <c r="J4417" i="76"/>
  <c r="G4418" i="76"/>
  <c r="H4418" i="76"/>
  <c r="I4418" i="76"/>
  <c r="J4418" i="76"/>
  <c r="G4419" i="76"/>
  <c r="H4419" i="76"/>
  <c r="I4419" i="76"/>
  <c r="J4419" i="76"/>
  <c r="G4420" i="76"/>
  <c r="H4420" i="76"/>
  <c r="I4420" i="76"/>
  <c r="J4420" i="76"/>
  <c r="G4421" i="76"/>
  <c r="H4421" i="76"/>
  <c r="I4421" i="76"/>
  <c r="J4421" i="76"/>
  <c r="G4422" i="76"/>
  <c r="H4422" i="76"/>
  <c r="I4422" i="76"/>
  <c r="J4422" i="76"/>
  <c r="G4423" i="76"/>
  <c r="H4423" i="76"/>
  <c r="I4423" i="76"/>
  <c r="J4423" i="76"/>
  <c r="G4424" i="76"/>
  <c r="H4424" i="76"/>
  <c r="I4424" i="76"/>
  <c r="J4424" i="76"/>
  <c r="G4425" i="76"/>
  <c r="H4425" i="76"/>
  <c r="I4425" i="76"/>
  <c r="J4425" i="76"/>
  <c r="G4426" i="76"/>
  <c r="H4426" i="76"/>
  <c r="I4426" i="76"/>
  <c r="J4426" i="76"/>
  <c r="G4427" i="76"/>
  <c r="H4427" i="76"/>
  <c r="I4427" i="76"/>
  <c r="J4427" i="76"/>
  <c r="G4428" i="76"/>
  <c r="H4428" i="76"/>
  <c r="I4428" i="76"/>
  <c r="J4428" i="76"/>
  <c r="G4429" i="76"/>
  <c r="H4429" i="76"/>
  <c r="I4429" i="76"/>
  <c r="J4429" i="76"/>
  <c r="G4430" i="76"/>
  <c r="H4430" i="76"/>
  <c r="I4430" i="76"/>
  <c r="J4430" i="76"/>
  <c r="G4431" i="76"/>
  <c r="H4431" i="76"/>
  <c r="I4431" i="76"/>
  <c r="J4431" i="76"/>
  <c r="G4432" i="76"/>
  <c r="H4432" i="76"/>
  <c r="I4432" i="76"/>
  <c r="J4432" i="76"/>
  <c r="G4433" i="76"/>
  <c r="H4433" i="76"/>
  <c r="I4433" i="76"/>
  <c r="J4433" i="76"/>
  <c r="G4434" i="76"/>
  <c r="H4434" i="76"/>
  <c r="I4434" i="76"/>
  <c r="J4434" i="76"/>
  <c r="G4435" i="76"/>
  <c r="H4435" i="76"/>
  <c r="I4435" i="76"/>
  <c r="J4435" i="76"/>
  <c r="G4436" i="76"/>
  <c r="H4436" i="76"/>
  <c r="I4436" i="76"/>
  <c r="J4436" i="76"/>
  <c r="G4437" i="76"/>
  <c r="H4437" i="76"/>
  <c r="I4437" i="76"/>
  <c r="J4437" i="76"/>
  <c r="G4438" i="76"/>
  <c r="H4438" i="76"/>
  <c r="I4438" i="76"/>
  <c r="J4438" i="76"/>
  <c r="G4439" i="76"/>
  <c r="H4439" i="76"/>
  <c r="I4439" i="76"/>
  <c r="J4439" i="76"/>
  <c r="G4440" i="76"/>
  <c r="H4440" i="76"/>
  <c r="I4440" i="76"/>
  <c r="J4440" i="76"/>
  <c r="G4441" i="76"/>
  <c r="H4441" i="76"/>
  <c r="I4441" i="76"/>
  <c r="J4441" i="76"/>
  <c r="G4442" i="76"/>
  <c r="H4442" i="76"/>
  <c r="I4442" i="76"/>
  <c r="J4442" i="76"/>
  <c r="G4443" i="76"/>
  <c r="H4443" i="76"/>
  <c r="I4443" i="76"/>
  <c r="J4443" i="76"/>
  <c r="G4444" i="76"/>
  <c r="H4444" i="76"/>
  <c r="I4444" i="76"/>
  <c r="J4444" i="76"/>
  <c r="G4445" i="76"/>
  <c r="H4445" i="76"/>
  <c r="I4445" i="76"/>
  <c r="J4445" i="76"/>
  <c r="G4446" i="76"/>
  <c r="H4446" i="76"/>
  <c r="I4446" i="76"/>
  <c r="J4446" i="76"/>
  <c r="G4447" i="76"/>
  <c r="H4447" i="76"/>
  <c r="I4447" i="76"/>
  <c r="J4447" i="76"/>
  <c r="G4448" i="76"/>
  <c r="H4448" i="76"/>
  <c r="I4448" i="76"/>
  <c r="J4448" i="76"/>
  <c r="G4449" i="76"/>
  <c r="H4449" i="76"/>
  <c r="I4449" i="76"/>
  <c r="J4449" i="76"/>
  <c r="G4450" i="76"/>
  <c r="H4450" i="76"/>
  <c r="I4450" i="76"/>
  <c r="J4450" i="76"/>
  <c r="G4451" i="76"/>
  <c r="H4451" i="76"/>
  <c r="I4451" i="76"/>
  <c r="J4451" i="76"/>
  <c r="G4452" i="76"/>
  <c r="H4452" i="76"/>
  <c r="I4452" i="76"/>
  <c r="J4452" i="76"/>
  <c r="G4453" i="76"/>
  <c r="H4453" i="76"/>
  <c r="I4453" i="76"/>
  <c r="J4453" i="76"/>
  <c r="G4454" i="76"/>
  <c r="H4454" i="76"/>
  <c r="I4454" i="76"/>
  <c r="J4454" i="76"/>
  <c r="G4455" i="76"/>
  <c r="H4455" i="76"/>
  <c r="I4455" i="76"/>
  <c r="J4455" i="76"/>
  <c r="G4456" i="76"/>
  <c r="H4456" i="76"/>
  <c r="I4456" i="76"/>
  <c r="J4456" i="76"/>
  <c r="G4457" i="76"/>
  <c r="H4457" i="76"/>
  <c r="I4457" i="76"/>
  <c r="J4457" i="76"/>
  <c r="G4458" i="76"/>
  <c r="H4458" i="76"/>
  <c r="I4458" i="76"/>
  <c r="J4458" i="76"/>
  <c r="G4459" i="76"/>
  <c r="H4459" i="76"/>
  <c r="I4459" i="76"/>
  <c r="J4459" i="76"/>
  <c r="G4460" i="76"/>
  <c r="H4460" i="76"/>
  <c r="I4460" i="76"/>
  <c r="J4460" i="76"/>
  <c r="G4461" i="76"/>
  <c r="H4461" i="76"/>
  <c r="I4461" i="76"/>
  <c r="J4461" i="76"/>
  <c r="G4462" i="76"/>
  <c r="H4462" i="76"/>
  <c r="I4462" i="76"/>
  <c r="J4462" i="76"/>
  <c r="G4463" i="76"/>
  <c r="H4463" i="76"/>
  <c r="I4463" i="76"/>
  <c r="J4463" i="76"/>
  <c r="G4464" i="76"/>
  <c r="H4464" i="76"/>
  <c r="I4464" i="76"/>
  <c r="J4464" i="76"/>
  <c r="G4465" i="76"/>
  <c r="H4465" i="76"/>
  <c r="I4465" i="76"/>
  <c r="J4465" i="76"/>
  <c r="G4466" i="76"/>
  <c r="H4466" i="76"/>
  <c r="I4466" i="76"/>
  <c r="J4466" i="76"/>
  <c r="G4467" i="76"/>
  <c r="H4467" i="76"/>
  <c r="I4467" i="76"/>
  <c r="J4467" i="76"/>
  <c r="G4468" i="76"/>
  <c r="H4468" i="76"/>
  <c r="I4468" i="76"/>
  <c r="J4468" i="76"/>
  <c r="G4469" i="76"/>
  <c r="H4469" i="76"/>
  <c r="I4469" i="76"/>
  <c r="J4469" i="76"/>
  <c r="G4470" i="76"/>
  <c r="H4470" i="76"/>
  <c r="I4470" i="76"/>
  <c r="J4470" i="76"/>
  <c r="G4471" i="76"/>
  <c r="H4471" i="76"/>
  <c r="I4471" i="76"/>
  <c r="J4471" i="76"/>
  <c r="G4472" i="76"/>
  <c r="H4472" i="76"/>
  <c r="I4472" i="76"/>
  <c r="J4472" i="76"/>
  <c r="G4473" i="76"/>
  <c r="H4473" i="76"/>
  <c r="I4473" i="76"/>
  <c r="J4473" i="76"/>
  <c r="G4474" i="76"/>
  <c r="H4474" i="76"/>
  <c r="I4474" i="76"/>
  <c r="J4474" i="76"/>
  <c r="G4475" i="76"/>
  <c r="H4475" i="76"/>
  <c r="I4475" i="76"/>
  <c r="J4475" i="76"/>
  <c r="G4476" i="76"/>
  <c r="H4476" i="76"/>
  <c r="I4476" i="76"/>
  <c r="J4476" i="76"/>
  <c r="G4477" i="76"/>
  <c r="H4477" i="76"/>
  <c r="I4477" i="76"/>
  <c r="J4477" i="76"/>
  <c r="G4478" i="76"/>
  <c r="H4478" i="76"/>
  <c r="I4478" i="76"/>
  <c r="J4478" i="76"/>
  <c r="G4479" i="76"/>
  <c r="H4479" i="76"/>
  <c r="I4479" i="76"/>
  <c r="J4479" i="76"/>
  <c r="G4480" i="76"/>
  <c r="H4480" i="76"/>
  <c r="I4480" i="76"/>
  <c r="J4480" i="76"/>
  <c r="G4481" i="76"/>
  <c r="H4481" i="76"/>
  <c r="I4481" i="76"/>
  <c r="J4481" i="76"/>
  <c r="G4482" i="76"/>
  <c r="H4482" i="76"/>
  <c r="I4482" i="76"/>
  <c r="J4482" i="76"/>
  <c r="G4483" i="76"/>
  <c r="H4483" i="76"/>
  <c r="I4483" i="76"/>
  <c r="J4483" i="76"/>
  <c r="G4484" i="76"/>
  <c r="H4484" i="76"/>
  <c r="I4484" i="76"/>
  <c r="J4484" i="76"/>
  <c r="G4485" i="76"/>
  <c r="H4485" i="76"/>
  <c r="I4485" i="76"/>
  <c r="J4485" i="76"/>
  <c r="G4486" i="76"/>
  <c r="H4486" i="76"/>
  <c r="I4486" i="76"/>
  <c r="J4486" i="76"/>
  <c r="G4487" i="76"/>
  <c r="H4487" i="76"/>
  <c r="I4487" i="76"/>
  <c r="J4487" i="76"/>
  <c r="G4488" i="76"/>
  <c r="H4488" i="76"/>
  <c r="I4488" i="76"/>
  <c r="J4488" i="76"/>
  <c r="G4489" i="76"/>
  <c r="H4489" i="76"/>
  <c r="I4489" i="76"/>
  <c r="J4489" i="76"/>
  <c r="G4490" i="76"/>
  <c r="H4490" i="76"/>
  <c r="I4490" i="76"/>
  <c r="J4490" i="76"/>
  <c r="G4491" i="76"/>
  <c r="H4491" i="76"/>
  <c r="I4491" i="76"/>
  <c r="J4491" i="76"/>
  <c r="G4492" i="76"/>
  <c r="H4492" i="76"/>
  <c r="I4492" i="76"/>
  <c r="J4492" i="76"/>
  <c r="G4493" i="76"/>
  <c r="H4493" i="76"/>
  <c r="I4493" i="76"/>
  <c r="J4493" i="76"/>
  <c r="G4494" i="76"/>
  <c r="H4494" i="76"/>
  <c r="I4494" i="76"/>
  <c r="J4494" i="76"/>
  <c r="G4495" i="76"/>
  <c r="H4495" i="76"/>
  <c r="I4495" i="76"/>
  <c r="J4495" i="76"/>
  <c r="G4496" i="76"/>
  <c r="H4496" i="76"/>
  <c r="I4496" i="76"/>
  <c r="J4496" i="76"/>
  <c r="G4497" i="76"/>
  <c r="H4497" i="76"/>
  <c r="I4497" i="76"/>
  <c r="J4497" i="76"/>
  <c r="G4498" i="76"/>
  <c r="H4498" i="76"/>
  <c r="I4498" i="76"/>
  <c r="J4498" i="76"/>
  <c r="G4499" i="76"/>
  <c r="H4499" i="76"/>
  <c r="I4499" i="76"/>
  <c r="J4499" i="76"/>
  <c r="G4500" i="76"/>
  <c r="H4500" i="76"/>
  <c r="I4500" i="76"/>
  <c r="J4500" i="76"/>
  <c r="G4501" i="76"/>
  <c r="H4501" i="76"/>
  <c r="I4501" i="76"/>
  <c r="J4501" i="76"/>
  <c r="G4502" i="76"/>
  <c r="H4502" i="76"/>
  <c r="I4502" i="76"/>
  <c r="J4502" i="76"/>
  <c r="G4503" i="76"/>
  <c r="H4503" i="76"/>
  <c r="I4503" i="76"/>
  <c r="J4503" i="76"/>
  <c r="G4504" i="76"/>
  <c r="H4504" i="76"/>
  <c r="I4504" i="76"/>
  <c r="J4504" i="76"/>
  <c r="G4505" i="76"/>
  <c r="H4505" i="76"/>
  <c r="I4505" i="76"/>
  <c r="J4505" i="76"/>
  <c r="G4506" i="76"/>
  <c r="H4506" i="76"/>
  <c r="I4506" i="76"/>
  <c r="J4506" i="76"/>
  <c r="G4507" i="76"/>
  <c r="H4507" i="76"/>
  <c r="I4507" i="76"/>
  <c r="J4507" i="76"/>
  <c r="G4508" i="76"/>
  <c r="H4508" i="76"/>
  <c r="I4508" i="76"/>
  <c r="J4508" i="76"/>
  <c r="G4509" i="76"/>
  <c r="H4509" i="76"/>
  <c r="I4509" i="76"/>
  <c r="J4509" i="76"/>
  <c r="G4510" i="76"/>
  <c r="H4510" i="76"/>
  <c r="I4510" i="76"/>
  <c r="J4510" i="76"/>
  <c r="G4511" i="76"/>
  <c r="H4511" i="76"/>
  <c r="I4511" i="76"/>
  <c r="J4511" i="76"/>
  <c r="G4512" i="76"/>
  <c r="H4512" i="76"/>
  <c r="I4512" i="76"/>
  <c r="J4512" i="76"/>
  <c r="G4513" i="76"/>
  <c r="H4513" i="76"/>
  <c r="I4513" i="76"/>
  <c r="J4513" i="76"/>
  <c r="G4514" i="76"/>
  <c r="H4514" i="76"/>
  <c r="I4514" i="76"/>
  <c r="J4514" i="76"/>
  <c r="G4515" i="76"/>
  <c r="H4515" i="76"/>
  <c r="I4515" i="76"/>
  <c r="J4515" i="76"/>
  <c r="G4516" i="76"/>
  <c r="H4516" i="76"/>
  <c r="I4516" i="76"/>
  <c r="J4516" i="76"/>
  <c r="G4517" i="76"/>
  <c r="H4517" i="76"/>
  <c r="I4517" i="76"/>
  <c r="J4517" i="76"/>
  <c r="G4518" i="76"/>
  <c r="H4518" i="76"/>
  <c r="I4518" i="76"/>
  <c r="J4518" i="76"/>
  <c r="G4519" i="76"/>
  <c r="H4519" i="76"/>
  <c r="I4519" i="76"/>
  <c r="J4519" i="76"/>
  <c r="G4520" i="76"/>
  <c r="H4520" i="76"/>
  <c r="I4520" i="76"/>
  <c r="J4520" i="76"/>
  <c r="G4521" i="76"/>
  <c r="H4521" i="76"/>
  <c r="I4521" i="76"/>
  <c r="J4521" i="76"/>
  <c r="G4522" i="76"/>
  <c r="H4522" i="76"/>
  <c r="I4522" i="76"/>
  <c r="J4522" i="76"/>
  <c r="G4523" i="76"/>
  <c r="H4523" i="76"/>
  <c r="I4523" i="76"/>
  <c r="J4523" i="76"/>
  <c r="G4524" i="76"/>
  <c r="H4524" i="76"/>
  <c r="I4524" i="76"/>
  <c r="J4524" i="76"/>
  <c r="G4525" i="76"/>
  <c r="H4525" i="76"/>
  <c r="I4525" i="76"/>
  <c r="J4525" i="76"/>
  <c r="G4526" i="76"/>
  <c r="H4526" i="76"/>
  <c r="I4526" i="76"/>
  <c r="J4526" i="76"/>
  <c r="G4527" i="76"/>
  <c r="H4527" i="76"/>
  <c r="I4527" i="76"/>
  <c r="J4527" i="76"/>
  <c r="G4528" i="76"/>
  <c r="H4528" i="76"/>
  <c r="I4528" i="76"/>
  <c r="J4528" i="76"/>
  <c r="G4529" i="76"/>
  <c r="H4529" i="76"/>
  <c r="I4529" i="76"/>
  <c r="J4529" i="76"/>
  <c r="G4530" i="76"/>
  <c r="H4530" i="76"/>
  <c r="I4530" i="76"/>
  <c r="J4530" i="76"/>
  <c r="G4531" i="76"/>
  <c r="H4531" i="76"/>
  <c r="I4531" i="76"/>
  <c r="J4531" i="76"/>
  <c r="G4532" i="76"/>
  <c r="H4532" i="76"/>
  <c r="I4532" i="76"/>
  <c r="J4532" i="76"/>
  <c r="G4533" i="76"/>
  <c r="H4533" i="76"/>
  <c r="I4533" i="76"/>
  <c r="J4533" i="76"/>
  <c r="G4534" i="76"/>
  <c r="H4534" i="76"/>
  <c r="I4534" i="76"/>
  <c r="J4534" i="76"/>
  <c r="G4535" i="76"/>
  <c r="H4535" i="76"/>
  <c r="I4535" i="76"/>
  <c r="J4535" i="76"/>
  <c r="G4536" i="76"/>
  <c r="H4536" i="76"/>
  <c r="I4536" i="76"/>
  <c r="J4536" i="76"/>
  <c r="G4537" i="76"/>
  <c r="H4537" i="76"/>
  <c r="I4537" i="76"/>
  <c r="J4537" i="76"/>
  <c r="G4538" i="76"/>
  <c r="H4538" i="76"/>
  <c r="I4538" i="76"/>
  <c r="J4538" i="76"/>
  <c r="G4539" i="76"/>
  <c r="H4539" i="76"/>
  <c r="I4539" i="76"/>
  <c r="J4539" i="76"/>
  <c r="G4540" i="76"/>
  <c r="H4540" i="76"/>
  <c r="I4540" i="76"/>
  <c r="J4540" i="76"/>
  <c r="G4541" i="76"/>
  <c r="H4541" i="76"/>
  <c r="I4541" i="76"/>
  <c r="J4541" i="76"/>
  <c r="G4542" i="76"/>
  <c r="H4542" i="76"/>
  <c r="I4542" i="76"/>
  <c r="J4542" i="76"/>
  <c r="G4543" i="76"/>
  <c r="H4543" i="76"/>
  <c r="I4543" i="76"/>
  <c r="J4543" i="76"/>
  <c r="G4544" i="76"/>
  <c r="H4544" i="76"/>
  <c r="I4544" i="76"/>
  <c r="J4544" i="76"/>
  <c r="G4545" i="76"/>
  <c r="H4545" i="76"/>
  <c r="I4545" i="76"/>
  <c r="J4545" i="76"/>
  <c r="G4546" i="76"/>
  <c r="H4546" i="76"/>
  <c r="I4546" i="76"/>
  <c r="J4546" i="76"/>
  <c r="G4547" i="76"/>
  <c r="H4547" i="76"/>
  <c r="I4547" i="76"/>
  <c r="J4547" i="76"/>
  <c r="G4548" i="76"/>
  <c r="H4548" i="76"/>
  <c r="I4548" i="76"/>
  <c r="J4548" i="76"/>
  <c r="G4549" i="76"/>
  <c r="H4549" i="76"/>
  <c r="I4549" i="76"/>
  <c r="J4549" i="76"/>
  <c r="G4550" i="76"/>
  <c r="H4550" i="76"/>
  <c r="I4550" i="76"/>
  <c r="J4550" i="76"/>
  <c r="G4551" i="76"/>
  <c r="H4551" i="76"/>
  <c r="I4551" i="76"/>
  <c r="J4551" i="76"/>
  <c r="G4552" i="76"/>
  <c r="H4552" i="76"/>
  <c r="I4552" i="76"/>
  <c r="J4552" i="76"/>
  <c r="G4553" i="76"/>
  <c r="H4553" i="76"/>
  <c r="I4553" i="76"/>
  <c r="J4553" i="76"/>
  <c r="G4554" i="76"/>
  <c r="H4554" i="76"/>
  <c r="I4554" i="76"/>
  <c r="J4554" i="76"/>
  <c r="G4555" i="76"/>
  <c r="H4555" i="76"/>
  <c r="I4555" i="76"/>
  <c r="J4555" i="76"/>
  <c r="G4556" i="76"/>
  <c r="H4556" i="76"/>
  <c r="I4556" i="76"/>
  <c r="J4556" i="76"/>
  <c r="G4557" i="76"/>
  <c r="H4557" i="76"/>
  <c r="I4557" i="76"/>
  <c r="J4557" i="76"/>
  <c r="G4558" i="76"/>
  <c r="H4558" i="76"/>
  <c r="I4558" i="76"/>
  <c r="J4558" i="76"/>
  <c r="G4559" i="76"/>
  <c r="H4559" i="76"/>
  <c r="I4559" i="76"/>
  <c r="J4559" i="76"/>
  <c r="G4560" i="76"/>
  <c r="H4560" i="76"/>
  <c r="I4560" i="76"/>
  <c r="J4560" i="76"/>
  <c r="G4561" i="76"/>
  <c r="H4561" i="76"/>
  <c r="I4561" i="76"/>
  <c r="J4561" i="76"/>
  <c r="G4562" i="76"/>
  <c r="H4562" i="76"/>
  <c r="I4562" i="76"/>
  <c r="J4562" i="76"/>
  <c r="G4563" i="76"/>
  <c r="H4563" i="76"/>
  <c r="I4563" i="76"/>
  <c r="J4563" i="76"/>
  <c r="G4564" i="76"/>
  <c r="H4564" i="76"/>
  <c r="I4564" i="76"/>
  <c r="J4564" i="76"/>
  <c r="G4565" i="76"/>
  <c r="H4565" i="76"/>
  <c r="I4565" i="76"/>
  <c r="J4565" i="76"/>
  <c r="G4566" i="76"/>
  <c r="H4566" i="76"/>
  <c r="I4566" i="76"/>
  <c r="J4566" i="76"/>
  <c r="G4567" i="76"/>
  <c r="H4567" i="76"/>
  <c r="I4567" i="76"/>
  <c r="J4567" i="76"/>
  <c r="G4568" i="76"/>
  <c r="H4568" i="76"/>
  <c r="I4568" i="76"/>
  <c r="J4568" i="76"/>
  <c r="G4569" i="76"/>
  <c r="H4569" i="76"/>
  <c r="I4569" i="76"/>
  <c r="J4569" i="76"/>
  <c r="G4570" i="76"/>
  <c r="H4570" i="76"/>
  <c r="I4570" i="76"/>
  <c r="J4570" i="76"/>
  <c r="G4571" i="76"/>
  <c r="H4571" i="76"/>
  <c r="I4571" i="76"/>
  <c r="J4571" i="76"/>
  <c r="G4572" i="76"/>
  <c r="H4572" i="76"/>
  <c r="I4572" i="76"/>
  <c r="J4572" i="76"/>
  <c r="G4573" i="76"/>
  <c r="H4573" i="76"/>
  <c r="I4573" i="76"/>
  <c r="J4573" i="76"/>
  <c r="G4574" i="76"/>
  <c r="H4574" i="76"/>
  <c r="I4574" i="76"/>
  <c r="J4574" i="76"/>
  <c r="G4575" i="76"/>
  <c r="H4575" i="76"/>
  <c r="I4575" i="76"/>
  <c r="J4575" i="76"/>
  <c r="G4576" i="76"/>
  <c r="H4576" i="76"/>
  <c r="I4576" i="76"/>
  <c r="J4576" i="76"/>
  <c r="G4577" i="76"/>
  <c r="H4577" i="76"/>
  <c r="I4577" i="76"/>
  <c r="J4577" i="76"/>
  <c r="G4578" i="76"/>
  <c r="H4578" i="76"/>
  <c r="I4578" i="76"/>
  <c r="J4578" i="76"/>
  <c r="G4579" i="76"/>
  <c r="H4579" i="76"/>
  <c r="I4579" i="76"/>
  <c r="J4579" i="76"/>
  <c r="G4580" i="76"/>
  <c r="H4580" i="76"/>
  <c r="I4580" i="76"/>
  <c r="J4580" i="76"/>
  <c r="G4581" i="76"/>
  <c r="H4581" i="76"/>
  <c r="I4581" i="76"/>
  <c r="J4581" i="76"/>
  <c r="G4582" i="76"/>
  <c r="H4582" i="76"/>
  <c r="I4582" i="76"/>
  <c r="J4582" i="76"/>
  <c r="G4583" i="76"/>
  <c r="H4583" i="76"/>
  <c r="I4583" i="76"/>
  <c r="J4583" i="76"/>
  <c r="G4584" i="76"/>
  <c r="H4584" i="76"/>
  <c r="I4584" i="76"/>
  <c r="J4584" i="76"/>
  <c r="G4585" i="76"/>
  <c r="H4585" i="76"/>
  <c r="I4585" i="76"/>
  <c r="J4585" i="76"/>
  <c r="G4586" i="76"/>
  <c r="H4586" i="76"/>
  <c r="I4586" i="76"/>
  <c r="J4586" i="76"/>
  <c r="G4587" i="76"/>
  <c r="H4587" i="76"/>
  <c r="I4587" i="76"/>
  <c r="J4587" i="76"/>
  <c r="G4588" i="76"/>
  <c r="H4588" i="76"/>
  <c r="I4588" i="76"/>
  <c r="J4588" i="76"/>
  <c r="G4589" i="76"/>
  <c r="H4589" i="76"/>
  <c r="I4589" i="76"/>
  <c r="J4589" i="76"/>
  <c r="G4590" i="76"/>
  <c r="H4590" i="76"/>
  <c r="I4590" i="76"/>
  <c r="J4590" i="76"/>
  <c r="G4591" i="76"/>
  <c r="H4591" i="76"/>
  <c r="I4591" i="76"/>
  <c r="J4591" i="76"/>
  <c r="G4592" i="76"/>
  <c r="H4592" i="76"/>
  <c r="I4592" i="76"/>
  <c r="J4592" i="76"/>
  <c r="G4593" i="76"/>
  <c r="H4593" i="76"/>
  <c r="I4593" i="76"/>
  <c r="J4593" i="76"/>
  <c r="G4594" i="76"/>
  <c r="H4594" i="76"/>
  <c r="I4594" i="76"/>
  <c r="J4594" i="76"/>
  <c r="G4595" i="76"/>
  <c r="H4595" i="76"/>
  <c r="I4595" i="76"/>
  <c r="J4595" i="76"/>
  <c r="G4596" i="76"/>
  <c r="H4596" i="76"/>
  <c r="I4596" i="76"/>
  <c r="J4596" i="76"/>
  <c r="G4597" i="76"/>
  <c r="H4597" i="76"/>
  <c r="I4597" i="76"/>
  <c r="J4597" i="76"/>
  <c r="G4598" i="76"/>
  <c r="H4598" i="76"/>
  <c r="I4598" i="76"/>
  <c r="J4598" i="76"/>
  <c r="G4599" i="76"/>
  <c r="H4599" i="76"/>
  <c r="I4599" i="76"/>
  <c r="J4599" i="76"/>
  <c r="G4600" i="76"/>
  <c r="H4600" i="76"/>
  <c r="I4600" i="76"/>
  <c r="J4600" i="76"/>
  <c r="G4601" i="76"/>
  <c r="H4601" i="76"/>
  <c r="I4601" i="76"/>
  <c r="J4601" i="76"/>
  <c r="G4602" i="76"/>
  <c r="H4602" i="76"/>
  <c r="I4602" i="76"/>
  <c r="J4602" i="76"/>
  <c r="G4603" i="76"/>
  <c r="H4603" i="76"/>
  <c r="I4603" i="76"/>
  <c r="J4603" i="76"/>
  <c r="G4604" i="76"/>
  <c r="H4604" i="76"/>
  <c r="I4604" i="76"/>
  <c r="J4604" i="76"/>
  <c r="G4605" i="76"/>
  <c r="H4605" i="76"/>
  <c r="I4605" i="76"/>
  <c r="J4605" i="76"/>
  <c r="G4606" i="76"/>
  <c r="H4606" i="76"/>
  <c r="I4606" i="76"/>
  <c r="J4606" i="76"/>
  <c r="G4607" i="76"/>
  <c r="H4607" i="76"/>
  <c r="I4607" i="76"/>
  <c r="J4607" i="76"/>
  <c r="G4608" i="76"/>
  <c r="H4608" i="76"/>
  <c r="I4608" i="76"/>
  <c r="J4608" i="76"/>
  <c r="G4609" i="76"/>
  <c r="H4609" i="76"/>
  <c r="I4609" i="76"/>
  <c r="J4609" i="76"/>
  <c r="G4610" i="76"/>
  <c r="H4610" i="76"/>
  <c r="I4610" i="76"/>
  <c r="J4610" i="76"/>
  <c r="G4611" i="76"/>
  <c r="H4611" i="76"/>
  <c r="I4611" i="76"/>
  <c r="J4611" i="76"/>
  <c r="G4612" i="76"/>
  <c r="H4612" i="76"/>
  <c r="I4612" i="76"/>
  <c r="J4612" i="76"/>
  <c r="G4613" i="76"/>
  <c r="H4613" i="76"/>
  <c r="I4613" i="76"/>
  <c r="J4613" i="76"/>
  <c r="G4614" i="76"/>
  <c r="H4614" i="76"/>
  <c r="I4614" i="76"/>
  <c r="J4614" i="76"/>
  <c r="G4615" i="76"/>
  <c r="H4615" i="76"/>
  <c r="I4615" i="76"/>
  <c r="J4615" i="76"/>
  <c r="G4616" i="76"/>
  <c r="H4616" i="76"/>
  <c r="I4616" i="76"/>
  <c r="J4616" i="76"/>
  <c r="G4617" i="76"/>
  <c r="H4617" i="76"/>
  <c r="I4617" i="76"/>
  <c r="J4617" i="76"/>
  <c r="G4618" i="76"/>
  <c r="H4618" i="76"/>
  <c r="I4618" i="76"/>
  <c r="J4618" i="76"/>
  <c r="G4619" i="76"/>
  <c r="H4619" i="76"/>
  <c r="I4619" i="76"/>
  <c r="J4619" i="76"/>
  <c r="G4620" i="76"/>
  <c r="H4620" i="76"/>
  <c r="I4620" i="76"/>
  <c r="J4620" i="76"/>
  <c r="G4621" i="76"/>
  <c r="H4621" i="76"/>
  <c r="I4621" i="76"/>
  <c r="J4621" i="76"/>
  <c r="G4622" i="76"/>
  <c r="H4622" i="76"/>
  <c r="I4622" i="76"/>
  <c r="J4622" i="76"/>
  <c r="G4623" i="76"/>
  <c r="H4623" i="76"/>
  <c r="I4623" i="76"/>
  <c r="J4623" i="76"/>
  <c r="G4624" i="76"/>
  <c r="H4624" i="76"/>
  <c r="I4624" i="76"/>
  <c r="J4624" i="76"/>
  <c r="G4625" i="76"/>
  <c r="H4625" i="76"/>
  <c r="I4625" i="76"/>
  <c r="J4625" i="76"/>
  <c r="G4626" i="76"/>
  <c r="H4626" i="76"/>
  <c r="I4626" i="76"/>
  <c r="J4626" i="76"/>
  <c r="G4627" i="76"/>
  <c r="H4627" i="76"/>
  <c r="I4627" i="76"/>
  <c r="J4627" i="76"/>
  <c r="G4628" i="76"/>
  <c r="H4628" i="76"/>
  <c r="I4628" i="76"/>
  <c r="J4628" i="76"/>
  <c r="G4629" i="76"/>
  <c r="H4629" i="76"/>
  <c r="I4629" i="76"/>
  <c r="J4629" i="76"/>
  <c r="G4630" i="76"/>
  <c r="H4630" i="76"/>
  <c r="I4630" i="76"/>
  <c r="J4630" i="76"/>
  <c r="G4631" i="76"/>
  <c r="H4631" i="76"/>
  <c r="I4631" i="76"/>
  <c r="J4631" i="76"/>
  <c r="G4632" i="76"/>
  <c r="H4632" i="76"/>
  <c r="I4632" i="76"/>
  <c r="J4632" i="76"/>
  <c r="G4633" i="76"/>
  <c r="H4633" i="76"/>
  <c r="I4633" i="76"/>
  <c r="J4633" i="76"/>
  <c r="G4634" i="76"/>
  <c r="H4634" i="76"/>
  <c r="I4634" i="76"/>
  <c r="J4634" i="76"/>
  <c r="G4635" i="76"/>
  <c r="H4635" i="76"/>
  <c r="I4635" i="76"/>
  <c r="J4635" i="76"/>
  <c r="G4636" i="76"/>
  <c r="H4636" i="76"/>
  <c r="I4636" i="76"/>
  <c r="J4636" i="76"/>
  <c r="G4637" i="76"/>
  <c r="H4637" i="76"/>
  <c r="I4637" i="76"/>
  <c r="J4637" i="76"/>
  <c r="G4638" i="76"/>
  <c r="H4638" i="76"/>
  <c r="I4638" i="76"/>
  <c r="J4638" i="76"/>
  <c r="G4639" i="76"/>
  <c r="H4639" i="76"/>
  <c r="I4639" i="76"/>
  <c r="J4639" i="76"/>
  <c r="G4640" i="76"/>
  <c r="H4640" i="76"/>
  <c r="I4640" i="76"/>
  <c r="J4640" i="76"/>
  <c r="G4641" i="76"/>
  <c r="H4641" i="76"/>
  <c r="I4641" i="76"/>
  <c r="J4641" i="76"/>
  <c r="G4642" i="76"/>
  <c r="H4642" i="76"/>
  <c r="I4642" i="76"/>
  <c r="J4642" i="76"/>
  <c r="G4643" i="76"/>
  <c r="H4643" i="76"/>
  <c r="I4643" i="76"/>
  <c r="J4643" i="76"/>
  <c r="G4644" i="76"/>
  <c r="H4644" i="76"/>
  <c r="I4644" i="76"/>
  <c r="J4644" i="76"/>
  <c r="G4645" i="76"/>
  <c r="H4645" i="76"/>
  <c r="I4645" i="76"/>
  <c r="J4645" i="76"/>
  <c r="G4646" i="76"/>
  <c r="H4646" i="76"/>
  <c r="I4646" i="76"/>
  <c r="J4646" i="76"/>
  <c r="G4647" i="76"/>
  <c r="H4647" i="76"/>
  <c r="I4647" i="76"/>
  <c r="J4647" i="76"/>
  <c r="G4648" i="76"/>
  <c r="H4648" i="76"/>
  <c r="I4648" i="76"/>
  <c r="J4648" i="76"/>
  <c r="G4649" i="76"/>
  <c r="H4649" i="76"/>
  <c r="I4649" i="76"/>
  <c r="J4649" i="76"/>
  <c r="G4650" i="76"/>
  <c r="H4650" i="76"/>
  <c r="I4650" i="76"/>
  <c r="J4650" i="76"/>
  <c r="G4651" i="76"/>
  <c r="H4651" i="76"/>
  <c r="I4651" i="76"/>
  <c r="J4651" i="76"/>
  <c r="G4652" i="76"/>
  <c r="H4652" i="76"/>
  <c r="I4652" i="76"/>
  <c r="J4652" i="76"/>
  <c r="G4653" i="76"/>
  <c r="H4653" i="76"/>
  <c r="I4653" i="76"/>
  <c r="J4653" i="76"/>
  <c r="G4654" i="76"/>
  <c r="H4654" i="76"/>
  <c r="I4654" i="76"/>
  <c r="J4654" i="76"/>
  <c r="G4655" i="76"/>
  <c r="H4655" i="76"/>
  <c r="I4655" i="76"/>
  <c r="J4655" i="76"/>
  <c r="G4656" i="76"/>
  <c r="H4656" i="76"/>
  <c r="I4656" i="76"/>
  <c r="J4656" i="76"/>
  <c r="G4657" i="76"/>
  <c r="H4657" i="76"/>
  <c r="I4657" i="76"/>
  <c r="J4657" i="76"/>
  <c r="G4658" i="76"/>
  <c r="H4658" i="76"/>
  <c r="I4658" i="76"/>
  <c r="J4658" i="76"/>
  <c r="G4659" i="76"/>
  <c r="H4659" i="76"/>
  <c r="I4659" i="76"/>
  <c r="J4659" i="76"/>
  <c r="G4660" i="76"/>
  <c r="H4660" i="76"/>
  <c r="I4660" i="76"/>
  <c r="J4660" i="76"/>
  <c r="G4661" i="76"/>
  <c r="H4661" i="76"/>
  <c r="I4661" i="76"/>
  <c r="J4661" i="76"/>
  <c r="G4662" i="76"/>
  <c r="H4662" i="76"/>
  <c r="I4662" i="76"/>
  <c r="J4662" i="76"/>
  <c r="G4663" i="76"/>
  <c r="H4663" i="76"/>
  <c r="I4663" i="76"/>
  <c r="J4663" i="76"/>
  <c r="G4664" i="76"/>
  <c r="H4664" i="76"/>
  <c r="I4664" i="76"/>
  <c r="J4664" i="76"/>
  <c r="G4665" i="76"/>
  <c r="H4665" i="76"/>
  <c r="I4665" i="76"/>
  <c r="J4665" i="76"/>
  <c r="G4666" i="76"/>
  <c r="H4666" i="76"/>
  <c r="I4666" i="76"/>
  <c r="J4666" i="76"/>
  <c r="G4667" i="76"/>
  <c r="H4667" i="76"/>
  <c r="I4667" i="76"/>
  <c r="J4667" i="76"/>
  <c r="G4668" i="76"/>
  <c r="H4668" i="76"/>
  <c r="I4668" i="76"/>
  <c r="J4668" i="76"/>
  <c r="G4669" i="76"/>
  <c r="H4669" i="76"/>
  <c r="I4669" i="76"/>
  <c r="J4669" i="76"/>
  <c r="G4670" i="76"/>
  <c r="H4670" i="76"/>
  <c r="I4670" i="76"/>
  <c r="J4670" i="76"/>
  <c r="G4671" i="76"/>
  <c r="H4671" i="76"/>
  <c r="I4671" i="76"/>
  <c r="J4671" i="76"/>
  <c r="G4672" i="76"/>
  <c r="H4672" i="76"/>
  <c r="I4672" i="76"/>
  <c r="J4672" i="76"/>
  <c r="G4673" i="76"/>
  <c r="H4673" i="76"/>
  <c r="I4673" i="76"/>
  <c r="J4673" i="76"/>
  <c r="G4674" i="76"/>
  <c r="H4674" i="76"/>
  <c r="I4674" i="76"/>
  <c r="J4674" i="76"/>
  <c r="G4675" i="76"/>
  <c r="H4675" i="76"/>
  <c r="I4675" i="76"/>
  <c r="J4675" i="76"/>
  <c r="G4676" i="76"/>
  <c r="H4676" i="76"/>
  <c r="I4676" i="76"/>
  <c r="J4676" i="76"/>
  <c r="G4677" i="76"/>
  <c r="H4677" i="76"/>
  <c r="I4677" i="76"/>
  <c r="J4677" i="76"/>
  <c r="G4678" i="76"/>
  <c r="H4678" i="76"/>
  <c r="I4678" i="76"/>
  <c r="J4678" i="76"/>
  <c r="G4679" i="76"/>
  <c r="H4679" i="76"/>
  <c r="I4679" i="76"/>
  <c r="J4679" i="76"/>
  <c r="G4680" i="76"/>
  <c r="H4680" i="76"/>
  <c r="I4680" i="76"/>
  <c r="J4680" i="76"/>
  <c r="G4681" i="76"/>
  <c r="H4681" i="76"/>
  <c r="I4681" i="76"/>
  <c r="J4681" i="76"/>
  <c r="G4682" i="76"/>
  <c r="H4682" i="76"/>
  <c r="I4682" i="76"/>
  <c r="J4682" i="76"/>
  <c r="G4683" i="76"/>
  <c r="H4683" i="76"/>
  <c r="I4683" i="76"/>
  <c r="J4683" i="76"/>
  <c r="G4684" i="76"/>
  <c r="H4684" i="76"/>
  <c r="I4684" i="76"/>
  <c r="J4684" i="76"/>
  <c r="G4685" i="76"/>
  <c r="H4685" i="76"/>
  <c r="I4685" i="76"/>
  <c r="J4685" i="76"/>
  <c r="G4686" i="76"/>
  <c r="H4686" i="76"/>
  <c r="I4686" i="76"/>
  <c r="J4686" i="76"/>
  <c r="G4687" i="76"/>
  <c r="H4687" i="76"/>
  <c r="I4687" i="76"/>
  <c r="J4687" i="76"/>
  <c r="G4688" i="76"/>
  <c r="H4688" i="76"/>
  <c r="I4688" i="76"/>
  <c r="J4688" i="76"/>
  <c r="G4689" i="76"/>
  <c r="H4689" i="76"/>
  <c r="I4689" i="76"/>
  <c r="J4689" i="76"/>
  <c r="G4690" i="76"/>
  <c r="H4690" i="76"/>
  <c r="I4690" i="76"/>
  <c r="J4690" i="76"/>
  <c r="G4691" i="76"/>
  <c r="H4691" i="76"/>
  <c r="I4691" i="76"/>
  <c r="J4691" i="76"/>
  <c r="G4692" i="76"/>
  <c r="H4692" i="76"/>
  <c r="I4692" i="76"/>
  <c r="J4692" i="76"/>
  <c r="G4693" i="76"/>
  <c r="H4693" i="76"/>
  <c r="I4693" i="76"/>
  <c r="J4693" i="76"/>
  <c r="G4694" i="76"/>
  <c r="H4694" i="76"/>
  <c r="I4694" i="76"/>
  <c r="J4694" i="76"/>
  <c r="G4695" i="76"/>
  <c r="H4695" i="76"/>
  <c r="I4695" i="76"/>
  <c r="J4695" i="76"/>
  <c r="G4696" i="76"/>
  <c r="H4696" i="76"/>
  <c r="I4696" i="76"/>
  <c r="J4696" i="76"/>
  <c r="G4697" i="76"/>
  <c r="H4697" i="76"/>
  <c r="I4697" i="76"/>
  <c r="J4697" i="76"/>
  <c r="G4698" i="76"/>
  <c r="H4698" i="76"/>
  <c r="I4698" i="76"/>
  <c r="J4698" i="76"/>
  <c r="G4699" i="76"/>
  <c r="H4699" i="76"/>
  <c r="I4699" i="76"/>
  <c r="J4699" i="76"/>
  <c r="G4700" i="76"/>
  <c r="H4700" i="76"/>
  <c r="I4700" i="76"/>
  <c r="J4700" i="76"/>
  <c r="G4701" i="76"/>
  <c r="H4701" i="76"/>
  <c r="I4701" i="76"/>
  <c r="J4701" i="76"/>
  <c r="G4702" i="76"/>
  <c r="H4702" i="76"/>
  <c r="I4702" i="76"/>
  <c r="J4702" i="76"/>
  <c r="G4703" i="76"/>
  <c r="H4703" i="76"/>
  <c r="I4703" i="76"/>
  <c r="J4703" i="76"/>
  <c r="G4704" i="76"/>
  <c r="H4704" i="76"/>
  <c r="I4704" i="76"/>
  <c r="J4704" i="76"/>
  <c r="G4705" i="76"/>
  <c r="H4705" i="76"/>
  <c r="I4705" i="76"/>
  <c r="J4705" i="76"/>
  <c r="G4706" i="76"/>
  <c r="H4706" i="76"/>
  <c r="I4706" i="76"/>
  <c r="J4706" i="76"/>
  <c r="G4707" i="76"/>
  <c r="H4707" i="76"/>
  <c r="I4707" i="76"/>
  <c r="J4707" i="76"/>
  <c r="G4708" i="76"/>
  <c r="H4708" i="76"/>
  <c r="I4708" i="76"/>
  <c r="J4708" i="76"/>
  <c r="G4709" i="76"/>
  <c r="H4709" i="76"/>
  <c r="I4709" i="76"/>
  <c r="J4709" i="76"/>
  <c r="G4710" i="76"/>
  <c r="H4710" i="76"/>
  <c r="I4710" i="76"/>
  <c r="J4710" i="76"/>
  <c r="G4711" i="76"/>
  <c r="H4711" i="76"/>
  <c r="I4711" i="76"/>
  <c r="J4711" i="76"/>
  <c r="G4712" i="76"/>
  <c r="H4712" i="76"/>
  <c r="I4712" i="76"/>
  <c r="J4712" i="76"/>
  <c r="G4713" i="76"/>
  <c r="H4713" i="76"/>
  <c r="I4713" i="76"/>
  <c r="J4713" i="76"/>
  <c r="G4714" i="76"/>
  <c r="H4714" i="76"/>
  <c r="I4714" i="76"/>
  <c r="J4714" i="76"/>
  <c r="G4715" i="76"/>
  <c r="H4715" i="76"/>
  <c r="I4715" i="76"/>
  <c r="J4715" i="76"/>
  <c r="G4716" i="76"/>
  <c r="H4716" i="76"/>
  <c r="I4716" i="76"/>
  <c r="J4716" i="76"/>
  <c r="G4717" i="76"/>
  <c r="H4717" i="76"/>
  <c r="I4717" i="76"/>
  <c r="J4717" i="76"/>
  <c r="G4718" i="76"/>
  <c r="H4718" i="76"/>
  <c r="I4718" i="76"/>
  <c r="J4718" i="76"/>
  <c r="G4719" i="76"/>
  <c r="H4719" i="76"/>
  <c r="I4719" i="76"/>
  <c r="J4719" i="76"/>
  <c r="G4720" i="76"/>
  <c r="H4720" i="76"/>
  <c r="I4720" i="76"/>
  <c r="J4720" i="76"/>
  <c r="G4721" i="76"/>
  <c r="H4721" i="76"/>
  <c r="I4721" i="76"/>
  <c r="J4721" i="76"/>
  <c r="G4722" i="76"/>
  <c r="H4722" i="76"/>
  <c r="I4722" i="76"/>
  <c r="J4722" i="76"/>
  <c r="G4723" i="76"/>
  <c r="H4723" i="76"/>
  <c r="I4723" i="76"/>
  <c r="J4723" i="76"/>
  <c r="G4724" i="76"/>
  <c r="H4724" i="76"/>
  <c r="I4724" i="76"/>
  <c r="J4724" i="76"/>
  <c r="G4725" i="76"/>
  <c r="H4725" i="76"/>
  <c r="I4725" i="76"/>
  <c r="J4725" i="76"/>
  <c r="G4726" i="76"/>
  <c r="H4726" i="76"/>
  <c r="I4726" i="76"/>
  <c r="J4726" i="76"/>
  <c r="G4727" i="76"/>
  <c r="H4727" i="76"/>
  <c r="I4727" i="76"/>
  <c r="J4727" i="76"/>
  <c r="G4728" i="76"/>
  <c r="H4728" i="76"/>
  <c r="I4728" i="76"/>
  <c r="J4728" i="76"/>
  <c r="G4729" i="76"/>
  <c r="H4729" i="76"/>
  <c r="I4729" i="76"/>
  <c r="J4729" i="76"/>
  <c r="G4730" i="76"/>
  <c r="H4730" i="76"/>
  <c r="I4730" i="76"/>
  <c r="J4730" i="76"/>
  <c r="G4731" i="76"/>
  <c r="H4731" i="76"/>
  <c r="I4731" i="76"/>
  <c r="J4731" i="76"/>
  <c r="G4732" i="76"/>
  <c r="H4732" i="76"/>
  <c r="I4732" i="76"/>
  <c r="J4732" i="76"/>
  <c r="G4733" i="76"/>
  <c r="H4733" i="76"/>
  <c r="I4733" i="76"/>
  <c r="J4733" i="76"/>
  <c r="G4734" i="76"/>
  <c r="H4734" i="76"/>
  <c r="I4734" i="76"/>
  <c r="J4734" i="76"/>
  <c r="G4735" i="76"/>
  <c r="H4735" i="76"/>
  <c r="I4735" i="76"/>
  <c r="J4735" i="76"/>
  <c r="G4736" i="76"/>
  <c r="H4736" i="76"/>
  <c r="I4736" i="76"/>
  <c r="J4736" i="76"/>
  <c r="G4737" i="76"/>
  <c r="H4737" i="76"/>
  <c r="I4737" i="76"/>
  <c r="J4737" i="76"/>
  <c r="G4738" i="76"/>
  <c r="H4738" i="76"/>
  <c r="I4738" i="76"/>
  <c r="J4738" i="76"/>
  <c r="G4739" i="76"/>
  <c r="H4739" i="76"/>
  <c r="I4739" i="76"/>
  <c r="J4739" i="76"/>
  <c r="G4740" i="76"/>
  <c r="H4740" i="76"/>
  <c r="I4740" i="76"/>
  <c r="J4740" i="76"/>
  <c r="G4741" i="76"/>
  <c r="H4741" i="76"/>
  <c r="I4741" i="76"/>
  <c r="J4741" i="76"/>
  <c r="G4742" i="76"/>
  <c r="H4742" i="76"/>
  <c r="I4742" i="76"/>
  <c r="J4742" i="76"/>
  <c r="G4743" i="76"/>
  <c r="H4743" i="76"/>
  <c r="I4743" i="76"/>
  <c r="J4743" i="76"/>
  <c r="G4744" i="76"/>
  <c r="H4744" i="76"/>
  <c r="I4744" i="76"/>
  <c r="J4744" i="76"/>
  <c r="G4745" i="76"/>
  <c r="H4745" i="76"/>
  <c r="I4745" i="76"/>
  <c r="J4745" i="76"/>
  <c r="G4746" i="76"/>
  <c r="H4746" i="76"/>
  <c r="I4746" i="76"/>
  <c r="J4746" i="76"/>
  <c r="G4747" i="76"/>
  <c r="H4747" i="76"/>
  <c r="I4747" i="76"/>
  <c r="J4747" i="76"/>
  <c r="G4748" i="76"/>
  <c r="H4748" i="76"/>
  <c r="I4748" i="76"/>
  <c r="J4748" i="76"/>
  <c r="G4749" i="76"/>
  <c r="H4749" i="76"/>
  <c r="I4749" i="76"/>
  <c r="J4749" i="76"/>
  <c r="G4750" i="76"/>
  <c r="H4750" i="76"/>
  <c r="I4750" i="76"/>
  <c r="J4750" i="76"/>
  <c r="G4751" i="76"/>
  <c r="H4751" i="76"/>
  <c r="I4751" i="76"/>
  <c r="J4751" i="76"/>
  <c r="G4752" i="76"/>
  <c r="H4752" i="76"/>
  <c r="I4752" i="76"/>
  <c r="J4752" i="76"/>
  <c r="G4753" i="76"/>
  <c r="H4753" i="76"/>
  <c r="I4753" i="76"/>
  <c r="J4753" i="76"/>
  <c r="G4754" i="76"/>
  <c r="H4754" i="76"/>
  <c r="I4754" i="76"/>
  <c r="J4754" i="76"/>
  <c r="G4755" i="76"/>
  <c r="H4755" i="76"/>
  <c r="I4755" i="76"/>
  <c r="J4755" i="76"/>
  <c r="G4756" i="76"/>
  <c r="H4756" i="76"/>
  <c r="I4756" i="76"/>
  <c r="J4756" i="76"/>
  <c r="G4757" i="76"/>
  <c r="H4757" i="76"/>
  <c r="I4757" i="76"/>
  <c r="J4757" i="76"/>
  <c r="G4758" i="76"/>
  <c r="H4758" i="76"/>
  <c r="I4758" i="76"/>
  <c r="J4758" i="76"/>
  <c r="G4759" i="76"/>
  <c r="H4759" i="76"/>
  <c r="I4759" i="76"/>
  <c r="J4759" i="76"/>
  <c r="G4760" i="76"/>
  <c r="H4760" i="76"/>
  <c r="I4760" i="76"/>
  <c r="J4760" i="76"/>
  <c r="G4761" i="76"/>
  <c r="H4761" i="76"/>
  <c r="I4761" i="76"/>
  <c r="J4761" i="76"/>
  <c r="G4762" i="76"/>
  <c r="H4762" i="76"/>
  <c r="I4762" i="76"/>
  <c r="J4762" i="76"/>
  <c r="G4763" i="76"/>
  <c r="H4763" i="76"/>
  <c r="I4763" i="76"/>
  <c r="J4763" i="76"/>
  <c r="G4764" i="76"/>
  <c r="H4764" i="76"/>
  <c r="I4764" i="76"/>
  <c r="J4764" i="76"/>
  <c r="G4765" i="76"/>
  <c r="H4765" i="76"/>
  <c r="I4765" i="76"/>
  <c r="J4765" i="76"/>
  <c r="G4766" i="76"/>
  <c r="H4766" i="76"/>
  <c r="I4766" i="76"/>
  <c r="J4766" i="76"/>
  <c r="G4767" i="76"/>
  <c r="H4767" i="76"/>
  <c r="I4767" i="76"/>
  <c r="J4767" i="76"/>
  <c r="G4768" i="76"/>
  <c r="H4768" i="76"/>
  <c r="I4768" i="76"/>
  <c r="J4768" i="76"/>
  <c r="G4769" i="76"/>
  <c r="H4769" i="76"/>
  <c r="I4769" i="76"/>
  <c r="J4769" i="76"/>
  <c r="G4770" i="76"/>
  <c r="H4770" i="76"/>
  <c r="I4770" i="76"/>
  <c r="J4770" i="76"/>
  <c r="G4771" i="76"/>
  <c r="H4771" i="76"/>
  <c r="I4771" i="76"/>
  <c r="J4771" i="76"/>
  <c r="G4772" i="76"/>
  <c r="H4772" i="76"/>
  <c r="I4772" i="76"/>
  <c r="J4772" i="76"/>
  <c r="G4773" i="76"/>
  <c r="H4773" i="76"/>
  <c r="I4773" i="76"/>
  <c r="J4773" i="76"/>
  <c r="G4774" i="76"/>
  <c r="H4774" i="76"/>
  <c r="I4774" i="76"/>
  <c r="J4774" i="76"/>
  <c r="G4775" i="76"/>
  <c r="H4775" i="76"/>
  <c r="I4775" i="76"/>
  <c r="J4775" i="76"/>
  <c r="G4776" i="76"/>
  <c r="H4776" i="76"/>
  <c r="I4776" i="76"/>
  <c r="J4776" i="76"/>
  <c r="G4777" i="76"/>
  <c r="H4777" i="76"/>
  <c r="I4777" i="76"/>
  <c r="J4777" i="76"/>
  <c r="G4778" i="76"/>
  <c r="H4778" i="76"/>
  <c r="I4778" i="76"/>
  <c r="J4778" i="76"/>
  <c r="G4779" i="76"/>
  <c r="H4779" i="76"/>
  <c r="I4779" i="76"/>
  <c r="J4779" i="76"/>
  <c r="G4780" i="76"/>
  <c r="H4780" i="76"/>
  <c r="I4780" i="76"/>
  <c r="J4780" i="76"/>
  <c r="G4781" i="76"/>
  <c r="H4781" i="76"/>
  <c r="I4781" i="76"/>
  <c r="J4781" i="76"/>
  <c r="G4782" i="76"/>
  <c r="H4782" i="76"/>
  <c r="I4782" i="76"/>
  <c r="J4782" i="76"/>
  <c r="G4783" i="76"/>
  <c r="H4783" i="76"/>
  <c r="I4783" i="76"/>
  <c r="J4783" i="76"/>
  <c r="G4784" i="76"/>
  <c r="H4784" i="76"/>
  <c r="I4784" i="76"/>
  <c r="J4784" i="76"/>
  <c r="G4785" i="76"/>
  <c r="H4785" i="76"/>
  <c r="I4785" i="76"/>
  <c r="J4785" i="76"/>
  <c r="G4786" i="76"/>
  <c r="H4786" i="76"/>
  <c r="I4786" i="76"/>
  <c r="J4786" i="76"/>
  <c r="G4787" i="76"/>
  <c r="H4787" i="76"/>
  <c r="I4787" i="76"/>
  <c r="J4787" i="76"/>
  <c r="G4788" i="76"/>
  <c r="H4788" i="76"/>
  <c r="I4788" i="76"/>
  <c r="J4788" i="76"/>
  <c r="G4789" i="76"/>
  <c r="H4789" i="76"/>
  <c r="I4789" i="76"/>
  <c r="J4789" i="76"/>
  <c r="G4790" i="76"/>
  <c r="H4790" i="76"/>
  <c r="I4790" i="76"/>
  <c r="J4790" i="76"/>
  <c r="G4791" i="76"/>
  <c r="H4791" i="76"/>
  <c r="I4791" i="76"/>
  <c r="J4791" i="76"/>
  <c r="G4792" i="76"/>
  <c r="H4792" i="76"/>
  <c r="I4792" i="76"/>
  <c r="J4792" i="76"/>
  <c r="G4793" i="76"/>
  <c r="H4793" i="76"/>
  <c r="I4793" i="76"/>
  <c r="J4793" i="76"/>
  <c r="G4794" i="76"/>
  <c r="H4794" i="76"/>
  <c r="I4794" i="76"/>
  <c r="J4794" i="76"/>
  <c r="G4795" i="76"/>
  <c r="H4795" i="76"/>
  <c r="I4795" i="76"/>
  <c r="J4795" i="76"/>
  <c r="G4796" i="76"/>
  <c r="H4796" i="76"/>
  <c r="I4796" i="76"/>
  <c r="J4796" i="76"/>
  <c r="G4797" i="76"/>
  <c r="H4797" i="76"/>
  <c r="I4797" i="76"/>
  <c r="J4797" i="76"/>
  <c r="G4798" i="76"/>
  <c r="H4798" i="76"/>
  <c r="I4798" i="76"/>
  <c r="J4798" i="76"/>
  <c r="G4799" i="76"/>
  <c r="H4799" i="76"/>
  <c r="I4799" i="76"/>
  <c r="J4799" i="76"/>
  <c r="G4800" i="76"/>
  <c r="H4800" i="76"/>
  <c r="I4800" i="76"/>
  <c r="J4800" i="76"/>
  <c r="G4801" i="76"/>
  <c r="H4801" i="76"/>
  <c r="I4801" i="76"/>
  <c r="J4801" i="76"/>
  <c r="G4802" i="76"/>
  <c r="H4802" i="76"/>
  <c r="I4802" i="76"/>
  <c r="J4802" i="76"/>
  <c r="G4803" i="76"/>
  <c r="H4803" i="76"/>
  <c r="I4803" i="76"/>
  <c r="J4803" i="76"/>
  <c r="G4804" i="76"/>
  <c r="H4804" i="76"/>
  <c r="I4804" i="76"/>
  <c r="J4804" i="76"/>
  <c r="G4805" i="76"/>
  <c r="H4805" i="76"/>
  <c r="I4805" i="76"/>
  <c r="J4805" i="76"/>
  <c r="G4806" i="76"/>
  <c r="H4806" i="76"/>
  <c r="I4806" i="76"/>
  <c r="J4806" i="76"/>
  <c r="G4807" i="76"/>
  <c r="H4807" i="76"/>
  <c r="I4807" i="76"/>
  <c r="J4807" i="76"/>
  <c r="G4808" i="76"/>
  <c r="H4808" i="76"/>
  <c r="I4808" i="76"/>
  <c r="J4808" i="76"/>
  <c r="G4809" i="76"/>
  <c r="H4809" i="76"/>
  <c r="I4809" i="76"/>
  <c r="J4809" i="76"/>
  <c r="G4810" i="76"/>
  <c r="H4810" i="76"/>
  <c r="I4810" i="76"/>
  <c r="J4810" i="76"/>
  <c r="G4811" i="76"/>
  <c r="H4811" i="76"/>
  <c r="I4811" i="76"/>
  <c r="J4811" i="76"/>
  <c r="G4812" i="76"/>
  <c r="H4812" i="76"/>
  <c r="I4812" i="76"/>
  <c r="J4812" i="76"/>
  <c r="G4813" i="76"/>
  <c r="H4813" i="76"/>
  <c r="I4813" i="76"/>
  <c r="J4813" i="76"/>
  <c r="G4814" i="76"/>
  <c r="H4814" i="76"/>
  <c r="I4814" i="76"/>
  <c r="J4814" i="76"/>
  <c r="G4815" i="76"/>
  <c r="H4815" i="76"/>
  <c r="I4815" i="76"/>
  <c r="J4815" i="76"/>
  <c r="G4816" i="76"/>
  <c r="H4816" i="76"/>
  <c r="I4816" i="76"/>
  <c r="J4816" i="76"/>
  <c r="G4817" i="76"/>
  <c r="H4817" i="76"/>
  <c r="I4817" i="76"/>
  <c r="J4817" i="76"/>
  <c r="G4818" i="76"/>
  <c r="H4818" i="76"/>
  <c r="I4818" i="76"/>
  <c r="J4818" i="76"/>
  <c r="G4819" i="76"/>
  <c r="H4819" i="76"/>
  <c r="I4819" i="76"/>
  <c r="J4819" i="76"/>
  <c r="G4820" i="76"/>
  <c r="H4820" i="76"/>
  <c r="I4820" i="76"/>
  <c r="J4820" i="76"/>
  <c r="G4821" i="76"/>
  <c r="H4821" i="76"/>
  <c r="I4821" i="76"/>
  <c r="J4821" i="76"/>
  <c r="G4822" i="76"/>
  <c r="H4822" i="76"/>
  <c r="I4822" i="76"/>
  <c r="J4822" i="76"/>
  <c r="G4823" i="76"/>
  <c r="H4823" i="76"/>
  <c r="I4823" i="76"/>
  <c r="J4823" i="76"/>
  <c r="G4824" i="76"/>
  <c r="H4824" i="76"/>
  <c r="I4824" i="76"/>
  <c r="J4824" i="76"/>
  <c r="G4825" i="76"/>
  <c r="H4825" i="76"/>
  <c r="I4825" i="76"/>
  <c r="J4825" i="76"/>
  <c r="G4826" i="76"/>
  <c r="H4826" i="76"/>
  <c r="I4826" i="76"/>
  <c r="J4826" i="76"/>
  <c r="G4827" i="76"/>
  <c r="H4827" i="76"/>
  <c r="I4827" i="76"/>
  <c r="J4827" i="76"/>
  <c r="G4828" i="76"/>
  <c r="H4828" i="76"/>
  <c r="I4828" i="76"/>
  <c r="J4828" i="76"/>
  <c r="G4829" i="76"/>
  <c r="H4829" i="76"/>
  <c r="I4829" i="76"/>
  <c r="J4829" i="76"/>
  <c r="G4830" i="76"/>
  <c r="H4830" i="76"/>
  <c r="I4830" i="76"/>
  <c r="J4830" i="76"/>
  <c r="G4831" i="76"/>
  <c r="H4831" i="76"/>
  <c r="I4831" i="76"/>
  <c r="J4831" i="76"/>
  <c r="G4832" i="76"/>
  <c r="H4832" i="76"/>
  <c r="I4832" i="76"/>
  <c r="J4832" i="76"/>
  <c r="G4833" i="76"/>
  <c r="H4833" i="76"/>
  <c r="I4833" i="76"/>
  <c r="J4833" i="76"/>
  <c r="G4834" i="76"/>
  <c r="H4834" i="76"/>
  <c r="I4834" i="76"/>
  <c r="J4834" i="76"/>
  <c r="G4835" i="76"/>
  <c r="H4835" i="76"/>
  <c r="I4835" i="76"/>
  <c r="J4835" i="76"/>
  <c r="G4836" i="76"/>
  <c r="H4836" i="76"/>
  <c r="I4836" i="76"/>
  <c r="J4836" i="76"/>
  <c r="G4837" i="76"/>
  <c r="H4837" i="76"/>
  <c r="I4837" i="76"/>
  <c r="J4837" i="76"/>
  <c r="G4838" i="76"/>
  <c r="H4838" i="76"/>
  <c r="I4838" i="76"/>
  <c r="J4838" i="76"/>
  <c r="G4839" i="76"/>
  <c r="H4839" i="76"/>
  <c r="I4839" i="76"/>
  <c r="J4839" i="76"/>
  <c r="G4840" i="76"/>
  <c r="H4840" i="76"/>
  <c r="I4840" i="76"/>
  <c r="J4840" i="76"/>
  <c r="G4841" i="76"/>
  <c r="H4841" i="76"/>
  <c r="I4841" i="76"/>
  <c r="J4841" i="76"/>
  <c r="G4842" i="76"/>
  <c r="H4842" i="76"/>
  <c r="I4842" i="76"/>
  <c r="J4842" i="76"/>
  <c r="G4843" i="76"/>
  <c r="H4843" i="76"/>
  <c r="I4843" i="76"/>
  <c r="J4843" i="76"/>
  <c r="G4844" i="76"/>
  <c r="H4844" i="76"/>
  <c r="I4844" i="76"/>
  <c r="J4844" i="76"/>
  <c r="G4845" i="76"/>
  <c r="H4845" i="76"/>
  <c r="I4845" i="76"/>
  <c r="J4845" i="76"/>
  <c r="G4846" i="76"/>
  <c r="H4846" i="76"/>
  <c r="I4846" i="76"/>
  <c r="J4846" i="76"/>
  <c r="G4847" i="76"/>
  <c r="H4847" i="76"/>
  <c r="I4847" i="76"/>
  <c r="J4847" i="76"/>
  <c r="G4848" i="76"/>
  <c r="H4848" i="76"/>
  <c r="I4848" i="76"/>
  <c r="J4848" i="76"/>
  <c r="G4849" i="76"/>
  <c r="H4849" i="76"/>
  <c r="I4849" i="76"/>
  <c r="J4849" i="76"/>
  <c r="G4850" i="76"/>
  <c r="H4850" i="76"/>
  <c r="I4850" i="76"/>
  <c r="J4850" i="76"/>
  <c r="G4851" i="76"/>
  <c r="H4851" i="76"/>
  <c r="I4851" i="76"/>
  <c r="J4851" i="76"/>
  <c r="G4852" i="76"/>
  <c r="H4852" i="76"/>
  <c r="I4852" i="76"/>
  <c r="J4852" i="76"/>
  <c r="G4853" i="76"/>
  <c r="H4853" i="76"/>
  <c r="I4853" i="76"/>
  <c r="J4853" i="76"/>
  <c r="G4854" i="76"/>
  <c r="H4854" i="76"/>
  <c r="I4854" i="76"/>
  <c r="J4854" i="76"/>
  <c r="G4855" i="76"/>
  <c r="H4855" i="76"/>
  <c r="I4855" i="76"/>
  <c r="J4855" i="76"/>
  <c r="G4856" i="76"/>
  <c r="H4856" i="76"/>
  <c r="I4856" i="76"/>
  <c r="J4856" i="76"/>
  <c r="G4857" i="76"/>
  <c r="H4857" i="76"/>
  <c r="I4857" i="76"/>
  <c r="J4857" i="76"/>
  <c r="G4858" i="76"/>
  <c r="H4858" i="76"/>
  <c r="I4858" i="76"/>
  <c r="J4858" i="76"/>
  <c r="G4859" i="76"/>
  <c r="H4859" i="76"/>
  <c r="I4859" i="76"/>
  <c r="J4859" i="76"/>
  <c r="G4860" i="76"/>
  <c r="H4860" i="76"/>
  <c r="I4860" i="76"/>
  <c r="J4860" i="76"/>
  <c r="G4861" i="76"/>
  <c r="H4861" i="76"/>
  <c r="I4861" i="76"/>
  <c r="J4861" i="76"/>
  <c r="G4862" i="76"/>
  <c r="H4862" i="76"/>
  <c r="I4862" i="76"/>
  <c r="J4862" i="76"/>
  <c r="G4863" i="76"/>
  <c r="H4863" i="76"/>
  <c r="I4863" i="76"/>
  <c r="J4863" i="76"/>
  <c r="G4864" i="76"/>
  <c r="H4864" i="76"/>
  <c r="I4864" i="76"/>
  <c r="J4864" i="76"/>
  <c r="G4865" i="76"/>
  <c r="H4865" i="76"/>
  <c r="I4865" i="76"/>
  <c r="J4865" i="76"/>
  <c r="G4866" i="76"/>
  <c r="H4866" i="76"/>
  <c r="I4866" i="76"/>
  <c r="J4866" i="76"/>
  <c r="G4867" i="76"/>
  <c r="H4867" i="76"/>
  <c r="I4867" i="76"/>
  <c r="J4867" i="76"/>
  <c r="G4868" i="76"/>
  <c r="H4868" i="76"/>
  <c r="I4868" i="76"/>
  <c r="J4868" i="76"/>
  <c r="G4869" i="76"/>
  <c r="H4869" i="76"/>
  <c r="I4869" i="76"/>
  <c r="J4869" i="76"/>
  <c r="G4870" i="76"/>
  <c r="H4870" i="76"/>
  <c r="I4870" i="76"/>
  <c r="J4870" i="76"/>
  <c r="G4871" i="76"/>
  <c r="H4871" i="76"/>
  <c r="I4871" i="76"/>
  <c r="J4871" i="76"/>
  <c r="G4872" i="76"/>
  <c r="H4872" i="76"/>
  <c r="I4872" i="76"/>
  <c r="J4872" i="76"/>
  <c r="G4873" i="76"/>
  <c r="H4873" i="76"/>
  <c r="I4873" i="76"/>
  <c r="J4873" i="76"/>
  <c r="G4874" i="76"/>
  <c r="H4874" i="76"/>
  <c r="I4874" i="76"/>
  <c r="J4874" i="76"/>
  <c r="G4875" i="76"/>
  <c r="H4875" i="76"/>
  <c r="I4875" i="76"/>
  <c r="J4875" i="76"/>
  <c r="G4876" i="76"/>
  <c r="H4876" i="76"/>
  <c r="I4876" i="76"/>
  <c r="J4876" i="76"/>
  <c r="G4877" i="76"/>
  <c r="H4877" i="76"/>
  <c r="I4877" i="76"/>
  <c r="J4877" i="76"/>
  <c r="G4878" i="76"/>
  <c r="H4878" i="76"/>
  <c r="I4878" i="76"/>
  <c r="J4878" i="76"/>
  <c r="G4879" i="76"/>
  <c r="H4879" i="76"/>
  <c r="I4879" i="76"/>
  <c r="J4879" i="76"/>
  <c r="G4880" i="76"/>
  <c r="H4880" i="76"/>
  <c r="I4880" i="76"/>
  <c r="J4880" i="76"/>
  <c r="G4881" i="76"/>
  <c r="H4881" i="76"/>
  <c r="I4881" i="76"/>
  <c r="J4881" i="76"/>
  <c r="G4882" i="76"/>
  <c r="H4882" i="76"/>
  <c r="I4882" i="76"/>
  <c r="J4882" i="76"/>
  <c r="G4883" i="76"/>
  <c r="H4883" i="76"/>
  <c r="I4883" i="76"/>
  <c r="J4883" i="76"/>
  <c r="G4884" i="76"/>
  <c r="H4884" i="76"/>
  <c r="I4884" i="76"/>
  <c r="J4884" i="76"/>
  <c r="G4885" i="76"/>
  <c r="H4885" i="76"/>
  <c r="I4885" i="76"/>
  <c r="J4885" i="76"/>
  <c r="G4886" i="76"/>
  <c r="H4886" i="76"/>
  <c r="I4886" i="76"/>
  <c r="J4886" i="76"/>
  <c r="G4887" i="76"/>
  <c r="H4887" i="76"/>
  <c r="I4887" i="76"/>
  <c r="J4887" i="76"/>
  <c r="G4888" i="76"/>
  <c r="H4888" i="76"/>
  <c r="I4888" i="76"/>
  <c r="J4888" i="76"/>
  <c r="G4889" i="76"/>
  <c r="H4889" i="76"/>
  <c r="I4889" i="76"/>
  <c r="J4889" i="76"/>
  <c r="G4890" i="76"/>
  <c r="H4890" i="76"/>
  <c r="I4890" i="76"/>
  <c r="J4890" i="76"/>
  <c r="G4891" i="76"/>
  <c r="H4891" i="76"/>
  <c r="I4891" i="76"/>
  <c r="J4891" i="76"/>
  <c r="G4892" i="76"/>
  <c r="H4892" i="76"/>
  <c r="I4892" i="76"/>
  <c r="J4892" i="76"/>
  <c r="G4893" i="76"/>
  <c r="H4893" i="76"/>
  <c r="I4893" i="76"/>
  <c r="J4893" i="76"/>
  <c r="G4894" i="76"/>
  <c r="H4894" i="76"/>
  <c r="I4894" i="76"/>
  <c r="J4894" i="76"/>
  <c r="G4895" i="76"/>
  <c r="H4895" i="76"/>
  <c r="I4895" i="76"/>
  <c r="J4895" i="76"/>
  <c r="G4896" i="76"/>
  <c r="H4896" i="76"/>
  <c r="I4896" i="76"/>
  <c r="J4896" i="76"/>
  <c r="G4897" i="76"/>
  <c r="H4897" i="76"/>
  <c r="I4897" i="76"/>
  <c r="J4897" i="76"/>
  <c r="G4898" i="76"/>
  <c r="H4898" i="76"/>
  <c r="I4898" i="76"/>
  <c r="J4898" i="76"/>
  <c r="G4899" i="76"/>
  <c r="H4899" i="76"/>
  <c r="I4899" i="76"/>
  <c r="J4899" i="76"/>
  <c r="G4900" i="76"/>
  <c r="H4900" i="76"/>
  <c r="I4900" i="76"/>
  <c r="J4900" i="76"/>
  <c r="G4901" i="76"/>
  <c r="H4901" i="76"/>
  <c r="I4901" i="76"/>
  <c r="J4901" i="76"/>
  <c r="G4902" i="76"/>
  <c r="H4902" i="76"/>
  <c r="I4902" i="76"/>
  <c r="J4902" i="76"/>
  <c r="G4903" i="76"/>
  <c r="H4903" i="76"/>
  <c r="I4903" i="76"/>
  <c r="J4903" i="76"/>
  <c r="G4904" i="76"/>
  <c r="H4904" i="76"/>
  <c r="I4904" i="76"/>
  <c r="J4904" i="76"/>
  <c r="G4905" i="76"/>
  <c r="H4905" i="76"/>
  <c r="I4905" i="76"/>
  <c r="J4905" i="76"/>
  <c r="G4906" i="76"/>
  <c r="H4906" i="76"/>
  <c r="I4906" i="76"/>
  <c r="J4906" i="76"/>
  <c r="G4907" i="76"/>
  <c r="H4907" i="76"/>
  <c r="I4907" i="76"/>
  <c r="J4907" i="76"/>
  <c r="G4908" i="76"/>
  <c r="H4908" i="76"/>
  <c r="I4908" i="76"/>
  <c r="J4908" i="76"/>
  <c r="G4909" i="76"/>
  <c r="H4909" i="76"/>
  <c r="I4909" i="76"/>
  <c r="J4909" i="76"/>
  <c r="G4910" i="76"/>
  <c r="H4910" i="76"/>
  <c r="I4910" i="76"/>
  <c r="J4910" i="76"/>
  <c r="G4911" i="76"/>
  <c r="H4911" i="76"/>
  <c r="I4911" i="76"/>
  <c r="J4911" i="76"/>
  <c r="G4912" i="76"/>
  <c r="H4912" i="76"/>
  <c r="I4912" i="76"/>
  <c r="J4912" i="76"/>
  <c r="G4913" i="76"/>
  <c r="H4913" i="76"/>
  <c r="I4913" i="76"/>
  <c r="J4913" i="76"/>
  <c r="G4914" i="76"/>
  <c r="H4914" i="76"/>
  <c r="I4914" i="76"/>
  <c r="J4914" i="76"/>
  <c r="G4915" i="76"/>
  <c r="H4915" i="76"/>
  <c r="I4915" i="76"/>
  <c r="J4915" i="76"/>
  <c r="G4916" i="76"/>
  <c r="H4916" i="76"/>
  <c r="I4916" i="76"/>
  <c r="J4916" i="76"/>
  <c r="G4917" i="76"/>
  <c r="H4917" i="76"/>
  <c r="I4917" i="76"/>
  <c r="J4917" i="76"/>
  <c r="G4918" i="76"/>
  <c r="H4918" i="76"/>
  <c r="I4918" i="76"/>
  <c r="J4918" i="76"/>
  <c r="G4919" i="76"/>
  <c r="H4919" i="76"/>
  <c r="I4919" i="76"/>
  <c r="J4919" i="76"/>
  <c r="G4920" i="76"/>
  <c r="H4920" i="76"/>
  <c r="I4920" i="76"/>
  <c r="J4920" i="76"/>
  <c r="G4921" i="76"/>
  <c r="H4921" i="76"/>
  <c r="I4921" i="76"/>
  <c r="J4921" i="76"/>
  <c r="G4922" i="76"/>
  <c r="H4922" i="76"/>
  <c r="I4922" i="76"/>
  <c r="J4922" i="76"/>
  <c r="G4923" i="76"/>
  <c r="H4923" i="76"/>
  <c r="I4923" i="76"/>
  <c r="J4923" i="76"/>
  <c r="G4924" i="76"/>
  <c r="H4924" i="76"/>
  <c r="I4924" i="76"/>
  <c r="J4924" i="76"/>
  <c r="G4925" i="76"/>
  <c r="H4925" i="76"/>
  <c r="I4925" i="76"/>
  <c r="J4925" i="76"/>
  <c r="G4926" i="76"/>
  <c r="H4926" i="76"/>
  <c r="I4926" i="76"/>
  <c r="J4926" i="76"/>
  <c r="G4927" i="76"/>
  <c r="H4927" i="76"/>
  <c r="I4927" i="76"/>
  <c r="J4927" i="76"/>
  <c r="G4928" i="76"/>
  <c r="H4928" i="76"/>
  <c r="I4928" i="76"/>
  <c r="J4928" i="76"/>
  <c r="G4929" i="76"/>
  <c r="H4929" i="76"/>
  <c r="I4929" i="76"/>
  <c r="J4929" i="76"/>
  <c r="G4930" i="76"/>
  <c r="H4930" i="76"/>
  <c r="I4930" i="76"/>
  <c r="J4930" i="76"/>
  <c r="G4931" i="76"/>
  <c r="H4931" i="76"/>
  <c r="I4931" i="76"/>
  <c r="J4931" i="76"/>
  <c r="G4932" i="76"/>
  <c r="H4932" i="76"/>
  <c r="I4932" i="76"/>
  <c r="J4932" i="76"/>
  <c r="G4933" i="76"/>
  <c r="H4933" i="76"/>
  <c r="I4933" i="76"/>
  <c r="J4933" i="76"/>
  <c r="G4934" i="76"/>
  <c r="H4934" i="76"/>
  <c r="I4934" i="76"/>
  <c r="J4934" i="76"/>
  <c r="G4935" i="76"/>
  <c r="H4935" i="76"/>
  <c r="I4935" i="76"/>
  <c r="J4935" i="76"/>
  <c r="G4936" i="76"/>
  <c r="H4936" i="76"/>
  <c r="I4936" i="76"/>
  <c r="J4936" i="76"/>
  <c r="G4937" i="76"/>
  <c r="H4937" i="76"/>
  <c r="I4937" i="76"/>
  <c r="J4937" i="76"/>
  <c r="G4938" i="76"/>
  <c r="H4938" i="76"/>
  <c r="I4938" i="76"/>
  <c r="J4938" i="76"/>
  <c r="G4939" i="76"/>
  <c r="H4939" i="76"/>
  <c r="I4939" i="76"/>
  <c r="J4939" i="76"/>
  <c r="G4940" i="76"/>
  <c r="H4940" i="76"/>
  <c r="I4940" i="76"/>
  <c r="J4940" i="76"/>
  <c r="G4941" i="76"/>
  <c r="H4941" i="76"/>
  <c r="I4941" i="76"/>
  <c r="J4941" i="76"/>
  <c r="G4942" i="76"/>
  <c r="H4942" i="76"/>
  <c r="I4942" i="76"/>
  <c r="J4942" i="76"/>
  <c r="G4943" i="76"/>
  <c r="H4943" i="76"/>
  <c r="I4943" i="76"/>
  <c r="J4943" i="76"/>
  <c r="G4944" i="76"/>
  <c r="H4944" i="76"/>
  <c r="I4944" i="76"/>
  <c r="J4944" i="76"/>
  <c r="G4945" i="76"/>
  <c r="H4945" i="76"/>
  <c r="I4945" i="76"/>
  <c r="J4945" i="76"/>
  <c r="G4946" i="76"/>
  <c r="H4946" i="76"/>
  <c r="I4946" i="76"/>
  <c r="J4946" i="76"/>
  <c r="G4947" i="76"/>
  <c r="H4947" i="76"/>
  <c r="I4947" i="76"/>
  <c r="J4947" i="76"/>
  <c r="G4948" i="76"/>
  <c r="H4948" i="76"/>
  <c r="I4948" i="76"/>
  <c r="J4948" i="76"/>
  <c r="G4949" i="76"/>
  <c r="H4949" i="76"/>
  <c r="I4949" i="76"/>
  <c r="J4949" i="76"/>
  <c r="G4950" i="76"/>
  <c r="H4950" i="76"/>
  <c r="I4950" i="76"/>
  <c r="J4950" i="76"/>
  <c r="G4951" i="76"/>
  <c r="H4951" i="76"/>
  <c r="I4951" i="76"/>
  <c r="J4951" i="76"/>
  <c r="G4952" i="76"/>
  <c r="H4952" i="76"/>
  <c r="I4952" i="76"/>
  <c r="J4952" i="76"/>
  <c r="G4953" i="76"/>
  <c r="H4953" i="76"/>
  <c r="I4953" i="76"/>
  <c r="J4953" i="76"/>
  <c r="G4954" i="76"/>
  <c r="H4954" i="76"/>
  <c r="I4954" i="76"/>
  <c r="J4954" i="76"/>
  <c r="G4955" i="76"/>
  <c r="H4955" i="76"/>
  <c r="I4955" i="76"/>
  <c r="J4955" i="76"/>
  <c r="G4956" i="76"/>
  <c r="H4956" i="76"/>
  <c r="I4956" i="76"/>
  <c r="J4956" i="76"/>
  <c r="G4957" i="76"/>
  <c r="H4957" i="76"/>
  <c r="I4957" i="76"/>
  <c r="J4957" i="76"/>
  <c r="G4958" i="76"/>
  <c r="H4958" i="76"/>
  <c r="I4958" i="76"/>
  <c r="J4958" i="76"/>
  <c r="G4959" i="76"/>
  <c r="H4959" i="76"/>
  <c r="I4959" i="76"/>
  <c r="J4959" i="76"/>
  <c r="G4960" i="76"/>
  <c r="H4960" i="76"/>
  <c r="I4960" i="76"/>
  <c r="J4960" i="76"/>
  <c r="G4961" i="76"/>
  <c r="H4961" i="76"/>
  <c r="I4961" i="76"/>
  <c r="J4961" i="76"/>
  <c r="G4962" i="76"/>
  <c r="H4962" i="76"/>
  <c r="I4962" i="76"/>
  <c r="J4962" i="76"/>
  <c r="G4963" i="76"/>
  <c r="H4963" i="76"/>
  <c r="I4963" i="76"/>
  <c r="J4963" i="76"/>
  <c r="G4964" i="76"/>
  <c r="H4964" i="76"/>
  <c r="I4964" i="76"/>
  <c r="J4964" i="76"/>
  <c r="G4965" i="76"/>
  <c r="H4965" i="76"/>
  <c r="I4965" i="76"/>
  <c r="J4965" i="76"/>
  <c r="G4966" i="76"/>
  <c r="H4966" i="76"/>
  <c r="I4966" i="76"/>
  <c r="J4966" i="76"/>
  <c r="G4967" i="76"/>
  <c r="H4967" i="76"/>
  <c r="I4967" i="76"/>
  <c r="J4967" i="76"/>
  <c r="G4968" i="76"/>
  <c r="H4968" i="76"/>
  <c r="I4968" i="76"/>
  <c r="J4968" i="76"/>
  <c r="G4969" i="76"/>
  <c r="H4969" i="76"/>
  <c r="I4969" i="76"/>
  <c r="J4969" i="76"/>
  <c r="G4970" i="76"/>
  <c r="H4970" i="76"/>
  <c r="I4970" i="76"/>
  <c r="J4970" i="76"/>
  <c r="G4971" i="76"/>
  <c r="H4971" i="76"/>
  <c r="I4971" i="76"/>
  <c r="J4971" i="76"/>
  <c r="G4972" i="76"/>
  <c r="H4972" i="76"/>
  <c r="I4972" i="76"/>
  <c r="J4972" i="76"/>
  <c r="G4973" i="76"/>
  <c r="H4973" i="76"/>
  <c r="I4973" i="76"/>
  <c r="J4973" i="76"/>
  <c r="G4974" i="76"/>
  <c r="H4974" i="76"/>
  <c r="I4974" i="76"/>
  <c r="J4974" i="76"/>
  <c r="G4975" i="76"/>
  <c r="H4975" i="76"/>
  <c r="I4975" i="76"/>
  <c r="J4975" i="76"/>
  <c r="G4976" i="76"/>
  <c r="H4976" i="76"/>
  <c r="I4976" i="76"/>
  <c r="J4976" i="76"/>
  <c r="G4977" i="76"/>
  <c r="H4977" i="76"/>
  <c r="I4977" i="76"/>
  <c r="J4977" i="76"/>
  <c r="G4978" i="76"/>
  <c r="H4978" i="76"/>
  <c r="I4978" i="76"/>
  <c r="J4978" i="76"/>
  <c r="G4979" i="76"/>
  <c r="H4979" i="76"/>
  <c r="I4979" i="76"/>
  <c r="J4979" i="76"/>
  <c r="G4980" i="76"/>
  <c r="H4980" i="76"/>
  <c r="I4980" i="76"/>
  <c r="J4980" i="76"/>
  <c r="G4981" i="76"/>
  <c r="H4981" i="76"/>
  <c r="I4981" i="76"/>
  <c r="J4981" i="76"/>
  <c r="G4982" i="76"/>
  <c r="H4982" i="76"/>
  <c r="I4982" i="76"/>
  <c r="J4982" i="76"/>
  <c r="G4983" i="76"/>
  <c r="H4983" i="76"/>
  <c r="I4983" i="76"/>
  <c r="J4983" i="76"/>
  <c r="G4984" i="76"/>
  <c r="H4984" i="76"/>
  <c r="I4984" i="76"/>
  <c r="J4984" i="76"/>
  <c r="G4985" i="76"/>
  <c r="H4985" i="76"/>
  <c r="I4985" i="76"/>
  <c r="J4985" i="76"/>
  <c r="G4986" i="76"/>
  <c r="H4986" i="76"/>
  <c r="I4986" i="76"/>
  <c r="J4986" i="76"/>
  <c r="G4987" i="76"/>
  <c r="H4987" i="76"/>
  <c r="I4987" i="76"/>
  <c r="J4987" i="76"/>
  <c r="G4988" i="76"/>
  <c r="H4988" i="76"/>
  <c r="I4988" i="76"/>
  <c r="J4988" i="76"/>
  <c r="G4989" i="76"/>
  <c r="H4989" i="76"/>
  <c r="I4989" i="76"/>
  <c r="J4989" i="76"/>
  <c r="G4990" i="76"/>
  <c r="H4990" i="76"/>
  <c r="I4990" i="76"/>
  <c r="J4990" i="76"/>
  <c r="G4991" i="76"/>
  <c r="H4991" i="76"/>
  <c r="I4991" i="76"/>
  <c r="J4991" i="76"/>
  <c r="G4992" i="76"/>
  <c r="H4992" i="76"/>
  <c r="I4992" i="76"/>
  <c r="J4992" i="76"/>
  <c r="G4993" i="76"/>
  <c r="H4993" i="76"/>
  <c r="I4993" i="76"/>
  <c r="J4993" i="76"/>
  <c r="G4994" i="76"/>
  <c r="H4994" i="76"/>
  <c r="I4994" i="76"/>
  <c r="J4994" i="76"/>
  <c r="G4995" i="76"/>
  <c r="H4995" i="76"/>
  <c r="I4995" i="76"/>
  <c r="J4995" i="76"/>
  <c r="G4996" i="76"/>
  <c r="H4996" i="76"/>
  <c r="I4996" i="76"/>
  <c r="J4996" i="76"/>
  <c r="G4997" i="76"/>
  <c r="H4997" i="76"/>
  <c r="I4997" i="76"/>
  <c r="J4997" i="76"/>
  <c r="G4998" i="76"/>
  <c r="H4998" i="76"/>
  <c r="I4998" i="76"/>
  <c r="J4998" i="76"/>
  <c r="G4999" i="76"/>
  <c r="H4999" i="76"/>
  <c r="I4999" i="76"/>
  <c r="J4999" i="76"/>
  <c r="G5000" i="76"/>
  <c r="H5000" i="76"/>
  <c r="I5000" i="76"/>
  <c r="J5000" i="76"/>
  <c r="G5001" i="76"/>
  <c r="H5001" i="76"/>
  <c r="I5001" i="76"/>
  <c r="J5001" i="76"/>
  <c r="G5002" i="76"/>
  <c r="H5002" i="76"/>
  <c r="I5002" i="76"/>
  <c r="J5002" i="76"/>
  <c r="G5003" i="76"/>
  <c r="H5003" i="76"/>
  <c r="I5003" i="76"/>
  <c r="J5003" i="76"/>
  <c r="G5004" i="76"/>
  <c r="H5004" i="76"/>
  <c r="I5004" i="76"/>
  <c r="J5004" i="76"/>
  <c r="G5005" i="76"/>
  <c r="H5005" i="76"/>
  <c r="I5005" i="76"/>
  <c r="J5005" i="76"/>
  <c r="G5006" i="76"/>
  <c r="H5006" i="76"/>
  <c r="I5006" i="76"/>
  <c r="J5006" i="76"/>
  <c r="G5007" i="76"/>
  <c r="H5007" i="76"/>
  <c r="I5007" i="76"/>
  <c r="J5007" i="76"/>
  <c r="G5008" i="76"/>
  <c r="H5008" i="76"/>
  <c r="I5008" i="76"/>
  <c r="J5008" i="76"/>
  <c r="G5009" i="76"/>
  <c r="H5009" i="76"/>
  <c r="I5009" i="76"/>
  <c r="J5009" i="76"/>
  <c r="G5010" i="76"/>
  <c r="H5010" i="76"/>
  <c r="I5010" i="76"/>
  <c r="J5010" i="76"/>
  <c r="G5011" i="76"/>
  <c r="H5011" i="76"/>
  <c r="I5011" i="76"/>
  <c r="J5011" i="76"/>
  <c r="G5012" i="76"/>
  <c r="H5012" i="76"/>
  <c r="I5012" i="76"/>
  <c r="J5012" i="76"/>
  <c r="G5013" i="76"/>
  <c r="H5013" i="76"/>
  <c r="I5013" i="76"/>
  <c r="J5013" i="76"/>
  <c r="G5014" i="76"/>
  <c r="H5014" i="76"/>
  <c r="I5014" i="76"/>
  <c r="J5014" i="76"/>
  <c r="G5015" i="76"/>
  <c r="H5015" i="76"/>
  <c r="I5015" i="76"/>
  <c r="J5015" i="76"/>
  <c r="G5016" i="76"/>
  <c r="H5016" i="76"/>
  <c r="I5016" i="76"/>
  <c r="J5016" i="76"/>
  <c r="G5017" i="76"/>
  <c r="H5017" i="76"/>
  <c r="I5017" i="76"/>
  <c r="J5017" i="76"/>
  <c r="G5018" i="76"/>
  <c r="H5018" i="76"/>
  <c r="I5018" i="76"/>
  <c r="J5018" i="76"/>
  <c r="G5019" i="76"/>
  <c r="H5019" i="76"/>
  <c r="I5019" i="76"/>
  <c r="J5019" i="76"/>
  <c r="G5020" i="76"/>
  <c r="H5020" i="76"/>
  <c r="I5020" i="76"/>
  <c r="J5020" i="76"/>
  <c r="G5021" i="76"/>
  <c r="H5021" i="76"/>
  <c r="I5021" i="76"/>
  <c r="J5021" i="76"/>
  <c r="G5022" i="76"/>
  <c r="H5022" i="76"/>
  <c r="I5022" i="76"/>
  <c r="J5022" i="76"/>
  <c r="G5023" i="76"/>
  <c r="H5023" i="76"/>
  <c r="I5023" i="76"/>
  <c r="J5023" i="76"/>
  <c r="G5024" i="76"/>
  <c r="H5024" i="76"/>
  <c r="I5024" i="76"/>
  <c r="J5024" i="76"/>
  <c r="G5025" i="76"/>
  <c r="H5025" i="76"/>
  <c r="I5025" i="76"/>
  <c r="J5025" i="76"/>
  <c r="G5026" i="76"/>
  <c r="H5026" i="76"/>
  <c r="I5026" i="76"/>
  <c r="J5026" i="76"/>
  <c r="G5027" i="76"/>
  <c r="H5027" i="76"/>
  <c r="I5027" i="76"/>
  <c r="J5027" i="76"/>
  <c r="G5028" i="76"/>
  <c r="H5028" i="76"/>
  <c r="I5028" i="76"/>
  <c r="J5028" i="76"/>
  <c r="G5029" i="76"/>
  <c r="H5029" i="76"/>
  <c r="I5029" i="76"/>
  <c r="J5029" i="76"/>
  <c r="G5030" i="76"/>
  <c r="H5030" i="76"/>
  <c r="I5030" i="76"/>
  <c r="J5030" i="76"/>
  <c r="G5031" i="76"/>
  <c r="H5031" i="76"/>
  <c r="I5031" i="76"/>
  <c r="J5031" i="76"/>
  <c r="G5032" i="76"/>
  <c r="H5032" i="76"/>
  <c r="I5032" i="76"/>
  <c r="J5032" i="76"/>
  <c r="G5033" i="76"/>
  <c r="H5033" i="76"/>
  <c r="I5033" i="76"/>
  <c r="J5033" i="76"/>
  <c r="G5034" i="76"/>
  <c r="H5034" i="76"/>
  <c r="I5034" i="76"/>
  <c r="J5034" i="76"/>
  <c r="G5035" i="76"/>
  <c r="H5035" i="76"/>
  <c r="I5035" i="76"/>
  <c r="J5035" i="76"/>
  <c r="G5036" i="76"/>
  <c r="H5036" i="76"/>
  <c r="I5036" i="76"/>
  <c r="J5036" i="76"/>
  <c r="G5037" i="76"/>
  <c r="H5037" i="76"/>
  <c r="I5037" i="76"/>
  <c r="J5037" i="76"/>
  <c r="G5038" i="76"/>
  <c r="H5038" i="76"/>
  <c r="I5038" i="76"/>
  <c r="J5038" i="76"/>
  <c r="G5039" i="76"/>
  <c r="H5039" i="76"/>
  <c r="I5039" i="76"/>
  <c r="J5039" i="76"/>
  <c r="G5040" i="76"/>
  <c r="H5040" i="76"/>
  <c r="I5040" i="76"/>
  <c r="J5040" i="76"/>
  <c r="G5041" i="76"/>
  <c r="H5041" i="76"/>
  <c r="I5041" i="76"/>
  <c r="J5041" i="76"/>
  <c r="G5042" i="76"/>
  <c r="H5042" i="76"/>
  <c r="I5042" i="76"/>
  <c r="J5042" i="76"/>
  <c r="G5043" i="76"/>
  <c r="H5043" i="76"/>
  <c r="I5043" i="76"/>
  <c r="J5043" i="76"/>
  <c r="G5044" i="76"/>
  <c r="H5044" i="76"/>
  <c r="I5044" i="76"/>
  <c r="J5044" i="76"/>
  <c r="G5045" i="76"/>
  <c r="H5045" i="76"/>
  <c r="I5045" i="76"/>
  <c r="J5045" i="76"/>
  <c r="G5046" i="76"/>
  <c r="H5046" i="76"/>
  <c r="I5046" i="76"/>
  <c r="J5046" i="76"/>
  <c r="G5047" i="76"/>
  <c r="H5047" i="76"/>
  <c r="I5047" i="76"/>
  <c r="J5047" i="76"/>
  <c r="G5048" i="76"/>
  <c r="H5048" i="76"/>
  <c r="I5048" i="76"/>
  <c r="J5048" i="76"/>
  <c r="G5049" i="76"/>
  <c r="H5049" i="76"/>
  <c r="I5049" i="76"/>
  <c r="J5049" i="76"/>
  <c r="G5050" i="76"/>
  <c r="H5050" i="76"/>
  <c r="I5050" i="76"/>
  <c r="J5050" i="76"/>
  <c r="G5051" i="76"/>
  <c r="H5051" i="76"/>
  <c r="I5051" i="76"/>
  <c r="J5051" i="76"/>
  <c r="G5052" i="76"/>
  <c r="H5052" i="76"/>
  <c r="I5052" i="76"/>
  <c r="J5052" i="76"/>
  <c r="G5053" i="76"/>
  <c r="H5053" i="76"/>
  <c r="I5053" i="76"/>
  <c r="J5053" i="76"/>
  <c r="G5054" i="76"/>
  <c r="H5054" i="76"/>
  <c r="I5054" i="76"/>
  <c r="J5054" i="76"/>
  <c r="G5055" i="76"/>
  <c r="H5055" i="76"/>
  <c r="I5055" i="76"/>
  <c r="J5055" i="76"/>
  <c r="G5056" i="76"/>
  <c r="H5056" i="76"/>
  <c r="I5056" i="76"/>
  <c r="J5056" i="76"/>
  <c r="G5057" i="76"/>
  <c r="H5057" i="76"/>
  <c r="I5057" i="76"/>
  <c r="J5057" i="76"/>
  <c r="G5058" i="76"/>
  <c r="H5058" i="76"/>
  <c r="I5058" i="76"/>
  <c r="J5058" i="76"/>
  <c r="G5059" i="76"/>
  <c r="H5059" i="76"/>
  <c r="I5059" i="76"/>
  <c r="J5059" i="76"/>
  <c r="G5060" i="76"/>
  <c r="H5060" i="76"/>
  <c r="I5060" i="76"/>
  <c r="J5060" i="76"/>
  <c r="G5061" i="76"/>
  <c r="H5061" i="76"/>
  <c r="I5061" i="76"/>
  <c r="J5061" i="76"/>
  <c r="G5062" i="76"/>
  <c r="H5062" i="76"/>
  <c r="I5062" i="76"/>
  <c r="J5062" i="76"/>
  <c r="G5063" i="76"/>
  <c r="H5063" i="76"/>
  <c r="I5063" i="76"/>
  <c r="J5063" i="76"/>
  <c r="G5064" i="76"/>
  <c r="H5064" i="76"/>
  <c r="I5064" i="76"/>
  <c r="J5064" i="76"/>
  <c r="G5065" i="76"/>
  <c r="H5065" i="76"/>
  <c r="I5065" i="76"/>
  <c r="J5065" i="76"/>
  <c r="G5066" i="76"/>
  <c r="H5066" i="76"/>
  <c r="I5066" i="76"/>
  <c r="J5066" i="76"/>
  <c r="G5067" i="76"/>
  <c r="H5067" i="76"/>
  <c r="I5067" i="76"/>
  <c r="J5067" i="76"/>
  <c r="G5068" i="76"/>
  <c r="H5068" i="76"/>
  <c r="I5068" i="76"/>
  <c r="J5068" i="76"/>
  <c r="G5069" i="76"/>
  <c r="H5069" i="76"/>
  <c r="I5069" i="76"/>
  <c r="J5069" i="76"/>
  <c r="G5070" i="76"/>
  <c r="H5070" i="76"/>
  <c r="I5070" i="76"/>
  <c r="J5070" i="76"/>
  <c r="G5071" i="76"/>
  <c r="H5071" i="76"/>
  <c r="I5071" i="76"/>
  <c r="J5071" i="76"/>
  <c r="G5072" i="76"/>
  <c r="H5072" i="76"/>
  <c r="I5072" i="76"/>
  <c r="J5072" i="76"/>
  <c r="G5073" i="76"/>
  <c r="H5073" i="76"/>
  <c r="I5073" i="76"/>
  <c r="J5073" i="76"/>
  <c r="G5074" i="76"/>
  <c r="H5074" i="76"/>
  <c r="I5074" i="76"/>
  <c r="J5074" i="76"/>
  <c r="G5075" i="76"/>
  <c r="H5075" i="76"/>
  <c r="I5075" i="76"/>
  <c r="J5075" i="76"/>
  <c r="G5076" i="76"/>
  <c r="H5076" i="76"/>
  <c r="I5076" i="76"/>
  <c r="J5076" i="76"/>
  <c r="G5077" i="76"/>
  <c r="H5077" i="76"/>
  <c r="I5077" i="76"/>
  <c r="J5077" i="76"/>
  <c r="G5078" i="76"/>
  <c r="H5078" i="76"/>
  <c r="I5078" i="76"/>
  <c r="J5078" i="76"/>
  <c r="G5079" i="76"/>
  <c r="H5079" i="76"/>
  <c r="I5079" i="76"/>
  <c r="J5079" i="76"/>
  <c r="G5080" i="76"/>
  <c r="H5080" i="76"/>
  <c r="I5080" i="76"/>
  <c r="J5080" i="76"/>
  <c r="G5081" i="76"/>
  <c r="H5081" i="76"/>
  <c r="I5081" i="76"/>
  <c r="J5081" i="76"/>
  <c r="G5082" i="76"/>
  <c r="H5082" i="76"/>
  <c r="I5082" i="76"/>
  <c r="J5082" i="76"/>
  <c r="G5083" i="76"/>
  <c r="H5083" i="76"/>
  <c r="I5083" i="76"/>
  <c r="J5083" i="76"/>
  <c r="G5084" i="76"/>
  <c r="H5084" i="76"/>
  <c r="I5084" i="76"/>
  <c r="J5084" i="76"/>
  <c r="G5085" i="76"/>
  <c r="H5085" i="76"/>
  <c r="I5085" i="76"/>
  <c r="J5085" i="76"/>
  <c r="G5086" i="76"/>
  <c r="H5086" i="76"/>
  <c r="I5086" i="76"/>
  <c r="J5086" i="76"/>
  <c r="G5087" i="76"/>
  <c r="H5087" i="76"/>
  <c r="I5087" i="76"/>
  <c r="J5087" i="76"/>
  <c r="G5088" i="76"/>
  <c r="H5088" i="76"/>
  <c r="I5088" i="76"/>
  <c r="J5088" i="76"/>
  <c r="G5089" i="76"/>
  <c r="H5089" i="76"/>
  <c r="I5089" i="76"/>
  <c r="J5089" i="76"/>
  <c r="G5090" i="76"/>
  <c r="H5090" i="76"/>
  <c r="I5090" i="76"/>
  <c r="J5090" i="76"/>
  <c r="G5091" i="76"/>
  <c r="H5091" i="76"/>
  <c r="I5091" i="76"/>
  <c r="J5091" i="76"/>
  <c r="G5092" i="76"/>
  <c r="H5092" i="76"/>
  <c r="I5092" i="76"/>
  <c r="J5092" i="76"/>
  <c r="G5093" i="76"/>
  <c r="H5093" i="76"/>
  <c r="I5093" i="76"/>
  <c r="J5093" i="76"/>
  <c r="G5094" i="76"/>
  <c r="H5094" i="76"/>
  <c r="I5094" i="76"/>
  <c r="J5094" i="76"/>
  <c r="G5095" i="76"/>
  <c r="H5095" i="76"/>
  <c r="I5095" i="76"/>
  <c r="J5095" i="76"/>
  <c r="G5096" i="76"/>
  <c r="H5096" i="76"/>
  <c r="I5096" i="76"/>
  <c r="J5096" i="76"/>
  <c r="G5097" i="76"/>
  <c r="H5097" i="76"/>
  <c r="I5097" i="76"/>
  <c r="J5097" i="76"/>
  <c r="G5098" i="76"/>
  <c r="H5098" i="76"/>
  <c r="I5098" i="76"/>
  <c r="J5098" i="76"/>
  <c r="G5099" i="76"/>
  <c r="H5099" i="76"/>
  <c r="I5099" i="76"/>
  <c r="J5099" i="76"/>
  <c r="G5100" i="76"/>
  <c r="H5100" i="76"/>
  <c r="I5100" i="76"/>
  <c r="J5100" i="76"/>
  <c r="G5101" i="76"/>
  <c r="H5101" i="76"/>
  <c r="I5101" i="76"/>
  <c r="J5101" i="76"/>
  <c r="G5102" i="76"/>
  <c r="H5102" i="76"/>
  <c r="I5102" i="76"/>
  <c r="J5102" i="76"/>
  <c r="G5103" i="76"/>
  <c r="H5103" i="76"/>
  <c r="I5103" i="76"/>
  <c r="J5103" i="76"/>
  <c r="G5104" i="76"/>
  <c r="H5104" i="76"/>
  <c r="I5104" i="76"/>
  <c r="J5104" i="76"/>
  <c r="G5105" i="76"/>
  <c r="H5105" i="76"/>
  <c r="I5105" i="76"/>
  <c r="J5105" i="76"/>
  <c r="G5106" i="76"/>
  <c r="H5106" i="76"/>
  <c r="I5106" i="76"/>
  <c r="J5106" i="76"/>
  <c r="G5107" i="76"/>
  <c r="H5107" i="76"/>
  <c r="I5107" i="76"/>
  <c r="J5107" i="76"/>
  <c r="G5108" i="76"/>
  <c r="H5108" i="76"/>
  <c r="I5108" i="76"/>
  <c r="J5108" i="76"/>
  <c r="G5109" i="76"/>
  <c r="H5109" i="76"/>
  <c r="I5109" i="76"/>
  <c r="J5109" i="76"/>
  <c r="G5110" i="76"/>
  <c r="H5110" i="76"/>
  <c r="I5110" i="76"/>
  <c r="J5110" i="76"/>
  <c r="G5111" i="76"/>
  <c r="H5111" i="76"/>
  <c r="I5111" i="76"/>
  <c r="J5111" i="76"/>
  <c r="G5112" i="76"/>
  <c r="H5112" i="76"/>
  <c r="I5112" i="76"/>
  <c r="J5112" i="76"/>
  <c r="G5113" i="76"/>
  <c r="H5113" i="76"/>
  <c r="I5113" i="76"/>
  <c r="J5113" i="76"/>
  <c r="G5114" i="76"/>
  <c r="H5114" i="76"/>
  <c r="I5114" i="76"/>
  <c r="J5114" i="76"/>
  <c r="G5115" i="76"/>
  <c r="H5115" i="76"/>
  <c r="I5115" i="76"/>
  <c r="J5115" i="76"/>
  <c r="G5116" i="76"/>
  <c r="H5116" i="76"/>
  <c r="I5116" i="76"/>
  <c r="J5116" i="76"/>
  <c r="G5117" i="76"/>
  <c r="H5117" i="76"/>
  <c r="I5117" i="76"/>
  <c r="J5117" i="76"/>
  <c r="G5118" i="76"/>
  <c r="H5118" i="76"/>
  <c r="I5118" i="76"/>
  <c r="J5118" i="76"/>
  <c r="G5119" i="76"/>
  <c r="H5119" i="76"/>
  <c r="I5119" i="76"/>
  <c r="J5119" i="76"/>
  <c r="G5120" i="76"/>
  <c r="H5120" i="76"/>
  <c r="I5120" i="76"/>
  <c r="J5120" i="76"/>
  <c r="G5121" i="76"/>
  <c r="H5121" i="76"/>
  <c r="I5121" i="76"/>
  <c r="J5121" i="76"/>
  <c r="G5122" i="76"/>
  <c r="H5122" i="76"/>
  <c r="I5122" i="76"/>
  <c r="J5122" i="76"/>
  <c r="G5123" i="76"/>
  <c r="H5123" i="76"/>
  <c r="I5123" i="76"/>
  <c r="J5123" i="76"/>
  <c r="G5124" i="76"/>
  <c r="H5124" i="76"/>
  <c r="I5124" i="76"/>
  <c r="J5124" i="76"/>
  <c r="G5125" i="76"/>
  <c r="H5125" i="76"/>
  <c r="I5125" i="76"/>
  <c r="J5125" i="76"/>
  <c r="G5126" i="76"/>
  <c r="H5126" i="76"/>
  <c r="I5126" i="76"/>
  <c r="J5126" i="76"/>
  <c r="G5127" i="76"/>
  <c r="H5127" i="76"/>
  <c r="I5127" i="76"/>
  <c r="J5127" i="76"/>
  <c r="G5128" i="76"/>
  <c r="H5128" i="76"/>
  <c r="I5128" i="76"/>
  <c r="J5128" i="76"/>
  <c r="G5129" i="76"/>
  <c r="H5129" i="76"/>
  <c r="I5129" i="76"/>
  <c r="J5129" i="76"/>
  <c r="G5130" i="76"/>
  <c r="H5130" i="76"/>
  <c r="I5130" i="76"/>
  <c r="J5130" i="76"/>
  <c r="G5131" i="76"/>
  <c r="H5131" i="76"/>
  <c r="I5131" i="76"/>
  <c r="J5131" i="76"/>
  <c r="G5132" i="76"/>
  <c r="H5132" i="76"/>
  <c r="I5132" i="76"/>
  <c r="J5132" i="76"/>
  <c r="G5133" i="76"/>
  <c r="H5133" i="76"/>
  <c r="I5133" i="76"/>
  <c r="J5133" i="76"/>
  <c r="G5134" i="76"/>
  <c r="H5134" i="76"/>
  <c r="I5134" i="76"/>
  <c r="J5134" i="76"/>
  <c r="G5135" i="76"/>
  <c r="H5135" i="76"/>
  <c r="I5135" i="76"/>
  <c r="J5135" i="76"/>
  <c r="G5136" i="76"/>
  <c r="H5136" i="76"/>
  <c r="I5136" i="76"/>
  <c r="J5136" i="76"/>
  <c r="G5137" i="76"/>
  <c r="H5137" i="76"/>
  <c r="I5137" i="76"/>
  <c r="J5137" i="76"/>
  <c r="G5138" i="76"/>
  <c r="H5138" i="76"/>
  <c r="I5138" i="76"/>
  <c r="J5138" i="76"/>
  <c r="G5139" i="76"/>
  <c r="H5139" i="76"/>
  <c r="I5139" i="76"/>
  <c r="J5139" i="76"/>
  <c r="G5140" i="76"/>
  <c r="H5140" i="76"/>
  <c r="I5140" i="76"/>
  <c r="J5140" i="76"/>
  <c r="G5141" i="76"/>
  <c r="H5141" i="76"/>
  <c r="I5141" i="76"/>
  <c r="J5141" i="76"/>
  <c r="G5142" i="76"/>
  <c r="H5142" i="76"/>
  <c r="I5142" i="76"/>
  <c r="J5142" i="76"/>
  <c r="G5143" i="76"/>
  <c r="H5143" i="76"/>
  <c r="I5143" i="76"/>
  <c r="J5143" i="76"/>
  <c r="G5144" i="76"/>
  <c r="H5144" i="76"/>
  <c r="I5144" i="76"/>
  <c r="J5144" i="76"/>
  <c r="G5145" i="76"/>
  <c r="H5145" i="76"/>
  <c r="I5145" i="76"/>
  <c r="J5145" i="76"/>
  <c r="G5146" i="76"/>
  <c r="H5146" i="76"/>
  <c r="I5146" i="76"/>
  <c r="J5146" i="76"/>
  <c r="G5147" i="76"/>
  <c r="H5147" i="76"/>
  <c r="I5147" i="76"/>
  <c r="J5147" i="76"/>
  <c r="G5148" i="76"/>
  <c r="H5148" i="76"/>
  <c r="I5148" i="76"/>
  <c r="J5148" i="76"/>
  <c r="G5149" i="76"/>
  <c r="H5149" i="76"/>
  <c r="I5149" i="76"/>
  <c r="J5149" i="76"/>
  <c r="G5150" i="76"/>
  <c r="H5150" i="76"/>
  <c r="I5150" i="76"/>
  <c r="J5150" i="76"/>
  <c r="G5151" i="76"/>
  <c r="H5151" i="76"/>
  <c r="I5151" i="76"/>
  <c r="J5151" i="76"/>
  <c r="G5152" i="76"/>
  <c r="H5152" i="76"/>
  <c r="I5152" i="76"/>
  <c r="J5152" i="76"/>
  <c r="G5153" i="76"/>
  <c r="H5153" i="76"/>
  <c r="I5153" i="76"/>
  <c r="J5153" i="76"/>
  <c r="G5154" i="76"/>
  <c r="H5154" i="76"/>
  <c r="I5154" i="76"/>
  <c r="J5154" i="76"/>
  <c r="G5155" i="76"/>
  <c r="H5155" i="76"/>
  <c r="I5155" i="76"/>
  <c r="J5155" i="76"/>
  <c r="G5156" i="76"/>
  <c r="H5156" i="76"/>
  <c r="I5156" i="76"/>
  <c r="J5156" i="76"/>
  <c r="G5157" i="76"/>
  <c r="H5157" i="76"/>
  <c r="I5157" i="76"/>
  <c r="J5157" i="76"/>
  <c r="G5158" i="76"/>
  <c r="H5158" i="76"/>
  <c r="I5158" i="76"/>
  <c r="J5158" i="76"/>
  <c r="G5159" i="76"/>
  <c r="H5159" i="76"/>
  <c r="I5159" i="76"/>
  <c r="J5159" i="76"/>
  <c r="G5160" i="76"/>
  <c r="H5160" i="76"/>
  <c r="I5160" i="76"/>
  <c r="J5160" i="76"/>
  <c r="G5161" i="76"/>
  <c r="H5161" i="76"/>
  <c r="I5161" i="76"/>
  <c r="J5161" i="76"/>
  <c r="G5162" i="76"/>
  <c r="H5162" i="76"/>
  <c r="I5162" i="76"/>
  <c r="J5162" i="76"/>
  <c r="G5163" i="76"/>
  <c r="H5163" i="76"/>
  <c r="I5163" i="76"/>
  <c r="J5163" i="76"/>
  <c r="G5164" i="76"/>
  <c r="H5164" i="76"/>
  <c r="I5164" i="76"/>
  <c r="J5164" i="76"/>
  <c r="G5165" i="76"/>
  <c r="H5165" i="76"/>
  <c r="I5165" i="76"/>
  <c r="J5165" i="76"/>
  <c r="G5166" i="76"/>
  <c r="H5166" i="76"/>
  <c r="I5166" i="76"/>
  <c r="J5166" i="76"/>
  <c r="G5167" i="76"/>
  <c r="H5167" i="76"/>
  <c r="I5167" i="76"/>
  <c r="J5167" i="76"/>
  <c r="G5168" i="76"/>
  <c r="H5168" i="76"/>
  <c r="I5168" i="76"/>
  <c r="J5168" i="76"/>
  <c r="G5169" i="76"/>
  <c r="H5169" i="76"/>
  <c r="I5169" i="76"/>
  <c r="J5169" i="76"/>
  <c r="G5170" i="76"/>
  <c r="H5170" i="76"/>
  <c r="I5170" i="76"/>
  <c r="J5170" i="76"/>
  <c r="G5171" i="76"/>
  <c r="H5171" i="76"/>
  <c r="I5171" i="76"/>
  <c r="J5171" i="76"/>
  <c r="G5172" i="76"/>
  <c r="H5172" i="76"/>
  <c r="I5172" i="76"/>
  <c r="J5172" i="76"/>
  <c r="G5173" i="76"/>
  <c r="H5173" i="76"/>
  <c r="I5173" i="76"/>
  <c r="J5173" i="76"/>
  <c r="G5174" i="76"/>
  <c r="H5174" i="76"/>
  <c r="I5174" i="76"/>
  <c r="J5174" i="76"/>
  <c r="G5175" i="76"/>
  <c r="H5175" i="76"/>
  <c r="I5175" i="76"/>
  <c r="J5175" i="76"/>
  <c r="G5176" i="76"/>
  <c r="H5176" i="76"/>
  <c r="I5176" i="76"/>
  <c r="J5176" i="76"/>
  <c r="G5177" i="76"/>
  <c r="H5177" i="76"/>
  <c r="I5177" i="76"/>
  <c r="J5177" i="76"/>
  <c r="G5178" i="76"/>
  <c r="H5178" i="76"/>
  <c r="I5178" i="76"/>
  <c r="J5178" i="76"/>
  <c r="G5179" i="76"/>
  <c r="H5179" i="76"/>
  <c r="I5179" i="76"/>
  <c r="J5179" i="76"/>
  <c r="G5180" i="76"/>
  <c r="H5180" i="76"/>
  <c r="I5180" i="76"/>
  <c r="J5180" i="76"/>
  <c r="G5181" i="76"/>
  <c r="H5181" i="76"/>
  <c r="I5181" i="76"/>
  <c r="J5181" i="76"/>
  <c r="G5182" i="76"/>
  <c r="H5182" i="76"/>
  <c r="I5182" i="76"/>
  <c r="J5182" i="76"/>
  <c r="G5183" i="76"/>
  <c r="H5183" i="76"/>
  <c r="I5183" i="76"/>
  <c r="J5183" i="76"/>
  <c r="G5184" i="76"/>
  <c r="H5184" i="76"/>
  <c r="I5184" i="76"/>
  <c r="J5184" i="76"/>
  <c r="G5185" i="76"/>
  <c r="H5185" i="76"/>
  <c r="I5185" i="76"/>
  <c r="J5185" i="76"/>
  <c r="G5186" i="76"/>
  <c r="H5186" i="76"/>
  <c r="I5186" i="76"/>
  <c r="J5186" i="76"/>
  <c r="G5187" i="76"/>
  <c r="H5187" i="76"/>
  <c r="I5187" i="76"/>
  <c r="J5187" i="76"/>
  <c r="G5188" i="76"/>
  <c r="H5188" i="76"/>
  <c r="I5188" i="76"/>
  <c r="J5188" i="76"/>
  <c r="G5189" i="76"/>
  <c r="H5189" i="76"/>
  <c r="I5189" i="76"/>
  <c r="J5189" i="76"/>
  <c r="G5190" i="76"/>
  <c r="H5190" i="76"/>
  <c r="I5190" i="76"/>
  <c r="J5190" i="76"/>
  <c r="G5191" i="76"/>
  <c r="H5191" i="76"/>
  <c r="I5191" i="76"/>
  <c r="J5191" i="76"/>
  <c r="G5192" i="76"/>
  <c r="H5192" i="76"/>
  <c r="I5192" i="76"/>
  <c r="J5192" i="76"/>
  <c r="G5193" i="76"/>
  <c r="H5193" i="76"/>
  <c r="I5193" i="76"/>
  <c r="J5193" i="76"/>
  <c r="G5194" i="76"/>
  <c r="H5194" i="76"/>
  <c r="I5194" i="76"/>
  <c r="J5194" i="76"/>
  <c r="G5195" i="76"/>
  <c r="H5195" i="76"/>
  <c r="I5195" i="76"/>
  <c r="J5195" i="76"/>
  <c r="G5196" i="76"/>
  <c r="H5196" i="76"/>
  <c r="I5196" i="76"/>
  <c r="J5196" i="76"/>
  <c r="G5197" i="76"/>
  <c r="H5197" i="76"/>
  <c r="I5197" i="76"/>
  <c r="J5197" i="76"/>
  <c r="G5198" i="76"/>
  <c r="H5198" i="76"/>
  <c r="I5198" i="76"/>
  <c r="J5198" i="76"/>
  <c r="G5199" i="76"/>
  <c r="H5199" i="76"/>
  <c r="I5199" i="76"/>
  <c r="J5199" i="76"/>
  <c r="G5200" i="76"/>
  <c r="H5200" i="76"/>
  <c r="I5200" i="76"/>
  <c r="J5200" i="76"/>
  <c r="G5201" i="76"/>
  <c r="H5201" i="76"/>
  <c r="I5201" i="76"/>
  <c r="J5201" i="76"/>
  <c r="G5202" i="76"/>
  <c r="H5202" i="76"/>
  <c r="I5202" i="76"/>
  <c r="J5202" i="76"/>
  <c r="G5203" i="76"/>
  <c r="H5203" i="76"/>
  <c r="I5203" i="76"/>
  <c r="J5203" i="76"/>
  <c r="G5204" i="76"/>
  <c r="H5204" i="76"/>
  <c r="I5204" i="76"/>
  <c r="J5204" i="76"/>
  <c r="G5205" i="76"/>
  <c r="H5205" i="76"/>
  <c r="I5205" i="76"/>
  <c r="J5205" i="76"/>
  <c r="G5206" i="76"/>
  <c r="H5206" i="76"/>
  <c r="I5206" i="76"/>
  <c r="J5206" i="76"/>
  <c r="G5207" i="76"/>
  <c r="H5207" i="76"/>
  <c r="I5207" i="76"/>
  <c r="J5207" i="76"/>
  <c r="G5208" i="76"/>
  <c r="H5208" i="76"/>
  <c r="I5208" i="76"/>
  <c r="J5208" i="76"/>
  <c r="G5209" i="76"/>
  <c r="H5209" i="76"/>
  <c r="I5209" i="76"/>
  <c r="J5209" i="76"/>
  <c r="G5210" i="76"/>
  <c r="H5210" i="76"/>
  <c r="I5210" i="76"/>
  <c r="J5210" i="76"/>
  <c r="G5211" i="76"/>
  <c r="H5211" i="76"/>
  <c r="I5211" i="76"/>
  <c r="J5211" i="76"/>
  <c r="G5212" i="76"/>
  <c r="H5212" i="76"/>
  <c r="I5212" i="76"/>
  <c r="J5212" i="76"/>
  <c r="G5213" i="76"/>
  <c r="H5213" i="76"/>
  <c r="I5213" i="76"/>
  <c r="J5213" i="76"/>
  <c r="G5214" i="76"/>
  <c r="H5214" i="76"/>
  <c r="I5214" i="76"/>
  <c r="J5214" i="76"/>
  <c r="G5215" i="76"/>
  <c r="H5215" i="76"/>
  <c r="I5215" i="76"/>
  <c r="J5215" i="76"/>
  <c r="G5216" i="76"/>
  <c r="H5216" i="76"/>
  <c r="I5216" i="76"/>
  <c r="J5216" i="76"/>
  <c r="G5217" i="76"/>
  <c r="H5217" i="76"/>
  <c r="I5217" i="76"/>
  <c r="J5217" i="76"/>
  <c r="G5218" i="76"/>
  <c r="H5218" i="76"/>
  <c r="I5218" i="76"/>
  <c r="J5218" i="76"/>
  <c r="G5219" i="76"/>
  <c r="H5219" i="76"/>
  <c r="I5219" i="76"/>
  <c r="J5219" i="76"/>
  <c r="G5220" i="76"/>
  <c r="H5220" i="76"/>
  <c r="I5220" i="76"/>
  <c r="J5220" i="76"/>
  <c r="G5221" i="76"/>
  <c r="H5221" i="76"/>
  <c r="I5221" i="76"/>
  <c r="J5221" i="76"/>
  <c r="G5222" i="76"/>
  <c r="H5222" i="76"/>
  <c r="I5222" i="76"/>
  <c r="J5222" i="76"/>
  <c r="G5223" i="76"/>
  <c r="H5223" i="76"/>
  <c r="I5223" i="76"/>
  <c r="J5223" i="76"/>
  <c r="G5224" i="76"/>
  <c r="H5224" i="76"/>
  <c r="I5224" i="76"/>
  <c r="J5224" i="76"/>
  <c r="G5225" i="76"/>
  <c r="H5225" i="76"/>
  <c r="I5225" i="76"/>
  <c r="J5225" i="76"/>
  <c r="G5226" i="76"/>
  <c r="H5226" i="76"/>
  <c r="I5226" i="76"/>
  <c r="J5226" i="76"/>
  <c r="G5227" i="76"/>
  <c r="H5227" i="76"/>
  <c r="I5227" i="76"/>
  <c r="J5227" i="76"/>
  <c r="G5228" i="76"/>
  <c r="H5228" i="76"/>
  <c r="I5228" i="76"/>
  <c r="J5228" i="76"/>
  <c r="G5229" i="76"/>
  <c r="H5229" i="76"/>
  <c r="I5229" i="76"/>
  <c r="J5229" i="76"/>
  <c r="G5230" i="76"/>
  <c r="H5230" i="76"/>
  <c r="I5230" i="76"/>
  <c r="J5230" i="76"/>
  <c r="G5231" i="76"/>
  <c r="H5231" i="76"/>
  <c r="I5231" i="76"/>
  <c r="J5231" i="76"/>
  <c r="G5232" i="76"/>
  <c r="H5232" i="76"/>
  <c r="I5232" i="76"/>
  <c r="J5232" i="76"/>
  <c r="G5233" i="76"/>
  <c r="H5233" i="76"/>
  <c r="I5233" i="76"/>
  <c r="J5233" i="76"/>
  <c r="G5234" i="76"/>
  <c r="H5234" i="76"/>
  <c r="I5234" i="76"/>
  <c r="J5234" i="76"/>
  <c r="G5235" i="76"/>
  <c r="H5235" i="76"/>
  <c r="I5235" i="76"/>
  <c r="J5235" i="76"/>
  <c r="G5236" i="76"/>
  <c r="H5236" i="76"/>
  <c r="I5236" i="76"/>
  <c r="J5236" i="76"/>
  <c r="G5237" i="76"/>
  <c r="H5237" i="76"/>
  <c r="I5237" i="76"/>
  <c r="J5237" i="76"/>
  <c r="G5238" i="76"/>
  <c r="H5238" i="76"/>
  <c r="I5238" i="76"/>
  <c r="J5238" i="76"/>
  <c r="G5239" i="76"/>
  <c r="H5239" i="76"/>
  <c r="I5239" i="76"/>
  <c r="J5239" i="76"/>
  <c r="G5240" i="76"/>
  <c r="H5240" i="76"/>
  <c r="I5240" i="76"/>
  <c r="J5240" i="76"/>
  <c r="G5241" i="76"/>
  <c r="H5241" i="76"/>
  <c r="I5241" i="76"/>
  <c r="J5241" i="76"/>
  <c r="G5242" i="76"/>
  <c r="H5242" i="76"/>
  <c r="I5242" i="76"/>
  <c r="J5242" i="76"/>
  <c r="G5243" i="76"/>
  <c r="H5243" i="76"/>
  <c r="I5243" i="76"/>
  <c r="J5243" i="76"/>
  <c r="G5244" i="76"/>
  <c r="H5244" i="76"/>
  <c r="I5244" i="76"/>
  <c r="J5244" i="76"/>
  <c r="G5245" i="76"/>
  <c r="H5245" i="76"/>
  <c r="I5245" i="76"/>
  <c r="J5245" i="76"/>
  <c r="G5246" i="76"/>
  <c r="H5246" i="76"/>
  <c r="I5246" i="76"/>
  <c r="J5246" i="76"/>
  <c r="G5247" i="76"/>
  <c r="H5247" i="76"/>
  <c r="I5247" i="76"/>
  <c r="J5247" i="76"/>
  <c r="G5248" i="76"/>
  <c r="H5248" i="76"/>
  <c r="I5248" i="76"/>
  <c r="J5248" i="76"/>
  <c r="G5249" i="76"/>
  <c r="H5249" i="76"/>
  <c r="I5249" i="76"/>
  <c r="J5249" i="76"/>
  <c r="G5250" i="76"/>
  <c r="H5250" i="76"/>
  <c r="I5250" i="76"/>
  <c r="J5250" i="76"/>
  <c r="G5251" i="76"/>
  <c r="H5251" i="76"/>
  <c r="I5251" i="76"/>
  <c r="J5251" i="76"/>
  <c r="G5252" i="76"/>
  <c r="H5252" i="76"/>
  <c r="I5252" i="76"/>
  <c r="J5252" i="76"/>
  <c r="G5253" i="76"/>
  <c r="H5253" i="76"/>
  <c r="I5253" i="76"/>
  <c r="J5253" i="76"/>
  <c r="G5254" i="76"/>
  <c r="H5254" i="76"/>
  <c r="I5254" i="76"/>
  <c r="J5254" i="76"/>
  <c r="G5255" i="76"/>
  <c r="H5255" i="76"/>
  <c r="I5255" i="76"/>
  <c r="J5255" i="76"/>
  <c r="G5256" i="76"/>
  <c r="H5256" i="76"/>
  <c r="I5256" i="76"/>
  <c r="J5256" i="76"/>
  <c r="G5257" i="76"/>
  <c r="H5257" i="76"/>
  <c r="I5257" i="76"/>
  <c r="J5257" i="76"/>
  <c r="G5258" i="76"/>
  <c r="H5258" i="76"/>
  <c r="I5258" i="76"/>
  <c r="J5258" i="76"/>
  <c r="G5259" i="76"/>
  <c r="H5259" i="76"/>
  <c r="I5259" i="76"/>
  <c r="J5259" i="76"/>
  <c r="G5260" i="76"/>
  <c r="H5260" i="76"/>
  <c r="I5260" i="76"/>
  <c r="J5260" i="76"/>
  <c r="G5261" i="76"/>
  <c r="H5261" i="76"/>
  <c r="I5261" i="76"/>
  <c r="J5261" i="76"/>
  <c r="G5262" i="76"/>
  <c r="H5262" i="76"/>
  <c r="I5262" i="76"/>
  <c r="J5262" i="76"/>
  <c r="G5263" i="76"/>
  <c r="H5263" i="76"/>
  <c r="I5263" i="76"/>
  <c r="J5263" i="76"/>
  <c r="G5264" i="76"/>
  <c r="H5264" i="76"/>
  <c r="I5264" i="76"/>
  <c r="J5264" i="76"/>
  <c r="G5265" i="76"/>
  <c r="H5265" i="76"/>
  <c r="I5265" i="76"/>
  <c r="J5265" i="76"/>
  <c r="G5266" i="76"/>
  <c r="H5266" i="76"/>
  <c r="I5266" i="76"/>
  <c r="J5266" i="76"/>
  <c r="G5267" i="76"/>
  <c r="H5267" i="76"/>
  <c r="I5267" i="76"/>
  <c r="J5267" i="76"/>
  <c r="G5268" i="76"/>
  <c r="H5268" i="76"/>
  <c r="I5268" i="76"/>
  <c r="J5268" i="76"/>
  <c r="G5269" i="76"/>
  <c r="H5269" i="76"/>
  <c r="I5269" i="76"/>
  <c r="J5269" i="76"/>
  <c r="G5270" i="76"/>
  <c r="H5270" i="76"/>
  <c r="I5270" i="76"/>
  <c r="J5270" i="76"/>
  <c r="G5271" i="76"/>
  <c r="H5271" i="76"/>
  <c r="I5271" i="76"/>
  <c r="J5271" i="76"/>
  <c r="G5272" i="76"/>
  <c r="H5272" i="76"/>
  <c r="I5272" i="76"/>
  <c r="J5272" i="76"/>
  <c r="G5273" i="76"/>
  <c r="H5273" i="76"/>
  <c r="I5273" i="76"/>
  <c r="J5273" i="76"/>
  <c r="G5274" i="76"/>
  <c r="H5274" i="76"/>
  <c r="I5274" i="76"/>
  <c r="J5274" i="76"/>
  <c r="G5275" i="76"/>
  <c r="H5275" i="76"/>
  <c r="I5275" i="76"/>
  <c r="J5275" i="76"/>
  <c r="G5276" i="76"/>
  <c r="H5276" i="76"/>
  <c r="I5276" i="76"/>
  <c r="J5276" i="76"/>
  <c r="G5277" i="76"/>
  <c r="H5277" i="76"/>
  <c r="I5277" i="76"/>
  <c r="J5277" i="76"/>
  <c r="G5278" i="76"/>
  <c r="H5278" i="76"/>
  <c r="I5278" i="76"/>
  <c r="J5278" i="76"/>
  <c r="G5279" i="76"/>
  <c r="H5279" i="76"/>
  <c r="I5279" i="76"/>
  <c r="J5279" i="76"/>
  <c r="G5280" i="76"/>
  <c r="H5280" i="76"/>
  <c r="I5280" i="76"/>
  <c r="J5280" i="76"/>
  <c r="G5281" i="76"/>
  <c r="H5281" i="76"/>
  <c r="I5281" i="76"/>
  <c r="J5281" i="76"/>
  <c r="G5282" i="76"/>
  <c r="H5282" i="76"/>
  <c r="I5282" i="76"/>
  <c r="J5282" i="76"/>
  <c r="G5283" i="76"/>
  <c r="H5283" i="76"/>
  <c r="I5283" i="76"/>
  <c r="J5283" i="76"/>
  <c r="G5284" i="76"/>
  <c r="H5284" i="76"/>
  <c r="I5284" i="76"/>
  <c r="J5284" i="76"/>
  <c r="G5285" i="76"/>
  <c r="H5285" i="76"/>
  <c r="I5285" i="76"/>
  <c r="J5285" i="76"/>
  <c r="G5286" i="76"/>
  <c r="H5286" i="76"/>
  <c r="I5286" i="76"/>
  <c r="J5286" i="76"/>
  <c r="G5287" i="76"/>
  <c r="H5287" i="76"/>
  <c r="I5287" i="76"/>
  <c r="J5287" i="76"/>
  <c r="G5288" i="76"/>
  <c r="H5288" i="76"/>
  <c r="I5288" i="76"/>
  <c r="J5288" i="76"/>
  <c r="G5289" i="76"/>
  <c r="H5289" i="76"/>
  <c r="I5289" i="76"/>
  <c r="J5289" i="76"/>
  <c r="G5290" i="76"/>
  <c r="H5290" i="76"/>
  <c r="I5290" i="76"/>
  <c r="J5290" i="76"/>
  <c r="G5291" i="76"/>
  <c r="H5291" i="76"/>
  <c r="I5291" i="76"/>
  <c r="J5291" i="76"/>
  <c r="G5292" i="76"/>
  <c r="H5292" i="76"/>
  <c r="I5292" i="76"/>
  <c r="J5292" i="76"/>
  <c r="G5293" i="76"/>
  <c r="H5293" i="76"/>
  <c r="I5293" i="76"/>
  <c r="J5293" i="76"/>
  <c r="G5294" i="76"/>
  <c r="H5294" i="76"/>
  <c r="I5294" i="76"/>
  <c r="J5294" i="76"/>
  <c r="G5295" i="76"/>
  <c r="H5295" i="76"/>
  <c r="I5295" i="76"/>
  <c r="J5295" i="76"/>
  <c r="G5296" i="76"/>
  <c r="H5296" i="76"/>
  <c r="I5296" i="76"/>
  <c r="J5296" i="76"/>
  <c r="G5297" i="76"/>
  <c r="H5297" i="76"/>
  <c r="I5297" i="76"/>
  <c r="J5297" i="76"/>
  <c r="G5298" i="76"/>
  <c r="H5298" i="76"/>
  <c r="I5298" i="76"/>
  <c r="J5298" i="76"/>
  <c r="G5299" i="76"/>
  <c r="H5299" i="76"/>
  <c r="I5299" i="76"/>
  <c r="J5299" i="76"/>
  <c r="G5300" i="76"/>
  <c r="H5300" i="76"/>
  <c r="I5300" i="76"/>
  <c r="J5300" i="76"/>
  <c r="G5301" i="76"/>
  <c r="H5301" i="76"/>
  <c r="I5301" i="76"/>
  <c r="J5301" i="76"/>
  <c r="G5302" i="76"/>
  <c r="H5302" i="76"/>
  <c r="I5302" i="76"/>
  <c r="J5302" i="76"/>
  <c r="G5303" i="76"/>
  <c r="H5303" i="76"/>
  <c r="I5303" i="76"/>
  <c r="J5303" i="76"/>
  <c r="G5304" i="76"/>
  <c r="H5304" i="76"/>
  <c r="I5304" i="76"/>
  <c r="J5304" i="76"/>
  <c r="G5305" i="76"/>
  <c r="H5305" i="76"/>
  <c r="I5305" i="76"/>
  <c r="J5305" i="76"/>
  <c r="G5306" i="76"/>
  <c r="H5306" i="76"/>
  <c r="I5306" i="76"/>
  <c r="J5306" i="76"/>
  <c r="G5307" i="76"/>
  <c r="H5307" i="76"/>
  <c r="I5307" i="76"/>
  <c r="J5307" i="76"/>
  <c r="G5308" i="76"/>
  <c r="H5308" i="76"/>
  <c r="I5308" i="76"/>
  <c r="J5308" i="76"/>
  <c r="G5309" i="76"/>
  <c r="H5309" i="76"/>
  <c r="I5309" i="76"/>
  <c r="J5309" i="76"/>
  <c r="G5310" i="76"/>
  <c r="H5310" i="76"/>
  <c r="I5310" i="76"/>
  <c r="J5310" i="76"/>
  <c r="G5311" i="76"/>
  <c r="H5311" i="76"/>
  <c r="I5311" i="76"/>
  <c r="J5311" i="76"/>
  <c r="G5312" i="76"/>
  <c r="H5312" i="76"/>
  <c r="I5312" i="76"/>
  <c r="J5312" i="76"/>
  <c r="G5313" i="76"/>
  <c r="H5313" i="76"/>
  <c r="I5313" i="76"/>
  <c r="J5313" i="76"/>
  <c r="G5314" i="76"/>
  <c r="H5314" i="76"/>
  <c r="I5314" i="76"/>
  <c r="J5314" i="76"/>
  <c r="G5315" i="76"/>
  <c r="H5315" i="76"/>
  <c r="I5315" i="76"/>
  <c r="J5315" i="76"/>
  <c r="G5316" i="76"/>
  <c r="H5316" i="76"/>
  <c r="I5316" i="76"/>
  <c r="J5316" i="76"/>
  <c r="G5317" i="76"/>
  <c r="H5317" i="76"/>
  <c r="I5317" i="76"/>
  <c r="J5317" i="76"/>
  <c r="G5318" i="76"/>
  <c r="H5318" i="76"/>
  <c r="I5318" i="76"/>
  <c r="J5318" i="76"/>
  <c r="G5319" i="76"/>
  <c r="H5319" i="76"/>
  <c r="I5319" i="76"/>
  <c r="J5319" i="76"/>
  <c r="G5320" i="76"/>
  <c r="H5320" i="76"/>
  <c r="I5320" i="76"/>
  <c r="J5320" i="76"/>
  <c r="G5321" i="76"/>
  <c r="H5321" i="76"/>
  <c r="I5321" i="76"/>
  <c r="J5321" i="76"/>
  <c r="G5322" i="76"/>
  <c r="H5322" i="76"/>
  <c r="I5322" i="76"/>
  <c r="J5322" i="76"/>
  <c r="G5323" i="76"/>
  <c r="H5323" i="76"/>
  <c r="I5323" i="76"/>
  <c r="J5323" i="76"/>
  <c r="G5324" i="76"/>
  <c r="H5324" i="76"/>
  <c r="I5324" i="76"/>
  <c r="J5324" i="76"/>
  <c r="G5325" i="76"/>
  <c r="H5325" i="76"/>
  <c r="I5325" i="76"/>
  <c r="J5325" i="76"/>
  <c r="G5326" i="76"/>
  <c r="H5326" i="76"/>
  <c r="I5326" i="76"/>
  <c r="J5326" i="76"/>
  <c r="G5327" i="76"/>
  <c r="H5327" i="76"/>
  <c r="I5327" i="76"/>
  <c r="J5327" i="76"/>
  <c r="G5328" i="76"/>
  <c r="H5328" i="76"/>
  <c r="I5328" i="76"/>
  <c r="J5328" i="76"/>
  <c r="G5329" i="76"/>
  <c r="H5329" i="76"/>
  <c r="I5329" i="76"/>
  <c r="J5329" i="76"/>
  <c r="G5330" i="76"/>
  <c r="H5330" i="76"/>
  <c r="I5330" i="76"/>
  <c r="J5330" i="76"/>
  <c r="G5331" i="76"/>
  <c r="H5331" i="76"/>
  <c r="I5331" i="76"/>
  <c r="J5331" i="76"/>
  <c r="G5332" i="76"/>
  <c r="H5332" i="76"/>
  <c r="I5332" i="76"/>
  <c r="J5332" i="76"/>
  <c r="G5333" i="76"/>
  <c r="H5333" i="76"/>
  <c r="I5333" i="76"/>
  <c r="J5333" i="76"/>
  <c r="G5334" i="76"/>
  <c r="H5334" i="76"/>
  <c r="I5334" i="76"/>
  <c r="J5334" i="76"/>
  <c r="G5335" i="76"/>
  <c r="H5335" i="76"/>
  <c r="I5335" i="76"/>
  <c r="J5335" i="76"/>
  <c r="G5336" i="76"/>
  <c r="H5336" i="76"/>
  <c r="I5336" i="76"/>
  <c r="J5336" i="76"/>
  <c r="G5337" i="76"/>
  <c r="H5337" i="76"/>
  <c r="I5337" i="76"/>
  <c r="J5337" i="76"/>
  <c r="G5338" i="76"/>
  <c r="H5338" i="76"/>
  <c r="I5338" i="76"/>
  <c r="J5338" i="76"/>
  <c r="G5339" i="76"/>
  <c r="H5339" i="76"/>
  <c r="I5339" i="76"/>
  <c r="J5339" i="76"/>
  <c r="G5340" i="76"/>
  <c r="H5340" i="76"/>
  <c r="I5340" i="76"/>
  <c r="J5340" i="76"/>
  <c r="G5341" i="76"/>
  <c r="H5341" i="76"/>
  <c r="I5341" i="76"/>
  <c r="J5341" i="76"/>
  <c r="G5342" i="76"/>
  <c r="H5342" i="76"/>
  <c r="I5342" i="76"/>
  <c r="J5342" i="76"/>
  <c r="G5343" i="76"/>
  <c r="H5343" i="76"/>
  <c r="I5343" i="76"/>
  <c r="J5343" i="76"/>
  <c r="G5344" i="76"/>
  <c r="H5344" i="76"/>
  <c r="I5344" i="76"/>
  <c r="J5344" i="76"/>
  <c r="G5345" i="76"/>
  <c r="H5345" i="76"/>
  <c r="I5345" i="76"/>
  <c r="J5345" i="76"/>
  <c r="G5346" i="76"/>
  <c r="H5346" i="76"/>
  <c r="I5346" i="76"/>
  <c r="J5346" i="76"/>
  <c r="G5347" i="76"/>
  <c r="H5347" i="76"/>
  <c r="I5347" i="76"/>
  <c r="J5347" i="76"/>
  <c r="G5348" i="76"/>
  <c r="H5348" i="76"/>
  <c r="I5348" i="76"/>
  <c r="J5348" i="76"/>
  <c r="G5349" i="76"/>
  <c r="H5349" i="76"/>
  <c r="I5349" i="76"/>
  <c r="J5349" i="76"/>
  <c r="G5350" i="76"/>
  <c r="H5350" i="76"/>
  <c r="I5350" i="76"/>
  <c r="J5350" i="76"/>
  <c r="G5351" i="76"/>
  <c r="H5351" i="76"/>
  <c r="I5351" i="76"/>
  <c r="J5351" i="76"/>
  <c r="G5352" i="76"/>
  <c r="H5352" i="76"/>
  <c r="I5352" i="76"/>
  <c r="J5352" i="76"/>
  <c r="G5353" i="76"/>
  <c r="H5353" i="76"/>
  <c r="I5353" i="76"/>
  <c r="J5353" i="76"/>
  <c r="G5354" i="76"/>
  <c r="H5354" i="76"/>
  <c r="I5354" i="76"/>
  <c r="J5354" i="76"/>
  <c r="G5355" i="76"/>
  <c r="H5355" i="76"/>
  <c r="I5355" i="76"/>
  <c r="J5355" i="76"/>
  <c r="G5356" i="76"/>
  <c r="H5356" i="76"/>
  <c r="I5356" i="76"/>
  <c r="J5356" i="76"/>
  <c r="G5357" i="76"/>
  <c r="H5357" i="76"/>
  <c r="I5357" i="76"/>
  <c r="J5357" i="76"/>
  <c r="G5358" i="76"/>
  <c r="H5358" i="76"/>
  <c r="I5358" i="76"/>
  <c r="J5358" i="76"/>
  <c r="G5359" i="76"/>
  <c r="H5359" i="76"/>
  <c r="I5359" i="76"/>
  <c r="J5359" i="76"/>
  <c r="G5360" i="76"/>
  <c r="H5360" i="76"/>
  <c r="I5360" i="76"/>
  <c r="J5360" i="76"/>
  <c r="G5361" i="76"/>
  <c r="H5361" i="76"/>
  <c r="I5361" i="76"/>
  <c r="J5361" i="76"/>
  <c r="G5362" i="76"/>
  <c r="H5362" i="76"/>
  <c r="I5362" i="76"/>
  <c r="J5362" i="76"/>
  <c r="G5363" i="76"/>
  <c r="H5363" i="76"/>
  <c r="I5363" i="76"/>
  <c r="J5363" i="76"/>
  <c r="G5364" i="76"/>
  <c r="H5364" i="76"/>
  <c r="I5364" i="76"/>
  <c r="J5364" i="76"/>
  <c r="G5365" i="76"/>
  <c r="H5365" i="76"/>
  <c r="I5365" i="76"/>
  <c r="J5365" i="76"/>
  <c r="G5366" i="76"/>
  <c r="H5366" i="76"/>
  <c r="I5366" i="76"/>
  <c r="J5366" i="76"/>
  <c r="G5367" i="76"/>
  <c r="H5367" i="76"/>
  <c r="I5367" i="76"/>
  <c r="J5367" i="76"/>
  <c r="G5368" i="76"/>
  <c r="H5368" i="76"/>
  <c r="I5368" i="76"/>
  <c r="J5368" i="76"/>
  <c r="G5369" i="76"/>
  <c r="H5369" i="76"/>
  <c r="I5369" i="76"/>
  <c r="J5369" i="76"/>
  <c r="G5370" i="76"/>
  <c r="H5370" i="76"/>
  <c r="I5370" i="76"/>
  <c r="J5370" i="76"/>
  <c r="G5371" i="76"/>
  <c r="H5371" i="76"/>
  <c r="I5371" i="76"/>
  <c r="J5371" i="76"/>
  <c r="G5372" i="76"/>
  <c r="H5372" i="76"/>
  <c r="I5372" i="76"/>
  <c r="J5372" i="76"/>
  <c r="G5373" i="76"/>
  <c r="H5373" i="76"/>
  <c r="I5373" i="76"/>
  <c r="J5373" i="76"/>
  <c r="G5374" i="76"/>
  <c r="H5374" i="76"/>
  <c r="I5374" i="76"/>
  <c r="J5374" i="76"/>
  <c r="G5375" i="76"/>
  <c r="H5375" i="76"/>
  <c r="I5375" i="76"/>
  <c r="J5375" i="76"/>
  <c r="G5376" i="76"/>
  <c r="H5376" i="76"/>
  <c r="I5376" i="76"/>
  <c r="J5376" i="76"/>
  <c r="G5377" i="76"/>
  <c r="H5377" i="76"/>
  <c r="I5377" i="76"/>
  <c r="J5377" i="76"/>
  <c r="G5378" i="76"/>
  <c r="H5378" i="76"/>
  <c r="I5378" i="76"/>
  <c r="J5378" i="76"/>
  <c r="G5379" i="76"/>
  <c r="H5379" i="76"/>
  <c r="I5379" i="76"/>
  <c r="J5379" i="76"/>
  <c r="G5380" i="76"/>
  <c r="H5380" i="76"/>
  <c r="I5380" i="76"/>
  <c r="J5380" i="76"/>
  <c r="G5381" i="76"/>
  <c r="H5381" i="76"/>
  <c r="I5381" i="76"/>
  <c r="J5381" i="76"/>
  <c r="G5382" i="76"/>
  <c r="H5382" i="76"/>
  <c r="I5382" i="76"/>
  <c r="J5382" i="76"/>
  <c r="G5383" i="76"/>
  <c r="H5383" i="76"/>
  <c r="I5383" i="76"/>
  <c r="J5383" i="76"/>
  <c r="G5384" i="76"/>
  <c r="H5384" i="76"/>
  <c r="I5384" i="76"/>
  <c r="J5384" i="76"/>
  <c r="G5385" i="76"/>
  <c r="H5385" i="76"/>
  <c r="I5385" i="76"/>
  <c r="J5385" i="76"/>
  <c r="G5386" i="76"/>
  <c r="H5386" i="76"/>
  <c r="I5386" i="76"/>
  <c r="J5386" i="76"/>
  <c r="G5387" i="76"/>
  <c r="H5387" i="76"/>
  <c r="I5387" i="76"/>
  <c r="J5387" i="76"/>
  <c r="G5388" i="76"/>
  <c r="H5388" i="76"/>
  <c r="I5388" i="76"/>
  <c r="J5388" i="76"/>
  <c r="G5389" i="76"/>
  <c r="H5389" i="76"/>
  <c r="I5389" i="76"/>
  <c r="J5389" i="76"/>
  <c r="G5390" i="76"/>
  <c r="H5390" i="76"/>
  <c r="I5390" i="76"/>
  <c r="J5390" i="76"/>
  <c r="G5391" i="76"/>
  <c r="H5391" i="76"/>
  <c r="I5391" i="76"/>
  <c r="J5391" i="76"/>
  <c r="G5392" i="76"/>
  <c r="H5392" i="76"/>
  <c r="I5392" i="76"/>
  <c r="J5392" i="76"/>
  <c r="G5393" i="76"/>
  <c r="H5393" i="76"/>
  <c r="I5393" i="76"/>
  <c r="J5393" i="76"/>
  <c r="G5394" i="76"/>
  <c r="H5394" i="76"/>
  <c r="I5394" i="76"/>
  <c r="J5394" i="76"/>
  <c r="G5395" i="76"/>
  <c r="H5395" i="76"/>
  <c r="I5395" i="76"/>
  <c r="J5395" i="76"/>
  <c r="G5396" i="76"/>
  <c r="H5396" i="76"/>
  <c r="I5396" i="76"/>
  <c r="J5396" i="76"/>
  <c r="G5397" i="76"/>
  <c r="H5397" i="76"/>
  <c r="I5397" i="76"/>
  <c r="J5397" i="76"/>
  <c r="G5398" i="76"/>
  <c r="H5398" i="76"/>
  <c r="I5398" i="76"/>
  <c r="J5398" i="76"/>
  <c r="G5399" i="76"/>
  <c r="H5399" i="76"/>
  <c r="I5399" i="76"/>
  <c r="J5399" i="76"/>
  <c r="G5400" i="76"/>
  <c r="H5400" i="76"/>
  <c r="I5400" i="76"/>
  <c r="J5400" i="76"/>
  <c r="G5401" i="76"/>
  <c r="H5401" i="76"/>
  <c r="I5401" i="76"/>
  <c r="J5401" i="76"/>
  <c r="G5402" i="76"/>
  <c r="H5402" i="76"/>
  <c r="I5402" i="76"/>
  <c r="J5402" i="76"/>
  <c r="G5403" i="76"/>
  <c r="H5403" i="76"/>
  <c r="I5403" i="76"/>
  <c r="J5403" i="76"/>
  <c r="G5404" i="76"/>
  <c r="H5404" i="76"/>
  <c r="I5404" i="76"/>
  <c r="J5404" i="76"/>
  <c r="G5405" i="76"/>
  <c r="H5405" i="76"/>
  <c r="I5405" i="76"/>
  <c r="J5405" i="76"/>
  <c r="G5406" i="76"/>
  <c r="H5406" i="76"/>
  <c r="I5406" i="76"/>
  <c r="J5406" i="76"/>
  <c r="G5407" i="76"/>
  <c r="H5407" i="76"/>
  <c r="I5407" i="76"/>
  <c r="J5407" i="76"/>
  <c r="G5408" i="76"/>
  <c r="H5408" i="76"/>
  <c r="I5408" i="76"/>
  <c r="J5408" i="76"/>
  <c r="G5409" i="76"/>
  <c r="H5409" i="76"/>
  <c r="I5409" i="76"/>
  <c r="J5409" i="76"/>
  <c r="G5410" i="76"/>
  <c r="H5410" i="76"/>
  <c r="I5410" i="76"/>
  <c r="J5410" i="76"/>
  <c r="G5411" i="76"/>
  <c r="H5411" i="76"/>
  <c r="I5411" i="76"/>
  <c r="J5411" i="76"/>
  <c r="G5412" i="76"/>
  <c r="H5412" i="76"/>
  <c r="I5412" i="76"/>
  <c r="J5412" i="76"/>
  <c r="G5413" i="76"/>
  <c r="H5413" i="76"/>
  <c r="I5413" i="76"/>
  <c r="J5413" i="76"/>
  <c r="G5414" i="76"/>
  <c r="H5414" i="76"/>
  <c r="I5414" i="76"/>
  <c r="J5414" i="76"/>
  <c r="G5415" i="76"/>
  <c r="H5415" i="76"/>
  <c r="I5415" i="76"/>
  <c r="J5415" i="76"/>
  <c r="G5416" i="76"/>
  <c r="H5416" i="76"/>
  <c r="I5416" i="76"/>
  <c r="J5416" i="76"/>
  <c r="G5417" i="76"/>
  <c r="H5417" i="76"/>
  <c r="I5417" i="76"/>
  <c r="J5417" i="76"/>
  <c r="G5418" i="76"/>
  <c r="H5418" i="76"/>
  <c r="I5418" i="76"/>
  <c r="J5418" i="76"/>
  <c r="G5419" i="76"/>
  <c r="H5419" i="76"/>
  <c r="I5419" i="76"/>
  <c r="J5419" i="76"/>
  <c r="G5420" i="76"/>
  <c r="H5420" i="76"/>
  <c r="I5420" i="76"/>
  <c r="J5420" i="76"/>
  <c r="G5421" i="76"/>
  <c r="H5421" i="76"/>
  <c r="I5421" i="76"/>
  <c r="J5421" i="76"/>
  <c r="G5422" i="76"/>
  <c r="H5422" i="76"/>
  <c r="I5422" i="76"/>
  <c r="J5422" i="76"/>
  <c r="G5423" i="76"/>
  <c r="H5423" i="76"/>
  <c r="I5423" i="76"/>
  <c r="J5423" i="76"/>
  <c r="G5424" i="76"/>
  <c r="H5424" i="76"/>
  <c r="I5424" i="76"/>
  <c r="J5424" i="76"/>
  <c r="G5425" i="76"/>
  <c r="H5425" i="76"/>
  <c r="I5425" i="76"/>
  <c r="J5425" i="76"/>
  <c r="G5426" i="76"/>
  <c r="H5426" i="76"/>
  <c r="I5426" i="76"/>
  <c r="J5426" i="76"/>
  <c r="G5427" i="76"/>
  <c r="H5427" i="76"/>
  <c r="I5427" i="76"/>
  <c r="J5427" i="76"/>
  <c r="G5428" i="76"/>
  <c r="H5428" i="76"/>
  <c r="I5428" i="76"/>
  <c r="J5428" i="76"/>
  <c r="G5429" i="76"/>
  <c r="H5429" i="76"/>
  <c r="I5429" i="76"/>
  <c r="J5429" i="76"/>
  <c r="G5430" i="76"/>
  <c r="H5430" i="76"/>
  <c r="I5430" i="76"/>
  <c r="J5430" i="76"/>
  <c r="G5431" i="76"/>
  <c r="H5431" i="76"/>
  <c r="I5431" i="76"/>
  <c r="J5431" i="76"/>
  <c r="G5432" i="76"/>
  <c r="H5432" i="76"/>
  <c r="I5432" i="76"/>
  <c r="J5432" i="76"/>
  <c r="G5433" i="76"/>
  <c r="H5433" i="76"/>
  <c r="I5433" i="76"/>
  <c r="J5433" i="76"/>
  <c r="G5434" i="76"/>
  <c r="H5434" i="76"/>
  <c r="I5434" i="76"/>
  <c r="J5434" i="76"/>
  <c r="G5435" i="76"/>
  <c r="H5435" i="76"/>
  <c r="I5435" i="76"/>
  <c r="J5435" i="76"/>
  <c r="G5436" i="76"/>
  <c r="H5436" i="76"/>
  <c r="I5436" i="76"/>
  <c r="J5436" i="76"/>
  <c r="G5437" i="76"/>
  <c r="H5437" i="76"/>
  <c r="I5437" i="76"/>
  <c r="J5437" i="76"/>
  <c r="G5438" i="76"/>
  <c r="H5438" i="76"/>
  <c r="I5438" i="76"/>
  <c r="J5438" i="76"/>
  <c r="G5439" i="76"/>
  <c r="H5439" i="76"/>
  <c r="I5439" i="76"/>
  <c r="J5439" i="76"/>
  <c r="G5440" i="76"/>
  <c r="H5440" i="76"/>
  <c r="I5440" i="76"/>
  <c r="J5440" i="76"/>
  <c r="G5441" i="76"/>
  <c r="H5441" i="76"/>
  <c r="I5441" i="76"/>
  <c r="J5441" i="76"/>
  <c r="G5442" i="76"/>
  <c r="H5442" i="76"/>
  <c r="I5442" i="76"/>
  <c r="J5442" i="76"/>
  <c r="G5443" i="76"/>
  <c r="H5443" i="76"/>
  <c r="I5443" i="76"/>
  <c r="J5443" i="76"/>
  <c r="G5444" i="76"/>
  <c r="H5444" i="76"/>
  <c r="I5444" i="76"/>
  <c r="J5444" i="76"/>
  <c r="G5445" i="76"/>
  <c r="H5445" i="76"/>
  <c r="I5445" i="76"/>
  <c r="J5445" i="76"/>
  <c r="G5446" i="76"/>
  <c r="H5446" i="76"/>
  <c r="I5446" i="76"/>
  <c r="J5446" i="76"/>
  <c r="G5447" i="76"/>
  <c r="H5447" i="76"/>
  <c r="I5447" i="76"/>
  <c r="J5447" i="76"/>
  <c r="G5448" i="76"/>
  <c r="H5448" i="76"/>
  <c r="I5448" i="76"/>
  <c r="J5448" i="76"/>
  <c r="G5449" i="76"/>
  <c r="H5449" i="76"/>
  <c r="I5449" i="76"/>
  <c r="J5449" i="76"/>
  <c r="G5450" i="76"/>
  <c r="H5450" i="76"/>
  <c r="I5450" i="76"/>
  <c r="J5450" i="76"/>
  <c r="G5451" i="76"/>
  <c r="H5451" i="76"/>
  <c r="I5451" i="76"/>
  <c r="J5451" i="76"/>
  <c r="G5452" i="76"/>
  <c r="H5452" i="76"/>
  <c r="I5452" i="76"/>
  <c r="J5452" i="76"/>
  <c r="G5453" i="76"/>
  <c r="H5453" i="76"/>
  <c r="I5453" i="76"/>
  <c r="J5453" i="76"/>
  <c r="G5454" i="76"/>
  <c r="H5454" i="76"/>
  <c r="I5454" i="76"/>
  <c r="J5454" i="76"/>
  <c r="G5455" i="76"/>
  <c r="H5455" i="76"/>
  <c r="I5455" i="76"/>
  <c r="J5455" i="76"/>
  <c r="G5456" i="76"/>
  <c r="H5456" i="76"/>
  <c r="I5456" i="76"/>
  <c r="J5456" i="76"/>
  <c r="G5457" i="76"/>
  <c r="H5457" i="76"/>
  <c r="I5457" i="76"/>
  <c r="J5457" i="76"/>
  <c r="G5458" i="76"/>
  <c r="H5458" i="76"/>
  <c r="I5458" i="76"/>
  <c r="J5458" i="76"/>
  <c r="G5459" i="76"/>
  <c r="H5459" i="76"/>
  <c r="I5459" i="76"/>
  <c r="J5459" i="76"/>
  <c r="G5460" i="76"/>
  <c r="H5460" i="76"/>
  <c r="I5460" i="76"/>
  <c r="J5460" i="76"/>
  <c r="G5461" i="76"/>
  <c r="H5461" i="76"/>
  <c r="I5461" i="76"/>
  <c r="J5461" i="76"/>
  <c r="G5462" i="76"/>
  <c r="H5462" i="76"/>
  <c r="I5462" i="76"/>
  <c r="J5462" i="76"/>
  <c r="G5463" i="76"/>
  <c r="H5463" i="76"/>
  <c r="I5463" i="76"/>
  <c r="J5463" i="76"/>
  <c r="G5464" i="76"/>
  <c r="H5464" i="76"/>
  <c r="I5464" i="76"/>
  <c r="J5464" i="76"/>
  <c r="G5465" i="76"/>
  <c r="H5465" i="76"/>
  <c r="I5465" i="76"/>
  <c r="J5465" i="76"/>
  <c r="G5466" i="76"/>
  <c r="H5466" i="76"/>
  <c r="I5466" i="76"/>
  <c r="J5466" i="76"/>
  <c r="G5467" i="76"/>
  <c r="H5467" i="76"/>
  <c r="I5467" i="76"/>
  <c r="J5467" i="76"/>
  <c r="G5468" i="76"/>
  <c r="H5468" i="76"/>
  <c r="I5468" i="76"/>
  <c r="J5468" i="76"/>
  <c r="G5469" i="76"/>
  <c r="H5469" i="76"/>
  <c r="I5469" i="76"/>
  <c r="J5469" i="76"/>
  <c r="G5470" i="76"/>
  <c r="H5470" i="76"/>
  <c r="I5470" i="76"/>
  <c r="J5470" i="76"/>
  <c r="G5471" i="76"/>
  <c r="H5471" i="76"/>
  <c r="I5471" i="76"/>
  <c r="J5471" i="76"/>
  <c r="G5472" i="76"/>
  <c r="H5472" i="76"/>
  <c r="I5472" i="76"/>
  <c r="J5472" i="76"/>
  <c r="G5473" i="76"/>
  <c r="H5473" i="76"/>
  <c r="I5473" i="76"/>
  <c r="J5473" i="76"/>
  <c r="G5474" i="76"/>
  <c r="H5474" i="76"/>
  <c r="I5474" i="76"/>
  <c r="J5474" i="76"/>
  <c r="G5475" i="76"/>
  <c r="H5475" i="76"/>
  <c r="I5475" i="76"/>
  <c r="J5475" i="76"/>
  <c r="G5476" i="76"/>
  <c r="H5476" i="76"/>
  <c r="I5476" i="76"/>
  <c r="J5476" i="76"/>
  <c r="G5477" i="76"/>
  <c r="H5477" i="76"/>
  <c r="I5477" i="76"/>
  <c r="J5477" i="76"/>
  <c r="G5478" i="76"/>
  <c r="H5478" i="76"/>
  <c r="I5478" i="76"/>
  <c r="J5478" i="76"/>
  <c r="G5479" i="76"/>
  <c r="H5479" i="76"/>
  <c r="I5479" i="76"/>
  <c r="J5479" i="76"/>
  <c r="G5480" i="76"/>
  <c r="H5480" i="76"/>
  <c r="I5480" i="76"/>
  <c r="J5480" i="76"/>
  <c r="G5481" i="76"/>
  <c r="H5481" i="76"/>
  <c r="I5481" i="76"/>
  <c r="J5481" i="76"/>
  <c r="G5482" i="76"/>
  <c r="H5482" i="76"/>
  <c r="I5482" i="76"/>
  <c r="J5482" i="76"/>
  <c r="G5483" i="76"/>
  <c r="H5483" i="76"/>
  <c r="I5483" i="76"/>
  <c r="J5483" i="76"/>
  <c r="G5484" i="76"/>
  <c r="H5484" i="76"/>
  <c r="I5484" i="76"/>
  <c r="J5484" i="76"/>
  <c r="G5485" i="76"/>
  <c r="H5485" i="76"/>
  <c r="I5485" i="76"/>
  <c r="J5485" i="76"/>
  <c r="G5486" i="76"/>
  <c r="H5486" i="76"/>
  <c r="I5486" i="76"/>
  <c r="J5486" i="76"/>
  <c r="G5487" i="76"/>
  <c r="H5487" i="76"/>
  <c r="I5487" i="76"/>
  <c r="J5487" i="76"/>
  <c r="G5488" i="76"/>
  <c r="H5488" i="76"/>
  <c r="I5488" i="76"/>
  <c r="J5488" i="76"/>
  <c r="G5489" i="76"/>
  <c r="H5489" i="76"/>
  <c r="I5489" i="76"/>
  <c r="J5489" i="76"/>
  <c r="G5490" i="76"/>
  <c r="H5490" i="76"/>
  <c r="I5490" i="76"/>
  <c r="J5490" i="76"/>
  <c r="G5491" i="76"/>
  <c r="H5491" i="76"/>
  <c r="I5491" i="76"/>
  <c r="J5491" i="76"/>
  <c r="G5492" i="76"/>
  <c r="H5492" i="76"/>
  <c r="I5492" i="76"/>
  <c r="J5492" i="76"/>
  <c r="G5493" i="76"/>
  <c r="H5493" i="76"/>
  <c r="I5493" i="76"/>
  <c r="J5493" i="76"/>
  <c r="G5494" i="76"/>
  <c r="H5494" i="76"/>
  <c r="I5494" i="76"/>
  <c r="J5494" i="76"/>
  <c r="G5495" i="76"/>
  <c r="H5495" i="76"/>
  <c r="I5495" i="76"/>
  <c r="J5495" i="76"/>
  <c r="G5496" i="76"/>
  <c r="H5496" i="76"/>
  <c r="I5496" i="76"/>
  <c r="J5496" i="76"/>
  <c r="G5497" i="76"/>
  <c r="H5497" i="76"/>
  <c r="I5497" i="76"/>
  <c r="J5497" i="76"/>
  <c r="G5498" i="76"/>
  <c r="H5498" i="76"/>
  <c r="I5498" i="76"/>
  <c r="J5498" i="76"/>
  <c r="G5499" i="76"/>
  <c r="H5499" i="76"/>
  <c r="I5499" i="76"/>
  <c r="J5499" i="76"/>
  <c r="G5500" i="76"/>
  <c r="H5500" i="76"/>
  <c r="I5500" i="76"/>
  <c r="J5500" i="76"/>
  <c r="G5501" i="76"/>
  <c r="H5501" i="76"/>
  <c r="I5501" i="76"/>
  <c r="J5501" i="76"/>
  <c r="G5502" i="76"/>
  <c r="H5502" i="76"/>
  <c r="I5502" i="76"/>
  <c r="J5502" i="76"/>
  <c r="G5503" i="76"/>
  <c r="H5503" i="76"/>
  <c r="I5503" i="76"/>
  <c r="J5503" i="76"/>
  <c r="G5504" i="76"/>
  <c r="H5504" i="76"/>
  <c r="I5504" i="76"/>
  <c r="J5504" i="76"/>
  <c r="G5505" i="76"/>
  <c r="H5505" i="76"/>
  <c r="I5505" i="76"/>
  <c r="J5505" i="76"/>
  <c r="G5506" i="76"/>
  <c r="H5506" i="76"/>
  <c r="I5506" i="76"/>
  <c r="J5506" i="76"/>
  <c r="G5507" i="76"/>
  <c r="H5507" i="76"/>
  <c r="I5507" i="76"/>
  <c r="J5507" i="76"/>
  <c r="G5508" i="76"/>
  <c r="H5508" i="76"/>
  <c r="I5508" i="76"/>
  <c r="J5508" i="76"/>
  <c r="G5509" i="76"/>
  <c r="H5509" i="76"/>
  <c r="I5509" i="76"/>
  <c r="J5509" i="76"/>
  <c r="G5510" i="76"/>
  <c r="H5510" i="76"/>
  <c r="I5510" i="76"/>
  <c r="J5510" i="76"/>
  <c r="G5511" i="76"/>
  <c r="H5511" i="76"/>
  <c r="I5511" i="76"/>
  <c r="J5511" i="76"/>
  <c r="G5512" i="76"/>
  <c r="H5512" i="76"/>
  <c r="I5512" i="76"/>
  <c r="J5512" i="76"/>
  <c r="G5513" i="76"/>
  <c r="H5513" i="76"/>
  <c r="I5513" i="76"/>
  <c r="J5513" i="76"/>
  <c r="G5514" i="76"/>
  <c r="H5514" i="76"/>
  <c r="I5514" i="76"/>
  <c r="J5514" i="76"/>
  <c r="G5515" i="76"/>
  <c r="H5515" i="76"/>
  <c r="I5515" i="76"/>
  <c r="J5515" i="76"/>
  <c r="G5516" i="76"/>
  <c r="H5516" i="76"/>
  <c r="I5516" i="76"/>
  <c r="J5516" i="76"/>
  <c r="G5517" i="76"/>
  <c r="H5517" i="76"/>
  <c r="I5517" i="76"/>
  <c r="J5517" i="76"/>
  <c r="G5518" i="76"/>
  <c r="H5518" i="76"/>
  <c r="I5518" i="76"/>
  <c r="J5518" i="76"/>
  <c r="G5519" i="76"/>
  <c r="H5519" i="76"/>
  <c r="I5519" i="76"/>
  <c r="J5519" i="76"/>
  <c r="G5520" i="76"/>
  <c r="H5520" i="76"/>
  <c r="I5520" i="76"/>
  <c r="J5520" i="76"/>
  <c r="G5521" i="76"/>
  <c r="H5521" i="76"/>
  <c r="I5521" i="76"/>
  <c r="J5521" i="76"/>
  <c r="G5522" i="76"/>
  <c r="H5522" i="76"/>
  <c r="I5522" i="76"/>
  <c r="J5522" i="76"/>
  <c r="G5523" i="76"/>
  <c r="H5523" i="76"/>
  <c r="I5523" i="76"/>
  <c r="J5523" i="76"/>
  <c r="G5524" i="76"/>
  <c r="H5524" i="76"/>
  <c r="I5524" i="76"/>
  <c r="J5524" i="76"/>
  <c r="G5525" i="76"/>
  <c r="H5525" i="76"/>
  <c r="I5525" i="76"/>
  <c r="J5525" i="76"/>
  <c r="G5526" i="76"/>
  <c r="H5526" i="76"/>
  <c r="I5526" i="76"/>
  <c r="J5526" i="76"/>
  <c r="G5527" i="76"/>
  <c r="H5527" i="76"/>
  <c r="I5527" i="76"/>
  <c r="J5527" i="76"/>
  <c r="G5528" i="76"/>
  <c r="H5528" i="76"/>
  <c r="I5528" i="76"/>
  <c r="J5528" i="76"/>
  <c r="G5529" i="76"/>
  <c r="H5529" i="76"/>
  <c r="I5529" i="76"/>
  <c r="J5529" i="76"/>
  <c r="G5530" i="76"/>
  <c r="H5530" i="76"/>
  <c r="I5530" i="76"/>
  <c r="J5530" i="76"/>
  <c r="G5531" i="76"/>
  <c r="H5531" i="76"/>
  <c r="I5531" i="76"/>
  <c r="J5531" i="76"/>
  <c r="G5532" i="76"/>
  <c r="H5532" i="76"/>
  <c r="I5532" i="76"/>
  <c r="J5532" i="76"/>
  <c r="G5533" i="76"/>
  <c r="H5533" i="76"/>
  <c r="I5533" i="76"/>
  <c r="J5533" i="76"/>
  <c r="G5534" i="76"/>
  <c r="H5534" i="76"/>
  <c r="I5534" i="76"/>
  <c r="J5534" i="76"/>
  <c r="G5535" i="76"/>
  <c r="H5535" i="76"/>
  <c r="I5535" i="76"/>
  <c r="J5535" i="76"/>
  <c r="G5536" i="76"/>
  <c r="H5536" i="76"/>
  <c r="I5536" i="76"/>
  <c r="J5536" i="76"/>
  <c r="G5537" i="76"/>
  <c r="H5537" i="76"/>
  <c r="I5537" i="76"/>
  <c r="J5537" i="76"/>
  <c r="G5538" i="76"/>
  <c r="H5538" i="76"/>
  <c r="I5538" i="76"/>
  <c r="J5538" i="76"/>
  <c r="G5539" i="76"/>
  <c r="H5539" i="76"/>
  <c r="I5539" i="76"/>
  <c r="J5539" i="76"/>
  <c r="G5540" i="76"/>
  <c r="H5540" i="76"/>
  <c r="I5540" i="76"/>
  <c r="J5540" i="76"/>
  <c r="G5541" i="76"/>
  <c r="H5541" i="76"/>
  <c r="I5541" i="76"/>
  <c r="J5541" i="76"/>
  <c r="G5542" i="76"/>
  <c r="H5542" i="76"/>
  <c r="I5542" i="76"/>
  <c r="J5542" i="76"/>
  <c r="G5543" i="76"/>
  <c r="H5543" i="76"/>
  <c r="I5543" i="76"/>
  <c r="J5543" i="76"/>
  <c r="G5544" i="76"/>
  <c r="H5544" i="76"/>
  <c r="I5544" i="76"/>
  <c r="J5544" i="76"/>
  <c r="G5545" i="76"/>
  <c r="H5545" i="76"/>
  <c r="I5545" i="76"/>
  <c r="J5545" i="76"/>
  <c r="G5546" i="76"/>
  <c r="H5546" i="76"/>
  <c r="I5546" i="76"/>
  <c r="J5546" i="76"/>
  <c r="G5547" i="76"/>
  <c r="H5547" i="76"/>
  <c r="I5547" i="76"/>
  <c r="J5547" i="76"/>
  <c r="G5548" i="76"/>
  <c r="H5548" i="76"/>
  <c r="I5548" i="76"/>
  <c r="J5548" i="76"/>
  <c r="G5549" i="76"/>
  <c r="H5549" i="76"/>
  <c r="I5549" i="76"/>
  <c r="J5549" i="76"/>
  <c r="G5550" i="76"/>
  <c r="H5550" i="76"/>
  <c r="I5550" i="76"/>
  <c r="J5550" i="76"/>
  <c r="G5551" i="76"/>
  <c r="H5551" i="76"/>
  <c r="I5551" i="76"/>
  <c r="J5551" i="76"/>
  <c r="G5552" i="76"/>
  <c r="H5552" i="76"/>
  <c r="I5552" i="76"/>
  <c r="J5552" i="76"/>
  <c r="G5553" i="76"/>
  <c r="H5553" i="76"/>
  <c r="I5553" i="76"/>
  <c r="J5553" i="76"/>
  <c r="G5554" i="76"/>
  <c r="H5554" i="76"/>
  <c r="I5554" i="76"/>
  <c r="J5554" i="76"/>
  <c r="G5555" i="76"/>
  <c r="H5555" i="76"/>
  <c r="I5555" i="76"/>
  <c r="J5555" i="76"/>
  <c r="G5556" i="76"/>
  <c r="H5556" i="76"/>
  <c r="I5556" i="76"/>
  <c r="J5556" i="76"/>
  <c r="G5557" i="76"/>
  <c r="H5557" i="76"/>
  <c r="I5557" i="76"/>
  <c r="J5557" i="76"/>
  <c r="G5558" i="76"/>
  <c r="H5558" i="76"/>
  <c r="I5558" i="76"/>
  <c r="J5558" i="76"/>
  <c r="G5559" i="76"/>
  <c r="H5559" i="76"/>
  <c r="I5559" i="76"/>
  <c r="J5559" i="76"/>
  <c r="G5560" i="76"/>
  <c r="H5560" i="76"/>
  <c r="I5560" i="76"/>
  <c r="J5560" i="76"/>
  <c r="G5561" i="76"/>
  <c r="H5561" i="76"/>
  <c r="I5561" i="76"/>
  <c r="J5561" i="76"/>
  <c r="G5562" i="76"/>
  <c r="H5562" i="76"/>
  <c r="I5562" i="76"/>
  <c r="J5562" i="76"/>
  <c r="G5563" i="76"/>
  <c r="H5563" i="76"/>
  <c r="I5563" i="76"/>
  <c r="J5563" i="76"/>
  <c r="G5564" i="76"/>
  <c r="H5564" i="76"/>
  <c r="I5564" i="76"/>
  <c r="J5564" i="76"/>
  <c r="G5565" i="76"/>
  <c r="H5565" i="76"/>
  <c r="I5565" i="76"/>
  <c r="J5565" i="76"/>
  <c r="G5566" i="76"/>
  <c r="H5566" i="76"/>
  <c r="I5566" i="76"/>
  <c r="J5566" i="76"/>
  <c r="G5567" i="76"/>
  <c r="H5567" i="76"/>
  <c r="I5567" i="76"/>
  <c r="J5567" i="76"/>
  <c r="G5568" i="76"/>
  <c r="H5568" i="76"/>
  <c r="I5568" i="76"/>
  <c r="J5568" i="76"/>
  <c r="G5569" i="76"/>
  <c r="H5569" i="76"/>
  <c r="I5569" i="76"/>
  <c r="J5569" i="76"/>
  <c r="G5570" i="76"/>
  <c r="H5570" i="76"/>
  <c r="I5570" i="76"/>
  <c r="J5570" i="76"/>
  <c r="G5571" i="76"/>
  <c r="H5571" i="76"/>
  <c r="I5571" i="76"/>
  <c r="J5571" i="76"/>
  <c r="G5572" i="76"/>
  <c r="H5572" i="76"/>
  <c r="I5572" i="76"/>
  <c r="J5572" i="76"/>
  <c r="G5573" i="76"/>
  <c r="H5573" i="76"/>
  <c r="I5573" i="76"/>
  <c r="J5573" i="76"/>
  <c r="G5574" i="76"/>
  <c r="H5574" i="76"/>
  <c r="I5574" i="76"/>
  <c r="J5574" i="76"/>
  <c r="G5575" i="76"/>
  <c r="H5575" i="76"/>
  <c r="I5575" i="76"/>
  <c r="J5575" i="76"/>
  <c r="G5576" i="76"/>
  <c r="H5576" i="76"/>
  <c r="I5576" i="76"/>
  <c r="J5576" i="76"/>
  <c r="G5577" i="76"/>
  <c r="H5577" i="76"/>
  <c r="I5577" i="76"/>
  <c r="J5577" i="76"/>
  <c r="G5578" i="76"/>
  <c r="H5578" i="76"/>
  <c r="I5578" i="76"/>
  <c r="J5578" i="76"/>
  <c r="G5579" i="76"/>
  <c r="H5579" i="76"/>
  <c r="I5579" i="76"/>
  <c r="J5579" i="76"/>
  <c r="G5580" i="76"/>
  <c r="H5580" i="76"/>
  <c r="I5580" i="76"/>
  <c r="J5580" i="76"/>
  <c r="G5581" i="76"/>
  <c r="H5581" i="76"/>
  <c r="I5581" i="76"/>
  <c r="J5581" i="76"/>
  <c r="G5582" i="76"/>
  <c r="H5582" i="76"/>
  <c r="I5582" i="76"/>
  <c r="J5582" i="76"/>
  <c r="G5583" i="76"/>
  <c r="H5583" i="76"/>
  <c r="I5583" i="76"/>
  <c r="J5583" i="76"/>
  <c r="G5584" i="76"/>
  <c r="H5584" i="76"/>
  <c r="I5584" i="76"/>
  <c r="J5584" i="76"/>
  <c r="G5585" i="76"/>
  <c r="H5585" i="76"/>
  <c r="I5585" i="76"/>
  <c r="J5585" i="76"/>
  <c r="G5586" i="76"/>
  <c r="H5586" i="76"/>
  <c r="I5586" i="76"/>
  <c r="J5586" i="76"/>
  <c r="G5587" i="76"/>
  <c r="H5587" i="76"/>
  <c r="I5587" i="76"/>
  <c r="J5587" i="76"/>
  <c r="G5588" i="76"/>
  <c r="H5588" i="76"/>
  <c r="I5588" i="76"/>
  <c r="J5588" i="76"/>
  <c r="G5589" i="76"/>
  <c r="H5589" i="76"/>
  <c r="I5589" i="76"/>
  <c r="J5589" i="76"/>
  <c r="G5590" i="76"/>
  <c r="H5590" i="76"/>
  <c r="I5590" i="76"/>
  <c r="J5590" i="76"/>
  <c r="G5591" i="76"/>
  <c r="H5591" i="76"/>
  <c r="I5591" i="76"/>
  <c r="J5591" i="76"/>
  <c r="G5592" i="76"/>
  <c r="H5592" i="76"/>
  <c r="I5592" i="76"/>
  <c r="J5592" i="76"/>
  <c r="G5593" i="76"/>
  <c r="H5593" i="76"/>
  <c r="I5593" i="76"/>
  <c r="J5593" i="76"/>
  <c r="G5594" i="76"/>
  <c r="H5594" i="76"/>
  <c r="I5594" i="76"/>
  <c r="J5594" i="76"/>
  <c r="G5595" i="76"/>
  <c r="H5595" i="76"/>
  <c r="I5595" i="76"/>
  <c r="J5595" i="76"/>
  <c r="G5596" i="76"/>
  <c r="H5596" i="76"/>
  <c r="I5596" i="76"/>
  <c r="J5596" i="76"/>
  <c r="G5597" i="76"/>
  <c r="H5597" i="76"/>
  <c r="I5597" i="76"/>
  <c r="J5597" i="76"/>
  <c r="G5598" i="76"/>
  <c r="H5598" i="76"/>
  <c r="I5598" i="76"/>
  <c r="J5598" i="76"/>
  <c r="G5599" i="76"/>
  <c r="H5599" i="76"/>
  <c r="I5599" i="76"/>
  <c r="J5599" i="76"/>
  <c r="G5600" i="76"/>
  <c r="H5600" i="76"/>
  <c r="I5600" i="76"/>
  <c r="J5600" i="76"/>
  <c r="G5601" i="76"/>
  <c r="H5601" i="76"/>
  <c r="I5601" i="76"/>
  <c r="J5601" i="76"/>
  <c r="G5602" i="76"/>
  <c r="H5602" i="76"/>
  <c r="I5602" i="76"/>
  <c r="J5602" i="76"/>
  <c r="G5603" i="76"/>
  <c r="H5603" i="76"/>
  <c r="I5603" i="76"/>
  <c r="J5603" i="76"/>
  <c r="G5604" i="76"/>
  <c r="H5604" i="76"/>
  <c r="I5604" i="76"/>
  <c r="J5604" i="76"/>
  <c r="G5605" i="76"/>
  <c r="H5605" i="76"/>
  <c r="I5605" i="76"/>
  <c r="J5605" i="76"/>
  <c r="G5606" i="76"/>
  <c r="H5606" i="76"/>
  <c r="I5606" i="76"/>
  <c r="J5606" i="76"/>
  <c r="G5607" i="76"/>
  <c r="H5607" i="76"/>
  <c r="I5607" i="76"/>
  <c r="J5607" i="76"/>
  <c r="G5608" i="76"/>
  <c r="H5608" i="76"/>
  <c r="I5608" i="76"/>
  <c r="J5608" i="76"/>
  <c r="G5609" i="76"/>
  <c r="H5609" i="76"/>
  <c r="I5609" i="76"/>
  <c r="J5609" i="76"/>
  <c r="G5610" i="76"/>
  <c r="H5610" i="76"/>
  <c r="I5610" i="76"/>
  <c r="J5610" i="76"/>
  <c r="G5611" i="76"/>
  <c r="H5611" i="76"/>
  <c r="I5611" i="76"/>
  <c r="J5611" i="76"/>
  <c r="G5612" i="76"/>
  <c r="H5612" i="76"/>
  <c r="I5612" i="76"/>
  <c r="J5612" i="76"/>
  <c r="G5613" i="76"/>
  <c r="H5613" i="76"/>
  <c r="I5613" i="76"/>
  <c r="J5613" i="76"/>
  <c r="G5614" i="76"/>
  <c r="H5614" i="76"/>
  <c r="I5614" i="76"/>
  <c r="J5614" i="76"/>
  <c r="G5615" i="76"/>
  <c r="H5615" i="76"/>
  <c r="I5615" i="76"/>
  <c r="J5615" i="76"/>
  <c r="G5616" i="76"/>
  <c r="H5616" i="76"/>
  <c r="I5616" i="76"/>
  <c r="J5616" i="76"/>
  <c r="G5617" i="76"/>
  <c r="H5617" i="76"/>
  <c r="I5617" i="76"/>
  <c r="J5617" i="76"/>
  <c r="G5618" i="76"/>
  <c r="H5618" i="76"/>
  <c r="I5618" i="76"/>
  <c r="J5618" i="76"/>
  <c r="G5619" i="76"/>
  <c r="H5619" i="76"/>
  <c r="I5619" i="76"/>
  <c r="J5619" i="76"/>
  <c r="G5620" i="76"/>
  <c r="H5620" i="76"/>
  <c r="I5620" i="76"/>
  <c r="J5620" i="76"/>
  <c r="G5621" i="76"/>
  <c r="H5621" i="76"/>
  <c r="I5621" i="76"/>
  <c r="J5621" i="76"/>
  <c r="G5622" i="76"/>
  <c r="H5622" i="76"/>
  <c r="I5622" i="76"/>
  <c r="J5622" i="76"/>
  <c r="G5623" i="76"/>
  <c r="H5623" i="76"/>
  <c r="I5623" i="76"/>
  <c r="J5623" i="76"/>
  <c r="G5624" i="76"/>
  <c r="H5624" i="76"/>
  <c r="I5624" i="76"/>
  <c r="J5624" i="76"/>
  <c r="G5625" i="76"/>
  <c r="H5625" i="76"/>
  <c r="I5625" i="76"/>
  <c r="J5625" i="76"/>
  <c r="G5626" i="76"/>
  <c r="H5626" i="76"/>
  <c r="I5626" i="76"/>
  <c r="J5626" i="76"/>
  <c r="G5627" i="76"/>
  <c r="H5627" i="76"/>
  <c r="I5627" i="76"/>
  <c r="J5627" i="76"/>
  <c r="G5628" i="76"/>
  <c r="H5628" i="76"/>
  <c r="I5628" i="76"/>
  <c r="J5628" i="76"/>
  <c r="G5629" i="76"/>
  <c r="H5629" i="76"/>
  <c r="I5629" i="76"/>
  <c r="J5629" i="76"/>
  <c r="G5630" i="76"/>
  <c r="H5630" i="76"/>
  <c r="I5630" i="76"/>
  <c r="J5630" i="76"/>
  <c r="G5631" i="76"/>
  <c r="H5631" i="76"/>
  <c r="I5631" i="76"/>
  <c r="J5631" i="76"/>
  <c r="G5632" i="76"/>
  <c r="H5632" i="76"/>
  <c r="I5632" i="76"/>
  <c r="J5632" i="76"/>
  <c r="G5633" i="76"/>
  <c r="H5633" i="76"/>
  <c r="I5633" i="76"/>
  <c r="J5633" i="76"/>
  <c r="G5634" i="76"/>
  <c r="H5634" i="76"/>
  <c r="I5634" i="76"/>
  <c r="J5634" i="76"/>
  <c r="G5635" i="76"/>
  <c r="H5635" i="76"/>
  <c r="I5635" i="76"/>
  <c r="J5635" i="76"/>
  <c r="G5636" i="76"/>
  <c r="H5636" i="76"/>
  <c r="I5636" i="76"/>
  <c r="J5636" i="76"/>
  <c r="G5637" i="76"/>
  <c r="H5637" i="76"/>
  <c r="I5637" i="76"/>
  <c r="J5637" i="76"/>
  <c r="G5638" i="76"/>
  <c r="H5638" i="76"/>
  <c r="I5638" i="76"/>
  <c r="J5638" i="76"/>
  <c r="G5639" i="76"/>
  <c r="H5639" i="76"/>
  <c r="I5639" i="76"/>
  <c r="J5639" i="76"/>
  <c r="G5640" i="76"/>
  <c r="H5640" i="76"/>
  <c r="I5640" i="76"/>
  <c r="J5640" i="76"/>
  <c r="G5641" i="76"/>
  <c r="H5641" i="76"/>
  <c r="I5641" i="76"/>
  <c r="J5641" i="76"/>
  <c r="G5642" i="76"/>
  <c r="H5642" i="76"/>
  <c r="I5642" i="76"/>
  <c r="J5642" i="76"/>
  <c r="G5643" i="76"/>
  <c r="H5643" i="76"/>
  <c r="I5643" i="76"/>
  <c r="J5643" i="76"/>
  <c r="G5644" i="76"/>
  <c r="H5644" i="76"/>
  <c r="I5644" i="76"/>
  <c r="J5644" i="76"/>
  <c r="G5645" i="76"/>
  <c r="H5645" i="76"/>
  <c r="I5645" i="76"/>
  <c r="J5645" i="76"/>
  <c r="G5646" i="76"/>
  <c r="H5646" i="76"/>
  <c r="I5646" i="76"/>
  <c r="J5646" i="76"/>
  <c r="G5647" i="76"/>
  <c r="H5647" i="76"/>
  <c r="I5647" i="76"/>
  <c r="J5647" i="76"/>
  <c r="G5648" i="76"/>
  <c r="H5648" i="76"/>
  <c r="I5648" i="76"/>
  <c r="J5648" i="76"/>
  <c r="G5649" i="76"/>
  <c r="H5649" i="76"/>
  <c r="I5649" i="76"/>
  <c r="J5649" i="76"/>
  <c r="G5650" i="76"/>
  <c r="H5650" i="76"/>
  <c r="I5650" i="76"/>
  <c r="J5650" i="76"/>
  <c r="G5651" i="76"/>
  <c r="H5651" i="76"/>
  <c r="I5651" i="76"/>
  <c r="J5651" i="76"/>
  <c r="G5652" i="76"/>
  <c r="H5652" i="76"/>
  <c r="I5652" i="76"/>
  <c r="J5652" i="76"/>
  <c r="G5653" i="76"/>
  <c r="H5653" i="76"/>
  <c r="I5653" i="76"/>
  <c r="J5653" i="76"/>
  <c r="G5654" i="76"/>
  <c r="H5654" i="76"/>
  <c r="I5654" i="76"/>
  <c r="J5654" i="76"/>
  <c r="G5655" i="76"/>
  <c r="H5655" i="76"/>
  <c r="I5655" i="76"/>
  <c r="J5655" i="76"/>
  <c r="G5656" i="76"/>
  <c r="H5656" i="76"/>
  <c r="I5656" i="76"/>
  <c r="J5656" i="76"/>
  <c r="G5657" i="76"/>
  <c r="H5657" i="76"/>
  <c r="I5657" i="76"/>
  <c r="J5657" i="76"/>
  <c r="G5658" i="76"/>
  <c r="H5658" i="76"/>
  <c r="I5658" i="76"/>
  <c r="J5658" i="76"/>
  <c r="G5659" i="76"/>
  <c r="H5659" i="76"/>
  <c r="I5659" i="76"/>
  <c r="J5659" i="76"/>
  <c r="G5660" i="76"/>
  <c r="H5660" i="76"/>
  <c r="I5660" i="76"/>
  <c r="J5660" i="76"/>
  <c r="G5661" i="76"/>
  <c r="H5661" i="76"/>
  <c r="I5661" i="76"/>
  <c r="J5661" i="76"/>
  <c r="G5662" i="76"/>
  <c r="H5662" i="76"/>
  <c r="I5662" i="76"/>
  <c r="J5662" i="76"/>
  <c r="G5663" i="76"/>
  <c r="H5663" i="76"/>
  <c r="I5663" i="76"/>
  <c r="J5663" i="76"/>
  <c r="G5664" i="76"/>
  <c r="H5664" i="76"/>
  <c r="I5664" i="76"/>
  <c r="J5664" i="76"/>
  <c r="G5665" i="76"/>
  <c r="H5665" i="76"/>
  <c r="I5665" i="76"/>
  <c r="J5665" i="76"/>
  <c r="G5666" i="76"/>
  <c r="H5666" i="76"/>
  <c r="I5666" i="76"/>
  <c r="J5666" i="76"/>
  <c r="G5667" i="76"/>
  <c r="H5667" i="76"/>
  <c r="I5667" i="76"/>
  <c r="J5667" i="76"/>
  <c r="G5668" i="76"/>
  <c r="H5668" i="76"/>
  <c r="I5668" i="76"/>
  <c r="J5668" i="76"/>
  <c r="G5669" i="76"/>
  <c r="H5669" i="76"/>
  <c r="I5669" i="76"/>
  <c r="J5669" i="76"/>
  <c r="G5670" i="76"/>
  <c r="H5670" i="76"/>
  <c r="I5670" i="76"/>
  <c r="J5670" i="76"/>
  <c r="G5671" i="76"/>
  <c r="H5671" i="76"/>
  <c r="I5671" i="76"/>
  <c r="J5671" i="76"/>
  <c r="G5672" i="76"/>
  <c r="H5672" i="76"/>
  <c r="I5672" i="76"/>
  <c r="J5672" i="76"/>
  <c r="G5673" i="76"/>
  <c r="H5673" i="76"/>
  <c r="I5673" i="76"/>
  <c r="J5673" i="76"/>
  <c r="G5674" i="76"/>
  <c r="H5674" i="76"/>
  <c r="I5674" i="76"/>
  <c r="J5674" i="76"/>
  <c r="G5675" i="76"/>
  <c r="H5675" i="76"/>
  <c r="I5675" i="76"/>
  <c r="J5675" i="76"/>
  <c r="G5676" i="76"/>
  <c r="H5676" i="76"/>
  <c r="I5676" i="76"/>
  <c r="J5676" i="76"/>
  <c r="G5677" i="76"/>
  <c r="H5677" i="76"/>
  <c r="I5677" i="76"/>
  <c r="J5677" i="76"/>
  <c r="G5678" i="76"/>
  <c r="H5678" i="76"/>
  <c r="I5678" i="76"/>
  <c r="J5678" i="76"/>
  <c r="G5679" i="76"/>
  <c r="H5679" i="76"/>
  <c r="I5679" i="76"/>
  <c r="J5679" i="76"/>
  <c r="G5680" i="76"/>
  <c r="H5680" i="76"/>
  <c r="I5680" i="76"/>
  <c r="J5680" i="76"/>
  <c r="G5681" i="76"/>
  <c r="H5681" i="76"/>
  <c r="I5681" i="76"/>
  <c r="J5681" i="76"/>
  <c r="G5682" i="76"/>
  <c r="H5682" i="76"/>
  <c r="I5682" i="76"/>
  <c r="J5682" i="76"/>
  <c r="G5683" i="76"/>
  <c r="H5683" i="76"/>
  <c r="I5683" i="76"/>
  <c r="J5683" i="76"/>
  <c r="G5684" i="76"/>
  <c r="H5684" i="76"/>
  <c r="I5684" i="76"/>
  <c r="J5684" i="76"/>
  <c r="G5685" i="76"/>
  <c r="H5685" i="76"/>
  <c r="I5685" i="76"/>
  <c r="J5685" i="76"/>
  <c r="G5686" i="76"/>
  <c r="H5686" i="76"/>
  <c r="I5686" i="76"/>
  <c r="J5686" i="76"/>
  <c r="G5687" i="76"/>
  <c r="H5687" i="76"/>
  <c r="I5687" i="76"/>
  <c r="J5687" i="76"/>
  <c r="G5688" i="76"/>
  <c r="H5688" i="76"/>
  <c r="I5688" i="76"/>
  <c r="J5688" i="76"/>
  <c r="G5689" i="76"/>
  <c r="H5689" i="76"/>
  <c r="I5689" i="76"/>
  <c r="J5689" i="76"/>
  <c r="G5690" i="76"/>
  <c r="H5690" i="76"/>
  <c r="I5690" i="76"/>
  <c r="J5690" i="76"/>
  <c r="G5691" i="76"/>
  <c r="H5691" i="76"/>
  <c r="I5691" i="76"/>
  <c r="J5691" i="76"/>
  <c r="G5692" i="76"/>
  <c r="H5692" i="76"/>
  <c r="I5692" i="76"/>
  <c r="J5692" i="76"/>
  <c r="G5693" i="76"/>
  <c r="H5693" i="76"/>
  <c r="I5693" i="76"/>
  <c r="J5693" i="76"/>
  <c r="G5694" i="76"/>
  <c r="H5694" i="76"/>
  <c r="I5694" i="76"/>
  <c r="J5694" i="76"/>
  <c r="G5695" i="76"/>
  <c r="H5695" i="76"/>
  <c r="I5695" i="76"/>
  <c r="J5695" i="76"/>
  <c r="G5696" i="76"/>
  <c r="H5696" i="76"/>
  <c r="I5696" i="76"/>
  <c r="J5696" i="76"/>
  <c r="G5697" i="76"/>
  <c r="H5697" i="76"/>
  <c r="I5697" i="76"/>
  <c r="J5697" i="76"/>
  <c r="G5698" i="76"/>
  <c r="H5698" i="76"/>
  <c r="I5698" i="76"/>
  <c r="J5698" i="76"/>
  <c r="G5699" i="76"/>
  <c r="H5699" i="76"/>
  <c r="I5699" i="76"/>
  <c r="J5699" i="76"/>
  <c r="G5700" i="76"/>
  <c r="H5700" i="76"/>
  <c r="I5700" i="76"/>
  <c r="J5700" i="76"/>
  <c r="G5701" i="76"/>
  <c r="H5701" i="76"/>
  <c r="I5701" i="76"/>
  <c r="J5701" i="76"/>
  <c r="G5702" i="76"/>
  <c r="H5702" i="76"/>
  <c r="I5702" i="76"/>
  <c r="J5702" i="76"/>
  <c r="G5703" i="76"/>
  <c r="H5703" i="76"/>
  <c r="I5703" i="76"/>
  <c r="J5703" i="76"/>
  <c r="G5704" i="76"/>
  <c r="H5704" i="76"/>
  <c r="I5704" i="76"/>
  <c r="J5704" i="76"/>
  <c r="G5705" i="76"/>
  <c r="H5705" i="76"/>
  <c r="I5705" i="76"/>
  <c r="J5705" i="76"/>
  <c r="G5706" i="76"/>
  <c r="H5706" i="76"/>
  <c r="I5706" i="76"/>
  <c r="J5706" i="76"/>
  <c r="G5707" i="76"/>
  <c r="H5707" i="76"/>
  <c r="I5707" i="76"/>
  <c r="J5707" i="76"/>
  <c r="G5708" i="76"/>
  <c r="H5708" i="76"/>
  <c r="I5708" i="76"/>
  <c r="J5708" i="76"/>
  <c r="G5709" i="76"/>
  <c r="H5709" i="76"/>
  <c r="I5709" i="76"/>
  <c r="J5709" i="76"/>
  <c r="G5710" i="76"/>
  <c r="H5710" i="76"/>
  <c r="I5710" i="76"/>
  <c r="J5710" i="76"/>
  <c r="G5711" i="76"/>
  <c r="H5711" i="76"/>
  <c r="I5711" i="76"/>
  <c r="J5711" i="76"/>
  <c r="G5712" i="76"/>
  <c r="H5712" i="76"/>
  <c r="I5712" i="76"/>
  <c r="J5712" i="76"/>
  <c r="G5713" i="76"/>
  <c r="H5713" i="76"/>
  <c r="I5713" i="76"/>
  <c r="J5713" i="76"/>
  <c r="G5714" i="76"/>
  <c r="H5714" i="76"/>
  <c r="I5714" i="76"/>
  <c r="J5714" i="76"/>
  <c r="G5715" i="76"/>
  <c r="H5715" i="76"/>
  <c r="I5715" i="76"/>
  <c r="J5715" i="76"/>
  <c r="G5716" i="76"/>
  <c r="H5716" i="76"/>
  <c r="I5716" i="76"/>
  <c r="J5716" i="76"/>
  <c r="G5717" i="76"/>
  <c r="H5717" i="76"/>
  <c r="I5717" i="76"/>
  <c r="J5717" i="76"/>
  <c r="G5718" i="76"/>
  <c r="H5718" i="76"/>
  <c r="I5718" i="76"/>
  <c r="J5718" i="76"/>
  <c r="G5719" i="76"/>
  <c r="H5719" i="76"/>
  <c r="I5719" i="76"/>
  <c r="J5719" i="76"/>
  <c r="G5720" i="76"/>
  <c r="H5720" i="76"/>
  <c r="I5720" i="76"/>
  <c r="J5720" i="76"/>
  <c r="G5721" i="76"/>
  <c r="H5721" i="76"/>
  <c r="I5721" i="76"/>
  <c r="J5721" i="76"/>
  <c r="G5722" i="76"/>
  <c r="H5722" i="76"/>
  <c r="I5722" i="76"/>
  <c r="J5722" i="76"/>
  <c r="G5723" i="76"/>
  <c r="H5723" i="76"/>
  <c r="I5723" i="76"/>
  <c r="J5723" i="76"/>
  <c r="G5724" i="76"/>
  <c r="H5724" i="76"/>
  <c r="I5724" i="76"/>
  <c r="J5724" i="76"/>
  <c r="G5725" i="76"/>
  <c r="H5725" i="76"/>
  <c r="I5725" i="76"/>
  <c r="J5725" i="76"/>
  <c r="G5726" i="76"/>
  <c r="H5726" i="76"/>
  <c r="I5726" i="76"/>
  <c r="J5726" i="76"/>
  <c r="G5727" i="76"/>
  <c r="H5727" i="76"/>
  <c r="I5727" i="76"/>
  <c r="J5727" i="76"/>
  <c r="G5728" i="76"/>
  <c r="H5728" i="76"/>
  <c r="I5728" i="76"/>
  <c r="J5728" i="76"/>
  <c r="G5729" i="76"/>
  <c r="H5729" i="76"/>
  <c r="I5729" i="76"/>
  <c r="J5729" i="76"/>
  <c r="G5730" i="76"/>
  <c r="H5730" i="76"/>
  <c r="I5730" i="76"/>
  <c r="J5730" i="76"/>
  <c r="G5731" i="76"/>
  <c r="H5731" i="76"/>
  <c r="I5731" i="76"/>
  <c r="J5731" i="76"/>
  <c r="G5732" i="76"/>
  <c r="H5732" i="76"/>
  <c r="I5732" i="76"/>
  <c r="J5732" i="76"/>
  <c r="G5733" i="76"/>
  <c r="H5733" i="76"/>
  <c r="I5733" i="76"/>
  <c r="J5733" i="76"/>
  <c r="G5734" i="76"/>
  <c r="H5734" i="76"/>
  <c r="I5734" i="76"/>
  <c r="J5734" i="76"/>
  <c r="G5735" i="76"/>
  <c r="H5735" i="76"/>
  <c r="I5735" i="76"/>
  <c r="J5735" i="76"/>
  <c r="G5736" i="76"/>
  <c r="H5736" i="76"/>
  <c r="I5736" i="76"/>
  <c r="J5736" i="76"/>
  <c r="G5737" i="76"/>
  <c r="H5737" i="76"/>
  <c r="I5737" i="76"/>
  <c r="J5737" i="76"/>
  <c r="G5738" i="76"/>
  <c r="H5738" i="76"/>
  <c r="I5738" i="76"/>
  <c r="J5738" i="76"/>
  <c r="G5739" i="76"/>
  <c r="H5739" i="76"/>
  <c r="I5739" i="76"/>
  <c r="J5739" i="76"/>
  <c r="G5740" i="76"/>
  <c r="H5740" i="76"/>
  <c r="I5740" i="76"/>
  <c r="J5740" i="76"/>
  <c r="G5741" i="76"/>
  <c r="H5741" i="76"/>
  <c r="I5741" i="76"/>
  <c r="J5741" i="76"/>
  <c r="G5742" i="76"/>
  <c r="H5742" i="76"/>
  <c r="I5742" i="76"/>
  <c r="J5742" i="76"/>
  <c r="G5743" i="76"/>
  <c r="H5743" i="76"/>
  <c r="I5743" i="76"/>
  <c r="J5743" i="76"/>
  <c r="G5744" i="76"/>
  <c r="H5744" i="76"/>
  <c r="I5744" i="76"/>
  <c r="J5744" i="76"/>
  <c r="G5745" i="76"/>
  <c r="H5745" i="76"/>
  <c r="I5745" i="76"/>
  <c r="J5745" i="76"/>
  <c r="G5746" i="76"/>
  <c r="H5746" i="76"/>
  <c r="I5746" i="76"/>
  <c r="J5746" i="76"/>
  <c r="G5747" i="76"/>
  <c r="H5747" i="76"/>
  <c r="I5747" i="76"/>
  <c r="J5747" i="76"/>
  <c r="G5748" i="76"/>
  <c r="H5748" i="76"/>
  <c r="I5748" i="76"/>
  <c r="J5748" i="76"/>
  <c r="G5749" i="76"/>
  <c r="H5749" i="76"/>
  <c r="I5749" i="76"/>
  <c r="J5749" i="76"/>
  <c r="G5750" i="76"/>
  <c r="H5750" i="76"/>
  <c r="I5750" i="76"/>
  <c r="J5750" i="76"/>
  <c r="G5751" i="76"/>
  <c r="H5751" i="76"/>
  <c r="I5751" i="76"/>
  <c r="J5751" i="76"/>
  <c r="G5752" i="76"/>
  <c r="H5752" i="76"/>
  <c r="I5752" i="76"/>
  <c r="J5752" i="76"/>
  <c r="G5753" i="76"/>
  <c r="H5753" i="76"/>
  <c r="I5753" i="76"/>
  <c r="J5753" i="76"/>
  <c r="G5754" i="76"/>
  <c r="H5754" i="76"/>
  <c r="I5754" i="76"/>
  <c r="J5754" i="76"/>
  <c r="G5755" i="76"/>
  <c r="H5755" i="76"/>
  <c r="I5755" i="76"/>
  <c r="J5755" i="76"/>
  <c r="G5756" i="76"/>
  <c r="H5756" i="76"/>
  <c r="I5756" i="76"/>
  <c r="J5756" i="76"/>
  <c r="G5757" i="76"/>
  <c r="H5757" i="76"/>
  <c r="I5757" i="76"/>
  <c r="J5757" i="76"/>
  <c r="G5758" i="76"/>
  <c r="H5758" i="76"/>
  <c r="I5758" i="76"/>
  <c r="J5758" i="76"/>
  <c r="G5759" i="76"/>
  <c r="H5759" i="76"/>
  <c r="I5759" i="76"/>
  <c r="J5759" i="76"/>
  <c r="G5760" i="76"/>
  <c r="H5760" i="76"/>
  <c r="I5760" i="76"/>
  <c r="J5760" i="76"/>
  <c r="G5761" i="76"/>
  <c r="H5761" i="76"/>
  <c r="I5761" i="76"/>
  <c r="J5761" i="76"/>
  <c r="G5762" i="76"/>
  <c r="H5762" i="76"/>
  <c r="I5762" i="76"/>
  <c r="J5762" i="76"/>
  <c r="G5763" i="76"/>
  <c r="H5763" i="76"/>
  <c r="I5763" i="76"/>
  <c r="J5763" i="76"/>
  <c r="G5764" i="76"/>
  <c r="H5764" i="76"/>
  <c r="I5764" i="76"/>
  <c r="J5764" i="76"/>
  <c r="G5765" i="76"/>
  <c r="H5765" i="76"/>
  <c r="I5765" i="76"/>
  <c r="J5765" i="76"/>
  <c r="G5766" i="76"/>
  <c r="H5766" i="76"/>
  <c r="I5766" i="76"/>
  <c r="J5766" i="76"/>
  <c r="G5767" i="76"/>
  <c r="H5767" i="76"/>
  <c r="I5767" i="76"/>
  <c r="J5767" i="76"/>
  <c r="G5768" i="76"/>
  <c r="H5768" i="76"/>
  <c r="I5768" i="76"/>
  <c r="J5768" i="76"/>
  <c r="G5769" i="76"/>
  <c r="H5769" i="76"/>
  <c r="I5769" i="76"/>
  <c r="J5769" i="76"/>
  <c r="G5770" i="76"/>
  <c r="H5770" i="76"/>
  <c r="I5770" i="76"/>
  <c r="J5770" i="76"/>
  <c r="G5771" i="76"/>
  <c r="H5771" i="76"/>
  <c r="I5771" i="76"/>
  <c r="J5771" i="76"/>
  <c r="G5772" i="76"/>
  <c r="H5772" i="76"/>
  <c r="I5772" i="76"/>
  <c r="J5772" i="76"/>
  <c r="G5773" i="76"/>
  <c r="H5773" i="76"/>
  <c r="I5773" i="76"/>
  <c r="J5773" i="76"/>
  <c r="G5774" i="76"/>
  <c r="H5774" i="76"/>
  <c r="I5774" i="76"/>
  <c r="J5774" i="76"/>
  <c r="G5775" i="76"/>
  <c r="H5775" i="76"/>
  <c r="I5775" i="76"/>
  <c r="J5775" i="76"/>
  <c r="G5776" i="76"/>
  <c r="H5776" i="76"/>
  <c r="I5776" i="76"/>
  <c r="J5776" i="76"/>
  <c r="G5777" i="76"/>
  <c r="H5777" i="76"/>
  <c r="I5777" i="76"/>
  <c r="J5777" i="76"/>
  <c r="G5778" i="76"/>
  <c r="H5778" i="76"/>
  <c r="I5778" i="76"/>
  <c r="J5778" i="76"/>
  <c r="G5779" i="76"/>
  <c r="H5779" i="76"/>
  <c r="I5779" i="76"/>
  <c r="J5779" i="76"/>
  <c r="G5780" i="76"/>
  <c r="H5780" i="76"/>
  <c r="I5780" i="76"/>
  <c r="J5780" i="76"/>
  <c r="G5781" i="76"/>
  <c r="H5781" i="76"/>
  <c r="I5781" i="76"/>
  <c r="J5781" i="76"/>
  <c r="G5782" i="76"/>
  <c r="H5782" i="76"/>
  <c r="I5782" i="76"/>
  <c r="J5782" i="76"/>
  <c r="G5783" i="76"/>
  <c r="H5783" i="76"/>
  <c r="I5783" i="76"/>
  <c r="J5783" i="76"/>
  <c r="G5784" i="76"/>
  <c r="H5784" i="76"/>
  <c r="I5784" i="76"/>
  <c r="J5784" i="76"/>
  <c r="G5785" i="76"/>
  <c r="H5785" i="76"/>
  <c r="I5785" i="76"/>
  <c r="J5785" i="76"/>
  <c r="G5786" i="76"/>
  <c r="H5786" i="76"/>
  <c r="I5786" i="76"/>
  <c r="J5786" i="76"/>
  <c r="G5787" i="76"/>
  <c r="H5787" i="76"/>
  <c r="I5787" i="76"/>
  <c r="J5787" i="76"/>
  <c r="G5788" i="76"/>
  <c r="H5788" i="76"/>
  <c r="I5788" i="76"/>
  <c r="J5788" i="76"/>
  <c r="G5789" i="76"/>
  <c r="H5789" i="76"/>
  <c r="I5789" i="76"/>
  <c r="J5789" i="76"/>
  <c r="G5790" i="76"/>
  <c r="H5790" i="76"/>
  <c r="I5790" i="76"/>
  <c r="J5790" i="76"/>
  <c r="G5791" i="76"/>
  <c r="H5791" i="76"/>
  <c r="I5791" i="76"/>
  <c r="J5791" i="76"/>
  <c r="G5792" i="76"/>
  <c r="H5792" i="76"/>
  <c r="I5792" i="76"/>
  <c r="J5792" i="76"/>
  <c r="G5793" i="76"/>
  <c r="H5793" i="76"/>
  <c r="I5793" i="76"/>
  <c r="J5793" i="76"/>
  <c r="G5794" i="76"/>
  <c r="H5794" i="76"/>
  <c r="I5794" i="76"/>
  <c r="J5794" i="76"/>
  <c r="G5795" i="76"/>
  <c r="H5795" i="76"/>
  <c r="I5795" i="76"/>
  <c r="J5795" i="76"/>
  <c r="G5796" i="76"/>
  <c r="H5796" i="76"/>
  <c r="I5796" i="76"/>
  <c r="J5796" i="76"/>
  <c r="G5797" i="76"/>
  <c r="H5797" i="76"/>
  <c r="I5797" i="76"/>
  <c r="J5797" i="76"/>
  <c r="G5798" i="76"/>
  <c r="H5798" i="76"/>
  <c r="I5798" i="76"/>
  <c r="J5798" i="76"/>
  <c r="G5799" i="76"/>
  <c r="H5799" i="76"/>
  <c r="I5799" i="76"/>
  <c r="J5799" i="76"/>
  <c r="G5800" i="76"/>
  <c r="H5800" i="76"/>
  <c r="I5800" i="76"/>
  <c r="J5800" i="76"/>
  <c r="G5801" i="76"/>
  <c r="H5801" i="76"/>
  <c r="I5801" i="76"/>
  <c r="J5801" i="76"/>
  <c r="G5802" i="76"/>
  <c r="H5802" i="76"/>
  <c r="I5802" i="76"/>
  <c r="J5802" i="76"/>
  <c r="G5803" i="76"/>
  <c r="H5803" i="76"/>
  <c r="I5803" i="76"/>
  <c r="J5803" i="76"/>
  <c r="G5804" i="76"/>
  <c r="H5804" i="76"/>
  <c r="I5804" i="76"/>
  <c r="J5804" i="76"/>
  <c r="G5805" i="76"/>
  <c r="H5805" i="76"/>
  <c r="I5805" i="76"/>
  <c r="J5805" i="76"/>
  <c r="G5806" i="76"/>
  <c r="H5806" i="76"/>
  <c r="I5806" i="76"/>
  <c r="J5806" i="76"/>
  <c r="G5807" i="76"/>
  <c r="H5807" i="76"/>
  <c r="I5807" i="76"/>
  <c r="J5807" i="76"/>
  <c r="G5808" i="76"/>
  <c r="H5808" i="76"/>
  <c r="I5808" i="76"/>
  <c r="J5808" i="76"/>
  <c r="G5809" i="76"/>
  <c r="H5809" i="76"/>
  <c r="I5809" i="76"/>
  <c r="J5809" i="76"/>
  <c r="G5810" i="76"/>
  <c r="H5810" i="76"/>
  <c r="I5810" i="76"/>
  <c r="J5810" i="76"/>
  <c r="G5811" i="76"/>
  <c r="H5811" i="76"/>
  <c r="I5811" i="76"/>
  <c r="J5811" i="76"/>
  <c r="G5812" i="76"/>
  <c r="H5812" i="76"/>
  <c r="I5812" i="76"/>
  <c r="J5812" i="76"/>
  <c r="G5813" i="76"/>
  <c r="H5813" i="76"/>
  <c r="I5813" i="76"/>
  <c r="J5813" i="76"/>
  <c r="G5814" i="76"/>
  <c r="H5814" i="76"/>
  <c r="I5814" i="76"/>
  <c r="J5814" i="76"/>
  <c r="G5815" i="76"/>
  <c r="H5815" i="76"/>
  <c r="I5815" i="76"/>
  <c r="J5815" i="76"/>
  <c r="G5816" i="76"/>
  <c r="H5816" i="76"/>
  <c r="I5816" i="76"/>
  <c r="J5816" i="76"/>
  <c r="G5817" i="76"/>
  <c r="H5817" i="76"/>
  <c r="I5817" i="76"/>
  <c r="J5817" i="76"/>
  <c r="G5818" i="76"/>
  <c r="H5818" i="76"/>
  <c r="I5818" i="76"/>
  <c r="J5818" i="76"/>
  <c r="G5819" i="76"/>
  <c r="H5819" i="76"/>
  <c r="I5819" i="76"/>
  <c r="J5819" i="76"/>
  <c r="G5820" i="76"/>
  <c r="H5820" i="76"/>
  <c r="I5820" i="76"/>
  <c r="J5820" i="76"/>
  <c r="G5821" i="76"/>
  <c r="H5821" i="76"/>
  <c r="I5821" i="76"/>
  <c r="J5821" i="76"/>
  <c r="G5822" i="76"/>
  <c r="H5822" i="76"/>
  <c r="I5822" i="76"/>
  <c r="J5822" i="76"/>
  <c r="G5823" i="76"/>
  <c r="H5823" i="76"/>
  <c r="I5823" i="76"/>
  <c r="J5823" i="76"/>
  <c r="G5824" i="76"/>
  <c r="H5824" i="76"/>
  <c r="I5824" i="76"/>
  <c r="J5824" i="76"/>
  <c r="G5825" i="76"/>
  <c r="H5825" i="76"/>
  <c r="I5825" i="76"/>
  <c r="J5825" i="76"/>
  <c r="G5826" i="76"/>
  <c r="H5826" i="76"/>
  <c r="I5826" i="76"/>
  <c r="J5826" i="76"/>
  <c r="G5827" i="76"/>
  <c r="H5827" i="76"/>
  <c r="I5827" i="76"/>
  <c r="J5827" i="76"/>
  <c r="G5828" i="76"/>
  <c r="H5828" i="76"/>
  <c r="I5828" i="76"/>
  <c r="J5828" i="76"/>
  <c r="G5829" i="76"/>
  <c r="H5829" i="76"/>
  <c r="I5829" i="76"/>
  <c r="J5829" i="76"/>
  <c r="G5830" i="76"/>
  <c r="H5830" i="76"/>
  <c r="I5830" i="76"/>
  <c r="J5830" i="76"/>
  <c r="G5831" i="76"/>
  <c r="H5831" i="76"/>
  <c r="I5831" i="76"/>
  <c r="J5831" i="76"/>
  <c r="G5832" i="76"/>
  <c r="H5832" i="76"/>
  <c r="I5832" i="76"/>
  <c r="J5832" i="76"/>
  <c r="G5833" i="76"/>
  <c r="H5833" i="76"/>
  <c r="I5833" i="76"/>
  <c r="J5833" i="76"/>
  <c r="G5834" i="76"/>
  <c r="H5834" i="76"/>
  <c r="I5834" i="76"/>
  <c r="J5834" i="76"/>
  <c r="G5835" i="76"/>
  <c r="H5835" i="76"/>
  <c r="I5835" i="76"/>
  <c r="J5835" i="76"/>
  <c r="G5836" i="76"/>
  <c r="H5836" i="76"/>
  <c r="I5836" i="76"/>
  <c r="J5836" i="76"/>
  <c r="G5837" i="76"/>
  <c r="H5837" i="76"/>
  <c r="I5837" i="76"/>
  <c r="J5837" i="76"/>
  <c r="G5838" i="76"/>
  <c r="H5838" i="76"/>
  <c r="I5838" i="76"/>
  <c r="J5838" i="76"/>
  <c r="G5839" i="76"/>
  <c r="H5839" i="76"/>
  <c r="I5839" i="76"/>
  <c r="J5839" i="76"/>
  <c r="G5840" i="76"/>
  <c r="H5840" i="76"/>
  <c r="I5840" i="76"/>
  <c r="J5840" i="76"/>
  <c r="G5841" i="76"/>
  <c r="H5841" i="76"/>
  <c r="I5841" i="76"/>
  <c r="J5841" i="76"/>
  <c r="G5842" i="76"/>
  <c r="H5842" i="76"/>
  <c r="I5842" i="76"/>
  <c r="J5842" i="76"/>
  <c r="G5843" i="76"/>
  <c r="H5843" i="76"/>
  <c r="I5843" i="76"/>
  <c r="J5843" i="76"/>
  <c r="G5844" i="76"/>
  <c r="H5844" i="76"/>
  <c r="I5844" i="76"/>
  <c r="J5844" i="76"/>
  <c r="G5845" i="76"/>
  <c r="H5845" i="76"/>
  <c r="I5845" i="76"/>
  <c r="J5845" i="76"/>
  <c r="G5846" i="76"/>
  <c r="H5846" i="76"/>
  <c r="I5846" i="76"/>
  <c r="J5846" i="76"/>
  <c r="G5847" i="76"/>
  <c r="H5847" i="76"/>
  <c r="I5847" i="76"/>
  <c r="J5847" i="76"/>
  <c r="G5848" i="76"/>
  <c r="H5848" i="76"/>
  <c r="I5848" i="76"/>
  <c r="J5848" i="76"/>
  <c r="G5849" i="76"/>
  <c r="H5849" i="76"/>
  <c r="I5849" i="76"/>
  <c r="J5849" i="76"/>
  <c r="G5850" i="76"/>
  <c r="H5850" i="76"/>
  <c r="I5850" i="76"/>
  <c r="J5850" i="76"/>
  <c r="G5851" i="76"/>
  <c r="H5851" i="76"/>
  <c r="I5851" i="76"/>
  <c r="J5851" i="76"/>
  <c r="G5852" i="76"/>
  <c r="H5852" i="76"/>
  <c r="I5852" i="76"/>
  <c r="J5852" i="76"/>
  <c r="G5853" i="76"/>
  <c r="H5853" i="76"/>
  <c r="I5853" i="76"/>
  <c r="J5853" i="76"/>
  <c r="G5854" i="76"/>
  <c r="H5854" i="76"/>
  <c r="I5854" i="76"/>
  <c r="J5854" i="76"/>
  <c r="G5855" i="76"/>
  <c r="H5855" i="76"/>
  <c r="I5855" i="76"/>
  <c r="J5855" i="76"/>
  <c r="G5856" i="76"/>
  <c r="H5856" i="76"/>
  <c r="I5856" i="76"/>
  <c r="J5856" i="76"/>
  <c r="G5857" i="76"/>
  <c r="H5857" i="76"/>
  <c r="I5857" i="76"/>
  <c r="J5857" i="76"/>
  <c r="G5858" i="76"/>
  <c r="H5858" i="76"/>
  <c r="I5858" i="76"/>
  <c r="J5858" i="76"/>
  <c r="G5859" i="76"/>
  <c r="H5859" i="76"/>
  <c r="I5859" i="76"/>
  <c r="J5859" i="76"/>
  <c r="G5860" i="76"/>
  <c r="H5860" i="76"/>
  <c r="I5860" i="76"/>
  <c r="J5860" i="76"/>
  <c r="G5861" i="76"/>
  <c r="H5861" i="76"/>
  <c r="I5861" i="76"/>
  <c r="J5861" i="76"/>
  <c r="G5862" i="76"/>
  <c r="H5862" i="76"/>
  <c r="I5862" i="76"/>
  <c r="J5862" i="76"/>
  <c r="G5863" i="76"/>
  <c r="H5863" i="76"/>
  <c r="I5863" i="76"/>
  <c r="J5863" i="76"/>
  <c r="G5864" i="76"/>
  <c r="H5864" i="76"/>
  <c r="I5864" i="76"/>
  <c r="J5864" i="76"/>
  <c r="G5865" i="76"/>
  <c r="H5865" i="76"/>
  <c r="I5865" i="76"/>
  <c r="J5865" i="76"/>
  <c r="G5866" i="76"/>
  <c r="H5866" i="76"/>
  <c r="I5866" i="76"/>
  <c r="J5866" i="76"/>
  <c r="G5867" i="76"/>
  <c r="H5867" i="76"/>
  <c r="I5867" i="76"/>
  <c r="J5867" i="76"/>
  <c r="G5868" i="76"/>
  <c r="H5868" i="76"/>
  <c r="I5868" i="76"/>
  <c r="J5868" i="76"/>
  <c r="G5869" i="76"/>
  <c r="H5869" i="76"/>
  <c r="I5869" i="76"/>
  <c r="J5869" i="76"/>
  <c r="G5870" i="76"/>
  <c r="H5870" i="76"/>
  <c r="I5870" i="76"/>
  <c r="J5870" i="76"/>
  <c r="G5871" i="76"/>
  <c r="H5871" i="76"/>
  <c r="I5871" i="76"/>
  <c r="J5871" i="76"/>
  <c r="G5872" i="76"/>
  <c r="H5872" i="76"/>
  <c r="I5872" i="76"/>
  <c r="J5872" i="76"/>
  <c r="G5873" i="76"/>
  <c r="H5873" i="76"/>
  <c r="I5873" i="76"/>
  <c r="J5873" i="76"/>
  <c r="G5874" i="76"/>
  <c r="H5874" i="76"/>
  <c r="I5874" i="76"/>
  <c r="J5874" i="76"/>
  <c r="G5875" i="76"/>
  <c r="H5875" i="76"/>
  <c r="I5875" i="76"/>
  <c r="J5875" i="76"/>
  <c r="G5876" i="76"/>
  <c r="H5876" i="76"/>
  <c r="I5876" i="76"/>
  <c r="J5876" i="76"/>
  <c r="G5877" i="76"/>
  <c r="H5877" i="76"/>
  <c r="I5877" i="76"/>
  <c r="J5877" i="76"/>
  <c r="G5878" i="76"/>
  <c r="H5878" i="76"/>
  <c r="I5878" i="76"/>
  <c r="J5878" i="76"/>
  <c r="G5879" i="76"/>
  <c r="H5879" i="76"/>
  <c r="I5879" i="76"/>
  <c r="J5879" i="76"/>
  <c r="G5880" i="76"/>
  <c r="H5880" i="76"/>
  <c r="I5880" i="76"/>
  <c r="J5880" i="76"/>
  <c r="G5881" i="76"/>
  <c r="H5881" i="76"/>
  <c r="I5881" i="76"/>
  <c r="J5881" i="76"/>
  <c r="G5882" i="76"/>
  <c r="H5882" i="76"/>
  <c r="I5882" i="76"/>
  <c r="J5882" i="76"/>
  <c r="G5883" i="76"/>
  <c r="H5883" i="76"/>
  <c r="I5883" i="76"/>
  <c r="J5883" i="76"/>
  <c r="G5884" i="76"/>
  <c r="H5884" i="76"/>
  <c r="I5884" i="76"/>
  <c r="J5884" i="76"/>
  <c r="G5885" i="76"/>
  <c r="H5885" i="76"/>
  <c r="I5885" i="76"/>
  <c r="J5885" i="76"/>
  <c r="G5886" i="76"/>
  <c r="H5886" i="76"/>
  <c r="I5886" i="76"/>
  <c r="J5886" i="76"/>
  <c r="G5887" i="76"/>
  <c r="H5887" i="76"/>
  <c r="I5887" i="76"/>
  <c r="J5887" i="76"/>
  <c r="G5888" i="76"/>
  <c r="H5888" i="76"/>
  <c r="I5888" i="76"/>
  <c r="J5888" i="76"/>
  <c r="G5889" i="76"/>
  <c r="H5889" i="76"/>
  <c r="I5889" i="76"/>
  <c r="J5889" i="76"/>
  <c r="G5890" i="76"/>
  <c r="H5890" i="76"/>
  <c r="I5890" i="76"/>
  <c r="J5890" i="76"/>
  <c r="G5891" i="76"/>
  <c r="H5891" i="76"/>
  <c r="I5891" i="76"/>
  <c r="J5891" i="76"/>
  <c r="G5892" i="76"/>
  <c r="H5892" i="76"/>
  <c r="I5892" i="76"/>
  <c r="J5892" i="76"/>
  <c r="G5893" i="76"/>
  <c r="H5893" i="76"/>
  <c r="I5893" i="76"/>
  <c r="J5893" i="76"/>
  <c r="G5894" i="76"/>
  <c r="H5894" i="76"/>
  <c r="I5894" i="76"/>
  <c r="J5894" i="76"/>
  <c r="G5895" i="76"/>
  <c r="H5895" i="76"/>
  <c r="I5895" i="76"/>
  <c r="J5895" i="76"/>
  <c r="G5896" i="76"/>
  <c r="H5896" i="76"/>
  <c r="I5896" i="76"/>
  <c r="J5896" i="76"/>
  <c r="G5897" i="76"/>
  <c r="H5897" i="76"/>
  <c r="I5897" i="76"/>
  <c r="J5897" i="76"/>
  <c r="G5898" i="76"/>
  <c r="H5898" i="76"/>
  <c r="I5898" i="76"/>
  <c r="J5898" i="76"/>
  <c r="G5899" i="76"/>
  <c r="H5899" i="76"/>
  <c r="I5899" i="76"/>
  <c r="J5899" i="76"/>
  <c r="G5900" i="76"/>
  <c r="H5900" i="76"/>
  <c r="I5900" i="76"/>
  <c r="J5900" i="76"/>
  <c r="G5901" i="76"/>
  <c r="H5901" i="76"/>
  <c r="I5901" i="76"/>
  <c r="J5901" i="76"/>
  <c r="G5902" i="76"/>
  <c r="H5902" i="76"/>
  <c r="I5902" i="76"/>
  <c r="J5902" i="76"/>
  <c r="G5903" i="76"/>
  <c r="H5903" i="76"/>
  <c r="I5903" i="76"/>
  <c r="J5903" i="76"/>
  <c r="G5904" i="76"/>
  <c r="H5904" i="76"/>
  <c r="I5904" i="76"/>
  <c r="J5904" i="76"/>
  <c r="G5905" i="76"/>
  <c r="H5905" i="76"/>
  <c r="I5905" i="76"/>
  <c r="J5905" i="76"/>
  <c r="G5906" i="76"/>
  <c r="H5906" i="76"/>
  <c r="I5906" i="76"/>
  <c r="J5906" i="76"/>
  <c r="G5907" i="76"/>
  <c r="H5907" i="76"/>
  <c r="I5907" i="76"/>
  <c r="J5907" i="76"/>
  <c r="G5908" i="76"/>
  <c r="H5908" i="76"/>
  <c r="I5908" i="76"/>
  <c r="J5908" i="76"/>
  <c r="G5909" i="76"/>
  <c r="H5909" i="76"/>
  <c r="I5909" i="76"/>
  <c r="J5909" i="76"/>
  <c r="G5910" i="76"/>
  <c r="H5910" i="76"/>
  <c r="I5910" i="76"/>
  <c r="J5910" i="76"/>
  <c r="G5911" i="76"/>
  <c r="H5911" i="76"/>
  <c r="I5911" i="76"/>
  <c r="J5911" i="76"/>
  <c r="G5912" i="76"/>
  <c r="H5912" i="76"/>
  <c r="I5912" i="76"/>
  <c r="J5912" i="76"/>
  <c r="G5913" i="76"/>
  <c r="H5913" i="76"/>
  <c r="I5913" i="76"/>
  <c r="J5913" i="76"/>
  <c r="G5914" i="76"/>
  <c r="H5914" i="76"/>
  <c r="I5914" i="76"/>
  <c r="J5914" i="76"/>
  <c r="G5915" i="76"/>
  <c r="H5915" i="76"/>
  <c r="I5915" i="76"/>
  <c r="J5915" i="76"/>
  <c r="G5916" i="76"/>
  <c r="H5916" i="76"/>
  <c r="I5916" i="76"/>
  <c r="J5916" i="76"/>
  <c r="G5917" i="76"/>
  <c r="H5917" i="76"/>
  <c r="I5917" i="76"/>
  <c r="J5917" i="76"/>
  <c r="G5918" i="76"/>
  <c r="H5918" i="76"/>
  <c r="I5918" i="76"/>
  <c r="J5918" i="76"/>
  <c r="G5919" i="76"/>
  <c r="H5919" i="76"/>
  <c r="I5919" i="76"/>
  <c r="J5919" i="76"/>
  <c r="G5920" i="76"/>
  <c r="H5920" i="76"/>
  <c r="I5920" i="76"/>
  <c r="J5920" i="76"/>
  <c r="G5921" i="76"/>
  <c r="H5921" i="76"/>
  <c r="I5921" i="76"/>
  <c r="J5921" i="76"/>
  <c r="G5922" i="76"/>
  <c r="H5922" i="76"/>
  <c r="I5922" i="76"/>
  <c r="J5922" i="76"/>
  <c r="G5923" i="76"/>
  <c r="H5923" i="76"/>
  <c r="I5923" i="76"/>
  <c r="J5923" i="76"/>
  <c r="G5924" i="76"/>
  <c r="H5924" i="76"/>
  <c r="I5924" i="76"/>
  <c r="J5924" i="76"/>
  <c r="G5925" i="76"/>
  <c r="H5925" i="76"/>
  <c r="I5925" i="76"/>
  <c r="J5925" i="76"/>
  <c r="G5926" i="76"/>
  <c r="H5926" i="76"/>
  <c r="I5926" i="76"/>
  <c r="J5926" i="76"/>
  <c r="G5927" i="76"/>
  <c r="H5927" i="76"/>
  <c r="I5927" i="76"/>
  <c r="J5927" i="76"/>
  <c r="G5928" i="76"/>
  <c r="H5928" i="76"/>
  <c r="I5928" i="76"/>
  <c r="J5928" i="76"/>
  <c r="G5929" i="76"/>
  <c r="H5929" i="76"/>
  <c r="I5929" i="76"/>
  <c r="J5929" i="76"/>
  <c r="G5930" i="76"/>
  <c r="H5930" i="76"/>
  <c r="I5930" i="76"/>
  <c r="J5930" i="76"/>
  <c r="G5931" i="76"/>
  <c r="H5931" i="76"/>
  <c r="I5931" i="76"/>
  <c r="J5931" i="76"/>
  <c r="G5932" i="76"/>
  <c r="H5932" i="76"/>
  <c r="I5932" i="76"/>
  <c r="J5932" i="76"/>
  <c r="G5933" i="76"/>
  <c r="H5933" i="76"/>
  <c r="I5933" i="76"/>
  <c r="J5933" i="76"/>
  <c r="G5934" i="76"/>
  <c r="H5934" i="76"/>
  <c r="I5934" i="76"/>
  <c r="J5934" i="76"/>
  <c r="G5935" i="76"/>
  <c r="H5935" i="76"/>
  <c r="I5935" i="76"/>
  <c r="J5935" i="76"/>
  <c r="G5936" i="76"/>
  <c r="H5936" i="76"/>
  <c r="I5936" i="76"/>
  <c r="J5936" i="76"/>
  <c r="G5937" i="76"/>
  <c r="H5937" i="76"/>
  <c r="I5937" i="76"/>
  <c r="J5937" i="76"/>
  <c r="G5938" i="76"/>
  <c r="H5938" i="76"/>
  <c r="I5938" i="76"/>
  <c r="J5938" i="76"/>
  <c r="G5939" i="76"/>
  <c r="H5939" i="76"/>
  <c r="I5939" i="76"/>
  <c r="J5939" i="76"/>
  <c r="G5940" i="76"/>
  <c r="H5940" i="76"/>
  <c r="I5940" i="76"/>
  <c r="J5940" i="76"/>
  <c r="G5941" i="76"/>
  <c r="H5941" i="76"/>
  <c r="I5941" i="76"/>
  <c r="J5941" i="76"/>
  <c r="G5942" i="76"/>
  <c r="H5942" i="76"/>
  <c r="I5942" i="76"/>
  <c r="J5942" i="76"/>
  <c r="G5943" i="76"/>
  <c r="H5943" i="76"/>
  <c r="I5943" i="76"/>
  <c r="J5943" i="76"/>
  <c r="G5944" i="76"/>
  <c r="H5944" i="76"/>
  <c r="I5944" i="76"/>
  <c r="J5944" i="76"/>
  <c r="G5945" i="76"/>
  <c r="H5945" i="76"/>
  <c r="I5945" i="76"/>
  <c r="J5945" i="76"/>
  <c r="G5946" i="76"/>
  <c r="H5946" i="76"/>
  <c r="I5946" i="76"/>
  <c r="J5946" i="76"/>
  <c r="G5947" i="76"/>
  <c r="H5947" i="76"/>
  <c r="I5947" i="76"/>
  <c r="J5947" i="76"/>
  <c r="G5948" i="76"/>
  <c r="H5948" i="76"/>
  <c r="I5948" i="76"/>
  <c r="J5948" i="76"/>
  <c r="G5949" i="76"/>
  <c r="H5949" i="76"/>
  <c r="I5949" i="76"/>
  <c r="J5949" i="76"/>
  <c r="G5950" i="76"/>
  <c r="H5950" i="76"/>
  <c r="I5950" i="76"/>
  <c r="J5950" i="76"/>
  <c r="G5951" i="76"/>
  <c r="H5951" i="76"/>
  <c r="I5951" i="76"/>
  <c r="J5951" i="76"/>
  <c r="G5952" i="76"/>
  <c r="H5952" i="76"/>
  <c r="I5952" i="76"/>
  <c r="J5952" i="76"/>
  <c r="G5953" i="76"/>
  <c r="H5953" i="76"/>
  <c r="I5953" i="76"/>
  <c r="J5953" i="76"/>
  <c r="G5954" i="76"/>
  <c r="H5954" i="76"/>
  <c r="I5954" i="76"/>
  <c r="J5954" i="76"/>
  <c r="G5955" i="76"/>
  <c r="H5955" i="76"/>
  <c r="I5955" i="76"/>
  <c r="J5955" i="76"/>
  <c r="G5956" i="76"/>
  <c r="H5956" i="76"/>
  <c r="I5956" i="76"/>
  <c r="J5956" i="76"/>
  <c r="G5957" i="76"/>
  <c r="H5957" i="76"/>
  <c r="I5957" i="76"/>
  <c r="J5957" i="76"/>
  <c r="G5958" i="76"/>
  <c r="H5958" i="76"/>
  <c r="I5958" i="76"/>
  <c r="J5958" i="76"/>
  <c r="G5959" i="76"/>
  <c r="H5959" i="76"/>
  <c r="I5959" i="76"/>
  <c r="J5959" i="76"/>
  <c r="G5960" i="76"/>
  <c r="H5960" i="76"/>
  <c r="I5960" i="76"/>
  <c r="J5960" i="76"/>
  <c r="G5961" i="76"/>
  <c r="H5961" i="76"/>
  <c r="I5961" i="76"/>
  <c r="J5961" i="76"/>
  <c r="G5962" i="76"/>
  <c r="H5962" i="76"/>
  <c r="I5962" i="76"/>
  <c r="J5962" i="76"/>
  <c r="G5963" i="76"/>
  <c r="H5963" i="76"/>
  <c r="I5963" i="76"/>
  <c r="J5963" i="76"/>
  <c r="G5964" i="76"/>
  <c r="H5964" i="76"/>
  <c r="I5964" i="76"/>
  <c r="J5964" i="76"/>
  <c r="G5965" i="76"/>
  <c r="H5965" i="76"/>
  <c r="I5965" i="76"/>
  <c r="J5965" i="76"/>
  <c r="G5966" i="76"/>
  <c r="H5966" i="76"/>
  <c r="I5966" i="76"/>
  <c r="J5966" i="76"/>
  <c r="G5967" i="76"/>
  <c r="H5967" i="76"/>
  <c r="I5967" i="76"/>
  <c r="J5967" i="76"/>
  <c r="G5968" i="76"/>
  <c r="H5968" i="76"/>
  <c r="I5968" i="76"/>
  <c r="J5968" i="76"/>
  <c r="G5969" i="76"/>
  <c r="H5969" i="76"/>
  <c r="I5969" i="76"/>
  <c r="J5969" i="76"/>
  <c r="G5970" i="76"/>
  <c r="H5970" i="76"/>
  <c r="I5970" i="76"/>
  <c r="J5970" i="76"/>
  <c r="G5971" i="76"/>
  <c r="H5971" i="76"/>
  <c r="I5971" i="76"/>
  <c r="J5971" i="76"/>
  <c r="G5972" i="76"/>
  <c r="H5972" i="76"/>
  <c r="I5972" i="76"/>
  <c r="J5972" i="76"/>
  <c r="G5973" i="76"/>
  <c r="H5973" i="76"/>
  <c r="I5973" i="76"/>
  <c r="J5973" i="76"/>
  <c r="G5974" i="76"/>
  <c r="H5974" i="76"/>
  <c r="I5974" i="76"/>
  <c r="J5974" i="76"/>
  <c r="G5975" i="76"/>
  <c r="H5975" i="76"/>
  <c r="I5975" i="76"/>
  <c r="J5975" i="76"/>
  <c r="G5976" i="76"/>
  <c r="H5976" i="76"/>
  <c r="I5976" i="76"/>
  <c r="J5976" i="76"/>
  <c r="G5977" i="76"/>
  <c r="H5977" i="76"/>
  <c r="I5977" i="76"/>
  <c r="J5977" i="76"/>
  <c r="G5978" i="76"/>
  <c r="H5978" i="76"/>
  <c r="I5978" i="76"/>
  <c r="J5978" i="76"/>
  <c r="G5979" i="76"/>
  <c r="H5979" i="76"/>
  <c r="I5979" i="76"/>
  <c r="J5979" i="76"/>
  <c r="G5980" i="76"/>
  <c r="H5980" i="76"/>
  <c r="I5980" i="76"/>
  <c r="J5980" i="76"/>
  <c r="G5981" i="76"/>
  <c r="H5981" i="76"/>
  <c r="I5981" i="76"/>
  <c r="J5981" i="76"/>
  <c r="G5982" i="76"/>
  <c r="H5982" i="76"/>
  <c r="I5982" i="76"/>
  <c r="J5982" i="76"/>
  <c r="G5983" i="76"/>
  <c r="H5983" i="76"/>
  <c r="I5983" i="76"/>
  <c r="J5983" i="76"/>
  <c r="G5984" i="76"/>
  <c r="H5984" i="76"/>
  <c r="I5984" i="76"/>
  <c r="J5984" i="76"/>
  <c r="G5985" i="76"/>
  <c r="H5985" i="76"/>
  <c r="I5985" i="76"/>
  <c r="J5985" i="76"/>
  <c r="G5986" i="76"/>
  <c r="H5986" i="76"/>
  <c r="I5986" i="76"/>
  <c r="J5986" i="76"/>
  <c r="G5987" i="76"/>
  <c r="H5987" i="76"/>
  <c r="I5987" i="76"/>
  <c r="J5987" i="76"/>
  <c r="G5988" i="76"/>
  <c r="H5988" i="76"/>
  <c r="I5988" i="76"/>
  <c r="J5988" i="76"/>
  <c r="G5989" i="76"/>
  <c r="H5989" i="76"/>
  <c r="I5989" i="76"/>
  <c r="J5989" i="76"/>
  <c r="G5990" i="76"/>
  <c r="H5990" i="76"/>
  <c r="I5990" i="76"/>
  <c r="J5990" i="76"/>
  <c r="G5991" i="76"/>
  <c r="H5991" i="76"/>
  <c r="I5991" i="76"/>
  <c r="J5991" i="76"/>
  <c r="G5992" i="76"/>
  <c r="H5992" i="76"/>
  <c r="I5992" i="76"/>
  <c r="J5992" i="76"/>
  <c r="G5993" i="76"/>
  <c r="H5993" i="76"/>
  <c r="I5993" i="76"/>
  <c r="J5993" i="76"/>
  <c r="G5994" i="76"/>
  <c r="H5994" i="76"/>
  <c r="I5994" i="76"/>
  <c r="J5994" i="76"/>
  <c r="G5995" i="76"/>
  <c r="H5995" i="76"/>
  <c r="I5995" i="76"/>
  <c r="J5995" i="76"/>
  <c r="G5996" i="76"/>
  <c r="H5996" i="76"/>
  <c r="I5996" i="76"/>
  <c r="J5996" i="76"/>
  <c r="G5997" i="76"/>
  <c r="H5997" i="76"/>
  <c r="I5997" i="76"/>
  <c r="J5997" i="76"/>
  <c r="G5998" i="76"/>
  <c r="H5998" i="76"/>
  <c r="I5998" i="76"/>
  <c r="J5998" i="76"/>
  <c r="G5999" i="76"/>
  <c r="H5999" i="76"/>
  <c r="I5999" i="76"/>
  <c r="J5999" i="76"/>
  <c r="G6000" i="76"/>
  <c r="H6000" i="76"/>
  <c r="I6000" i="76"/>
  <c r="J6000" i="76"/>
  <c r="G6001" i="76"/>
  <c r="H6001" i="76"/>
  <c r="I6001" i="76"/>
  <c r="J6001" i="76"/>
  <c r="G6002" i="76"/>
  <c r="H6002" i="76"/>
  <c r="I6002" i="76"/>
  <c r="J6002" i="76"/>
  <c r="G6003" i="76"/>
  <c r="H6003" i="76"/>
  <c r="I6003" i="76"/>
  <c r="J6003" i="76"/>
  <c r="G6004" i="76"/>
  <c r="H6004" i="76"/>
  <c r="I6004" i="76"/>
  <c r="J6004" i="76"/>
  <c r="G6005" i="76"/>
  <c r="H6005" i="76"/>
  <c r="I6005" i="76"/>
  <c r="J6005" i="76"/>
  <c r="G6006" i="76"/>
  <c r="H6006" i="76"/>
  <c r="I6006" i="76"/>
  <c r="J6006" i="76"/>
  <c r="G6007" i="76"/>
  <c r="H6007" i="76"/>
  <c r="I6007" i="76"/>
  <c r="J6007" i="76"/>
  <c r="G6008" i="76"/>
  <c r="H6008" i="76"/>
  <c r="I6008" i="76"/>
  <c r="J6008" i="76"/>
  <c r="G6009" i="76"/>
  <c r="H6009" i="76"/>
  <c r="I6009" i="76"/>
  <c r="J6009" i="76"/>
  <c r="G6010" i="76"/>
  <c r="H6010" i="76"/>
  <c r="I6010" i="76"/>
  <c r="J6010" i="76"/>
  <c r="G6011" i="76"/>
  <c r="H6011" i="76"/>
  <c r="I6011" i="76"/>
  <c r="J6011" i="76"/>
  <c r="G6012" i="76"/>
  <c r="H6012" i="76"/>
  <c r="I6012" i="76"/>
  <c r="J6012" i="76"/>
  <c r="G6013" i="76"/>
  <c r="H6013" i="76"/>
  <c r="I6013" i="76"/>
  <c r="J6013" i="76"/>
  <c r="G6014" i="76"/>
  <c r="H6014" i="76"/>
  <c r="I6014" i="76"/>
  <c r="J6014" i="76"/>
  <c r="G6015" i="76"/>
  <c r="H6015" i="76"/>
  <c r="I6015" i="76"/>
  <c r="J6015" i="76"/>
  <c r="G6016" i="76"/>
  <c r="H6016" i="76"/>
  <c r="I6016" i="76"/>
  <c r="J6016" i="76"/>
  <c r="G6017" i="76"/>
  <c r="H6017" i="76"/>
  <c r="I6017" i="76"/>
  <c r="J6017" i="76"/>
  <c r="G6018" i="76"/>
  <c r="H6018" i="76"/>
  <c r="I6018" i="76"/>
  <c r="J6018" i="76"/>
  <c r="G6019" i="76"/>
  <c r="H6019" i="76"/>
  <c r="I6019" i="76"/>
  <c r="J6019" i="76"/>
  <c r="G6020" i="76"/>
  <c r="H6020" i="76"/>
  <c r="I6020" i="76"/>
  <c r="J6020" i="76"/>
  <c r="G6021" i="76"/>
  <c r="H6021" i="76"/>
  <c r="I6021" i="76"/>
  <c r="J6021" i="76"/>
  <c r="G6022" i="76"/>
  <c r="H6022" i="76"/>
  <c r="I6022" i="76"/>
  <c r="J6022" i="76"/>
  <c r="G6023" i="76"/>
  <c r="H6023" i="76"/>
  <c r="I6023" i="76"/>
  <c r="J6023" i="76"/>
  <c r="G6024" i="76"/>
  <c r="H6024" i="76"/>
  <c r="I6024" i="76"/>
  <c r="J6024" i="76"/>
  <c r="G6025" i="76"/>
  <c r="H6025" i="76"/>
  <c r="I6025" i="76"/>
  <c r="J6025" i="76"/>
  <c r="G6026" i="76"/>
  <c r="H6026" i="76"/>
  <c r="I6026" i="76"/>
  <c r="J6026" i="76"/>
  <c r="G6027" i="76"/>
  <c r="H6027" i="76"/>
  <c r="I6027" i="76"/>
  <c r="J6027" i="76"/>
  <c r="G6028" i="76"/>
  <c r="H6028" i="76"/>
  <c r="I6028" i="76"/>
  <c r="J6028" i="76"/>
  <c r="G6029" i="76"/>
  <c r="H6029" i="76"/>
  <c r="I6029" i="76"/>
  <c r="J6029" i="76"/>
  <c r="G6030" i="76"/>
  <c r="H6030" i="76"/>
  <c r="I6030" i="76"/>
  <c r="J6030" i="76"/>
  <c r="G6031" i="76"/>
  <c r="H6031" i="76"/>
  <c r="I6031" i="76"/>
  <c r="J6031" i="76"/>
  <c r="G6032" i="76"/>
  <c r="H6032" i="76"/>
  <c r="I6032" i="76"/>
  <c r="J6032" i="76"/>
  <c r="G6033" i="76"/>
  <c r="H6033" i="76"/>
  <c r="I6033" i="76"/>
  <c r="J6033" i="76"/>
  <c r="G6034" i="76"/>
  <c r="H6034" i="76"/>
  <c r="I6034" i="76"/>
  <c r="J6034" i="76"/>
  <c r="G6035" i="76"/>
  <c r="H6035" i="76"/>
  <c r="I6035" i="76"/>
  <c r="J6035" i="76"/>
  <c r="G6036" i="76"/>
  <c r="H6036" i="76"/>
  <c r="I6036" i="76"/>
  <c r="J6036" i="76"/>
  <c r="G6037" i="76"/>
  <c r="H6037" i="76"/>
  <c r="I6037" i="76"/>
  <c r="J6037" i="76"/>
  <c r="G6038" i="76"/>
  <c r="H6038" i="76"/>
  <c r="I6038" i="76"/>
  <c r="J6038" i="76"/>
  <c r="G6039" i="76"/>
  <c r="H6039" i="76"/>
  <c r="I6039" i="76"/>
  <c r="J6039" i="76"/>
  <c r="G6040" i="76"/>
  <c r="H6040" i="76"/>
  <c r="I6040" i="76"/>
  <c r="J6040" i="76"/>
  <c r="G6041" i="76"/>
  <c r="H6041" i="76"/>
  <c r="I6041" i="76"/>
  <c r="J6041" i="76"/>
  <c r="G6042" i="76"/>
  <c r="H6042" i="76"/>
  <c r="I6042" i="76"/>
  <c r="J6042" i="76"/>
  <c r="G6043" i="76"/>
  <c r="H6043" i="76"/>
  <c r="I6043" i="76"/>
  <c r="J6043" i="76"/>
  <c r="G6044" i="76"/>
  <c r="H6044" i="76"/>
  <c r="I6044" i="76"/>
  <c r="J6044" i="76"/>
  <c r="G6045" i="76"/>
  <c r="H6045" i="76"/>
  <c r="I6045" i="76"/>
  <c r="J6045" i="76"/>
  <c r="G6046" i="76"/>
  <c r="H6046" i="76"/>
  <c r="I6046" i="76"/>
  <c r="J6046" i="76"/>
  <c r="G6047" i="76"/>
  <c r="H6047" i="76"/>
  <c r="I6047" i="76"/>
  <c r="J6047" i="76"/>
  <c r="G6048" i="76"/>
  <c r="H6048" i="76"/>
  <c r="I6048" i="76"/>
  <c r="J6048" i="76"/>
  <c r="G6049" i="76"/>
  <c r="H6049" i="76"/>
  <c r="I6049" i="76"/>
  <c r="J6049" i="76"/>
  <c r="G6050" i="76"/>
  <c r="H6050" i="76"/>
  <c r="I6050" i="76"/>
  <c r="J6050" i="76"/>
  <c r="G6051" i="76"/>
  <c r="H6051" i="76"/>
  <c r="I6051" i="76"/>
  <c r="J6051" i="76"/>
  <c r="G6052" i="76"/>
  <c r="H6052" i="76"/>
  <c r="I6052" i="76"/>
  <c r="J6052" i="76"/>
  <c r="G6053" i="76"/>
  <c r="H6053" i="76"/>
  <c r="I6053" i="76"/>
  <c r="J6053" i="76"/>
  <c r="G6054" i="76"/>
  <c r="H6054" i="76"/>
  <c r="I6054" i="76"/>
  <c r="J6054" i="76"/>
  <c r="G6055" i="76"/>
  <c r="H6055" i="76"/>
  <c r="I6055" i="76"/>
  <c r="J6055" i="76"/>
  <c r="G6056" i="76"/>
  <c r="H6056" i="76"/>
  <c r="I6056" i="76"/>
  <c r="J6056" i="76"/>
  <c r="G6057" i="76"/>
  <c r="H6057" i="76"/>
  <c r="I6057" i="76"/>
  <c r="J6057" i="76"/>
  <c r="G6058" i="76"/>
  <c r="H6058" i="76"/>
  <c r="I6058" i="76"/>
  <c r="J6058" i="76"/>
  <c r="G6059" i="76"/>
  <c r="H6059" i="76"/>
  <c r="I6059" i="76"/>
  <c r="J6059" i="76"/>
  <c r="G6060" i="76"/>
  <c r="H6060" i="76"/>
  <c r="I6060" i="76"/>
  <c r="J6060" i="76"/>
  <c r="G6061" i="76"/>
  <c r="H6061" i="76"/>
  <c r="I6061" i="76"/>
  <c r="J6061" i="76"/>
  <c r="G6062" i="76"/>
  <c r="H6062" i="76"/>
  <c r="I6062" i="76"/>
  <c r="J6062" i="76"/>
  <c r="G6063" i="76"/>
  <c r="H6063" i="76"/>
  <c r="I6063" i="76"/>
  <c r="J6063" i="76"/>
  <c r="G6064" i="76"/>
  <c r="H6064" i="76"/>
  <c r="I6064" i="76"/>
  <c r="J6064" i="76"/>
  <c r="G6065" i="76"/>
  <c r="H6065" i="76"/>
  <c r="I6065" i="76"/>
  <c r="J6065" i="76"/>
  <c r="G6066" i="76"/>
  <c r="H6066" i="76"/>
  <c r="I6066" i="76"/>
  <c r="J6066" i="76"/>
  <c r="G6067" i="76"/>
  <c r="H6067" i="76"/>
  <c r="I6067" i="76"/>
  <c r="J6067" i="76"/>
  <c r="G6068" i="76"/>
  <c r="H6068" i="76"/>
  <c r="I6068" i="76"/>
  <c r="J6068" i="76"/>
  <c r="G6069" i="76"/>
  <c r="H6069" i="76"/>
  <c r="I6069" i="76"/>
  <c r="J6069" i="76"/>
  <c r="G6070" i="76"/>
  <c r="H6070" i="76"/>
  <c r="I6070" i="76"/>
  <c r="J6070" i="76"/>
  <c r="G6071" i="76"/>
  <c r="H6071" i="76"/>
  <c r="I6071" i="76"/>
  <c r="J6071" i="76"/>
  <c r="G6072" i="76"/>
  <c r="H6072" i="76"/>
  <c r="I6072" i="76"/>
  <c r="J6072" i="76"/>
  <c r="G6073" i="76"/>
  <c r="H6073" i="76"/>
  <c r="I6073" i="76"/>
  <c r="J6073" i="76"/>
  <c r="G6074" i="76"/>
  <c r="H6074" i="76"/>
  <c r="I6074" i="76"/>
  <c r="J6074" i="76"/>
  <c r="G6075" i="76"/>
  <c r="H6075" i="76"/>
  <c r="I6075" i="76"/>
  <c r="J6075" i="76"/>
  <c r="G6076" i="76"/>
  <c r="H6076" i="76"/>
  <c r="I6076" i="76"/>
  <c r="J6076" i="76"/>
  <c r="G6077" i="76"/>
  <c r="H6077" i="76"/>
  <c r="I6077" i="76"/>
  <c r="J6077" i="76"/>
  <c r="G6078" i="76"/>
  <c r="H6078" i="76"/>
  <c r="I6078" i="76"/>
  <c r="J6078" i="76"/>
  <c r="G6079" i="76"/>
  <c r="H6079" i="76"/>
  <c r="I6079" i="76"/>
  <c r="J6079" i="76"/>
  <c r="G6080" i="76"/>
  <c r="H6080" i="76"/>
  <c r="I6080" i="76"/>
  <c r="J6080" i="76"/>
  <c r="G6081" i="76"/>
  <c r="H6081" i="76"/>
  <c r="I6081" i="76"/>
  <c r="J6081" i="76"/>
  <c r="G6082" i="76"/>
  <c r="H6082" i="76"/>
  <c r="I6082" i="76"/>
  <c r="J6082" i="76"/>
  <c r="G6083" i="76"/>
  <c r="H6083" i="76"/>
  <c r="I6083" i="76"/>
  <c r="J6083" i="76"/>
  <c r="G6084" i="76"/>
  <c r="H6084" i="76"/>
  <c r="I6084" i="76"/>
  <c r="J6084" i="76"/>
  <c r="G6085" i="76"/>
  <c r="H6085" i="76"/>
  <c r="I6085" i="76"/>
  <c r="J6085" i="76"/>
  <c r="G6086" i="76"/>
  <c r="H6086" i="76"/>
  <c r="I6086" i="76"/>
  <c r="J6086" i="76"/>
  <c r="G6087" i="76"/>
  <c r="H6087" i="76"/>
  <c r="I6087" i="76"/>
  <c r="J6087" i="76"/>
  <c r="G6088" i="76"/>
  <c r="H6088" i="76"/>
  <c r="I6088" i="76"/>
  <c r="J6088" i="76"/>
  <c r="G6089" i="76"/>
  <c r="H6089" i="76"/>
  <c r="I6089" i="76"/>
  <c r="J6089" i="76"/>
  <c r="G6090" i="76"/>
  <c r="H6090" i="76"/>
  <c r="I6090" i="76"/>
  <c r="J6090" i="76"/>
  <c r="G6091" i="76"/>
  <c r="H6091" i="76"/>
  <c r="I6091" i="76"/>
  <c r="J6091" i="76"/>
  <c r="G6092" i="76"/>
  <c r="H6092" i="76"/>
  <c r="I6092" i="76"/>
  <c r="J6092" i="76"/>
  <c r="G6093" i="76"/>
  <c r="H6093" i="76"/>
  <c r="I6093" i="76"/>
  <c r="J6093" i="76"/>
  <c r="G6094" i="76"/>
  <c r="H6094" i="76"/>
  <c r="I6094" i="76"/>
  <c r="J6094" i="76"/>
  <c r="G6095" i="76"/>
  <c r="H6095" i="76"/>
  <c r="I6095" i="76"/>
  <c r="J6095" i="76"/>
  <c r="G6096" i="76"/>
  <c r="H6096" i="76"/>
  <c r="I6096" i="76"/>
  <c r="J6096" i="76"/>
  <c r="G6097" i="76"/>
  <c r="H6097" i="76"/>
  <c r="I6097" i="76"/>
  <c r="J6097" i="76"/>
  <c r="G6098" i="76"/>
  <c r="H6098" i="76"/>
  <c r="I6098" i="76"/>
  <c r="J6098" i="76"/>
  <c r="G6099" i="76"/>
  <c r="H6099" i="76"/>
  <c r="I6099" i="76"/>
  <c r="J6099" i="76"/>
  <c r="G6100" i="76"/>
  <c r="H6100" i="76"/>
  <c r="I6100" i="76"/>
  <c r="J6100" i="76"/>
  <c r="G6101" i="76"/>
  <c r="H6101" i="76"/>
  <c r="I6101" i="76"/>
  <c r="J6101" i="76"/>
  <c r="G6102" i="76"/>
  <c r="H6102" i="76"/>
  <c r="I6102" i="76"/>
  <c r="J6102" i="76"/>
  <c r="G6103" i="76"/>
  <c r="H6103" i="76"/>
  <c r="I6103" i="76"/>
  <c r="J6103" i="76"/>
  <c r="G6104" i="76"/>
  <c r="H6104" i="76"/>
  <c r="I6104" i="76"/>
  <c r="J6104" i="76"/>
  <c r="G6105" i="76"/>
  <c r="H6105" i="76"/>
  <c r="I6105" i="76"/>
  <c r="J6105" i="76"/>
  <c r="G6106" i="76"/>
  <c r="H6106" i="76"/>
  <c r="I6106" i="76"/>
  <c r="J6106" i="76"/>
  <c r="G6107" i="76"/>
  <c r="H6107" i="76"/>
  <c r="I6107" i="76"/>
  <c r="J6107" i="76"/>
  <c r="G6108" i="76"/>
  <c r="H6108" i="76"/>
  <c r="I6108" i="76"/>
  <c r="J6108" i="76"/>
  <c r="G6109" i="76"/>
  <c r="H6109" i="76"/>
  <c r="I6109" i="76"/>
  <c r="J6109" i="76"/>
  <c r="G6110" i="76"/>
  <c r="H6110" i="76"/>
  <c r="I6110" i="76"/>
  <c r="J6110" i="76"/>
  <c r="G6111" i="76"/>
  <c r="H6111" i="76"/>
  <c r="I6111" i="76"/>
  <c r="J6111" i="76"/>
  <c r="G6112" i="76"/>
  <c r="H6112" i="76"/>
  <c r="I6112" i="76"/>
  <c r="J6112" i="76"/>
  <c r="G6113" i="76"/>
  <c r="H6113" i="76"/>
  <c r="I6113" i="76"/>
  <c r="J6113" i="76"/>
  <c r="G6114" i="76"/>
  <c r="H6114" i="76"/>
  <c r="I6114" i="76"/>
  <c r="J6114" i="76"/>
  <c r="G6115" i="76"/>
  <c r="H6115" i="76"/>
  <c r="I6115" i="76"/>
  <c r="J6115" i="76"/>
  <c r="G6116" i="76"/>
  <c r="H6116" i="76"/>
  <c r="I6116" i="76"/>
  <c r="J6116" i="76"/>
  <c r="G6117" i="76"/>
  <c r="H6117" i="76"/>
  <c r="I6117" i="76"/>
  <c r="J6117" i="76"/>
  <c r="G6118" i="76"/>
  <c r="H6118" i="76"/>
  <c r="I6118" i="76"/>
  <c r="J6118" i="76"/>
  <c r="G6119" i="76"/>
  <c r="H6119" i="76"/>
  <c r="I6119" i="76"/>
  <c r="J6119" i="76"/>
  <c r="G6120" i="76"/>
  <c r="H6120" i="76"/>
  <c r="I6120" i="76"/>
  <c r="J6120" i="76"/>
  <c r="G6121" i="76"/>
  <c r="H6121" i="76"/>
  <c r="I6121" i="76"/>
  <c r="J6121" i="76"/>
  <c r="G6122" i="76"/>
  <c r="H6122" i="76"/>
  <c r="I6122" i="76"/>
  <c r="J6122" i="76"/>
  <c r="G6123" i="76"/>
  <c r="H6123" i="76"/>
  <c r="I6123" i="76"/>
  <c r="J6123" i="76"/>
  <c r="G6124" i="76"/>
  <c r="H6124" i="76"/>
  <c r="I6124" i="76"/>
  <c r="J6124" i="76"/>
  <c r="G6125" i="76"/>
  <c r="H6125" i="76"/>
  <c r="I6125" i="76"/>
  <c r="J6125" i="76"/>
  <c r="G6126" i="76"/>
  <c r="H6126" i="76"/>
  <c r="I6126" i="76"/>
  <c r="J6126" i="76"/>
  <c r="G6127" i="76"/>
  <c r="H6127" i="76"/>
  <c r="I6127" i="76"/>
  <c r="J6127" i="76"/>
  <c r="G6128" i="76"/>
  <c r="H6128" i="76"/>
  <c r="I6128" i="76"/>
  <c r="J6128" i="76"/>
  <c r="G6129" i="76"/>
  <c r="H6129" i="76"/>
  <c r="I6129" i="76"/>
  <c r="J6129" i="76"/>
  <c r="G6130" i="76"/>
  <c r="H6130" i="76"/>
  <c r="I6130" i="76"/>
  <c r="J6130" i="76"/>
  <c r="G6131" i="76"/>
  <c r="H6131" i="76"/>
  <c r="I6131" i="76"/>
  <c r="J6131" i="76"/>
  <c r="G6132" i="76"/>
  <c r="H6132" i="76"/>
  <c r="I6132" i="76"/>
  <c r="J6132" i="76"/>
  <c r="G6133" i="76"/>
  <c r="H6133" i="76"/>
  <c r="I6133" i="76"/>
  <c r="J6133" i="76"/>
  <c r="G6134" i="76"/>
  <c r="H6134" i="76"/>
  <c r="I6134" i="76"/>
  <c r="J6134" i="76"/>
  <c r="G6135" i="76"/>
  <c r="H6135" i="76"/>
  <c r="I6135" i="76"/>
  <c r="J6135" i="76"/>
  <c r="G6136" i="76"/>
  <c r="H6136" i="76"/>
  <c r="I6136" i="76"/>
  <c r="J6136" i="76"/>
  <c r="G6137" i="76"/>
  <c r="H6137" i="76"/>
  <c r="I6137" i="76"/>
  <c r="J6137" i="76"/>
  <c r="G6138" i="76"/>
  <c r="H6138" i="76"/>
  <c r="I6138" i="76"/>
  <c r="J6138" i="76"/>
  <c r="G6139" i="76"/>
  <c r="H6139" i="76"/>
  <c r="I6139" i="76"/>
  <c r="J6139" i="76"/>
  <c r="G6140" i="76"/>
  <c r="H6140" i="76"/>
  <c r="I6140" i="76"/>
  <c r="J6140" i="76"/>
  <c r="G6141" i="76"/>
  <c r="H6141" i="76"/>
  <c r="I6141" i="76"/>
  <c r="J6141" i="76"/>
  <c r="G6142" i="76"/>
  <c r="H6142" i="76"/>
  <c r="I6142" i="76"/>
  <c r="J6142" i="76"/>
  <c r="G6143" i="76"/>
  <c r="H6143" i="76"/>
  <c r="I6143" i="76"/>
  <c r="J6143" i="76"/>
  <c r="G6144" i="76"/>
  <c r="H6144" i="76"/>
  <c r="I6144" i="76"/>
  <c r="J6144" i="76"/>
  <c r="G6145" i="76"/>
  <c r="H6145" i="76"/>
  <c r="I6145" i="76"/>
  <c r="J6145" i="76"/>
  <c r="G6146" i="76"/>
  <c r="H6146" i="76"/>
  <c r="I6146" i="76"/>
  <c r="J6146" i="76"/>
  <c r="G6147" i="76"/>
  <c r="H6147" i="76"/>
  <c r="I6147" i="76"/>
  <c r="J6147" i="76"/>
  <c r="G6148" i="76"/>
  <c r="H6148" i="76"/>
  <c r="I6148" i="76"/>
  <c r="J6148" i="76"/>
  <c r="G6149" i="76"/>
  <c r="H6149" i="76"/>
  <c r="I6149" i="76"/>
  <c r="J6149" i="76"/>
  <c r="G6150" i="76"/>
  <c r="H6150" i="76"/>
  <c r="I6150" i="76"/>
  <c r="J6150" i="76"/>
  <c r="G6151" i="76"/>
  <c r="H6151" i="76"/>
  <c r="I6151" i="76"/>
  <c r="J6151" i="76"/>
  <c r="G6152" i="76"/>
  <c r="H6152" i="76"/>
  <c r="I6152" i="76"/>
  <c r="J6152" i="76"/>
  <c r="G6153" i="76"/>
  <c r="H6153" i="76"/>
  <c r="I6153" i="76"/>
  <c r="J6153" i="76"/>
  <c r="G6154" i="76"/>
  <c r="H6154" i="76"/>
  <c r="I6154" i="76"/>
  <c r="J6154" i="76"/>
  <c r="G6155" i="76"/>
  <c r="H6155" i="76"/>
  <c r="I6155" i="76"/>
  <c r="J6155" i="76"/>
  <c r="G6156" i="76"/>
  <c r="H6156" i="76"/>
  <c r="I6156" i="76"/>
  <c r="J6156" i="76"/>
  <c r="G6157" i="76"/>
  <c r="H6157" i="76"/>
  <c r="I6157" i="76"/>
  <c r="J6157" i="76"/>
  <c r="G6158" i="76"/>
  <c r="H6158" i="76"/>
  <c r="I6158" i="76"/>
  <c r="J6158" i="76"/>
  <c r="G6159" i="76"/>
  <c r="H6159" i="76"/>
  <c r="I6159" i="76"/>
  <c r="J6159" i="76"/>
  <c r="G6160" i="76"/>
  <c r="H6160" i="76"/>
  <c r="I6160" i="76"/>
  <c r="J6160" i="76"/>
  <c r="G6161" i="76"/>
  <c r="H6161" i="76"/>
  <c r="I6161" i="76"/>
  <c r="J6161" i="76"/>
  <c r="G6162" i="76"/>
  <c r="H6162" i="76"/>
  <c r="I6162" i="76"/>
  <c r="J6162" i="76"/>
  <c r="G6163" i="76"/>
  <c r="H6163" i="76"/>
  <c r="I6163" i="76"/>
  <c r="J6163" i="76"/>
  <c r="G6164" i="76"/>
  <c r="H6164" i="76"/>
  <c r="I6164" i="76"/>
  <c r="J6164" i="76"/>
  <c r="G6165" i="76"/>
  <c r="H6165" i="76"/>
  <c r="I6165" i="76"/>
  <c r="J6165" i="76"/>
  <c r="G6166" i="76"/>
  <c r="H6166" i="76"/>
  <c r="I6166" i="76"/>
  <c r="J6166" i="76"/>
  <c r="G6167" i="76"/>
  <c r="H6167" i="76"/>
  <c r="I6167" i="76"/>
  <c r="J6167" i="76"/>
  <c r="G6168" i="76"/>
  <c r="H6168" i="76"/>
  <c r="I6168" i="76"/>
  <c r="J6168" i="76"/>
  <c r="G6169" i="76"/>
  <c r="H6169" i="76"/>
  <c r="I6169" i="76"/>
  <c r="J6169" i="76"/>
  <c r="G6170" i="76"/>
  <c r="H6170" i="76"/>
  <c r="I6170" i="76"/>
  <c r="J6170" i="76"/>
  <c r="G6171" i="76"/>
  <c r="H6171" i="76"/>
  <c r="I6171" i="76"/>
  <c r="J6171" i="76"/>
  <c r="G6172" i="76"/>
  <c r="H6172" i="76"/>
  <c r="I6172" i="76"/>
  <c r="J6172" i="76"/>
  <c r="G6173" i="76"/>
  <c r="H6173" i="76"/>
  <c r="I6173" i="76"/>
  <c r="J6173" i="76"/>
  <c r="G6174" i="76"/>
  <c r="H6174" i="76"/>
  <c r="I6174" i="76"/>
  <c r="J6174" i="76"/>
  <c r="G6175" i="76"/>
  <c r="H6175" i="76"/>
  <c r="I6175" i="76"/>
  <c r="J6175" i="76"/>
  <c r="G6176" i="76"/>
  <c r="H6176" i="76"/>
  <c r="I6176" i="76"/>
  <c r="J6176" i="76"/>
  <c r="G6177" i="76"/>
  <c r="H6177" i="76"/>
  <c r="I6177" i="76"/>
  <c r="J6177" i="76"/>
  <c r="G6178" i="76"/>
  <c r="H6178" i="76"/>
  <c r="I6178" i="76"/>
  <c r="J6178" i="76"/>
  <c r="G6179" i="76"/>
  <c r="H6179" i="76"/>
  <c r="I6179" i="76"/>
  <c r="J6179" i="76"/>
  <c r="G6180" i="76"/>
  <c r="H6180" i="76"/>
  <c r="I6180" i="76"/>
  <c r="J6180" i="76"/>
  <c r="G6181" i="76"/>
  <c r="H6181" i="76"/>
  <c r="I6181" i="76"/>
  <c r="J6181" i="76"/>
  <c r="G6182" i="76"/>
  <c r="H6182" i="76"/>
  <c r="I6182" i="76"/>
  <c r="J6182" i="76"/>
  <c r="G6183" i="76"/>
  <c r="H6183" i="76"/>
  <c r="I6183" i="76"/>
  <c r="J6183" i="76"/>
  <c r="G6184" i="76"/>
  <c r="H6184" i="76"/>
  <c r="I6184" i="76"/>
  <c r="J6184" i="76"/>
  <c r="G6185" i="76"/>
  <c r="H6185" i="76"/>
  <c r="I6185" i="76"/>
  <c r="J6185" i="76"/>
  <c r="G6186" i="76"/>
  <c r="H6186" i="76"/>
  <c r="I6186" i="76"/>
  <c r="J6186" i="76"/>
  <c r="G6187" i="76"/>
  <c r="H6187" i="76"/>
  <c r="I6187" i="76"/>
  <c r="J6187" i="76"/>
  <c r="G6188" i="76"/>
  <c r="H6188" i="76"/>
  <c r="I6188" i="76"/>
  <c r="J6188" i="76"/>
  <c r="G6189" i="76"/>
  <c r="H6189" i="76"/>
  <c r="I6189" i="76"/>
  <c r="J6189" i="76"/>
  <c r="G6190" i="76"/>
  <c r="H6190" i="76"/>
  <c r="I6190" i="76"/>
  <c r="J6190" i="76"/>
  <c r="G6191" i="76"/>
  <c r="H6191" i="76"/>
  <c r="I6191" i="76"/>
  <c r="J6191" i="76"/>
  <c r="G6192" i="76"/>
  <c r="H6192" i="76"/>
  <c r="I6192" i="76"/>
  <c r="J6192" i="76"/>
  <c r="G6193" i="76"/>
  <c r="H6193" i="76"/>
  <c r="I6193" i="76"/>
  <c r="J6193" i="76"/>
  <c r="G6194" i="76"/>
  <c r="H6194" i="76"/>
  <c r="I6194" i="76"/>
  <c r="J6194" i="76"/>
  <c r="G6195" i="76"/>
  <c r="H6195" i="76"/>
  <c r="I6195" i="76"/>
  <c r="J6195" i="76"/>
  <c r="G6196" i="76"/>
  <c r="H6196" i="76"/>
  <c r="I6196" i="76"/>
  <c r="J6196" i="76"/>
  <c r="G6197" i="76"/>
  <c r="H6197" i="76"/>
  <c r="I6197" i="76"/>
  <c r="J6197" i="76"/>
  <c r="G6198" i="76"/>
  <c r="H6198" i="76"/>
  <c r="I6198" i="76"/>
  <c r="J6198" i="76"/>
  <c r="G6199" i="76"/>
  <c r="H6199" i="76"/>
  <c r="I6199" i="76"/>
  <c r="J6199" i="76"/>
  <c r="G6200" i="76"/>
  <c r="H6200" i="76"/>
  <c r="I6200" i="76"/>
  <c r="J6200" i="76"/>
  <c r="G6201" i="76"/>
  <c r="H6201" i="76"/>
  <c r="I6201" i="76"/>
  <c r="J6201" i="76"/>
  <c r="G6202" i="76"/>
  <c r="H6202" i="76"/>
  <c r="I6202" i="76"/>
  <c r="J6202" i="76"/>
  <c r="G6203" i="76"/>
  <c r="H6203" i="76"/>
  <c r="I6203" i="76"/>
  <c r="J6203" i="76"/>
  <c r="G6204" i="76"/>
  <c r="H6204" i="76"/>
  <c r="I6204" i="76"/>
  <c r="J6204" i="76"/>
  <c r="G6205" i="76"/>
  <c r="H6205" i="76"/>
  <c r="I6205" i="76"/>
  <c r="J6205" i="76"/>
  <c r="G6206" i="76"/>
  <c r="H6206" i="76"/>
  <c r="I6206" i="76"/>
  <c r="J6206" i="76"/>
  <c r="G6207" i="76"/>
  <c r="H6207" i="76"/>
  <c r="I6207" i="76"/>
  <c r="J6207" i="76"/>
  <c r="G6208" i="76"/>
  <c r="H6208" i="76"/>
  <c r="I6208" i="76"/>
  <c r="J6208" i="76"/>
  <c r="G6209" i="76"/>
  <c r="H6209" i="76"/>
  <c r="I6209" i="76"/>
  <c r="J6209" i="76"/>
  <c r="G6210" i="76"/>
  <c r="H6210" i="76"/>
  <c r="I6210" i="76"/>
  <c r="J6210" i="76"/>
  <c r="G6211" i="76"/>
  <c r="H6211" i="76"/>
  <c r="I6211" i="76"/>
  <c r="J6211" i="76"/>
  <c r="G6212" i="76"/>
  <c r="H6212" i="76"/>
  <c r="I6212" i="76"/>
  <c r="J6212" i="76"/>
  <c r="G6213" i="76"/>
  <c r="H6213" i="76"/>
  <c r="I6213" i="76"/>
  <c r="J6213" i="76"/>
  <c r="G6214" i="76"/>
  <c r="H6214" i="76"/>
  <c r="I6214" i="76"/>
  <c r="J6214" i="76"/>
  <c r="G6215" i="76"/>
  <c r="H6215" i="76"/>
  <c r="I6215" i="76"/>
  <c r="J6215" i="76"/>
  <c r="G6216" i="76"/>
  <c r="H6216" i="76"/>
  <c r="I6216" i="76"/>
  <c r="J6216" i="76"/>
  <c r="G6217" i="76"/>
  <c r="H6217" i="76"/>
  <c r="I6217" i="76"/>
  <c r="J6217" i="76"/>
  <c r="G6218" i="76"/>
  <c r="H6218" i="76"/>
  <c r="I6218" i="76"/>
  <c r="J6218" i="76"/>
  <c r="G6219" i="76"/>
  <c r="H6219" i="76"/>
  <c r="I6219" i="76"/>
  <c r="J6219" i="76"/>
  <c r="G6220" i="76"/>
  <c r="H6220" i="76"/>
  <c r="I6220" i="76"/>
  <c r="J6220" i="76"/>
  <c r="G6221" i="76"/>
  <c r="H6221" i="76"/>
  <c r="I6221" i="76"/>
  <c r="J6221" i="76"/>
  <c r="G6222" i="76"/>
  <c r="H6222" i="76"/>
  <c r="I6222" i="76"/>
  <c r="J6222" i="76"/>
  <c r="G6223" i="76"/>
  <c r="H6223" i="76"/>
  <c r="I6223" i="76"/>
  <c r="J6223" i="76"/>
  <c r="G6224" i="76"/>
  <c r="H6224" i="76"/>
  <c r="I6224" i="76"/>
  <c r="J6224" i="76"/>
  <c r="G6225" i="76"/>
  <c r="H6225" i="76"/>
  <c r="I6225" i="76"/>
  <c r="J6225" i="76"/>
  <c r="G6226" i="76"/>
  <c r="H6226" i="76"/>
  <c r="I6226" i="76"/>
  <c r="J6226" i="76"/>
  <c r="G6227" i="76"/>
  <c r="H6227" i="76"/>
  <c r="I6227" i="76"/>
  <c r="J6227" i="76"/>
  <c r="G6228" i="76"/>
  <c r="H6228" i="76"/>
  <c r="I6228" i="76"/>
  <c r="J6228" i="76"/>
  <c r="G6229" i="76"/>
  <c r="H6229" i="76"/>
  <c r="I6229" i="76"/>
  <c r="J6229" i="76"/>
  <c r="G6230" i="76"/>
  <c r="H6230" i="76"/>
  <c r="I6230" i="76"/>
  <c r="J6230" i="76"/>
  <c r="G6231" i="76"/>
  <c r="H6231" i="76"/>
  <c r="I6231" i="76"/>
  <c r="J6231" i="76"/>
  <c r="G6232" i="76"/>
  <c r="H6232" i="76"/>
  <c r="I6232" i="76"/>
  <c r="J6232" i="76"/>
  <c r="G6233" i="76"/>
  <c r="H6233" i="76"/>
  <c r="I6233" i="76"/>
  <c r="J6233" i="76"/>
  <c r="G6234" i="76"/>
  <c r="H6234" i="76"/>
  <c r="I6234" i="76"/>
  <c r="J6234" i="76"/>
  <c r="G6235" i="76"/>
  <c r="H6235" i="76"/>
  <c r="I6235" i="76"/>
  <c r="J6235" i="76"/>
  <c r="G6236" i="76"/>
  <c r="H6236" i="76"/>
  <c r="I6236" i="76"/>
  <c r="J6236" i="76"/>
  <c r="G6237" i="76"/>
  <c r="H6237" i="76"/>
  <c r="I6237" i="76"/>
  <c r="J6237" i="76"/>
  <c r="G6238" i="76"/>
  <c r="H6238" i="76"/>
  <c r="I6238" i="76"/>
  <c r="J6238" i="76"/>
  <c r="G6239" i="76"/>
  <c r="H6239" i="76"/>
  <c r="I6239" i="76"/>
  <c r="J6239" i="76"/>
  <c r="G6240" i="76"/>
  <c r="H6240" i="76"/>
  <c r="I6240" i="76"/>
  <c r="J6240" i="76"/>
  <c r="G6241" i="76"/>
  <c r="H6241" i="76"/>
  <c r="I6241" i="76"/>
  <c r="J6241" i="76"/>
  <c r="G6242" i="76"/>
  <c r="H6242" i="76"/>
  <c r="I6242" i="76"/>
  <c r="J6242" i="76"/>
  <c r="G6243" i="76"/>
  <c r="H6243" i="76"/>
  <c r="I6243" i="76"/>
  <c r="J6243" i="76"/>
  <c r="G6244" i="76"/>
  <c r="H6244" i="76"/>
  <c r="I6244" i="76"/>
  <c r="J6244" i="76"/>
  <c r="G6245" i="76"/>
  <c r="H6245" i="76"/>
  <c r="I6245" i="76"/>
  <c r="J6245" i="76"/>
  <c r="G6246" i="76"/>
  <c r="H6246" i="76"/>
  <c r="I6246" i="76"/>
  <c r="J6246" i="76"/>
  <c r="G6247" i="76"/>
  <c r="H6247" i="76"/>
  <c r="I6247" i="76"/>
  <c r="J6247" i="76"/>
  <c r="G6248" i="76"/>
  <c r="H6248" i="76"/>
  <c r="I6248" i="76"/>
  <c r="J6248" i="76"/>
  <c r="G6249" i="76"/>
  <c r="H6249" i="76"/>
  <c r="I6249" i="76"/>
  <c r="J6249" i="76"/>
  <c r="G6250" i="76"/>
  <c r="H6250" i="76"/>
  <c r="I6250" i="76"/>
  <c r="J6250" i="76"/>
  <c r="G6251" i="76"/>
  <c r="H6251" i="76"/>
  <c r="I6251" i="76"/>
  <c r="J6251" i="76"/>
  <c r="G6252" i="76"/>
  <c r="H6252" i="76"/>
  <c r="I6252" i="76"/>
  <c r="J6252" i="76"/>
  <c r="G6253" i="76"/>
  <c r="H6253" i="76"/>
  <c r="I6253" i="76"/>
  <c r="J6253" i="76"/>
  <c r="G6254" i="76"/>
  <c r="H6254" i="76"/>
  <c r="I6254" i="76"/>
  <c r="J6254" i="76"/>
  <c r="G6255" i="76"/>
  <c r="H6255" i="76"/>
  <c r="I6255" i="76"/>
  <c r="J6255" i="76"/>
  <c r="G6256" i="76"/>
  <c r="H6256" i="76"/>
  <c r="I6256" i="76"/>
  <c r="J6256" i="76"/>
  <c r="G6257" i="76"/>
  <c r="H6257" i="76"/>
  <c r="I6257" i="76"/>
  <c r="J6257" i="76"/>
  <c r="G6258" i="76"/>
  <c r="H6258" i="76"/>
  <c r="I6258" i="76"/>
  <c r="J6258" i="76"/>
  <c r="G6259" i="76"/>
  <c r="H6259" i="76"/>
  <c r="I6259" i="76"/>
  <c r="J6259" i="76"/>
  <c r="G6260" i="76"/>
  <c r="H6260" i="76"/>
  <c r="I6260" i="76"/>
  <c r="J6260" i="76"/>
  <c r="G6261" i="76"/>
  <c r="H6261" i="76"/>
  <c r="I6261" i="76"/>
  <c r="J6261" i="76"/>
  <c r="G6262" i="76"/>
  <c r="H6262" i="76"/>
  <c r="I6262" i="76"/>
  <c r="J6262" i="76"/>
  <c r="G6263" i="76"/>
  <c r="H6263" i="76"/>
  <c r="I6263" i="76"/>
  <c r="J6263" i="76"/>
  <c r="G6264" i="76"/>
  <c r="H6264" i="76"/>
  <c r="I6264" i="76"/>
  <c r="J6264" i="76"/>
  <c r="G6265" i="76"/>
  <c r="H6265" i="76"/>
  <c r="I6265" i="76"/>
  <c r="J6265" i="76"/>
  <c r="G6266" i="76"/>
  <c r="H6266" i="76"/>
  <c r="I6266" i="76"/>
  <c r="J6266" i="76"/>
  <c r="G6267" i="76"/>
  <c r="H6267" i="76"/>
  <c r="I6267" i="76"/>
  <c r="J6267" i="76"/>
  <c r="G6268" i="76"/>
  <c r="H6268" i="76"/>
  <c r="I6268" i="76"/>
  <c r="J6268" i="76"/>
  <c r="G6269" i="76"/>
  <c r="H6269" i="76"/>
  <c r="I6269" i="76"/>
  <c r="J6269" i="76"/>
  <c r="G6270" i="76"/>
  <c r="H6270" i="76"/>
  <c r="I6270" i="76"/>
  <c r="J6270" i="76"/>
  <c r="G6271" i="76"/>
  <c r="H6271" i="76"/>
  <c r="I6271" i="76"/>
  <c r="J6271" i="76"/>
  <c r="G6272" i="76"/>
  <c r="H6272" i="76"/>
  <c r="I6272" i="76"/>
  <c r="J6272" i="76"/>
  <c r="G6273" i="76"/>
  <c r="H6273" i="76"/>
  <c r="I6273" i="76"/>
  <c r="J6273" i="76"/>
  <c r="G6274" i="76"/>
  <c r="H6274" i="76"/>
  <c r="I6274" i="76"/>
  <c r="J6274" i="76"/>
  <c r="G6275" i="76"/>
  <c r="H6275" i="76"/>
  <c r="I6275" i="76"/>
  <c r="J6275" i="76"/>
  <c r="G6276" i="76"/>
  <c r="H6276" i="76"/>
  <c r="I6276" i="76"/>
  <c r="J6276" i="76"/>
  <c r="G6277" i="76"/>
  <c r="H6277" i="76"/>
  <c r="I6277" i="76"/>
  <c r="J6277" i="76"/>
  <c r="G6278" i="76"/>
  <c r="H6278" i="76"/>
  <c r="I6278" i="76"/>
  <c r="J6278" i="76"/>
  <c r="G6279" i="76"/>
  <c r="H6279" i="76"/>
  <c r="I6279" i="76"/>
  <c r="J6279" i="76"/>
  <c r="G6280" i="76"/>
  <c r="H6280" i="76"/>
  <c r="I6280" i="76"/>
  <c r="J6280" i="76"/>
  <c r="G6281" i="76"/>
  <c r="H6281" i="76"/>
  <c r="I6281" i="76"/>
  <c r="J6281" i="76"/>
  <c r="G6282" i="76"/>
  <c r="H6282" i="76"/>
  <c r="I6282" i="76"/>
  <c r="J6282" i="76"/>
  <c r="G6283" i="76"/>
  <c r="H6283" i="76"/>
  <c r="I6283" i="76"/>
  <c r="J6283" i="76"/>
  <c r="G6284" i="76"/>
  <c r="H6284" i="76"/>
  <c r="I6284" i="76"/>
  <c r="J6284" i="76"/>
  <c r="G6285" i="76"/>
  <c r="H6285" i="76"/>
  <c r="I6285" i="76"/>
  <c r="J6285" i="76"/>
  <c r="G6286" i="76"/>
  <c r="H6286" i="76"/>
  <c r="I6286" i="76"/>
  <c r="J6286" i="76"/>
  <c r="G6287" i="76"/>
  <c r="H6287" i="76"/>
  <c r="I6287" i="76"/>
  <c r="J6287" i="76"/>
  <c r="G6288" i="76"/>
  <c r="H6288" i="76"/>
  <c r="I6288" i="76"/>
  <c r="J6288" i="76"/>
  <c r="G6289" i="76"/>
  <c r="H6289" i="76"/>
  <c r="I6289" i="76"/>
  <c r="J6289" i="76"/>
  <c r="G6290" i="76"/>
  <c r="H6290" i="76"/>
  <c r="I6290" i="76"/>
  <c r="J6290" i="76"/>
  <c r="G6291" i="76"/>
  <c r="H6291" i="76"/>
  <c r="I6291" i="76"/>
  <c r="J6291" i="76"/>
  <c r="G6292" i="76"/>
  <c r="H6292" i="76"/>
  <c r="I6292" i="76"/>
  <c r="J6292" i="76"/>
  <c r="G6293" i="76"/>
  <c r="H6293" i="76"/>
  <c r="I6293" i="76"/>
  <c r="J6293" i="76"/>
  <c r="G6294" i="76"/>
  <c r="H6294" i="76"/>
  <c r="I6294" i="76"/>
  <c r="J6294" i="76"/>
  <c r="G6295" i="76"/>
  <c r="H6295" i="76"/>
  <c r="I6295" i="76"/>
  <c r="J6295" i="76"/>
  <c r="G6296" i="76"/>
  <c r="H6296" i="76"/>
  <c r="I6296" i="76"/>
  <c r="J6296" i="76"/>
  <c r="G6297" i="76"/>
  <c r="H6297" i="76"/>
  <c r="I6297" i="76"/>
  <c r="J6297" i="76"/>
  <c r="G6298" i="76"/>
  <c r="H6298" i="76"/>
  <c r="I6298" i="76"/>
  <c r="J6298" i="76"/>
  <c r="G6299" i="76"/>
  <c r="H6299" i="76"/>
  <c r="I6299" i="76"/>
  <c r="J6299" i="76"/>
  <c r="G6300" i="76"/>
  <c r="H6300" i="76"/>
  <c r="I6300" i="76"/>
  <c r="J6300" i="76"/>
  <c r="G6301" i="76"/>
  <c r="H6301" i="76"/>
  <c r="I6301" i="76"/>
  <c r="J6301" i="76"/>
  <c r="G6302" i="76"/>
  <c r="H6302" i="76"/>
  <c r="I6302" i="76"/>
  <c r="J6302" i="76"/>
  <c r="G6303" i="76"/>
  <c r="H6303" i="76"/>
  <c r="I6303" i="76"/>
  <c r="J6303" i="76"/>
  <c r="G6304" i="76"/>
  <c r="H6304" i="76"/>
  <c r="I6304" i="76"/>
  <c r="J6304" i="76"/>
  <c r="G6305" i="76"/>
  <c r="H6305" i="76"/>
  <c r="I6305" i="76"/>
  <c r="J6305" i="76"/>
  <c r="G6306" i="76"/>
  <c r="H6306" i="76"/>
  <c r="I6306" i="76"/>
  <c r="J6306" i="76"/>
  <c r="G6307" i="76"/>
  <c r="H6307" i="76"/>
  <c r="I6307" i="76"/>
  <c r="J6307" i="76"/>
  <c r="G6308" i="76"/>
  <c r="H6308" i="76"/>
  <c r="I6308" i="76"/>
  <c r="J6308" i="76"/>
  <c r="G6309" i="76"/>
  <c r="H6309" i="76"/>
  <c r="I6309" i="76"/>
  <c r="J6309" i="76"/>
  <c r="G6310" i="76"/>
  <c r="H6310" i="76"/>
  <c r="I6310" i="76"/>
  <c r="J6310" i="76"/>
  <c r="G6311" i="76"/>
  <c r="H6311" i="76"/>
  <c r="I6311" i="76"/>
  <c r="J6311" i="76"/>
  <c r="G6312" i="76"/>
  <c r="H6312" i="76"/>
  <c r="I6312" i="76"/>
  <c r="J6312" i="76"/>
  <c r="G6313" i="76"/>
  <c r="H6313" i="76"/>
  <c r="I6313" i="76"/>
  <c r="J6313" i="76"/>
  <c r="G6314" i="76"/>
  <c r="H6314" i="76"/>
  <c r="I6314" i="76"/>
  <c r="J6314" i="76"/>
  <c r="G6315" i="76"/>
  <c r="H6315" i="76"/>
  <c r="I6315" i="76"/>
  <c r="J6315" i="76"/>
  <c r="G6316" i="76"/>
  <c r="H6316" i="76"/>
  <c r="I6316" i="76"/>
  <c r="J6316" i="76"/>
  <c r="G6317" i="76"/>
  <c r="H6317" i="76"/>
  <c r="I6317" i="76"/>
  <c r="J6317" i="76"/>
  <c r="G6318" i="76"/>
  <c r="H6318" i="76"/>
  <c r="I6318" i="76"/>
  <c r="J6318" i="76"/>
  <c r="G6319" i="76"/>
  <c r="H6319" i="76"/>
  <c r="I6319" i="76"/>
  <c r="J6319" i="76"/>
  <c r="G6320" i="76"/>
  <c r="H6320" i="76"/>
  <c r="I6320" i="76"/>
  <c r="J6320" i="76"/>
  <c r="G6321" i="76"/>
  <c r="H6321" i="76"/>
  <c r="I6321" i="76"/>
  <c r="J6321" i="76"/>
  <c r="G6322" i="76"/>
  <c r="H6322" i="76"/>
  <c r="I6322" i="76"/>
  <c r="J6322" i="76"/>
  <c r="G6323" i="76"/>
  <c r="H6323" i="76"/>
  <c r="I6323" i="76"/>
  <c r="J6323" i="76"/>
  <c r="G6324" i="76"/>
  <c r="H6324" i="76"/>
  <c r="I6324" i="76"/>
  <c r="J6324" i="76"/>
  <c r="G6325" i="76"/>
  <c r="H6325" i="76"/>
  <c r="I6325" i="76"/>
  <c r="J6325" i="76"/>
  <c r="G6326" i="76"/>
  <c r="H6326" i="76"/>
  <c r="I6326" i="76"/>
  <c r="J6326" i="76"/>
  <c r="G6327" i="76"/>
  <c r="H6327" i="76"/>
  <c r="I6327" i="76"/>
  <c r="J6327" i="76"/>
  <c r="G6328" i="76"/>
  <c r="H6328" i="76"/>
  <c r="I6328" i="76"/>
  <c r="J6328" i="76"/>
  <c r="G6329" i="76"/>
  <c r="H6329" i="76"/>
  <c r="I6329" i="76"/>
  <c r="J6329" i="76"/>
  <c r="G6330" i="76"/>
  <c r="H6330" i="76"/>
  <c r="I6330" i="76"/>
  <c r="J6330" i="76"/>
  <c r="G6331" i="76"/>
  <c r="H6331" i="76"/>
  <c r="I6331" i="76"/>
  <c r="J6331" i="76"/>
  <c r="G6332" i="76"/>
  <c r="H6332" i="76"/>
  <c r="I6332" i="76"/>
  <c r="J6332" i="76"/>
  <c r="G6333" i="76"/>
  <c r="H6333" i="76"/>
  <c r="I6333" i="76"/>
  <c r="J6333" i="76"/>
  <c r="G6334" i="76"/>
  <c r="H6334" i="76"/>
  <c r="I6334" i="76"/>
  <c r="J6334" i="76"/>
  <c r="G6335" i="76"/>
  <c r="H6335" i="76"/>
  <c r="I6335" i="76"/>
  <c r="J6335" i="76"/>
  <c r="G6336" i="76"/>
  <c r="H6336" i="76"/>
  <c r="I6336" i="76"/>
  <c r="J6336" i="76"/>
  <c r="G6337" i="76"/>
  <c r="H6337" i="76"/>
  <c r="I6337" i="76"/>
  <c r="J6337" i="76"/>
  <c r="G6338" i="76"/>
  <c r="H6338" i="76"/>
  <c r="I6338" i="76"/>
  <c r="J6338" i="76"/>
  <c r="G6339" i="76"/>
  <c r="H6339" i="76"/>
  <c r="I6339" i="76"/>
  <c r="J6339" i="76"/>
  <c r="G6340" i="76"/>
  <c r="H6340" i="76"/>
  <c r="I6340" i="76"/>
  <c r="J6340" i="76"/>
  <c r="G6341" i="76"/>
  <c r="H6341" i="76"/>
  <c r="I6341" i="76"/>
  <c r="J6341" i="76"/>
  <c r="G6342" i="76"/>
  <c r="H6342" i="76"/>
  <c r="I6342" i="76"/>
  <c r="J6342" i="76"/>
  <c r="G6343" i="76"/>
  <c r="H6343" i="76"/>
  <c r="I6343" i="76"/>
  <c r="J6343" i="76"/>
  <c r="G6344" i="76"/>
  <c r="H6344" i="76"/>
  <c r="I6344" i="76"/>
  <c r="J6344" i="76"/>
  <c r="G6345" i="76"/>
  <c r="H6345" i="76"/>
  <c r="I6345" i="76"/>
  <c r="J6345" i="76"/>
  <c r="G6346" i="76"/>
  <c r="H6346" i="76"/>
  <c r="I6346" i="76"/>
  <c r="J6346" i="76"/>
  <c r="G6347" i="76"/>
  <c r="H6347" i="76"/>
  <c r="I6347" i="76"/>
  <c r="J6347" i="76"/>
  <c r="G6348" i="76"/>
  <c r="H6348" i="76"/>
  <c r="I6348" i="76"/>
  <c r="J6348" i="76"/>
  <c r="G6349" i="76"/>
  <c r="H6349" i="76"/>
  <c r="I6349" i="76"/>
  <c r="J6349" i="76"/>
  <c r="G6350" i="76"/>
  <c r="H6350" i="76"/>
  <c r="I6350" i="76"/>
  <c r="J6350" i="76"/>
  <c r="G6351" i="76"/>
  <c r="H6351" i="76"/>
  <c r="I6351" i="76"/>
  <c r="J6351" i="76"/>
  <c r="G6352" i="76"/>
  <c r="H6352" i="76"/>
  <c r="I6352" i="76"/>
  <c r="J6352" i="76"/>
  <c r="G6353" i="76"/>
  <c r="H6353" i="76"/>
  <c r="I6353" i="76"/>
  <c r="J6353" i="76"/>
  <c r="G6354" i="76"/>
  <c r="H6354" i="76"/>
  <c r="I6354" i="76"/>
  <c r="J6354" i="76"/>
  <c r="G6355" i="76"/>
  <c r="H6355" i="76"/>
  <c r="I6355" i="76"/>
  <c r="J6355" i="76"/>
  <c r="G6356" i="76"/>
  <c r="H6356" i="76"/>
  <c r="I6356" i="76"/>
  <c r="J6356" i="76"/>
  <c r="G6357" i="76"/>
  <c r="H6357" i="76"/>
  <c r="I6357" i="76"/>
  <c r="J6357" i="76"/>
  <c r="G6358" i="76"/>
  <c r="H6358" i="76"/>
  <c r="I6358" i="76"/>
  <c r="J6358" i="76"/>
  <c r="G6359" i="76"/>
  <c r="H6359" i="76"/>
  <c r="I6359" i="76"/>
  <c r="J6359" i="76"/>
  <c r="G6360" i="76"/>
  <c r="H6360" i="76"/>
  <c r="I6360" i="76"/>
  <c r="J6360" i="76"/>
  <c r="G6361" i="76"/>
  <c r="H6361" i="76"/>
  <c r="I6361" i="76"/>
  <c r="J6361" i="76"/>
  <c r="G6362" i="76"/>
  <c r="H6362" i="76"/>
  <c r="I6362" i="76"/>
  <c r="J6362" i="76"/>
  <c r="G6363" i="76"/>
  <c r="H6363" i="76"/>
  <c r="I6363" i="76"/>
  <c r="J6363" i="76"/>
  <c r="G6364" i="76"/>
  <c r="H6364" i="76"/>
  <c r="I6364" i="76"/>
  <c r="J6364" i="76"/>
  <c r="G6365" i="76"/>
  <c r="H6365" i="76"/>
  <c r="I6365" i="76"/>
  <c r="J6365" i="76"/>
  <c r="G6366" i="76"/>
  <c r="H6366" i="76"/>
  <c r="I6366" i="76"/>
  <c r="J6366" i="76"/>
  <c r="G6367" i="76"/>
  <c r="H6367" i="76"/>
  <c r="I6367" i="76"/>
  <c r="J6367" i="76"/>
  <c r="G6368" i="76"/>
  <c r="H6368" i="76"/>
  <c r="I6368" i="76"/>
  <c r="J6368" i="76"/>
  <c r="G6369" i="76"/>
  <c r="H6369" i="76"/>
  <c r="I6369" i="76"/>
  <c r="J6369" i="76"/>
  <c r="G6370" i="76"/>
  <c r="H6370" i="76"/>
  <c r="I6370" i="76"/>
  <c r="J6370" i="76"/>
  <c r="G6371" i="76"/>
  <c r="H6371" i="76"/>
  <c r="I6371" i="76"/>
  <c r="J6371" i="76"/>
  <c r="G6372" i="76"/>
  <c r="H6372" i="76"/>
  <c r="I6372" i="76"/>
  <c r="J6372" i="76"/>
  <c r="G6373" i="76"/>
  <c r="H6373" i="76"/>
  <c r="I6373" i="76"/>
  <c r="J6373" i="76"/>
  <c r="G6374" i="76"/>
  <c r="H6374" i="76"/>
  <c r="I6374" i="76"/>
  <c r="J6374" i="76"/>
  <c r="G6375" i="76"/>
  <c r="H6375" i="76"/>
  <c r="I6375" i="76"/>
  <c r="J6375" i="76"/>
  <c r="G6376" i="76"/>
  <c r="H6376" i="76"/>
  <c r="I6376" i="76"/>
  <c r="J6376" i="76"/>
  <c r="G6377" i="76"/>
  <c r="H6377" i="76"/>
  <c r="I6377" i="76"/>
  <c r="J6377" i="76"/>
  <c r="G6378" i="76"/>
  <c r="H6378" i="76"/>
  <c r="I6378" i="76"/>
  <c r="J6378" i="76"/>
  <c r="G6379" i="76"/>
  <c r="H6379" i="76"/>
  <c r="I6379" i="76"/>
  <c r="J6379" i="76"/>
  <c r="G6380" i="76"/>
  <c r="H6380" i="76"/>
  <c r="I6380" i="76"/>
  <c r="J6380" i="76"/>
  <c r="G6381" i="76"/>
  <c r="H6381" i="76"/>
  <c r="I6381" i="76"/>
  <c r="J6381" i="76"/>
  <c r="G6382" i="76"/>
  <c r="H6382" i="76"/>
  <c r="I6382" i="76"/>
  <c r="J6382" i="76"/>
  <c r="G6383" i="76"/>
  <c r="H6383" i="76"/>
  <c r="I6383" i="76"/>
  <c r="J6383" i="76"/>
  <c r="G6384" i="76"/>
  <c r="H6384" i="76"/>
  <c r="I6384" i="76"/>
  <c r="J6384" i="76"/>
  <c r="G6385" i="76"/>
  <c r="H6385" i="76"/>
  <c r="I6385" i="76"/>
  <c r="J6385" i="76"/>
  <c r="G6386" i="76"/>
  <c r="H6386" i="76"/>
  <c r="I6386" i="76"/>
  <c r="J6386" i="76"/>
  <c r="G6387" i="76"/>
  <c r="H6387" i="76"/>
  <c r="I6387" i="76"/>
  <c r="J6387" i="76"/>
  <c r="G6388" i="76"/>
  <c r="H6388" i="76"/>
  <c r="I6388" i="76"/>
  <c r="J6388" i="76"/>
  <c r="G6389" i="76"/>
  <c r="H6389" i="76"/>
  <c r="I6389" i="76"/>
  <c r="J6389" i="76"/>
  <c r="G6390" i="76"/>
  <c r="H6390" i="76"/>
  <c r="I6390" i="76"/>
  <c r="J6390" i="76"/>
  <c r="G6391" i="76"/>
  <c r="H6391" i="76"/>
  <c r="I6391" i="76"/>
  <c r="J6391" i="76"/>
  <c r="G6392" i="76"/>
  <c r="H6392" i="76"/>
  <c r="I6392" i="76"/>
  <c r="J6392" i="76"/>
  <c r="G6393" i="76"/>
  <c r="H6393" i="76"/>
  <c r="I6393" i="76"/>
  <c r="J6393" i="76"/>
  <c r="G6394" i="76"/>
  <c r="H6394" i="76"/>
  <c r="I6394" i="76"/>
  <c r="J6394" i="76"/>
  <c r="G6395" i="76"/>
  <c r="H6395" i="76"/>
  <c r="I6395" i="76"/>
  <c r="J6395" i="76"/>
  <c r="G6396" i="76"/>
  <c r="H6396" i="76"/>
  <c r="I6396" i="76"/>
  <c r="J6396" i="76"/>
  <c r="G6397" i="76"/>
  <c r="H6397" i="76"/>
  <c r="I6397" i="76"/>
  <c r="J6397" i="76"/>
  <c r="G6398" i="76"/>
  <c r="H6398" i="76"/>
  <c r="I6398" i="76"/>
  <c r="J6398" i="76"/>
  <c r="G6399" i="76"/>
  <c r="H6399" i="76"/>
  <c r="I6399" i="76"/>
  <c r="J6399" i="76"/>
  <c r="G6400" i="76"/>
  <c r="H6400" i="76"/>
  <c r="I6400" i="76"/>
  <c r="J6400" i="76"/>
  <c r="G6401" i="76"/>
  <c r="H6401" i="76"/>
  <c r="I6401" i="76"/>
  <c r="J6401" i="76"/>
  <c r="G6402" i="76"/>
  <c r="H6402" i="76"/>
  <c r="I6402" i="76"/>
  <c r="J6402" i="76"/>
  <c r="G6403" i="76"/>
  <c r="H6403" i="76"/>
  <c r="I6403" i="76"/>
  <c r="J6403" i="76"/>
  <c r="G6404" i="76"/>
  <c r="H6404" i="76"/>
  <c r="I6404" i="76"/>
  <c r="J6404" i="76"/>
  <c r="G6405" i="76"/>
  <c r="H6405" i="76"/>
  <c r="I6405" i="76"/>
  <c r="J6405" i="76"/>
  <c r="G6406" i="76"/>
  <c r="H6406" i="76"/>
  <c r="I6406" i="76"/>
  <c r="J6406" i="76"/>
  <c r="G6407" i="76"/>
  <c r="H6407" i="76"/>
  <c r="I6407" i="76"/>
  <c r="J6407" i="76"/>
  <c r="G6408" i="76"/>
  <c r="H6408" i="76"/>
  <c r="I6408" i="76"/>
  <c r="J6408" i="76"/>
  <c r="G6409" i="76"/>
  <c r="H6409" i="76"/>
  <c r="I6409" i="76"/>
  <c r="J6409" i="76"/>
  <c r="G6410" i="76"/>
  <c r="H6410" i="76"/>
  <c r="I6410" i="76"/>
  <c r="J6410" i="76"/>
  <c r="G6411" i="76"/>
  <c r="H6411" i="76"/>
  <c r="I6411" i="76"/>
  <c r="J6411" i="76"/>
  <c r="G6412" i="76"/>
  <c r="H6412" i="76"/>
  <c r="I6412" i="76"/>
  <c r="J6412" i="76"/>
  <c r="G6413" i="76"/>
  <c r="H6413" i="76"/>
  <c r="I6413" i="76"/>
  <c r="J6413" i="76"/>
  <c r="G6414" i="76"/>
  <c r="H6414" i="76"/>
  <c r="I6414" i="76"/>
  <c r="J6414" i="76"/>
  <c r="G6415" i="76"/>
  <c r="H6415" i="76"/>
  <c r="I6415" i="76"/>
  <c r="J6415" i="76"/>
  <c r="G6416" i="76"/>
  <c r="H6416" i="76"/>
  <c r="I6416" i="76"/>
  <c r="J6416" i="76"/>
  <c r="G6417" i="76"/>
  <c r="H6417" i="76"/>
  <c r="I6417" i="76"/>
  <c r="J6417" i="76"/>
  <c r="G6418" i="76"/>
  <c r="H6418" i="76"/>
  <c r="I6418" i="76"/>
  <c r="J6418" i="76"/>
  <c r="G6419" i="76"/>
  <c r="H6419" i="76"/>
  <c r="I6419" i="76"/>
  <c r="J6419" i="76"/>
  <c r="G6420" i="76"/>
  <c r="H6420" i="76"/>
  <c r="I6420" i="76"/>
  <c r="J6420" i="76"/>
  <c r="G6421" i="76"/>
  <c r="H6421" i="76"/>
  <c r="I6421" i="76"/>
  <c r="J6421" i="76"/>
  <c r="G6422" i="76"/>
  <c r="H6422" i="76"/>
  <c r="I6422" i="76"/>
  <c r="J6422" i="76"/>
  <c r="G6423" i="76"/>
  <c r="H6423" i="76"/>
  <c r="I6423" i="76"/>
  <c r="J6423" i="76"/>
  <c r="G6424" i="76"/>
  <c r="H6424" i="76"/>
  <c r="I6424" i="76"/>
  <c r="J6424" i="76"/>
  <c r="G6425" i="76"/>
  <c r="H6425" i="76"/>
  <c r="I6425" i="76"/>
  <c r="J6425" i="76"/>
  <c r="G6426" i="76"/>
  <c r="H6426" i="76"/>
  <c r="I6426" i="76"/>
  <c r="J6426" i="76"/>
  <c r="G6427" i="76"/>
  <c r="H6427" i="76"/>
  <c r="I6427" i="76"/>
  <c r="J6427" i="76"/>
  <c r="G6428" i="76"/>
  <c r="H6428" i="76"/>
  <c r="I6428" i="76"/>
  <c r="J6428" i="76"/>
  <c r="G6429" i="76"/>
  <c r="H6429" i="76"/>
  <c r="I6429" i="76"/>
  <c r="J6429" i="76"/>
  <c r="G6430" i="76"/>
  <c r="H6430" i="76"/>
  <c r="I6430" i="76"/>
  <c r="J6430" i="76"/>
  <c r="G6431" i="76"/>
  <c r="H6431" i="76"/>
  <c r="I6431" i="76"/>
  <c r="J6431" i="76"/>
  <c r="G6432" i="76"/>
  <c r="H6432" i="76"/>
  <c r="I6432" i="76"/>
  <c r="J6432" i="76"/>
  <c r="G6433" i="76"/>
  <c r="H6433" i="76"/>
  <c r="I6433" i="76"/>
  <c r="J6433" i="76"/>
  <c r="G6434" i="76"/>
  <c r="H6434" i="76"/>
  <c r="I6434" i="76"/>
  <c r="J6434" i="76"/>
  <c r="G6435" i="76"/>
  <c r="H6435" i="76"/>
  <c r="I6435" i="76"/>
  <c r="J6435" i="76"/>
  <c r="G6436" i="76"/>
  <c r="H6436" i="76"/>
  <c r="I6436" i="76"/>
  <c r="J6436" i="76"/>
  <c r="G6437" i="76"/>
  <c r="H6437" i="76"/>
  <c r="I6437" i="76"/>
  <c r="J6437" i="76"/>
  <c r="G6438" i="76"/>
  <c r="H6438" i="76"/>
  <c r="I6438" i="76"/>
  <c r="J6438" i="76"/>
  <c r="G6439" i="76"/>
  <c r="H6439" i="76"/>
  <c r="I6439" i="76"/>
  <c r="J6439" i="76"/>
  <c r="G6440" i="76"/>
  <c r="H6440" i="76"/>
  <c r="I6440" i="76"/>
  <c r="J6440" i="76"/>
  <c r="G6441" i="76"/>
  <c r="H6441" i="76"/>
  <c r="I6441" i="76"/>
  <c r="J6441" i="76"/>
  <c r="G6442" i="76"/>
  <c r="H6442" i="76"/>
  <c r="I6442" i="76"/>
  <c r="J6442" i="76"/>
  <c r="G6443" i="76"/>
  <c r="H6443" i="76"/>
  <c r="I6443" i="76"/>
  <c r="J6443" i="76"/>
  <c r="G6444" i="76"/>
  <c r="H6444" i="76"/>
  <c r="I6444" i="76"/>
  <c r="J6444" i="76"/>
  <c r="G6445" i="76"/>
  <c r="H6445" i="76"/>
  <c r="I6445" i="76"/>
  <c r="J6445" i="76"/>
  <c r="G6446" i="76"/>
  <c r="H6446" i="76"/>
  <c r="I6446" i="76"/>
  <c r="J6446" i="76"/>
  <c r="G6447" i="76"/>
  <c r="H6447" i="76"/>
  <c r="I6447" i="76"/>
  <c r="J6447" i="76"/>
  <c r="G6448" i="76"/>
  <c r="H6448" i="76"/>
  <c r="I6448" i="76"/>
  <c r="J6448" i="76"/>
  <c r="G6449" i="76"/>
  <c r="H6449" i="76"/>
  <c r="I6449" i="76"/>
  <c r="J6449" i="76"/>
  <c r="G6450" i="76"/>
  <c r="H6450" i="76"/>
  <c r="I6450" i="76"/>
  <c r="J6450" i="76"/>
  <c r="G6451" i="76"/>
  <c r="H6451" i="76"/>
  <c r="I6451" i="76"/>
  <c r="J6451" i="76"/>
  <c r="G6452" i="76"/>
  <c r="H6452" i="76"/>
  <c r="I6452" i="76"/>
  <c r="J6452" i="76"/>
  <c r="G6453" i="76"/>
  <c r="H6453" i="76"/>
  <c r="I6453" i="76"/>
  <c r="J6453" i="76"/>
  <c r="G6454" i="76"/>
  <c r="H6454" i="76"/>
  <c r="I6454" i="76"/>
  <c r="J6454" i="76"/>
  <c r="G6455" i="76"/>
  <c r="H6455" i="76"/>
  <c r="I6455" i="76"/>
  <c r="J6455" i="76"/>
  <c r="G6456" i="76"/>
  <c r="H6456" i="76"/>
  <c r="I6456" i="76"/>
  <c r="J6456" i="76"/>
  <c r="G6457" i="76"/>
  <c r="H6457" i="76"/>
  <c r="I6457" i="76"/>
  <c r="J6457" i="76"/>
  <c r="G6458" i="76"/>
  <c r="H6458" i="76"/>
  <c r="I6458" i="76"/>
  <c r="J6458" i="76"/>
  <c r="G6459" i="76"/>
  <c r="H6459" i="76"/>
  <c r="I6459" i="76"/>
  <c r="J6459" i="76"/>
  <c r="G6460" i="76"/>
  <c r="H6460" i="76"/>
  <c r="I6460" i="76"/>
  <c r="J6460" i="76"/>
  <c r="G6461" i="76"/>
  <c r="H6461" i="76"/>
  <c r="I6461" i="76"/>
  <c r="J6461" i="76"/>
  <c r="G6462" i="76"/>
  <c r="H6462" i="76"/>
  <c r="I6462" i="76"/>
  <c r="J6462" i="76"/>
  <c r="G6463" i="76"/>
  <c r="H6463" i="76"/>
  <c r="I6463" i="76"/>
  <c r="J6463" i="76"/>
  <c r="G6464" i="76"/>
  <c r="H6464" i="76"/>
  <c r="I6464" i="76"/>
  <c r="J6464" i="76"/>
  <c r="G6465" i="76"/>
  <c r="H6465" i="76"/>
  <c r="I6465" i="76"/>
  <c r="J6465" i="76"/>
  <c r="G6466" i="76"/>
  <c r="H6466" i="76"/>
  <c r="I6466" i="76"/>
  <c r="J6466" i="76"/>
  <c r="G6467" i="76"/>
  <c r="H6467" i="76"/>
  <c r="I6467" i="76"/>
  <c r="J6467" i="76"/>
  <c r="G6468" i="76"/>
  <c r="H6468" i="76"/>
  <c r="I6468" i="76"/>
  <c r="J6468" i="76"/>
  <c r="G6469" i="76"/>
  <c r="H6469" i="76"/>
  <c r="I6469" i="76"/>
  <c r="J6469" i="76"/>
  <c r="G6470" i="76"/>
  <c r="H6470" i="76"/>
  <c r="I6470" i="76"/>
  <c r="J6470" i="76"/>
  <c r="G6471" i="76"/>
  <c r="H6471" i="76"/>
  <c r="I6471" i="76"/>
  <c r="J6471" i="76"/>
  <c r="G6472" i="76"/>
  <c r="H6472" i="76"/>
  <c r="I6472" i="76"/>
  <c r="J6472" i="76"/>
  <c r="G6473" i="76"/>
  <c r="H6473" i="76"/>
  <c r="I6473" i="76"/>
  <c r="J6473" i="76"/>
  <c r="G6474" i="76"/>
  <c r="H6474" i="76"/>
  <c r="I6474" i="76"/>
  <c r="J6474" i="76"/>
  <c r="G6475" i="76"/>
  <c r="H6475" i="76"/>
  <c r="I6475" i="76"/>
  <c r="J6475" i="76"/>
  <c r="G6476" i="76"/>
  <c r="H6476" i="76"/>
  <c r="I6476" i="76"/>
  <c r="J6476" i="76"/>
  <c r="G6477" i="76"/>
  <c r="H6477" i="76"/>
  <c r="I6477" i="76"/>
  <c r="J6477" i="76"/>
  <c r="G6478" i="76"/>
  <c r="H6478" i="76"/>
  <c r="I6478" i="76"/>
  <c r="J6478" i="76"/>
  <c r="G6479" i="76"/>
  <c r="H6479" i="76"/>
  <c r="I6479" i="76"/>
  <c r="J6479" i="76"/>
  <c r="G6480" i="76"/>
  <c r="H6480" i="76"/>
  <c r="I6480" i="76"/>
  <c r="J6480" i="76"/>
  <c r="G6481" i="76"/>
  <c r="H6481" i="76"/>
  <c r="I6481" i="76"/>
  <c r="J6481" i="76"/>
  <c r="G6482" i="76"/>
  <c r="H6482" i="76"/>
  <c r="I6482" i="76"/>
  <c r="J6482" i="76"/>
  <c r="G6483" i="76"/>
  <c r="H6483" i="76"/>
  <c r="I6483" i="76"/>
  <c r="J6483" i="76"/>
  <c r="G6484" i="76"/>
  <c r="H6484" i="76"/>
  <c r="I6484" i="76"/>
  <c r="J6484" i="76"/>
  <c r="G6485" i="76"/>
  <c r="H6485" i="76"/>
  <c r="I6485" i="76"/>
  <c r="J6485" i="76"/>
  <c r="G6486" i="76"/>
  <c r="H6486" i="76"/>
  <c r="I6486" i="76"/>
  <c r="J6486" i="76"/>
  <c r="G6487" i="76"/>
  <c r="H6487" i="76"/>
  <c r="I6487" i="76"/>
  <c r="J6487" i="76"/>
  <c r="G6488" i="76"/>
  <c r="H6488" i="76"/>
  <c r="I6488" i="76"/>
  <c r="J6488" i="76"/>
  <c r="G6489" i="76"/>
  <c r="H6489" i="76"/>
  <c r="I6489" i="76"/>
  <c r="J6489" i="76"/>
  <c r="G6490" i="76"/>
  <c r="H6490" i="76"/>
  <c r="I6490" i="76"/>
  <c r="J6490" i="76"/>
  <c r="G6491" i="76"/>
  <c r="H6491" i="76"/>
  <c r="I6491" i="76"/>
  <c r="J6491" i="76"/>
  <c r="G6492" i="76"/>
  <c r="H6492" i="76"/>
  <c r="I6492" i="76"/>
  <c r="J6492" i="76"/>
  <c r="G6493" i="76"/>
  <c r="H6493" i="76"/>
  <c r="I6493" i="76"/>
  <c r="J6493" i="76"/>
  <c r="G6494" i="76"/>
  <c r="H6494" i="76"/>
  <c r="I6494" i="76"/>
  <c r="J6494" i="76"/>
  <c r="G6495" i="76"/>
  <c r="H6495" i="76"/>
  <c r="I6495" i="76"/>
  <c r="J6495" i="76"/>
  <c r="G6496" i="76"/>
  <c r="H6496" i="76"/>
  <c r="I6496" i="76"/>
  <c r="J6496" i="76"/>
  <c r="G6497" i="76"/>
  <c r="H6497" i="76"/>
  <c r="I6497" i="76"/>
  <c r="J6497" i="76"/>
  <c r="G6498" i="76"/>
  <c r="H6498" i="76"/>
  <c r="I6498" i="76"/>
  <c r="J6498" i="76"/>
  <c r="G6499" i="76"/>
  <c r="H6499" i="76"/>
  <c r="I6499" i="76"/>
  <c r="J6499" i="76"/>
  <c r="G6500" i="76"/>
  <c r="H6500" i="76"/>
  <c r="I6500" i="76"/>
  <c r="J6500" i="76"/>
  <c r="G6501" i="76"/>
  <c r="H6501" i="76"/>
  <c r="I6501" i="76"/>
  <c r="J6501" i="76"/>
  <c r="G6502" i="76"/>
  <c r="H6502" i="76"/>
  <c r="I6502" i="76"/>
  <c r="J6502" i="76"/>
  <c r="G6503" i="76"/>
  <c r="H6503" i="76"/>
  <c r="I6503" i="76"/>
  <c r="J6503" i="76"/>
  <c r="G6504" i="76"/>
  <c r="H6504" i="76"/>
  <c r="I6504" i="76"/>
  <c r="J6504" i="76"/>
  <c r="G6505" i="76"/>
  <c r="H6505" i="76"/>
  <c r="I6505" i="76"/>
  <c r="J6505" i="76"/>
  <c r="G6506" i="76"/>
  <c r="H6506" i="76"/>
  <c r="I6506" i="76"/>
  <c r="J6506" i="76"/>
  <c r="G6507" i="76"/>
  <c r="H6507" i="76"/>
  <c r="I6507" i="76"/>
  <c r="J6507" i="76"/>
  <c r="G6508" i="76"/>
  <c r="H6508" i="76"/>
  <c r="I6508" i="76"/>
  <c r="J6508" i="76"/>
  <c r="G6509" i="76"/>
  <c r="H6509" i="76"/>
  <c r="I6509" i="76"/>
  <c r="J6509" i="76"/>
  <c r="G6510" i="76"/>
  <c r="H6510" i="76"/>
  <c r="I6510" i="76"/>
  <c r="J6510" i="76"/>
  <c r="G6511" i="76"/>
  <c r="H6511" i="76"/>
  <c r="I6511" i="76"/>
  <c r="J6511" i="76"/>
  <c r="G6512" i="76"/>
  <c r="H6512" i="76"/>
  <c r="I6512" i="76"/>
  <c r="J6512" i="76"/>
  <c r="G6513" i="76"/>
  <c r="H6513" i="76"/>
  <c r="I6513" i="76"/>
  <c r="J6513" i="76"/>
  <c r="G6514" i="76"/>
  <c r="H6514" i="76"/>
  <c r="I6514" i="76"/>
  <c r="J6514" i="76"/>
  <c r="G6515" i="76"/>
  <c r="H6515" i="76"/>
  <c r="I6515" i="76"/>
  <c r="J6515" i="76"/>
  <c r="G6516" i="76"/>
  <c r="H6516" i="76"/>
  <c r="I6516" i="76"/>
  <c r="J6516" i="76"/>
  <c r="G6517" i="76"/>
  <c r="H6517" i="76"/>
  <c r="I6517" i="76"/>
  <c r="J6517" i="76"/>
  <c r="G6518" i="76"/>
  <c r="H6518" i="76"/>
  <c r="I6518" i="76"/>
  <c r="J6518" i="76"/>
  <c r="G6519" i="76"/>
  <c r="H6519" i="76"/>
  <c r="I6519" i="76"/>
  <c r="J6519" i="76"/>
  <c r="G6520" i="76"/>
  <c r="H6520" i="76"/>
  <c r="I6520" i="76"/>
  <c r="J6520" i="76"/>
  <c r="G6521" i="76"/>
  <c r="H6521" i="76"/>
  <c r="I6521" i="76"/>
  <c r="J6521" i="76"/>
  <c r="G6522" i="76"/>
  <c r="H6522" i="76"/>
  <c r="I6522" i="76"/>
  <c r="J6522" i="76"/>
  <c r="G6523" i="76"/>
  <c r="H6523" i="76"/>
  <c r="I6523" i="76"/>
  <c r="J6523" i="76"/>
  <c r="G6524" i="76"/>
  <c r="H6524" i="76"/>
  <c r="I6524" i="76"/>
  <c r="J6524" i="76"/>
  <c r="G6525" i="76"/>
  <c r="H6525" i="76"/>
  <c r="I6525" i="76"/>
  <c r="J6525" i="76"/>
  <c r="G6526" i="76"/>
  <c r="H6526" i="76"/>
  <c r="I6526" i="76"/>
  <c r="J6526" i="76"/>
  <c r="G6527" i="76"/>
  <c r="H6527" i="76"/>
  <c r="I6527" i="76"/>
  <c r="J6527" i="76"/>
  <c r="G6528" i="76"/>
  <c r="H6528" i="76"/>
  <c r="I6528" i="76"/>
  <c r="J6528" i="76"/>
  <c r="G6529" i="76"/>
  <c r="H6529" i="76"/>
  <c r="I6529" i="76"/>
  <c r="J6529" i="76"/>
  <c r="G6530" i="76"/>
  <c r="H6530" i="76"/>
  <c r="I6530" i="76"/>
  <c r="J6530" i="76"/>
  <c r="G6531" i="76"/>
  <c r="H6531" i="76"/>
  <c r="I6531" i="76"/>
  <c r="J6531" i="76"/>
  <c r="G6532" i="76"/>
  <c r="H6532" i="76"/>
  <c r="I6532" i="76"/>
  <c r="J6532" i="76"/>
  <c r="G6533" i="76"/>
  <c r="H6533" i="76"/>
  <c r="I6533" i="76"/>
  <c r="J6533" i="76"/>
  <c r="G6534" i="76"/>
  <c r="H6534" i="76"/>
  <c r="I6534" i="76"/>
  <c r="J6534" i="76"/>
  <c r="G6535" i="76"/>
  <c r="H6535" i="76"/>
  <c r="I6535" i="76"/>
  <c r="J6535" i="76"/>
  <c r="G6536" i="76"/>
  <c r="H6536" i="76"/>
  <c r="I6536" i="76"/>
  <c r="J6536" i="76"/>
  <c r="G6537" i="76"/>
  <c r="H6537" i="76"/>
  <c r="I6537" i="76"/>
  <c r="J6537" i="76"/>
  <c r="G6538" i="76"/>
  <c r="H6538" i="76"/>
  <c r="I6538" i="76"/>
  <c r="J6538" i="76"/>
  <c r="G6539" i="76"/>
  <c r="H6539" i="76"/>
  <c r="I6539" i="76"/>
  <c r="J6539" i="76"/>
  <c r="G6540" i="76"/>
  <c r="H6540" i="76"/>
  <c r="I6540" i="76"/>
  <c r="J6540" i="76"/>
  <c r="G6541" i="76"/>
  <c r="H6541" i="76"/>
  <c r="I6541" i="76"/>
  <c r="J6541" i="76"/>
  <c r="G6542" i="76"/>
  <c r="H6542" i="76"/>
  <c r="I6542" i="76"/>
  <c r="J6542" i="76"/>
  <c r="G6543" i="76"/>
  <c r="H6543" i="76"/>
  <c r="I6543" i="76"/>
  <c r="J6543" i="76"/>
  <c r="G6544" i="76"/>
  <c r="H6544" i="76"/>
  <c r="I6544" i="76"/>
  <c r="J6544" i="76"/>
  <c r="G6545" i="76"/>
  <c r="H6545" i="76"/>
  <c r="I6545" i="76"/>
  <c r="J6545" i="76"/>
  <c r="G6546" i="76"/>
  <c r="H6546" i="76"/>
  <c r="I6546" i="76"/>
  <c r="J6546" i="76"/>
  <c r="G6547" i="76"/>
  <c r="H6547" i="76"/>
  <c r="I6547" i="76"/>
  <c r="J6547" i="76"/>
  <c r="G6548" i="76"/>
  <c r="H6548" i="76"/>
  <c r="I6548" i="76"/>
  <c r="J6548" i="76"/>
  <c r="G6549" i="76"/>
  <c r="H6549" i="76"/>
  <c r="I6549" i="76"/>
  <c r="J6549" i="76"/>
  <c r="G6550" i="76"/>
  <c r="H6550" i="76"/>
  <c r="I6550" i="76"/>
  <c r="J6550" i="76"/>
  <c r="G6551" i="76"/>
  <c r="H6551" i="76"/>
  <c r="I6551" i="76"/>
  <c r="J6551" i="76"/>
  <c r="G6552" i="76"/>
  <c r="H6552" i="76"/>
  <c r="I6552" i="76"/>
  <c r="J6552" i="76"/>
  <c r="G6553" i="76"/>
  <c r="H6553" i="76"/>
  <c r="I6553" i="76"/>
  <c r="J6553" i="76"/>
  <c r="G6554" i="76"/>
  <c r="H6554" i="76"/>
  <c r="I6554" i="76"/>
  <c r="J6554" i="76"/>
  <c r="G6555" i="76"/>
  <c r="H6555" i="76"/>
  <c r="I6555" i="76"/>
  <c r="J6555" i="76"/>
  <c r="G6556" i="76"/>
  <c r="H6556" i="76"/>
  <c r="I6556" i="76"/>
  <c r="J6556" i="76"/>
  <c r="G6557" i="76"/>
  <c r="H6557" i="76"/>
  <c r="I6557" i="76"/>
  <c r="J6557" i="76"/>
  <c r="G6558" i="76"/>
  <c r="H6558" i="76"/>
  <c r="I6558" i="76"/>
  <c r="J6558" i="76"/>
  <c r="G6559" i="76"/>
  <c r="H6559" i="76"/>
  <c r="I6559" i="76"/>
  <c r="J6559" i="76"/>
  <c r="G6560" i="76"/>
  <c r="H6560" i="76"/>
  <c r="I6560" i="76"/>
  <c r="J6560" i="76"/>
  <c r="G6561" i="76"/>
  <c r="H6561" i="76"/>
  <c r="I6561" i="76"/>
  <c r="J6561" i="76"/>
  <c r="G6562" i="76"/>
  <c r="H6562" i="76"/>
  <c r="I6562" i="76"/>
  <c r="J6562" i="76"/>
  <c r="G6563" i="76"/>
  <c r="H6563" i="76"/>
  <c r="I6563" i="76"/>
  <c r="J6563" i="76"/>
  <c r="G6564" i="76"/>
  <c r="H6564" i="76"/>
  <c r="I6564" i="76"/>
  <c r="J6564" i="76"/>
  <c r="G6565" i="76"/>
  <c r="H6565" i="76"/>
  <c r="I6565" i="76"/>
  <c r="J6565" i="76"/>
  <c r="G6566" i="76"/>
  <c r="H6566" i="76"/>
  <c r="I6566" i="76"/>
  <c r="J6566" i="76"/>
  <c r="G6567" i="76"/>
  <c r="H6567" i="76"/>
  <c r="I6567" i="76"/>
  <c r="J6567" i="76"/>
  <c r="G6568" i="76"/>
  <c r="H6568" i="76"/>
  <c r="I6568" i="76"/>
  <c r="J6568" i="76"/>
  <c r="G6569" i="76"/>
  <c r="H6569" i="76"/>
  <c r="I6569" i="76"/>
  <c r="J6569" i="76"/>
  <c r="G6570" i="76"/>
  <c r="H6570" i="76"/>
  <c r="I6570" i="76"/>
  <c r="J6570" i="76"/>
  <c r="G6571" i="76"/>
  <c r="H6571" i="76"/>
  <c r="I6571" i="76"/>
  <c r="J6571" i="76"/>
  <c r="G6572" i="76"/>
  <c r="H6572" i="76"/>
  <c r="I6572" i="76"/>
  <c r="J6572" i="76"/>
  <c r="G6573" i="76"/>
  <c r="H6573" i="76"/>
  <c r="I6573" i="76"/>
  <c r="J6573" i="76"/>
  <c r="G6574" i="76"/>
  <c r="H6574" i="76"/>
  <c r="I6574" i="76"/>
  <c r="J6574" i="76"/>
  <c r="G6575" i="76"/>
  <c r="H6575" i="76"/>
  <c r="I6575" i="76"/>
  <c r="J6575" i="76"/>
  <c r="G6576" i="76"/>
  <c r="H6576" i="76"/>
  <c r="I6576" i="76"/>
  <c r="J6576" i="76"/>
  <c r="G6577" i="76"/>
  <c r="H6577" i="76"/>
  <c r="I6577" i="76"/>
  <c r="J6577" i="76"/>
  <c r="G6578" i="76"/>
  <c r="H6578" i="76"/>
  <c r="I6578" i="76"/>
  <c r="J6578" i="76"/>
  <c r="G6579" i="76"/>
  <c r="H6579" i="76"/>
  <c r="I6579" i="76"/>
  <c r="J6579" i="76"/>
  <c r="G6580" i="76"/>
  <c r="H6580" i="76"/>
  <c r="I6580" i="76"/>
  <c r="J6580" i="76"/>
  <c r="G6581" i="76"/>
  <c r="H6581" i="76"/>
  <c r="I6581" i="76"/>
  <c r="J6581" i="76"/>
  <c r="G6582" i="76"/>
  <c r="H6582" i="76"/>
  <c r="I6582" i="76"/>
  <c r="J6582" i="76"/>
  <c r="G6583" i="76"/>
  <c r="H6583" i="76"/>
  <c r="I6583" i="76"/>
  <c r="J6583" i="76"/>
  <c r="G6584" i="76"/>
  <c r="H6584" i="76"/>
  <c r="I6584" i="76"/>
  <c r="J6584" i="76"/>
  <c r="G6585" i="76"/>
  <c r="H6585" i="76"/>
  <c r="I6585" i="76"/>
  <c r="J6585" i="76"/>
  <c r="G6586" i="76"/>
  <c r="H6586" i="76"/>
  <c r="I6586" i="76"/>
  <c r="J6586" i="76"/>
  <c r="G6587" i="76"/>
  <c r="H6587" i="76"/>
  <c r="I6587" i="76"/>
  <c r="J6587" i="76"/>
  <c r="G6588" i="76"/>
  <c r="H6588" i="76"/>
  <c r="I6588" i="76"/>
  <c r="J6588" i="76"/>
  <c r="G6589" i="76"/>
  <c r="H6589" i="76"/>
  <c r="I6589" i="76"/>
  <c r="J6589" i="76"/>
  <c r="G6590" i="76"/>
  <c r="H6590" i="76"/>
  <c r="I6590" i="76"/>
  <c r="J6590" i="76"/>
  <c r="G6591" i="76"/>
  <c r="H6591" i="76"/>
  <c r="I6591" i="76"/>
  <c r="J6591" i="76"/>
  <c r="G6592" i="76"/>
  <c r="H6592" i="76"/>
  <c r="I6592" i="76"/>
  <c r="J6592" i="76"/>
  <c r="G6593" i="76"/>
  <c r="H6593" i="76"/>
  <c r="I6593" i="76"/>
  <c r="J6593" i="76"/>
  <c r="G6594" i="76"/>
  <c r="H6594" i="76"/>
  <c r="I6594" i="76"/>
  <c r="J6594" i="76"/>
  <c r="G6595" i="76"/>
  <c r="H6595" i="76"/>
  <c r="I6595" i="76"/>
  <c r="J6595" i="76"/>
  <c r="G6596" i="76"/>
  <c r="H6596" i="76"/>
  <c r="I6596" i="76"/>
  <c r="J6596" i="76"/>
  <c r="G6597" i="76"/>
  <c r="H6597" i="76"/>
  <c r="I6597" i="76"/>
  <c r="J6597" i="76"/>
  <c r="G6598" i="76"/>
  <c r="H6598" i="76"/>
  <c r="I6598" i="76"/>
  <c r="J6598" i="76"/>
  <c r="G6599" i="76"/>
  <c r="H6599" i="76"/>
  <c r="I6599" i="76"/>
  <c r="J6599" i="76"/>
  <c r="G6600" i="76"/>
  <c r="H6600" i="76"/>
  <c r="I6600" i="76"/>
  <c r="J6600" i="76"/>
  <c r="G6601" i="76"/>
  <c r="H6601" i="76"/>
  <c r="I6601" i="76"/>
  <c r="J6601" i="76"/>
  <c r="G6602" i="76"/>
  <c r="H6602" i="76"/>
  <c r="I6602" i="76"/>
  <c r="J6602" i="76"/>
  <c r="G6603" i="76"/>
  <c r="H6603" i="76"/>
  <c r="I6603" i="76"/>
  <c r="J6603" i="76"/>
  <c r="G6604" i="76"/>
  <c r="H6604" i="76"/>
  <c r="I6604" i="76"/>
  <c r="J6604" i="76"/>
  <c r="G6605" i="76"/>
  <c r="H6605" i="76"/>
  <c r="I6605" i="76"/>
  <c r="J6605" i="76"/>
  <c r="G6606" i="76"/>
  <c r="H6606" i="76"/>
  <c r="I6606" i="76"/>
  <c r="J6606" i="76"/>
  <c r="G6607" i="76"/>
  <c r="H6607" i="76"/>
  <c r="I6607" i="76"/>
  <c r="J6607" i="76"/>
  <c r="G6608" i="76"/>
  <c r="H6608" i="76"/>
  <c r="I6608" i="76"/>
  <c r="J6608" i="76"/>
  <c r="G6609" i="76"/>
  <c r="H6609" i="76"/>
  <c r="I6609" i="76"/>
  <c r="J6609" i="76"/>
  <c r="G6610" i="76"/>
  <c r="H6610" i="76"/>
  <c r="I6610" i="76"/>
  <c r="J6610" i="76"/>
  <c r="G6611" i="76"/>
  <c r="H6611" i="76"/>
  <c r="I6611" i="76"/>
  <c r="J6611" i="76"/>
  <c r="G6612" i="76"/>
  <c r="H6612" i="76"/>
  <c r="I6612" i="76"/>
  <c r="J6612" i="76"/>
  <c r="G6613" i="76"/>
  <c r="H6613" i="76"/>
  <c r="I6613" i="76"/>
  <c r="J6613" i="76"/>
  <c r="G6614" i="76"/>
  <c r="H6614" i="76"/>
  <c r="I6614" i="76"/>
  <c r="J6614" i="76"/>
  <c r="G6615" i="76"/>
  <c r="H6615" i="76"/>
  <c r="I6615" i="76"/>
  <c r="J6615" i="76"/>
  <c r="G6616" i="76"/>
  <c r="H6616" i="76"/>
  <c r="I6616" i="76"/>
  <c r="J6616" i="76"/>
  <c r="G6617" i="76"/>
  <c r="H6617" i="76"/>
  <c r="I6617" i="76"/>
  <c r="J6617" i="76"/>
  <c r="G6618" i="76"/>
  <c r="H6618" i="76"/>
  <c r="I6618" i="76"/>
  <c r="J6618" i="76"/>
  <c r="G6619" i="76"/>
  <c r="H6619" i="76"/>
  <c r="I6619" i="76"/>
  <c r="J6619" i="76"/>
  <c r="G6620" i="76"/>
  <c r="H6620" i="76"/>
  <c r="I6620" i="76"/>
  <c r="J6620" i="76"/>
  <c r="G6621" i="76"/>
  <c r="H6621" i="76"/>
  <c r="I6621" i="76"/>
  <c r="J6621" i="76"/>
  <c r="G6622" i="76"/>
  <c r="H6622" i="76"/>
  <c r="I6622" i="76"/>
  <c r="J6622" i="76"/>
  <c r="G6623" i="76"/>
  <c r="H6623" i="76"/>
  <c r="I6623" i="76"/>
  <c r="J6623" i="76"/>
  <c r="G6624" i="76"/>
  <c r="H6624" i="76"/>
  <c r="I6624" i="76"/>
  <c r="J6624" i="76"/>
  <c r="G6625" i="76"/>
  <c r="H6625" i="76"/>
  <c r="I6625" i="76"/>
  <c r="J6625" i="76"/>
  <c r="G6626" i="76"/>
  <c r="H6626" i="76"/>
  <c r="I6626" i="76"/>
  <c r="J6626" i="76"/>
  <c r="G6627" i="76"/>
  <c r="H6627" i="76"/>
  <c r="I6627" i="76"/>
  <c r="J6627" i="76"/>
  <c r="G6628" i="76"/>
  <c r="H6628" i="76"/>
  <c r="I6628" i="76"/>
  <c r="J6628" i="76"/>
  <c r="G6629" i="76"/>
  <c r="H6629" i="76"/>
  <c r="I6629" i="76"/>
  <c r="J6629" i="76"/>
  <c r="G6630" i="76"/>
  <c r="H6630" i="76"/>
  <c r="I6630" i="76"/>
  <c r="J6630" i="76"/>
  <c r="G6631" i="76"/>
  <c r="H6631" i="76"/>
  <c r="I6631" i="76"/>
  <c r="J6631" i="76"/>
  <c r="G6632" i="76"/>
  <c r="H6632" i="76"/>
  <c r="I6632" i="76"/>
  <c r="J6632" i="76"/>
  <c r="G6633" i="76"/>
  <c r="H6633" i="76"/>
  <c r="I6633" i="76"/>
  <c r="J6633" i="76"/>
  <c r="G6634" i="76"/>
  <c r="H6634" i="76"/>
  <c r="I6634" i="76"/>
  <c r="J6634" i="76"/>
  <c r="G6635" i="76"/>
  <c r="H6635" i="76"/>
  <c r="I6635" i="76"/>
  <c r="J6635" i="76"/>
  <c r="G6636" i="76"/>
  <c r="H6636" i="76"/>
  <c r="I6636" i="76"/>
  <c r="J6636" i="76"/>
  <c r="G6637" i="76"/>
  <c r="H6637" i="76"/>
  <c r="I6637" i="76"/>
  <c r="J6637" i="76"/>
  <c r="G6638" i="76"/>
  <c r="H6638" i="76"/>
  <c r="I6638" i="76"/>
  <c r="J6638" i="76"/>
  <c r="G6639" i="76"/>
  <c r="H6639" i="76"/>
  <c r="I6639" i="76"/>
  <c r="J6639" i="76"/>
  <c r="G6640" i="76"/>
  <c r="H6640" i="76"/>
  <c r="I6640" i="76"/>
  <c r="J6640" i="76"/>
  <c r="G6641" i="76"/>
  <c r="H6641" i="76"/>
  <c r="I6641" i="76"/>
  <c r="J6641" i="76"/>
  <c r="G6642" i="76"/>
  <c r="H6642" i="76"/>
  <c r="I6642" i="76"/>
  <c r="J6642" i="76"/>
  <c r="G6643" i="76"/>
  <c r="H6643" i="76"/>
  <c r="I6643" i="76"/>
  <c r="J6643" i="76"/>
  <c r="G6644" i="76"/>
  <c r="H6644" i="76"/>
  <c r="I6644" i="76"/>
  <c r="J6644" i="76"/>
  <c r="G6645" i="76"/>
  <c r="H6645" i="76"/>
  <c r="I6645" i="76"/>
  <c r="J6645" i="76"/>
  <c r="G6646" i="76"/>
  <c r="H6646" i="76"/>
  <c r="I6646" i="76"/>
  <c r="J6646" i="76"/>
  <c r="G6647" i="76"/>
  <c r="H6647" i="76"/>
  <c r="I6647" i="76"/>
  <c r="J6647" i="76"/>
  <c r="G6648" i="76"/>
  <c r="H6648" i="76"/>
  <c r="I6648" i="76"/>
  <c r="J6648" i="76"/>
  <c r="G6649" i="76"/>
  <c r="H6649" i="76"/>
  <c r="I6649" i="76"/>
  <c r="J6649" i="76"/>
  <c r="G6650" i="76"/>
  <c r="H6650" i="76"/>
  <c r="I6650" i="76"/>
  <c r="J6650" i="76"/>
  <c r="G6651" i="76"/>
  <c r="H6651" i="76"/>
  <c r="I6651" i="76"/>
  <c r="J6651" i="76"/>
  <c r="G6652" i="76"/>
  <c r="H6652" i="76"/>
  <c r="I6652" i="76"/>
  <c r="J6652" i="76"/>
  <c r="G6653" i="76"/>
  <c r="H6653" i="76"/>
  <c r="I6653" i="76"/>
  <c r="J6653" i="76"/>
  <c r="G6654" i="76"/>
  <c r="H6654" i="76"/>
  <c r="I6654" i="76"/>
  <c r="J6654" i="76"/>
  <c r="G6655" i="76"/>
  <c r="H6655" i="76"/>
  <c r="I6655" i="76"/>
  <c r="J6655" i="76"/>
  <c r="G6656" i="76"/>
  <c r="H6656" i="76"/>
  <c r="I6656" i="76"/>
  <c r="J6656" i="76"/>
  <c r="G6657" i="76"/>
  <c r="H6657" i="76"/>
  <c r="I6657" i="76"/>
  <c r="J6657" i="76"/>
  <c r="G6658" i="76"/>
  <c r="H6658" i="76"/>
  <c r="I6658" i="76"/>
  <c r="J6658" i="76"/>
  <c r="G6659" i="76"/>
  <c r="H6659" i="76"/>
  <c r="I6659" i="76"/>
  <c r="J6659" i="76"/>
  <c r="G6660" i="76"/>
  <c r="H6660" i="76"/>
  <c r="I6660" i="76"/>
  <c r="J6660" i="76"/>
  <c r="G6661" i="76"/>
  <c r="H6661" i="76"/>
  <c r="I6661" i="76"/>
  <c r="J6661" i="76"/>
  <c r="G6662" i="76"/>
  <c r="H6662" i="76"/>
  <c r="I6662" i="76"/>
  <c r="J6662" i="76"/>
  <c r="G6663" i="76"/>
  <c r="H6663" i="76"/>
  <c r="I6663" i="76"/>
  <c r="J6663" i="76"/>
  <c r="G6664" i="76"/>
  <c r="H6664" i="76"/>
  <c r="I6664" i="76"/>
  <c r="J6664" i="76"/>
  <c r="G6665" i="76"/>
  <c r="H6665" i="76"/>
  <c r="I6665" i="76"/>
  <c r="J6665" i="76"/>
  <c r="G6666" i="76"/>
  <c r="H6666" i="76"/>
  <c r="I6666" i="76"/>
  <c r="J6666" i="76"/>
  <c r="G6667" i="76"/>
  <c r="H6667" i="76"/>
  <c r="I6667" i="76"/>
  <c r="J6667" i="76"/>
  <c r="G6668" i="76"/>
  <c r="H6668" i="76"/>
  <c r="I6668" i="76"/>
  <c r="J6668" i="76"/>
  <c r="G6669" i="76"/>
  <c r="H6669" i="76"/>
  <c r="I6669" i="76"/>
  <c r="J6669" i="76"/>
  <c r="G6670" i="76"/>
  <c r="H6670" i="76"/>
  <c r="I6670" i="76"/>
  <c r="J6670" i="76"/>
  <c r="G6671" i="76"/>
  <c r="H6671" i="76"/>
  <c r="I6671" i="76"/>
  <c r="J6671" i="76"/>
  <c r="G6672" i="76"/>
  <c r="H6672" i="76"/>
  <c r="I6672" i="76"/>
  <c r="J6672" i="76"/>
  <c r="G6673" i="76"/>
  <c r="H6673" i="76"/>
  <c r="I6673" i="76"/>
  <c r="J6673" i="76"/>
  <c r="G6674" i="76"/>
  <c r="H6674" i="76"/>
  <c r="I6674" i="76"/>
  <c r="J6674" i="76"/>
  <c r="G6675" i="76"/>
  <c r="H6675" i="76"/>
  <c r="I6675" i="76"/>
  <c r="J6675" i="76"/>
  <c r="G6676" i="76"/>
  <c r="H6676" i="76"/>
  <c r="I6676" i="76"/>
  <c r="J6676" i="76"/>
  <c r="G6677" i="76"/>
  <c r="H6677" i="76"/>
  <c r="I6677" i="76"/>
  <c r="J6677" i="76"/>
  <c r="G6678" i="76"/>
  <c r="H6678" i="76"/>
  <c r="I6678" i="76"/>
  <c r="J6678" i="76"/>
  <c r="G6679" i="76"/>
  <c r="H6679" i="76"/>
  <c r="I6679" i="76"/>
  <c r="J6679" i="76"/>
  <c r="G6680" i="76"/>
  <c r="H6680" i="76"/>
  <c r="I6680" i="76"/>
  <c r="J6680" i="76"/>
  <c r="G6681" i="76"/>
  <c r="H6681" i="76"/>
  <c r="I6681" i="76"/>
  <c r="J6681" i="76"/>
  <c r="G6682" i="76"/>
  <c r="H6682" i="76"/>
  <c r="I6682" i="76"/>
  <c r="J6682" i="76"/>
  <c r="G6683" i="76"/>
  <c r="H6683" i="76"/>
  <c r="I6683" i="76"/>
  <c r="J6683" i="76"/>
  <c r="G6684" i="76"/>
  <c r="H6684" i="76"/>
  <c r="I6684" i="76"/>
  <c r="J6684" i="76"/>
  <c r="G6685" i="76"/>
  <c r="H6685" i="76"/>
  <c r="I6685" i="76"/>
  <c r="J6685" i="76"/>
  <c r="G6686" i="76"/>
  <c r="H6686" i="76"/>
  <c r="I6686" i="76"/>
  <c r="J6686" i="76"/>
  <c r="G6687" i="76"/>
  <c r="H6687" i="76"/>
  <c r="I6687" i="76"/>
  <c r="J6687" i="76"/>
  <c r="G6688" i="76"/>
  <c r="H6688" i="76"/>
  <c r="I6688" i="76"/>
  <c r="J6688" i="76"/>
  <c r="G6689" i="76"/>
  <c r="H6689" i="76"/>
  <c r="I6689" i="76"/>
  <c r="J6689" i="76"/>
  <c r="G6690" i="76"/>
  <c r="H6690" i="76"/>
  <c r="I6690" i="76"/>
  <c r="J6690" i="76"/>
  <c r="G6691" i="76"/>
  <c r="H6691" i="76"/>
  <c r="I6691" i="76"/>
  <c r="J6691" i="76"/>
  <c r="G6692" i="76"/>
  <c r="H6692" i="76"/>
  <c r="I6692" i="76"/>
  <c r="J6692" i="76"/>
  <c r="G6693" i="76"/>
  <c r="H6693" i="76"/>
  <c r="I6693" i="76"/>
  <c r="J6693" i="76"/>
  <c r="G6694" i="76"/>
  <c r="H6694" i="76"/>
  <c r="I6694" i="76"/>
  <c r="J6694" i="76"/>
  <c r="G6695" i="76"/>
  <c r="H6695" i="76"/>
  <c r="I6695" i="76"/>
  <c r="J6695" i="76"/>
  <c r="G6696" i="76"/>
  <c r="H6696" i="76"/>
  <c r="I6696" i="76"/>
  <c r="J6696" i="76"/>
  <c r="G6697" i="76"/>
  <c r="H6697" i="76"/>
  <c r="I6697" i="76"/>
  <c r="J6697" i="76"/>
  <c r="G6698" i="76"/>
  <c r="H6698" i="76"/>
  <c r="I6698" i="76"/>
  <c r="J6698" i="76"/>
  <c r="G6699" i="76"/>
  <c r="H6699" i="76"/>
  <c r="I6699" i="76"/>
  <c r="J6699" i="76"/>
  <c r="G6700" i="76"/>
  <c r="H6700" i="76"/>
  <c r="I6700" i="76"/>
  <c r="J6700" i="76"/>
  <c r="G6701" i="76"/>
  <c r="H6701" i="76"/>
  <c r="I6701" i="76"/>
  <c r="J6701" i="76"/>
  <c r="G6702" i="76"/>
  <c r="H6702" i="76"/>
  <c r="I6702" i="76"/>
  <c r="J6702" i="76"/>
  <c r="G6703" i="76"/>
  <c r="H6703" i="76"/>
  <c r="I6703" i="76"/>
  <c r="J6703" i="76"/>
  <c r="G6704" i="76"/>
  <c r="H6704" i="76"/>
  <c r="I6704" i="76"/>
  <c r="J6704" i="76"/>
  <c r="G6705" i="76"/>
  <c r="H6705" i="76"/>
  <c r="I6705" i="76"/>
  <c r="J6705" i="76"/>
  <c r="G6706" i="76"/>
  <c r="H6706" i="76"/>
  <c r="I6706" i="76"/>
  <c r="J6706" i="76"/>
  <c r="G6707" i="76"/>
  <c r="H6707" i="76"/>
  <c r="I6707" i="76"/>
  <c r="J6707" i="76"/>
  <c r="G6708" i="76"/>
  <c r="H6708" i="76"/>
  <c r="I6708" i="76"/>
  <c r="J6708" i="76"/>
  <c r="G6709" i="76"/>
  <c r="H6709" i="76"/>
  <c r="I6709" i="76"/>
  <c r="J6709" i="76"/>
  <c r="G6710" i="76"/>
  <c r="H6710" i="76"/>
  <c r="I6710" i="76"/>
  <c r="J6710" i="76"/>
  <c r="G6711" i="76"/>
  <c r="H6711" i="76"/>
  <c r="I6711" i="76"/>
  <c r="J6711" i="76"/>
  <c r="G6712" i="76"/>
  <c r="H6712" i="76"/>
  <c r="I6712" i="76"/>
  <c r="J6712" i="76"/>
  <c r="G6713" i="76"/>
  <c r="H6713" i="76"/>
  <c r="I6713" i="76"/>
  <c r="J6713" i="76"/>
  <c r="G6714" i="76"/>
  <c r="H6714" i="76"/>
  <c r="I6714" i="76"/>
  <c r="J6714" i="76"/>
  <c r="G6715" i="76"/>
  <c r="H6715" i="76"/>
  <c r="I6715" i="76"/>
  <c r="J6715" i="76"/>
  <c r="G6716" i="76"/>
  <c r="H6716" i="76"/>
  <c r="I6716" i="76"/>
  <c r="J6716" i="76"/>
  <c r="G6717" i="76"/>
  <c r="H6717" i="76"/>
  <c r="I6717" i="76"/>
  <c r="J6717" i="76"/>
  <c r="G6718" i="76"/>
  <c r="H6718" i="76"/>
  <c r="I6718" i="76"/>
  <c r="J6718" i="76"/>
  <c r="G6719" i="76"/>
  <c r="H6719" i="76"/>
  <c r="I6719" i="76"/>
  <c r="J6719" i="76"/>
  <c r="G6720" i="76"/>
  <c r="H6720" i="76"/>
  <c r="I6720" i="76"/>
  <c r="J6720" i="76"/>
  <c r="G6721" i="76"/>
  <c r="H6721" i="76"/>
  <c r="I6721" i="76"/>
  <c r="J6721" i="76"/>
  <c r="G6722" i="76"/>
  <c r="H6722" i="76"/>
  <c r="I6722" i="76"/>
  <c r="J6722" i="76"/>
  <c r="G6723" i="76"/>
  <c r="H6723" i="76"/>
  <c r="I6723" i="76"/>
  <c r="J6723" i="76"/>
  <c r="G6724" i="76"/>
  <c r="H6724" i="76"/>
  <c r="I6724" i="76"/>
  <c r="J6724" i="76"/>
  <c r="G6725" i="76"/>
  <c r="H6725" i="76"/>
  <c r="I6725" i="76"/>
  <c r="J6725" i="76"/>
  <c r="G6726" i="76"/>
  <c r="H6726" i="76"/>
  <c r="I6726" i="76"/>
  <c r="J6726" i="76"/>
  <c r="G6727" i="76"/>
  <c r="H6727" i="76"/>
  <c r="I6727" i="76"/>
  <c r="J6727" i="76"/>
  <c r="G6728" i="76"/>
  <c r="H6728" i="76"/>
  <c r="I6728" i="76"/>
  <c r="J6728" i="76"/>
  <c r="G6729" i="76"/>
  <c r="H6729" i="76"/>
  <c r="I6729" i="76"/>
  <c r="J6729" i="76"/>
  <c r="G6730" i="76"/>
  <c r="H6730" i="76"/>
  <c r="I6730" i="76"/>
  <c r="J6730" i="76"/>
  <c r="G6731" i="76"/>
  <c r="H6731" i="76"/>
  <c r="I6731" i="76"/>
  <c r="J6731" i="76"/>
  <c r="G6732" i="76"/>
  <c r="H6732" i="76"/>
  <c r="I6732" i="76"/>
  <c r="J6732" i="76"/>
  <c r="G6733" i="76"/>
  <c r="H6733" i="76"/>
  <c r="I6733" i="76"/>
  <c r="J6733" i="76"/>
  <c r="G6734" i="76"/>
  <c r="H6734" i="76"/>
  <c r="I6734" i="76"/>
  <c r="J6734" i="76"/>
  <c r="G6735" i="76"/>
  <c r="H6735" i="76"/>
  <c r="I6735" i="76"/>
  <c r="J6735" i="76"/>
  <c r="G6736" i="76"/>
  <c r="H6736" i="76"/>
  <c r="I6736" i="76"/>
  <c r="J6736" i="76"/>
  <c r="G6737" i="76"/>
  <c r="H6737" i="76"/>
  <c r="I6737" i="76"/>
  <c r="J6737" i="76"/>
  <c r="G6738" i="76"/>
  <c r="H6738" i="76"/>
  <c r="I6738" i="76"/>
  <c r="J6738" i="76"/>
  <c r="G6739" i="76"/>
  <c r="H6739" i="76"/>
  <c r="I6739" i="76"/>
  <c r="J6739" i="76"/>
  <c r="G6740" i="76"/>
  <c r="H6740" i="76"/>
  <c r="I6740" i="76"/>
  <c r="J6740" i="76"/>
  <c r="G6741" i="76"/>
  <c r="H6741" i="76"/>
  <c r="I6741" i="76"/>
  <c r="J6741" i="76"/>
  <c r="G6742" i="76"/>
  <c r="H6742" i="76"/>
  <c r="I6742" i="76"/>
  <c r="J6742" i="76"/>
  <c r="G6743" i="76"/>
  <c r="H6743" i="76"/>
  <c r="I6743" i="76"/>
  <c r="J6743" i="76"/>
  <c r="G6744" i="76"/>
  <c r="H6744" i="76"/>
  <c r="I6744" i="76"/>
  <c r="J6744" i="76"/>
  <c r="G6745" i="76"/>
  <c r="H6745" i="76"/>
  <c r="I6745" i="76"/>
  <c r="J6745" i="76"/>
  <c r="G6746" i="76"/>
  <c r="H6746" i="76"/>
  <c r="I6746" i="76"/>
  <c r="J6746" i="76"/>
  <c r="G6747" i="76"/>
  <c r="H6747" i="76"/>
  <c r="I6747" i="76"/>
  <c r="J6747" i="76"/>
  <c r="G6748" i="76"/>
  <c r="H6748" i="76"/>
  <c r="I6748" i="76"/>
  <c r="J6748" i="76"/>
  <c r="G6749" i="76"/>
  <c r="H6749" i="76"/>
  <c r="I6749" i="76"/>
  <c r="J6749" i="76"/>
  <c r="G6750" i="76"/>
  <c r="H6750" i="76"/>
  <c r="I6750" i="76"/>
  <c r="J6750" i="76"/>
  <c r="G6751" i="76"/>
  <c r="H6751" i="76"/>
  <c r="I6751" i="76"/>
  <c r="J6751" i="76"/>
  <c r="G6752" i="76"/>
  <c r="H6752" i="76"/>
  <c r="I6752" i="76"/>
  <c r="J6752" i="76"/>
  <c r="G6753" i="76"/>
  <c r="H6753" i="76"/>
  <c r="I6753" i="76"/>
  <c r="J6753" i="76"/>
  <c r="G6754" i="76"/>
  <c r="H6754" i="76"/>
  <c r="I6754" i="76"/>
  <c r="J6754" i="76"/>
  <c r="G6755" i="76"/>
  <c r="H6755" i="76"/>
  <c r="I6755" i="76"/>
  <c r="J6755" i="76"/>
  <c r="G6756" i="76"/>
  <c r="H6756" i="76"/>
  <c r="I6756" i="76"/>
  <c r="J6756" i="76"/>
  <c r="G6757" i="76"/>
  <c r="H6757" i="76"/>
  <c r="I6757" i="76"/>
  <c r="J6757" i="76"/>
  <c r="G6758" i="76"/>
  <c r="H6758" i="76"/>
  <c r="I6758" i="76"/>
  <c r="J6758" i="76"/>
  <c r="G6759" i="76"/>
  <c r="H6759" i="76"/>
  <c r="I6759" i="76"/>
  <c r="J6759" i="76"/>
  <c r="G6760" i="76"/>
  <c r="H6760" i="76"/>
  <c r="I6760" i="76"/>
  <c r="J6760" i="76"/>
  <c r="G6761" i="76"/>
  <c r="H6761" i="76"/>
  <c r="I6761" i="76"/>
  <c r="J6761" i="76"/>
  <c r="G6762" i="76"/>
  <c r="H6762" i="76"/>
  <c r="I6762" i="76"/>
  <c r="J6762" i="76"/>
  <c r="G6763" i="76"/>
  <c r="H6763" i="76"/>
  <c r="I6763" i="76"/>
  <c r="J6763" i="76"/>
  <c r="G6764" i="76"/>
  <c r="H6764" i="76"/>
  <c r="I6764" i="76"/>
  <c r="J6764" i="76"/>
  <c r="G6765" i="76"/>
  <c r="H6765" i="76"/>
  <c r="I6765" i="76"/>
  <c r="J6765" i="76"/>
  <c r="G6766" i="76"/>
  <c r="H6766" i="76"/>
  <c r="I6766" i="76"/>
  <c r="J6766" i="76"/>
  <c r="G6767" i="76"/>
  <c r="H6767" i="76"/>
  <c r="I6767" i="76"/>
  <c r="J6767" i="76"/>
  <c r="G6768" i="76"/>
  <c r="H6768" i="76"/>
  <c r="I6768" i="76"/>
  <c r="J6768" i="76"/>
  <c r="G6769" i="76"/>
  <c r="H6769" i="76"/>
  <c r="I6769" i="76"/>
  <c r="J6769" i="76"/>
  <c r="G6770" i="76"/>
  <c r="H6770" i="76"/>
  <c r="I6770" i="76"/>
  <c r="J6770" i="76"/>
  <c r="G6771" i="76"/>
  <c r="H6771" i="76"/>
  <c r="I6771" i="76"/>
  <c r="J6771" i="76"/>
  <c r="G6772" i="76"/>
  <c r="H6772" i="76"/>
  <c r="I6772" i="76"/>
  <c r="J6772" i="76"/>
  <c r="G6773" i="76"/>
  <c r="H6773" i="76"/>
  <c r="I6773" i="76"/>
  <c r="J6773" i="76"/>
  <c r="G6774" i="76"/>
  <c r="H6774" i="76"/>
  <c r="I6774" i="76"/>
  <c r="J6774" i="76"/>
  <c r="G6775" i="76"/>
  <c r="H6775" i="76"/>
  <c r="I6775" i="76"/>
  <c r="J6775" i="76"/>
  <c r="G6776" i="76"/>
  <c r="H6776" i="76"/>
  <c r="I6776" i="76"/>
  <c r="J6776" i="76"/>
  <c r="G6777" i="76"/>
  <c r="H6777" i="76"/>
  <c r="I6777" i="76"/>
  <c r="J6777" i="76"/>
  <c r="G6778" i="76"/>
  <c r="H6778" i="76"/>
  <c r="I6778" i="76"/>
  <c r="J6778" i="76"/>
  <c r="G6779" i="76"/>
  <c r="H6779" i="76"/>
  <c r="I6779" i="76"/>
  <c r="J6779" i="76"/>
  <c r="G6780" i="76"/>
  <c r="H6780" i="76"/>
  <c r="I6780" i="76"/>
  <c r="J6780" i="76"/>
  <c r="G6781" i="76"/>
  <c r="H6781" i="76"/>
  <c r="I6781" i="76"/>
  <c r="J6781" i="76"/>
  <c r="G6782" i="76"/>
  <c r="H6782" i="76"/>
  <c r="I6782" i="76"/>
  <c r="J6782" i="76"/>
  <c r="G6783" i="76"/>
  <c r="H6783" i="76"/>
  <c r="I6783" i="76"/>
  <c r="J6783" i="76"/>
  <c r="G6784" i="76"/>
  <c r="H6784" i="76"/>
  <c r="I6784" i="76"/>
  <c r="J6784" i="76"/>
  <c r="G6785" i="76"/>
  <c r="H6785" i="76"/>
  <c r="I6785" i="76"/>
  <c r="J6785" i="76"/>
  <c r="G6786" i="76"/>
  <c r="H6786" i="76"/>
  <c r="I6786" i="76"/>
  <c r="J6786" i="76"/>
  <c r="G6787" i="76"/>
  <c r="H6787" i="76"/>
  <c r="I6787" i="76"/>
  <c r="J6787" i="76"/>
  <c r="G6788" i="76"/>
  <c r="H6788" i="76"/>
  <c r="I6788" i="76"/>
  <c r="J6788" i="76"/>
  <c r="G6789" i="76"/>
  <c r="H6789" i="76"/>
  <c r="I6789" i="76"/>
  <c r="J6789" i="76"/>
  <c r="G6790" i="76"/>
  <c r="H6790" i="76"/>
  <c r="I6790" i="76"/>
  <c r="J6790" i="76"/>
  <c r="G6791" i="76"/>
  <c r="H6791" i="76"/>
  <c r="I6791" i="76"/>
  <c r="J6791" i="76"/>
  <c r="G6792" i="76"/>
  <c r="H6792" i="76"/>
  <c r="I6792" i="76"/>
  <c r="J6792" i="76"/>
  <c r="G6793" i="76"/>
  <c r="H6793" i="76"/>
  <c r="I6793" i="76"/>
  <c r="J6793" i="76"/>
  <c r="G6794" i="76"/>
  <c r="H6794" i="76"/>
  <c r="I6794" i="76"/>
  <c r="J6794" i="76"/>
  <c r="G6795" i="76"/>
  <c r="H6795" i="76"/>
  <c r="I6795" i="76"/>
  <c r="J6795" i="76"/>
  <c r="G6796" i="76"/>
  <c r="H6796" i="76"/>
  <c r="I6796" i="76"/>
  <c r="J6796" i="76"/>
  <c r="G6797" i="76"/>
  <c r="H6797" i="76"/>
  <c r="I6797" i="76"/>
  <c r="J6797" i="76"/>
  <c r="G6798" i="76"/>
  <c r="H6798" i="76"/>
  <c r="I6798" i="76"/>
  <c r="J6798" i="76"/>
  <c r="G6799" i="76"/>
  <c r="H6799" i="76"/>
  <c r="I6799" i="76"/>
  <c r="J6799" i="76"/>
  <c r="G6800" i="76"/>
  <c r="H6800" i="76"/>
  <c r="I6800" i="76"/>
  <c r="J6800" i="76"/>
  <c r="G6801" i="76"/>
  <c r="H6801" i="76"/>
  <c r="I6801" i="76"/>
  <c r="J6801" i="76"/>
  <c r="G6802" i="76"/>
  <c r="H6802" i="76"/>
  <c r="I6802" i="76"/>
  <c r="J6802" i="76"/>
  <c r="G6803" i="76"/>
  <c r="H6803" i="76"/>
  <c r="I6803" i="76"/>
  <c r="J6803" i="76"/>
  <c r="G6804" i="76"/>
  <c r="H6804" i="76"/>
  <c r="I6804" i="76"/>
  <c r="J6804" i="76"/>
  <c r="G6805" i="76"/>
  <c r="H6805" i="76"/>
  <c r="I6805" i="76"/>
  <c r="J6805" i="76"/>
  <c r="G6806" i="76"/>
  <c r="H6806" i="76"/>
  <c r="I6806" i="76"/>
  <c r="J6806" i="76"/>
  <c r="G6807" i="76"/>
  <c r="H6807" i="76"/>
  <c r="I6807" i="76"/>
  <c r="J6807" i="76"/>
  <c r="G6808" i="76"/>
  <c r="H6808" i="76"/>
  <c r="I6808" i="76"/>
  <c r="J6808" i="76"/>
  <c r="G6809" i="76"/>
  <c r="H6809" i="76"/>
  <c r="I6809" i="76"/>
  <c r="J6809" i="76"/>
  <c r="G6810" i="76"/>
  <c r="H6810" i="76"/>
  <c r="I6810" i="76"/>
  <c r="J6810" i="76"/>
  <c r="G6811" i="76"/>
  <c r="H6811" i="76"/>
  <c r="I6811" i="76"/>
  <c r="J6811" i="76"/>
  <c r="G6812" i="76"/>
  <c r="H6812" i="76"/>
  <c r="I6812" i="76"/>
  <c r="J6812" i="76"/>
  <c r="G6813" i="76"/>
  <c r="H6813" i="76"/>
  <c r="I6813" i="76"/>
  <c r="J6813" i="76"/>
  <c r="G6814" i="76"/>
  <c r="H6814" i="76"/>
  <c r="I6814" i="76"/>
  <c r="J6814" i="76"/>
  <c r="G6815" i="76"/>
  <c r="H6815" i="76"/>
  <c r="I6815" i="76"/>
  <c r="J6815" i="76"/>
  <c r="G6816" i="76"/>
  <c r="H6816" i="76"/>
  <c r="I6816" i="76"/>
  <c r="J6816" i="76"/>
  <c r="G6817" i="76"/>
  <c r="H6817" i="76"/>
  <c r="I6817" i="76"/>
  <c r="J6817" i="76"/>
  <c r="G6818" i="76"/>
  <c r="H6818" i="76"/>
  <c r="I6818" i="76"/>
  <c r="J6818" i="76"/>
  <c r="G6819" i="76"/>
  <c r="H6819" i="76"/>
  <c r="I6819" i="76"/>
  <c r="J6819" i="76"/>
  <c r="G6820" i="76"/>
  <c r="H6820" i="76"/>
  <c r="I6820" i="76"/>
  <c r="J6820" i="76"/>
  <c r="G6821" i="76"/>
  <c r="H6821" i="76"/>
  <c r="I6821" i="76"/>
  <c r="J6821" i="76"/>
  <c r="G6822" i="76"/>
  <c r="H6822" i="76"/>
  <c r="I6822" i="76"/>
  <c r="J6822" i="76"/>
  <c r="G6823" i="76"/>
  <c r="H6823" i="76"/>
  <c r="I6823" i="76"/>
  <c r="J6823" i="76"/>
  <c r="G6824" i="76"/>
  <c r="H6824" i="76"/>
  <c r="I6824" i="76"/>
  <c r="J6824" i="76"/>
  <c r="G6825" i="76"/>
  <c r="H6825" i="76"/>
  <c r="I6825" i="76"/>
  <c r="J6825" i="76"/>
  <c r="G6826" i="76"/>
  <c r="H6826" i="76"/>
  <c r="I6826" i="76"/>
  <c r="J6826" i="76"/>
  <c r="G6827" i="76"/>
  <c r="H6827" i="76"/>
  <c r="I6827" i="76"/>
  <c r="J6827" i="76"/>
  <c r="G6828" i="76"/>
  <c r="H6828" i="76"/>
  <c r="I6828" i="76"/>
  <c r="J6828" i="76"/>
  <c r="G6829" i="76"/>
  <c r="H6829" i="76"/>
  <c r="I6829" i="76"/>
  <c r="J6829" i="76"/>
  <c r="G6830" i="76"/>
  <c r="H6830" i="76"/>
  <c r="I6830" i="76"/>
  <c r="J6830" i="76"/>
  <c r="G6831" i="76"/>
  <c r="H6831" i="76"/>
  <c r="I6831" i="76"/>
  <c r="J6831" i="76"/>
  <c r="G6832" i="76"/>
  <c r="H6832" i="76"/>
  <c r="I6832" i="76"/>
  <c r="J6832" i="76"/>
  <c r="G6833" i="76"/>
  <c r="H6833" i="76"/>
  <c r="I6833" i="76"/>
  <c r="J6833" i="76"/>
  <c r="G6834" i="76"/>
  <c r="H6834" i="76"/>
  <c r="I6834" i="76"/>
  <c r="J6834" i="76"/>
  <c r="G6835" i="76"/>
  <c r="H6835" i="76"/>
  <c r="I6835" i="76"/>
  <c r="J6835" i="76"/>
  <c r="G6836" i="76"/>
  <c r="H6836" i="76"/>
  <c r="I6836" i="76"/>
  <c r="J6836" i="76"/>
  <c r="G6837" i="76"/>
  <c r="H6837" i="76"/>
  <c r="I6837" i="76"/>
  <c r="J6837" i="76"/>
  <c r="G6838" i="76"/>
  <c r="H6838" i="76"/>
  <c r="I6838" i="76"/>
  <c r="J6838" i="76"/>
  <c r="G6839" i="76"/>
  <c r="H6839" i="76"/>
  <c r="I6839" i="76"/>
  <c r="J6839" i="76"/>
  <c r="G6840" i="76"/>
  <c r="H6840" i="76"/>
  <c r="I6840" i="76"/>
  <c r="J6840" i="76"/>
  <c r="G6841" i="76"/>
  <c r="H6841" i="76"/>
  <c r="I6841" i="76"/>
  <c r="J6841" i="76"/>
  <c r="G6842" i="76"/>
  <c r="H6842" i="76"/>
  <c r="I6842" i="76"/>
  <c r="J6842" i="76"/>
  <c r="G6843" i="76"/>
  <c r="H6843" i="76"/>
  <c r="I6843" i="76"/>
  <c r="J6843" i="76"/>
  <c r="G6844" i="76"/>
  <c r="H6844" i="76"/>
  <c r="I6844" i="76"/>
  <c r="J6844" i="76"/>
  <c r="G6845" i="76"/>
  <c r="H6845" i="76"/>
  <c r="I6845" i="76"/>
  <c r="J6845" i="76"/>
  <c r="G6846" i="76"/>
  <c r="H6846" i="76"/>
  <c r="I6846" i="76"/>
  <c r="J6846" i="76"/>
  <c r="G6847" i="76"/>
  <c r="H6847" i="76"/>
  <c r="I6847" i="76"/>
  <c r="J6847" i="76"/>
  <c r="G6848" i="76"/>
  <c r="H6848" i="76"/>
  <c r="I6848" i="76"/>
  <c r="J6848" i="76"/>
  <c r="G6849" i="76"/>
  <c r="H6849" i="76"/>
  <c r="I6849" i="76"/>
  <c r="J6849" i="76"/>
  <c r="G6850" i="76"/>
  <c r="H6850" i="76"/>
  <c r="I6850" i="76"/>
  <c r="J6850" i="76"/>
  <c r="G6851" i="76"/>
  <c r="H6851" i="76"/>
  <c r="I6851" i="76"/>
  <c r="J6851" i="76"/>
  <c r="G6852" i="76"/>
  <c r="H6852" i="76"/>
  <c r="I6852" i="76"/>
  <c r="J6852" i="76"/>
  <c r="G6853" i="76"/>
  <c r="H6853" i="76"/>
  <c r="I6853" i="76"/>
  <c r="J6853" i="76"/>
  <c r="G6854" i="76"/>
  <c r="H6854" i="76"/>
  <c r="I6854" i="76"/>
  <c r="J6854" i="76"/>
  <c r="G6855" i="76"/>
  <c r="H6855" i="76"/>
  <c r="I6855" i="76"/>
  <c r="J6855" i="76"/>
  <c r="G6856" i="76"/>
  <c r="H6856" i="76"/>
  <c r="I6856" i="76"/>
  <c r="J6856" i="76"/>
  <c r="G6857" i="76"/>
  <c r="H6857" i="76"/>
  <c r="I6857" i="76"/>
  <c r="J6857" i="76"/>
  <c r="G6858" i="76"/>
  <c r="H6858" i="76"/>
  <c r="I6858" i="76"/>
  <c r="J6858" i="76"/>
  <c r="G6859" i="76"/>
  <c r="H6859" i="76"/>
  <c r="I6859" i="76"/>
  <c r="J6859" i="76"/>
  <c r="G6860" i="76"/>
  <c r="H6860" i="76"/>
  <c r="I6860" i="76"/>
  <c r="J6860" i="76"/>
  <c r="G6861" i="76"/>
  <c r="H6861" i="76"/>
  <c r="I6861" i="76"/>
  <c r="J6861" i="76"/>
  <c r="G6862" i="76"/>
  <c r="H6862" i="76"/>
  <c r="I6862" i="76"/>
  <c r="J6862" i="76"/>
  <c r="G6863" i="76"/>
  <c r="H6863" i="76"/>
  <c r="I6863" i="76"/>
  <c r="J6863" i="76"/>
  <c r="G6864" i="76"/>
  <c r="H6864" i="76"/>
  <c r="I6864" i="76"/>
  <c r="J6864" i="76"/>
  <c r="G6865" i="76"/>
  <c r="H6865" i="76"/>
  <c r="I6865" i="76"/>
  <c r="J6865" i="76"/>
  <c r="G6866" i="76"/>
  <c r="H6866" i="76"/>
  <c r="I6866" i="76"/>
  <c r="J6866" i="76"/>
  <c r="G6867" i="76"/>
  <c r="H6867" i="76"/>
  <c r="I6867" i="76"/>
  <c r="J6867" i="76"/>
  <c r="G6868" i="76"/>
  <c r="H6868" i="76"/>
  <c r="I6868" i="76"/>
  <c r="J6868" i="76"/>
  <c r="G6869" i="76"/>
  <c r="H6869" i="76"/>
  <c r="I6869" i="76"/>
  <c r="J6869" i="76"/>
  <c r="G6870" i="76"/>
  <c r="H6870" i="76"/>
  <c r="I6870" i="76"/>
  <c r="J6870" i="76"/>
  <c r="G6871" i="76"/>
  <c r="H6871" i="76"/>
  <c r="I6871" i="76"/>
  <c r="J6871" i="76"/>
  <c r="G6872" i="76"/>
  <c r="H6872" i="76"/>
  <c r="I6872" i="76"/>
  <c r="J6872" i="76"/>
  <c r="G6873" i="76"/>
  <c r="H6873" i="76"/>
  <c r="I6873" i="76"/>
  <c r="J6873" i="76"/>
  <c r="G6874" i="76"/>
  <c r="H6874" i="76"/>
  <c r="I6874" i="76"/>
  <c r="J6874" i="76"/>
  <c r="G6875" i="76"/>
  <c r="H6875" i="76"/>
  <c r="I6875" i="76"/>
  <c r="J6875" i="76"/>
  <c r="G6876" i="76"/>
  <c r="H6876" i="76"/>
  <c r="I6876" i="76"/>
  <c r="J6876" i="76"/>
  <c r="G6877" i="76"/>
  <c r="H6877" i="76"/>
  <c r="I6877" i="76"/>
  <c r="J6877" i="76"/>
  <c r="G6878" i="76"/>
  <c r="H6878" i="76"/>
  <c r="I6878" i="76"/>
  <c r="J6878" i="76"/>
  <c r="G6879" i="76"/>
  <c r="H6879" i="76"/>
  <c r="I6879" i="76"/>
  <c r="J6879" i="76"/>
  <c r="G6880" i="76"/>
  <c r="H6880" i="76"/>
  <c r="I6880" i="76"/>
  <c r="J6880" i="76"/>
  <c r="G6881" i="76"/>
  <c r="H6881" i="76"/>
  <c r="I6881" i="76"/>
  <c r="J6881" i="76"/>
  <c r="G6882" i="76"/>
  <c r="H6882" i="76"/>
  <c r="I6882" i="76"/>
  <c r="J6882" i="76"/>
  <c r="G6883" i="76"/>
  <c r="H6883" i="76"/>
  <c r="I6883" i="76"/>
  <c r="J6883" i="76"/>
  <c r="G6884" i="76"/>
  <c r="H6884" i="76"/>
  <c r="I6884" i="76"/>
  <c r="J6884" i="76"/>
  <c r="G6885" i="76"/>
  <c r="H6885" i="76"/>
  <c r="I6885" i="76"/>
  <c r="J6885" i="76"/>
  <c r="G6886" i="76"/>
  <c r="H6886" i="76"/>
  <c r="I6886" i="76"/>
  <c r="J6886" i="76"/>
  <c r="G6887" i="76"/>
  <c r="H6887" i="76"/>
  <c r="I6887" i="76"/>
  <c r="J6887" i="76"/>
  <c r="G6888" i="76"/>
  <c r="H6888" i="76"/>
  <c r="I6888" i="76"/>
  <c r="J6888" i="76"/>
  <c r="G6889" i="76"/>
  <c r="H6889" i="76"/>
  <c r="I6889" i="76"/>
  <c r="J6889" i="76"/>
  <c r="G6890" i="76"/>
  <c r="H6890" i="76"/>
  <c r="I6890" i="76"/>
  <c r="J6890" i="76"/>
  <c r="G6891" i="76"/>
  <c r="H6891" i="76"/>
  <c r="I6891" i="76"/>
  <c r="J6891" i="76"/>
  <c r="G6892" i="76"/>
  <c r="H6892" i="76"/>
  <c r="I6892" i="76"/>
  <c r="J6892" i="76"/>
  <c r="G6893" i="76"/>
  <c r="H6893" i="76"/>
  <c r="I6893" i="76"/>
  <c r="J6893" i="76"/>
  <c r="G6894" i="76"/>
  <c r="H6894" i="76"/>
  <c r="I6894" i="76"/>
  <c r="J6894" i="76"/>
  <c r="G6895" i="76"/>
  <c r="H6895" i="76"/>
  <c r="I6895" i="76"/>
  <c r="J6895" i="76"/>
  <c r="G6896" i="76"/>
  <c r="H6896" i="76"/>
  <c r="I6896" i="76"/>
  <c r="J6896" i="76"/>
  <c r="G6897" i="76"/>
  <c r="H6897" i="76"/>
  <c r="I6897" i="76"/>
  <c r="J6897" i="76"/>
  <c r="G6898" i="76"/>
  <c r="H6898" i="76"/>
  <c r="I6898" i="76"/>
  <c r="J6898" i="76"/>
  <c r="G6899" i="76"/>
  <c r="H6899" i="76"/>
  <c r="I6899" i="76"/>
  <c r="J6899" i="76"/>
  <c r="G6900" i="76"/>
  <c r="H6900" i="76"/>
  <c r="I6900" i="76"/>
  <c r="J6900" i="76"/>
  <c r="G6901" i="76"/>
  <c r="H6901" i="76"/>
  <c r="I6901" i="76"/>
  <c r="J6901" i="76"/>
  <c r="G6902" i="76"/>
  <c r="H6902" i="76"/>
  <c r="I6902" i="76"/>
  <c r="J6902" i="76"/>
  <c r="G6903" i="76"/>
  <c r="H6903" i="76"/>
  <c r="I6903" i="76"/>
  <c r="J6903" i="76"/>
  <c r="G6904" i="76"/>
  <c r="H6904" i="76"/>
  <c r="I6904" i="76"/>
  <c r="J6904" i="76"/>
  <c r="G6905" i="76"/>
  <c r="H6905" i="76"/>
  <c r="I6905" i="76"/>
  <c r="J6905" i="76"/>
  <c r="G6906" i="76"/>
  <c r="H6906" i="76"/>
  <c r="I6906" i="76"/>
  <c r="J6906" i="76"/>
  <c r="G6907" i="76"/>
  <c r="H6907" i="76"/>
  <c r="I6907" i="76"/>
  <c r="J6907" i="76"/>
  <c r="G6908" i="76"/>
  <c r="H6908" i="76"/>
  <c r="I6908" i="76"/>
  <c r="J6908" i="76"/>
  <c r="G6909" i="76"/>
  <c r="H6909" i="76"/>
  <c r="I6909" i="76"/>
  <c r="J6909" i="76"/>
  <c r="G6910" i="76"/>
  <c r="H6910" i="76"/>
  <c r="I6910" i="76"/>
  <c r="J6910" i="76"/>
  <c r="G6911" i="76"/>
  <c r="H6911" i="76"/>
  <c r="I6911" i="76"/>
  <c r="J6911" i="76"/>
  <c r="G6912" i="76"/>
  <c r="H6912" i="76"/>
  <c r="I6912" i="76"/>
  <c r="J6912" i="76"/>
  <c r="G6913" i="76"/>
  <c r="H6913" i="76"/>
  <c r="I6913" i="76"/>
  <c r="J6913" i="76"/>
  <c r="G6914" i="76"/>
  <c r="H6914" i="76"/>
  <c r="I6914" i="76"/>
  <c r="J6914" i="76"/>
  <c r="G6915" i="76"/>
  <c r="H6915" i="76"/>
  <c r="I6915" i="76"/>
  <c r="J6915" i="76"/>
  <c r="G6916" i="76"/>
  <c r="H6916" i="76"/>
  <c r="I6916" i="76"/>
  <c r="J6916" i="76"/>
  <c r="G6917" i="76"/>
  <c r="H6917" i="76"/>
  <c r="I6917" i="76"/>
  <c r="J6917" i="76"/>
  <c r="G6918" i="76"/>
  <c r="H6918" i="76"/>
  <c r="I6918" i="76"/>
  <c r="J6918" i="76"/>
  <c r="G6919" i="76"/>
  <c r="H6919" i="76"/>
  <c r="I6919" i="76"/>
  <c r="J6919" i="76"/>
  <c r="G6920" i="76"/>
  <c r="H6920" i="76"/>
  <c r="I6920" i="76"/>
  <c r="J6920" i="76"/>
  <c r="G6921" i="76"/>
  <c r="H6921" i="76"/>
  <c r="I6921" i="76"/>
  <c r="J6921" i="76"/>
  <c r="G6922" i="76"/>
  <c r="H6922" i="76"/>
  <c r="I6922" i="76"/>
  <c r="J6922" i="76"/>
  <c r="G6923" i="76"/>
  <c r="H6923" i="76"/>
  <c r="I6923" i="76"/>
  <c r="J6923" i="76"/>
  <c r="G6924" i="76"/>
  <c r="H6924" i="76"/>
  <c r="I6924" i="76"/>
  <c r="J6924" i="76"/>
  <c r="G6925" i="76"/>
  <c r="H6925" i="76"/>
  <c r="I6925" i="76"/>
  <c r="J6925" i="76"/>
  <c r="G6926" i="76"/>
  <c r="H6926" i="76"/>
  <c r="I6926" i="76"/>
  <c r="J6926" i="76"/>
  <c r="G6927" i="76"/>
  <c r="H6927" i="76"/>
  <c r="I6927" i="76"/>
  <c r="J6927" i="76"/>
  <c r="G6928" i="76"/>
  <c r="H6928" i="76"/>
  <c r="I6928" i="76"/>
  <c r="J6928" i="76"/>
  <c r="G6929" i="76"/>
  <c r="H6929" i="76"/>
  <c r="I6929" i="76"/>
  <c r="J6929" i="76"/>
  <c r="G6930" i="76"/>
  <c r="H6930" i="76"/>
  <c r="I6930" i="76"/>
  <c r="J6930" i="76"/>
  <c r="G6931" i="76"/>
  <c r="H6931" i="76"/>
  <c r="I6931" i="76"/>
  <c r="J6931" i="76"/>
  <c r="G6932" i="76"/>
  <c r="H6932" i="76"/>
  <c r="I6932" i="76"/>
  <c r="J6932" i="76"/>
  <c r="G6933" i="76"/>
  <c r="H6933" i="76"/>
  <c r="I6933" i="76"/>
  <c r="J6933" i="76"/>
  <c r="G6934" i="76"/>
  <c r="H6934" i="76"/>
  <c r="I6934" i="76"/>
  <c r="J6934" i="76"/>
  <c r="G6935" i="76"/>
  <c r="H6935" i="76"/>
  <c r="I6935" i="76"/>
  <c r="J6935" i="76"/>
  <c r="G6936" i="76"/>
  <c r="H6936" i="76"/>
  <c r="I6936" i="76"/>
  <c r="J6936" i="76"/>
  <c r="G6937" i="76"/>
  <c r="H6937" i="76"/>
  <c r="I6937" i="76"/>
  <c r="J6937" i="76"/>
  <c r="G6938" i="76"/>
  <c r="H6938" i="76"/>
  <c r="I6938" i="76"/>
  <c r="J6938" i="76"/>
  <c r="G6939" i="76"/>
  <c r="H6939" i="76"/>
  <c r="I6939" i="76"/>
  <c r="J6939" i="76"/>
  <c r="G6940" i="76"/>
  <c r="H6940" i="76"/>
  <c r="I6940" i="76"/>
  <c r="J6940" i="76"/>
  <c r="G6941" i="76"/>
  <c r="H6941" i="76"/>
  <c r="I6941" i="76"/>
  <c r="J6941" i="76"/>
  <c r="G6942" i="76"/>
  <c r="H6942" i="76"/>
  <c r="I6942" i="76"/>
  <c r="J6942" i="76"/>
  <c r="G6943" i="76"/>
  <c r="H6943" i="76"/>
  <c r="I6943" i="76"/>
  <c r="J6943" i="76"/>
  <c r="G6944" i="76"/>
  <c r="H6944" i="76"/>
  <c r="I6944" i="76"/>
  <c r="J6944" i="76"/>
  <c r="G6945" i="76"/>
  <c r="H6945" i="76"/>
  <c r="I6945" i="76"/>
  <c r="J6945" i="76"/>
  <c r="G6946" i="76"/>
  <c r="H6946" i="76"/>
  <c r="I6946" i="76"/>
  <c r="J6946" i="76"/>
  <c r="G6947" i="76"/>
  <c r="H6947" i="76"/>
  <c r="I6947" i="76"/>
  <c r="J6947" i="76"/>
  <c r="G6948" i="76"/>
  <c r="H6948" i="76"/>
  <c r="I6948" i="76"/>
  <c r="J6948" i="76"/>
  <c r="G6949" i="76"/>
  <c r="H6949" i="76"/>
  <c r="I6949" i="76"/>
  <c r="J6949" i="76"/>
  <c r="G6950" i="76"/>
  <c r="H6950" i="76"/>
  <c r="I6950" i="76"/>
  <c r="J6950" i="76"/>
  <c r="G6951" i="76"/>
  <c r="H6951" i="76"/>
  <c r="I6951" i="76"/>
  <c r="J6951" i="76"/>
  <c r="G6952" i="76"/>
  <c r="H6952" i="76"/>
  <c r="I6952" i="76"/>
  <c r="J6952" i="76"/>
  <c r="G6953" i="76"/>
  <c r="H6953" i="76"/>
  <c r="I6953" i="76"/>
  <c r="J6953" i="76"/>
  <c r="G6954" i="76"/>
  <c r="H6954" i="76"/>
  <c r="I6954" i="76"/>
  <c r="J6954" i="76"/>
  <c r="G6955" i="76"/>
  <c r="H6955" i="76"/>
  <c r="I6955" i="76"/>
  <c r="J6955" i="76"/>
  <c r="G6956" i="76"/>
  <c r="H6956" i="76"/>
  <c r="I6956" i="76"/>
  <c r="J6956" i="76"/>
  <c r="G6957" i="76"/>
  <c r="H6957" i="76"/>
  <c r="I6957" i="76"/>
  <c r="J6957" i="76"/>
  <c r="G6958" i="76"/>
  <c r="H6958" i="76"/>
  <c r="I6958" i="76"/>
  <c r="J6958" i="76"/>
  <c r="G6959" i="76"/>
  <c r="H6959" i="76"/>
  <c r="I6959" i="76"/>
  <c r="J6959" i="76"/>
  <c r="G6960" i="76"/>
  <c r="H6960" i="76"/>
  <c r="I6960" i="76"/>
  <c r="J6960" i="76"/>
  <c r="G6961" i="76"/>
  <c r="H6961" i="76"/>
  <c r="I6961" i="76"/>
  <c r="J6961" i="76"/>
  <c r="G6962" i="76"/>
  <c r="H6962" i="76"/>
  <c r="I6962" i="76"/>
  <c r="J6962" i="76"/>
  <c r="G6963" i="76"/>
  <c r="H6963" i="76"/>
  <c r="I6963" i="76"/>
  <c r="J6963" i="76"/>
  <c r="G6964" i="76"/>
  <c r="H6964" i="76"/>
  <c r="I6964" i="76"/>
  <c r="J6964" i="76"/>
  <c r="G6965" i="76"/>
  <c r="H6965" i="76"/>
  <c r="I6965" i="76"/>
  <c r="J6965" i="76"/>
  <c r="G6966" i="76"/>
  <c r="H6966" i="76"/>
  <c r="I6966" i="76"/>
  <c r="J6966" i="76"/>
  <c r="G6967" i="76"/>
  <c r="H6967" i="76"/>
  <c r="I6967" i="76"/>
  <c r="J6967" i="76"/>
  <c r="G6968" i="76"/>
  <c r="H6968" i="76"/>
  <c r="I6968" i="76"/>
  <c r="J6968" i="76"/>
  <c r="G6969" i="76"/>
  <c r="H6969" i="76"/>
  <c r="I6969" i="76"/>
  <c r="J6969" i="76"/>
  <c r="G6970" i="76"/>
  <c r="H6970" i="76"/>
  <c r="I6970" i="76"/>
  <c r="J6970" i="76"/>
  <c r="G6971" i="76"/>
  <c r="H6971" i="76"/>
  <c r="I6971" i="76"/>
  <c r="J6971" i="76"/>
  <c r="G6972" i="76"/>
  <c r="H6972" i="76"/>
  <c r="I6972" i="76"/>
  <c r="J6972" i="76"/>
  <c r="G6973" i="76"/>
  <c r="H6973" i="76"/>
  <c r="I6973" i="76"/>
  <c r="J6973" i="76"/>
  <c r="G6974" i="76"/>
  <c r="H6974" i="76"/>
  <c r="I6974" i="76"/>
  <c r="J6974" i="76"/>
  <c r="G6975" i="76"/>
  <c r="H6975" i="76"/>
  <c r="I6975" i="76"/>
  <c r="J6975" i="76"/>
  <c r="G6976" i="76"/>
  <c r="H6976" i="76"/>
  <c r="I6976" i="76"/>
  <c r="J6976" i="76"/>
  <c r="G6977" i="76"/>
  <c r="H6977" i="76"/>
  <c r="I6977" i="76"/>
  <c r="J6977" i="76"/>
  <c r="G6978" i="76"/>
  <c r="H6978" i="76"/>
  <c r="I6978" i="76"/>
  <c r="J6978" i="76"/>
  <c r="G6979" i="76"/>
  <c r="H6979" i="76"/>
  <c r="I6979" i="76"/>
  <c r="J6979" i="76"/>
  <c r="G6980" i="76"/>
  <c r="H6980" i="76"/>
  <c r="I6980" i="76"/>
  <c r="J6980" i="76"/>
  <c r="G6981" i="76"/>
  <c r="H6981" i="76"/>
  <c r="I6981" i="76"/>
  <c r="J6981" i="76"/>
  <c r="G6982" i="76"/>
  <c r="H6982" i="76"/>
  <c r="I6982" i="76"/>
  <c r="J6982" i="76"/>
  <c r="G6983" i="76"/>
  <c r="H6983" i="76"/>
  <c r="I6983" i="76"/>
  <c r="J6983" i="76"/>
  <c r="G6984" i="76"/>
  <c r="H6984" i="76"/>
  <c r="I6984" i="76"/>
  <c r="J6984" i="76"/>
  <c r="G6985" i="76"/>
  <c r="H6985" i="76"/>
  <c r="I6985" i="76"/>
  <c r="J6985" i="76"/>
  <c r="G6986" i="76"/>
  <c r="H6986" i="76"/>
  <c r="I6986" i="76"/>
  <c r="J6986" i="76"/>
  <c r="G6987" i="76"/>
  <c r="H6987" i="76"/>
  <c r="I6987" i="76"/>
  <c r="J6987" i="76"/>
  <c r="G6988" i="76"/>
  <c r="H6988" i="76"/>
  <c r="I6988" i="76"/>
  <c r="J6988" i="76"/>
  <c r="G6989" i="76"/>
  <c r="H6989" i="76"/>
  <c r="I6989" i="76"/>
  <c r="J6989" i="76"/>
  <c r="G6990" i="76"/>
  <c r="H6990" i="76"/>
  <c r="I6990" i="76"/>
  <c r="J6990" i="76"/>
  <c r="G6991" i="76"/>
  <c r="H6991" i="76"/>
  <c r="I6991" i="76"/>
  <c r="J6991" i="76"/>
  <c r="G6992" i="76"/>
  <c r="H6992" i="76"/>
  <c r="I6992" i="76"/>
  <c r="J6992" i="76"/>
  <c r="G6993" i="76"/>
  <c r="H6993" i="76"/>
  <c r="I6993" i="76"/>
  <c r="J6993" i="76"/>
  <c r="G6994" i="76"/>
  <c r="H6994" i="76"/>
  <c r="I6994" i="76"/>
  <c r="J6994" i="76"/>
  <c r="G6995" i="76"/>
  <c r="H6995" i="76"/>
  <c r="I6995" i="76"/>
  <c r="J6995" i="76"/>
  <c r="G6996" i="76"/>
  <c r="H6996" i="76"/>
  <c r="I6996" i="76"/>
  <c r="J6996" i="76"/>
  <c r="G6997" i="76"/>
  <c r="H6997" i="76"/>
  <c r="I6997" i="76"/>
  <c r="J6997" i="76"/>
  <c r="G6998" i="76"/>
  <c r="H6998" i="76"/>
  <c r="I6998" i="76"/>
  <c r="J6998" i="76"/>
  <c r="G6999" i="76"/>
  <c r="H6999" i="76"/>
  <c r="I6999" i="76"/>
  <c r="J6999" i="76"/>
  <c r="G7000" i="76"/>
  <c r="H7000" i="76"/>
  <c r="I7000" i="76"/>
  <c r="J7000" i="76"/>
  <c r="G7001" i="76"/>
  <c r="H7001" i="76"/>
  <c r="I7001" i="76"/>
  <c r="J7001" i="76"/>
  <c r="G7002" i="76"/>
  <c r="H7002" i="76"/>
  <c r="I7002" i="76"/>
  <c r="J7002" i="76"/>
  <c r="G7003" i="76"/>
  <c r="H7003" i="76"/>
  <c r="I7003" i="76"/>
  <c r="J7003" i="76"/>
  <c r="G7004" i="76"/>
  <c r="H7004" i="76"/>
  <c r="I7004" i="76"/>
  <c r="J7004" i="76"/>
  <c r="G7005" i="76"/>
  <c r="H7005" i="76"/>
  <c r="I7005" i="76"/>
  <c r="J7005" i="76"/>
  <c r="G7006" i="76"/>
  <c r="H7006" i="76"/>
  <c r="I7006" i="76"/>
  <c r="J7006" i="76"/>
  <c r="G7007" i="76"/>
  <c r="H7007" i="76"/>
  <c r="I7007" i="76"/>
  <c r="J7007" i="76"/>
  <c r="G7008" i="76"/>
  <c r="H7008" i="76"/>
  <c r="I7008" i="76"/>
  <c r="J7008" i="76"/>
  <c r="G7009" i="76"/>
  <c r="H7009" i="76"/>
  <c r="I7009" i="76"/>
  <c r="J7009" i="76"/>
  <c r="G7010" i="76"/>
  <c r="H7010" i="76"/>
  <c r="I7010" i="76"/>
  <c r="J7010" i="76"/>
  <c r="G7011" i="76"/>
  <c r="H7011" i="76"/>
  <c r="I7011" i="76"/>
  <c r="J7011" i="76"/>
  <c r="G7012" i="76"/>
  <c r="H7012" i="76"/>
  <c r="I7012" i="76"/>
  <c r="J7012" i="76"/>
  <c r="G7013" i="76"/>
  <c r="H7013" i="76"/>
  <c r="I7013" i="76"/>
  <c r="J7013" i="76"/>
  <c r="G7014" i="76"/>
  <c r="H7014" i="76"/>
  <c r="I7014" i="76"/>
  <c r="J7014" i="76"/>
  <c r="G7015" i="76"/>
  <c r="H7015" i="76"/>
  <c r="I7015" i="76"/>
  <c r="J7015" i="76"/>
  <c r="G7016" i="76"/>
  <c r="H7016" i="76"/>
  <c r="I7016" i="76"/>
  <c r="J7016" i="76"/>
  <c r="G7017" i="76"/>
  <c r="H7017" i="76"/>
  <c r="I7017" i="76"/>
  <c r="J7017" i="76"/>
  <c r="G7018" i="76"/>
  <c r="H7018" i="76"/>
  <c r="I7018" i="76"/>
  <c r="J7018" i="76"/>
  <c r="G7019" i="76"/>
  <c r="H7019" i="76"/>
  <c r="I7019" i="76"/>
  <c r="J7019" i="76"/>
  <c r="G7020" i="76"/>
  <c r="H7020" i="76"/>
  <c r="I7020" i="76"/>
  <c r="J7020" i="76"/>
  <c r="G7021" i="76"/>
  <c r="H7021" i="76"/>
  <c r="I7021" i="76"/>
  <c r="J7021" i="76"/>
  <c r="G7022" i="76"/>
  <c r="H7022" i="76"/>
  <c r="I7022" i="76"/>
  <c r="J7022" i="76"/>
  <c r="G7023" i="76"/>
  <c r="H7023" i="76"/>
  <c r="I7023" i="76"/>
  <c r="J7023" i="76"/>
  <c r="G7024" i="76"/>
  <c r="H7024" i="76"/>
  <c r="I7024" i="76"/>
  <c r="J7024" i="76"/>
  <c r="G7025" i="76"/>
  <c r="H7025" i="76"/>
  <c r="I7025" i="76"/>
  <c r="J7025" i="76"/>
  <c r="G7026" i="76"/>
  <c r="H7026" i="76"/>
  <c r="I7026" i="76"/>
  <c r="J7026" i="76"/>
  <c r="G7027" i="76"/>
  <c r="H7027" i="76"/>
  <c r="I7027" i="76"/>
  <c r="J7027" i="76"/>
  <c r="G7028" i="76"/>
  <c r="H7028" i="76"/>
  <c r="I7028" i="76"/>
  <c r="J7028" i="76"/>
  <c r="G7029" i="76"/>
  <c r="H7029" i="76"/>
  <c r="I7029" i="76"/>
  <c r="J7029" i="76"/>
  <c r="G7030" i="76"/>
  <c r="H7030" i="76"/>
  <c r="I7030" i="76"/>
  <c r="J7030" i="76"/>
  <c r="G7031" i="76"/>
  <c r="H7031" i="76"/>
  <c r="I7031" i="76"/>
  <c r="J7031" i="76"/>
  <c r="G7032" i="76"/>
  <c r="H7032" i="76"/>
  <c r="I7032" i="76"/>
  <c r="J7032" i="76"/>
  <c r="G7033" i="76"/>
  <c r="H7033" i="76"/>
  <c r="I7033" i="76"/>
  <c r="J7033" i="76"/>
  <c r="G7034" i="76"/>
  <c r="H7034" i="76"/>
  <c r="I7034" i="76"/>
  <c r="J7034" i="76"/>
  <c r="G7035" i="76"/>
  <c r="H7035" i="76"/>
  <c r="I7035" i="76"/>
  <c r="J7035" i="76"/>
  <c r="G7036" i="76"/>
  <c r="H7036" i="76"/>
  <c r="I7036" i="76"/>
  <c r="J7036" i="76"/>
  <c r="G7037" i="76"/>
  <c r="H7037" i="76"/>
  <c r="I7037" i="76"/>
  <c r="J7037" i="76"/>
  <c r="G7038" i="76"/>
  <c r="H7038" i="76"/>
  <c r="I7038" i="76"/>
  <c r="J7038" i="76"/>
  <c r="G7039" i="76"/>
  <c r="H7039" i="76"/>
  <c r="I7039" i="76"/>
  <c r="J7039" i="76"/>
  <c r="G7040" i="76"/>
  <c r="H7040" i="76"/>
  <c r="I7040" i="76"/>
  <c r="J7040" i="76"/>
  <c r="G7041" i="76"/>
  <c r="H7041" i="76"/>
  <c r="I7041" i="76"/>
  <c r="J7041" i="76"/>
  <c r="G7042" i="76"/>
  <c r="H7042" i="76"/>
  <c r="I7042" i="76"/>
  <c r="J7042" i="76"/>
  <c r="G7043" i="76"/>
  <c r="H7043" i="76"/>
  <c r="I7043" i="76"/>
  <c r="J7043" i="76"/>
  <c r="G7044" i="76"/>
  <c r="H7044" i="76"/>
  <c r="I7044" i="76"/>
  <c r="J7044" i="76"/>
  <c r="G7045" i="76"/>
  <c r="H7045" i="76"/>
  <c r="I7045" i="76"/>
  <c r="J7045" i="76"/>
  <c r="G7046" i="76"/>
  <c r="H7046" i="76"/>
  <c r="I7046" i="76"/>
  <c r="J7046" i="76"/>
  <c r="G7047" i="76"/>
  <c r="H7047" i="76"/>
  <c r="I7047" i="76"/>
  <c r="J7047" i="76"/>
  <c r="G7048" i="76"/>
  <c r="H7048" i="76"/>
  <c r="I7048" i="76"/>
  <c r="J7048" i="76"/>
  <c r="G7049" i="76"/>
  <c r="H7049" i="76"/>
  <c r="I7049" i="76"/>
  <c r="J7049" i="76"/>
  <c r="G7050" i="76"/>
  <c r="H7050" i="76"/>
  <c r="I7050" i="76"/>
  <c r="J7050" i="76"/>
  <c r="G7051" i="76"/>
  <c r="H7051" i="76"/>
  <c r="I7051" i="76"/>
  <c r="J7051" i="76"/>
  <c r="G7052" i="76"/>
  <c r="H7052" i="76"/>
  <c r="I7052" i="76"/>
  <c r="J7052" i="76"/>
  <c r="G7053" i="76"/>
  <c r="H7053" i="76"/>
  <c r="I7053" i="76"/>
  <c r="J7053" i="76"/>
  <c r="G7054" i="76"/>
  <c r="H7054" i="76"/>
  <c r="I7054" i="76"/>
  <c r="J7054" i="76"/>
  <c r="G7055" i="76"/>
  <c r="H7055" i="76"/>
  <c r="I7055" i="76"/>
  <c r="J7055" i="76"/>
  <c r="G7056" i="76"/>
  <c r="H7056" i="76"/>
  <c r="I7056" i="76"/>
  <c r="J7056" i="76"/>
  <c r="G7057" i="76"/>
  <c r="H7057" i="76"/>
  <c r="I7057" i="76"/>
  <c r="J7057" i="76"/>
  <c r="G7058" i="76"/>
  <c r="H7058" i="76"/>
  <c r="I7058" i="76"/>
  <c r="J7058" i="76"/>
  <c r="G7059" i="76"/>
  <c r="H7059" i="76"/>
  <c r="I7059" i="76"/>
  <c r="J7059" i="76"/>
  <c r="G7060" i="76"/>
  <c r="H7060" i="76"/>
  <c r="I7060" i="76"/>
  <c r="J7060" i="76"/>
  <c r="G7061" i="76"/>
  <c r="H7061" i="76"/>
  <c r="I7061" i="76"/>
  <c r="J7061" i="76"/>
  <c r="G7062" i="76"/>
  <c r="H7062" i="76"/>
  <c r="I7062" i="76"/>
  <c r="J7062" i="76"/>
  <c r="G7063" i="76"/>
  <c r="H7063" i="76"/>
  <c r="I7063" i="76"/>
  <c r="J7063" i="76"/>
  <c r="G7064" i="76"/>
  <c r="H7064" i="76"/>
  <c r="I7064" i="76"/>
  <c r="J7064" i="76"/>
  <c r="G7065" i="76"/>
  <c r="H7065" i="76"/>
  <c r="I7065" i="76"/>
  <c r="J7065" i="76"/>
  <c r="G7066" i="76"/>
  <c r="H7066" i="76"/>
  <c r="I7066" i="76"/>
  <c r="J7066" i="76"/>
  <c r="G7067" i="76"/>
  <c r="H7067" i="76"/>
  <c r="I7067" i="76"/>
  <c r="J7067" i="76"/>
  <c r="G7068" i="76"/>
  <c r="H7068" i="76"/>
  <c r="I7068" i="76"/>
  <c r="J7068" i="76"/>
  <c r="G7069" i="76"/>
  <c r="H7069" i="76"/>
  <c r="I7069" i="76"/>
  <c r="J7069" i="76"/>
  <c r="G7070" i="76"/>
  <c r="H7070" i="76"/>
  <c r="I7070" i="76"/>
  <c r="J7070" i="76"/>
  <c r="G7071" i="76"/>
  <c r="H7071" i="76"/>
  <c r="I7071" i="76"/>
  <c r="J7071" i="76"/>
  <c r="G7072" i="76"/>
  <c r="H7072" i="76"/>
  <c r="I7072" i="76"/>
  <c r="J7072" i="76"/>
  <c r="G7073" i="76"/>
  <c r="H7073" i="76"/>
  <c r="I7073" i="76"/>
  <c r="J7073" i="76"/>
  <c r="G7074" i="76"/>
  <c r="H7074" i="76"/>
  <c r="I7074" i="76"/>
  <c r="J7074" i="76"/>
  <c r="G7075" i="76"/>
  <c r="H7075" i="76"/>
  <c r="I7075" i="76"/>
  <c r="J7075" i="76"/>
  <c r="G7076" i="76"/>
  <c r="H7076" i="76"/>
  <c r="I7076" i="76"/>
  <c r="J7076" i="76"/>
  <c r="G7077" i="76"/>
  <c r="H7077" i="76"/>
  <c r="I7077" i="76"/>
  <c r="J7077" i="76"/>
  <c r="G7078" i="76"/>
  <c r="H7078" i="76"/>
  <c r="I7078" i="76"/>
  <c r="J7078" i="76"/>
  <c r="G7079" i="76"/>
  <c r="H7079" i="76"/>
  <c r="I7079" i="76"/>
  <c r="J7079" i="76"/>
  <c r="G7080" i="76"/>
  <c r="H7080" i="76"/>
  <c r="I7080" i="76"/>
  <c r="J7080" i="76"/>
  <c r="G7081" i="76"/>
  <c r="H7081" i="76"/>
  <c r="I7081" i="76"/>
  <c r="J7081" i="76"/>
  <c r="G7082" i="76"/>
  <c r="H7082" i="76"/>
  <c r="I7082" i="76"/>
  <c r="J7082" i="76"/>
  <c r="G7083" i="76"/>
  <c r="H7083" i="76"/>
  <c r="I7083" i="76"/>
  <c r="J7083" i="76"/>
  <c r="G7084" i="76"/>
  <c r="H7084" i="76"/>
  <c r="I7084" i="76"/>
  <c r="J7084" i="76"/>
  <c r="G7085" i="76"/>
  <c r="H7085" i="76"/>
  <c r="I7085" i="76"/>
  <c r="J7085" i="76"/>
  <c r="G7086" i="76"/>
  <c r="H7086" i="76"/>
  <c r="I7086" i="76"/>
  <c r="J7086" i="76"/>
  <c r="G7087" i="76"/>
  <c r="H7087" i="76"/>
  <c r="I7087" i="76"/>
  <c r="J7087" i="76"/>
  <c r="G7088" i="76"/>
  <c r="H7088" i="76"/>
  <c r="I7088" i="76"/>
  <c r="J7088" i="76"/>
  <c r="G7089" i="76"/>
  <c r="H7089" i="76"/>
  <c r="I7089" i="76"/>
  <c r="J7089" i="76"/>
  <c r="G7090" i="76"/>
  <c r="H7090" i="76"/>
  <c r="I7090" i="76"/>
  <c r="J7090" i="76"/>
  <c r="G7091" i="76"/>
  <c r="H7091" i="76"/>
  <c r="I7091" i="76"/>
  <c r="J7091" i="76"/>
  <c r="G7092" i="76"/>
  <c r="H7092" i="76"/>
  <c r="I7092" i="76"/>
  <c r="J7092" i="76"/>
  <c r="G7093" i="76"/>
  <c r="H7093" i="76"/>
  <c r="I7093" i="76"/>
  <c r="J7093" i="76"/>
  <c r="G7094" i="76"/>
  <c r="H7094" i="76"/>
  <c r="I7094" i="76"/>
  <c r="J7094" i="76"/>
  <c r="G7095" i="76"/>
  <c r="H7095" i="76"/>
  <c r="I7095" i="76"/>
  <c r="J7095" i="76"/>
  <c r="G7096" i="76"/>
  <c r="H7096" i="76"/>
  <c r="I7096" i="76"/>
  <c r="J7096" i="76"/>
  <c r="G7097" i="76"/>
  <c r="H7097" i="76"/>
  <c r="I7097" i="76"/>
  <c r="J7097" i="76"/>
  <c r="G7098" i="76"/>
  <c r="H7098" i="76"/>
  <c r="I7098" i="76"/>
  <c r="J7098" i="76"/>
  <c r="G7099" i="76"/>
  <c r="H7099" i="76"/>
  <c r="I7099" i="76"/>
  <c r="J7099" i="76"/>
  <c r="G7100" i="76"/>
  <c r="H7100" i="76"/>
  <c r="I7100" i="76"/>
  <c r="J7100" i="76"/>
  <c r="G7101" i="76"/>
  <c r="H7101" i="76"/>
  <c r="I7101" i="76"/>
  <c r="J7101" i="76"/>
  <c r="G7102" i="76"/>
  <c r="H7102" i="76"/>
  <c r="I7102" i="76"/>
  <c r="J7102" i="76"/>
  <c r="G7103" i="76"/>
  <c r="H7103" i="76"/>
  <c r="I7103" i="76"/>
  <c r="J7103" i="76"/>
  <c r="G7104" i="76"/>
  <c r="H7104" i="76"/>
  <c r="I7104" i="76"/>
  <c r="J7104" i="76"/>
  <c r="G7105" i="76"/>
  <c r="H7105" i="76"/>
  <c r="I7105" i="76"/>
  <c r="J7105" i="76"/>
  <c r="G7106" i="76"/>
  <c r="H7106" i="76"/>
  <c r="I7106" i="76"/>
  <c r="J7106" i="76"/>
  <c r="G7107" i="76"/>
  <c r="H7107" i="76"/>
  <c r="I7107" i="76"/>
  <c r="J7107" i="76"/>
  <c r="G7108" i="76"/>
  <c r="H7108" i="76"/>
  <c r="I7108" i="76"/>
  <c r="J7108" i="76"/>
  <c r="G7109" i="76"/>
  <c r="H7109" i="76"/>
  <c r="I7109" i="76"/>
  <c r="J7109" i="76"/>
  <c r="G7110" i="76"/>
  <c r="H7110" i="76"/>
  <c r="I7110" i="76"/>
  <c r="J7110" i="76"/>
  <c r="G7111" i="76"/>
  <c r="H7111" i="76"/>
  <c r="I7111" i="76"/>
  <c r="J7111" i="76"/>
  <c r="G7112" i="76"/>
  <c r="H7112" i="76"/>
  <c r="I7112" i="76"/>
  <c r="J7112" i="76"/>
  <c r="G7113" i="76"/>
  <c r="H7113" i="76"/>
  <c r="I7113" i="76"/>
  <c r="J7113" i="76"/>
  <c r="G7114" i="76"/>
  <c r="H7114" i="76"/>
  <c r="I7114" i="76"/>
  <c r="J7114" i="76"/>
  <c r="G7115" i="76"/>
  <c r="H7115" i="76"/>
  <c r="I7115" i="76"/>
  <c r="J7115" i="76"/>
  <c r="G7116" i="76"/>
  <c r="H7116" i="76"/>
  <c r="I7116" i="76"/>
  <c r="J7116" i="76"/>
  <c r="G7117" i="76"/>
  <c r="H7117" i="76"/>
  <c r="I7117" i="76"/>
  <c r="J7117" i="76"/>
  <c r="G7118" i="76"/>
  <c r="H7118" i="76"/>
  <c r="I7118" i="76"/>
  <c r="J7118" i="76"/>
  <c r="G7119" i="76"/>
  <c r="H7119" i="76"/>
  <c r="I7119" i="76"/>
  <c r="J7119" i="76"/>
  <c r="G7120" i="76"/>
  <c r="H7120" i="76"/>
  <c r="I7120" i="76"/>
  <c r="J7120" i="76"/>
  <c r="G7121" i="76"/>
  <c r="H7121" i="76"/>
  <c r="I7121" i="76"/>
  <c r="J7121" i="76"/>
  <c r="G7122" i="76"/>
  <c r="H7122" i="76"/>
  <c r="I7122" i="76"/>
  <c r="J7122" i="76"/>
  <c r="G7123" i="76"/>
  <c r="H7123" i="76"/>
  <c r="I7123" i="76"/>
  <c r="J7123" i="76"/>
  <c r="G7124" i="76"/>
  <c r="H7124" i="76"/>
  <c r="I7124" i="76"/>
  <c r="J7124" i="76"/>
  <c r="G7125" i="76"/>
  <c r="H7125" i="76"/>
  <c r="I7125" i="76"/>
  <c r="J7125" i="76"/>
  <c r="G7126" i="76"/>
  <c r="H7126" i="76"/>
  <c r="I7126" i="76"/>
  <c r="J7126" i="76"/>
  <c r="G7127" i="76"/>
  <c r="H7127" i="76"/>
  <c r="I7127" i="76"/>
  <c r="J7127" i="76"/>
  <c r="G7128" i="76"/>
  <c r="H7128" i="76"/>
  <c r="I7128" i="76"/>
  <c r="J7128" i="76"/>
  <c r="G7129" i="76"/>
  <c r="H7129" i="76"/>
  <c r="I7129" i="76"/>
  <c r="J7129" i="76"/>
  <c r="G7130" i="76"/>
  <c r="H7130" i="76"/>
  <c r="I7130" i="76"/>
  <c r="J7130" i="76"/>
  <c r="G7131" i="76"/>
  <c r="H7131" i="76"/>
  <c r="I7131" i="76"/>
  <c r="J7131" i="76"/>
  <c r="G7132" i="76"/>
  <c r="H7132" i="76"/>
  <c r="I7132" i="76"/>
  <c r="J7132" i="76"/>
  <c r="G7133" i="76"/>
  <c r="H7133" i="76"/>
  <c r="I7133" i="76"/>
  <c r="J7133" i="76"/>
  <c r="G7134" i="76"/>
  <c r="H7134" i="76"/>
  <c r="I7134" i="76"/>
  <c r="J7134" i="76"/>
  <c r="G7135" i="76"/>
  <c r="H7135" i="76"/>
  <c r="I7135" i="76"/>
  <c r="J7135" i="76"/>
  <c r="G7136" i="76"/>
  <c r="H7136" i="76"/>
  <c r="I7136" i="76"/>
  <c r="J7136" i="76"/>
  <c r="G7137" i="76"/>
  <c r="H7137" i="76"/>
  <c r="I7137" i="76"/>
  <c r="J7137" i="76"/>
  <c r="G7138" i="76"/>
  <c r="H7138" i="76"/>
  <c r="I7138" i="76"/>
  <c r="J7138" i="76"/>
  <c r="G7139" i="76"/>
  <c r="H7139" i="76"/>
  <c r="I7139" i="76"/>
  <c r="J7139" i="76"/>
  <c r="G7140" i="76"/>
  <c r="H7140" i="76"/>
  <c r="I7140" i="76"/>
  <c r="J7140" i="76"/>
  <c r="G7141" i="76"/>
  <c r="H7141" i="76"/>
  <c r="I7141" i="76"/>
  <c r="J7141" i="76"/>
  <c r="G7142" i="76"/>
  <c r="H7142" i="76"/>
  <c r="I7142" i="76"/>
  <c r="J7142" i="76"/>
  <c r="G7143" i="76"/>
  <c r="H7143" i="76"/>
  <c r="I7143" i="76"/>
  <c r="J7143" i="76"/>
  <c r="G7144" i="76"/>
  <c r="H7144" i="76"/>
  <c r="I7144" i="76"/>
  <c r="J7144" i="76"/>
  <c r="G7145" i="76"/>
  <c r="H7145" i="76"/>
  <c r="I7145" i="76"/>
  <c r="J7145" i="76"/>
  <c r="G7146" i="76"/>
  <c r="H7146" i="76"/>
  <c r="I7146" i="76"/>
  <c r="J7146" i="76"/>
  <c r="G7147" i="76"/>
  <c r="H7147" i="76"/>
  <c r="I7147" i="76"/>
  <c r="J7147" i="76"/>
  <c r="G7148" i="76"/>
  <c r="H7148" i="76"/>
  <c r="I7148" i="76"/>
  <c r="J7148" i="76"/>
  <c r="G7149" i="76"/>
  <c r="H7149" i="76"/>
  <c r="I7149" i="76"/>
  <c r="J7149" i="76"/>
  <c r="G7150" i="76"/>
  <c r="H7150" i="76"/>
  <c r="I7150" i="76"/>
  <c r="J7150" i="76"/>
  <c r="G7151" i="76"/>
  <c r="H7151" i="76"/>
  <c r="I7151" i="76"/>
  <c r="J7151" i="76"/>
  <c r="G7152" i="76"/>
  <c r="H7152" i="76"/>
  <c r="I7152" i="76"/>
  <c r="J7152" i="76"/>
  <c r="G7153" i="76"/>
  <c r="H7153" i="76"/>
  <c r="I7153" i="76"/>
  <c r="J7153" i="76"/>
  <c r="G7154" i="76"/>
  <c r="H7154" i="76"/>
  <c r="I7154" i="76"/>
  <c r="J7154" i="76"/>
  <c r="G7155" i="76"/>
  <c r="H7155" i="76"/>
  <c r="I7155" i="76"/>
  <c r="J7155" i="76"/>
  <c r="G7156" i="76"/>
  <c r="H7156" i="76"/>
  <c r="I7156" i="76"/>
  <c r="J7156" i="76"/>
  <c r="G7157" i="76"/>
  <c r="H7157" i="76"/>
  <c r="I7157" i="76"/>
  <c r="J7157" i="76"/>
  <c r="G7158" i="76"/>
  <c r="H7158" i="76"/>
  <c r="I7158" i="76"/>
  <c r="J7158" i="76"/>
  <c r="G7159" i="76"/>
  <c r="H7159" i="76"/>
  <c r="I7159" i="76"/>
  <c r="J7159" i="76"/>
  <c r="G7160" i="76"/>
  <c r="H7160" i="76"/>
  <c r="I7160" i="76"/>
  <c r="J7160" i="76"/>
  <c r="G7161" i="76"/>
  <c r="H7161" i="76"/>
  <c r="I7161" i="76"/>
  <c r="J7161" i="76"/>
  <c r="G7162" i="76"/>
  <c r="H7162" i="76"/>
  <c r="I7162" i="76"/>
  <c r="J7162" i="76"/>
  <c r="G7163" i="76"/>
  <c r="H7163" i="76"/>
  <c r="I7163" i="76"/>
  <c r="J7163" i="76"/>
  <c r="G7164" i="76"/>
  <c r="H7164" i="76"/>
  <c r="I7164" i="76"/>
  <c r="J7164" i="76"/>
  <c r="G7165" i="76"/>
  <c r="H7165" i="76"/>
  <c r="I7165" i="76"/>
  <c r="J7165" i="76"/>
  <c r="G7166" i="76"/>
  <c r="H7166" i="76"/>
  <c r="I7166" i="76"/>
  <c r="J7166" i="76"/>
  <c r="G7167" i="76"/>
  <c r="H7167" i="76"/>
  <c r="I7167" i="76"/>
  <c r="J7167" i="76"/>
  <c r="G7168" i="76"/>
  <c r="H7168" i="76"/>
  <c r="I7168" i="76"/>
  <c r="J7168" i="76"/>
  <c r="G7169" i="76"/>
  <c r="H7169" i="76"/>
  <c r="I7169" i="76"/>
  <c r="J7169" i="76"/>
  <c r="G7170" i="76"/>
  <c r="H7170" i="76"/>
  <c r="I7170" i="76"/>
  <c r="J7170" i="76"/>
  <c r="G7171" i="76"/>
  <c r="H7171" i="76"/>
  <c r="I7171" i="76"/>
  <c r="J7171" i="76"/>
  <c r="G7172" i="76"/>
  <c r="H7172" i="76"/>
  <c r="I7172" i="76"/>
  <c r="J7172" i="76"/>
  <c r="G7173" i="76"/>
  <c r="H7173" i="76"/>
  <c r="I7173" i="76"/>
  <c r="J7173" i="76"/>
  <c r="G7174" i="76"/>
  <c r="H7174" i="76"/>
  <c r="I7174" i="76"/>
  <c r="J7174" i="76"/>
  <c r="G7175" i="76"/>
  <c r="H7175" i="76"/>
  <c r="I7175" i="76"/>
  <c r="J7175" i="76"/>
  <c r="G7176" i="76"/>
  <c r="H7176" i="76"/>
  <c r="I7176" i="76"/>
  <c r="J7176" i="76"/>
  <c r="G7177" i="76"/>
  <c r="H7177" i="76"/>
  <c r="I7177" i="76"/>
  <c r="J7177" i="76"/>
  <c r="G7178" i="76"/>
  <c r="H7178" i="76"/>
  <c r="I7178" i="76"/>
  <c r="J7178" i="76"/>
  <c r="G7179" i="76"/>
  <c r="H7179" i="76"/>
  <c r="I7179" i="76"/>
  <c r="J7179" i="76"/>
  <c r="G7180" i="76"/>
  <c r="H7180" i="76"/>
  <c r="I7180" i="76"/>
  <c r="J7180" i="76"/>
  <c r="G7181" i="76"/>
  <c r="H7181" i="76"/>
  <c r="I7181" i="76"/>
  <c r="J7181" i="76"/>
  <c r="G7182" i="76"/>
  <c r="H7182" i="76"/>
  <c r="I7182" i="76"/>
  <c r="J7182" i="76"/>
  <c r="G7183" i="76"/>
  <c r="H7183" i="76"/>
  <c r="I7183" i="76"/>
  <c r="J7183" i="76"/>
  <c r="G7184" i="76"/>
  <c r="H7184" i="76"/>
  <c r="I7184" i="76"/>
  <c r="J7184" i="76"/>
  <c r="G7185" i="76"/>
  <c r="H7185" i="76"/>
  <c r="I7185" i="76"/>
  <c r="J7185" i="76"/>
  <c r="G7186" i="76"/>
  <c r="H7186" i="76"/>
  <c r="I7186" i="76"/>
  <c r="J7186" i="76"/>
  <c r="G7187" i="76"/>
  <c r="H7187" i="76"/>
  <c r="I7187" i="76"/>
  <c r="J7187" i="76"/>
  <c r="G7188" i="76"/>
  <c r="H7188" i="76"/>
  <c r="I7188" i="76"/>
  <c r="J7188" i="76"/>
  <c r="G7189" i="76"/>
  <c r="H7189" i="76"/>
  <c r="I7189" i="76"/>
  <c r="J7189" i="76"/>
  <c r="G7190" i="76"/>
  <c r="H7190" i="76"/>
  <c r="I7190" i="76"/>
  <c r="J7190" i="76"/>
  <c r="G7191" i="76"/>
  <c r="H7191" i="76"/>
  <c r="I7191" i="76"/>
  <c r="J7191" i="76"/>
  <c r="G7192" i="76"/>
  <c r="H7192" i="76"/>
  <c r="I7192" i="76"/>
  <c r="J7192" i="76"/>
  <c r="G7193" i="76"/>
  <c r="H7193" i="76"/>
  <c r="I7193" i="76"/>
  <c r="J7193" i="76"/>
  <c r="G7194" i="76"/>
  <c r="H7194" i="76"/>
  <c r="I7194" i="76"/>
  <c r="J7194" i="76"/>
  <c r="G7195" i="76"/>
  <c r="H7195" i="76"/>
  <c r="I7195" i="76"/>
  <c r="J7195" i="76"/>
  <c r="G7196" i="76"/>
  <c r="H7196" i="76"/>
  <c r="I7196" i="76"/>
  <c r="J7196" i="76"/>
  <c r="G7197" i="76"/>
  <c r="H7197" i="76"/>
  <c r="I7197" i="76"/>
  <c r="J7197" i="76"/>
  <c r="G7198" i="76"/>
  <c r="H7198" i="76"/>
  <c r="I7198" i="76"/>
  <c r="J7198" i="76"/>
  <c r="G7199" i="76"/>
  <c r="H7199" i="76"/>
  <c r="I7199" i="76"/>
  <c r="J7199" i="76"/>
  <c r="G7200" i="76"/>
  <c r="H7200" i="76"/>
  <c r="I7200" i="76"/>
  <c r="J7200" i="76"/>
  <c r="G7201" i="76"/>
  <c r="H7201" i="76"/>
  <c r="I7201" i="76"/>
  <c r="J7201" i="76"/>
  <c r="G7202" i="76"/>
  <c r="H7202" i="76"/>
  <c r="I7202" i="76"/>
  <c r="J7202" i="76"/>
  <c r="G7203" i="76"/>
  <c r="H7203" i="76"/>
  <c r="I7203" i="76"/>
  <c r="J7203" i="76"/>
  <c r="G7204" i="76"/>
  <c r="H7204" i="76"/>
  <c r="I7204" i="76"/>
  <c r="J7204" i="76"/>
  <c r="G7205" i="76"/>
  <c r="H7205" i="76"/>
  <c r="I7205" i="76"/>
  <c r="J7205" i="76"/>
  <c r="G7206" i="76"/>
  <c r="H7206" i="76"/>
  <c r="I7206" i="76"/>
  <c r="J7206" i="76"/>
  <c r="G7207" i="76"/>
  <c r="H7207" i="76"/>
  <c r="I7207" i="76"/>
  <c r="J7207" i="76"/>
  <c r="G7208" i="76"/>
  <c r="H7208" i="76"/>
  <c r="I7208" i="76"/>
  <c r="J7208" i="76"/>
  <c r="G7209" i="76"/>
  <c r="H7209" i="76"/>
  <c r="I7209" i="76"/>
  <c r="J7209" i="76"/>
  <c r="G7210" i="76"/>
  <c r="H7210" i="76"/>
  <c r="I7210" i="76"/>
  <c r="J7210" i="76"/>
  <c r="G7211" i="76"/>
  <c r="H7211" i="76"/>
  <c r="I7211" i="76"/>
  <c r="J7211" i="76"/>
  <c r="G7212" i="76"/>
  <c r="H7212" i="76"/>
  <c r="I7212" i="76"/>
  <c r="J7212" i="76"/>
  <c r="G7213" i="76"/>
  <c r="H7213" i="76"/>
  <c r="I7213" i="76"/>
  <c r="J7213" i="76"/>
  <c r="G7214" i="76"/>
  <c r="H7214" i="76"/>
  <c r="I7214" i="76"/>
  <c r="J7214" i="76"/>
  <c r="G7215" i="76"/>
  <c r="H7215" i="76"/>
  <c r="I7215" i="76"/>
  <c r="J7215" i="76"/>
  <c r="G7216" i="76"/>
  <c r="H7216" i="76"/>
  <c r="I7216" i="76"/>
  <c r="J7216" i="76"/>
  <c r="G7217" i="76"/>
  <c r="H7217" i="76"/>
  <c r="I7217" i="76"/>
  <c r="J7217" i="76"/>
  <c r="G7218" i="76"/>
  <c r="H7218" i="76"/>
  <c r="I7218" i="76"/>
  <c r="J7218" i="76"/>
  <c r="G7219" i="76"/>
  <c r="H7219" i="76"/>
  <c r="I7219" i="76"/>
  <c r="J7219" i="76"/>
  <c r="G7220" i="76"/>
  <c r="H7220" i="76"/>
  <c r="I7220" i="76"/>
  <c r="J7220" i="76"/>
  <c r="G7221" i="76"/>
  <c r="H7221" i="76"/>
  <c r="I7221" i="76"/>
  <c r="J7221" i="76"/>
  <c r="G7222" i="76"/>
  <c r="H7222" i="76"/>
  <c r="I7222" i="76"/>
  <c r="J7222" i="76"/>
  <c r="G7223" i="76"/>
  <c r="H7223" i="76"/>
  <c r="I7223" i="76"/>
  <c r="J7223" i="76"/>
  <c r="G7224" i="76"/>
  <c r="H7224" i="76"/>
  <c r="I7224" i="76"/>
  <c r="J7224" i="76"/>
  <c r="G7225" i="76"/>
  <c r="H7225" i="76"/>
  <c r="I7225" i="76"/>
  <c r="J7225" i="76"/>
  <c r="G7226" i="76"/>
  <c r="H7226" i="76"/>
  <c r="I7226" i="76"/>
  <c r="J7226" i="76"/>
  <c r="G7227" i="76"/>
  <c r="H7227" i="76"/>
  <c r="I7227" i="76"/>
  <c r="J7227" i="76"/>
  <c r="G7228" i="76"/>
  <c r="H7228" i="76"/>
  <c r="I7228" i="76"/>
  <c r="J7228" i="76"/>
  <c r="G7229" i="76"/>
  <c r="H7229" i="76"/>
  <c r="I7229" i="76"/>
  <c r="J7229" i="76"/>
  <c r="G7230" i="76"/>
  <c r="H7230" i="76"/>
  <c r="I7230" i="76"/>
  <c r="J7230" i="76"/>
  <c r="G7231" i="76"/>
  <c r="H7231" i="76"/>
  <c r="I7231" i="76"/>
  <c r="J7231" i="76"/>
  <c r="G7232" i="76"/>
  <c r="H7232" i="76"/>
  <c r="I7232" i="76"/>
  <c r="J7232" i="76"/>
  <c r="G7233" i="76"/>
  <c r="H7233" i="76"/>
  <c r="I7233" i="76"/>
  <c r="J7233" i="76"/>
  <c r="G7234" i="76"/>
  <c r="H7234" i="76"/>
  <c r="I7234" i="76"/>
  <c r="J7234" i="76"/>
  <c r="G7235" i="76"/>
  <c r="H7235" i="76"/>
  <c r="I7235" i="76"/>
  <c r="J7235" i="76"/>
  <c r="G7236" i="76"/>
  <c r="H7236" i="76"/>
  <c r="I7236" i="76"/>
  <c r="J7236" i="76"/>
  <c r="G7237" i="76"/>
  <c r="H7237" i="76"/>
  <c r="I7237" i="76"/>
  <c r="J7237" i="76"/>
  <c r="G7238" i="76"/>
  <c r="H7238" i="76"/>
  <c r="I7238" i="76"/>
  <c r="J7238" i="76"/>
  <c r="G7239" i="76"/>
  <c r="H7239" i="76"/>
  <c r="I7239" i="76"/>
  <c r="J7239" i="76"/>
  <c r="G7240" i="76"/>
  <c r="H7240" i="76"/>
  <c r="I7240" i="76"/>
  <c r="J7240" i="76"/>
  <c r="G7241" i="76"/>
  <c r="H7241" i="76"/>
  <c r="I7241" i="76"/>
  <c r="J7241" i="76"/>
  <c r="G7242" i="76"/>
  <c r="H7242" i="76"/>
  <c r="I7242" i="76"/>
  <c r="J7242" i="76"/>
  <c r="G7243" i="76"/>
  <c r="H7243" i="76"/>
  <c r="I7243" i="76"/>
  <c r="J7243" i="76"/>
  <c r="G7244" i="76"/>
  <c r="H7244" i="76"/>
  <c r="I7244" i="76"/>
  <c r="J7244" i="76"/>
  <c r="G7245" i="76"/>
  <c r="H7245" i="76"/>
  <c r="I7245" i="76"/>
  <c r="J7245" i="76"/>
  <c r="G7246" i="76"/>
  <c r="H7246" i="76"/>
  <c r="I7246" i="76"/>
  <c r="J7246" i="76"/>
  <c r="G7247" i="76"/>
  <c r="H7247" i="76"/>
  <c r="I7247" i="76"/>
  <c r="J7247" i="76"/>
  <c r="G7248" i="76"/>
  <c r="H7248" i="76"/>
  <c r="I7248" i="76"/>
  <c r="J7248" i="76"/>
  <c r="G7249" i="76"/>
  <c r="H7249" i="76"/>
  <c r="I7249" i="76"/>
  <c r="J7249" i="76"/>
  <c r="G7250" i="76"/>
  <c r="H7250" i="76"/>
  <c r="I7250" i="76"/>
  <c r="J7250" i="76"/>
  <c r="G7251" i="76"/>
  <c r="H7251" i="76"/>
  <c r="I7251" i="76"/>
  <c r="J7251" i="76"/>
  <c r="G7252" i="76"/>
  <c r="H7252" i="76"/>
  <c r="I7252" i="76"/>
  <c r="J7252" i="76"/>
  <c r="G7253" i="76"/>
  <c r="H7253" i="76"/>
  <c r="I7253" i="76"/>
  <c r="J7253" i="76"/>
  <c r="G7254" i="76"/>
  <c r="H7254" i="76"/>
  <c r="I7254" i="76"/>
  <c r="J7254" i="76"/>
  <c r="G7255" i="76"/>
  <c r="H7255" i="76"/>
  <c r="I7255" i="76"/>
  <c r="J7255" i="76"/>
  <c r="G7256" i="76"/>
  <c r="H7256" i="76"/>
  <c r="I7256" i="76"/>
  <c r="J7256" i="76"/>
  <c r="G7257" i="76"/>
  <c r="H7257" i="76"/>
  <c r="I7257" i="76"/>
  <c r="J7257" i="76"/>
  <c r="G7258" i="76"/>
  <c r="H7258" i="76"/>
  <c r="I7258" i="76"/>
  <c r="J7258" i="76"/>
  <c r="G7259" i="76"/>
  <c r="H7259" i="76"/>
  <c r="I7259" i="76"/>
  <c r="J7259" i="76"/>
  <c r="G7260" i="76"/>
  <c r="H7260" i="76"/>
  <c r="I7260" i="76"/>
  <c r="J7260" i="76"/>
  <c r="G7261" i="76"/>
  <c r="H7261" i="76"/>
  <c r="I7261" i="76"/>
  <c r="J7261" i="76"/>
  <c r="G7262" i="76"/>
  <c r="H7262" i="76"/>
  <c r="I7262" i="76"/>
  <c r="J7262" i="76"/>
  <c r="G7263" i="76"/>
  <c r="H7263" i="76"/>
  <c r="I7263" i="76"/>
  <c r="J7263" i="76"/>
  <c r="G7264" i="76"/>
  <c r="H7264" i="76"/>
  <c r="I7264" i="76"/>
  <c r="J7264" i="76"/>
  <c r="G7265" i="76"/>
  <c r="H7265" i="76"/>
  <c r="I7265" i="76"/>
  <c r="J7265" i="76"/>
  <c r="G7266" i="76"/>
  <c r="H7266" i="76"/>
  <c r="I7266" i="76"/>
  <c r="J7266" i="76"/>
  <c r="G7267" i="76"/>
  <c r="H7267" i="76"/>
  <c r="I7267" i="76"/>
  <c r="J7267" i="76"/>
  <c r="G7268" i="76"/>
  <c r="H7268" i="76"/>
  <c r="I7268" i="76"/>
  <c r="J7268" i="76"/>
  <c r="G7269" i="76"/>
  <c r="H7269" i="76"/>
  <c r="I7269" i="76"/>
  <c r="J7269" i="76"/>
  <c r="G7270" i="76"/>
  <c r="H7270" i="76"/>
  <c r="I7270" i="76"/>
  <c r="J7270" i="76"/>
  <c r="G7271" i="76"/>
  <c r="H7271" i="76"/>
  <c r="I7271" i="76"/>
  <c r="J7271" i="76"/>
  <c r="G7272" i="76"/>
  <c r="H7272" i="76"/>
  <c r="I7272" i="76"/>
  <c r="J7272" i="76"/>
  <c r="G7273" i="76"/>
  <c r="H7273" i="76"/>
  <c r="I7273" i="76"/>
  <c r="J7273" i="76"/>
  <c r="G7274" i="76"/>
  <c r="H7274" i="76"/>
  <c r="I7274" i="76"/>
  <c r="J7274" i="76"/>
  <c r="G7275" i="76"/>
  <c r="H7275" i="76"/>
  <c r="I7275" i="76"/>
  <c r="J7275" i="76"/>
  <c r="G7276" i="76"/>
  <c r="H7276" i="76"/>
  <c r="I7276" i="76"/>
  <c r="J7276" i="76"/>
  <c r="G7277" i="76"/>
  <c r="H7277" i="76"/>
  <c r="I7277" i="76"/>
  <c r="J7277" i="76"/>
  <c r="G7278" i="76"/>
  <c r="H7278" i="76"/>
  <c r="I7278" i="76"/>
  <c r="J7278" i="76"/>
  <c r="G7279" i="76"/>
  <c r="H7279" i="76"/>
  <c r="I7279" i="76"/>
  <c r="J7279" i="76"/>
  <c r="G7280" i="76"/>
  <c r="H7280" i="76"/>
  <c r="I7280" i="76"/>
  <c r="J7280" i="76"/>
  <c r="G7281" i="76"/>
  <c r="H7281" i="76"/>
  <c r="I7281" i="76"/>
  <c r="J7281" i="76"/>
  <c r="G7282" i="76"/>
  <c r="H7282" i="76"/>
  <c r="I7282" i="76"/>
  <c r="J7282" i="76"/>
  <c r="G7283" i="76"/>
  <c r="H7283" i="76"/>
  <c r="I7283" i="76"/>
  <c r="J7283" i="76"/>
  <c r="G7284" i="76"/>
  <c r="H7284" i="76"/>
  <c r="I7284" i="76"/>
  <c r="J7284" i="76"/>
  <c r="G7285" i="76"/>
  <c r="H7285" i="76"/>
  <c r="I7285" i="76"/>
  <c r="J7285" i="76"/>
  <c r="G7286" i="76"/>
  <c r="H7286" i="76"/>
  <c r="I7286" i="76"/>
  <c r="J7286" i="76"/>
  <c r="G7287" i="76"/>
  <c r="H7287" i="76"/>
  <c r="I7287" i="76"/>
  <c r="J7287" i="76"/>
  <c r="G7288" i="76"/>
  <c r="H7288" i="76"/>
  <c r="I7288" i="76"/>
  <c r="J7288" i="76"/>
  <c r="G7289" i="76"/>
  <c r="H7289" i="76"/>
  <c r="I7289" i="76"/>
  <c r="J7289" i="76"/>
  <c r="G7290" i="76"/>
  <c r="H7290" i="76"/>
  <c r="I7290" i="76"/>
  <c r="J7290" i="76"/>
  <c r="G7291" i="76"/>
  <c r="H7291" i="76"/>
  <c r="I7291" i="76"/>
  <c r="J7291" i="76"/>
  <c r="G7292" i="76"/>
  <c r="H7292" i="76"/>
  <c r="I7292" i="76"/>
  <c r="J7292" i="76"/>
  <c r="G7293" i="76"/>
  <c r="H7293" i="76"/>
  <c r="I7293" i="76"/>
  <c r="J7293" i="76"/>
  <c r="G7294" i="76"/>
  <c r="H7294" i="76"/>
  <c r="I7294" i="76"/>
  <c r="J7294" i="76"/>
  <c r="G7295" i="76"/>
  <c r="H7295" i="76"/>
  <c r="I7295" i="76"/>
  <c r="J7295" i="76"/>
  <c r="G7296" i="76"/>
  <c r="H7296" i="76"/>
  <c r="I7296" i="76"/>
  <c r="J7296" i="76"/>
  <c r="G7297" i="76"/>
  <c r="H7297" i="76"/>
  <c r="I7297" i="76"/>
  <c r="J7297" i="76"/>
  <c r="G7298" i="76"/>
  <c r="H7298" i="76"/>
  <c r="I7298" i="76"/>
  <c r="J7298" i="76"/>
  <c r="G7299" i="76"/>
  <c r="H7299" i="76"/>
  <c r="I7299" i="76"/>
  <c r="J7299" i="76"/>
  <c r="G7300" i="76"/>
  <c r="H7300" i="76"/>
  <c r="I7300" i="76"/>
  <c r="J7300" i="76"/>
  <c r="G7301" i="76"/>
  <c r="H7301" i="76"/>
  <c r="I7301" i="76"/>
  <c r="J7301" i="76"/>
  <c r="G7302" i="76"/>
  <c r="H7302" i="76"/>
  <c r="I7302" i="76"/>
  <c r="J7302" i="76"/>
  <c r="G7303" i="76"/>
  <c r="H7303" i="76"/>
  <c r="I7303" i="76"/>
  <c r="J7303" i="76"/>
  <c r="G7304" i="76"/>
  <c r="H7304" i="76"/>
  <c r="I7304" i="76"/>
  <c r="J7304" i="76"/>
  <c r="G7305" i="76"/>
  <c r="H7305" i="76"/>
  <c r="I7305" i="76"/>
  <c r="J7305" i="76"/>
  <c r="G7306" i="76"/>
  <c r="H7306" i="76"/>
  <c r="I7306" i="76"/>
  <c r="J7306" i="76"/>
  <c r="G7307" i="76"/>
  <c r="H7307" i="76"/>
  <c r="I7307" i="76"/>
  <c r="J7307" i="76"/>
  <c r="G7308" i="76"/>
  <c r="H7308" i="76"/>
  <c r="I7308" i="76"/>
  <c r="J7308" i="76"/>
  <c r="G7309" i="76"/>
  <c r="H7309" i="76"/>
  <c r="I7309" i="76"/>
  <c r="J7309" i="76"/>
  <c r="G7310" i="76"/>
  <c r="H7310" i="76"/>
  <c r="I7310" i="76"/>
  <c r="J7310" i="76"/>
  <c r="G7311" i="76"/>
  <c r="H7311" i="76"/>
  <c r="I7311" i="76"/>
  <c r="J7311" i="76"/>
  <c r="G7312" i="76"/>
  <c r="H7312" i="76"/>
  <c r="I7312" i="76"/>
  <c r="J7312" i="76"/>
  <c r="G7313" i="76"/>
  <c r="H7313" i="76"/>
  <c r="I7313" i="76"/>
  <c r="J7313" i="76"/>
  <c r="G7314" i="76"/>
  <c r="H7314" i="76"/>
  <c r="I7314" i="76"/>
  <c r="J7314" i="76"/>
  <c r="G7315" i="76"/>
  <c r="H7315" i="76"/>
  <c r="I7315" i="76"/>
  <c r="J7315" i="76"/>
  <c r="G7316" i="76"/>
  <c r="H7316" i="76"/>
  <c r="I7316" i="76"/>
  <c r="J7316" i="76"/>
  <c r="G7317" i="76"/>
  <c r="H7317" i="76"/>
  <c r="I7317" i="76"/>
  <c r="J7317" i="76"/>
  <c r="G7318" i="76"/>
  <c r="H7318" i="76"/>
  <c r="I7318" i="76"/>
  <c r="J7318" i="76"/>
  <c r="G7319" i="76"/>
  <c r="H7319" i="76"/>
  <c r="I7319" i="76"/>
  <c r="J7319" i="76"/>
  <c r="G7320" i="76"/>
  <c r="H7320" i="76"/>
  <c r="I7320" i="76"/>
  <c r="J7320" i="76"/>
  <c r="G7321" i="76"/>
  <c r="H7321" i="76"/>
  <c r="I7321" i="76"/>
  <c r="J7321" i="76"/>
  <c r="G7322" i="76"/>
  <c r="H7322" i="76"/>
  <c r="I7322" i="76"/>
  <c r="J7322" i="76"/>
  <c r="G7323" i="76"/>
  <c r="H7323" i="76"/>
  <c r="I7323" i="76"/>
  <c r="J7323" i="76"/>
  <c r="G7324" i="76"/>
  <c r="H7324" i="76"/>
  <c r="I7324" i="76"/>
  <c r="J7324" i="76"/>
  <c r="G7325" i="76"/>
  <c r="H7325" i="76"/>
  <c r="I7325" i="76"/>
  <c r="J7325" i="76"/>
  <c r="G7326" i="76"/>
  <c r="H7326" i="76"/>
  <c r="I7326" i="76"/>
  <c r="J7326" i="76"/>
  <c r="G7327" i="76"/>
  <c r="H7327" i="76"/>
  <c r="I7327" i="76"/>
  <c r="J7327" i="76"/>
  <c r="G7328" i="76"/>
  <c r="H7328" i="76"/>
  <c r="I7328" i="76"/>
  <c r="J7328" i="76"/>
  <c r="G7329" i="76"/>
  <c r="H7329" i="76"/>
  <c r="I7329" i="76"/>
  <c r="J7329" i="76"/>
  <c r="G7330" i="76"/>
  <c r="H7330" i="76"/>
  <c r="I7330" i="76"/>
  <c r="J7330" i="76"/>
  <c r="G7331" i="76"/>
  <c r="H7331" i="76"/>
  <c r="I7331" i="76"/>
  <c r="J7331" i="76"/>
  <c r="G7332" i="76"/>
  <c r="H7332" i="76"/>
  <c r="I7332" i="76"/>
  <c r="J7332" i="76"/>
  <c r="G7333" i="76"/>
  <c r="H7333" i="76"/>
  <c r="I7333" i="76"/>
  <c r="J7333" i="76"/>
  <c r="G7334" i="76"/>
  <c r="H7334" i="76"/>
  <c r="I7334" i="76"/>
  <c r="J7334" i="76"/>
  <c r="G7335" i="76"/>
  <c r="H7335" i="76"/>
  <c r="I7335" i="76"/>
  <c r="J7335" i="76"/>
  <c r="G7336" i="76"/>
  <c r="H7336" i="76"/>
  <c r="I7336" i="76"/>
  <c r="J7336" i="76"/>
  <c r="G7337" i="76"/>
  <c r="H7337" i="76"/>
  <c r="I7337" i="76"/>
  <c r="J7337" i="76"/>
  <c r="G7338" i="76"/>
  <c r="H7338" i="76"/>
  <c r="I7338" i="76"/>
  <c r="J7338" i="76"/>
  <c r="G7339" i="76"/>
  <c r="H7339" i="76"/>
  <c r="I7339" i="76"/>
  <c r="J7339" i="76"/>
  <c r="G7340" i="76"/>
  <c r="H7340" i="76"/>
  <c r="I7340" i="76"/>
  <c r="J7340" i="76"/>
  <c r="G7341" i="76"/>
  <c r="H7341" i="76"/>
  <c r="I7341" i="76"/>
  <c r="J7341" i="76"/>
  <c r="G7342" i="76"/>
  <c r="H7342" i="76"/>
  <c r="I7342" i="76"/>
  <c r="J7342" i="76"/>
  <c r="G7343" i="76"/>
  <c r="H7343" i="76"/>
  <c r="I7343" i="76"/>
  <c r="J7343" i="76"/>
  <c r="G7344" i="76"/>
  <c r="H7344" i="76"/>
  <c r="I7344" i="76"/>
  <c r="J7344" i="76"/>
  <c r="G7345" i="76"/>
  <c r="H7345" i="76"/>
  <c r="I7345" i="76"/>
  <c r="J7345" i="76"/>
  <c r="G7346" i="76"/>
  <c r="H7346" i="76"/>
  <c r="I7346" i="76"/>
  <c r="J7346" i="76"/>
  <c r="G7347" i="76"/>
  <c r="H7347" i="76"/>
  <c r="I7347" i="76"/>
  <c r="J7347" i="76"/>
  <c r="G7348" i="76"/>
  <c r="H7348" i="76"/>
  <c r="I7348" i="76"/>
  <c r="J7348" i="76"/>
  <c r="G7349" i="76"/>
  <c r="H7349" i="76"/>
  <c r="I7349" i="76"/>
  <c r="J7349" i="76"/>
  <c r="G7350" i="76"/>
  <c r="H7350" i="76"/>
  <c r="I7350" i="76"/>
  <c r="J7350" i="76"/>
  <c r="G7351" i="76"/>
  <c r="H7351" i="76"/>
  <c r="I7351" i="76"/>
  <c r="J7351" i="76"/>
  <c r="G7352" i="76"/>
  <c r="H7352" i="76"/>
  <c r="I7352" i="76"/>
  <c r="J7352" i="76"/>
  <c r="G7353" i="76"/>
  <c r="H7353" i="76"/>
  <c r="I7353" i="76"/>
  <c r="J7353" i="76"/>
  <c r="G7354" i="76"/>
  <c r="H7354" i="76"/>
  <c r="I7354" i="76"/>
  <c r="J7354" i="76"/>
  <c r="G7355" i="76"/>
  <c r="H7355" i="76"/>
  <c r="I7355" i="76"/>
  <c r="J7355" i="76"/>
  <c r="G7356" i="76"/>
  <c r="H7356" i="76"/>
  <c r="I7356" i="76"/>
  <c r="J7356" i="76"/>
  <c r="G7357" i="76"/>
  <c r="H7357" i="76"/>
  <c r="I7357" i="76"/>
  <c r="J7357" i="76"/>
  <c r="G7358" i="76"/>
  <c r="H7358" i="76"/>
  <c r="I7358" i="76"/>
  <c r="J7358" i="76"/>
  <c r="G7359" i="76"/>
  <c r="H7359" i="76"/>
  <c r="I7359" i="76"/>
  <c r="J7359" i="76"/>
  <c r="G7360" i="76"/>
  <c r="H7360" i="76"/>
  <c r="I7360" i="76"/>
  <c r="J7360" i="76"/>
  <c r="G7361" i="76"/>
  <c r="H7361" i="76"/>
  <c r="I7361" i="76"/>
  <c r="J7361" i="76"/>
  <c r="G7362" i="76"/>
  <c r="H7362" i="76"/>
  <c r="I7362" i="76"/>
  <c r="J7362" i="76"/>
  <c r="G7363" i="76"/>
  <c r="H7363" i="76"/>
  <c r="I7363" i="76"/>
  <c r="J7363" i="76"/>
  <c r="G7364" i="76"/>
  <c r="H7364" i="76"/>
  <c r="I7364" i="76"/>
  <c r="J7364" i="76"/>
  <c r="G7365" i="76"/>
  <c r="H7365" i="76"/>
  <c r="I7365" i="76"/>
  <c r="J7365" i="76"/>
  <c r="G7366" i="76"/>
  <c r="H7366" i="76"/>
  <c r="I7366" i="76"/>
  <c r="J7366" i="76"/>
  <c r="G7367" i="76"/>
  <c r="H7367" i="76"/>
  <c r="I7367" i="76"/>
  <c r="J7367" i="76"/>
  <c r="G7368" i="76"/>
  <c r="H7368" i="76"/>
  <c r="I7368" i="76"/>
  <c r="J7368" i="76"/>
  <c r="G7369" i="76"/>
  <c r="H7369" i="76"/>
  <c r="I7369" i="76"/>
  <c r="J7369" i="76"/>
  <c r="G7370" i="76"/>
  <c r="H7370" i="76"/>
  <c r="I7370" i="76"/>
  <c r="J7370" i="76"/>
  <c r="G7371" i="76"/>
  <c r="H7371" i="76"/>
  <c r="I7371" i="76"/>
  <c r="J7371" i="76"/>
  <c r="G7372" i="76"/>
  <c r="H7372" i="76"/>
  <c r="I7372" i="76"/>
  <c r="J7372" i="76"/>
  <c r="G7373" i="76"/>
  <c r="H7373" i="76"/>
  <c r="I7373" i="76"/>
  <c r="J7373" i="76"/>
  <c r="G7374" i="76"/>
  <c r="H7374" i="76"/>
  <c r="I7374" i="76"/>
  <c r="J7374" i="76"/>
  <c r="G7375" i="76"/>
  <c r="H7375" i="76"/>
  <c r="I7375" i="76"/>
  <c r="J7375" i="76"/>
  <c r="G7376" i="76"/>
  <c r="H7376" i="76"/>
  <c r="I7376" i="76"/>
  <c r="J7376" i="76"/>
  <c r="G7377" i="76"/>
  <c r="H7377" i="76"/>
  <c r="I7377" i="76"/>
  <c r="J7377" i="76"/>
  <c r="G7378" i="76"/>
  <c r="H7378" i="76"/>
  <c r="I7378" i="76"/>
  <c r="J7378" i="76"/>
  <c r="G7379" i="76"/>
  <c r="H7379" i="76"/>
  <c r="I7379" i="76"/>
  <c r="J7379" i="76"/>
  <c r="G7380" i="76"/>
  <c r="H7380" i="76"/>
  <c r="I7380" i="76"/>
  <c r="J7380" i="76"/>
  <c r="G7381" i="76"/>
  <c r="H7381" i="76"/>
  <c r="I7381" i="76"/>
  <c r="J7381" i="76"/>
  <c r="G7382" i="76"/>
  <c r="H7382" i="76"/>
  <c r="I7382" i="76"/>
  <c r="J7382" i="76"/>
  <c r="G7383" i="76"/>
  <c r="H7383" i="76"/>
  <c r="I7383" i="76"/>
  <c r="J7383" i="76"/>
  <c r="G7384" i="76"/>
  <c r="H7384" i="76"/>
  <c r="I7384" i="76"/>
  <c r="J7384" i="76"/>
  <c r="G7385" i="76"/>
  <c r="H7385" i="76"/>
  <c r="I7385" i="76"/>
  <c r="J7385" i="76"/>
  <c r="G7386" i="76"/>
  <c r="H7386" i="76"/>
  <c r="I7386" i="76"/>
  <c r="J7386" i="76"/>
  <c r="G7387" i="76"/>
  <c r="H7387" i="76"/>
  <c r="I7387" i="76"/>
  <c r="J7387" i="76"/>
  <c r="G7388" i="76"/>
  <c r="H7388" i="76"/>
  <c r="I7388" i="76"/>
  <c r="J7388" i="76"/>
  <c r="G7389" i="76"/>
  <c r="H7389" i="76"/>
  <c r="I7389" i="76"/>
  <c r="J7389" i="76"/>
  <c r="G7390" i="76"/>
  <c r="H7390" i="76"/>
  <c r="I7390" i="76"/>
  <c r="J7390" i="76"/>
  <c r="G7391" i="76"/>
  <c r="H7391" i="76"/>
  <c r="I7391" i="76"/>
  <c r="J7391" i="76"/>
  <c r="G7392" i="76"/>
  <c r="H7392" i="76"/>
  <c r="I7392" i="76"/>
  <c r="J7392" i="76"/>
  <c r="G7393" i="76"/>
  <c r="H7393" i="76"/>
  <c r="I7393" i="76"/>
  <c r="J7393" i="76"/>
  <c r="G7394" i="76"/>
  <c r="H7394" i="76"/>
  <c r="I7394" i="76"/>
  <c r="J7394" i="76"/>
  <c r="G7395" i="76"/>
  <c r="H7395" i="76"/>
  <c r="I7395" i="76"/>
  <c r="J7395" i="76"/>
  <c r="G7396" i="76"/>
  <c r="H7396" i="76"/>
  <c r="I7396" i="76"/>
  <c r="J7396" i="76"/>
  <c r="G7397" i="76"/>
  <c r="H7397" i="76"/>
  <c r="I7397" i="76"/>
  <c r="J7397" i="76"/>
  <c r="G7398" i="76"/>
  <c r="H7398" i="76"/>
  <c r="I7398" i="76"/>
  <c r="J7398" i="76"/>
  <c r="G7399" i="76"/>
  <c r="H7399" i="76"/>
  <c r="I7399" i="76"/>
  <c r="J7399" i="76"/>
  <c r="G7400" i="76"/>
  <c r="H7400" i="76"/>
  <c r="I7400" i="76"/>
  <c r="J7400" i="76"/>
  <c r="G7401" i="76"/>
  <c r="H7401" i="76"/>
  <c r="I7401" i="76"/>
  <c r="J7401" i="76"/>
  <c r="G7402" i="76"/>
  <c r="H7402" i="76"/>
  <c r="I7402" i="76"/>
  <c r="J7402" i="76"/>
  <c r="G7403" i="76"/>
  <c r="H7403" i="76"/>
  <c r="I7403" i="76"/>
  <c r="J7403" i="76"/>
  <c r="G7404" i="76"/>
  <c r="H7404" i="76"/>
  <c r="I7404" i="76"/>
  <c r="J7404" i="76"/>
  <c r="G7405" i="76"/>
  <c r="H7405" i="76"/>
  <c r="I7405" i="76"/>
  <c r="J7405" i="76"/>
  <c r="G7406" i="76"/>
  <c r="H7406" i="76"/>
  <c r="I7406" i="76"/>
  <c r="J7406" i="76"/>
  <c r="G7407" i="76"/>
  <c r="H7407" i="76"/>
  <c r="I7407" i="76"/>
  <c r="J7407" i="76"/>
  <c r="G7408" i="76"/>
  <c r="H7408" i="76"/>
  <c r="I7408" i="76"/>
  <c r="J7408" i="76"/>
  <c r="G7409" i="76"/>
  <c r="H7409" i="76"/>
  <c r="I7409" i="76"/>
  <c r="J7409" i="76"/>
  <c r="G7410" i="76"/>
  <c r="H7410" i="76"/>
  <c r="I7410" i="76"/>
  <c r="J7410" i="76"/>
  <c r="G7411" i="76"/>
  <c r="H7411" i="76"/>
  <c r="I7411" i="76"/>
  <c r="J7411" i="76"/>
  <c r="G7412" i="76"/>
  <c r="H7412" i="76"/>
  <c r="I7412" i="76"/>
  <c r="J7412" i="76"/>
  <c r="G7413" i="76"/>
  <c r="H7413" i="76"/>
  <c r="I7413" i="76"/>
  <c r="J7413" i="76"/>
  <c r="G7414" i="76"/>
  <c r="H7414" i="76"/>
  <c r="I7414" i="76"/>
  <c r="J7414" i="76"/>
  <c r="G7415" i="76"/>
  <c r="H7415" i="76"/>
  <c r="I7415" i="76"/>
  <c r="J7415" i="76"/>
  <c r="G7416" i="76"/>
  <c r="H7416" i="76"/>
  <c r="I7416" i="76"/>
  <c r="J7416" i="76"/>
  <c r="G7417" i="76"/>
  <c r="H7417" i="76"/>
  <c r="I7417" i="76"/>
  <c r="J7417" i="76"/>
  <c r="G7418" i="76"/>
  <c r="H7418" i="76"/>
  <c r="I7418" i="76"/>
  <c r="J7418" i="76"/>
  <c r="G7419" i="76"/>
  <c r="H7419" i="76"/>
  <c r="I7419" i="76"/>
  <c r="J7419" i="76"/>
  <c r="G7420" i="76"/>
  <c r="H7420" i="76"/>
  <c r="I7420" i="76"/>
  <c r="J7420" i="76"/>
  <c r="G7421" i="76"/>
  <c r="H7421" i="76"/>
  <c r="I7421" i="76"/>
  <c r="J7421" i="76"/>
  <c r="G7422" i="76"/>
  <c r="H7422" i="76"/>
  <c r="I7422" i="76"/>
  <c r="J7422" i="76"/>
  <c r="G7423" i="76"/>
  <c r="H7423" i="76"/>
  <c r="I7423" i="76"/>
  <c r="J7423" i="76"/>
  <c r="G7424" i="76"/>
  <c r="H7424" i="76"/>
  <c r="I7424" i="76"/>
  <c r="J7424" i="76"/>
  <c r="G7425" i="76"/>
  <c r="H7425" i="76"/>
  <c r="I7425" i="76"/>
  <c r="J7425" i="76"/>
  <c r="G7426" i="76"/>
  <c r="H7426" i="76"/>
  <c r="I7426" i="76"/>
  <c r="J7426" i="76"/>
  <c r="G7427" i="76"/>
  <c r="H7427" i="76"/>
  <c r="I7427" i="76"/>
  <c r="J7427" i="76"/>
  <c r="G7428" i="76"/>
  <c r="H7428" i="76"/>
  <c r="I7428" i="76"/>
  <c r="J7428" i="76"/>
  <c r="G7429" i="76"/>
  <c r="H7429" i="76"/>
  <c r="I7429" i="76"/>
  <c r="J7429" i="76"/>
  <c r="G7430" i="76"/>
  <c r="H7430" i="76"/>
  <c r="I7430" i="76"/>
  <c r="J7430" i="76"/>
  <c r="G7431" i="76"/>
  <c r="H7431" i="76"/>
  <c r="I7431" i="76"/>
  <c r="J7431" i="76"/>
  <c r="G7432" i="76"/>
  <c r="H7432" i="76"/>
  <c r="I7432" i="76"/>
  <c r="J7432" i="76"/>
  <c r="G7433" i="76"/>
  <c r="H7433" i="76"/>
  <c r="I7433" i="76"/>
  <c r="J7433" i="76"/>
  <c r="G7434" i="76"/>
  <c r="H7434" i="76"/>
  <c r="I7434" i="76"/>
  <c r="J7434" i="76"/>
  <c r="G7435" i="76"/>
  <c r="H7435" i="76"/>
  <c r="I7435" i="76"/>
  <c r="J7435" i="76"/>
  <c r="G7436" i="76"/>
  <c r="H7436" i="76"/>
  <c r="I7436" i="76"/>
  <c r="J7436" i="76"/>
  <c r="G7437" i="76"/>
  <c r="H7437" i="76"/>
  <c r="I7437" i="76"/>
  <c r="J7437" i="76"/>
  <c r="G7438" i="76"/>
  <c r="H7438" i="76"/>
  <c r="I7438" i="76"/>
  <c r="J7438" i="76"/>
  <c r="G7439" i="76"/>
  <c r="H7439" i="76"/>
  <c r="I7439" i="76"/>
  <c r="J7439" i="76"/>
  <c r="G7440" i="76"/>
  <c r="H7440" i="76"/>
  <c r="I7440" i="76"/>
  <c r="J7440" i="76"/>
  <c r="G7441" i="76"/>
  <c r="H7441" i="76"/>
  <c r="I7441" i="76"/>
  <c r="J7441" i="76"/>
  <c r="G7442" i="76"/>
  <c r="H7442" i="76"/>
  <c r="I7442" i="76"/>
  <c r="J7442" i="76"/>
  <c r="G7443" i="76"/>
  <c r="H7443" i="76"/>
  <c r="I7443" i="76"/>
  <c r="J7443" i="76"/>
  <c r="G7444" i="76"/>
  <c r="H7444" i="76"/>
  <c r="I7444" i="76"/>
  <c r="J7444" i="76"/>
  <c r="G7445" i="76"/>
  <c r="H7445" i="76"/>
  <c r="I7445" i="76"/>
  <c r="J7445" i="76"/>
  <c r="G7446" i="76"/>
  <c r="H7446" i="76"/>
  <c r="I7446" i="76"/>
  <c r="J7446" i="76"/>
  <c r="G7447" i="76"/>
  <c r="H7447" i="76"/>
  <c r="I7447" i="76"/>
  <c r="J7447" i="76"/>
  <c r="G7448" i="76"/>
  <c r="H7448" i="76"/>
  <c r="I7448" i="76"/>
  <c r="J7448" i="76"/>
  <c r="G7449" i="76"/>
  <c r="H7449" i="76"/>
  <c r="I7449" i="76"/>
  <c r="J7449" i="76"/>
  <c r="G7450" i="76"/>
  <c r="H7450" i="76"/>
  <c r="I7450" i="76"/>
  <c r="J7450" i="76"/>
  <c r="G7451" i="76"/>
  <c r="H7451" i="76"/>
  <c r="I7451" i="76"/>
  <c r="J7451" i="76"/>
  <c r="G7452" i="76"/>
  <c r="H7452" i="76"/>
  <c r="I7452" i="76"/>
  <c r="J7452" i="76"/>
  <c r="G7453" i="76"/>
  <c r="H7453" i="76"/>
  <c r="I7453" i="76"/>
  <c r="J7453" i="76"/>
  <c r="G7454" i="76"/>
  <c r="H7454" i="76"/>
  <c r="I7454" i="76"/>
  <c r="J7454" i="76"/>
  <c r="G7455" i="76"/>
  <c r="H7455" i="76"/>
  <c r="I7455" i="76"/>
  <c r="J7455" i="76"/>
  <c r="G7456" i="76"/>
  <c r="H7456" i="76"/>
  <c r="I7456" i="76"/>
  <c r="J7456" i="76"/>
  <c r="G7457" i="76"/>
  <c r="H7457" i="76"/>
  <c r="I7457" i="76"/>
  <c r="J7457" i="76"/>
  <c r="G7458" i="76"/>
  <c r="H7458" i="76"/>
  <c r="I7458" i="76"/>
  <c r="J7458" i="76"/>
  <c r="G7459" i="76"/>
  <c r="H7459" i="76"/>
  <c r="I7459" i="76"/>
  <c r="J7459" i="76"/>
  <c r="G7460" i="76"/>
  <c r="H7460" i="76"/>
  <c r="I7460" i="76"/>
  <c r="J7460" i="76"/>
  <c r="G7461" i="76"/>
  <c r="H7461" i="76"/>
  <c r="I7461" i="76"/>
  <c r="J7461" i="76"/>
  <c r="G7462" i="76"/>
  <c r="H7462" i="76"/>
  <c r="I7462" i="76"/>
  <c r="J7462" i="76"/>
  <c r="G7463" i="76"/>
  <c r="H7463" i="76"/>
  <c r="I7463" i="76"/>
  <c r="J7463" i="76"/>
  <c r="G7464" i="76"/>
  <c r="H7464" i="76"/>
  <c r="I7464" i="76"/>
  <c r="J7464" i="76"/>
  <c r="G7465" i="76"/>
  <c r="H7465" i="76"/>
  <c r="I7465" i="76"/>
  <c r="J7465" i="76"/>
  <c r="G7466" i="76"/>
  <c r="H7466" i="76"/>
  <c r="I7466" i="76"/>
  <c r="J7466" i="76"/>
  <c r="G7467" i="76"/>
  <c r="H7467" i="76"/>
  <c r="I7467" i="76"/>
  <c r="J7467" i="76"/>
  <c r="G7468" i="76"/>
  <c r="H7468" i="76"/>
  <c r="I7468" i="76"/>
  <c r="J7468" i="76"/>
  <c r="G7469" i="76"/>
  <c r="H7469" i="76"/>
  <c r="I7469" i="76"/>
  <c r="J7469" i="76"/>
  <c r="G7470" i="76"/>
  <c r="H7470" i="76"/>
  <c r="I7470" i="76"/>
  <c r="J7470" i="76"/>
  <c r="G7471" i="76"/>
  <c r="H7471" i="76"/>
  <c r="I7471" i="76"/>
  <c r="J7471" i="76"/>
  <c r="G7472" i="76"/>
  <c r="H7472" i="76"/>
  <c r="I7472" i="76"/>
  <c r="J7472" i="76"/>
  <c r="G7473" i="76"/>
  <c r="H7473" i="76"/>
  <c r="I7473" i="76"/>
  <c r="J7473" i="76"/>
  <c r="G7474" i="76"/>
  <c r="H7474" i="76"/>
  <c r="I7474" i="76"/>
  <c r="J7474" i="76"/>
  <c r="G7475" i="76"/>
  <c r="H7475" i="76"/>
  <c r="I7475" i="76"/>
  <c r="J7475" i="76"/>
  <c r="G7476" i="76"/>
  <c r="H7476" i="76"/>
  <c r="I7476" i="76"/>
  <c r="J7476" i="76"/>
  <c r="G7477" i="76"/>
  <c r="H7477" i="76"/>
  <c r="I7477" i="76"/>
  <c r="J7477" i="76"/>
  <c r="G7478" i="76"/>
  <c r="H7478" i="76"/>
  <c r="I7478" i="76"/>
  <c r="J7478" i="76"/>
  <c r="G7479" i="76"/>
  <c r="H7479" i="76"/>
  <c r="I7479" i="76"/>
  <c r="J7479" i="76"/>
  <c r="G7480" i="76"/>
  <c r="H7480" i="76"/>
  <c r="I7480" i="76"/>
  <c r="J7480" i="76"/>
  <c r="G7481" i="76"/>
  <c r="H7481" i="76"/>
  <c r="I7481" i="76"/>
  <c r="J7481" i="76"/>
  <c r="G7482" i="76"/>
  <c r="H7482" i="76"/>
  <c r="I7482" i="76"/>
  <c r="J7482" i="76"/>
  <c r="G7483" i="76"/>
  <c r="H7483" i="76"/>
  <c r="I7483" i="76"/>
  <c r="J7483" i="76"/>
  <c r="G7484" i="76"/>
  <c r="H7484" i="76"/>
  <c r="I7484" i="76"/>
  <c r="J7484" i="76"/>
  <c r="G7485" i="76"/>
  <c r="H7485" i="76"/>
  <c r="I7485" i="76"/>
  <c r="J7485" i="76"/>
  <c r="G7486" i="76"/>
  <c r="H7486" i="76"/>
  <c r="I7486" i="76"/>
  <c r="J7486" i="76"/>
  <c r="G7487" i="76"/>
  <c r="H7487" i="76"/>
  <c r="I7487" i="76"/>
  <c r="J7487" i="76"/>
  <c r="G7488" i="76"/>
  <c r="H7488" i="76"/>
  <c r="I7488" i="76"/>
  <c r="J7488" i="76"/>
  <c r="G7489" i="76"/>
  <c r="H7489" i="76"/>
  <c r="I7489" i="76"/>
  <c r="J7489" i="76"/>
  <c r="G7490" i="76"/>
  <c r="H7490" i="76"/>
  <c r="I7490" i="76"/>
  <c r="J7490" i="76"/>
  <c r="G7491" i="76"/>
  <c r="H7491" i="76"/>
  <c r="I7491" i="76"/>
  <c r="J7491" i="76"/>
  <c r="G7492" i="76"/>
  <c r="H7492" i="76"/>
  <c r="I7492" i="76"/>
  <c r="J7492" i="76"/>
  <c r="G7493" i="76"/>
  <c r="H7493" i="76"/>
  <c r="I7493" i="76"/>
  <c r="J7493" i="76"/>
  <c r="G7494" i="76"/>
  <c r="H7494" i="76"/>
  <c r="I7494" i="76"/>
  <c r="J7494" i="76"/>
  <c r="G7495" i="76"/>
  <c r="H7495" i="76"/>
  <c r="I7495" i="76"/>
  <c r="J7495" i="76"/>
  <c r="G7496" i="76"/>
  <c r="H7496" i="76"/>
  <c r="I7496" i="76"/>
  <c r="J7496" i="76"/>
  <c r="G7497" i="76"/>
  <c r="H7497" i="76"/>
  <c r="I7497" i="76"/>
  <c r="J7497" i="76"/>
  <c r="G7498" i="76"/>
  <c r="H7498" i="76"/>
  <c r="I7498" i="76"/>
  <c r="J7498" i="76"/>
  <c r="G7499" i="76"/>
  <c r="H7499" i="76"/>
  <c r="I7499" i="76"/>
  <c r="J7499" i="76"/>
  <c r="G7500" i="76"/>
  <c r="H7500" i="76"/>
  <c r="I7500" i="76"/>
  <c r="J7500" i="76"/>
  <c r="G7501" i="76"/>
  <c r="H7501" i="76"/>
  <c r="I7501" i="76"/>
  <c r="J7501" i="76"/>
  <c r="G7502" i="76"/>
  <c r="H7502" i="76"/>
  <c r="I7502" i="76"/>
  <c r="J7502" i="76"/>
  <c r="G7503" i="76"/>
  <c r="H7503" i="76"/>
  <c r="I7503" i="76"/>
  <c r="J7503" i="76"/>
  <c r="G7504" i="76"/>
  <c r="H7504" i="76"/>
  <c r="I7504" i="76"/>
  <c r="J7504" i="76"/>
  <c r="G7505" i="76"/>
  <c r="H7505" i="76"/>
  <c r="I7505" i="76"/>
  <c r="J7505" i="76"/>
  <c r="G7506" i="76"/>
  <c r="H7506" i="76"/>
  <c r="I7506" i="76"/>
  <c r="J7506" i="76"/>
  <c r="G7507" i="76"/>
  <c r="H7507" i="76"/>
  <c r="I7507" i="76"/>
  <c r="J7507" i="76"/>
  <c r="G7508" i="76"/>
  <c r="H7508" i="76"/>
  <c r="I7508" i="76"/>
  <c r="J7508" i="76"/>
  <c r="G7509" i="76"/>
  <c r="H7509" i="76"/>
  <c r="I7509" i="76"/>
  <c r="J7509" i="76"/>
  <c r="G7510" i="76"/>
  <c r="H7510" i="76"/>
  <c r="I7510" i="76"/>
  <c r="J7510" i="76"/>
  <c r="G7511" i="76"/>
  <c r="H7511" i="76"/>
  <c r="I7511" i="76"/>
  <c r="J7511" i="76"/>
  <c r="G7512" i="76"/>
  <c r="H7512" i="76"/>
  <c r="I7512" i="76"/>
  <c r="J7512" i="76"/>
  <c r="G7513" i="76"/>
  <c r="H7513" i="76"/>
  <c r="I7513" i="76"/>
  <c r="J7513" i="76"/>
  <c r="G7514" i="76"/>
  <c r="H7514" i="76"/>
  <c r="I7514" i="76"/>
  <c r="J7514" i="76"/>
  <c r="G7515" i="76"/>
  <c r="H7515" i="76"/>
  <c r="I7515" i="76"/>
  <c r="J7515" i="76"/>
  <c r="G7516" i="76"/>
  <c r="H7516" i="76"/>
  <c r="I7516" i="76"/>
  <c r="J7516" i="76"/>
  <c r="G7517" i="76"/>
  <c r="H7517" i="76"/>
  <c r="I7517" i="76"/>
  <c r="J7517" i="76"/>
  <c r="G7518" i="76"/>
  <c r="H7518" i="76"/>
  <c r="I7518" i="76"/>
  <c r="J7518" i="76"/>
  <c r="G7519" i="76"/>
  <c r="H7519" i="76"/>
  <c r="I7519" i="76"/>
  <c r="J7519" i="76"/>
  <c r="G7520" i="76"/>
  <c r="H7520" i="76"/>
  <c r="I7520" i="76"/>
  <c r="J7520" i="76"/>
  <c r="G7521" i="76"/>
  <c r="H7521" i="76"/>
  <c r="I7521" i="76"/>
  <c r="J7521" i="76"/>
  <c r="G7522" i="76"/>
  <c r="H7522" i="76"/>
  <c r="I7522" i="76"/>
  <c r="J7522" i="76"/>
  <c r="G7523" i="76"/>
  <c r="H7523" i="76"/>
  <c r="I7523" i="76"/>
  <c r="J7523" i="76"/>
  <c r="G7524" i="76"/>
  <c r="H7524" i="76"/>
  <c r="I7524" i="76"/>
  <c r="J7524" i="76"/>
  <c r="G7525" i="76"/>
  <c r="H7525" i="76"/>
  <c r="I7525" i="76"/>
  <c r="J7525" i="76"/>
  <c r="G7526" i="76"/>
  <c r="H7526" i="76"/>
  <c r="I7526" i="76"/>
  <c r="J7526" i="76"/>
  <c r="G7527" i="76"/>
  <c r="H7527" i="76"/>
  <c r="I7527" i="76"/>
  <c r="J7527" i="76"/>
  <c r="G7528" i="76"/>
  <c r="H7528" i="76"/>
  <c r="I7528" i="76"/>
  <c r="J7528" i="76"/>
  <c r="G7529" i="76"/>
  <c r="H7529" i="76"/>
  <c r="I7529" i="76"/>
  <c r="J7529" i="76"/>
  <c r="G7530" i="76"/>
  <c r="H7530" i="76"/>
  <c r="I7530" i="76"/>
  <c r="J7530" i="76"/>
  <c r="G7531" i="76"/>
  <c r="H7531" i="76"/>
  <c r="I7531" i="76"/>
  <c r="J7531" i="76"/>
  <c r="G7532" i="76"/>
  <c r="H7532" i="76"/>
  <c r="I7532" i="76"/>
  <c r="J7532" i="76"/>
  <c r="G7533" i="76"/>
  <c r="H7533" i="76"/>
  <c r="I7533" i="76"/>
  <c r="J7533" i="76"/>
  <c r="G7534" i="76"/>
  <c r="H7534" i="76"/>
  <c r="I7534" i="76"/>
  <c r="J7534" i="76"/>
  <c r="G7535" i="76"/>
  <c r="H7535" i="76"/>
  <c r="I7535" i="76"/>
  <c r="J7535" i="76"/>
  <c r="G7536" i="76"/>
  <c r="H7536" i="76"/>
  <c r="I7536" i="76"/>
  <c r="J7536" i="76"/>
  <c r="G7537" i="76"/>
  <c r="H7537" i="76"/>
  <c r="I7537" i="76"/>
  <c r="J7537" i="76"/>
  <c r="G7538" i="76"/>
  <c r="H7538" i="76"/>
  <c r="I7538" i="76"/>
  <c r="J7538" i="76"/>
  <c r="G7539" i="76"/>
  <c r="H7539" i="76"/>
  <c r="I7539" i="76"/>
  <c r="J7539" i="76"/>
  <c r="G7540" i="76"/>
  <c r="H7540" i="76"/>
  <c r="I7540" i="76"/>
  <c r="J7540" i="76"/>
  <c r="G7541" i="76"/>
  <c r="H7541" i="76"/>
  <c r="I7541" i="76"/>
  <c r="J7541" i="76"/>
  <c r="G7542" i="76"/>
  <c r="H7542" i="76"/>
  <c r="I7542" i="76"/>
  <c r="J7542" i="76"/>
  <c r="G7543" i="76"/>
  <c r="H7543" i="76"/>
  <c r="I7543" i="76"/>
  <c r="J7543" i="76"/>
  <c r="G7544" i="76"/>
  <c r="H7544" i="76"/>
  <c r="I7544" i="76"/>
  <c r="J7544" i="76"/>
  <c r="G7545" i="76"/>
  <c r="H7545" i="76"/>
  <c r="I7545" i="76"/>
  <c r="J7545" i="76"/>
  <c r="G7546" i="76"/>
  <c r="H7546" i="76"/>
  <c r="I7546" i="76"/>
  <c r="J7546" i="76"/>
  <c r="G7547" i="76"/>
  <c r="H7547" i="76"/>
  <c r="I7547" i="76"/>
  <c r="J7547" i="76"/>
  <c r="G7548" i="76"/>
  <c r="H7548" i="76"/>
  <c r="I7548" i="76"/>
  <c r="J7548" i="76"/>
  <c r="G7549" i="76"/>
  <c r="H7549" i="76"/>
  <c r="I7549" i="76"/>
  <c r="J7549" i="76"/>
  <c r="G7550" i="76"/>
  <c r="H7550" i="76"/>
  <c r="I7550" i="76"/>
  <c r="J7550" i="76"/>
  <c r="G7551" i="76"/>
  <c r="H7551" i="76"/>
  <c r="I7551" i="76"/>
  <c r="J7551" i="76"/>
  <c r="G7552" i="76"/>
  <c r="H7552" i="76"/>
  <c r="I7552" i="76"/>
  <c r="J7552" i="76"/>
  <c r="G7553" i="76"/>
  <c r="H7553" i="76"/>
  <c r="I7553" i="76"/>
  <c r="J7553" i="76"/>
  <c r="G7554" i="76"/>
  <c r="H7554" i="76"/>
  <c r="I7554" i="76"/>
  <c r="J7554" i="76"/>
  <c r="G7555" i="76"/>
  <c r="H7555" i="76"/>
  <c r="I7555" i="76"/>
  <c r="J7555" i="76"/>
  <c r="G7556" i="76"/>
  <c r="H7556" i="76"/>
  <c r="I7556" i="76"/>
  <c r="J7556" i="76"/>
  <c r="G7557" i="76"/>
  <c r="H7557" i="76"/>
  <c r="I7557" i="76"/>
  <c r="J7557" i="76"/>
  <c r="G7558" i="76"/>
  <c r="H7558" i="76"/>
  <c r="I7558" i="76"/>
  <c r="J7558" i="76"/>
  <c r="G7559" i="76"/>
  <c r="H7559" i="76"/>
  <c r="I7559" i="76"/>
  <c r="J7559" i="76"/>
  <c r="G7560" i="76"/>
  <c r="H7560" i="76"/>
  <c r="I7560" i="76"/>
  <c r="J7560" i="76"/>
  <c r="G7561" i="76"/>
  <c r="H7561" i="76"/>
  <c r="I7561" i="76"/>
  <c r="J7561" i="76"/>
  <c r="G7562" i="76"/>
  <c r="H7562" i="76"/>
  <c r="I7562" i="76"/>
  <c r="J7562" i="76"/>
  <c r="G7563" i="76"/>
  <c r="H7563" i="76"/>
  <c r="I7563" i="76"/>
  <c r="J7563" i="76"/>
  <c r="G7564" i="76"/>
  <c r="H7564" i="76"/>
  <c r="I7564" i="76"/>
  <c r="J7564" i="76"/>
  <c r="G7565" i="76"/>
  <c r="H7565" i="76"/>
  <c r="I7565" i="76"/>
  <c r="J7565" i="76"/>
  <c r="G7566" i="76"/>
  <c r="H7566" i="76"/>
  <c r="I7566" i="76"/>
  <c r="J7566" i="76"/>
  <c r="G7567" i="76"/>
  <c r="H7567" i="76"/>
  <c r="I7567" i="76"/>
  <c r="J7567" i="76"/>
  <c r="G7568" i="76"/>
  <c r="H7568" i="76"/>
  <c r="I7568" i="76"/>
  <c r="J7568" i="76"/>
  <c r="G7569" i="76"/>
  <c r="H7569" i="76"/>
  <c r="I7569" i="76"/>
  <c r="J7569" i="76"/>
  <c r="G7570" i="76"/>
  <c r="H7570" i="76"/>
  <c r="I7570" i="76"/>
  <c r="J7570" i="76"/>
  <c r="G7571" i="76"/>
  <c r="H7571" i="76"/>
  <c r="I7571" i="76"/>
  <c r="J7571" i="76"/>
  <c r="G7572" i="76"/>
  <c r="H7572" i="76"/>
  <c r="I7572" i="76"/>
  <c r="J7572" i="76"/>
  <c r="G7573" i="76"/>
  <c r="H7573" i="76"/>
  <c r="I7573" i="76"/>
  <c r="J7573" i="76"/>
  <c r="G7574" i="76"/>
  <c r="H7574" i="76"/>
  <c r="I7574" i="76"/>
  <c r="J7574" i="76"/>
  <c r="G7575" i="76"/>
  <c r="H7575" i="76"/>
  <c r="I7575" i="76"/>
  <c r="J7575" i="76"/>
  <c r="G7576" i="76"/>
  <c r="H7576" i="76"/>
  <c r="I7576" i="76"/>
  <c r="J7576" i="76"/>
  <c r="G7577" i="76"/>
  <c r="H7577" i="76"/>
  <c r="I7577" i="76"/>
  <c r="J7577" i="76"/>
  <c r="G7578" i="76"/>
  <c r="H7578" i="76"/>
  <c r="I7578" i="76"/>
  <c r="J7578" i="76"/>
  <c r="G7579" i="76"/>
  <c r="H7579" i="76"/>
  <c r="I7579" i="76"/>
  <c r="J7579" i="76"/>
  <c r="G7580" i="76"/>
  <c r="H7580" i="76"/>
  <c r="I7580" i="76"/>
  <c r="J7580" i="76"/>
  <c r="G7581" i="76"/>
  <c r="H7581" i="76"/>
  <c r="I7581" i="76"/>
  <c r="J7581" i="76"/>
  <c r="G7582" i="76"/>
  <c r="H7582" i="76"/>
  <c r="I7582" i="76"/>
  <c r="J7582" i="76"/>
  <c r="G7583" i="76"/>
  <c r="H7583" i="76"/>
  <c r="I7583" i="76"/>
  <c r="J7583" i="76"/>
  <c r="G7584" i="76"/>
  <c r="H7584" i="76"/>
  <c r="I7584" i="76"/>
  <c r="J7584" i="76"/>
  <c r="G7585" i="76"/>
  <c r="H7585" i="76"/>
  <c r="I7585" i="76"/>
  <c r="J7585" i="76"/>
  <c r="G7586" i="76"/>
  <c r="H7586" i="76"/>
  <c r="I7586" i="76"/>
  <c r="J7586" i="76"/>
  <c r="G7587" i="76"/>
  <c r="H7587" i="76"/>
  <c r="I7587" i="76"/>
  <c r="J7587" i="76"/>
  <c r="G7588" i="76"/>
  <c r="H7588" i="76"/>
  <c r="I7588" i="76"/>
  <c r="J7588" i="76"/>
  <c r="G7589" i="76"/>
  <c r="H7589" i="76"/>
  <c r="I7589" i="76"/>
  <c r="J7589" i="76"/>
  <c r="G7590" i="76"/>
  <c r="H7590" i="76"/>
  <c r="I7590" i="76"/>
  <c r="J7590" i="76"/>
  <c r="G7591" i="76"/>
  <c r="H7591" i="76"/>
  <c r="I7591" i="76"/>
  <c r="J7591" i="76"/>
  <c r="G7592" i="76"/>
  <c r="H7592" i="76"/>
  <c r="I7592" i="76"/>
  <c r="J7592" i="76"/>
  <c r="G7593" i="76"/>
  <c r="H7593" i="76"/>
  <c r="I7593" i="76"/>
  <c r="J7593" i="76"/>
  <c r="G7594" i="76"/>
  <c r="H7594" i="76"/>
  <c r="I7594" i="76"/>
  <c r="J7594" i="76"/>
  <c r="G7595" i="76"/>
  <c r="H7595" i="76"/>
  <c r="I7595" i="76"/>
  <c r="J7595" i="76"/>
  <c r="G7596" i="76"/>
  <c r="H7596" i="76"/>
  <c r="I7596" i="76"/>
  <c r="J7596" i="76"/>
  <c r="G7597" i="76"/>
  <c r="H7597" i="76"/>
  <c r="I7597" i="76"/>
  <c r="J7597" i="76"/>
  <c r="G7598" i="76"/>
  <c r="H7598" i="76"/>
  <c r="I7598" i="76"/>
  <c r="J7598" i="76"/>
  <c r="G7599" i="76"/>
  <c r="H7599" i="76"/>
  <c r="I7599" i="76"/>
  <c r="J7599" i="76"/>
  <c r="G7600" i="76"/>
  <c r="H7600" i="76"/>
  <c r="I7600" i="76"/>
  <c r="J7600" i="76"/>
  <c r="G7601" i="76"/>
  <c r="H7601" i="76"/>
  <c r="I7601" i="76"/>
  <c r="J7601" i="76"/>
  <c r="G7602" i="76"/>
  <c r="H7602" i="76"/>
  <c r="I7602" i="76"/>
  <c r="J7602" i="76"/>
  <c r="G7603" i="76"/>
  <c r="H7603" i="76"/>
  <c r="I7603" i="76"/>
  <c r="J7603" i="76"/>
  <c r="G7604" i="76"/>
  <c r="H7604" i="76"/>
  <c r="I7604" i="76"/>
  <c r="J7604" i="76"/>
  <c r="G7605" i="76"/>
  <c r="H7605" i="76"/>
  <c r="I7605" i="76"/>
  <c r="J7605" i="76"/>
  <c r="G7606" i="76"/>
  <c r="H7606" i="76"/>
  <c r="I7606" i="76"/>
  <c r="J7606" i="76"/>
  <c r="G7607" i="76"/>
  <c r="H7607" i="76"/>
  <c r="I7607" i="76"/>
  <c r="J7607" i="76"/>
  <c r="G7608" i="76"/>
  <c r="H7608" i="76"/>
  <c r="I7608" i="76"/>
  <c r="J7608" i="76"/>
  <c r="G7609" i="76"/>
  <c r="H7609" i="76"/>
  <c r="I7609" i="76"/>
  <c r="J7609" i="76"/>
  <c r="G7610" i="76"/>
  <c r="H7610" i="76"/>
  <c r="I7610" i="76"/>
  <c r="J7610" i="76"/>
  <c r="G7611" i="76"/>
  <c r="H7611" i="76"/>
  <c r="I7611" i="76"/>
  <c r="J7611" i="76"/>
  <c r="G7612" i="76"/>
  <c r="H7612" i="76"/>
  <c r="I7612" i="76"/>
  <c r="J7612" i="76"/>
  <c r="G7613" i="76"/>
  <c r="H7613" i="76"/>
  <c r="I7613" i="76"/>
  <c r="J7613" i="76"/>
  <c r="G7614" i="76"/>
  <c r="H7614" i="76"/>
  <c r="I7614" i="76"/>
  <c r="J7614" i="76"/>
  <c r="G7615" i="76"/>
  <c r="H7615" i="76"/>
  <c r="I7615" i="76"/>
  <c r="J7615" i="76"/>
  <c r="G7616" i="76"/>
  <c r="H7616" i="76"/>
  <c r="I7616" i="76"/>
  <c r="J7616" i="76"/>
  <c r="G7617" i="76"/>
  <c r="H7617" i="76"/>
  <c r="I7617" i="76"/>
  <c r="J7617" i="76"/>
  <c r="G7618" i="76"/>
  <c r="H7618" i="76"/>
  <c r="I7618" i="76"/>
  <c r="J7618" i="76"/>
  <c r="G7619" i="76"/>
  <c r="H7619" i="76"/>
  <c r="I7619" i="76"/>
  <c r="J7619" i="76"/>
  <c r="G7620" i="76"/>
  <c r="H7620" i="76"/>
  <c r="I7620" i="76"/>
  <c r="J7620" i="76"/>
  <c r="G7621" i="76"/>
  <c r="H7621" i="76"/>
  <c r="I7621" i="76"/>
  <c r="J7621" i="76"/>
  <c r="G7622" i="76"/>
  <c r="H7622" i="76"/>
  <c r="I7622" i="76"/>
  <c r="J7622" i="76"/>
  <c r="G7623" i="76"/>
  <c r="H7623" i="76"/>
  <c r="I7623" i="76"/>
  <c r="J7623" i="76"/>
  <c r="G7624" i="76"/>
  <c r="H7624" i="76"/>
  <c r="I7624" i="76"/>
  <c r="J7624" i="76"/>
  <c r="G7625" i="76"/>
  <c r="H7625" i="76"/>
  <c r="I7625" i="76"/>
  <c r="J7625" i="76"/>
  <c r="G7626" i="76"/>
  <c r="H7626" i="76"/>
  <c r="I7626" i="76"/>
  <c r="J7626" i="76"/>
  <c r="G7627" i="76"/>
  <c r="H7627" i="76"/>
  <c r="I7627" i="76"/>
  <c r="J7627" i="76"/>
  <c r="G7628" i="76"/>
  <c r="H7628" i="76"/>
  <c r="I7628" i="76"/>
  <c r="J7628" i="76"/>
  <c r="G7629" i="76"/>
  <c r="H7629" i="76"/>
  <c r="I7629" i="76"/>
  <c r="J7629" i="76"/>
  <c r="G7630" i="76"/>
  <c r="H7630" i="76"/>
  <c r="I7630" i="76"/>
  <c r="J7630" i="76"/>
  <c r="G7631" i="76"/>
  <c r="H7631" i="76"/>
  <c r="I7631" i="76"/>
  <c r="J7631" i="76"/>
  <c r="G7632" i="76"/>
  <c r="H7632" i="76"/>
  <c r="I7632" i="76"/>
  <c r="J7632" i="76"/>
  <c r="G7633" i="76"/>
  <c r="H7633" i="76"/>
  <c r="I7633" i="76"/>
  <c r="J7633" i="76"/>
  <c r="G7634" i="76"/>
  <c r="H7634" i="76"/>
  <c r="I7634" i="76"/>
  <c r="J7634" i="76"/>
  <c r="G7635" i="76"/>
  <c r="H7635" i="76"/>
  <c r="I7635" i="76"/>
  <c r="J7635" i="76"/>
  <c r="G7636" i="76"/>
  <c r="H7636" i="76"/>
  <c r="I7636" i="76"/>
  <c r="J7636" i="76"/>
  <c r="G7637" i="76"/>
  <c r="H7637" i="76"/>
  <c r="I7637" i="76"/>
  <c r="J7637" i="76"/>
  <c r="G7638" i="76"/>
  <c r="H7638" i="76"/>
  <c r="I7638" i="76"/>
  <c r="J7638" i="76"/>
  <c r="G7639" i="76"/>
  <c r="H7639" i="76"/>
  <c r="I7639" i="76"/>
  <c r="J7639" i="76"/>
  <c r="G7640" i="76"/>
  <c r="H7640" i="76"/>
  <c r="I7640" i="76"/>
  <c r="J7640" i="76"/>
  <c r="G7641" i="76"/>
  <c r="H7641" i="76"/>
  <c r="I7641" i="76"/>
  <c r="J7641" i="76"/>
  <c r="G7642" i="76"/>
  <c r="H7642" i="76"/>
  <c r="I7642" i="76"/>
  <c r="J7642" i="76"/>
  <c r="G7643" i="76"/>
  <c r="H7643" i="76"/>
  <c r="I7643" i="76"/>
  <c r="J7643" i="76"/>
  <c r="G7644" i="76"/>
  <c r="H7644" i="76"/>
  <c r="I7644" i="76"/>
  <c r="J7644" i="76"/>
  <c r="G7645" i="76"/>
  <c r="H7645" i="76"/>
  <c r="I7645" i="76"/>
  <c r="J7645" i="76"/>
  <c r="G7646" i="76"/>
  <c r="H7646" i="76"/>
  <c r="I7646" i="76"/>
  <c r="J7646" i="76"/>
  <c r="G7647" i="76"/>
  <c r="H7647" i="76"/>
  <c r="I7647" i="76"/>
  <c r="J7647" i="76"/>
  <c r="G7648" i="76"/>
  <c r="H7648" i="76"/>
  <c r="I7648" i="76"/>
  <c r="J7648" i="76"/>
  <c r="G7649" i="76"/>
  <c r="H7649" i="76"/>
  <c r="I7649" i="76"/>
  <c r="J7649" i="76"/>
  <c r="G7650" i="76"/>
  <c r="H7650" i="76"/>
  <c r="I7650" i="76"/>
  <c r="J7650" i="76"/>
  <c r="G7651" i="76"/>
  <c r="H7651" i="76"/>
  <c r="I7651" i="76"/>
  <c r="J7651" i="76"/>
  <c r="G7652" i="76"/>
  <c r="H7652" i="76"/>
  <c r="I7652" i="76"/>
  <c r="J7652" i="76"/>
  <c r="G7653" i="76"/>
  <c r="H7653" i="76"/>
  <c r="I7653" i="76"/>
  <c r="J7653" i="76"/>
  <c r="G7654" i="76"/>
  <c r="H7654" i="76"/>
  <c r="I7654" i="76"/>
  <c r="J7654" i="76"/>
  <c r="G7655" i="76"/>
  <c r="H7655" i="76"/>
  <c r="I7655" i="76"/>
  <c r="J7655" i="76"/>
  <c r="G7656" i="76"/>
  <c r="H7656" i="76"/>
  <c r="I7656" i="76"/>
  <c r="J7656" i="76"/>
  <c r="G7657" i="76"/>
  <c r="H7657" i="76"/>
  <c r="I7657" i="76"/>
  <c r="J7657" i="76"/>
  <c r="G7658" i="76"/>
  <c r="H7658" i="76"/>
  <c r="I7658" i="76"/>
  <c r="J7658" i="76"/>
  <c r="G7659" i="76"/>
  <c r="H7659" i="76"/>
  <c r="I7659" i="76"/>
  <c r="J7659" i="76"/>
  <c r="G7660" i="76"/>
  <c r="H7660" i="76"/>
  <c r="I7660" i="76"/>
  <c r="J7660" i="76"/>
  <c r="G7661" i="76"/>
  <c r="H7661" i="76"/>
  <c r="I7661" i="76"/>
  <c r="J7661" i="76"/>
  <c r="G7662" i="76"/>
  <c r="H7662" i="76"/>
  <c r="I7662" i="76"/>
  <c r="J7662" i="76"/>
  <c r="G7663" i="76"/>
  <c r="H7663" i="76"/>
  <c r="I7663" i="76"/>
  <c r="J7663" i="76"/>
  <c r="G7664" i="76"/>
  <c r="H7664" i="76"/>
  <c r="I7664" i="76"/>
  <c r="J7664" i="76"/>
  <c r="G7665" i="76"/>
  <c r="H7665" i="76"/>
  <c r="I7665" i="76"/>
  <c r="J7665" i="76"/>
  <c r="G7666" i="76"/>
  <c r="H7666" i="76"/>
  <c r="I7666" i="76"/>
  <c r="J7666" i="76"/>
  <c r="G7667" i="76"/>
  <c r="H7667" i="76"/>
  <c r="I7667" i="76"/>
  <c r="J7667" i="76"/>
  <c r="G7668" i="76"/>
  <c r="H7668" i="76"/>
  <c r="I7668" i="76"/>
  <c r="J7668" i="76"/>
  <c r="G7669" i="76"/>
  <c r="H7669" i="76"/>
  <c r="I7669" i="76"/>
  <c r="J7669" i="76"/>
  <c r="G7670" i="76"/>
  <c r="H7670" i="76"/>
  <c r="I7670" i="76"/>
  <c r="J7670" i="76"/>
  <c r="G7671" i="76"/>
  <c r="H7671" i="76"/>
  <c r="I7671" i="76"/>
  <c r="J7671" i="76"/>
  <c r="G7672" i="76"/>
  <c r="H7672" i="76"/>
  <c r="I7672" i="76"/>
  <c r="J7672" i="76"/>
  <c r="G7673" i="76"/>
  <c r="H7673" i="76"/>
  <c r="I7673" i="76"/>
  <c r="J7673" i="76"/>
  <c r="G7674" i="76"/>
  <c r="H7674" i="76"/>
  <c r="I7674" i="76"/>
  <c r="J7674" i="76"/>
  <c r="G7675" i="76"/>
  <c r="H7675" i="76"/>
  <c r="I7675" i="76"/>
  <c r="J7675" i="76"/>
  <c r="G7676" i="76"/>
  <c r="H7676" i="76"/>
  <c r="I7676" i="76"/>
  <c r="J7676" i="76"/>
  <c r="G7677" i="76"/>
  <c r="H7677" i="76"/>
  <c r="I7677" i="76"/>
  <c r="J7677" i="76"/>
  <c r="G7678" i="76"/>
  <c r="H7678" i="76"/>
  <c r="I7678" i="76"/>
  <c r="J7678" i="76"/>
  <c r="G7679" i="76"/>
  <c r="H7679" i="76"/>
  <c r="I7679" i="76"/>
  <c r="J7679" i="76"/>
  <c r="G7680" i="76"/>
  <c r="H7680" i="76"/>
  <c r="I7680" i="76"/>
  <c r="J7680" i="76"/>
  <c r="G7681" i="76"/>
  <c r="H7681" i="76"/>
  <c r="I7681" i="76"/>
  <c r="J7681" i="76"/>
  <c r="G7682" i="76"/>
  <c r="H7682" i="76"/>
  <c r="I7682" i="76"/>
  <c r="J7682" i="76"/>
  <c r="G7683" i="76"/>
  <c r="H7683" i="76"/>
  <c r="I7683" i="76"/>
  <c r="J7683" i="76"/>
  <c r="G7684" i="76"/>
  <c r="H7684" i="76"/>
  <c r="I7684" i="76"/>
  <c r="J7684" i="76"/>
  <c r="G7685" i="76"/>
  <c r="H7685" i="76"/>
  <c r="I7685" i="76"/>
  <c r="J7685" i="76"/>
  <c r="G7686" i="76"/>
  <c r="H7686" i="76"/>
  <c r="I7686" i="76"/>
  <c r="J7686" i="76"/>
  <c r="G7687" i="76"/>
  <c r="H7687" i="76"/>
  <c r="I7687" i="76"/>
  <c r="J7687" i="76"/>
  <c r="G7688" i="76"/>
  <c r="H7688" i="76"/>
  <c r="I7688" i="76"/>
  <c r="J7688" i="76"/>
  <c r="G7689" i="76"/>
  <c r="H7689" i="76"/>
  <c r="I7689" i="76"/>
  <c r="J7689" i="76"/>
  <c r="G7690" i="76"/>
  <c r="H7690" i="76"/>
  <c r="I7690" i="76"/>
  <c r="J7690" i="76"/>
  <c r="G7691" i="76"/>
  <c r="H7691" i="76"/>
  <c r="I7691" i="76"/>
  <c r="J7691" i="76"/>
  <c r="G7692" i="76"/>
  <c r="H7692" i="76"/>
  <c r="I7692" i="76"/>
  <c r="J7692" i="76"/>
  <c r="G7693" i="76"/>
  <c r="H7693" i="76"/>
  <c r="I7693" i="76"/>
  <c r="J7693" i="76"/>
  <c r="G7694" i="76"/>
  <c r="H7694" i="76"/>
  <c r="I7694" i="76"/>
  <c r="J7694" i="76"/>
  <c r="G7695" i="76"/>
  <c r="H7695" i="76"/>
  <c r="I7695" i="76"/>
  <c r="J7695" i="76"/>
  <c r="G7696" i="76"/>
  <c r="H7696" i="76"/>
  <c r="I7696" i="76"/>
  <c r="J7696" i="76"/>
  <c r="G7697" i="76"/>
  <c r="H7697" i="76"/>
  <c r="I7697" i="76"/>
  <c r="J7697" i="76"/>
  <c r="G7698" i="76"/>
  <c r="H7698" i="76"/>
  <c r="I7698" i="76"/>
  <c r="J7698" i="76"/>
  <c r="G7699" i="76"/>
  <c r="H7699" i="76"/>
  <c r="I7699" i="76"/>
  <c r="J7699" i="76"/>
  <c r="G7700" i="76"/>
  <c r="H7700" i="76"/>
  <c r="I7700" i="76"/>
  <c r="J7700" i="76"/>
  <c r="G7701" i="76"/>
  <c r="H7701" i="76"/>
  <c r="I7701" i="76"/>
  <c r="J7701" i="76"/>
  <c r="G7702" i="76"/>
  <c r="H7702" i="76"/>
  <c r="I7702" i="76"/>
  <c r="J7702" i="76"/>
  <c r="G7703" i="76"/>
  <c r="H7703" i="76"/>
  <c r="I7703" i="76"/>
  <c r="J7703" i="76"/>
  <c r="G7704" i="76"/>
  <c r="H7704" i="76"/>
  <c r="I7704" i="76"/>
  <c r="J7704" i="76"/>
  <c r="G7705" i="76"/>
  <c r="H7705" i="76"/>
  <c r="I7705" i="76"/>
  <c r="J7705" i="76"/>
  <c r="G7706" i="76"/>
  <c r="H7706" i="76"/>
  <c r="I7706" i="76"/>
  <c r="J7706" i="76"/>
  <c r="G7707" i="76"/>
  <c r="H7707" i="76"/>
  <c r="I7707" i="76"/>
  <c r="J7707" i="76"/>
  <c r="G7708" i="76"/>
  <c r="H7708" i="76"/>
  <c r="I7708" i="76"/>
  <c r="J7708" i="76"/>
  <c r="G7709" i="76"/>
  <c r="H7709" i="76"/>
  <c r="I7709" i="76"/>
  <c r="J7709" i="76"/>
  <c r="G7710" i="76"/>
  <c r="H7710" i="76"/>
  <c r="I7710" i="76"/>
  <c r="J7710" i="76"/>
  <c r="G7711" i="76"/>
  <c r="H7711" i="76"/>
  <c r="I7711" i="76"/>
  <c r="J7711" i="76"/>
  <c r="G7712" i="76"/>
  <c r="H7712" i="76"/>
  <c r="I7712" i="76"/>
  <c r="J7712" i="76"/>
  <c r="G7713" i="76"/>
  <c r="H7713" i="76"/>
  <c r="I7713" i="76"/>
  <c r="J7713" i="76"/>
  <c r="G7714" i="76"/>
  <c r="H7714" i="76"/>
  <c r="I7714" i="76"/>
  <c r="J7714" i="76"/>
  <c r="G7715" i="76"/>
  <c r="H7715" i="76"/>
  <c r="I7715" i="76"/>
  <c r="J7715" i="76"/>
  <c r="G7716" i="76"/>
  <c r="H7716" i="76"/>
  <c r="I7716" i="76"/>
  <c r="J7716" i="76"/>
  <c r="G7717" i="76"/>
  <c r="H7717" i="76"/>
  <c r="I7717" i="76"/>
  <c r="J7717" i="76"/>
  <c r="G7718" i="76"/>
  <c r="H7718" i="76"/>
  <c r="I7718" i="76"/>
  <c r="J7718" i="76"/>
  <c r="G7719" i="76"/>
  <c r="H7719" i="76"/>
  <c r="I7719" i="76"/>
  <c r="J7719" i="76"/>
  <c r="G7720" i="76"/>
  <c r="H7720" i="76"/>
  <c r="I7720" i="76"/>
  <c r="J7720" i="76"/>
  <c r="G7721" i="76"/>
  <c r="H7721" i="76"/>
  <c r="I7721" i="76"/>
  <c r="J7721" i="76"/>
  <c r="G7722" i="76"/>
  <c r="H7722" i="76"/>
  <c r="I7722" i="76"/>
  <c r="J7722" i="76"/>
  <c r="G7723" i="76"/>
  <c r="H7723" i="76"/>
  <c r="I7723" i="76"/>
  <c r="J7723" i="76"/>
  <c r="G7724" i="76"/>
  <c r="H7724" i="76"/>
  <c r="I7724" i="76"/>
  <c r="J7724" i="76"/>
  <c r="G7725" i="76"/>
  <c r="H7725" i="76"/>
  <c r="I7725" i="76"/>
  <c r="J7725" i="76"/>
  <c r="G7726" i="76"/>
  <c r="H7726" i="76"/>
  <c r="I7726" i="76"/>
  <c r="J7726" i="76"/>
  <c r="G7727" i="76"/>
  <c r="H7727" i="76"/>
  <c r="I7727" i="76"/>
  <c r="J7727" i="76"/>
  <c r="G7728" i="76"/>
  <c r="H7728" i="76"/>
  <c r="I7728" i="76"/>
  <c r="J7728" i="76"/>
  <c r="G7729" i="76"/>
  <c r="H7729" i="76"/>
  <c r="I7729" i="76"/>
  <c r="J7729" i="76"/>
  <c r="G7730" i="76"/>
  <c r="H7730" i="76"/>
  <c r="I7730" i="76"/>
  <c r="J7730" i="76"/>
  <c r="G7731" i="76"/>
  <c r="H7731" i="76"/>
  <c r="I7731" i="76"/>
  <c r="J7731" i="76"/>
  <c r="G7732" i="76"/>
  <c r="H7732" i="76"/>
  <c r="I7732" i="76"/>
  <c r="J7732" i="76"/>
  <c r="G7733" i="76"/>
  <c r="H7733" i="76"/>
  <c r="I7733" i="76"/>
  <c r="J7733" i="76"/>
  <c r="G7734" i="76"/>
  <c r="H7734" i="76"/>
  <c r="I7734" i="76"/>
  <c r="J7734" i="76"/>
  <c r="G7735" i="76"/>
  <c r="H7735" i="76"/>
  <c r="I7735" i="76"/>
  <c r="J7735" i="76"/>
  <c r="G7736" i="76"/>
  <c r="H7736" i="76"/>
  <c r="I7736" i="76"/>
  <c r="J7736" i="76"/>
  <c r="G7737" i="76"/>
  <c r="H7737" i="76"/>
  <c r="I7737" i="76"/>
  <c r="J7737" i="76"/>
  <c r="G7738" i="76"/>
  <c r="H7738" i="76"/>
  <c r="I7738" i="76"/>
  <c r="J7738" i="76"/>
  <c r="G7739" i="76"/>
  <c r="H7739" i="76"/>
  <c r="I7739" i="76"/>
  <c r="J7739" i="76"/>
  <c r="G7740" i="76"/>
  <c r="H7740" i="76"/>
  <c r="I7740" i="76"/>
  <c r="J7740" i="76"/>
  <c r="G7741" i="76"/>
  <c r="H7741" i="76"/>
  <c r="I7741" i="76"/>
  <c r="J7741" i="76"/>
  <c r="G7742" i="76"/>
  <c r="H7742" i="76"/>
  <c r="I7742" i="76"/>
  <c r="J7742" i="76"/>
  <c r="G7743" i="76"/>
  <c r="H7743" i="76"/>
  <c r="I7743" i="76"/>
  <c r="J7743" i="76"/>
  <c r="G7744" i="76"/>
  <c r="H7744" i="76"/>
  <c r="I7744" i="76"/>
  <c r="J7744" i="76"/>
  <c r="G7745" i="76"/>
  <c r="H7745" i="76"/>
  <c r="I7745" i="76"/>
  <c r="J7745" i="76"/>
  <c r="G7746" i="76"/>
  <c r="H7746" i="76"/>
  <c r="I7746" i="76"/>
  <c r="J7746" i="76"/>
  <c r="G7747" i="76"/>
  <c r="H7747" i="76"/>
  <c r="I7747" i="76"/>
  <c r="J7747" i="76"/>
  <c r="G7748" i="76"/>
  <c r="H7748" i="76"/>
  <c r="I7748" i="76"/>
  <c r="J7748" i="76"/>
  <c r="G7749" i="76"/>
  <c r="H7749" i="76"/>
  <c r="I7749" i="76"/>
  <c r="J7749" i="76"/>
  <c r="G7750" i="76"/>
  <c r="H7750" i="76"/>
  <c r="I7750" i="76"/>
  <c r="J7750" i="76"/>
  <c r="G7751" i="76"/>
  <c r="H7751" i="76"/>
  <c r="I7751" i="76"/>
  <c r="J7751" i="76"/>
  <c r="G7752" i="76"/>
  <c r="H7752" i="76"/>
  <c r="I7752" i="76"/>
  <c r="J7752" i="76"/>
  <c r="G7753" i="76"/>
  <c r="H7753" i="76"/>
  <c r="I7753" i="76"/>
  <c r="J7753" i="76"/>
  <c r="G7754" i="76"/>
  <c r="H7754" i="76"/>
  <c r="I7754" i="76"/>
  <c r="J7754" i="76"/>
  <c r="G7755" i="76"/>
  <c r="H7755" i="76"/>
  <c r="I7755" i="76"/>
  <c r="J7755" i="76"/>
  <c r="G7756" i="76"/>
  <c r="H7756" i="76"/>
  <c r="I7756" i="76"/>
  <c r="J7756" i="76"/>
  <c r="G7757" i="76"/>
  <c r="H7757" i="76"/>
  <c r="I7757" i="76"/>
  <c r="J7757" i="76"/>
  <c r="G7758" i="76"/>
  <c r="H7758" i="76"/>
  <c r="I7758" i="76"/>
  <c r="J7758" i="76"/>
  <c r="G7759" i="76"/>
  <c r="H7759" i="76"/>
  <c r="I7759" i="76"/>
  <c r="J7759" i="76"/>
  <c r="G7760" i="76"/>
  <c r="H7760" i="76"/>
  <c r="I7760" i="76"/>
  <c r="J7760" i="76"/>
  <c r="G7761" i="76"/>
  <c r="H7761" i="76"/>
  <c r="I7761" i="76"/>
  <c r="J7761" i="76"/>
  <c r="G7762" i="76"/>
  <c r="H7762" i="76"/>
  <c r="I7762" i="76"/>
  <c r="J7762" i="76"/>
  <c r="G7763" i="76"/>
  <c r="H7763" i="76"/>
  <c r="I7763" i="76"/>
  <c r="J7763" i="76"/>
  <c r="G7764" i="76"/>
  <c r="H7764" i="76"/>
  <c r="I7764" i="76"/>
  <c r="J7764" i="76"/>
  <c r="G7765" i="76"/>
  <c r="H7765" i="76"/>
  <c r="I7765" i="76"/>
  <c r="J7765" i="76"/>
  <c r="G7766" i="76"/>
  <c r="H7766" i="76"/>
  <c r="I7766" i="76"/>
  <c r="J7766" i="76"/>
  <c r="G7767" i="76"/>
  <c r="H7767" i="76"/>
  <c r="I7767" i="76"/>
  <c r="J7767" i="76"/>
  <c r="G7768" i="76"/>
  <c r="H7768" i="76"/>
  <c r="I7768" i="76"/>
  <c r="J7768" i="76"/>
  <c r="G7769" i="76"/>
  <c r="H7769" i="76"/>
  <c r="I7769" i="76"/>
  <c r="J7769" i="76"/>
  <c r="G7770" i="76"/>
  <c r="H7770" i="76"/>
  <c r="I7770" i="76"/>
  <c r="J7770" i="76"/>
  <c r="G7771" i="76"/>
  <c r="H7771" i="76"/>
  <c r="I7771" i="76"/>
  <c r="J7771" i="76"/>
  <c r="G7772" i="76"/>
  <c r="H7772" i="76"/>
  <c r="I7772" i="76"/>
  <c r="J7772" i="76"/>
  <c r="G7773" i="76"/>
  <c r="H7773" i="76"/>
  <c r="I7773" i="76"/>
  <c r="J7773" i="76"/>
  <c r="G7774" i="76"/>
  <c r="H7774" i="76"/>
  <c r="I7774" i="76"/>
  <c r="J7774" i="76"/>
  <c r="G7775" i="76"/>
  <c r="H7775" i="76"/>
  <c r="I7775" i="76"/>
  <c r="J7775" i="76"/>
  <c r="G7776" i="76"/>
  <c r="H7776" i="76"/>
  <c r="I7776" i="76"/>
  <c r="J7776" i="76"/>
  <c r="G7777" i="76"/>
  <c r="H7777" i="76"/>
  <c r="I7777" i="76"/>
  <c r="J7777" i="76"/>
  <c r="G7778" i="76"/>
  <c r="H7778" i="76"/>
  <c r="I7778" i="76"/>
  <c r="J7778" i="76"/>
  <c r="G7779" i="76"/>
  <c r="H7779" i="76"/>
  <c r="I7779" i="76"/>
  <c r="J7779" i="76"/>
  <c r="G7780" i="76"/>
  <c r="H7780" i="76"/>
  <c r="I7780" i="76"/>
  <c r="J7780" i="76"/>
  <c r="G7781" i="76"/>
  <c r="H7781" i="76"/>
  <c r="I7781" i="76"/>
  <c r="J7781" i="76"/>
  <c r="G7782" i="76"/>
  <c r="H7782" i="76"/>
  <c r="I7782" i="76"/>
  <c r="J7782" i="76"/>
  <c r="G7783" i="76"/>
  <c r="H7783" i="76"/>
  <c r="I7783" i="76"/>
  <c r="J7783" i="76"/>
  <c r="G7784" i="76"/>
  <c r="H7784" i="76"/>
  <c r="I7784" i="76"/>
  <c r="J7784" i="76"/>
  <c r="G7785" i="76"/>
  <c r="H7785" i="76"/>
  <c r="I7785" i="76"/>
  <c r="J7785" i="76"/>
  <c r="G7786" i="76"/>
  <c r="H7786" i="76"/>
  <c r="I7786" i="76"/>
  <c r="J7786" i="76"/>
  <c r="G7787" i="76"/>
  <c r="H7787" i="76"/>
  <c r="I7787" i="76"/>
  <c r="J7787" i="76"/>
  <c r="G7788" i="76"/>
  <c r="H7788" i="76"/>
  <c r="I7788" i="76"/>
  <c r="J7788" i="76"/>
  <c r="G7789" i="76"/>
  <c r="H7789" i="76"/>
  <c r="I7789" i="76"/>
  <c r="J7789" i="76"/>
  <c r="G7790" i="76"/>
  <c r="H7790" i="76"/>
  <c r="I7790" i="76"/>
  <c r="J7790" i="76"/>
  <c r="G7791" i="76"/>
  <c r="H7791" i="76"/>
  <c r="I7791" i="76"/>
  <c r="J7791" i="76"/>
  <c r="G7792" i="76"/>
  <c r="H7792" i="76"/>
  <c r="I7792" i="76"/>
  <c r="J7792" i="76"/>
  <c r="G7793" i="76"/>
  <c r="H7793" i="76"/>
  <c r="I7793" i="76"/>
  <c r="J7793" i="76"/>
  <c r="G7794" i="76"/>
  <c r="H7794" i="76"/>
  <c r="I7794" i="76"/>
  <c r="J7794" i="76"/>
  <c r="G7795" i="76"/>
  <c r="H7795" i="76"/>
  <c r="I7795" i="76"/>
  <c r="J7795" i="76"/>
  <c r="G7796" i="76"/>
  <c r="H7796" i="76"/>
  <c r="I7796" i="76"/>
  <c r="J7796" i="76"/>
  <c r="G7797" i="76"/>
  <c r="H7797" i="76"/>
  <c r="I7797" i="76"/>
  <c r="J7797" i="76"/>
  <c r="G7798" i="76"/>
  <c r="H7798" i="76"/>
  <c r="I7798" i="76"/>
  <c r="J7798" i="76"/>
  <c r="G7799" i="76"/>
  <c r="H7799" i="76"/>
  <c r="I7799" i="76"/>
  <c r="J7799" i="76"/>
  <c r="G7800" i="76"/>
  <c r="H7800" i="76"/>
  <c r="I7800" i="76"/>
  <c r="J7800" i="76"/>
  <c r="G7801" i="76"/>
  <c r="H7801" i="76"/>
  <c r="I7801" i="76"/>
  <c r="J7801" i="76"/>
  <c r="G7802" i="76"/>
  <c r="H7802" i="76"/>
  <c r="I7802" i="76"/>
  <c r="J7802" i="76"/>
  <c r="G7803" i="76"/>
  <c r="H7803" i="76"/>
  <c r="I7803" i="76"/>
  <c r="J7803" i="76"/>
  <c r="G7804" i="76"/>
  <c r="H7804" i="76"/>
  <c r="I7804" i="76"/>
  <c r="J7804" i="76"/>
  <c r="G7805" i="76"/>
  <c r="H7805" i="76"/>
  <c r="I7805" i="76"/>
  <c r="J7805" i="76"/>
  <c r="G7806" i="76"/>
  <c r="H7806" i="76"/>
  <c r="I7806" i="76"/>
  <c r="J7806" i="76"/>
  <c r="G7807" i="76"/>
  <c r="H7807" i="76"/>
  <c r="I7807" i="76"/>
  <c r="J7807" i="76"/>
  <c r="G7808" i="76"/>
  <c r="H7808" i="76"/>
  <c r="I7808" i="76"/>
  <c r="J7808" i="76"/>
  <c r="G7809" i="76"/>
  <c r="H7809" i="76"/>
  <c r="I7809" i="76"/>
  <c r="J7809" i="76"/>
  <c r="G7810" i="76"/>
  <c r="H7810" i="76"/>
  <c r="I7810" i="76"/>
  <c r="J7810" i="76"/>
  <c r="G7811" i="76"/>
  <c r="H7811" i="76"/>
  <c r="I7811" i="76"/>
  <c r="J7811" i="76"/>
  <c r="G7812" i="76"/>
  <c r="H7812" i="76"/>
  <c r="I7812" i="76"/>
  <c r="J7812" i="76"/>
  <c r="G7813" i="76"/>
  <c r="H7813" i="76"/>
  <c r="I7813" i="76"/>
  <c r="J7813" i="76"/>
  <c r="G7814" i="76"/>
  <c r="H7814" i="76"/>
  <c r="I7814" i="76"/>
  <c r="J7814" i="76"/>
  <c r="G7815" i="76"/>
  <c r="H7815" i="76"/>
  <c r="I7815" i="76"/>
  <c r="J7815" i="76"/>
  <c r="G7816" i="76"/>
  <c r="H7816" i="76"/>
  <c r="I7816" i="76"/>
  <c r="J7816" i="76"/>
  <c r="G7817" i="76"/>
  <c r="H7817" i="76"/>
  <c r="I7817" i="76"/>
  <c r="J7817" i="76"/>
  <c r="G7818" i="76"/>
  <c r="H7818" i="76"/>
  <c r="I7818" i="76"/>
  <c r="J7818" i="76"/>
  <c r="G7819" i="76"/>
  <c r="H7819" i="76"/>
  <c r="I7819" i="76"/>
  <c r="J7819" i="76"/>
  <c r="G7820" i="76"/>
  <c r="H7820" i="76"/>
  <c r="I7820" i="76"/>
  <c r="J7820" i="76"/>
  <c r="G7821" i="76"/>
  <c r="H7821" i="76"/>
  <c r="I7821" i="76"/>
  <c r="J7821" i="76"/>
  <c r="G7822" i="76"/>
  <c r="H7822" i="76"/>
  <c r="I7822" i="76"/>
  <c r="J7822" i="76"/>
  <c r="G7823" i="76"/>
  <c r="H7823" i="76"/>
  <c r="I7823" i="76"/>
  <c r="J7823" i="76"/>
  <c r="G7824" i="76"/>
  <c r="H7824" i="76"/>
  <c r="I7824" i="76"/>
  <c r="J7824" i="76"/>
  <c r="G7825" i="76"/>
  <c r="H7825" i="76"/>
  <c r="I7825" i="76"/>
  <c r="J7825" i="76"/>
  <c r="G7826" i="76"/>
  <c r="H7826" i="76"/>
  <c r="I7826" i="76"/>
  <c r="J7826" i="76"/>
  <c r="G7827" i="76"/>
  <c r="H7827" i="76"/>
  <c r="I7827" i="76"/>
  <c r="J7827" i="76"/>
  <c r="G7828" i="76"/>
  <c r="H7828" i="76"/>
  <c r="I7828" i="76"/>
  <c r="J7828" i="76"/>
  <c r="G7829" i="76"/>
  <c r="H7829" i="76"/>
  <c r="I7829" i="76"/>
  <c r="J7829" i="76"/>
  <c r="G7830" i="76"/>
  <c r="H7830" i="76"/>
  <c r="I7830" i="76"/>
  <c r="J7830" i="76"/>
  <c r="G7831" i="76"/>
  <c r="H7831" i="76"/>
  <c r="I7831" i="76"/>
  <c r="J7831" i="76"/>
  <c r="G7832" i="76"/>
  <c r="H7832" i="76"/>
  <c r="I7832" i="76"/>
  <c r="J7832" i="76"/>
  <c r="G7833" i="76"/>
  <c r="H7833" i="76"/>
  <c r="I7833" i="76"/>
  <c r="J7833" i="76"/>
  <c r="G7834" i="76"/>
  <c r="H7834" i="76"/>
  <c r="I7834" i="76"/>
  <c r="J7834" i="76"/>
  <c r="G7835" i="76"/>
  <c r="H7835" i="76"/>
  <c r="I7835" i="76"/>
  <c r="J7835" i="76"/>
  <c r="G7836" i="76"/>
  <c r="H7836" i="76"/>
  <c r="I7836" i="76"/>
  <c r="J7836" i="76"/>
  <c r="G7837" i="76"/>
  <c r="H7837" i="76"/>
  <c r="I7837" i="76"/>
  <c r="J7837" i="76"/>
  <c r="G7838" i="76"/>
  <c r="H7838" i="76"/>
  <c r="I7838" i="76"/>
  <c r="J7838" i="76"/>
  <c r="G7839" i="76"/>
  <c r="H7839" i="76"/>
  <c r="I7839" i="76"/>
  <c r="J7839" i="76"/>
  <c r="G7840" i="76"/>
  <c r="H7840" i="76"/>
  <c r="I7840" i="76"/>
  <c r="J7840" i="76"/>
  <c r="G7841" i="76"/>
  <c r="H7841" i="76"/>
  <c r="I7841" i="76"/>
  <c r="J7841" i="76"/>
  <c r="G7842" i="76"/>
  <c r="H7842" i="76"/>
  <c r="I7842" i="76"/>
  <c r="J7842" i="76"/>
  <c r="G7843" i="76"/>
  <c r="H7843" i="76"/>
  <c r="I7843" i="76"/>
  <c r="J7843" i="76"/>
  <c r="G7844" i="76"/>
  <c r="H7844" i="76"/>
  <c r="I7844" i="76"/>
  <c r="J7844" i="76"/>
  <c r="G7845" i="76"/>
  <c r="H7845" i="76"/>
  <c r="I7845" i="76"/>
  <c r="J7845" i="76"/>
  <c r="G7846" i="76"/>
  <c r="H7846" i="76"/>
  <c r="I7846" i="76"/>
  <c r="J7846" i="76"/>
  <c r="G7847" i="76"/>
  <c r="H7847" i="76"/>
  <c r="I7847" i="76"/>
  <c r="J7847" i="76"/>
  <c r="G7848" i="76"/>
  <c r="H7848" i="76"/>
  <c r="I7848" i="76"/>
  <c r="J7848" i="76"/>
  <c r="G7849" i="76"/>
  <c r="H7849" i="76"/>
  <c r="I7849" i="76"/>
  <c r="J7849" i="76"/>
  <c r="G7850" i="76"/>
  <c r="H7850" i="76"/>
  <c r="I7850" i="76"/>
  <c r="J7850" i="76"/>
  <c r="G7851" i="76"/>
  <c r="H7851" i="76"/>
  <c r="I7851" i="76"/>
  <c r="J7851" i="76"/>
  <c r="G7852" i="76"/>
  <c r="H7852" i="76"/>
  <c r="I7852" i="76"/>
  <c r="J7852" i="76"/>
  <c r="G7853" i="76"/>
  <c r="H7853" i="76"/>
  <c r="I7853" i="76"/>
  <c r="J7853" i="76"/>
  <c r="G7854" i="76"/>
  <c r="H7854" i="76"/>
  <c r="I7854" i="76"/>
  <c r="J7854" i="76"/>
  <c r="G7855" i="76"/>
  <c r="H7855" i="76"/>
  <c r="I7855" i="76"/>
  <c r="J7855" i="76"/>
  <c r="G7856" i="76"/>
  <c r="H7856" i="76"/>
  <c r="I7856" i="76"/>
  <c r="J7856" i="76"/>
  <c r="G7857" i="76"/>
  <c r="H7857" i="76"/>
  <c r="I7857" i="76"/>
  <c r="J7857" i="76"/>
  <c r="G7858" i="76"/>
  <c r="H7858" i="76"/>
  <c r="I7858" i="76"/>
  <c r="J7858" i="76"/>
  <c r="G7859" i="76"/>
  <c r="H7859" i="76"/>
  <c r="I7859" i="76"/>
  <c r="J7859" i="76"/>
  <c r="G7860" i="76"/>
  <c r="H7860" i="76"/>
  <c r="I7860" i="76"/>
  <c r="J7860" i="76"/>
  <c r="G7861" i="76"/>
  <c r="H7861" i="76"/>
  <c r="I7861" i="76"/>
  <c r="J7861" i="76"/>
  <c r="G7862" i="76"/>
  <c r="H7862" i="76"/>
  <c r="I7862" i="76"/>
  <c r="J7862" i="76"/>
  <c r="G7863" i="76"/>
  <c r="H7863" i="76"/>
  <c r="I7863" i="76"/>
  <c r="J7863" i="76"/>
  <c r="G7864" i="76"/>
  <c r="H7864" i="76"/>
  <c r="I7864" i="76"/>
  <c r="J7864" i="76"/>
  <c r="G7865" i="76"/>
  <c r="H7865" i="76"/>
  <c r="I7865" i="76"/>
  <c r="J7865" i="76"/>
  <c r="G7866" i="76"/>
  <c r="H7866" i="76"/>
  <c r="I7866" i="76"/>
  <c r="J7866" i="76"/>
  <c r="G7867" i="76"/>
  <c r="H7867" i="76"/>
  <c r="I7867" i="76"/>
  <c r="J7867" i="76"/>
  <c r="G7868" i="76"/>
  <c r="H7868" i="76"/>
  <c r="I7868" i="76"/>
  <c r="J7868" i="76"/>
  <c r="G7869" i="76"/>
  <c r="H7869" i="76"/>
  <c r="I7869" i="76"/>
  <c r="J7869" i="76"/>
  <c r="G7870" i="76"/>
  <c r="H7870" i="76"/>
  <c r="I7870" i="76"/>
  <c r="J7870" i="76"/>
  <c r="G7871" i="76"/>
  <c r="H7871" i="76"/>
  <c r="I7871" i="76"/>
  <c r="J7871" i="76"/>
  <c r="G7872" i="76"/>
  <c r="H7872" i="76"/>
  <c r="I7872" i="76"/>
  <c r="J7872" i="76"/>
  <c r="G7873" i="76"/>
  <c r="H7873" i="76"/>
  <c r="I7873" i="76"/>
  <c r="J7873" i="76"/>
  <c r="G7874" i="76"/>
  <c r="H7874" i="76"/>
  <c r="I7874" i="76"/>
  <c r="J7874" i="76"/>
  <c r="G7875" i="76"/>
  <c r="H7875" i="76"/>
  <c r="I7875" i="76"/>
  <c r="J7875" i="76"/>
  <c r="G7876" i="76"/>
  <c r="H7876" i="76"/>
  <c r="I7876" i="76"/>
  <c r="J7876" i="76"/>
  <c r="G7877" i="76"/>
  <c r="H7877" i="76"/>
  <c r="I7877" i="76"/>
  <c r="J7877" i="76"/>
  <c r="G7878" i="76"/>
  <c r="H7878" i="76"/>
  <c r="I7878" i="76"/>
  <c r="J7878" i="76"/>
  <c r="G7879" i="76"/>
  <c r="H7879" i="76"/>
  <c r="I7879" i="76"/>
  <c r="J7879" i="76"/>
  <c r="G7880" i="76"/>
  <c r="H7880" i="76"/>
  <c r="I7880" i="76"/>
  <c r="J7880" i="76"/>
  <c r="G7881" i="76"/>
  <c r="H7881" i="76"/>
  <c r="I7881" i="76"/>
  <c r="J7881" i="76"/>
  <c r="G7882" i="76"/>
  <c r="H7882" i="76"/>
  <c r="I7882" i="76"/>
  <c r="J7882" i="76"/>
  <c r="G7883" i="76"/>
  <c r="H7883" i="76"/>
  <c r="I7883" i="76"/>
  <c r="J7883" i="76"/>
  <c r="G7884" i="76"/>
  <c r="H7884" i="76"/>
  <c r="I7884" i="76"/>
  <c r="J7884" i="76"/>
  <c r="G7885" i="76"/>
  <c r="H7885" i="76"/>
  <c r="I7885" i="76"/>
  <c r="J7885" i="76"/>
  <c r="G7886" i="76"/>
  <c r="H7886" i="76"/>
  <c r="I7886" i="76"/>
  <c r="J7886" i="76"/>
  <c r="G7887" i="76"/>
  <c r="H7887" i="76"/>
  <c r="I7887" i="76"/>
  <c r="J7887" i="76"/>
  <c r="G7888" i="76"/>
  <c r="H7888" i="76"/>
  <c r="I7888" i="76"/>
  <c r="J7888" i="76"/>
  <c r="G7889" i="76"/>
  <c r="H7889" i="76"/>
  <c r="I7889" i="76"/>
  <c r="J7889" i="76"/>
  <c r="G7890" i="76"/>
  <c r="H7890" i="76"/>
  <c r="I7890" i="76"/>
  <c r="J7890" i="76"/>
  <c r="G7891" i="76"/>
  <c r="H7891" i="76"/>
  <c r="I7891" i="76"/>
  <c r="J7891" i="76"/>
  <c r="G7892" i="76"/>
  <c r="H7892" i="76"/>
  <c r="I7892" i="76"/>
  <c r="J7892" i="76"/>
  <c r="G7893" i="76"/>
  <c r="H7893" i="76"/>
  <c r="I7893" i="76"/>
  <c r="J7893" i="76"/>
  <c r="G7894" i="76"/>
  <c r="H7894" i="76"/>
  <c r="I7894" i="76"/>
  <c r="J7894" i="76"/>
  <c r="G7895" i="76"/>
  <c r="H7895" i="76"/>
  <c r="I7895" i="76"/>
  <c r="J7895" i="76"/>
  <c r="G7896" i="76"/>
  <c r="H7896" i="76"/>
  <c r="I7896" i="76"/>
  <c r="J7896" i="76"/>
  <c r="G7897" i="76"/>
  <c r="H7897" i="76"/>
  <c r="I7897" i="76"/>
  <c r="J7897" i="76"/>
  <c r="G7898" i="76"/>
  <c r="H7898" i="76"/>
  <c r="I7898" i="76"/>
  <c r="J7898" i="76"/>
  <c r="G7899" i="76"/>
  <c r="H7899" i="76"/>
  <c r="I7899" i="76"/>
  <c r="J7899" i="76"/>
  <c r="G7900" i="76"/>
  <c r="H7900" i="76"/>
  <c r="I7900" i="76"/>
  <c r="J7900" i="76"/>
  <c r="G7901" i="76"/>
  <c r="H7901" i="76"/>
  <c r="I7901" i="76"/>
  <c r="J7901" i="76"/>
  <c r="G7902" i="76"/>
  <c r="H7902" i="76"/>
  <c r="I7902" i="76"/>
  <c r="J7902" i="76"/>
  <c r="G7903" i="76"/>
  <c r="H7903" i="76"/>
  <c r="I7903" i="76"/>
  <c r="J7903" i="76"/>
  <c r="G7904" i="76"/>
  <c r="H7904" i="76"/>
  <c r="I7904" i="76"/>
  <c r="J7904" i="76"/>
  <c r="G7905" i="76"/>
  <c r="H7905" i="76"/>
  <c r="I7905" i="76"/>
  <c r="J7905" i="76"/>
  <c r="G7906" i="76"/>
  <c r="H7906" i="76"/>
  <c r="I7906" i="76"/>
  <c r="J7906" i="76"/>
  <c r="G7907" i="76"/>
  <c r="H7907" i="76"/>
  <c r="I7907" i="76"/>
  <c r="J7907" i="76"/>
  <c r="G7908" i="76"/>
  <c r="H7908" i="76"/>
  <c r="I7908" i="76"/>
  <c r="J7908" i="76"/>
  <c r="G7909" i="76"/>
  <c r="H7909" i="76"/>
  <c r="I7909" i="76"/>
  <c r="J7909" i="76"/>
  <c r="G7910" i="76"/>
  <c r="H7910" i="76"/>
  <c r="I7910" i="76"/>
  <c r="J7910" i="76"/>
  <c r="G7911" i="76"/>
  <c r="H7911" i="76"/>
  <c r="I7911" i="76"/>
  <c r="J7911" i="76"/>
  <c r="G7912" i="76"/>
  <c r="H7912" i="76"/>
  <c r="I7912" i="76"/>
  <c r="J7912" i="76"/>
  <c r="G7913" i="76"/>
  <c r="H7913" i="76"/>
  <c r="I7913" i="76"/>
  <c r="J7913" i="76"/>
  <c r="G7914" i="76"/>
  <c r="H7914" i="76"/>
  <c r="I7914" i="76"/>
  <c r="J7914" i="76"/>
  <c r="G7915" i="76"/>
  <c r="H7915" i="76"/>
  <c r="I7915" i="76"/>
  <c r="J7915" i="76"/>
  <c r="G7916" i="76"/>
  <c r="H7916" i="76"/>
  <c r="I7916" i="76"/>
  <c r="J7916" i="76"/>
  <c r="G7917" i="76"/>
  <c r="H7917" i="76"/>
  <c r="I7917" i="76"/>
  <c r="J7917" i="76"/>
  <c r="G7918" i="76"/>
  <c r="H7918" i="76"/>
  <c r="I7918" i="76"/>
  <c r="J7918" i="76"/>
  <c r="G7919" i="76"/>
  <c r="H7919" i="76"/>
  <c r="I7919" i="76"/>
  <c r="J7919" i="76"/>
  <c r="G7920" i="76"/>
  <c r="H7920" i="76"/>
  <c r="I7920" i="76"/>
  <c r="J7920" i="76"/>
  <c r="G7921" i="76"/>
  <c r="H7921" i="76"/>
  <c r="I7921" i="76"/>
  <c r="J7921" i="76"/>
  <c r="G7922" i="76"/>
  <c r="H7922" i="76"/>
  <c r="I7922" i="76"/>
  <c r="J7922" i="76"/>
  <c r="G7923" i="76"/>
  <c r="H7923" i="76"/>
  <c r="I7923" i="76"/>
  <c r="J7923" i="76"/>
  <c r="G7924" i="76"/>
  <c r="H7924" i="76"/>
  <c r="I7924" i="76"/>
  <c r="J7924" i="76"/>
  <c r="G7925" i="76"/>
  <c r="H7925" i="76"/>
  <c r="I7925" i="76"/>
  <c r="J7925" i="76"/>
  <c r="G7926" i="76"/>
  <c r="H7926" i="76"/>
  <c r="I7926" i="76"/>
  <c r="J7926" i="76"/>
  <c r="G7927" i="76"/>
  <c r="H7927" i="76"/>
  <c r="I7927" i="76"/>
  <c r="J7927" i="76"/>
  <c r="G7928" i="76"/>
  <c r="H7928" i="76"/>
  <c r="I7928" i="76"/>
  <c r="J7928" i="76"/>
  <c r="G7929" i="76"/>
  <c r="H7929" i="76"/>
  <c r="I7929" i="76"/>
  <c r="J7929" i="76"/>
  <c r="G7930" i="76"/>
  <c r="H7930" i="76"/>
  <c r="I7930" i="76"/>
  <c r="J7930" i="76"/>
  <c r="G7931" i="76"/>
  <c r="H7931" i="76"/>
  <c r="I7931" i="76"/>
  <c r="J7931" i="76"/>
  <c r="G7932" i="76"/>
  <c r="H7932" i="76"/>
  <c r="I7932" i="76"/>
  <c r="J7932" i="76"/>
  <c r="G7933" i="76"/>
  <c r="H7933" i="76"/>
  <c r="I7933" i="76"/>
  <c r="J7933" i="76"/>
  <c r="G7934" i="76"/>
  <c r="H7934" i="76"/>
  <c r="I7934" i="76"/>
  <c r="J7934" i="76"/>
  <c r="G7935" i="76"/>
  <c r="H7935" i="76"/>
  <c r="I7935" i="76"/>
  <c r="J7935" i="76"/>
  <c r="G7936" i="76"/>
  <c r="H7936" i="76"/>
  <c r="I7936" i="76"/>
  <c r="J7936" i="76"/>
  <c r="G7937" i="76"/>
  <c r="H7937" i="76"/>
  <c r="I7937" i="76"/>
  <c r="J7937" i="76"/>
  <c r="G7938" i="76"/>
  <c r="H7938" i="76"/>
  <c r="I7938" i="76"/>
  <c r="J7938" i="76"/>
  <c r="G7939" i="76"/>
  <c r="H7939" i="76"/>
  <c r="I7939" i="76"/>
  <c r="J7939" i="76"/>
  <c r="G7940" i="76"/>
  <c r="H7940" i="76"/>
  <c r="I7940" i="76"/>
  <c r="J7940" i="76"/>
  <c r="G7941" i="76"/>
  <c r="H7941" i="76"/>
  <c r="I7941" i="76"/>
  <c r="J7941" i="76"/>
  <c r="G7942" i="76"/>
  <c r="H7942" i="76"/>
  <c r="I7942" i="76"/>
  <c r="J7942" i="76"/>
  <c r="G7943" i="76"/>
  <c r="H7943" i="76"/>
  <c r="I7943" i="76"/>
  <c r="J7943" i="76"/>
  <c r="G7944" i="76"/>
  <c r="H7944" i="76"/>
  <c r="I7944" i="76"/>
  <c r="J7944" i="76"/>
  <c r="G7945" i="76"/>
  <c r="H7945" i="76"/>
  <c r="I7945" i="76"/>
  <c r="J7945" i="76"/>
  <c r="G7946" i="76"/>
  <c r="H7946" i="76"/>
  <c r="I7946" i="76"/>
  <c r="J7946" i="76"/>
  <c r="G7947" i="76"/>
  <c r="H7947" i="76"/>
  <c r="I7947" i="76"/>
  <c r="J7947" i="76"/>
  <c r="G7948" i="76"/>
  <c r="H7948" i="76"/>
  <c r="I7948" i="76"/>
  <c r="J7948" i="76"/>
  <c r="G7949" i="76"/>
  <c r="H7949" i="76"/>
  <c r="I7949" i="76"/>
  <c r="J7949" i="76"/>
  <c r="G7950" i="76"/>
  <c r="H7950" i="76"/>
  <c r="I7950" i="76"/>
  <c r="J7950" i="76"/>
  <c r="G7951" i="76"/>
  <c r="H7951" i="76"/>
  <c r="I7951" i="76"/>
  <c r="J7951" i="76"/>
  <c r="G7952" i="76"/>
  <c r="H7952" i="76"/>
  <c r="I7952" i="76"/>
  <c r="J7952" i="76"/>
  <c r="G7953" i="76"/>
  <c r="H7953" i="76"/>
  <c r="I7953" i="76"/>
  <c r="J7953" i="76"/>
  <c r="G7954" i="76"/>
  <c r="H7954" i="76"/>
  <c r="I7954" i="76"/>
  <c r="J7954" i="76"/>
  <c r="G7955" i="76"/>
  <c r="H7955" i="76"/>
  <c r="I7955" i="76"/>
  <c r="J7955" i="76"/>
  <c r="G7956" i="76"/>
  <c r="H7956" i="76"/>
  <c r="I7956" i="76"/>
  <c r="J7956" i="76"/>
  <c r="G7957" i="76"/>
  <c r="H7957" i="76"/>
  <c r="I7957" i="76"/>
  <c r="J7957" i="76"/>
  <c r="G7958" i="76"/>
  <c r="H7958" i="76"/>
  <c r="I7958" i="76"/>
  <c r="J7958" i="76"/>
  <c r="G7959" i="76"/>
  <c r="H7959" i="76"/>
  <c r="I7959" i="76"/>
  <c r="J7959" i="76"/>
  <c r="G7960" i="76"/>
  <c r="H7960" i="76"/>
  <c r="I7960" i="76"/>
  <c r="J7960" i="76"/>
  <c r="G7961" i="76"/>
  <c r="H7961" i="76"/>
  <c r="I7961" i="76"/>
  <c r="J7961" i="76"/>
  <c r="G7962" i="76"/>
  <c r="H7962" i="76"/>
  <c r="I7962" i="76"/>
  <c r="J7962" i="76"/>
  <c r="G7963" i="76"/>
  <c r="H7963" i="76"/>
  <c r="I7963" i="76"/>
  <c r="J7963" i="76"/>
  <c r="G7964" i="76"/>
  <c r="H7964" i="76"/>
  <c r="I7964" i="76"/>
  <c r="J7964" i="76"/>
  <c r="G7965" i="76"/>
  <c r="H7965" i="76"/>
  <c r="I7965" i="76"/>
  <c r="J7965" i="76"/>
  <c r="G7966" i="76"/>
  <c r="H7966" i="76"/>
  <c r="I7966" i="76"/>
  <c r="J7966" i="76"/>
  <c r="G7967" i="76"/>
  <c r="H7967" i="76"/>
  <c r="I7967" i="76"/>
  <c r="J7967" i="76"/>
  <c r="G7968" i="76"/>
  <c r="H7968" i="76"/>
  <c r="I7968" i="76"/>
  <c r="J7968" i="76"/>
  <c r="G7969" i="76"/>
  <c r="H7969" i="76"/>
  <c r="I7969" i="76"/>
  <c r="J7969" i="76"/>
  <c r="G7970" i="76"/>
  <c r="H7970" i="76"/>
  <c r="I7970" i="76"/>
  <c r="J7970" i="76"/>
  <c r="G7971" i="76"/>
  <c r="H7971" i="76"/>
  <c r="I7971" i="76"/>
  <c r="J7971" i="76"/>
  <c r="G7972" i="76"/>
  <c r="H7972" i="76"/>
  <c r="I7972" i="76"/>
  <c r="J7972" i="76"/>
  <c r="G7973" i="76"/>
  <c r="H7973" i="76"/>
  <c r="I7973" i="76"/>
  <c r="J7973" i="76"/>
  <c r="G7974" i="76"/>
  <c r="H7974" i="76"/>
  <c r="I7974" i="76"/>
  <c r="J7974" i="76"/>
  <c r="G7975" i="76"/>
  <c r="H7975" i="76"/>
  <c r="I7975" i="76"/>
  <c r="J7975" i="76"/>
  <c r="G7976" i="76"/>
  <c r="H7976" i="76"/>
  <c r="I7976" i="76"/>
  <c r="J7976" i="76"/>
  <c r="G7977" i="76"/>
  <c r="H7977" i="76"/>
  <c r="I7977" i="76"/>
  <c r="J7977" i="76"/>
  <c r="G7978" i="76"/>
  <c r="H7978" i="76"/>
  <c r="I7978" i="76"/>
  <c r="J7978" i="76"/>
  <c r="G7979" i="76"/>
  <c r="H7979" i="76"/>
  <c r="I7979" i="76"/>
  <c r="J7979" i="76"/>
  <c r="G7980" i="76"/>
  <c r="H7980" i="76"/>
  <c r="I7980" i="76"/>
  <c r="J7980" i="76"/>
  <c r="G7981" i="76"/>
  <c r="H7981" i="76"/>
  <c r="I7981" i="76"/>
  <c r="J7981" i="76"/>
  <c r="G7982" i="76"/>
  <c r="H7982" i="76"/>
  <c r="I7982" i="76"/>
  <c r="J7982" i="76"/>
  <c r="G7983" i="76"/>
  <c r="H7983" i="76"/>
  <c r="I7983" i="76"/>
  <c r="J7983" i="76"/>
  <c r="G7984" i="76"/>
  <c r="H7984" i="76"/>
  <c r="I7984" i="76"/>
  <c r="J7984" i="76"/>
  <c r="G7985" i="76"/>
  <c r="H7985" i="76"/>
  <c r="I7985" i="76"/>
  <c r="J7985" i="76"/>
  <c r="G7986" i="76"/>
  <c r="H7986" i="76"/>
  <c r="I7986" i="76"/>
  <c r="J7986" i="76"/>
  <c r="G7987" i="76"/>
  <c r="H7987" i="76"/>
  <c r="I7987" i="76"/>
  <c r="J7987" i="76"/>
  <c r="G7988" i="76"/>
  <c r="H7988" i="76"/>
  <c r="I7988" i="76"/>
  <c r="J7988" i="76"/>
  <c r="G7989" i="76"/>
  <c r="H7989" i="76"/>
  <c r="I7989" i="76"/>
  <c r="J7989" i="76"/>
  <c r="G7990" i="76"/>
  <c r="H7990" i="76"/>
  <c r="I7990" i="76"/>
  <c r="J7990" i="76"/>
  <c r="G7991" i="76"/>
  <c r="H7991" i="76"/>
  <c r="I7991" i="76"/>
  <c r="J7991" i="76"/>
  <c r="G7992" i="76"/>
  <c r="H7992" i="76"/>
  <c r="I7992" i="76"/>
  <c r="J7992" i="76"/>
  <c r="G7993" i="76"/>
  <c r="H7993" i="76"/>
  <c r="I7993" i="76"/>
  <c r="J7993" i="76"/>
  <c r="G7994" i="76"/>
  <c r="H7994" i="76"/>
  <c r="I7994" i="76"/>
  <c r="J7994" i="76"/>
  <c r="G7995" i="76"/>
  <c r="H7995" i="76"/>
  <c r="I7995" i="76"/>
  <c r="J7995" i="76"/>
  <c r="G7996" i="76"/>
  <c r="H7996" i="76"/>
  <c r="I7996" i="76"/>
  <c r="J7996" i="76"/>
  <c r="G7997" i="76"/>
  <c r="H7997" i="76"/>
  <c r="I7997" i="76"/>
  <c r="J7997" i="76"/>
  <c r="G7998" i="76"/>
  <c r="H7998" i="76"/>
  <c r="I7998" i="76"/>
  <c r="J7998" i="76"/>
  <c r="G7999" i="76"/>
  <c r="H7999" i="76"/>
  <c r="I7999" i="76"/>
  <c r="J7999" i="76"/>
  <c r="G8000" i="76"/>
  <c r="H8000" i="76"/>
  <c r="I8000" i="76"/>
  <c r="J8000" i="76"/>
  <c r="G8001" i="76"/>
  <c r="H8001" i="76"/>
  <c r="I8001" i="76"/>
  <c r="J8001" i="76"/>
  <c r="G8002" i="76"/>
  <c r="H8002" i="76"/>
  <c r="I8002" i="76"/>
  <c r="J8002" i="76"/>
  <c r="G8003" i="76"/>
  <c r="H8003" i="76"/>
  <c r="I8003" i="76"/>
  <c r="J8003" i="76"/>
  <c r="G8004" i="76"/>
  <c r="H8004" i="76"/>
  <c r="I8004" i="76"/>
  <c r="J8004" i="76"/>
  <c r="G8005" i="76"/>
  <c r="H8005" i="76"/>
  <c r="I8005" i="76"/>
  <c r="J8005" i="76"/>
  <c r="G8006" i="76"/>
  <c r="H8006" i="76"/>
  <c r="I8006" i="76"/>
  <c r="J8006" i="76"/>
  <c r="G8007" i="76"/>
  <c r="H8007" i="76"/>
  <c r="I8007" i="76"/>
  <c r="J8007" i="76"/>
  <c r="G8008" i="76"/>
  <c r="H8008" i="76"/>
  <c r="I8008" i="76"/>
  <c r="J8008" i="76"/>
  <c r="G8009" i="76"/>
  <c r="H8009" i="76"/>
  <c r="I8009" i="76"/>
  <c r="J8009" i="76"/>
  <c r="G8010" i="76"/>
  <c r="H8010" i="76"/>
  <c r="I8010" i="76"/>
  <c r="J8010" i="76"/>
  <c r="G8011" i="76"/>
  <c r="H8011" i="76"/>
  <c r="I8011" i="76"/>
  <c r="J8011" i="76"/>
  <c r="G8012" i="76"/>
  <c r="H8012" i="76"/>
  <c r="I8012" i="76"/>
  <c r="J8012" i="76"/>
  <c r="G8013" i="76"/>
  <c r="H8013" i="76"/>
  <c r="I8013" i="76"/>
  <c r="J8013" i="76"/>
  <c r="G8014" i="76"/>
  <c r="H8014" i="76"/>
  <c r="I8014" i="76"/>
  <c r="J8014" i="76"/>
  <c r="G8015" i="76"/>
  <c r="H8015" i="76"/>
  <c r="I8015" i="76"/>
  <c r="J8015" i="76"/>
  <c r="G8016" i="76"/>
  <c r="H8016" i="76"/>
  <c r="I8016" i="76"/>
  <c r="J8016" i="76"/>
  <c r="G8017" i="76"/>
  <c r="H8017" i="76"/>
  <c r="I8017" i="76"/>
  <c r="J8017" i="76"/>
  <c r="G8018" i="76"/>
  <c r="H8018" i="76"/>
  <c r="I8018" i="76"/>
  <c r="J8018" i="76"/>
  <c r="G8019" i="76"/>
  <c r="H8019" i="76"/>
  <c r="I8019" i="76"/>
  <c r="J8019" i="76"/>
  <c r="G8020" i="76"/>
  <c r="H8020" i="76"/>
  <c r="I8020" i="76"/>
  <c r="J8020" i="76"/>
  <c r="G8021" i="76"/>
  <c r="H8021" i="76"/>
  <c r="I8021" i="76"/>
  <c r="J8021" i="76"/>
  <c r="G8022" i="76"/>
  <c r="H8022" i="76"/>
  <c r="I8022" i="76"/>
  <c r="J8022" i="76"/>
  <c r="G8023" i="76"/>
  <c r="H8023" i="76"/>
  <c r="I8023" i="76"/>
  <c r="J8023" i="76"/>
  <c r="G8024" i="76"/>
  <c r="H8024" i="76"/>
  <c r="I8024" i="76"/>
  <c r="J8024" i="76"/>
  <c r="G8025" i="76"/>
  <c r="H8025" i="76"/>
  <c r="I8025" i="76"/>
  <c r="J8025" i="76"/>
  <c r="G8026" i="76"/>
  <c r="H8026" i="76"/>
  <c r="I8026" i="76"/>
  <c r="J8026" i="76"/>
  <c r="G8027" i="76"/>
  <c r="H8027" i="76"/>
  <c r="I8027" i="76"/>
  <c r="J8027" i="76"/>
  <c r="G8028" i="76"/>
  <c r="H8028" i="76"/>
  <c r="I8028" i="76"/>
  <c r="J8028" i="76"/>
  <c r="G8029" i="76"/>
  <c r="H8029" i="76"/>
  <c r="I8029" i="76"/>
  <c r="J8029" i="76"/>
  <c r="G8030" i="76"/>
  <c r="H8030" i="76"/>
  <c r="I8030" i="76"/>
  <c r="J8030" i="76"/>
  <c r="G8031" i="76"/>
  <c r="H8031" i="76"/>
  <c r="I8031" i="76"/>
  <c r="J8031" i="76"/>
  <c r="G8032" i="76"/>
  <c r="H8032" i="76"/>
  <c r="I8032" i="76"/>
  <c r="J8032" i="76"/>
  <c r="G8033" i="76"/>
  <c r="H8033" i="76"/>
  <c r="I8033" i="76"/>
  <c r="J8033" i="76"/>
  <c r="G8034" i="76"/>
  <c r="H8034" i="76"/>
  <c r="I8034" i="76"/>
  <c r="J8034" i="76"/>
  <c r="G8035" i="76"/>
  <c r="H8035" i="76"/>
  <c r="I8035" i="76"/>
  <c r="J8035" i="76"/>
  <c r="G8036" i="76"/>
  <c r="H8036" i="76"/>
  <c r="I8036" i="76"/>
  <c r="J8036" i="76"/>
  <c r="G8037" i="76"/>
  <c r="H8037" i="76"/>
  <c r="I8037" i="76"/>
  <c r="J8037" i="76"/>
  <c r="G8038" i="76"/>
  <c r="H8038" i="76"/>
  <c r="I8038" i="76"/>
  <c r="J8038" i="76"/>
  <c r="G8039" i="76"/>
  <c r="H8039" i="76"/>
  <c r="I8039" i="76"/>
  <c r="J8039" i="76"/>
  <c r="G8040" i="76"/>
  <c r="H8040" i="76"/>
  <c r="I8040" i="76"/>
  <c r="J8040" i="76"/>
  <c r="G8041" i="76"/>
  <c r="H8041" i="76"/>
  <c r="I8041" i="76"/>
  <c r="J8041" i="76"/>
  <c r="G8042" i="76"/>
  <c r="H8042" i="76"/>
  <c r="I8042" i="76"/>
  <c r="J8042" i="76"/>
  <c r="G8043" i="76"/>
  <c r="H8043" i="76"/>
  <c r="I8043" i="76"/>
  <c r="J8043" i="76"/>
  <c r="G8044" i="76"/>
  <c r="H8044" i="76"/>
  <c r="I8044" i="76"/>
  <c r="J8044" i="76"/>
  <c r="G8045" i="76"/>
  <c r="H8045" i="76"/>
  <c r="I8045" i="76"/>
  <c r="J8045" i="76"/>
  <c r="G8046" i="76"/>
  <c r="H8046" i="76"/>
  <c r="I8046" i="76"/>
  <c r="J8046" i="76"/>
  <c r="G8047" i="76"/>
  <c r="H8047" i="76"/>
  <c r="I8047" i="76"/>
  <c r="J8047" i="76"/>
  <c r="G8048" i="76"/>
  <c r="H8048" i="76"/>
  <c r="I8048" i="76"/>
  <c r="J8048" i="76"/>
  <c r="G8049" i="76"/>
  <c r="H8049" i="76"/>
  <c r="I8049" i="76"/>
  <c r="J8049" i="76"/>
  <c r="G8050" i="76"/>
  <c r="H8050" i="76"/>
  <c r="I8050" i="76"/>
  <c r="J8050" i="76"/>
  <c r="G8051" i="76"/>
  <c r="H8051" i="76"/>
  <c r="I8051" i="76"/>
  <c r="J8051" i="76"/>
  <c r="G8052" i="76"/>
  <c r="H8052" i="76"/>
  <c r="I8052" i="76"/>
  <c r="J8052" i="76"/>
  <c r="G8053" i="76"/>
  <c r="H8053" i="76"/>
  <c r="I8053" i="76"/>
  <c r="J8053" i="76"/>
  <c r="G8054" i="76"/>
  <c r="H8054" i="76"/>
  <c r="I8054" i="76"/>
  <c r="J8054" i="76"/>
  <c r="G8055" i="76"/>
  <c r="H8055" i="76"/>
  <c r="I8055" i="76"/>
  <c r="J8055" i="76"/>
  <c r="G8056" i="76"/>
  <c r="H8056" i="76"/>
  <c r="I8056" i="76"/>
  <c r="J8056" i="76"/>
  <c r="G8057" i="76"/>
  <c r="H8057" i="76"/>
  <c r="I8057" i="76"/>
  <c r="J8057" i="76"/>
  <c r="G8058" i="76"/>
  <c r="H8058" i="76"/>
  <c r="I8058" i="76"/>
  <c r="J8058" i="76"/>
  <c r="G8059" i="76"/>
  <c r="H8059" i="76"/>
  <c r="I8059" i="76"/>
  <c r="J8059" i="76"/>
  <c r="G8060" i="76"/>
  <c r="H8060" i="76"/>
  <c r="I8060" i="76"/>
  <c r="J8060" i="76"/>
  <c r="G8061" i="76"/>
  <c r="H8061" i="76"/>
  <c r="I8061" i="76"/>
  <c r="J8061" i="76"/>
  <c r="G8062" i="76"/>
  <c r="H8062" i="76"/>
  <c r="I8062" i="76"/>
  <c r="J8062" i="76"/>
  <c r="G8063" i="76"/>
  <c r="H8063" i="76"/>
  <c r="I8063" i="76"/>
  <c r="J8063" i="76"/>
  <c r="G8064" i="76"/>
  <c r="H8064" i="76"/>
  <c r="I8064" i="76"/>
  <c r="J8064" i="76"/>
  <c r="G8065" i="76"/>
  <c r="H8065" i="76"/>
  <c r="I8065" i="76"/>
  <c r="J8065" i="76"/>
  <c r="G8066" i="76"/>
  <c r="H8066" i="76"/>
  <c r="I8066" i="76"/>
  <c r="J8066" i="76"/>
  <c r="G8067" i="76"/>
  <c r="H8067" i="76"/>
  <c r="I8067" i="76"/>
  <c r="J8067" i="76"/>
  <c r="G8068" i="76"/>
  <c r="H8068" i="76"/>
  <c r="I8068" i="76"/>
  <c r="J8068" i="76"/>
  <c r="G8069" i="76"/>
  <c r="H8069" i="76"/>
  <c r="I8069" i="76"/>
  <c r="J8069" i="76"/>
  <c r="G8070" i="76"/>
  <c r="H8070" i="76"/>
  <c r="I8070" i="76"/>
  <c r="J8070" i="76"/>
  <c r="G8071" i="76"/>
  <c r="H8071" i="76"/>
  <c r="I8071" i="76"/>
  <c r="J8071" i="76"/>
  <c r="G8072" i="76"/>
  <c r="H8072" i="76"/>
  <c r="I8072" i="76"/>
  <c r="J8072" i="76"/>
  <c r="G8073" i="76"/>
  <c r="H8073" i="76"/>
  <c r="I8073" i="76"/>
  <c r="J8073" i="76"/>
  <c r="G8074" i="76"/>
  <c r="H8074" i="76"/>
  <c r="I8074" i="76"/>
  <c r="J8074" i="76"/>
  <c r="G8075" i="76"/>
  <c r="H8075" i="76"/>
  <c r="I8075" i="76"/>
  <c r="J8075" i="76"/>
  <c r="G8076" i="76"/>
  <c r="H8076" i="76"/>
  <c r="I8076" i="76"/>
  <c r="J8076" i="76"/>
  <c r="G8077" i="76"/>
  <c r="H8077" i="76"/>
  <c r="I8077" i="76"/>
  <c r="J8077" i="76"/>
  <c r="G8078" i="76"/>
  <c r="H8078" i="76"/>
  <c r="I8078" i="76"/>
  <c r="J8078" i="76"/>
  <c r="G8079" i="76"/>
  <c r="H8079" i="76"/>
  <c r="I8079" i="76"/>
  <c r="J8079" i="76"/>
  <c r="G8080" i="76"/>
  <c r="H8080" i="76"/>
  <c r="I8080" i="76"/>
  <c r="J8080" i="76"/>
  <c r="G8081" i="76"/>
  <c r="H8081" i="76"/>
  <c r="I8081" i="76"/>
  <c r="J8081" i="76"/>
  <c r="G8082" i="76"/>
  <c r="H8082" i="76"/>
  <c r="I8082" i="76"/>
  <c r="J8082" i="76"/>
  <c r="G8083" i="76"/>
  <c r="H8083" i="76"/>
  <c r="I8083" i="76"/>
  <c r="J8083" i="76"/>
  <c r="G8084" i="76"/>
  <c r="H8084" i="76"/>
  <c r="I8084" i="76"/>
  <c r="J8084" i="76"/>
  <c r="G8085" i="76"/>
  <c r="H8085" i="76"/>
  <c r="I8085" i="76"/>
  <c r="J8085" i="76"/>
  <c r="G8086" i="76"/>
  <c r="H8086" i="76"/>
  <c r="I8086" i="76"/>
  <c r="J8086" i="76"/>
  <c r="G8087" i="76"/>
  <c r="H8087" i="76"/>
  <c r="I8087" i="76"/>
  <c r="J8087" i="76"/>
  <c r="G8088" i="76"/>
  <c r="H8088" i="76"/>
  <c r="I8088" i="76"/>
  <c r="J8088" i="76"/>
  <c r="G8089" i="76"/>
  <c r="H8089" i="76"/>
  <c r="I8089" i="76"/>
  <c r="J8089" i="76"/>
  <c r="G8090" i="76"/>
  <c r="H8090" i="76"/>
  <c r="I8090" i="76"/>
  <c r="J8090" i="76"/>
  <c r="G8091" i="76"/>
  <c r="H8091" i="76"/>
  <c r="I8091" i="76"/>
  <c r="J8091" i="76"/>
  <c r="G8092" i="76"/>
  <c r="H8092" i="76"/>
  <c r="I8092" i="76"/>
  <c r="J8092" i="76"/>
  <c r="G8093" i="76"/>
  <c r="H8093" i="76"/>
  <c r="I8093" i="76"/>
  <c r="J8093" i="76"/>
  <c r="G8094" i="76"/>
  <c r="H8094" i="76"/>
  <c r="I8094" i="76"/>
  <c r="J8094" i="76"/>
  <c r="G8095" i="76"/>
  <c r="H8095" i="76"/>
  <c r="I8095" i="76"/>
  <c r="J8095" i="76"/>
  <c r="G8096" i="76"/>
  <c r="H8096" i="76"/>
  <c r="I8096" i="76"/>
  <c r="J8096" i="76"/>
  <c r="G8097" i="76"/>
  <c r="H8097" i="76"/>
  <c r="I8097" i="76"/>
  <c r="J8097" i="76"/>
  <c r="G8098" i="76"/>
  <c r="H8098" i="76"/>
  <c r="I8098" i="76"/>
  <c r="J8098" i="76"/>
  <c r="G8099" i="76"/>
  <c r="H8099" i="76"/>
  <c r="I8099" i="76"/>
  <c r="J8099" i="76"/>
  <c r="G8100" i="76"/>
  <c r="H8100" i="76"/>
  <c r="I8100" i="76"/>
  <c r="J8100" i="76"/>
  <c r="G8101" i="76"/>
  <c r="H8101" i="76"/>
  <c r="I8101" i="76"/>
  <c r="J8101" i="76"/>
  <c r="G8102" i="76"/>
  <c r="H8102" i="76"/>
  <c r="I8102" i="76"/>
  <c r="J8102" i="76"/>
  <c r="G8103" i="76"/>
  <c r="H8103" i="76"/>
  <c r="I8103" i="76"/>
  <c r="J8103" i="76"/>
  <c r="G8104" i="76"/>
  <c r="H8104" i="76"/>
  <c r="I8104" i="76"/>
  <c r="J8104" i="76"/>
  <c r="G8105" i="76"/>
  <c r="H8105" i="76"/>
  <c r="I8105" i="76"/>
  <c r="J8105" i="76"/>
  <c r="G8106" i="76"/>
  <c r="H8106" i="76"/>
  <c r="I8106" i="76"/>
  <c r="J8106" i="76"/>
  <c r="G8107" i="76"/>
  <c r="H8107" i="76"/>
  <c r="I8107" i="76"/>
  <c r="J8107" i="76"/>
  <c r="G8108" i="76"/>
  <c r="H8108" i="76"/>
  <c r="I8108" i="76"/>
  <c r="J8108" i="76"/>
  <c r="G8109" i="76"/>
  <c r="H8109" i="76"/>
  <c r="I8109" i="76"/>
  <c r="J8109" i="76"/>
  <c r="G8110" i="76"/>
  <c r="H8110" i="76"/>
  <c r="I8110" i="76"/>
  <c r="J8110" i="76"/>
  <c r="G8111" i="76"/>
  <c r="H8111" i="76"/>
  <c r="I8111" i="76"/>
  <c r="J8111" i="76"/>
  <c r="G8112" i="76"/>
  <c r="H8112" i="76"/>
  <c r="I8112" i="76"/>
  <c r="J8112" i="76"/>
  <c r="G8113" i="76"/>
  <c r="H8113" i="76"/>
  <c r="I8113" i="76"/>
  <c r="J8113" i="76"/>
  <c r="G8114" i="76"/>
  <c r="H8114" i="76"/>
  <c r="I8114" i="76"/>
  <c r="J8114" i="76"/>
  <c r="G8115" i="76"/>
  <c r="H8115" i="76"/>
  <c r="I8115" i="76"/>
  <c r="J8115" i="76"/>
  <c r="G8116" i="76"/>
  <c r="H8116" i="76"/>
  <c r="I8116" i="76"/>
  <c r="J8116" i="76"/>
  <c r="G8117" i="76"/>
  <c r="H8117" i="76"/>
  <c r="I8117" i="76"/>
  <c r="J8117" i="76"/>
  <c r="G8118" i="76"/>
  <c r="H8118" i="76"/>
  <c r="I8118" i="76"/>
  <c r="J8118" i="76"/>
  <c r="G8119" i="76"/>
  <c r="H8119" i="76"/>
  <c r="I8119" i="76"/>
  <c r="J8119" i="76"/>
  <c r="G8120" i="76"/>
  <c r="H8120" i="76"/>
  <c r="I8120" i="76"/>
  <c r="J8120" i="76"/>
  <c r="G8121" i="76"/>
  <c r="H8121" i="76"/>
  <c r="I8121" i="76"/>
  <c r="J8121" i="76"/>
  <c r="G8122" i="76"/>
  <c r="H8122" i="76"/>
  <c r="I8122" i="76"/>
  <c r="J8122" i="76"/>
  <c r="G8123" i="76"/>
  <c r="H8123" i="76"/>
  <c r="I8123" i="76"/>
  <c r="J8123" i="76"/>
  <c r="G8124" i="76"/>
  <c r="H8124" i="76"/>
  <c r="I8124" i="76"/>
  <c r="J8124" i="76"/>
  <c r="G8125" i="76"/>
  <c r="H8125" i="76"/>
  <c r="I8125" i="76"/>
  <c r="J8125" i="76"/>
  <c r="G8126" i="76"/>
  <c r="H8126" i="76"/>
  <c r="I8126" i="76"/>
  <c r="J8126" i="76"/>
  <c r="G8127" i="76"/>
  <c r="H8127" i="76"/>
  <c r="I8127" i="76"/>
  <c r="J8127" i="76"/>
  <c r="G8128" i="76"/>
  <c r="H8128" i="76"/>
  <c r="I8128" i="76"/>
  <c r="J8128" i="76"/>
  <c r="G8129" i="76"/>
  <c r="H8129" i="76"/>
  <c r="I8129" i="76"/>
  <c r="J8129" i="76"/>
  <c r="G8130" i="76"/>
  <c r="H8130" i="76"/>
  <c r="I8130" i="76"/>
  <c r="J8130" i="76"/>
  <c r="G8131" i="76"/>
  <c r="H8131" i="76"/>
  <c r="I8131" i="76"/>
  <c r="J8131" i="76"/>
  <c r="G8132" i="76"/>
  <c r="H8132" i="76"/>
  <c r="I8132" i="76"/>
  <c r="J8132" i="76"/>
  <c r="G8133" i="76"/>
  <c r="H8133" i="76"/>
  <c r="I8133" i="76"/>
  <c r="J8133" i="76"/>
  <c r="G8134" i="76"/>
  <c r="H8134" i="76"/>
  <c r="I8134" i="76"/>
  <c r="J8134" i="76"/>
  <c r="G8135" i="76"/>
  <c r="H8135" i="76"/>
  <c r="I8135" i="76"/>
  <c r="J8135" i="76"/>
  <c r="G8136" i="76"/>
  <c r="H8136" i="76"/>
  <c r="I8136" i="76"/>
  <c r="J8136" i="76"/>
  <c r="G8137" i="76"/>
  <c r="H8137" i="76"/>
  <c r="I8137" i="76"/>
  <c r="J8137" i="76"/>
  <c r="G8138" i="76"/>
  <c r="H8138" i="76"/>
  <c r="I8138" i="76"/>
  <c r="J8138" i="76"/>
  <c r="G8139" i="76"/>
  <c r="H8139" i="76"/>
  <c r="I8139" i="76"/>
  <c r="J8139" i="76"/>
  <c r="G8140" i="76"/>
  <c r="H8140" i="76"/>
  <c r="I8140" i="76"/>
  <c r="J8140" i="76"/>
  <c r="G8141" i="76"/>
  <c r="H8141" i="76"/>
  <c r="I8141" i="76"/>
  <c r="J8141" i="76"/>
  <c r="G8142" i="76"/>
  <c r="H8142" i="76"/>
  <c r="I8142" i="76"/>
  <c r="J8142" i="76"/>
  <c r="G8143" i="76"/>
  <c r="H8143" i="76"/>
  <c r="I8143" i="76"/>
  <c r="J8143" i="76"/>
  <c r="G8144" i="76"/>
  <c r="H8144" i="76"/>
  <c r="I8144" i="76"/>
  <c r="J8144" i="76"/>
  <c r="G8145" i="76"/>
  <c r="H8145" i="76"/>
  <c r="I8145" i="76"/>
  <c r="J8145" i="76"/>
  <c r="G8146" i="76"/>
  <c r="H8146" i="76"/>
  <c r="I8146" i="76"/>
  <c r="J8146" i="76"/>
  <c r="G8147" i="76"/>
  <c r="H8147" i="76"/>
  <c r="I8147" i="76"/>
  <c r="J8147" i="76"/>
  <c r="G8148" i="76"/>
  <c r="H8148" i="76"/>
  <c r="I8148" i="76"/>
  <c r="J8148" i="76"/>
  <c r="G8149" i="76"/>
  <c r="H8149" i="76"/>
  <c r="I8149" i="76"/>
  <c r="J8149" i="76"/>
  <c r="G8150" i="76"/>
  <c r="H8150" i="76"/>
  <c r="I8150" i="76"/>
  <c r="J8150" i="76"/>
  <c r="G8151" i="76"/>
  <c r="H8151" i="76"/>
  <c r="I8151" i="76"/>
  <c r="J8151" i="76"/>
  <c r="G8152" i="76"/>
  <c r="H8152" i="76"/>
  <c r="I8152" i="76"/>
  <c r="J8152" i="76"/>
  <c r="G8153" i="76"/>
  <c r="H8153" i="76"/>
  <c r="I8153" i="76"/>
  <c r="J8153" i="76"/>
  <c r="G8154" i="76"/>
  <c r="H8154" i="76"/>
  <c r="I8154" i="76"/>
  <c r="J8154" i="76"/>
  <c r="G8155" i="76"/>
  <c r="H8155" i="76"/>
  <c r="I8155" i="76"/>
  <c r="J8155" i="76"/>
  <c r="G8156" i="76"/>
  <c r="H8156" i="76"/>
  <c r="I8156" i="76"/>
  <c r="J8156" i="76"/>
  <c r="G8157" i="76"/>
  <c r="H8157" i="76"/>
  <c r="I8157" i="76"/>
  <c r="J8157" i="76"/>
  <c r="G8158" i="76"/>
  <c r="H8158" i="76"/>
  <c r="I8158" i="76"/>
  <c r="J8158" i="76"/>
  <c r="G8159" i="76"/>
  <c r="H8159" i="76"/>
  <c r="I8159" i="76"/>
  <c r="J8159" i="76"/>
  <c r="G8160" i="76"/>
  <c r="H8160" i="76"/>
  <c r="I8160" i="76"/>
  <c r="J8160" i="76"/>
  <c r="G8161" i="76"/>
  <c r="H8161" i="76"/>
  <c r="I8161" i="76"/>
  <c r="J8161" i="76"/>
  <c r="G8162" i="76"/>
  <c r="H8162" i="76"/>
  <c r="I8162" i="76"/>
  <c r="J8162" i="76"/>
  <c r="G8163" i="76"/>
  <c r="H8163" i="76"/>
  <c r="I8163" i="76"/>
  <c r="J8163" i="76"/>
  <c r="G8164" i="76"/>
  <c r="H8164" i="76"/>
  <c r="I8164" i="76"/>
  <c r="J8164" i="76"/>
  <c r="G8165" i="76"/>
  <c r="H8165" i="76"/>
  <c r="I8165" i="76"/>
  <c r="J8165" i="76"/>
  <c r="G8166" i="76"/>
  <c r="H8166" i="76"/>
  <c r="I8166" i="76"/>
  <c r="J8166" i="76"/>
  <c r="G8167" i="76"/>
  <c r="H8167" i="76"/>
  <c r="I8167" i="76"/>
  <c r="J8167" i="76"/>
  <c r="G8168" i="76"/>
  <c r="H8168" i="76"/>
  <c r="I8168" i="76"/>
  <c r="J8168" i="76"/>
  <c r="G8169" i="76"/>
  <c r="H8169" i="76"/>
  <c r="I8169" i="76"/>
  <c r="J8169" i="76"/>
  <c r="G8170" i="76"/>
  <c r="H8170" i="76"/>
  <c r="I8170" i="76"/>
  <c r="J8170" i="76"/>
  <c r="G8171" i="76"/>
  <c r="H8171" i="76"/>
  <c r="I8171" i="76"/>
  <c r="J8171" i="76"/>
  <c r="G8172" i="76"/>
  <c r="H8172" i="76"/>
  <c r="I8172" i="76"/>
  <c r="J8172" i="76"/>
  <c r="G8173" i="76"/>
  <c r="H8173" i="76"/>
  <c r="I8173" i="76"/>
  <c r="J8173" i="76"/>
  <c r="G8174" i="76"/>
  <c r="H8174" i="76"/>
  <c r="I8174" i="76"/>
  <c r="J8174" i="76"/>
  <c r="G8175" i="76"/>
  <c r="H8175" i="76"/>
  <c r="I8175" i="76"/>
  <c r="J8175" i="76"/>
  <c r="G8176" i="76"/>
  <c r="H8176" i="76"/>
  <c r="I8176" i="76"/>
  <c r="J8176" i="76"/>
  <c r="G8177" i="76"/>
  <c r="H8177" i="76"/>
  <c r="I8177" i="76"/>
  <c r="J8177" i="76"/>
  <c r="G8178" i="76"/>
  <c r="H8178" i="76"/>
  <c r="I8178" i="76"/>
  <c r="J8178" i="76"/>
  <c r="G8179" i="76"/>
  <c r="H8179" i="76"/>
  <c r="I8179" i="76"/>
  <c r="J8179" i="76"/>
  <c r="G8180" i="76"/>
  <c r="H8180" i="76"/>
  <c r="I8180" i="76"/>
  <c r="J8180" i="76"/>
  <c r="G8181" i="76"/>
  <c r="H8181" i="76"/>
  <c r="I8181" i="76"/>
  <c r="J8181" i="76"/>
  <c r="G8182" i="76"/>
  <c r="H8182" i="76"/>
  <c r="I8182" i="76"/>
  <c r="J8182" i="76"/>
  <c r="G8183" i="76"/>
  <c r="H8183" i="76"/>
  <c r="I8183" i="76"/>
  <c r="J8183" i="76"/>
  <c r="G8184" i="76"/>
  <c r="H8184" i="76"/>
  <c r="I8184" i="76"/>
  <c r="J8184" i="76"/>
  <c r="G8185" i="76"/>
  <c r="H8185" i="76"/>
  <c r="I8185" i="76"/>
  <c r="J8185" i="76"/>
  <c r="G8186" i="76"/>
  <c r="H8186" i="76"/>
  <c r="I8186" i="76"/>
  <c r="J8186" i="76"/>
  <c r="G8187" i="76"/>
  <c r="H8187" i="76"/>
  <c r="I8187" i="76"/>
  <c r="J8187" i="76"/>
  <c r="G8188" i="76"/>
  <c r="H8188" i="76"/>
  <c r="I8188" i="76"/>
  <c r="J8188" i="76"/>
  <c r="G8189" i="76"/>
  <c r="H8189" i="76"/>
  <c r="I8189" i="76"/>
  <c r="J8189" i="76"/>
  <c r="G8190" i="76"/>
  <c r="H8190" i="76"/>
  <c r="I8190" i="76"/>
  <c r="J8190" i="76"/>
  <c r="G8191" i="76"/>
  <c r="H8191" i="76"/>
  <c r="I8191" i="76"/>
  <c r="J8191" i="76"/>
  <c r="G8192" i="76"/>
  <c r="H8192" i="76"/>
  <c r="I8192" i="76"/>
  <c r="J8192" i="76"/>
  <c r="G8193" i="76"/>
  <c r="H8193" i="76"/>
  <c r="I8193" i="76"/>
  <c r="J8193" i="76"/>
  <c r="G8194" i="76"/>
  <c r="H8194" i="76"/>
  <c r="I8194" i="76"/>
  <c r="J8194" i="76"/>
  <c r="G8195" i="76"/>
  <c r="H8195" i="76"/>
  <c r="I8195" i="76"/>
  <c r="J8195" i="76"/>
  <c r="G8196" i="76"/>
  <c r="H8196" i="76"/>
  <c r="I8196" i="76"/>
  <c r="J8196" i="76"/>
  <c r="G8197" i="76"/>
  <c r="H8197" i="76"/>
  <c r="I8197" i="76"/>
  <c r="J8197" i="76"/>
  <c r="G8198" i="76"/>
  <c r="H8198" i="76"/>
  <c r="I8198" i="76"/>
  <c r="J8198" i="76"/>
  <c r="G8199" i="76"/>
  <c r="H8199" i="76"/>
  <c r="I8199" i="76"/>
  <c r="J8199" i="76"/>
  <c r="G8200" i="76"/>
  <c r="H8200" i="76"/>
  <c r="I8200" i="76"/>
  <c r="J8200" i="76"/>
  <c r="G8201" i="76"/>
  <c r="H8201" i="76"/>
  <c r="I8201" i="76"/>
  <c r="J8201" i="76"/>
  <c r="G8202" i="76"/>
  <c r="H8202" i="76"/>
  <c r="I8202" i="76"/>
  <c r="J8202" i="76"/>
  <c r="G8203" i="76"/>
  <c r="H8203" i="76"/>
  <c r="I8203" i="76"/>
  <c r="J8203" i="76"/>
  <c r="G8204" i="76"/>
  <c r="H8204" i="76"/>
  <c r="I8204" i="76"/>
  <c r="J8204" i="76"/>
  <c r="G8205" i="76"/>
  <c r="H8205" i="76"/>
  <c r="I8205" i="76"/>
  <c r="J8205" i="76"/>
  <c r="G8206" i="76"/>
  <c r="H8206" i="76"/>
  <c r="I8206" i="76"/>
  <c r="J8206" i="76"/>
  <c r="G8207" i="76"/>
  <c r="H8207" i="76"/>
  <c r="I8207" i="76"/>
  <c r="J8207" i="76"/>
  <c r="G8208" i="76"/>
  <c r="H8208" i="76"/>
  <c r="I8208" i="76"/>
  <c r="J8208" i="76"/>
  <c r="G8209" i="76"/>
  <c r="H8209" i="76"/>
  <c r="I8209" i="76"/>
  <c r="J8209" i="76"/>
  <c r="G8210" i="76"/>
  <c r="H8210" i="76"/>
  <c r="I8210" i="76"/>
  <c r="J8210" i="76"/>
  <c r="G8211" i="76"/>
  <c r="H8211" i="76"/>
  <c r="I8211" i="76"/>
  <c r="J8211" i="76"/>
  <c r="G8212" i="76"/>
  <c r="H8212" i="76"/>
  <c r="I8212" i="76"/>
  <c r="J8212" i="76"/>
  <c r="G8213" i="76"/>
  <c r="H8213" i="76"/>
  <c r="I8213" i="76"/>
  <c r="J8213" i="76"/>
  <c r="G8214" i="76"/>
  <c r="H8214" i="76"/>
  <c r="I8214" i="76"/>
  <c r="J8214" i="76"/>
  <c r="G8215" i="76"/>
  <c r="H8215" i="76"/>
  <c r="I8215" i="76"/>
  <c r="J8215" i="76"/>
  <c r="G8216" i="76"/>
  <c r="H8216" i="76"/>
  <c r="I8216" i="76"/>
  <c r="J8216" i="76"/>
  <c r="G8217" i="76"/>
  <c r="H8217" i="76"/>
  <c r="I8217" i="76"/>
  <c r="J8217" i="76"/>
  <c r="G8218" i="76"/>
  <c r="H8218" i="76"/>
  <c r="I8218" i="76"/>
  <c r="J8218" i="76"/>
  <c r="G8219" i="76"/>
  <c r="H8219" i="76"/>
  <c r="I8219" i="76"/>
  <c r="J8219" i="76"/>
  <c r="G8220" i="76"/>
  <c r="H8220" i="76"/>
  <c r="I8220" i="76"/>
  <c r="J8220" i="76"/>
  <c r="G8221" i="76"/>
  <c r="H8221" i="76"/>
  <c r="I8221" i="76"/>
  <c r="J8221" i="76"/>
  <c r="G8222" i="76"/>
  <c r="H8222" i="76"/>
  <c r="I8222" i="76"/>
  <c r="J8222" i="76"/>
  <c r="G8223" i="76"/>
  <c r="H8223" i="76"/>
  <c r="I8223" i="76"/>
  <c r="J8223" i="76"/>
  <c r="G8224" i="76"/>
  <c r="H8224" i="76"/>
  <c r="I8224" i="76"/>
  <c r="J8224" i="76"/>
  <c r="G8225" i="76"/>
  <c r="H8225" i="76"/>
  <c r="I8225" i="76"/>
  <c r="J8225" i="76"/>
  <c r="G8226" i="76"/>
  <c r="H8226" i="76"/>
  <c r="I8226" i="76"/>
  <c r="J8226" i="76"/>
  <c r="G8227" i="76"/>
  <c r="H8227" i="76"/>
  <c r="I8227" i="76"/>
  <c r="J8227" i="76"/>
  <c r="G8228" i="76"/>
  <c r="H8228" i="76"/>
  <c r="I8228" i="76"/>
  <c r="J8228" i="76"/>
  <c r="G8229" i="76"/>
  <c r="H8229" i="76"/>
  <c r="I8229" i="76"/>
  <c r="J8229" i="76"/>
  <c r="G8230" i="76"/>
  <c r="H8230" i="76"/>
  <c r="I8230" i="76"/>
  <c r="J8230" i="76"/>
  <c r="G8231" i="76"/>
  <c r="H8231" i="76"/>
  <c r="I8231" i="76"/>
  <c r="J8231" i="76"/>
  <c r="G8232" i="76"/>
  <c r="H8232" i="76"/>
  <c r="I8232" i="76"/>
  <c r="J8232" i="76"/>
  <c r="G8233" i="76"/>
  <c r="H8233" i="76"/>
  <c r="I8233" i="76"/>
  <c r="J8233" i="76"/>
  <c r="G8234" i="76"/>
  <c r="H8234" i="76"/>
  <c r="I8234" i="76"/>
  <c r="J8234" i="76"/>
  <c r="G8235" i="76"/>
  <c r="H8235" i="76"/>
  <c r="I8235" i="76"/>
  <c r="J8235" i="76"/>
  <c r="G8236" i="76"/>
  <c r="H8236" i="76"/>
  <c r="I8236" i="76"/>
  <c r="J8236" i="76"/>
  <c r="G8237" i="76"/>
  <c r="H8237" i="76"/>
  <c r="I8237" i="76"/>
  <c r="J8237" i="76"/>
  <c r="G8238" i="76"/>
  <c r="H8238" i="76"/>
  <c r="I8238" i="76"/>
  <c r="J8238" i="76"/>
  <c r="G8239" i="76"/>
  <c r="H8239" i="76"/>
  <c r="I8239" i="76"/>
  <c r="J8239" i="76"/>
  <c r="G8240" i="76"/>
  <c r="H8240" i="76"/>
  <c r="I8240" i="76"/>
  <c r="J8240" i="76"/>
  <c r="G8241" i="76"/>
  <c r="H8241" i="76"/>
  <c r="I8241" i="76"/>
  <c r="J8241" i="76"/>
  <c r="G8242" i="76"/>
  <c r="H8242" i="76"/>
  <c r="I8242" i="76"/>
  <c r="J8242" i="76"/>
  <c r="G8243" i="76"/>
  <c r="H8243" i="76"/>
  <c r="I8243" i="76"/>
  <c r="J8243" i="76"/>
  <c r="G8244" i="76"/>
  <c r="H8244" i="76"/>
  <c r="I8244" i="76"/>
  <c r="J8244" i="76"/>
  <c r="G8245" i="76"/>
  <c r="H8245" i="76"/>
  <c r="I8245" i="76"/>
  <c r="J8245" i="76"/>
  <c r="G8246" i="76"/>
  <c r="H8246" i="76"/>
  <c r="I8246" i="76"/>
  <c r="J8246" i="76"/>
  <c r="G8247" i="76"/>
  <c r="H8247" i="76"/>
  <c r="I8247" i="76"/>
  <c r="J8247" i="76"/>
  <c r="G8248" i="76"/>
  <c r="H8248" i="76"/>
  <c r="I8248" i="76"/>
  <c r="J8248" i="76"/>
  <c r="G8249" i="76"/>
  <c r="H8249" i="76"/>
  <c r="I8249" i="76"/>
  <c r="J8249" i="76"/>
  <c r="G8250" i="76"/>
  <c r="H8250" i="76"/>
  <c r="I8250" i="76"/>
  <c r="J8250" i="76"/>
  <c r="G8251" i="76"/>
  <c r="H8251" i="76"/>
  <c r="I8251" i="76"/>
  <c r="J8251" i="76"/>
  <c r="G8252" i="76"/>
  <c r="H8252" i="76"/>
  <c r="I8252" i="76"/>
  <c r="J8252" i="76"/>
  <c r="G8253" i="76"/>
  <c r="H8253" i="76"/>
  <c r="I8253" i="76"/>
  <c r="J8253" i="76"/>
  <c r="G8254" i="76"/>
  <c r="H8254" i="76"/>
  <c r="I8254" i="76"/>
  <c r="J8254" i="76"/>
  <c r="G8255" i="76"/>
  <c r="H8255" i="76"/>
  <c r="I8255" i="76"/>
  <c r="J8255" i="76"/>
  <c r="G8256" i="76"/>
  <c r="H8256" i="76"/>
  <c r="I8256" i="76"/>
  <c r="J8256" i="76"/>
  <c r="G8257" i="76"/>
  <c r="H8257" i="76"/>
  <c r="I8257" i="76"/>
  <c r="J8257" i="76"/>
  <c r="G8258" i="76"/>
  <c r="H8258" i="76"/>
  <c r="I8258" i="76"/>
  <c r="J8258" i="76"/>
  <c r="G8259" i="76"/>
  <c r="H8259" i="76"/>
  <c r="I8259" i="76"/>
  <c r="J8259" i="76"/>
  <c r="G8260" i="76"/>
  <c r="H8260" i="76"/>
  <c r="I8260" i="76"/>
  <c r="J8260" i="76"/>
  <c r="G8261" i="76"/>
  <c r="H8261" i="76"/>
  <c r="I8261" i="76"/>
  <c r="J8261" i="76"/>
  <c r="G8262" i="76"/>
  <c r="H8262" i="76"/>
  <c r="I8262" i="76"/>
  <c r="J8262" i="76"/>
  <c r="G8263" i="76"/>
  <c r="H8263" i="76"/>
  <c r="I8263" i="76"/>
  <c r="J8263" i="76"/>
  <c r="G8264" i="76"/>
  <c r="H8264" i="76"/>
  <c r="I8264" i="76"/>
  <c r="J8264" i="76"/>
  <c r="G8265" i="76"/>
  <c r="H8265" i="76"/>
  <c r="I8265" i="76"/>
  <c r="J8265" i="76"/>
  <c r="G8266" i="76"/>
  <c r="H8266" i="76"/>
  <c r="I8266" i="76"/>
  <c r="J8266" i="76"/>
  <c r="G8267" i="76"/>
  <c r="H8267" i="76"/>
  <c r="I8267" i="76"/>
  <c r="J8267" i="76"/>
  <c r="G8268" i="76"/>
  <c r="H8268" i="76"/>
  <c r="I8268" i="76"/>
  <c r="J8268" i="76"/>
  <c r="G8269" i="76"/>
  <c r="H8269" i="76"/>
  <c r="I8269" i="76"/>
  <c r="J8269" i="76"/>
  <c r="G8270" i="76"/>
  <c r="H8270" i="76"/>
  <c r="I8270" i="76"/>
  <c r="J8270" i="76"/>
  <c r="G8271" i="76"/>
  <c r="H8271" i="76"/>
  <c r="I8271" i="76"/>
  <c r="J8271" i="76"/>
  <c r="G8272" i="76"/>
  <c r="H8272" i="76"/>
  <c r="I8272" i="76"/>
  <c r="J8272" i="76"/>
  <c r="G8273" i="76"/>
  <c r="H8273" i="76"/>
  <c r="I8273" i="76"/>
  <c r="J8273" i="76"/>
  <c r="G8274" i="76"/>
  <c r="H8274" i="76"/>
  <c r="I8274" i="76"/>
  <c r="J8274" i="76"/>
  <c r="G8275" i="76"/>
  <c r="H8275" i="76"/>
  <c r="I8275" i="76"/>
  <c r="J8275" i="76"/>
  <c r="G8276" i="76"/>
  <c r="H8276" i="76"/>
  <c r="I8276" i="76"/>
  <c r="J8276" i="76"/>
  <c r="G8277" i="76"/>
  <c r="H8277" i="76"/>
  <c r="I8277" i="76"/>
  <c r="J8277" i="76"/>
  <c r="G8278" i="76"/>
  <c r="H8278" i="76"/>
  <c r="I8278" i="76"/>
  <c r="J8278" i="76"/>
  <c r="G8279" i="76"/>
  <c r="H8279" i="76"/>
  <c r="I8279" i="76"/>
  <c r="J8279" i="76"/>
  <c r="G8280" i="76"/>
  <c r="H8280" i="76"/>
  <c r="I8280" i="76"/>
  <c r="J8280" i="76"/>
  <c r="G8281" i="76"/>
  <c r="H8281" i="76"/>
  <c r="I8281" i="76"/>
  <c r="J8281" i="76"/>
  <c r="G8282" i="76"/>
  <c r="H8282" i="76"/>
  <c r="I8282" i="76"/>
  <c r="J8282" i="76"/>
  <c r="G8283" i="76"/>
  <c r="H8283" i="76"/>
  <c r="I8283" i="76"/>
  <c r="J8283" i="76"/>
  <c r="G8284" i="76"/>
  <c r="H8284" i="76"/>
  <c r="I8284" i="76"/>
  <c r="J8284" i="76"/>
  <c r="G8285" i="76"/>
  <c r="H8285" i="76"/>
  <c r="I8285" i="76"/>
  <c r="J8285" i="76"/>
  <c r="G8286" i="76"/>
  <c r="H8286" i="76"/>
  <c r="I8286" i="76"/>
  <c r="J8286" i="76"/>
  <c r="G8287" i="76"/>
  <c r="H8287" i="76"/>
  <c r="I8287" i="76"/>
  <c r="J8287" i="76"/>
  <c r="G8288" i="76"/>
  <c r="H8288" i="76"/>
  <c r="I8288" i="76"/>
  <c r="J8288" i="76"/>
  <c r="G8289" i="76"/>
  <c r="H8289" i="76"/>
  <c r="I8289" i="76"/>
  <c r="J8289" i="76"/>
  <c r="G8290" i="76"/>
  <c r="H8290" i="76"/>
  <c r="I8290" i="76"/>
  <c r="J8290" i="76"/>
  <c r="G8291" i="76"/>
  <c r="H8291" i="76"/>
  <c r="I8291" i="76"/>
  <c r="J8291" i="76"/>
  <c r="G8292" i="76"/>
  <c r="H8292" i="76"/>
  <c r="I8292" i="76"/>
  <c r="J8292" i="76"/>
  <c r="G8293" i="76"/>
  <c r="H8293" i="76"/>
  <c r="I8293" i="76"/>
  <c r="J8293" i="76"/>
  <c r="G8294" i="76"/>
  <c r="H8294" i="76"/>
  <c r="I8294" i="76"/>
  <c r="J8294" i="76"/>
  <c r="G8295" i="76"/>
  <c r="H8295" i="76"/>
  <c r="I8295" i="76"/>
  <c r="J8295" i="76"/>
  <c r="G8296" i="76"/>
  <c r="H8296" i="76"/>
  <c r="I8296" i="76"/>
  <c r="J8296" i="76"/>
  <c r="G8297" i="76"/>
  <c r="H8297" i="76"/>
  <c r="I8297" i="76"/>
  <c r="J8297" i="76"/>
  <c r="G8298" i="76"/>
  <c r="H8298" i="76"/>
  <c r="I8298" i="76"/>
  <c r="J8298" i="76"/>
  <c r="G8299" i="76"/>
  <c r="H8299" i="76"/>
  <c r="I8299" i="76"/>
  <c r="J8299" i="76"/>
  <c r="G8300" i="76"/>
  <c r="H8300" i="76"/>
  <c r="I8300" i="76"/>
  <c r="J8300" i="76"/>
  <c r="G8301" i="76"/>
  <c r="H8301" i="76"/>
  <c r="I8301" i="76"/>
  <c r="J8301" i="76"/>
  <c r="G8302" i="76"/>
  <c r="H8302" i="76"/>
  <c r="I8302" i="76"/>
  <c r="J8302" i="76"/>
  <c r="G8303" i="76"/>
  <c r="H8303" i="76"/>
  <c r="I8303" i="76"/>
  <c r="J8303" i="76"/>
  <c r="G8304" i="76"/>
  <c r="H8304" i="76"/>
  <c r="I8304" i="76"/>
  <c r="J8304" i="76"/>
  <c r="G8305" i="76"/>
  <c r="H8305" i="76"/>
  <c r="I8305" i="76"/>
  <c r="J8305" i="76"/>
  <c r="G8306" i="76"/>
  <c r="H8306" i="76"/>
  <c r="I8306" i="76"/>
  <c r="J8306" i="76"/>
  <c r="G8307" i="76"/>
  <c r="H8307" i="76"/>
  <c r="I8307" i="76"/>
  <c r="J8307" i="76"/>
  <c r="G8308" i="76"/>
  <c r="H8308" i="76"/>
  <c r="I8308" i="76"/>
  <c r="J8308" i="76"/>
  <c r="G8309" i="76"/>
  <c r="H8309" i="76"/>
  <c r="I8309" i="76"/>
  <c r="J8309" i="76"/>
  <c r="G8310" i="76"/>
  <c r="H8310" i="76"/>
  <c r="I8310" i="76"/>
  <c r="J8310" i="76"/>
  <c r="G8311" i="76"/>
  <c r="H8311" i="76"/>
  <c r="I8311" i="76"/>
  <c r="J8311" i="76"/>
  <c r="G8312" i="76"/>
  <c r="H8312" i="76"/>
  <c r="I8312" i="76"/>
  <c r="J8312" i="76"/>
  <c r="G8313" i="76"/>
  <c r="H8313" i="76"/>
  <c r="I8313" i="76"/>
  <c r="J8313" i="76"/>
  <c r="G8314" i="76"/>
  <c r="H8314" i="76"/>
  <c r="I8314" i="76"/>
  <c r="J8314" i="76"/>
  <c r="G8315" i="76"/>
  <c r="H8315" i="76"/>
  <c r="I8315" i="76"/>
  <c r="J8315" i="76"/>
  <c r="G8316" i="76"/>
  <c r="H8316" i="76"/>
  <c r="I8316" i="76"/>
  <c r="J8316" i="76"/>
  <c r="G8317" i="76"/>
  <c r="H8317" i="76"/>
  <c r="I8317" i="76"/>
  <c r="J8317" i="76"/>
  <c r="G8318" i="76"/>
  <c r="H8318" i="76"/>
  <c r="I8318" i="76"/>
  <c r="J8318" i="76"/>
  <c r="G8319" i="76"/>
  <c r="H8319" i="76"/>
  <c r="I8319" i="76"/>
  <c r="J8319" i="76"/>
  <c r="G8320" i="76"/>
  <c r="H8320" i="76"/>
  <c r="I8320" i="76"/>
  <c r="J8320" i="76"/>
  <c r="G8321" i="76"/>
  <c r="H8321" i="76"/>
  <c r="I8321" i="76"/>
  <c r="J8321" i="76"/>
  <c r="G8322" i="76"/>
  <c r="H8322" i="76"/>
  <c r="I8322" i="76"/>
  <c r="J8322" i="76"/>
  <c r="G8323" i="76"/>
  <c r="H8323" i="76"/>
  <c r="I8323" i="76"/>
  <c r="J8323" i="76"/>
  <c r="G8324" i="76"/>
  <c r="H8324" i="76"/>
  <c r="I8324" i="76"/>
  <c r="J8324" i="76"/>
  <c r="G8325" i="76"/>
  <c r="H8325" i="76"/>
  <c r="I8325" i="76"/>
  <c r="J8325" i="76"/>
  <c r="G8326" i="76"/>
  <c r="H8326" i="76"/>
  <c r="I8326" i="76"/>
  <c r="J8326" i="76"/>
  <c r="G8327" i="76"/>
  <c r="H8327" i="76"/>
  <c r="I8327" i="76"/>
  <c r="J8327" i="76"/>
  <c r="G8328" i="76"/>
  <c r="H8328" i="76"/>
  <c r="I8328" i="76"/>
  <c r="J8328" i="76"/>
  <c r="G8329" i="76"/>
  <c r="H8329" i="76"/>
  <c r="I8329" i="76"/>
  <c r="J8329" i="76"/>
  <c r="G8330" i="76"/>
  <c r="H8330" i="76"/>
  <c r="I8330" i="76"/>
  <c r="J8330" i="76"/>
  <c r="G8331" i="76"/>
  <c r="H8331" i="76"/>
  <c r="I8331" i="76"/>
  <c r="J8331" i="76"/>
  <c r="G8332" i="76"/>
  <c r="H8332" i="76"/>
  <c r="I8332" i="76"/>
  <c r="J8332" i="76"/>
  <c r="G8333" i="76"/>
  <c r="H8333" i="76"/>
  <c r="I8333" i="76"/>
  <c r="J8333" i="76"/>
  <c r="G8334" i="76"/>
  <c r="H8334" i="76"/>
  <c r="I8334" i="76"/>
  <c r="J8334" i="76"/>
  <c r="G8335" i="76"/>
  <c r="H8335" i="76"/>
  <c r="I8335" i="76"/>
  <c r="J8335" i="76"/>
  <c r="G8336" i="76"/>
  <c r="H8336" i="76"/>
  <c r="I8336" i="76"/>
  <c r="J8336" i="76"/>
  <c r="G8337" i="76"/>
  <c r="H8337" i="76"/>
  <c r="I8337" i="76"/>
  <c r="J8337" i="76"/>
  <c r="G8338" i="76"/>
  <c r="H8338" i="76"/>
  <c r="I8338" i="76"/>
  <c r="J8338" i="76"/>
  <c r="G8339" i="76"/>
  <c r="H8339" i="76"/>
  <c r="I8339" i="76"/>
  <c r="J8339" i="76"/>
  <c r="G8340" i="76"/>
  <c r="H8340" i="76"/>
  <c r="I8340" i="76"/>
  <c r="J8340" i="76"/>
  <c r="G8341" i="76"/>
  <c r="H8341" i="76"/>
  <c r="I8341" i="76"/>
  <c r="J8341" i="76"/>
  <c r="G8342" i="76"/>
  <c r="H8342" i="76"/>
  <c r="I8342" i="76"/>
  <c r="J8342" i="76"/>
  <c r="G8343" i="76"/>
  <c r="H8343" i="76"/>
  <c r="I8343" i="76"/>
  <c r="J8343" i="76"/>
  <c r="G8344" i="76"/>
  <c r="H8344" i="76"/>
  <c r="I8344" i="76"/>
  <c r="J8344" i="76"/>
  <c r="G8345" i="76"/>
  <c r="H8345" i="76"/>
  <c r="I8345" i="76"/>
  <c r="J8345" i="76"/>
  <c r="G8346" i="76"/>
  <c r="H8346" i="76"/>
  <c r="I8346" i="76"/>
  <c r="J8346" i="76"/>
  <c r="G8347" i="76"/>
  <c r="H8347" i="76"/>
  <c r="I8347" i="76"/>
  <c r="J8347" i="76"/>
  <c r="G8348" i="76"/>
  <c r="H8348" i="76"/>
  <c r="I8348" i="76"/>
  <c r="J8348" i="76"/>
  <c r="G8349" i="76"/>
  <c r="H8349" i="76"/>
  <c r="I8349" i="76"/>
  <c r="J8349" i="76"/>
  <c r="G8350" i="76"/>
  <c r="H8350" i="76"/>
  <c r="I8350" i="76"/>
  <c r="J8350" i="76"/>
  <c r="G8351" i="76"/>
  <c r="H8351" i="76"/>
  <c r="I8351" i="76"/>
  <c r="J8351" i="76"/>
  <c r="G8352" i="76"/>
  <c r="H8352" i="76"/>
  <c r="I8352" i="76"/>
  <c r="J8352" i="76"/>
  <c r="G8353" i="76"/>
  <c r="H8353" i="76"/>
  <c r="I8353" i="76"/>
  <c r="J8353" i="76"/>
  <c r="G8354" i="76"/>
  <c r="H8354" i="76"/>
  <c r="I8354" i="76"/>
  <c r="J8354" i="76"/>
  <c r="G8355" i="76"/>
  <c r="H8355" i="76"/>
  <c r="I8355" i="76"/>
  <c r="J8355" i="76"/>
  <c r="G8356" i="76"/>
  <c r="H8356" i="76"/>
  <c r="I8356" i="76"/>
  <c r="J8356" i="76"/>
  <c r="G8357" i="76"/>
  <c r="H8357" i="76"/>
  <c r="I8357" i="76"/>
  <c r="J8357" i="76"/>
  <c r="G8358" i="76"/>
  <c r="H8358" i="76"/>
  <c r="I8358" i="76"/>
  <c r="J8358" i="76"/>
  <c r="G8359" i="76"/>
  <c r="H8359" i="76"/>
  <c r="I8359" i="76"/>
  <c r="J8359" i="76"/>
  <c r="G8360" i="76"/>
  <c r="H8360" i="76"/>
  <c r="I8360" i="76"/>
  <c r="J8360" i="76"/>
  <c r="G8361" i="76"/>
  <c r="H8361" i="76"/>
  <c r="I8361" i="76"/>
  <c r="J8361" i="76"/>
  <c r="G8362" i="76"/>
  <c r="H8362" i="76"/>
  <c r="I8362" i="76"/>
  <c r="J8362" i="76"/>
  <c r="G8363" i="76"/>
  <c r="H8363" i="76"/>
  <c r="I8363" i="76"/>
  <c r="J8363" i="76"/>
  <c r="G8364" i="76"/>
  <c r="H8364" i="76"/>
  <c r="I8364" i="76"/>
  <c r="J8364" i="76"/>
  <c r="G8365" i="76"/>
  <c r="H8365" i="76"/>
  <c r="I8365" i="76"/>
  <c r="J8365" i="76"/>
  <c r="G8366" i="76"/>
  <c r="H8366" i="76"/>
  <c r="I8366" i="76"/>
  <c r="J8366" i="76"/>
  <c r="G8367" i="76"/>
  <c r="H8367" i="76"/>
  <c r="I8367" i="76"/>
  <c r="J8367" i="76"/>
  <c r="G8368" i="76"/>
  <c r="H8368" i="76"/>
  <c r="I8368" i="76"/>
  <c r="J8368" i="76"/>
  <c r="G8369" i="76"/>
  <c r="H8369" i="76"/>
  <c r="I8369" i="76"/>
  <c r="J8369" i="76"/>
  <c r="G8370" i="76"/>
  <c r="H8370" i="76"/>
  <c r="I8370" i="76"/>
  <c r="J8370" i="76"/>
  <c r="G8371" i="76"/>
  <c r="H8371" i="76"/>
  <c r="I8371" i="76"/>
  <c r="J8371" i="76"/>
  <c r="G8372" i="76"/>
  <c r="H8372" i="76"/>
  <c r="I8372" i="76"/>
  <c r="J8372" i="76"/>
  <c r="G8373" i="76"/>
  <c r="H8373" i="76"/>
  <c r="I8373" i="76"/>
  <c r="J8373" i="76"/>
  <c r="G8374" i="76"/>
  <c r="H8374" i="76"/>
  <c r="I8374" i="76"/>
  <c r="J8374" i="76"/>
  <c r="G8375" i="76"/>
  <c r="H8375" i="76"/>
  <c r="I8375" i="76"/>
  <c r="J8375" i="76"/>
  <c r="G8376" i="76"/>
  <c r="H8376" i="76"/>
  <c r="I8376" i="76"/>
  <c r="J8376" i="76"/>
  <c r="G8377" i="76"/>
  <c r="H8377" i="76"/>
  <c r="I8377" i="76"/>
  <c r="J8377" i="76"/>
  <c r="G8378" i="76"/>
  <c r="H8378" i="76"/>
  <c r="I8378" i="76"/>
  <c r="J8378" i="76"/>
  <c r="G8379" i="76"/>
  <c r="H8379" i="76"/>
  <c r="I8379" i="76"/>
  <c r="J8379" i="76"/>
  <c r="G8380" i="76"/>
  <c r="H8380" i="76"/>
  <c r="I8380" i="76"/>
  <c r="J8380" i="76"/>
  <c r="G8381" i="76"/>
  <c r="H8381" i="76"/>
  <c r="I8381" i="76"/>
  <c r="J8381" i="76"/>
  <c r="G8382" i="76"/>
  <c r="H8382" i="76"/>
  <c r="I8382" i="76"/>
  <c r="J8382" i="76"/>
  <c r="G8383" i="76"/>
  <c r="H8383" i="76"/>
  <c r="I8383" i="76"/>
  <c r="J8383" i="76"/>
  <c r="G8384" i="76"/>
  <c r="H8384" i="76"/>
  <c r="I8384" i="76"/>
  <c r="J8384" i="76"/>
  <c r="G8385" i="76"/>
  <c r="H8385" i="76"/>
  <c r="I8385" i="76"/>
  <c r="J8385" i="76"/>
  <c r="G8386" i="76"/>
  <c r="H8386" i="76"/>
  <c r="I8386" i="76"/>
  <c r="J8386" i="76"/>
  <c r="G8387" i="76"/>
  <c r="H8387" i="76"/>
  <c r="I8387" i="76"/>
  <c r="J8387" i="76"/>
  <c r="G8388" i="76"/>
  <c r="H8388" i="76"/>
  <c r="I8388" i="76"/>
  <c r="J8388" i="76"/>
  <c r="G8389" i="76"/>
  <c r="H8389" i="76"/>
  <c r="I8389" i="76"/>
  <c r="J8389" i="76"/>
  <c r="G8390" i="76"/>
  <c r="H8390" i="76"/>
  <c r="I8390" i="76"/>
  <c r="J8390" i="76"/>
  <c r="G8391" i="76"/>
  <c r="H8391" i="76"/>
  <c r="I8391" i="76"/>
  <c r="J8391" i="76"/>
  <c r="G8392" i="76"/>
  <c r="H8392" i="76"/>
  <c r="I8392" i="76"/>
  <c r="J8392" i="76"/>
  <c r="G8393" i="76"/>
  <c r="H8393" i="76"/>
  <c r="I8393" i="76"/>
  <c r="J8393" i="76"/>
  <c r="G8394" i="76"/>
  <c r="H8394" i="76"/>
  <c r="I8394" i="76"/>
  <c r="J8394" i="76"/>
  <c r="G8395" i="76"/>
  <c r="H8395" i="76"/>
  <c r="I8395" i="76"/>
  <c r="J8395" i="76"/>
  <c r="G8396" i="76"/>
  <c r="H8396" i="76"/>
  <c r="I8396" i="76"/>
  <c r="J8396" i="76"/>
  <c r="G8397" i="76"/>
  <c r="H8397" i="76"/>
  <c r="I8397" i="76"/>
  <c r="J8397" i="76"/>
  <c r="G8398" i="76"/>
  <c r="H8398" i="76"/>
  <c r="I8398" i="76"/>
  <c r="J8398" i="76"/>
  <c r="G8399" i="76"/>
  <c r="H8399" i="76"/>
  <c r="I8399" i="76"/>
  <c r="J8399" i="76"/>
  <c r="G8400" i="76"/>
  <c r="H8400" i="76"/>
  <c r="I8400" i="76"/>
  <c r="J8400" i="76"/>
  <c r="G8401" i="76"/>
  <c r="H8401" i="76"/>
  <c r="I8401" i="76"/>
  <c r="J8401" i="76"/>
  <c r="G8402" i="76"/>
  <c r="H8402" i="76"/>
  <c r="I8402" i="76"/>
  <c r="J8402" i="76"/>
  <c r="G8403" i="76"/>
  <c r="H8403" i="76"/>
  <c r="I8403" i="76"/>
  <c r="J8403" i="76"/>
  <c r="G8404" i="76"/>
  <c r="H8404" i="76"/>
  <c r="I8404" i="76"/>
  <c r="J8404" i="76"/>
  <c r="G8405" i="76"/>
  <c r="H8405" i="76"/>
  <c r="I8405" i="76"/>
  <c r="J8405" i="76"/>
  <c r="G8406" i="76"/>
  <c r="H8406" i="76"/>
  <c r="I8406" i="76"/>
  <c r="J8406" i="76"/>
  <c r="G8407" i="76"/>
  <c r="H8407" i="76"/>
  <c r="I8407" i="76"/>
  <c r="J8407" i="76"/>
  <c r="G8408" i="76"/>
  <c r="H8408" i="76"/>
  <c r="I8408" i="76"/>
  <c r="J8408" i="76"/>
  <c r="G8409" i="76"/>
  <c r="H8409" i="76"/>
  <c r="I8409" i="76"/>
  <c r="J8409" i="76"/>
  <c r="G8410" i="76"/>
  <c r="H8410" i="76"/>
  <c r="I8410" i="76"/>
  <c r="J8410" i="76"/>
  <c r="G8411" i="76"/>
  <c r="H8411" i="76"/>
  <c r="I8411" i="76"/>
  <c r="J8411" i="76"/>
  <c r="G8412" i="76"/>
  <c r="H8412" i="76"/>
  <c r="I8412" i="76"/>
  <c r="J8412" i="76"/>
  <c r="G8413" i="76"/>
  <c r="H8413" i="76"/>
  <c r="I8413" i="76"/>
  <c r="J8413" i="76"/>
  <c r="G8414" i="76"/>
  <c r="H8414" i="76"/>
  <c r="I8414" i="76"/>
  <c r="J8414" i="76"/>
  <c r="G8415" i="76"/>
  <c r="H8415" i="76"/>
  <c r="I8415" i="76"/>
  <c r="J8415" i="76"/>
  <c r="G8416" i="76"/>
  <c r="H8416" i="76"/>
  <c r="I8416" i="76"/>
  <c r="J8416" i="76"/>
  <c r="G8417" i="76"/>
  <c r="H8417" i="76"/>
  <c r="I8417" i="76"/>
  <c r="J8417" i="76"/>
  <c r="G8418" i="76"/>
  <c r="H8418" i="76"/>
  <c r="I8418" i="76"/>
  <c r="J8418" i="76"/>
  <c r="G8419" i="76"/>
  <c r="H8419" i="76"/>
  <c r="I8419" i="76"/>
  <c r="J8419" i="76"/>
  <c r="G8420" i="76"/>
  <c r="H8420" i="76"/>
  <c r="I8420" i="76"/>
  <c r="J8420" i="76"/>
  <c r="G8421" i="76"/>
  <c r="H8421" i="76"/>
  <c r="I8421" i="76"/>
  <c r="J8421" i="76"/>
  <c r="G8422" i="76"/>
  <c r="H8422" i="76"/>
  <c r="I8422" i="76"/>
  <c r="J8422" i="76"/>
  <c r="G8423" i="76"/>
  <c r="H8423" i="76"/>
  <c r="I8423" i="76"/>
  <c r="J8423" i="76"/>
  <c r="G8424" i="76"/>
  <c r="H8424" i="76"/>
  <c r="I8424" i="76"/>
  <c r="J8424" i="76"/>
  <c r="G8425" i="76"/>
  <c r="H8425" i="76"/>
  <c r="I8425" i="76"/>
  <c r="J8425" i="76"/>
  <c r="G8426" i="76"/>
  <c r="H8426" i="76"/>
  <c r="I8426" i="76"/>
  <c r="J8426" i="76"/>
  <c r="G8427" i="76"/>
  <c r="H8427" i="76"/>
  <c r="I8427" i="76"/>
  <c r="J8427" i="76"/>
  <c r="G8428" i="76"/>
  <c r="H8428" i="76"/>
  <c r="I8428" i="76"/>
  <c r="J8428" i="76"/>
  <c r="G8429" i="76"/>
  <c r="H8429" i="76"/>
  <c r="I8429" i="76"/>
  <c r="J8429" i="76"/>
  <c r="G8430" i="76"/>
  <c r="H8430" i="76"/>
  <c r="I8430" i="76"/>
  <c r="J8430" i="76"/>
  <c r="G8431" i="76"/>
  <c r="H8431" i="76"/>
  <c r="I8431" i="76"/>
  <c r="J8431" i="76"/>
  <c r="G8432" i="76"/>
  <c r="H8432" i="76"/>
  <c r="I8432" i="76"/>
  <c r="J8432" i="76"/>
  <c r="G8433" i="76"/>
  <c r="H8433" i="76"/>
  <c r="I8433" i="76"/>
  <c r="J8433" i="76"/>
  <c r="G8434" i="76"/>
  <c r="H8434" i="76"/>
  <c r="I8434" i="76"/>
  <c r="J8434" i="76"/>
  <c r="G8435" i="76"/>
  <c r="H8435" i="76"/>
  <c r="I8435" i="76"/>
  <c r="J8435" i="76"/>
  <c r="G8436" i="76"/>
  <c r="H8436" i="76"/>
  <c r="I8436" i="76"/>
  <c r="J8436" i="76"/>
  <c r="G8437" i="76"/>
  <c r="H8437" i="76"/>
  <c r="I8437" i="76"/>
  <c r="J8437" i="76"/>
  <c r="G8438" i="76"/>
  <c r="H8438" i="76"/>
  <c r="I8438" i="76"/>
  <c r="J8438" i="76"/>
  <c r="G8439" i="76"/>
  <c r="H8439" i="76"/>
  <c r="I8439" i="76"/>
  <c r="J8439" i="76"/>
  <c r="G8440" i="76"/>
  <c r="H8440" i="76"/>
  <c r="I8440" i="76"/>
  <c r="J8440" i="76"/>
  <c r="G8441" i="76"/>
  <c r="H8441" i="76"/>
  <c r="I8441" i="76"/>
  <c r="J8441" i="76"/>
  <c r="G8442" i="76"/>
  <c r="H8442" i="76"/>
  <c r="I8442" i="76"/>
  <c r="J8442" i="76"/>
  <c r="G8443" i="76"/>
  <c r="H8443" i="76"/>
  <c r="I8443" i="76"/>
  <c r="J8443" i="76"/>
  <c r="G8444" i="76"/>
  <c r="H8444" i="76"/>
  <c r="I8444" i="76"/>
  <c r="J8444" i="76"/>
  <c r="G8445" i="76"/>
  <c r="H8445" i="76"/>
  <c r="I8445" i="76"/>
  <c r="J8445" i="76"/>
  <c r="G8446" i="76"/>
  <c r="H8446" i="76"/>
  <c r="I8446" i="76"/>
  <c r="J8446" i="76"/>
  <c r="G8447" i="76"/>
  <c r="H8447" i="76"/>
  <c r="I8447" i="76"/>
  <c r="J8447" i="76"/>
  <c r="G8448" i="76"/>
  <c r="H8448" i="76"/>
  <c r="I8448" i="76"/>
  <c r="J8448" i="76"/>
  <c r="G8449" i="76"/>
  <c r="H8449" i="76"/>
  <c r="I8449" i="76"/>
  <c r="J8449" i="76"/>
  <c r="G8450" i="76"/>
  <c r="H8450" i="76"/>
  <c r="I8450" i="76"/>
  <c r="J8450" i="76"/>
  <c r="G8451" i="76"/>
  <c r="H8451" i="76"/>
  <c r="I8451" i="76"/>
  <c r="J8451" i="76"/>
  <c r="G8452" i="76"/>
  <c r="H8452" i="76"/>
  <c r="I8452" i="76"/>
  <c r="J8452" i="76"/>
  <c r="G8453" i="76"/>
  <c r="H8453" i="76"/>
  <c r="I8453" i="76"/>
  <c r="J8453" i="76"/>
  <c r="G8454" i="76"/>
  <c r="H8454" i="76"/>
  <c r="I8454" i="76"/>
  <c r="J8454" i="76"/>
  <c r="G8455" i="76"/>
  <c r="H8455" i="76"/>
  <c r="I8455" i="76"/>
  <c r="J8455" i="76"/>
  <c r="G8456" i="76"/>
  <c r="H8456" i="76"/>
  <c r="I8456" i="76"/>
  <c r="J8456" i="76"/>
  <c r="G8457" i="76"/>
  <c r="H8457" i="76"/>
  <c r="I8457" i="76"/>
  <c r="J8457" i="76"/>
  <c r="G8458" i="76"/>
  <c r="H8458" i="76"/>
  <c r="I8458" i="76"/>
  <c r="J8458" i="76"/>
  <c r="G8459" i="76"/>
  <c r="H8459" i="76"/>
  <c r="I8459" i="76"/>
  <c r="J8459" i="76"/>
  <c r="G8460" i="76"/>
  <c r="H8460" i="76"/>
  <c r="I8460" i="76"/>
  <c r="J8460" i="76"/>
  <c r="G8461" i="76"/>
  <c r="H8461" i="76"/>
  <c r="I8461" i="76"/>
  <c r="J8461" i="76"/>
  <c r="G8462" i="76"/>
  <c r="H8462" i="76"/>
  <c r="I8462" i="76"/>
  <c r="J8462" i="76"/>
  <c r="G8463" i="76"/>
  <c r="H8463" i="76"/>
  <c r="I8463" i="76"/>
  <c r="J8463" i="76"/>
  <c r="G8464" i="76"/>
  <c r="H8464" i="76"/>
  <c r="I8464" i="76"/>
  <c r="J8464" i="76"/>
  <c r="G8465" i="76"/>
  <c r="H8465" i="76"/>
  <c r="I8465" i="76"/>
  <c r="J8465" i="76"/>
  <c r="G8466" i="76"/>
  <c r="H8466" i="76"/>
  <c r="I8466" i="76"/>
  <c r="J8466" i="76"/>
  <c r="G8467" i="76"/>
  <c r="H8467" i="76"/>
  <c r="I8467" i="76"/>
  <c r="J8467" i="76"/>
  <c r="G8468" i="76"/>
  <c r="H8468" i="76"/>
  <c r="I8468" i="76"/>
  <c r="J8468" i="76"/>
  <c r="G8469" i="76"/>
  <c r="H8469" i="76"/>
  <c r="I8469" i="76"/>
  <c r="J8469" i="76"/>
  <c r="G8470" i="76"/>
  <c r="H8470" i="76"/>
  <c r="I8470" i="76"/>
  <c r="J8470" i="76"/>
  <c r="G8471" i="76"/>
  <c r="H8471" i="76"/>
  <c r="I8471" i="76"/>
  <c r="J8471" i="76"/>
  <c r="G8472" i="76"/>
  <c r="H8472" i="76"/>
  <c r="I8472" i="76"/>
  <c r="J8472" i="76"/>
  <c r="G8473" i="76"/>
  <c r="H8473" i="76"/>
  <c r="I8473" i="76"/>
  <c r="J8473" i="76"/>
  <c r="G8474" i="76"/>
  <c r="H8474" i="76"/>
  <c r="I8474" i="76"/>
  <c r="J8474" i="76"/>
  <c r="G8475" i="76"/>
  <c r="H8475" i="76"/>
  <c r="I8475" i="76"/>
  <c r="J8475" i="76"/>
  <c r="G8476" i="76"/>
  <c r="H8476" i="76"/>
  <c r="I8476" i="76"/>
  <c r="J8476" i="76"/>
  <c r="G8477" i="76"/>
  <c r="H8477" i="76"/>
  <c r="I8477" i="76"/>
  <c r="J8477" i="76"/>
  <c r="G8478" i="76"/>
  <c r="H8478" i="76"/>
  <c r="I8478" i="76"/>
  <c r="J8478" i="76"/>
  <c r="G8479" i="76"/>
  <c r="H8479" i="76"/>
  <c r="I8479" i="76"/>
  <c r="J8479" i="76"/>
  <c r="G8480" i="76"/>
  <c r="H8480" i="76"/>
  <c r="I8480" i="76"/>
  <c r="J8480" i="76"/>
  <c r="G8481" i="76"/>
  <c r="H8481" i="76"/>
  <c r="I8481" i="76"/>
  <c r="J8481" i="76"/>
  <c r="G8482" i="76"/>
  <c r="H8482" i="76"/>
  <c r="I8482" i="76"/>
  <c r="J8482" i="76"/>
  <c r="G8483" i="76"/>
  <c r="H8483" i="76"/>
  <c r="I8483" i="76"/>
  <c r="J8483" i="76"/>
  <c r="G8484" i="76"/>
  <c r="H8484" i="76"/>
  <c r="I8484" i="76"/>
  <c r="J8484" i="76"/>
  <c r="G8485" i="76"/>
  <c r="H8485" i="76"/>
  <c r="I8485" i="76"/>
  <c r="J8485" i="76"/>
  <c r="G8486" i="76"/>
  <c r="H8486" i="76"/>
  <c r="I8486" i="76"/>
  <c r="J8486" i="76"/>
  <c r="G8487" i="76"/>
  <c r="H8487" i="76"/>
  <c r="I8487" i="76"/>
  <c r="J8487" i="76"/>
  <c r="G8488" i="76"/>
  <c r="H8488" i="76"/>
  <c r="I8488" i="76"/>
  <c r="J8488" i="76"/>
  <c r="G8489" i="76"/>
  <c r="H8489" i="76"/>
  <c r="I8489" i="76"/>
  <c r="J8489" i="76"/>
  <c r="G8490" i="76"/>
  <c r="H8490" i="76"/>
  <c r="I8490" i="76"/>
  <c r="J8490" i="76"/>
  <c r="G8491" i="76"/>
  <c r="H8491" i="76"/>
  <c r="I8491" i="76"/>
  <c r="J8491" i="76"/>
  <c r="G8492" i="76"/>
  <c r="H8492" i="76"/>
  <c r="I8492" i="76"/>
  <c r="J8492" i="76"/>
  <c r="G8493" i="76"/>
  <c r="H8493" i="76"/>
  <c r="I8493" i="76"/>
  <c r="J8493" i="76"/>
  <c r="G8494" i="76"/>
  <c r="H8494" i="76"/>
  <c r="I8494" i="76"/>
  <c r="J8494" i="76"/>
  <c r="G8495" i="76"/>
  <c r="H8495" i="76"/>
  <c r="I8495" i="76"/>
  <c r="J8495" i="76"/>
  <c r="G8496" i="76"/>
  <c r="H8496" i="76"/>
  <c r="I8496" i="76"/>
  <c r="J8496" i="76"/>
  <c r="G8497" i="76"/>
  <c r="H8497" i="76"/>
  <c r="I8497" i="76"/>
  <c r="J8497" i="76"/>
  <c r="G8498" i="76"/>
  <c r="H8498" i="76"/>
  <c r="I8498" i="76"/>
  <c r="J8498" i="76"/>
  <c r="G8499" i="76"/>
  <c r="H8499" i="76"/>
  <c r="I8499" i="76"/>
  <c r="J8499" i="76"/>
  <c r="G8500" i="76"/>
  <c r="H8500" i="76"/>
  <c r="I8500" i="76"/>
  <c r="J8500" i="76"/>
  <c r="G8501" i="76"/>
  <c r="H8501" i="76"/>
  <c r="I8501" i="76"/>
  <c r="J8501" i="76"/>
  <c r="G8502" i="76"/>
  <c r="H8502" i="76"/>
  <c r="I8502" i="76"/>
  <c r="J8502" i="76"/>
  <c r="G8503" i="76"/>
  <c r="H8503" i="76"/>
  <c r="I8503" i="76"/>
  <c r="J8503" i="76"/>
  <c r="G8504" i="76"/>
  <c r="H8504" i="76"/>
  <c r="I8504" i="76"/>
  <c r="J8504" i="76"/>
  <c r="G8505" i="76"/>
  <c r="H8505" i="76"/>
  <c r="I8505" i="76"/>
  <c r="J8505" i="76"/>
  <c r="G8506" i="76"/>
  <c r="H8506" i="76"/>
  <c r="I8506" i="76"/>
  <c r="J8506" i="76"/>
  <c r="G8507" i="76"/>
  <c r="H8507" i="76"/>
  <c r="I8507" i="76"/>
  <c r="J8507" i="76"/>
  <c r="G8508" i="76"/>
  <c r="H8508" i="76"/>
  <c r="I8508" i="76"/>
  <c r="J8508" i="76"/>
  <c r="G8509" i="76"/>
  <c r="H8509" i="76"/>
  <c r="I8509" i="76"/>
  <c r="J8509" i="76"/>
  <c r="G8510" i="76"/>
  <c r="H8510" i="76"/>
  <c r="I8510" i="76"/>
  <c r="J8510" i="76"/>
  <c r="G8511" i="76"/>
  <c r="H8511" i="76"/>
  <c r="I8511" i="76"/>
  <c r="J8511" i="76"/>
  <c r="G8512" i="76"/>
  <c r="H8512" i="76"/>
  <c r="I8512" i="76"/>
  <c r="J8512" i="76"/>
  <c r="G8513" i="76"/>
  <c r="H8513" i="76"/>
  <c r="I8513" i="76"/>
  <c r="J8513" i="76"/>
  <c r="G8514" i="76"/>
  <c r="H8514" i="76"/>
  <c r="I8514" i="76"/>
  <c r="J8514" i="76"/>
  <c r="G8515" i="76"/>
  <c r="H8515" i="76"/>
  <c r="I8515" i="76"/>
  <c r="J8515" i="76"/>
  <c r="G8516" i="76"/>
  <c r="H8516" i="76"/>
  <c r="I8516" i="76"/>
  <c r="J8516" i="76"/>
  <c r="G8517" i="76"/>
  <c r="H8517" i="76"/>
  <c r="I8517" i="76"/>
  <c r="J8517" i="76"/>
  <c r="G8518" i="76"/>
  <c r="H8518" i="76"/>
  <c r="I8518" i="76"/>
  <c r="J8518" i="76"/>
  <c r="G8519" i="76"/>
  <c r="H8519" i="76"/>
  <c r="I8519" i="76"/>
  <c r="J8519" i="76"/>
  <c r="G8520" i="76"/>
  <c r="H8520" i="76"/>
  <c r="I8520" i="76"/>
  <c r="J8520" i="76"/>
  <c r="G8521" i="76"/>
  <c r="H8521" i="76"/>
  <c r="I8521" i="76"/>
  <c r="J8521" i="76"/>
  <c r="G8522" i="76"/>
  <c r="H8522" i="76"/>
  <c r="I8522" i="76"/>
  <c r="J8522" i="76"/>
  <c r="G8523" i="76"/>
  <c r="H8523" i="76"/>
  <c r="I8523" i="76"/>
  <c r="J8523" i="76"/>
  <c r="G8524" i="76"/>
  <c r="H8524" i="76"/>
  <c r="I8524" i="76"/>
  <c r="J8524" i="76"/>
  <c r="G8525" i="76"/>
  <c r="H8525" i="76"/>
  <c r="I8525" i="76"/>
  <c r="J8525" i="76"/>
  <c r="G8526" i="76"/>
  <c r="H8526" i="76"/>
  <c r="I8526" i="76"/>
  <c r="J8526" i="76"/>
  <c r="G8527" i="76"/>
  <c r="H8527" i="76"/>
  <c r="I8527" i="76"/>
  <c r="J8527" i="76"/>
  <c r="G8528" i="76"/>
  <c r="H8528" i="76"/>
  <c r="I8528" i="76"/>
  <c r="J8528" i="76"/>
  <c r="G8529" i="76"/>
  <c r="H8529" i="76"/>
  <c r="I8529" i="76"/>
  <c r="J8529" i="76"/>
  <c r="G8530" i="76"/>
  <c r="H8530" i="76"/>
  <c r="I8530" i="76"/>
  <c r="J8530" i="76"/>
  <c r="G8531" i="76"/>
  <c r="H8531" i="76"/>
  <c r="I8531" i="76"/>
  <c r="J8531" i="76"/>
  <c r="G8532" i="76"/>
  <c r="H8532" i="76"/>
  <c r="I8532" i="76"/>
  <c r="J8532" i="76"/>
  <c r="G8533" i="76"/>
  <c r="H8533" i="76"/>
  <c r="I8533" i="76"/>
  <c r="J8533" i="76"/>
  <c r="G8534" i="76"/>
  <c r="H8534" i="76"/>
  <c r="I8534" i="76"/>
  <c r="J8534" i="76"/>
  <c r="G8535" i="76"/>
  <c r="H8535" i="76"/>
  <c r="I8535" i="76"/>
  <c r="J8535" i="76"/>
  <c r="G8536" i="76"/>
  <c r="H8536" i="76"/>
  <c r="I8536" i="76"/>
  <c r="J8536" i="76"/>
  <c r="G8537" i="76"/>
  <c r="H8537" i="76"/>
  <c r="I8537" i="76"/>
  <c r="J8537" i="76"/>
  <c r="G8538" i="76"/>
  <c r="H8538" i="76"/>
  <c r="I8538" i="76"/>
  <c r="J8538" i="76"/>
  <c r="G8539" i="76"/>
  <c r="H8539" i="76"/>
  <c r="I8539" i="76"/>
  <c r="J8539" i="76"/>
  <c r="G8540" i="76"/>
  <c r="H8540" i="76"/>
  <c r="I8540" i="76"/>
  <c r="J8540" i="76"/>
  <c r="G8541" i="76"/>
  <c r="H8541" i="76"/>
  <c r="I8541" i="76"/>
  <c r="J8541" i="76"/>
  <c r="G8542" i="76"/>
  <c r="H8542" i="76"/>
  <c r="I8542" i="76"/>
  <c r="J8542" i="76"/>
  <c r="G8543" i="76"/>
  <c r="H8543" i="76"/>
  <c r="I8543" i="76"/>
  <c r="J8543" i="76"/>
  <c r="G8544" i="76"/>
  <c r="H8544" i="76"/>
  <c r="I8544" i="76"/>
  <c r="J8544" i="76"/>
  <c r="G8545" i="76"/>
  <c r="H8545" i="76"/>
  <c r="I8545" i="76"/>
  <c r="J8545" i="76"/>
  <c r="G8546" i="76"/>
  <c r="H8546" i="76"/>
  <c r="I8546" i="76"/>
  <c r="J8546" i="76"/>
  <c r="G8547" i="76"/>
  <c r="H8547" i="76"/>
  <c r="I8547" i="76"/>
  <c r="J8547" i="76"/>
  <c r="G8548" i="76"/>
  <c r="H8548" i="76"/>
  <c r="I8548" i="76"/>
  <c r="J8548" i="76"/>
  <c r="G8549" i="76"/>
  <c r="H8549" i="76"/>
  <c r="I8549" i="76"/>
  <c r="J8549" i="76"/>
  <c r="G8550" i="76"/>
  <c r="H8550" i="76"/>
  <c r="I8550" i="76"/>
  <c r="J8550" i="76"/>
  <c r="G8551" i="76"/>
  <c r="H8551" i="76"/>
  <c r="I8551" i="76"/>
  <c r="J8551" i="76"/>
  <c r="G8552" i="76"/>
  <c r="H8552" i="76"/>
  <c r="I8552" i="76"/>
  <c r="J8552" i="76"/>
  <c r="G8553" i="76"/>
  <c r="H8553" i="76"/>
  <c r="I8553" i="76"/>
  <c r="J8553" i="76"/>
  <c r="G8554" i="76"/>
  <c r="H8554" i="76"/>
  <c r="I8554" i="76"/>
  <c r="J8554" i="76"/>
  <c r="G8555" i="76"/>
  <c r="H8555" i="76"/>
  <c r="I8555" i="76"/>
  <c r="J8555" i="76"/>
  <c r="G8556" i="76"/>
  <c r="H8556" i="76"/>
  <c r="I8556" i="76"/>
  <c r="J8556" i="76"/>
  <c r="G8557" i="76"/>
  <c r="H8557" i="76"/>
  <c r="I8557" i="76"/>
  <c r="J8557" i="76"/>
  <c r="G8558" i="76"/>
  <c r="H8558" i="76"/>
  <c r="I8558" i="76"/>
  <c r="J8558" i="76"/>
  <c r="G8559" i="76"/>
  <c r="H8559" i="76"/>
  <c r="I8559" i="76"/>
  <c r="J8559" i="76"/>
  <c r="G8560" i="76"/>
  <c r="H8560" i="76"/>
  <c r="I8560" i="76"/>
  <c r="J8560" i="76"/>
  <c r="G8561" i="76"/>
  <c r="H8561" i="76"/>
  <c r="I8561" i="76"/>
  <c r="J8561" i="76"/>
  <c r="G8562" i="76"/>
  <c r="H8562" i="76"/>
  <c r="I8562" i="76"/>
  <c r="J8562" i="76"/>
  <c r="G8563" i="76"/>
  <c r="H8563" i="76"/>
  <c r="I8563" i="76"/>
  <c r="J8563" i="76"/>
  <c r="G8564" i="76"/>
  <c r="H8564" i="76"/>
  <c r="I8564" i="76"/>
  <c r="J8564" i="76"/>
  <c r="G8565" i="76"/>
  <c r="H8565" i="76"/>
  <c r="I8565" i="76"/>
  <c r="J8565" i="76"/>
  <c r="G8566" i="76"/>
  <c r="H8566" i="76"/>
  <c r="I8566" i="76"/>
  <c r="J8566" i="76"/>
  <c r="G8567" i="76"/>
  <c r="H8567" i="76"/>
  <c r="I8567" i="76"/>
  <c r="J8567" i="76"/>
  <c r="G8568" i="76"/>
  <c r="H8568" i="76"/>
  <c r="I8568" i="76"/>
  <c r="J8568" i="76"/>
  <c r="G8569" i="76"/>
  <c r="H8569" i="76"/>
  <c r="I8569" i="76"/>
  <c r="J8569" i="76"/>
  <c r="G8570" i="76"/>
  <c r="H8570" i="76"/>
  <c r="I8570" i="76"/>
  <c r="J8570" i="76"/>
  <c r="G8571" i="76"/>
  <c r="H8571" i="76"/>
  <c r="I8571" i="76"/>
  <c r="J8571" i="76"/>
  <c r="G8572" i="76"/>
  <c r="H8572" i="76"/>
  <c r="I8572" i="76"/>
  <c r="J8572" i="76"/>
  <c r="G8573" i="76"/>
  <c r="H8573" i="76"/>
  <c r="I8573" i="76"/>
  <c r="J8573" i="76"/>
  <c r="G8574" i="76"/>
  <c r="H8574" i="76"/>
  <c r="I8574" i="76"/>
  <c r="J8574" i="76"/>
  <c r="G8575" i="76"/>
  <c r="H8575" i="76"/>
  <c r="I8575" i="76"/>
  <c r="J8575" i="76"/>
  <c r="G8576" i="76"/>
  <c r="H8576" i="76"/>
  <c r="I8576" i="76"/>
  <c r="J8576" i="76"/>
  <c r="G8577" i="76"/>
  <c r="H8577" i="76"/>
  <c r="I8577" i="76"/>
  <c r="J8577" i="76"/>
  <c r="G8578" i="76"/>
  <c r="H8578" i="76"/>
  <c r="I8578" i="76"/>
  <c r="J8578" i="76"/>
  <c r="G8579" i="76"/>
  <c r="H8579" i="76"/>
  <c r="I8579" i="76"/>
  <c r="J8579" i="76"/>
  <c r="G8580" i="76"/>
  <c r="H8580" i="76"/>
  <c r="I8580" i="76"/>
  <c r="J8580" i="76"/>
  <c r="G8581" i="76"/>
  <c r="H8581" i="76"/>
  <c r="I8581" i="76"/>
  <c r="J8581" i="76"/>
  <c r="G8582" i="76"/>
  <c r="H8582" i="76"/>
  <c r="I8582" i="76"/>
  <c r="J8582" i="76"/>
  <c r="G8583" i="76"/>
  <c r="H8583" i="76"/>
  <c r="I8583" i="76"/>
  <c r="J8583" i="76"/>
  <c r="G8584" i="76"/>
  <c r="H8584" i="76"/>
  <c r="I8584" i="76"/>
  <c r="J8584" i="76"/>
  <c r="G8585" i="76"/>
  <c r="H8585" i="76"/>
  <c r="I8585" i="76"/>
  <c r="J8585" i="76"/>
  <c r="G8586" i="76"/>
  <c r="H8586" i="76"/>
  <c r="I8586" i="76"/>
  <c r="J8586" i="76"/>
  <c r="G8587" i="76"/>
  <c r="H8587" i="76"/>
  <c r="I8587" i="76"/>
  <c r="J8587" i="76"/>
  <c r="G8588" i="76"/>
  <c r="H8588" i="76"/>
  <c r="I8588" i="76"/>
  <c r="J8588" i="76"/>
  <c r="G8589" i="76"/>
  <c r="H8589" i="76"/>
  <c r="I8589" i="76"/>
  <c r="J8589" i="76"/>
  <c r="G8590" i="76"/>
  <c r="H8590" i="76"/>
  <c r="I8590" i="76"/>
  <c r="J8590" i="76"/>
  <c r="G8591" i="76"/>
  <c r="H8591" i="76"/>
  <c r="I8591" i="76"/>
  <c r="J8591" i="76"/>
  <c r="G8592" i="76"/>
  <c r="H8592" i="76"/>
  <c r="I8592" i="76"/>
  <c r="J8592" i="76"/>
  <c r="G8593" i="76"/>
  <c r="H8593" i="76"/>
  <c r="I8593" i="76"/>
  <c r="J8593" i="76"/>
  <c r="G8594" i="76"/>
  <c r="H8594" i="76"/>
  <c r="I8594" i="76"/>
  <c r="J8594" i="76"/>
  <c r="G8595" i="76"/>
  <c r="H8595" i="76"/>
  <c r="I8595" i="76"/>
  <c r="J8595" i="76"/>
  <c r="G8596" i="76"/>
  <c r="H8596" i="76"/>
  <c r="I8596" i="76"/>
  <c r="J8596" i="76"/>
  <c r="G8597" i="76"/>
  <c r="H8597" i="76"/>
  <c r="I8597" i="76"/>
  <c r="J8597" i="76"/>
  <c r="G8598" i="76"/>
  <c r="H8598" i="76"/>
  <c r="I8598" i="76"/>
  <c r="J8598" i="76"/>
  <c r="G8599" i="76"/>
  <c r="H8599" i="76"/>
  <c r="I8599" i="76"/>
  <c r="J8599" i="76"/>
  <c r="G8600" i="76"/>
  <c r="H8600" i="76"/>
  <c r="I8600" i="76"/>
  <c r="J8600" i="76"/>
  <c r="G8601" i="76"/>
  <c r="H8601" i="76"/>
  <c r="I8601" i="76"/>
  <c r="J8601" i="76"/>
  <c r="G8602" i="76"/>
  <c r="H8602" i="76"/>
  <c r="I8602" i="76"/>
  <c r="J8602" i="76"/>
  <c r="G8603" i="76"/>
  <c r="H8603" i="76"/>
  <c r="I8603" i="76"/>
  <c r="J8603" i="76"/>
  <c r="G8604" i="76"/>
  <c r="H8604" i="76"/>
  <c r="I8604" i="76"/>
  <c r="J8604" i="76"/>
  <c r="G8605" i="76"/>
  <c r="H8605" i="76"/>
  <c r="I8605" i="76"/>
  <c r="J8605" i="76"/>
  <c r="G8606" i="76"/>
  <c r="H8606" i="76"/>
  <c r="I8606" i="76"/>
  <c r="J8606" i="76"/>
  <c r="G8607" i="76"/>
  <c r="H8607" i="76"/>
  <c r="I8607" i="76"/>
  <c r="J8607" i="76"/>
  <c r="G8608" i="76"/>
  <c r="H8608" i="76"/>
  <c r="I8608" i="76"/>
  <c r="J8608" i="76"/>
  <c r="G8609" i="76"/>
  <c r="H8609" i="76"/>
  <c r="I8609" i="76"/>
  <c r="J8609" i="76"/>
  <c r="G8610" i="76"/>
  <c r="H8610" i="76"/>
  <c r="I8610" i="76"/>
  <c r="J8610" i="76"/>
  <c r="G8611" i="76"/>
  <c r="H8611" i="76"/>
  <c r="I8611" i="76"/>
  <c r="J8611" i="76"/>
  <c r="G8612" i="76"/>
  <c r="H8612" i="76"/>
  <c r="I8612" i="76"/>
  <c r="J8612" i="76"/>
  <c r="G8613" i="76"/>
  <c r="H8613" i="76"/>
  <c r="I8613" i="76"/>
  <c r="J8613" i="76"/>
  <c r="G8614" i="76"/>
  <c r="H8614" i="76"/>
  <c r="I8614" i="76"/>
  <c r="J8614" i="76"/>
  <c r="G8615" i="76"/>
  <c r="H8615" i="76"/>
  <c r="I8615" i="76"/>
  <c r="J8615" i="76"/>
  <c r="G8616" i="76"/>
  <c r="H8616" i="76"/>
  <c r="I8616" i="76"/>
  <c r="J8616" i="76"/>
  <c r="G8617" i="76"/>
  <c r="H8617" i="76"/>
  <c r="I8617" i="76"/>
  <c r="J8617" i="76"/>
  <c r="G8618" i="76"/>
  <c r="H8618" i="76"/>
  <c r="I8618" i="76"/>
  <c r="J8618" i="76"/>
  <c r="G8619" i="76"/>
  <c r="H8619" i="76"/>
  <c r="I8619" i="76"/>
  <c r="J8619" i="76"/>
  <c r="G8620" i="76"/>
  <c r="H8620" i="76"/>
  <c r="I8620" i="76"/>
  <c r="J8620" i="76"/>
  <c r="G8621" i="76"/>
  <c r="H8621" i="76"/>
  <c r="I8621" i="76"/>
  <c r="J8621" i="76"/>
  <c r="G8622" i="76"/>
  <c r="H8622" i="76"/>
  <c r="I8622" i="76"/>
  <c r="J8622" i="76"/>
  <c r="G8623" i="76"/>
  <c r="H8623" i="76"/>
  <c r="I8623" i="76"/>
  <c r="J8623" i="76"/>
  <c r="G8624" i="76"/>
  <c r="H8624" i="76"/>
  <c r="I8624" i="76"/>
  <c r="J8624" i="76"/>
  <c r="G8625" i="76"/>
  <c r="H8625" i="76"/>
  <c r="I8625" i="76"/>
  <c r="J8625" i="76"/>
  <c r="G8626" i="76"/>
  <c r="H8626" i="76"/>
  <c r="I8626" i="76"/>
  <c r="J8626" i="76"/>
  <c r="G8627" i="76"/>
  <c r="H8627" i="76"/>
  <c r="I8627" i="76"/>
  <c r="J8627" i="76"/>
  <c r="G8628" i="76"/>
  <c r="H8628" i="76"/>
  <c r="I8628" i="76"/>
  <c r="J8628" i="76"/>
  <c r="G8629" i="76"/>
  <c r="H8629" i="76"/>
  <c r="I8629" i="76"/>
  <c r="J8629" i="76"/>
  <c r="G8630" i="76"/>
  <c r="H8630" i="76"/>
  <c r="I8630" i="76"/>
  <c r="J8630" i="76"/>
  <c r="G8631" i="76"/>
  <c r="H8631" i="76"/>
  <c r="I8631" i="76"/>
  <c r="J8631" i="76"/>
  <c r="G8632" i="76"/>
  <c r="H8632" i="76"/>
  <c r="I8632" i="76"/>
  <c r="J8632" i="76"/>
  <c r="G8633" i="76"/>
  <c r="H8633" i="76"/>
  <c r="I8633" i="76"/>
  <c r="J8633" i="76"/>
  <c r="G8634" i="76"/>
  <c r="H8634" i="76"/>
  <c r="I8634" i="76"/>
  <c r="J8634" i="76"/>
  <c r="G8635" i="76"/>
  <c r="H8635" i="76"/>
  <c r="I8635" i="76"/>
  <c r="J8635" i="76"/>
  <c r="G8636" i="76"/>
  <c r="H8636" i="76"/>
  <c r="I8636" i="76"/>
  <c r="J8636" i="76"/>
  <c r="G8637" i="76"/>
  <c r="H8637" i="76"/>
  <c r="I8637" i="76"/>
  <c r="J8637" i="76"/>
  <c r="G8638" i="76"/>
  <c r="H8638" i="76"/>
  <c r="I8638" i="76"/>
  <c r="J8638" i="76"/>
  <c r="G8639" i="76"/>
  <c r="H8639" i="76"/>
  <c r="I8639" i="76"/>
  <c r="J8639" i="76"/>
  <c r="G8640" i="76"/>
  <c r="H8640" i="76"/>
  <c r="I8640" i="76"/>
  <c r="J8640" i="76"/>
  <c r="G8641" i="76"/>
  <c r="H8641" i="76"/>
  <c r="I8641" i="76"/>
  <c r="J8641" i="76"/>
  <c r="G8642" i="76"/>
  <c r="H8642" i="76"/>
  <c r="I8642" i="76"/>
  <c r="J8642" i="76"/>
  <c r="G8643" i="76"/>
  <c r="H8643" i="76"/>
  <c r="I8643" i="76"/>
  <c r="J8643" i="76"/>
  <c r="G8644" i="76"/>
  <c r="H8644" i="76"/>
  <c r="I8644" i="76"/>
  <c r="J8644" i="76"/>
  <c r="G8645" i="76"/>
  <c r="H8645" i="76"/>
  <c r="I8645" i="76"/>
  <c r="J8645" i="76"/>
  <c r="G8646" i="76"/>
  <c r="H8646" i="76"/>
  <c r="I8646" i="76"/>
  <c r="J8646" i="76"/>
  <c r="G8647" i="76"/>
  <c r="H8647" i="76"/>
  <c r="I8647" i="76"/>
  <c r="J8647" i="76"/>
  <c r="G8648" i="76"/>
  <c r="H8648" i="76"/>
  <c r="I8648" i="76"/>
  <c r="J8648" i="76"/>
  <c r="G8649" i="76"/>
  <c r="H8649" i="76"/>
  <c r="I8649" i="76"/>
  <c r="J8649" i="76"/>
  <c r="G8650" i="76"/>
  <c r="H8650" i="76"/>
  <c r="I8650" i="76"/>
  <c r="J8650" i="76"/>
  <c r="G8651" i="76"/>
  <c r="H8651" i="76"/>
  <c r="I8651" i="76"/>
  <c r="J8651" i="76"/>
  <c r="G8652" i="76"/>
  <c r="H8652" i="76"/>
  <c r="I8652" i="76"/>
  <c r="J8652" i="76"/>
  <c r="G8653" i="76"/>
  <c r="H8653" i="76"/>
  <c r="I8653" i="76"/>
  <c r="J8653" i="76"/>
  <c r="G8654" i="76"/>
  <c r="H8654" i="76"/>
  <c r="I8654" i="76"/>
  <c r="J8654" i="76"/>
  <c r="G8655" i="76"/>
  <c r="H8655" i="76"/>
  <c r="I8655" i="76"/>
  <c r="J8655" i="76"/>
  <c r="G8656" i="76"/>
  <c r="H8656" i="76"/>
  <c r="I8656" i="76"/>
  <c r="J8656" i="76"/>
  <c r="G8657" i="76"/>
  <c r="H8657" i="76"/>
  <c r="I8657" i="76"/>
  <c r="J8657" i="76"/>
  <c r="G8658" i="76"/>
  <c r="H8658" i="76"/>
  <c r="I8658" i="76"/>
  <c r="J8658" i="76"/>
  <c r="G8659" i="76"/>
  <c r="H8659" i="76"/>
  <c r="I8659" i="76"/>
  <c r="J8659" i="76"/>
  <c r="G8660" i="76"/>
  <c r="H8660" i="76"/>
  <c r="I8660" i="76"/>
  <c r="J8660" i="76"/>
  <c r="G8661" i="76"/>
  <c r="H8661" i="76"/>
  <c r="I8661" i="76"/>
  <c r="J8661" i="76"/>
  <c r="G8662" i="76"/>
  <c r="H8662" i="76"/>
  <c r="I8662" i="76"/>
  <c r="J8662" i="76"/>
  <c r="G8663" i="76"/>
  <c r="H8663" i="76"/>
  <c r="I8663" i="76"/>
  <c r="J8663" i="76"/>
  <c r="G8664" i="76"/>
  <c r="H8664" i="76"/>
  <c r="I8664" i="76"/>
  <c r="J8664" i="76"/>
  <c r="G8665" i="76"/>
  <c r="H8665" i="76"/>
  <c r="I8665" i="76"/>
  <c r="J8665" i="76"/>
  <c r="G8666" i="76"/>
  <c r="H8666" i="76"/>
  <c r="I8666" i="76"/>
  <c r="J8666" i="76"/>
  <c r="G8667" i="76"/>
  <c r="H8667" i="76"/>
  <c r="I8667" i="76"/>
  <c r="J8667" i="76"/>
  <c r="G8668" i="76"/>
  <c r="H8668" i="76"/>
  <c r="I8668" i="76"/>
  <c r="J8668" i="76"/>
  <c r="G8669" i="76"/>
  <c r="H8669" i="76"/>
  <c r="I8669" i="76"/>
  <c r="J8669" i="76"/>
  <c r="G8670" i="76"/>
  <c r="H8670" i="76"/>
  <c r="I8670" i="76"/>
  <c r="J8670" i="76"/>
  <c r="G8671" i="76"/>
  <c r="H8671" i="76"/>
  <c r="I8671" i="76"/>
  <c r="J8671" i="76"/>
  <c r="G8672" i="76"/>
  <c r="H8672" i="76"/>
  <c r="I8672" i="76"/>
  <c r="J8672" i="76"/>
  <c r="G8673" i="76"/>
  <c r="H8673" i="76"/>
  <c r="I8673" i="76"/>
  <c r="J8673" i="76"/>
  <c r="G8674" i="76"/>
  <c r="H8674" i="76"/>
  <c r="I8674" i="76"/>
  <c r="J8674" i="76"/>
  <c r="G8675" i="76"/>
  <c r="H8675" i="76"/>
  <c r="I8675" i="76"/>
  <c r="J8675" i="76"/>
  <c r="G8676" i="76"/>
  <c r="H8676" i="76"/>
  <c r="I8676" i="76"/>
  <c r="J8676" i="76"/>
  <c r="G8677" i="76"/>
  <c r="H8677" i="76"/>
  <c r="I8677" i="76"/>
  <c r="J8677" i="76"/>
  <c r="G8678" i="76"/>
  <c r="H8678" i="76"/>
  <c r="I8678" i="76"/>
  <c r="J8678" i="76"/>
  <c r="G8679" i="76"/>
  <c r="H8679" i="76"/>
  <c r="I8679" i="76"/>
  <c r="J8679" i="76"/>
  <c r="G8680" i="76"/>
  <c r="H8680" i="76"/>
  <c r="I8680" i="76"/>
  <c r="J8680" i="76"/>
  <c r="G8681" i="76"/>
  <c r="H8681" i="76"/>
  <c r="I8681" i="76"/>
  <c r="J8681" i="76"/>
  <c r="G8682" i="76"/>
  <c r="H8682" i="76"/>
  <c r="I8682" i="76"/>
  <c r="J8682" i="76"/>
  <c r="G8683" i="76"/>
  <c r="H8683" i="76"/>
  <c r="I8683" i="76"/>
  <c r="J8683" i="76"/>
  <c r="G8684" i="76"/>
  <c r="H8684" i="76"/>
  <c r="I8684" i="76"/>
  <c r="J8684" i="76"/>
  <c r="G8685" i="76"/>
  <c r="H8685" i="76"/>
  <c r="I8685" i="76"/>
  <c r="J8685" i="76"/>
  <c r="G8686" i="76"/>
  <c r="H8686" i="76"/>
  <c r="I8686" i="76"/>
  <c r="J8686" i="76"/>
  <c r="G8687" i="76"/>
  <c r="H8687" i="76"/>
  <c r="I8687" i="76"/>
  <c r="J8687" i="76"/>
  <c r="G8688" i="76"/>
  <c r="H8688" i="76"/>
  <c r="I8688" i="76"/>
  <c r="J8688" i="76"/>
  <c r="G8689" i="76"/>
  <c r="H8689" i="76"/>
  <c r="I8689" i="76"/>
  <c r="J8689" i="76"/>
  <c r="G8690" i="76"/>
  <c r="H8690" i="76"/>
  <c r="I8690" i="76"/>
  <c r="J8690" i="76"/>
  <c r="G8691" i="76"/>
  <c r="H8691" i="76"/>
  <c r="I8691" i="76"/>
  <c r="J8691" i="76"/>
  <c r="G8692" i="76"/>
  <c r="H8692" i="76"/>
  <c r="I8692" i="76"/>
  <c r="J8692" i="76"/>
  <c r="G8693" i="76"/>
  <c r="H8693" i="76"/>
  <c r="I8693" i="76"/>
  <c r="J8693" i="76"/>
  <c r="G8694" i="76"/>
  <c r="H8694" i="76"/>
  <c r="I8694" i="76"/>
  <c r="J8694" i="76"/>
  <c r="G8695" i="76"/>
  <c r="H8695" i="76"/>
  <c r="I8695" i="76"/>
  <c r="J8695" i="76"/>
  <c r="G8696" i="76"/>
  <c r="H8696" i="76"/>
  <c r="I8696" i="76"/>
  <c r="J8696" i="76"/>
  <c r="G8697" i="76"/>
  <c r="H8697" i="76"/>
  <c r="I8697" i="76"/>
  <c r="J8697" i="76"/>
  <c r="G8698" i="76"/>
  <c r="H8698" i="76"/>
  <c r="I8698" i="76"/>
  <c r="J8698" i="76"/>
  <c r="G8699" i="76"/>
  <c r="H8699" i="76"/>
  <c r="I8699" i="76"/>
  <c r="J8699" i="76"/>
  <c r="G8700" i="76"/>
  <c r="H8700" i="76"/>
  <c r="I8700" i="76"/>
  <c r="J8700" i="76"/>
  <c r="G8701" i="76"/>
  <c r="H8701" i="76"/>
  <c r="I8701" i="76"/>
  <c r="J8701" i="76"/>
  <c r="G8702" i="76"/>
  <c r="H8702" i="76"/>
  <c r="I8702" i="76"/>
  <c r="J8702" i="76"/>
  <c r="G8703" i="76"/>
  <c r="H8703" i="76"/>
  <c r="I8703" i="76"/>
  <c r="J8703" i="76"/>
  <c r="G8704" i="76"/>
  <c r="H8704" i="76"/>
  <c r="I8704" i="76"/>
  <c r="J8704" i="76"/>
  <c r="G8705" i="76"/>
  <c r="H8705" i="76"/>
  <c r="I8705" i="76"/>
  <c r="J8705" i="76"/>
  <c r="G8706" i="76"/>
  <c r="H8706" i="76"/>
  <c r="I8706" i="76"/>
  <c r="J8706" i="76"/>
  <c r="G8707" i="76"/>
  <c r="H8707" i="76"/>
  <c r="I8707" i="76"/>
  <c r="J8707" i="76"/>
  <c r="G8708" i="76"/>
  <c r="H8708" i="76"/>
  <c r="I8708" i="76"/>
  <c r="J8708" i="76"/>
  <c r="G8709" i="76"/>
  <c r="H8709" i="76"/>
  <c r="I8709" i="76"/>
  <c r="J8709" i="76"/>
  <c r="G8710" i="76"/>
  <c r="H8710" i="76"/>
  <c r="I8710" i="76"/>
  <c r="J8710" i="76"/>
  <c r="G8711" i="76"/>
  <c r="H8711" i="76"/>
  <c r="I8711" i="76"/>
  <c r="J8711" i="76"/>
  <c r="G8712" i="76"/>
  <c r="H8712" i="76"/>
  <c r="I8712" i="76"/>
  <c r="J8712" i="76"/>
  <c r="G8713" i="76"/>
  <c r="H8713" i="76"/>
  <c r="I8713" i="76"/>
  <c r="J8713" i="76"/>
  <c r="G8714" i="76"/>
  <c r="H8714" i="76"/>
  <c r="I8714" i="76"/>
  <c r="J8714" i="76"/>
  <c r="G8715" i="76"/>
  <c r="H8715" i="76"/>
  <c r="I8715" i="76"/>
  <c r="J8715" i="76"/>
  <c r="G8716" i="76"/>
  <c r="H8716" i="76"/>
  <c r="I8716" i="76"/>
  <c r="J8716" i="76"/>
  <c r="G8717" i="76"/>
  <c r="H8717" i="76"/>
  <c r="I8717" i="76"/>
  <c r="J8717" i="76"/>
  <c r="G8718" i="76"/>
  <c r="H8718" i="76"/>
  <c r="I8718" i="76"/>
  <c r="J8718" i="76"/>
  <c r="G8719" i="76"/>
  <c r="H8719" i="76"/>
  <c r="I8719" i="76"/>
  <c r="J8719" i="76"/>
  <c r="G8720" i="76"/>
  <c r="H8720" i="76"/>
  <c r="I8720" i="76"/>
  <c r="J8720" i="76"/>
  <c r="G8721" i="76"/>
  <c r="H8721" i="76"/>
  <c r="I8721" i="76"/>
  <c r="J8721" i="76"/>
  <c r="G8722" i="76"/>
  <c r="H8722" i="76"/>
  <c r="I8722" i="76"/>
  <c r="J8722" i="76"/>
  <c r="G8723" i="76"/>
  <c r="H8723" i="76"/>
  <c r="I8723" i="76"/>
  <c r="J8723" i="76"/>
  <c r="G8724" i="76"/>
  <c r="H8724" i="76"/>
  <c r="I8724" i="76"/>
  <c r="J8724" i="76"/>
  <c r="G8725" i="76"/>
  <c r="H8725" i="76"/>
  <c r="I8725" i="76"/>
  <c r="J8725" i="76"/>
  <c r="G8726" i="76"/>
  <c r="H8726" i="76"/>
  <c r="I8726" i="76"/>
  <c r="J8726" i="76"/>
  <c r="G8727" i="76"/>
  <c r="H8727" i="76"/>
  <c r="I8727" i="76"/>
  <c r="J8727" i="76"/>
  <c r="G8728" i="76"/>
  <c r="H8728" i="76"/>
  <c r="I8728" i="76"/>
  <c r="J8728" i="76"/>
  <c r="G8729" i="76"/>
  <c r="H8729" i="76"/>
  <c r="I8729" i="76"/>
  <c r="J8729" i="76"/>
  <c r="G8730" i="76"/>
  <c r="H8730" i="76"/>
  <c r="I8730" i="76"/>
  <c r="J8730" i="76"/>
  <c r="G8731" i="76"/>
  <c r="H8731" i="76"/>
  <c r="I8731" i="76"/>
  <c r="J8731" i="76"/>
  <c r="G8732" i="76"/>
  <c r="H8732" i="76"/>
  <c r="I8732" i="76"/>
  <c r="J8732" i="76"/>
  <c r="G8733" i="76"/>
  <c r="H8733" i="76"/>
  <c r="I8733" i="76"/>
  <c r="J8733" i="76"/>
  <c r="G8734" i="76"/>
  <c r="H8734" i="76"/>
  <c r="I8734" i="76"/>
  <c r="J8734" i="76"/>
  <c r="G8735" i="76"/>
  <c r="H8735" i="76"/>
  <c r="I8735" i="76"/>
  <c r="J8735" i="76"/>
  <c r="G8736" i="76"/>
  <c r="H8736" i="76"/>
  <c r="I8736" i="76"/>
  <c r="J8736" i="76"/>
  <c r="G8737" i="76"/>
  <c r="H8737" i="76"/>
  <c r="I8737" i="76"/>
  <c r="J8737" i="76"/>
  <c r="G8738" i="76"/>
  <c r="H8738" i="76"/>
  <c r="I8738" i="76"/>
  <c r="J8738" i="76"/>
  <c r="G8739" i="76"/>
  <c r="H8739" i="76"/>
  <c r="I8739" i="76"/>
  <c r="J8739" i="76"/>
  <c r="G8740" i="76"/>
  <c r="H8740" i="76"/>
  <c r="I8740" i="76"/>
  <c r="J8740" i="76"/>
  <c r="G8741" i="76"/>
  <c r="H8741" i="76"/>
  <c r="I8741" i="76"/>
  <c r="J8741" i="76"/>
  <c r="G8742" i="76"/>
  <c r="H8742" i="76"/>
  <c r="I8742" i="76"/>
  <c r="J8742" i="76"/>
  <c r="G8743" i="76"/>
  <c r="H8743" i="76"/>
  <c r="I8743" i="76"/>
  <c r="J8743" i="76"/>
  <c r="G8744" i="76"/>
  <c r="H8744" i="76"/>
  <c r="I8744" i="76"/>
  <c r="J8744" i="76"/>
  <c r="G8745" i="76"/>
  <c r="H8745" i="76"/>
  <c r="I8745" i="76"/>
  <c r="J8745" i="76"/>
  <c r="G8746" i="76"/>
  <c r="H8746" i="76"/>
  <c r="I8746" i="76"/>
  <c r="J8746" i="76"/>
  <c r="G8747" i="76"/>
  <c r="H8747" i="76"/>
  <c r="I8747" i="76"/>
  <c r="J8747" i="76"/>
  <c r="G8748" i="76"/>
  <c r="H8748" i="76"/>
  <c r="I8748" i="76"/>
  <c r="J8748" i="76"/>
  <c r="G8749" i="76"/>
  <c r="H8749" i="76"/>
  <c r="I8749" i="76"/>
  <c r="J8749" i="76"/>
  <c r="G8750" i="76"/>
  <c r="H8750" i="76"/>
  <c r="I8750" i="76"/>
  <c r="J8750" i="76"/>
  <c r="G8751" i="76"/>
  <c r="H8751" i="76"/>
  <c r="I8751" i="76"/>
  <c r="J8751" i="76"/>
  <c r="G8752" i="76"/>
  <c r="H8752" i="76"/>
  <c r="I8752" i="76"/>
  <c r="J8752" i="76"/>
  <c r="G8753" i="76"/>
  <c r="H8753" i="76"/>
  <c r="I8753" i="76"/>
  <c r="J8753" i="76"/>
  <c r="G8754" i="76"/>
  <c r="H8754" i="76"/>
  <c r="I8754" i="76"/>
  <c r="J8754" i="76"/>
  <c r="G8755" i="76"/>
  <c r="H8755" i="76"/>
  <c r="I8755" i="76"/>
  <c r="J8755" i="76"/>
  <c r="G8756" i="76"/>
  <c r="H8756" i="76"/>
  <c r="I8756" i="76"/>
  <c r="J8756" i="76"/>
  <c r="G8757" i="76"/>
  <c r="H8757" i="76"/>
  <c r="I8757" i="76"/>
  <c r="J8757" i="76"/>
  <c r="G8758" i="76"/>
  <c r="H8758" i="76"/>
  <c r="I8758" i="76"/>
  <c r="J8758" i="76"/>
  <c r="G8759" i="76"/>
  <c r="H8759" i="76"/>
  <c r="I8759" i="76"/>
  <c r="J8759" i="76"/>
  <c r="G8760" i="76"/>
  <c r="H8760" i="76"/>
  <c r="I8760" i="76"/>
  <c r="J8760" i="76"/>
  <c r="G8761" i="76"/>
  <c r="H8761" i="76"/>
  <c r="I8761" i="76"/>
  <c r="J8761" i="76"/>
  <c r="G8762" i="76"/>
  <c r="H8762" i="76"/>
  <c r="I8762" i="76"/>
  <c r="J8762" i="76"/>
  <c r="G8763" i="76"/>
  <c r="H8763" i="76"/>
  <c r="I8763" i="76"/>
  <c r="J8763" i="76"/>
  <c r="G8764" i="76"/>
  <c r="H8764" i="76"/>
  <c r="I8764" i="76"/>
  <c r="J8764" i="76"/>
  <c r="G8765" i="76"/>
  <c r="H8765" i="76"/>
  <c r="I8765" i="76"/>
  <c r="J8765" i="76"/>
  <c r="G8766" i="76"/>
  <c r="H8766" i="76"/>
  <c r="I8766" i="76"/>
  <c r="J8766" i="76"/>
  <c r="G8767" i="76"/>
  <c r="H8767" i="76"/>
  <c r="I8767" i="76"/>
  <c r="J8767" i="76"/>
  <c r="G8768" i="76"/>
  <c r="H8768" i="76"/>
  <c r="I8768" i="76"/>
  <c r="J8768" i="76"/>
  <c r="F10" i="76"/>
  <c r="F11" i="76"/>
  <c r="F12" i="76"/>
  <c r="F13" i="76"/>
  <c r="F14" i="76"/>
  <c r="F15" i="76"/>
  <c r="F16" i="76"/>
  <c r="F17" i="76"/>
  <c r="F18" i="76"/>
  <c r="F19" i="76"/>
  <c r="F20" i="76"/>
  <c r="F21" i="76"/>
  <c r="F22" i="76"/>
  <c r="F23" i="76"/>
  <c r="F24" i="76"/>
  <c r="F25" i="76"/>
  <c r="F26" i="76"/>
  <c r="F27" i="76"/>
  <c r="F28" i="76"/>
  <c r="F29" i="76"/>
  <c r="F30" i="76"/>
  <c r="F31" i="76"/>
  <c r="F32" i="76"/>
  <c r="F33" i="76"/>
  <c r="F34" i="76"/>
  <c r="F35" i="76"/>
  <c r="F36" i="76"/>
  <c r="F37" i="76"/>
  <c r="F38" i="76"/>
  <c r="F39" i="76"/>
  <c r="F40" i="76"/>
  <c r="F41" i="76"/>
  <c r="F42" i="76"/>
  <c r="F43" i="76"/>
  <c r="F44" i="76"/>
  <c r="F45" i="76"/>
  <c r="F46" i="76"/>
  <c r="F47" i="76"/>
  <c r="F48" i="76"/>
  <c r="F49" i="76"/>
  <c r="F50" i="76"/>
  <c r="F51" i="76"/>
  <c r="F52" i="76"/>
  <c r="F53" i="76"/>
  <c r="F54" i="76"/>
  <c r="F55" i="76"/>
  <c r="F56" i="76"/>
  <c r="F57" i="76"/>
  <c r="F58" i="76"/>
  <c r="F59" i="76"/>
  <c r="F60" i="76"/>
  <c r="F61" i="76"/>
  <c r="F62" i="76"/>
  <c r="F63" i="76"/>
  <c r="F64" i="76"/>
  <c r="F65" i="76"/>
  <c r="F66" i="76"/>
  <c r="F67" i="76"/>
  <c r="F68" i="76"/>
  <c r="F69" i="76"/>
  <c r="F70" i="76"/>
  <c r="F71" i="76"/>
  <c r="F72" i="76"/>
  <c r="F73" i="76"/>
  <c r="F74" i="76"/>
  <c r="F75" i="76"/>
  <c r="F76" i="76"/>
  <c r="F77" i="76"/>
  <c r="F78" i="76"/>
  <c r="F79" i="76"/>
  <c r="F80" i="76"/>
  <c r="F81" i="76"/>
  <c r="F82" i="76"/>
  <c r="F83" i="76"/>
  <c r="F84" i="76"/>
  <c r="F85" i="76"/>
  <c r="F86" i="76"/>
  <c r="F87" i="76"/>
  <c r="F88" i="76"/>
  <c r="F89" i="76"/>
  <c r="F90" i="76"/>
  <c r="F91" i="76"/>
  <c r="F92" i="76"/>
  <c r="F93" i="76"/>
  <c r="F94" i="76"/>
  <c r="F95" i="76"/>
  <c r="F96" i="76"/>
  <c r="F97" i="76"/>
  <c r="F98" i="76"/>
  <c r="F99" i="76"/>
  <c r="F100" i="76"/>
  <c r="F101" i="76"/>
  <c r="F102" i="76"/>
  <c r="F103" i="76"/>
  <c r="F104" i="76"/>
  <c r="F105" i="76"/>
  <c r="F106" i="76"/>
  <c r="F107" i="76"/>
  <c r="F108" i="76"/>
  <c r="F109" i="76"/>
  <c r="F110" i="76"/>
  <c r="F111" i="76"/>
  <c r="F112" i="76"/>
  <c r="F113" i="76"/>
  <c r="F114" i="76"/>
  <c r="F115" i="76"/>
  <c r="F116" i="76"/>
  <c r="F117" i="76"/>
  <c r="F118" i="76"/>
  <c r="F119" i="76"/>
  <c r="F120" i="76"/>
  <c r="F121" i="76"/>
  <c r="F122" i="76"/>
  <c r="F123" i="76"/>
  <c r="F124" i="76"/>
  <c r="F125" i="76"/>
  <c r="F126" i="76"/>
  <c r="F127" i="76"/>
  <c r="F128" i="76"/>
  <c r="F129" i="76"/>
  <c r="F130" i="76"/>
  <c r="F131" i="76"/>
  <c r="F132" i="76"/>
  <c r="F133" i="76"/>
  <c r="F134" i="76"/>
  <c r="F135" i="76"/>
  <c r="F136" i="76"/>
  <c r="F137" i="76"/>
  <c r="F138" i="76"/>
  <c r="F139" i="76"/>
  <c r="F140" i="76"/>
  <c r="F141" i="76"/>
  <c r="F142" i="76"/>
  <c r="F143" i="76"/>
  <c r="F144" i="76"/>
  <c r="F145" i="76"/>
  <c r="F146" i="76"/>
  <c r="F147" i="76"/>
  <c r="F148" i="76"/>
  <c r="F149" i="76"/>
  <c r="F150" i="76"/>
  <c r="F151" i="76"/>
  <c r="F152" i="76"/>
  <c r="F153" i="76"/>
  <c r="F154" i="76"/>
  <c r="F155" i="76"/>
  <c r="F156" i="76"/>
  <c r="F157" i="76"/>
  <c r="F158" i="76"/>
  <c r="F159" i="76"/>
  <c r="F160" i="76"/>
  <c r="F161" i="76"/>
  <c r="F162" i="76"/>
  <c r="F163" i="76"/>
  <c r="F164" i="76"/>
  <c r="F165" i="76"/>
  <c r="F166" i="76"/>
  <c r="F167" i="76"/>
  <c r="F168" i="76"/>
  <c r="F169" i="76"/>
  <c r="F170" i="76"/>
  <c r="F171" i="76"/>
  <c r="F172" i="76"/>
  <c r="F173" i="76"/>
  <c r="F174" i="76"/>
  <c r="F175" i="76"/>
  <c r="F176" i="76"/>
  <c r="F177" i="76"/>
  <c r="F178" i="76"/>
  <c r="F179" i="76"/>
  <c r="F180" i="76"/>
  <c r="F181" i="76"/>
  <c r="F182" i="76"/>
  <c r="F183" i="76"/>
  <c r="F184" i="76"/>
  <c r="F185" i="76"/>
  <c r="F186" i="76"/>
  <c r="F187" i="76"/>
  <c r="F188" i="76"/>
  <c r="F189" i="76"/>
  <c r="F190" i="76"/>
  <c r="F191" i="76"/>
  <c r="F192" i="76"/>
  <c r="F193" i="76"/>
  <c r="F194" i="76"/>
  <c r="F195" i="76"/>
  <c r="F196" i="76"/>
  <c r="F197" i="76"/>
  <c r="F198" i="76"/>
  <c r="F199" i="76"/>
  <c r="F200" i="76"/>
  <c r="F201" i="76"/>
  <c r="F202" i="76"/>
  <c r="F203" i="76"/>
  <c r="F204" i="76"/>
  <c r="F205" i="76"/>
  <c r="F206" i="76"/>
  <c r="F207" i="76"/>
  <c r="F208" i="76"/>
  <c r="F209" i="76"/>
  <c r="F210" i="76"/>
  <c r="F211" i="76"/>
  <c r="F212" i="76"/>
  <c r="F213" i="76"/>
  <c r="F214" i="76"/>
  <c r="F215" i="76"/>
  <c r="F216" i="76"/>
  <c r="F217" i="76"/>
  <c r="F218" i="76"/>
  <c r="F219" i="76"/>
  <c r="F220" i="76"/>
  <c r="F221" i="76"/>
  <c r="F222" i="76"/>
  <c r="F223" i="76"/>
  <c r="F224" i="76"/>
  <c r="F225" i="76"/>
  <c r="F226" i="76"/>
  <c r="F227" i="76"/>
  <c r="F228" i="76"/>
  <c r="F229" i="76"/>
  <c r="F230" i="76"/>
  <c r="F231" i="76"/>
  <c r="F232" i="76"/>
  <c r="F233" i="76"/>
  <c r="F234" i="76"/>
  <c r="F235" i="76"/>
  <c r="F236" i="76"/>
  <c r="F237" i="76"/>
  <c r="F238" i="76"/>
  <c r="F239" i="76"/>
  <c r="F240" i="76"/>
  <c r="F241" i="76"/>
  <c r="F242" i="76"/>
  <c r="F243" i="76"/>
  <c r="F244" i="76"/>
  <c r="F245" i="76"/>
  <c r="F246" i="76"/>
  <c r="F247" i="76"/>
  <c r="F248" i="76"/>
  <c r="F249" i="76"/>
  <c r="F250" i="76"/>
  <c r="F251" i="76"/>
  <c r="F252" i="76"/>
  <c r="F253" i="76"/>
  <c r="F254" i="76"/>
  <c r="F255" i="76"/>
  <c r="F256" i="76"/>
  <c r="F257" i="76"/>
  <c r="F258" i="76"/>
  <c r="F259" i="76"/>
  <c r="F260" i="76"/>
  <c r="F261" i="76"/>
  <c r="F262" i="76"/>
  <c r="F263" i="76"/>
  <c r="F264" i="76"/>
  <c r="F265" i="76"/>
  <c r="F266" i="76"/>
  <c r="F267" i="76"/>
  <c r="F268" i="76"/>
  <c r="F269" i="76"/>
  <c r="F270" i="76"/>
  <c r="F271" i="76"/>
  <c r="F272" i="76"/>
  <c r="F273" i="76"/>
  <c r="F274" i="76"/>
  <c r="F275" i="76"/>
  <c r="F276" i="76"/>
  <c r="F277" i="76"/>
  <c r="F278" i="76"/>
  <c r="F279" i="76"/>
  <c r="F280" i="76"/>
  <c r="F281" i="76"/>
  <c r="F282" i="76"/>
  <c r="F283" i="76"/>
  <c r="F284" i="76"/>
  <c r="F285" i="76"/>
  <c r="F286" i="76"/>
  <c r="F287" i="76"/>
  <c r="F288" i="76"/>
  <c r="F289" i="76"/>
  <c r="F290" i="76"/>
  <c r="F291" i="76"/>
  <c r="F292" i="76"/>
  <c r="F293" i="76"/>
  <c r="F294" i="76"/>
  <c r="F295" i="76"/>
  <c r="F296" i="76"/>
  <c r="F297" i="76"/>
  <c r="F298" i="76"/>
  <c r="F299" i="76"/>
  <c r="F300" i="76"/>
  <c r="F301" i="76"/>
  <c r="F302" i="76"/>
  <c r="F303" i="76"/>
  <c r="F304" i="76"/>
  <c r="F305" i="76"/>
  <c r="F306" i="76"/>
  <c r="F307" i="76"/>
  <c r="F308" i="76"/>
  <c r="F309" i="76"/>
  <c r="F310" i="76"/>
  <c r="F311" i="76"/>
  <c r="F312" i="76"/>
  <c r="F313" i="76"/>
  <c r="F314" i="76"/>
  <c r="F315" i="76"/>
  <c r="F316" i="76"/>
  <c r="F317" i="76"/>
  <c r="F318" i="76"/>
  <c r="F319" i="76"/>
  <c r="F320" i="76"/>
  <c r="F321" i="76"/>
  <c r="F322" i="76"/>
  <c r="F323" i="76"/>
  <c r="F324" i="76"/>
  <c r="F325" i="76"/>
  <c r="F326" i="76"/>
  <c r="F327" i="76"/>
  <c r="F328" i="76"/>
  <c r="F329" i="76"/>
  <c r="F330" i="76"/>
  <c r="F331" i="76"/>
  <c r="F332" i="76"/>
  <c r="F333" i="76"/>
  <c r="F334" i="76"/>
  <c r="F335" i="76"/>
  <c r="F336" i="76"/>
  <c r="F337" i="76"/>
  <c r="F338" i="76"/>
  <c r="F339" i="76"/>
  <c r="F340" i="76"/>
  <c r="F341" i="76"/>
  <c r="F342" i="76"/>
  <c r="F343" i="76"/>
  <c r="F344" i="76"/>
  <c r="F345" i="76"/>
  <c r="F346" i="76"/>
  <c r="F347" i="76"/>
  <c r="F348" i="76"/>
  <c r="F349" i="76"/>
  <c r="F350" i="76"/>
  <c r="F351" i="76"/>
  <c r="F352" i="76"/>
  <c r="F353" i="76"/>
  <c r="F354" i="76"/>
  <c r="F355" i="76"/>
  <c r="F356" i="76"/>
  <c r="F357" i="76"/>
  <c r="F358" i="76"/>
  <c r="F359" i="76"/>
  <c r="F360" i="76"/>
  <c r="F361" i="76"/>
  <c r="F362" i="76"/>
  <c r="F363" i="76"/>
  <c r="F364" i="76"/>
  <c r="F365" i="76"/>
  <c r="F366" i="76"/>
  <c r="F367" i="76"/>
  <c r="F368" i="76"/>
  <c r="F369" i="76"/>
  <c r="F370" i="76"/>
  <c r="F371" i="76"/>
  <c r="F372" i="76"/>
  <c r="F373" i="76"/>
  <c r="F374" i="76"/>
  <c r="F375" i="76"/>
  <c r="F376" i="76"/>
  <c r="F377" i="76"/>
  <c r="F378" i="76"/>
  <c r="F379" i="76"/>
  <c r="F380" i="76"/>
  <c r="F381" i="76"/>
  <c r="F382" i="76"/>
  <c r="F383" i="76"/>
  <c r="F384" i="76"/>
  <c r="F385" i="76"/>
  <c r="F386" i="76"/>
  <c r="F387" i="76"/>
  <c r="F388" i="76"/>
  <c r="F389" i="76"/>
  <c r="F390" i="76"/>
  <c r="F391" i="76"/>
  <c r="F392" i="76"/>
  <c r="F393" i="76"/>
  <c r="F394" i="76"/>
  <c r="F395" i="76"/>
  <c r="F396" i="76"/>
  <c r="F397" i="76"/>
  <c r="F398" i="76"/>
  <c r="F399" i="76"/>
  <c r="F400" i="76"/>
  <c r="F401" i="76"/>
  <c r="F402" i="76"/>
  <c r="F403" i="76"/>
  <c r="F404" i="76"/>
  <c r="F405" i="76"/>
  <c r="F406" i="76"/>
  <c r="F407" i="76"/>
  <c r="F408" i="76"/>
  <c r="F409" i="76"/>
  <c r="F410" i="76"/>
  <c r="F411" i="76"/>
  <c r="F412" i="76"/>
  <c r="F413" i="76"/>
  <c r="F414" i="76"/>
  <c r="F415" i="76"/>
  <c r="F416" i="76"/>
  <c r="F417" i="76"/>
  <c r="F418" i="76"/>
  <c r="F419" i="76"/>
  <c r="F420" i="76"/>
  <c r="F421" i="76"/>
  <c r="F422" i="76"/>
  <c r="F423" i="76"/>
  <c r="F424" i="76"/>
  <c r="F425" i="76"/>
  <c r="F426" i="76"/>
  <c r="F427" i="76"/>
  <c r="F428" i="76"/>
  <c r="F429" i="76"/>
  <c r="F430" i="76"/>
  <c r="F431" i="76"/>
  <c r="F432" i="76"/>
  <c r="F433" i="76"/>
  <c r="F434" i="76"/>
  <c r="F435" i="76"/>
  <c r="F436" i="76"/>
  <c r="F437" i="76"/>
  <c r="F438" i="76"/>
  <c r="F439" i="76"/>
  <c r="F440" i="76"/>
  <c r="F441" i="76"/>
  <c r="F442" i="76"/>
  <c r="F443" i="76"/>
  <c r="F444" i="76"/>
  <c r="F445" i="76"/>
  <c r="F446" i="76"/>
  <c r="F447" i="76"/>
  <c r="F448" i="76"/>
  <c r="F449" i="76"/>
  <c r="F450" i="76"/>
  <c r="F451" i="76"/>
  <c r="F452" i="76"/>
  <c r="F453" i="76"/>
  <c r="F454" i="76"/>
  <c r="F455" i="76"/>
  <c r="F456" i="76"/>
  <c r="F457" i="76"/>
  <c r="F458" i="76"/>
  <c r="F459" i="76"/>
  <c r="F460" i="76"/>
  <c r="F461" i="76"/>
  <c r="F462" i="76"/>
  <c r="F463" i="76"/>
  <c r="F464" i="76"/>
  <c r="F465" i="76"/>
  <c r="F466" i="76"/>
  <c r="F467" i="76"/>
  <c r="F468" i="76"/>
  <c r="F469" i="76"/>
  <c r="F470" i="76"/>
  <c r="F471" i="76"/>
  <c r="F472" i="76"/>
  <c r="F473" i="76"/>
  <c r="F474" i="76"/>
  <c r="F475" i="76"/>
  <c r="F476" i="76"/>
  <c r="F477" i="76"/>
  <c r="F478" i="76"/>
  <c r="F479" i="76"/>
  <c r="F480" i="76"/>
  <c r="F481" i="76"/>
  <c r="F482" i="76"/>
  <c r="F483" i="76"/>
  <c r="F484" i="76"/>
  <c r="F485" i="76"/>
  <c r="F486" i="76"/>
  <c r="F487" i="76"/>
  <c r="F488" i="76"/>
  <c r="F489" i="76"/>
  <c r="F490" i="76"/>
  <c r="F491" i="76"/>
  <c r="F492" i="76"/>
  <c r="F493" i="76"/>
  <c r="F494" i="76"/>
  <c r="F495" i="76"/>
  <c r="F496" i="76"/>
  <c r="F497" i="76"/>
  <c r="F498" i="76"/>
  <c r="F499" i="76"/>
  <c r="F500" i="76"/>
  <c r="F501" i="76"/>
  <c r="F502" i="76"/>
  <c r="F503" i="76"/>
  <c r="F504" i="76"/>
  <c r="F505" i="76"/>
  <c r="F506" i="76"/>
  <c r="F507" i="76"/>
  <c r="F508" i="76"/>
  <c r="F509" i="76"/>
  <c r="F510" i="76"/>
  <c r="F511" i="76"/>
  <c r="F512" i="76"/>
  <c r="F513" i="76"/>
  <c r="F514" i="76"/>
  <c r="F515" i="76"/>
  <c r="F516" i="76"/>
  <c r="F517" i="76"/>
  <c r="F518" i="76"/>
  <c r="F519" i="76"/>
  <c r="F520" i="76"/>
  <c r="F521" i="76"/>
  <c r="F522" i="76"/>
  <c r="F523" i="76"/>
  <c r="F524" i="76"/>
  <c r="F525" i="76"/>
  <c r="F526" i="76"/>
  <c r="F527" i="76"/>
  <c r="F528" i="76"/>
  <c r="F529" i="76"/>
  <c r="F530" i="76"/>
  <c r="F531" i="76"/>
  <c r="F532" i="76"/>
  <c r="F533" i="76"/>
  <c r="F534" i="76"/>
  <c r="F535" i="76"/>
  <c r="F536" i="76"/>
  <c r="F537" i="76"/>
  <c r="F538" i="76"/>
  <c r="F539" i="76"/>
  <c r="F540" i="76"/>
  <c r="F541" i="76"/>
  <c r="F542" i="76"/>
  <c r="F543" i="76"/>
  <c r="F544" i="76"/>
  <c r="F545" i="76"/>
  <c r="F546" i="76"/>
  <c r="F547" i="76"/>
  <c r="F548" i="76"/>
  <c r="F549" i="76"/>
  <c r="F550" i="76"/>
  <c r="F551" i="76"/>
  <c r="F552" i="76"/>
  <c r="F553" i="76"/>
  <c r="F554" i="76"/>
  <c r="F555" i="76"/>
  <c r="F556" i="76"/>
  <c r="F557" i="76"/>
  <c r="F558" i="76"/>
  <c r="F559" i="76"/>
  <c r="F560" i="76"/>
  <c r="F561" i="76"/>
  <c r="F562" i="76"/>
  <c r="F563" i="76"/>
  <c r="F564" i="76"/>
  <c r="F565" i="76"/>
  <c r="F566" i="76"/>
  <c r="F567" i="76"/>
  <c r="F568" i="76"/>
  <c r="F569" i="76"/>
  <c r="F570" i="76"/>
  <c r="F571" i="76"/>
  <c r="F572" i="76"/>
  <c r="F573" i="76"/>
  <c r="F574" i="76"/>
  <c r="F575" i="76"/>
  <c r="F576" i="76"/>
  <c r="F577" i="76"/>
  <c r="F578" i="76"/>
  <c r="F579" i="76"/>
  <c r="F580" i="76"/>
  <c r="F581" i="76"/>
  <c r="F582" i="76"/>
  <c r="F583" i="76"/>
  <c r="F584" i="76"/>
  <c r="F585" i="76"/>
  <c r="F586" i="76"/>
  <c r="F587" i="76"/>
  <c r="F588" i="76"/>
  <c r="F589" i="76"/>
  <c r="F590" i="76"/>
  <c r="F591" i="76"/>
  <c r="F592" i="76"/>
  <c r="F593" i="76"/>
  <c r="F594" i="76"/>
  <c r="F595" i="76"/>
  <c r="F596" i="76"/>
  <c r="F597" i="76"/>
  <c r="F598" i="76"/>
  <c r="F599" i="76"/>
  <c r="F600" i="76"/>
  <c r="F601" i="76"/>
  <c r="F602" i="76"/>
  <c r="F603" i="76"/>
  <c r="F604" i="76"/>
  <c r="F605" i="76"/>
  <c r="F606" i="76"/>
  <c r="F607" i="76"/>
  <c r="F608" i="76"/>
  <c r="F609" i="76"/>
  <c r="F610" i="76"/>
  <c r="F611" i="76"/>
  <c r="F612" i="76"/>
  <c r="F613" i="76"/>
  <c r="F614" i="76"/>
  <c r="F615" i="76"/>
  <c r="F616" i="76"/>
  <c r="F617" i="76"/>
  <c r="F618" i="76"/>
  <c r="F619" i="76"/>
  <c r="F620" i="76"/>
  <c r="F621" i="76"/>
  <c r="F622" i="76"/>
  <c r="F623" i="76"/>
  <c r="F624" i="76"/>
  <c r="F625" i="76"/>
  <c r="F626" i="76"/>
  <c r="F627" i="76"/>
  <c r="F628" i="76"/>
  <c r="F629" i="76"/>
  <c r="F630" i="76"/>
  <c r="F631" i="76"/>
  <c r="F632" i="76"/>
  <c r="F633" i="76"/>
  <c r="F634" i="76"/>
  <c r="F635" i="76"/>
  <c r="F636" i="76"/>
  <c r="F637" i="76"/>
  <c r="F638" i="76"/>
  <c r="F639" i="76"/>
  <c r="F640" i="76"/>
  <c r="F641" i="76"/>
  <c r="F642" i="76"/>
  <c r="F643" i="76"/>
  <c r="F644" i="76"/>
  <c r="F645" i="76"/>
  <c r="F646" i="76"/>
  <c r="F647" i="76"/>
  <c r="F648" i="76"/>
  <c r="F649" i="76"/>
  <c r="F650" i="76"/>
  <c r="F651" i="76"/>
  <c r="F652" i="76"/>
  <c r="F653" i="76"/>
  <c r="F654" i="76"/>
  <c r="F655" i="76"/>
  <c r="F656" i="76"/>
  <c r="F657" i="76"/>
  <c r="F658" i="76"/>
  <c r="F659" i="76"/>
  <c r="F660" i="76"/>
  <c r="F661" i="76"/>
  <c r="F662" i="76"/>
  <c r="F663" i="76"/>
  <c r="F664" i="76"/>
  <c r="F665" i="76"/>
  <c r="F666" i="76"/>
  <c r="F667" i="76"/>
  <c r="F668" i="76"/>
  <c r="F669" i="76"/>
  <c r="F670" i="76"/>
  <c r="F671" i="76"/>
  <c r="F672" i="76"/>
  <c r="F673" i="76"/>
  <c r="F674" i="76"/>
  <c r="F675" i="76"/>
  <c r="F676" i="76"/>
  <c r="F677" i="76"/>
  <c r="F678" i="76"/>
  <c r="F679" i="76"/>
  <c r="F680" i="76"/>
  <c r="F681" i="76"/>
  <c r="F682" i="76"/>
  <c r="F683" i="76"/>
  <c r="F684" i="76"/>
  <c r="F685" i="76"/>
  <c r="F686" i="76"/>
  <c r="F687" i="76"/>
  <c r="F688" i="76"/>
  <c r="F689" i="76"/>
  <c r="F690" i="76"/>
  <c r="F691" i="76"/>
  <c r="F692" i="76"/>
  <c r="F693" i="76"/>
  <c r="F694" i="76"/>
  <c r="F695" i="76"/>
  <c r="F696" i="76"/>
  <c r="F697" i="76"/>
  <c r="F698" i="76"/>
  <c r="F699" i="76"/>
  <c r="F700" i="76"/>
  <c r="F701" i="76"/>
  <c r="F702" i="76"/>
  <c r="F703" i="76"/>
  <c r="F704" i="76"/>
  <c r="F705" i="76"/>
  <c r="F706" i="76"/>
  <c r="F707" i="76"/>
  <c r="F708" i="76"/>
  <c r="F709" i="76"/>
  <c r="F710" i="76"/>
  <c r="F711" i="76"/>
  <c r="F712" i="76"/>
  <c r="F713" i="76"/>
  <c r="F714" i="76"/>
  <c r="F715" i="76"/>
  <c r="F716" i="76"/>
  <c r="F717" i="76"/>
  <c r="F718" i="76"/>
  <c r="F719" i="76"/>
  <c r="F720" i="76"/>
  <c r="F721" i="76"/>
  <c r="F722" i="76"/>
  <c r="F723" i="76"/>
  <c r="F724" i="76"/>
  <c r="F725" i="76"/>
  <c r="F726" i="76"/>
  <c r="F727" i="76"/>
  <c r="F728" i="76"/>
  <c r="F729" i="76"/>
  <c r="F730" i="76"/>
  <c r="F731" i="76"/>
  <c r="F732" i="76"/>
  <c r="F733" i="76"/>
  <c r="F734" i="76"/>
  <c r="F735" i="76"/>
  <c r="F736" i="76"/>
  <c r="F737" i="76"/>
  <c r="F738" i="76"/>
  <c r="F739" i="76"/>
  <c r="F740" i="76"/>
  <c r="F741" i="76"/>
  <c r="F742" i="76"/>
  <c r="F743" i="76"/>
  <c r="F744" i="76"/>
  <c r="F745" i="76"/>
  <c r="F746" i="76"/>
  <c r="F747" i="76"/>
  <c r="F748" i="76"/>
  <c r="F749" i="76"/>
  <c r="F750" i="76"/>
  <c r="F751" i="76"/>
  <c r="F752" i="76"/>
  <c r="F753" i="76"/>
  <c r="F754" i="76"/>
  <c r="F755" i="76"/>
  <c r="F756" i="76"/>
  <c r="F757" i="76"/>
  <c r="F758" i="76"/>
  <c r="F759" i="76"/>
  <c r="F760" i="76"/>
  <c r="F761" i="76"/>
  <c r="F762" i="76"/>
  <c r="F763" i="76"/>
  <c r="F764" i="76"/>
  <c r="F765" i="76"/>
  <c r="F766" i="76"/>
  <c r="F767" i="76"/>
  <c r="F768" i="76"/>
  <c r="F769" i="76"/>
  <c r="F770" i="76"/>
  <c r="F771" i="76"/>
  <c r="F772" i="76"/>
  <c r="F773" i="76"/>
  <c r="F774" i="76"/>
  <c r="F775" i="76"/>
  <c r="F776" i="76"/>
  <c r="F777" i="76"/>
  <c r="F778" i="76"/>
  <c r="F779" i="76"/>
  <c r="F780" i="76"/>
  <c r="F781" i="76"/>
  <c r="F782" i="76"/>
  <c r="F783" i="76"/>
  <c r="F784" i="76"/>
  <c r="F785" i="76"/>
  <c r="F786" i="76"/>
  <c r="F787" i="76"/>
  <c r="F788" i="76"/>
  <c r="F789" i="76"/>
  <c r="F790" i="76"/>
  <c r="F791" i="76"/>
  <c r="F792" i="76"/>
  <c r="F793" i="76"/>
  <c r="F794" i="76"/>
  <c r="F795" i="76"/>
  <c r="F796" i="76"/>
  <c r="F797" i="76"/>
  <c r="F798" i="76"/>
  <c r="F799" i="76"/>
  <c r="F800" i="76"/>
  <c r="F801" i="76"/>
  <c r="F802" i="76"/>
  <c r="F803" i="76"/>
  <c r="F804" i="76"/>
  <c r="F805" i="76"/>
  <c r="F806" i="76"/>
  <c r="F807" i="76"/>
  <c r="F808" i="76"/>
  <c r="F809" i="76"/>
  <c r="F810" i="76"/>
  <c r="F811" i="76"/>
  <c r="F812" i="76"/>
  <c r="F813" i="76"/>
  <c r="F814" i="76"/>
  <c r="F815" i="76"/>
  <c r="F816" i="76"/>
  <c r="F817" i="76"/>
  <c r="F818" i="76"/>
  <c r="F819" i="76"/>
  <c r="F820" i="76"/>
  <c r="F821" i="76"/>
  <c r="F822" i="76"/>
  <c r="F823" i="76"/>
  <c r="F824" i="76"/>
  <c r="F825" i="76"/>
  <c r="F826" i="76"/>
  <c r="F827" i="76"/>
  <c r="F828" i="76"/>
  <c r="F829" i="76"/>
  <c r="F830" i="76"/>
  <c r="F831" i="76"/>
  <c r="F832" i="76"/>
  <c r="F833" i="76"/>
  <c r="F834" i="76"/>
  <c r="F835" i="76"/>
  <c r="F836" i="76"/>
  <c r="F837" i="76"/>
  <c r="F838" i="76"/>
  <c r="F839" i="76"/>
  <c r="F840" i="76"/>
  <c r="F841" i="76"/>
  <c r="F842" i="76"/>
  <c r="F843" i="76"/>
  <c r="F844" i="76"/>
  <c r="F845" i="76"/>
  <c r="F846" i="76"/>
  <c r="F847" i="76"/>
  <c r="F848" i="76"/>
  <c r="F849" i="76"/>
  <c r="F850" i="76"/>
  <c r="F851" i="76"/>
  <c r="F852" i="76"/>
  <c r="F853" i="76"/>
  <c r="F854" i="76"/>
  <c r="F855" i="76"/>
  <c r="F856" i="76"/>
  <c r="F857" i="76"/>
  <c r="F858" i="76"/>
  <c r="F859" i="76"/>
  <c r="F860" i="76"/>
  <c r="F861" i="76"/>
  <c r="F862" i="76"/>
  <c r="F863" i="76"/>
  <c r="F864" i="76"/>
  <c r="F865" i="76"/>
  <c r="F866" i="76"/>
  <c r="F867" i="76"/>
  <c r="F868" i="76"/>
  <c r="F869" i="76"/>
  <c r="F870" i="76"/>
  <c r="F871" i="76"/>
  <c r="F872" i="76"/>
  <c r="F873" i="76"/>
  <c r="F874" i="76"/>
  <c r="F875" i="76"/>
  <c r="F876" i="76"/>
  <c r="F877" i="76"/>
  <c r="F878" i="76"/>
  <c r="F879" i="76"/>
  <c r="F880" i="76"/>
  <c r="F881" i="76"/>
  <c r="F882" i="76"/>
  <c r="F883" i="76"/>
  <c r="F884" i="76"/>
  <c r="F885" i="76"/>
  <c r="F886" i="76"/>
  <c r="F887" i="76"/>
  <c r="F888" i="76"/>
  <c r="F889" i="76"/>
  <c r="F890" i="76"/>
  <c r="F891" i="76"/>
  <c r="F892" i="76"/>
  <c r="F893" i="76"/>
  <c r="F894" i="76"/>
  <c r="F895" i="76"/>
  <c r="F896" i="76"/>
  <c r="F897" i="76"/>
  <c r="F898" i="76"/>
  <c r="F899" i="76"/>
  <c r="F900" i="76"/>
  <c r="F901" i="76"/>
  <c r="F902" i="76"/>
  <c r="F903" i="76"/>
  <c r="F904" i="76"/>
  <c r="F905" i="76"/>
  <c r="F906" i="76"/>
  <c r="F907" i="76"/>
  <c r="F908" i="76"/>
  <c r="F909" i="76"/>
  <c r="F910" i="76"/>
  <c r="F911" i="76"/>
  <c r="F912" i="76"/>
  <c r="F913" i="76"/>
  <c r="F914" i="76"/>
  <c r="F915" i="76"/>
  <c r="F916" i="76"/>
  <c r="F917" i="76"/>
  <c r="F918" i="76"/>
  <c r="F919" i="76"/>
  <c r="F920" i="76"/>
  <c r="F921" i="76"/>
  <c r="F922" i="76"/>
  <c r="F923" i="76"/>
  <c r="F924" i="76"/>
  <c r="F925" i="76"/>
  <c r="F926" i="76"/>
  <c r="F927" i="76"/>
  <c r="F928" i="76"/>
  <c r="F929" i="76"/>
  <c r="F930" i="76"/>
  <c r="F931" i="76"/>
  <c r="F932" i="76"/>
  <c r="F933" i="76"/>
  <c r="F934" i="76"/>
  <c r="F935" i="76"/>
  <c r="F936" i="76"/>
  <c r="F937" i="76"/>
  <c r="F938" i="76"/>
  <c r="F939" i="76"/>
  <c r="F940" i="76"/>
  <c r="F941" i="76"/>
  <c r="F942" i="76"/>
  <c r="F943" i="76"/>
  <c r="F944" i="76"/>
  <c r="F945" i="76"/>
  <c r="F946" i="76"/>
  <c r="F947" i="76"/>
  <c r="F948" i="76"/>
  <c r="F949" i="76"/>
  <c r="F950" i="76"/>
  <c r="F951" i="76"/>
  <c r="F952" i="76"/>
  <c r="F953" i="76"/>
  <c r="F954" i="76"/>
  <c r="F955" i="76"/>
  <c r="F956" i="76"/>
  <c r="F957" i="76"/>
  <c r="F958" i="76"/>
  <c r="F959" i="76"/>
  <c r="F960" i="76"/>
  <c r="F961" i="76"/>
  <c r="F962" i="76"/>
  <c r="F963" i="76"/>
  <c r="F964" i="76"/>
  <c r="F965" i="76"/>
  <c r="F966" i="76"/>
  <c r="F967" i="76"/>
  <c r="F968" i="76"/>
  <c r="F969" i="76"/>
  <c r="F970" i="76"/>
  <c r="F971" i="76"/>
  <c r="F972" i="76"/>
  <c r="F973" i="76"/>
  <c r="F974" i="76"/>
  <c r="F975" i="76"/>
  <c r="F976" i="76"/>
  <c r="F977" i="76"/>
  <c r="F978" i="76"/>
  <c r="F979" i="76"/>
  <c r="F980" i="76"/>
  <c r="F981" i="76"/>
  <c r="F982" i="76"/>
  <c r="F983" i="76"/>
  <c r="F984" i="76"/>
  <c r="F985" i="76"/>
  <c r="F986" i="76"/>
  <c r="F987" i="76"/>
  <c r="F988" i="76"/>
  <c r="F989" i="76"/>
  <c r="F990" i="76"/>
  <c r="F991" i="76"/>
  <c r="F992" i="76"/>
  <c r="F993" i="76"/>
  <c r="F994" i="76"/>
  <c r="F995" i="76"/>
  <c r="F996" i="76"/>
  <c r="F997" i="76"/>
  <c r="F998" i="76"/>
  <c r="F999" i="76"/>
  <c r="F1000" i="76"/>
  <c r="F1001" i="76"/>
  <c r="F1002" i="76"/>
  <c r="F1003" i="76"/>
  <c r="F1004" i="76"/>
  <c r="F1005" i="76"/>
  <c r="F1006" i="76"/>
  <c r="F1007" i="76"/>
  <c r="F1008" i="76"/>
  <c r="F1009" i="76"/>
  <c r="F1010" i="76"/>
  <c r="F1011" i="76"/>
  <c r="F1012" i="76"/>
  <c r="F1013" i="76"/>
  <c r="F1014" i="76"/>
  <c r="F1015" i="76"/>
  <c r="F1016" i="76"/>
  <c r="F1017" i="76"/>
  <c r="F1018" i="76"/>
  <c r="F1019" i="76"/>
  <c r="F1020" i="76"/>
  <c r="F1021" i="76"/>
  <c r="F1022" i="76"/>
  <c r="F1023" i="76"/>
  <c r="F1024" i="76"/>
  <c r="F1025" i="76"/>
  <c r="F1026" i="76"/>
  <c r="F1027" i="76"/>
  <c r="F1028" i="76"/>
  <c r="F1029" i="76"/>
  <c r="F1030" i="76"/>
  <c r="F1031" i="76"/>
  <c r="F1032" i="76"/>
  <c r="F1033" i="76"/>
  <c r="F1034" i="76"/>
  <c r="F1035" i="76"/>
  <c r="F1036" i="76"/>
  <c r="F1037" i="76"/>
  <c r="F1038" i="76"/>
  <c r="F1039" i="76"/>
  <c r="F1040" i="76"/>
  <c r="F1041" i="76"/>
  <c r="F1042" i="76"/>
  <c r="F1043" i="76"/>
  <c r="F1044" i="76"/>
  <c r="F1045" i="76"/>
  <c r="F1046" i="76"/>
  <c r="F1047" i="76"/>
  <c r="F1048" i="76"/>
  <c r="F1049" i="76"/>
  <c r="F1050" i="76"/>
  <c r="F1051" i="76"/>
  <c r="F1052" i="76"/>
  <c r="F1053" i="76"/>
  <c r="F1054" i="76"/>
  <c r="F1055" i="76"/>
  <c r="F1056" i="76"/>
  <c r="F1057" i="76"/>
  <c r="F1058" i="76"/>
  <c r="F1059" i="76"/>
  <c r="F1060" i="76"/>
  <c r="F1061" i="76"/>
  <c r="F1062" i="76"/>
  <c r="F1063" i="76"/>
  <c r="F1064" i="76"/>
  <c r="F1065" i="76"/>
  <c r="F1066" i="76"/>
  <c r="F1067" i="76"/>
  <c r="F1068" i="76"/>
  <c r="F1069" i="76"/>
  <c r="F1070" i="76"/>
  <c r="F1071" i="76"/>
  <c r="F1072" i="76"/>
  <c r="F1073" i="76"/>
  <c r="F1074" i="76"/>
  <c r="F1075" i="76"/>
  <c r="F1076" i="76"/>
  <c r="F1077" i="76"/>
  <c r="F1078" i="76"/>
  <c r="F1079" i="76"/>
  <c r="F1080" i="76"/>
  <c r="F1081" i="76"/>
  <c r="F1082" i="76"/>
  <c r="F1083" i="76"/>
  <c r="F1084" i="76"/>
  <c r="F1085" i="76"/>
  <c r="F1086" i="76"/>
  <c r="F1087" i="76"/>
  <c r="F1088" i="76"/>
  <c r="F1089" i="76"/>
  <c r="F1090" i="76"/>
  <c r="F1091" i="76"/>
  <c r="F1092" i="76"/>
  <c r="F1093" i="76"/>
  <c r="F1094" i="76"/>
  <c r="F1095" i="76"/>
  <c r="F1096" i="76"/>
  <c r="F1097" i="76"/>
  <c r="F1098" i="76"/>
  <c r="F1099" i="76"/>
  <c r="F1100" i="76"/>
  <c r="F1101" i="76"/>
  <c r="F1102" i="76"/>
  <c r="F1103" i="76"/>
  <c r="F1104" i="76"/>
  <c r="F1105" i="76"/>
  <c r="F1106" i="76"/>
  <c r="F1107" i="76"/>
  <c r="F1108" i="76"/>
  <c r="F1109" i="76"/>
  <c r="F1110" i="76"/>
  <c r="F1111" i="76"/>
  <c r="F1112" i="76"/>
  <c r="F1113" i="76"/>
  <c r="F1114" i="76"/>
  <c r="F1115" i="76"/>
  <c r="F1116" i="76"/>
  <c r="F1117" i="76"/>
  <c r="F1118" i="76"/>
  <c r="F1119" i="76"/>
  <c r="F1120" i="76"/>
  <c r="F1121" i="76"/>
  <c r="F1122" i="76"/>
  <c r="F1123" i="76"/>
  <c r="F1124" i="76"/>
  <c r="F1125" i="76"/>
  <c r="F1126" i="76"/>
  <c r="F1127" i="76"/>
  <c r="F1128" i="76"/>
  <c r="F1129" i="76"/>
  <c r="F1130" i="76"/>
  <c r="F1131" i="76"/>
  <c r="F1132" i="76"/>
  <c r="F1133" i="76"/>
  <c r="F1134" i="76"/>
  <c r="F1135" i="76"/>
  <c r="F1136" i="76"/>
  <c r="F1137" i="76"/>
  <c r="F1138" i="76"/>
  <c r="F1139" i="76"/>
  <c r="F1140" i="76"/>
  <c r="F1141" i="76"/>
  <c r="F1142" i="76"/>
  <c r="F1143" i="76"/>
  <c r="F1144" i="76"/>
  <c r="F1145" i="76"/>
  <c r="F1146" i="76"/>
  <c r="F1147" i="76"/>
  <c r="F1148" i="76"/>
  <c r="F1149" i="76"/>
  <c r="F1150" i="76"/>
  <c r="F1151" i="76"/>
  <c r="F1152" i="76"/>
  <c r="F1153" i="76"/>
  <c r="F1154" i="76"/>
  <c r="F1155" i="76"/>
  <c r="F1156" i="76"/>
  <c r="F1157" i="76"/>
  <c r="F1158" i="76"/>
  <c r="F1159" i="76"/>
  <c r="F1160" i="76"/>
  <c r="F1161" i="76"/>
  <c r="F1162" i="76"/>
  <c r="F1163" i="76"/>
  <c r="F1164" i="76"/>
  <c r="F1165" i="76"/>
  <c r="F1166" i="76"/>
  <c r="F1167" i="76"/>
  <c r="F1168" i="76"/>
  <c r="F1169" i="76"/>
  <c r="F1170" i="76"/>
  <c r="F1171" i="76"/>
  <c r="F1172" i="76"/>
  <c r="F1173" i="76"/>
  <c r="F1174" i="76"/>
  <c r="F1175" i="76"/>
  <c r="F1176" i="76"/>
  <c r="F1177" i="76"/>
  <c r="F1178" i="76"/>
  <c r="F1179" i="76"/>
  <c r="F1180" i="76"/>
  <c r="F1181" i="76"/>
  <c r="F1182" i="76"/>
  <c r="F1183" i="76"/>
  <c r="F1184" i="76"/>
  <c r="F1185" i="76"/>
  <c r="F1186" i="76"/>
  <c r="F1187" i="76"/>
  <c r="F1188" i="76"/>
  <c r="F1189" i="76"/>
  <c r="F1190" i="76"/>
  <c r="F1191" i="76"/>
  <c r="F1192" i="76"/>
  <c r="F1193" i="76"/>
  <c r="F1194" i="76"/>
  <c r="F1195" i="76"/>
  <c r="F1196" i="76"/>
  <c r="F1197" i="76"/>
  <c r="F1198" i="76"/>
  <c r="F1199" i="76"/>
  <c r="F1200" i="76"/>
  <c r="F1201" i="76"/>
  <c r="F1202" i="76"/>
  <c r="F1203" i="76"/>
  <c r="F1204" i="76"/>
  <c r="F1205" i="76"/>
  <c r="F1206" i="76"/>
  <c r="F1207" i="76"/>
  <c r="F1208" i="76"/>
  <c r="F1209" i="76"/>
  <c r="F1210" i="76"/>
  <c r="F1211" i="76"/>
  <c r="F1212" i="76"/>
  <c r="F1213" i="76"/>
  <c r="F1214" i="76"/>
  <c r="F1215" i="76"/>
  <c r="F1216" i="76"/>
  <c r="F1217" i="76"/>
  <c r="F1218" i="76"/>
  <c r="F1219" i="76"/>
  <c r="F1220" i="76"/>
  <c r="F1221" i="76"/>
  <c r="F1222" i="76"/>
  <c r="F1223" i="76"/>
  <c r="F1224" i="76"/>
  <c r="F1225" i="76"/>
  <c r="F1226" i="76"/>
  <c r="F1227" i="76"/>
  <c r="F1228" i="76"/>
  <c r="F1229" i="76"/>
  <c r="F1230" i="76"/>
  <c r="F1231" i="76"/>
  <c r="F1232" i="76"/>
  <c r="F1233" i="76"/>
  <c r="F1234" i="76"/>
  <c r="F1235" i="76"/>
  <c r="F1236" i="76"/>
  <c r="F1237" i="76"/>
  <c r="F1238" i="76"/>
  <c r="F1239" i="76"/>
  <c r="F1240" i="76"/>
  <c r="F1241" i="76"/>
  <c r="F1242" i="76"/>
  <c r="F1243" i="76"/>
  <c r="F1244" i="76"/>
  <c r="F1245" i="76"/>
  <c r="F1246" i="76"/>
  <c r="F1247" i="76"/>
  <c r="F1248" i="76"/>
  <c r="F1249" i="76"/>
  <c r="F1250" i="76"/>
  <c r="F1251" i="76"/>
  <c r="F1252" i="76"/>
  <c r="F1253" i="76"/>
  <c r="F1254" i="76"/>
  <c r="F1255" i="76"/>
  <c r="F1256" i="76"/>
  <c r="F1257" i="76"/>
  <c r="F1258" i="76"/>
  <c r="F1259" i="76"/>
  <c r="F1260" i="76"/>
  <c r="F1261" i="76"/>
  <c r="F1262" i="76"/>
  <c r="F1263" i="76"/>
  <c r="F1264" i="76"/>
  <c r="F1265" i="76"/>
  <c r="F1266" i="76"/>
  <c r="F1267" i="76"/>
  <c r="F1268" i="76"/>
  <c r="F1269" i="76"/>
  <c r="F1270" i="76"/>
  <c r="F1271" i="76"/>
  <c r="F1272" i="76"/>
  <c r="F1273" i="76"/>
  <c r="F1274" i="76"/>
  <c r="F1275" i="76"/>
  <c r="F1276" i="76"/>
  <c r="F1277" i="76"/>
  <c r="F1278" i="76"/>
  <c r="F1279" i="76"/>
  <c r="F1280" i="76"/>
  <c r="F1281" i="76"/>
  <c r="F1282" i="76"/>
  <c r="F1283" i="76"/>
  <c r="F1284" i="76"/>
  <c r="F1285" i="76"/>
  <c r="F1286" i="76"/>
  <c r="F1287" i="76"/>
  <c r="F1288" i="76"/>
  <c r="F1289" i="76"/>
  <c r="F1290" i="76"/>
  <c r="F1291" i="76"/>
  <c r="F1292" i="76"/>
  <c r="F1293" i="76"/>
  <c r="F1294" i="76"/>
  <c r="F1295" i="76"/>
  <c r="F1296" i="76"/>
  <c r="F1297" i="76"/>
  <c r="F1298" i="76"/>
  <c r="F1299" i="76"/>
  <c r="F1300" i="76"/>
  <c r="F1301" i="76"/>
  <c r="F1302" i="76"/>
  <c r="F1303" i="76"/>
  <c r="F1304" i="76"/>
  <c r="F1305" i="76"/>
  <c r="F1306" i="76"/>
  <c r="F1307" i="76"/>
  <c r="F1308" i="76"/>
  <c r="F1309" i="76"/>
  <c r="F1310" i="76"/>
  <c r="F1311" i="76"/>
  <c r="F1312" i="76"/>
  <c r="F1313" i="76"/>
  <c r="F1314" i="76"/>
  <c r="F1315" i="76"/>
  <c r="F1316" i="76"/>
  <c r="F1317" i="76"/>
  <c r="F1318" i="76"/>
  <c r="F1319" i="76"/>
  <c r="F1320" i="76"/>
  <c r="F1321" i="76"/>
  <c r="F1322" i="76"/>
  <c r="F1323" i="76"/>
  <c r="F1324" i="76"/>
  <c r="F1325" i="76"/>
  <c r="F1326" i="76"/>
  <c r="F1327" i="76"/>
  <c r="F1328" i="76"/>
  <c r="F1329" i="76"/>
  <c r="F1330" i="76"/>
  <c r="F1331" i="76"/>
  <c r="F1332" i="76"/>
  <c r="F1333" i="76"/>
  <c r="F1334" i="76"/>
  <c r="F1335" i="76"/>
  <c r="F1336" i="76"/>
  <c r="F1337" i="76"/>
  <c r="F1338" i="76"/>
  <c r="F1339" i="76"/>
  <c r="F1340" i="76"/>
  <c r="F1341" i="76"/>
  <c r="F1342" i="76"/>
  <c r="F1343" i="76"/>
  <c r="F1344" i="76"/>
  <c r="F1345" i="76"/>
  <c r="F1346" i="76"/>
  <c r="F1347" i="76"/>
  <c r="F1348" i="76"/>
  <c r="F1349" i="76"/>
  <c r="F1350" i="76"/>
  <c r="F1351" i="76"/>
  <c r="F1352" i="76"/>
  <c r="F1353" i="76"/>
  <c r="F1354" i="76"/>
  <c r="F1355" i="76"/>
  <c r="F1356" i="76"/>
  <c r="F1357" i="76"/>
  <c r="F1358" i="76"/>
  <c r="F1359" i="76"/>
  <c r="F1360" i="76"/>
  <c r="F1361" i="76"/>
  <c r="F1362" i="76"/>
  <c r="F1363" i="76"/>
  <c r="F1364" i="76"/>
  <c r="F1365" i="76"/>
  <c r="F1366" i="76"/>
  <c r="F1367" i="76"/>
  <c r="F1368" i="76"/>
  <c r="F1369" i="76"/>
  <c r="F1370" i="76"/>
  <c r="F1371" i="76"/>
  <c r="F1372" i="76"/>
  <c r="F1373" i="76"/>
  <c r="F1374" i="76"/>
  <c r="F1375" i="76"/>
  <c r="F1376" i="76"/>
  <c r="F1377" i="76"/>
  <c r="F1378" i="76"/>
  <c r="F1379" i="76"/>
  <c r="F1380" i="76"/>
  <c r="F1381" i="76"/>
  <c r="F1382" i="76"/>
  <c r="F1383" i="76"/>
  <c r="F1384" i="76"/>
  <c r="F1385" i="76"/>
  <c r="F1386" i="76"/>
  <c r="F1387" i="76"/>
  <c r="F1388" i="76"/>
  <c r="F1389" i="76"/>
  <c r="F1390" i="76"/>
  <c r="F1391" i="76"/>
  <c r="F1392" i="76"/>
  <c r="F1393" i="76"/>
  <c r="F1394" i="76"/>
  <c r="F1395" i="76"/>
  <c r="F1396" i="76"/>
  <c r="F1397" i="76"/>
  <c r="F1398" i="76"/>
  <c r="F1399" i="76"/>
  <c r="F1400" i="76"/>
  <c r="F1401" i="76"/>
  <c r="F1402" i="76"/>
  <c r="F1403" i="76"/>
  <c r="F1404" i="76"/>
  <c r="F1405" i="76"/>
  <c r="F1406" i="76"/>
  <c r="F1407" i="76"/>
  <c r="F1408" i="76"/>
  <c r="F1409" i="76"/>
  <c r="F1410" i="76"/>
  <c r="F1411" i="76"/>
  <c r="F1412" i="76"/>
  <c r="F1413" i="76"/>
  <c r="F1414" i="76"/>
  <c r="F1415" i="76"/>
  <c r="F1416" i="76"/>
  <c r="F1417" i="76"/>
  <c r="F1418" i="76"/>
  <c r="F1419" i="76"/>
  <c r="F1420" i="76"/>
  <c r="F1421" i="76"/>
  <c r="F1422" i="76"/>
  <c r="F1423" i="76"/>
  <c r="F1424" i="76"/>
  <c r="F1425" i="76"/>
  <c r="F1426" i="76"/>
  <c r="F1427" i="76"/>
  <c r="F1428" i="76"/>
  <c r="F1429" i="76"/>
  <c r="F1430" i="76"/>
  <c r="F1431" i="76"/>
  <c r="F1432" i="76"/>
  <c r="F1433" i="76"/>
  <c r="F1434" i="76"/>
  <c r="F1435" i="76"/>
  <c r="F1436" i="76"/>
  <c r="F1437" i="76"/>
  <c r="F1438" i="76"/>
  <c r="F1439" i="76"/>
  <c r="F1440" i="76"/>
  <c r="F1441" i="76"/>
  <c r="F1442" i="76"/>
  <c r="F1443" i="76"/>
  <c r="F1444" i="76"/>
  <c r="F1445" i="76"/>
  <c r="F1446" i="76"/>
  <c r="F1447" i="76"/>
  <c r="F1448" i="76"/>
  <c r="F1449" i="76"/>
  <c r="F1450" i="76"/>
  <c r="F1451" i="76"/>
  <c r="F1452" i="76"/>
  <c r="F1453" i="76"/>
  <c r="F1454" i="76"/>
  <c r="F1455" i="76"/>
  <c r="F1456" i="76"/>
  <c r="F1457" i="76"/>
  <c r="F1458" i="76"/>
  <c r="F1459" i="76"/>
  <c r="F1460" i="76"/>
  <c r="F1461" i="76"/>
  <c r="F1462" i="76"/>
  <c r="F1463" i="76"/>
  <c r="F1464" i="76"/>
  <c r="F1465" i="76"/>
  <c r="F1466" i="76"/>
  <c r="F1467" i="76"/>
  <c r="F1468" i="76"/>
  <c r="F1469" i="76"/>
  <c r="F1470" i="76"/>
  <c r="F1471" i="76"/>
  <c r="F1472" i="76"/>
  <c r="F1473" i="76"/>
  <c r="F1474" i="76"/>
  <c r="F1475" i="76"/>
  <c r="F1476" i="76"/>
  <c r="F1477" i="76"/>
  <c r="F1478" i="76"/>
  <c r="F1479" i="76"/>
  <c r="F1480" i="76"/>
  <c r="F1481" i="76"/>
  <c r="F1482" i="76"/>
  <c r="F1483" i="76"/>
  <c r="F1484" i="76"/>
  <c r="F1485" i="76"/>
  <c r="F1486" i="76"/>
  <c r="F1487" i="76"/>
  <c r="F1488" i="76"/>
  <c r="F1489" i="76"/>
  <c r="F1490" i="76"/>
  <c r="F1491" i="76"/>
  <c r="F1492" i="76"/>
  <c r="F1493" i="76"/>
  <c r="F1494" i="76"/>
  <c r="F1495" i="76"/>
  <c r="F1496" i="76"/>
  <c r="F1497" i="76"/>
  <c r="F1498" i="76"/>
  <c r="F1499" i="76"/>
  <c r="F1500" i="76"/>
  <c r="F1501" i="76"/>
  <c r="F1502" i="76"/>
  <c r="F1503" i="76"/>
  <c r="F1504" i="76"/>
  <c r="F1505" i="76"/>
  <c r="F1506" i="76"/>
  <c r="F1507" i="76"/>
  <c r="F1508" i="76"/>
  <c r="F1509" i="76"/>
  <c r="F1510" i="76"/>
  <c r="F1511" i="76"/>
  <c r="F1512" i="76"/>
  <c r="F1513" i="76"/>
  <c r="F1514" i="76"/>
  <c r="F1515" i="76"/>
  <c r="F1516" i="76"/>
  <c r="F1517" i="76"/>
  <c r="F1518" i="76"/>
  <c r="F1519" i="76"/>
  <c r="F1520" i="76"/>
  <c r="F1521" i="76"/>
  <c r="F1522" i="76"/>
  <c r="F1523" i="76"/>
  <c r="F1524" i="76"/>
  <c r="F1525" i="76"/>
  <c r="F1526" i="76"/>
  <c r="F1527" i="76"/>
  <c r="F1528" i="76"/>
  <c r="F1529" i="76"/>
  <c r="F1530" i="76"/>
  <c r="F1531" i="76"/>
  <c r="F1532" i="76"/>
  <c r="F1533" i="76"/>
  <c r="F1534" i="76"/>
  <c r="F1535" i="76"/>
  <c r="F1536" i="76"/>
  <c r="F1537" i="76"/>
  <c r="F1538" i="76"/>
  <c r="F1539" i="76"/>
  <c r="F1540" i="76"/>
  <c r="F1541" i="76"/>
  <c r="F1542" i="76"/>
  <c r="F1543" i="76"/>
  <c r="F1544" i="76"/>
  <c r="F1545" i="76"/>
  <c r="F1546" i="76"/>
  <c r="F1547" i="76"/>
  <c r="F1548" i="76"/>
  <c r="F1549" i="76"/>
  <c r="F1550" i="76"/>
  <c r="F1551" i="76"/>
  <c r="F1552" i="76"/>
  <c r="F1553" i="76"/>
  <c r="F1554" i="76"/>
  <c r="F1555" i="76"/>
  <c r="F1556" i="76"/>
  <c r="F1557" i="76"/>
  <c r="F1558" i="76"/>
  <c r="F1559" i="76"/>
  <c r="F1560" i="76"/>
  <c r="F1561" i="76"/>
  <c r="F1562" i="76"/>
  <c r="F1563" i="76"/>
  <c r="F1564" i="76"/>
  <c r="F1565" i="76"/>
  <c r="F1566" i="76"/>
  <c r="F1567" i="76"/>
  <c r="F1568" i="76"/>
  <c r="F1569" i="76"/>
  <c r="F1570" i="76"/>
  <c r="F1571" i="76"/>
  <c r="F1572" i="76"/>
  <c r="F1573" i="76"/>
  <c r="F1574" i="76"/>
  <c r="F1575" i="76"/>
  <c r="F1576" i="76"/>
  <c r="F1577" i="76"/>
  <c r="F1578" i="76"/>
  <c r="F1579" i="76"/>
  <c r="F1580" i="76"/>
  <c r="F1581" i="76"/>
  <c r="F1582" i="76"/>
  <c r="F1583" i="76"/>
  <c r="F1584" i="76"/>
  <c r="F1585" i="76"/>
  <c r="F1586" i="76"/>
  <c r="F1587" i="76"/>
  <c r="F1588" i="76"/>
  <c r="F1589" i="76"/>
  <c r="F1590" i="76"/>
  <c r="F1591" i="76"/>
  <c r="F1592" i="76"/>
  <c r="F1593" i="76"/>
  <c r="F1594" i="76"/>
  <c r="F1595" i="76"/>
  <c r="F1596" i="76"/>
  <c r="F1597" i="76"/>
  <c r="F1598" i="76"/>
  <c r="F1599" i="76"/>
  <c r="F1600" i="76"/>
  <c r="F1601" i="76"/>
  <c r="F1602" i="76"/>
  <c r="F1603" i="76"/>
  <c r="F1604" i="76"/>
  <c r="F1605" i="76"/>
  <c r="F1606" i="76"/>
  <c r="F1607" i="76"/>
  <c r="F1608" i="76"/>
  <c r="F1609" i="76"/>
  <c r="F1610" i="76"/>
  <c r="F1611" i="76"/>
  <c r="F1612" i="76"/>
  <c r="F1613" i="76"/>
  <c r="F1614" i="76"/>
  <c r="F1615" i="76"/>
  <c r="F1616" i="76"/>
  <c r="F1617" i="76"/>
  <c r="F1618" i="76"/>
  <c r="F1619" i="76"/>
  <c r="F1620" i="76"/>
  <c r="F1621" i="76"/>
  <c r="F1622" i="76"/>
  <c r="F1623" i="76"/>
  <c r="F1624" i="76"/>
  <c r="F1625" i="76"/>
  <c r="F1626" i="76"/>
  <c r="F1627" i="76"/>
  <c r="F1628" i="76"/>
  <c r="F1629" i="76"/>
  <c r="F1630" i="76"/>
  <c r="F1631" i="76"/>
  <c r="F1632" i="76"/>
  <c r="F1633" i="76"/>
  <c r="F1634" i="76"/>
  <c r="F1635" i="76"/>
  <c r="F1636" i="76"/>
  <c r="F1637" i="76"/>
  <c r="F1638" i="76"/>
  <c r="F1639" i="76"/>
  <c r="F1640" i="76"/>
  <c r="F1641" i="76"/>
  <c r="F1642" i="76"/>
  <c r="F1643" i="76"/>
  <c r="F1644" i="76"/>
  <c r="F1645" i="76"/>
  <c r="F1646" i="76"/>
  <c r="F1647" i="76"/>
  <c r="F1648" i="76"/>
  <c r="F1649" i="76"/>
  <c r="F1650" i="76"/>
  <c r="F1651" i="76"/>
  <c r="F1652" i="76"/>
  <c r="F1653" i="76"/>
  <c r="F1654" i="76"/>
  <c r="F1655" i="76"/>
  <c r="F1656" i="76"/>
  <c r="F1657" i="76"/>
  <c r="F1658" i="76"/>
  <c r="F1659" i="76"/>
  <c r="F1660" i="76"/>
  <c r="F1661" i="76"/>
  <c r="F1662" i="76"/>
  <c r="F1663" i="76"/>
  <c r="F1664" i="76"/>
  <c r="F1665" i="76"/>
  <c r="F1666" i="76"/>
  <c r="F1667" i="76"/>
  <c r="F1668" i="76"/>
  <c r="F1669" i="76"/>
  <c r="F1670" i="76"/>
  <c r="F1671" i="76"/>
  <c r="F1672" i="76"/>
  <c r="F1673" i="76"/>
  <c r="F1674" i="76"/>
  <c r="F1675" i="76"/>
  <c r="F1676" i="76"/>
  <c r="F1677" i="76"/>
  <c r="F1678" i="76"/>
  <c r="F1679" i="76"/>
  <c r="F1680" i="76"/>
  <c r="F1681" i="76"/>
  <c r="F1682" i="76"/>
  <c r="F1683" i="76"/>
  <c r="F1684" i="76"/>
  <c r="F1685" i="76"/>
  <c r="F1686" i="76"/>
  <c r="F1687" i="76"/>
  <c r="F1688" i="76"/>
  <c r="F1689" i="76"/>
  <c r="F1690" i="76"/>
  <c r="F1691" i="76"/>
  <c r="F1692" i="76"/>
  <c r="F1693" i="76"/>
  <c r="F1694" i="76"/>
  <c r="F1695" i="76"/>
  <c r="F1696" i="76"/>
  <c r="F1697" i="76"/>
  <c r="F1698" i="76"/>
  <c r="F1699" i="76"/>
  <c r="F1700" i="76"/>
  <c r="F1701" i="76"/>
  <c r="F1702" i="76"/>
  <c r="F1703" i="76"/>
  <c r="F1704" i="76"/>
  <c r="F1705" i="76"/>
  <c r="F1706" i="76"/>
  <c r="F1707" i="76"/>
  <c r="F1708" i="76"/>
  <c r="F1709" i="76"/>
  <c r="F1710" i="76"/>
  <c r="F1711" i="76"/>
  <c r="F1712" i="76"/>
  <c r="F1713" i="76"/>
  <c r="F1714" i="76"/>
  <c r="F1715" i="76"/>
  <c r="F1716" i="76"/>
  <c r="F1717" i="76"/>
  <c r="F1718" i="76"/>
  <c r="F1719" i="76"/>
  <c r="F1720" i="76"/>
  <c r="F1721" i="76"/>
  <c r="F1722" i="76"/>
  <c r="F1723" i="76"/>
  <c r="F1724" i="76"/>
  <c r="F1725" i="76"/>
  <c r="F1726" i="76"/>
  <c r="F1727" i="76"/>
  <c r="F1728" i="76"/>
  <c r="F1729" i="76"/>
  <c r="F1730" i="76"/>
  <c r="F1731" i="76"/>
  <c r="F1732" i="76"/>
  <c r="F1733" i="76"/>
  <c r="F1734" i="76"/>
  <c r="F1735" i="76"/>
  <c r="F1736" i="76"/>
  <c r="F1737" i="76"/>
  <c r="F1738" i="76"/>
  <c r="F1739" i="76"/>
  <c r="F1740" i="76"/>
  <c r="F1741" i="76"/>
  <c r="F1742" i="76"/>
  <c r="F1743" i="76"/>
  <c r="F1744" i="76"/>
  <c r="F1745" i="76"/>
  <c r="F1746" i="76"/>
  <c r="F1747" i="76"/>
  <c r="F1748" i="76"/>
  <c r="F1749" i="76"/>
  <c r="F1750" i="76"/>
  <c r="F1751" i="76"/>
  <c r="F1752" i="76"/>
  <c r="F1753" i="76"/>
  <c r="F1754" i="76"/>
  <c r="F1755" i="76"/>
  <c r="F1756" i="76"/>
  <c r="F1757" i="76"/>
  <c r="F1758" i="76"/>
  <c r="F1759" i="76"/>
  <c r="F1760" i="76"/>
  <c r="F1761" i="76"/>
  <c r="F1762" i="76"/>
  <c r="F1763" i="76"/>
  <c r="F1764" i="76"/>
  <c r="F1765" i="76"/>
  <c r="F1766" i="76"/>
  <c r="F1767" i="76"/>
  <c r="F1768" i="76"/>
  <c r="F1769" i="76"/>
  <c r="F1770" i="76"/>
  <c r="F1771" i="76"/>
  <c r="F1772" i="76"/>
  <c r="F1773" i="76"/>
  <c r="F1774" i="76"/>
  <c r="F1775" i="76"/>
  <c r="F1776" i="76"/>
  <c r="F1777" i="76"/>
  <c r="F1778" i="76"/>
  <c r="F1779" i="76"/>
  <c r="F1780" i="76"/>
  <c r="F1781" i="76"/>
  <c r="F1782" i="76"/>
  <c r="F1783" i="76"/>
  <c r="F1784" i="76"/>
  <c r="F1785" i="76"/>
  <c r="F1786" i="76"/>
  <c r="F1787" i="76"/>
  <c r="F1788" i="76"/>
  <c r="F1789" i="76"/>
  <c r="F1790" i="76"/>
  <c r="F1791" i="76"/>
  <c r="F1792" i="76"/>
  <c r="F1793" i="76"/>
  <c r="F1794" i="76"/>
  <c r="F1795" i="76"/>
  <c r="F1796" i="76"/>
  <c r="F1797" i="76"/>
  <c r="F1798" i="76"/>
  <c r="F1799" i="76"/>
  <c r="F1800" i="76"/>
  <c r="F1801" i="76"/>
  <c r="F1802" i="76"/>
  <c r="F1803" i="76"/>
  <c r="F1804" i="76"/>
  <c r="F1805" i="76"/>
  <c r="F1806" i="76"/>
  <c r="F1807" i="76"/>
  <c r="F1808" i="76"/>
  <c r="F1809" i="76"/>
  <c r="F1810" i="76"/>
  <c r="F1811" i="76"/>
  <c r="F1812" i="76"/>
  <c r="F1813" i="76"/>
  <c r="F1814" i="76"/>
  <c r="F1815" i="76"/>
  <c r="F1816" i="76"/>
  <c r="F1817" i="76"/>
  <c r="F1818" i="76"/>
  <c r="F1819" i="76"/>
  <c r="F1820" i="76"/>
  <c r="F1821" i="76"/>
  <c r="F1822" i="76"/>
  <c r="F1823" i="76"/>
  <c r="F1824" i="76"/>
  <c r="F1825" i="76"/>
  <c r="F1826" i="76"/>
  <c r="F1827" i="76"/>
  <c r="F1828" i="76"/>
  <c r="F1829" i="76"/>
  <c r="F1830" i="76"/>
  <c r="F1831" i="76"/>
  <c r="F1832" i="76"/>
  <c r="F1833" i="76"/>
  <c r="F1834" i="76"/>
  <c r="F1835" i="76"/>
  <c r="F1836" i="76"/>
  <c r="F1837" i="76"/>
  <c r="F1838" i="76"/>
  <c r="F1839" i="76"/>
  <c r="F1840" i="76"/>
  <c r="F1841" i="76"/>
  <c r="F1842" i="76"/>
  <c r="F1843" i="76"/>
  <c r="F1844" i="76"/>
  <c r="F1845" i="76"/>
  <c r="F1846" i="76"/>
  <c r="F1847" i="76"/>
  <c r="F1848" i="76"/>
  <c r="F1849" i="76"/>
  <c r="F1850" i="76"/>
  <c r="F1851" i="76"/>
  <c r="F1852" i="76"/>
  <c r="F1853" i="76"/>
  <c r="F1854" i="76"/>
  <c r="F1855" i="76"/>
  <c r="F1856" i="76"/>
  <c r="F1857" i="76"/>
  <c r="F1858" i="76"/>
  <c r="F1859" i="76"/>
  <c r="F1860" i="76"/>
  <c r="F1861" i="76"/>
  <c r="F1862" i="76"/>
  <c r="F1863" i="76"/>
  <c r="F1864" i="76"/>
  <c r="F1865" i="76"/>
  <c r="F1866" i="76"/>
  <c r="F1867" i="76"/>
  <c r="F1868" i="76"/>
  <c r="F1869" i="76"/>
  <c r="F1870" i="76"/>
  <c r="F1871" i="76"/>
  <c r="F1872" i="76"/>
  <c r="F1873" i="76"/>
  <c r="F1874" i="76"/>
  <c r="F1875" i="76"/>
  <c r="F1876" i="76"/>
  <c r="F1877" i="76"/>
  <c r="F1878" i="76"/>
  <c r="F1879" i="76"/>
  <c r="F1880" i="76"/>
  <c r="F1881" i="76"/>
  <c r="F1882" i="76"/>
  <c r="F1883" i="76"/>
  <c r="F1884" i="76"/>
  <c r="F1885" i="76"/>
  <c r="F1886" i="76"/>
  <c r="F1887" i="76"/>
  <c r="F1888" i="76"/>
  <c r="F1889" i="76"/>
  <c r="F1890" i="76"/>
  <c r="F1891" i="76"/>
  <c r="F1892" i="76"/>
  <c r="F1893" i="76"/>
  <c r="F1894" i="76"/>
  <c r="F1895" i="76"/>
  <c r="F1896" i="76"/>
  <c r="F1897" i="76"/>
  <c r="F1898" i="76"/>
  <c r="F1899" i="76"/>
  <c r="F1900" i="76"/>
  <c r="F1901" i="76"/>
  <c r="F1902" i="76"/>
  <c r="F1903" i="76"/>
  <c r="F1904" i="76"/>
  <c r="F1905" i="76"/>
  <c r="F1906" i="76"/>
  <c r="F1907" i="76"/>
  <c r="F1908" i="76"/>
  <c r="F1909" i="76"/>
  <c r="F1910" i="76"/>
  <c r="F1911" i="76"/>
  <c r="F1912" i="76"/>
  <c r="F1913" i="76"/>
  <c r="F1914" i="76"/>
  <c r="F1915" i="76"/>
  <c r="F1916" i="76"/>
  <c r="F1917" i="76"/>
  <c r="F1918" i="76"/>
  <c r="F1919" i="76"/>
  <c r="F1920" i="76"/>
  <c r="F1921" i="76"/>
  <c r="F1922" i="76"/>
  <c r="F1923" i="76"/>
  <c r="F1924" i="76"/>
  <c r="F1925" i="76"/>
  <c r="F1926" i="76"/>
  <c r="F1927" i="76"/>
  <c r="F1928" i="76"/>
  <c r="F1929" i="76"/>
  <c r="F1930" i="76"/>
  <c r="F1931" i="76"/>
  <c r="F1932" i="76"/>
  <c r="F1933" i="76"/>
  <c r="F1934" i="76"/>
  <c r="F1935" i="76"/>
  <c r="F1936" i="76"/>
  <c r="F1937" i="76"/>
  <c r="F1938" i="76"/>
  <c r="F1939" i="76"/>
  <c r="F1940" i="76"/>
  <c r="F1941" i="76"/>
  <c r="F1942" i="76"/>
  <c r="F1943" i="76"/>
  <c r="F1944" i="76"/>
  <c r="F1945" i="76"/>
  <c r="F1946" i="76"/>
  <c r="F1947" i="76"/>
  <c r="F1948" i="76"/>
  <c r="F1949" i="76"/>
  <c r="F1950" i="76"/>
  <c r="F1951" i="76"/>
  <c r="F1952" i="76"/>
  <c r="F1953" i="76"/>
  <c r="F1954" i="76"/>
  <c r="F1955" i="76"/>
  <c r="F1956" i="76"/>
  <c r="F1957" i="76"/>
  <c r="F1958" i="76"/>
  <c r="F1959" i="76"/>
  <c r="F1960" i="76"/>
  <c r="F1961" i="76"/>
  <c r="F1962" i="76"/>
  <c r="F1963" i="76"/>
  <c r="F1964" i="76"/>
  <c r="F1965" i="76"/>
  <c r="F1966" i="76"/>
  <c r="F1967" i="76"/>
  <c r="F1968" i="76"/>
  <c r="F1969" i="76"/>
  <c r="F1970" i="76"/>
  <c r="F1971" i="76"/>
  <c r="F1972" i="76"/>
  <c r="F1973" i="76"/>
  <c r="F1974" i="76"/>
  <c r="F1975" i="76"/>
  <c r="F1976" i="76"/>
  <c r="F1977" i="76"/>
  <c r="F1978" i="76"/>
  <c r="F1979" i="76"/>
  <c r="F1980" i="76"/>
  <c r="F1981" i="76"/>
  <c r="F1982" i="76"/>
  <c r="F1983" i="76"/>
  <c r="F1984" i="76"/>
  <c r="F1985" i="76"/>
  <c r="F1986" i="76"/>
  <c r="F1987" i="76"/>
  <c r="F1988" i="76"/>
  <c r="F1989" i="76"/>
  <c r="F1990" i="76"/>
  <c r="F1991" i="76"/>
  <c r="F1992" i="76"/>
  <c r="F1993" i="76"/>
  <c r="F1994" i="76"/>
  <c r="F1995" i="76"/>
  <c r="F1996" i="76"/>
  <c r="F1997" i="76"/>
  <c r="F1998" i="76"/>
  <c r="F1999" i="76"/>
  <c r="F2000" i="76"/>
  <c r="F2001" i="76"/>
  <c r="F2002" i="76"/>
  <c r="F2003" i="76"/>
  <c r="F2004" i="76"/>
  <c r="F2005" i="76"/>
  <c r="F2006" i="76"/>
  <c r="F2007" i="76"/>
  <c r="F2008" i="76"/>
  <c r="F2009" i="76"/>
  <c r="F2010" i="76"/>
  <c r="F2011" i="76"/>
  <c r="F2012" i="76"/>
  <c r="F2013" i="76"/>
  <c r="F2014" i="76"/>
  <c r="F2015" i="76"/>
  <c r="F2016" i="76"/>
  <c r="F2017" i="76"/>
  <c r="F2018" i="76"/>
  <c r="F2019" i="76"/>
  <c r="F2020" i="76"/>
  <c r="F2021" i="76"/>
  <c r="F2022" i="76"/>
  <c r="F2023" i="76"/>
  <c r="F2024" i="76"/>
  <c r="F2025" i="76"/>
  <c r="F2026" i="76"/>
  <c r="F2027" i="76"/>
  <c r="F2028" i="76"/>
  <c r="F2029" i="76"/>
  <c r="F2030" i="76"/>
  <c r="F2031" i="76"/>
  <c r="F2032" i="76"/>
  <c r="F2033" i="76"/>
  <c r="F2034" i="76"/>
  <c r="F2035" i="76"/>
  <c r="F2036" i="76"/>
  <c r="F2037" i="76"/>
  <c r="F2038" i="76"/>
  <c r="F2039" i="76"/>
  <c r="F2040" i="76"/>
  <c r="F2041" i="76"/>
  <c r="F2042" i="76"/>
  <c r="F2043" i="76"/>
  <c r="F2044" i="76"/>
  <c r="F2045" i="76"/>
  <c r="F2046" i="76"/>
  <c r="F2047" i="76"/>
  <c r="F2048" i="76"/>
  <c r="F2049" i="76"/>
  <c r="F2050" i="76"/>
  <c r="F2051" i="76"/>
  <c r="F2052" i="76"/>
  <c r="F2053" i="76"/>
  <c r="F2054" i="76"/>
  <c r="F2055" i="76"/>
  <c r="F2056" i="76"/>
  <c r="F2057" i="76"/>
  <c r="F2058" i="76"/>
  <c r="F2059" i="76"/>
  <c r="F2060" i="76"/>
  <c r="F2061" i="76"/>
  <c r="F2062" i="76"/>
  <c r="F2063" i="76"/>
  <c r="F2064" i="76"/>
  <c r="F2065" i="76"/>
  <c r="F2066" i="76"/>
  <c r="F2067" i="76"/>
  <c r="F2068" i="76"/>
  <c r="F2069" i="76"/>
  <c r="F2070" i="76"/>
  <c r="F2071" i="76"/>
  <c r="F2072" i="76"/>
  <c r="F2073" i="76"/>
  <c r="F2074" i="76"/>
  <c r="F2075" i="76"/>
  <c r="F2076" i="76"/>
  <c r="F2077" i="76"/>
  <c r="F2078" i="76"/>
  <c r="F2079" i="76"/>
  <c r="F2080" i="76"/>
  <c r="F2081" i="76"/>
  <c r="F2082" i="76"/>
  <c r="F2083" i="76"/>
  <c r="F2084" i="76"/>
  <c r="F2085" i="76"/>
  <c r="F2086" i="76"/>
  <c r="F2087" i="76"/>
  <c r="F2088" i="76"/>
  <c r="F2089" i="76"/>
  <c r="F2090" i="76"/>
  <c r="F2091" i="76"/>
  <c r="F2092" i="76"/>
  <c r="F2093" i="76"/>
  <c r="F2094" i="76"/>
  <c r="F2095" i="76"/>
  <c r="F2096" i="76"/>
  <c r="F2097" i="76"/>
  <c r="F2098" i="76"/>
  <c r="F2099" i="76"/>
  <c r="F2100" i="76"/>
  <c r="F2101" i="76"/>
  <c r="F2102" i="76"/>
  <c r="F2103" i="76"/>
  <c r="F2104" i="76"/>
  <c r="F2105" i="76"/>
  <c r="F2106" i="76"/>
  <c r="F2107" i="76"/>
  <c r="F2108" i="76"/>
  <c r="F2109" i="76"/>
  <c r="F2110" i="76"/>
  <c r="F2111" i="76"/>
  <c r="F2112" i="76"/>
  <c r="F2113" i="76"/>
  <c r="F2114" i="76"/>
  <c r="F2115" i="76"/>
  <c r="F2116" i="76"/>
  <c r="F2117" i="76"/>
  <c r="F2118" i="76"/>
  <c r="F2119" i="76"/>
  <c r="F2120" i="76"/>
  <c r="F2121" i="76"/>
  <c r="F2122" i="76"/>
  <c r="F2123" i="76"/>
  <c r="F2124" i="76"/>
  <c r="F2125" i="76"/>
  <c r="F2126" i="76"/>
  <c r="F2127" i="76"/>
  <c r="F2128" i="76"/>
  <c r="F2129" i="76"/>
  <c r="F2130" i="76"/>
  <c r="F2131" i="76"/>
  <c r="F2132" i="76"/>
  <c r="F2133" i="76"/>
  <c r="F2134" i="76"/>
  <c r="F2135" i="76"/>
  <c r="F2136" i="76"/>
  <c r="F2137" i="76"/>
  <c r="F2138" i="76"/>
  <c r="F2139" i="76"/>
  <c r="F2140" i="76"/>
  <c r="F2141" i="76"/>
  <c r="F2142" i="76"/>
  <c r="F2143" i="76"/>
  <c r="F2144" i="76"/>
  <c r="F2145" i="76"/>
  <c r="F2146" i="76"/>
  <c r="F2147" i="76"/>
  <c r="F2148" i="76"/>
  <c r="F2149" i="76"/>
  <c r="F2150" i="76"/>
  <c r="F2151" i="76"/>
  <c r="F2152" i="76"/>
  <c r="F2153" i="76"/>
  <c r="F2154" i="76"/>
  <c r="F2155" i="76"/>
  <c r="F2156" i="76"/>
  <c r="F2157" i="76"/>
  <c r="F2158" i="76"/>
  <c r="F2159" i="76"/>
  <c r="F2160" i="76"/>
  <c r="F2161" i="76"/>
  <c r="F2162" i="76"/>
  <c r="F2163" i="76"/>
  <c r="F2164" i="76"/>
  <c r="F2165" i="76"/>
  <c r="F2166" i="76"/>
  <c r="F2167" i="76"/>
  <c r="F2168" i="76"/>
  <c r="F2169" i="76"/>
  <c r="F2170" i="76"/>
  <c r="F2171" i="76"/>
  <c r="F2172" i="76"/>
  <c r="F2173" i="76"/>
  <c r="F2174" i="76"/>
  <c r="F2175" i="76"/>
  <c r="F2176" i="76"/>
  <c r="F2177" i="76"/>
  <c r="F2178" i="76"/>
  <c r="F2179" i="76"/>
  <c r="F2180" i="76"/>
  <c r="F2181" i="76"/>
  <c r="F2182" i="76"/>
  <c r="F2183" i="76"/>
  <c r="F2184" i="76"/>
  <c r="F2185" i="76"/>
  <c r="F2186" i="76"/>
  <c r="F2187" i="76"/>
  <c r="F2188" i="76"/>
  <c r="F2189" i="76"/>
  <c r="F2190" i="76"/>
  <c r="F2191" i="76"/>
  <c r="F2192" i="76"/>
  <c r="F2193" i="76"/>
  <c r="F2194" i="76"/>
  <c r="F2195" i="76"/>
  <c r="F2196" i="76"/>
  <c r="F2197" i="76"/>
  <c r="F2198" i="76"/>
  <c r="F2199" i="76"/>
  <c r="F2200" i="76"/>
  <c r="F2201" i="76"/>
  <c r="F2202" i="76"/>
  <c r="F2203" i="76"/>
  <c r="F2204" i="76"/>
  <c r="F2205" i="76"/>
  <c r="F2206" i="76"/>
  <c r="F2207" i="76"/>
  <c r="F2208" i="76"/>
  <c r="F2209" i="76"/>
  <c r="F2210" i="76"/>
  <c r="F2211" i="76"/>
  <c r="F2212" i="76"/>
  <c r="F2213" i="76"/>
  <c r="F2214" i="76"/>
  <c r="F2215" i="76"/>
  <c r="F2216" i="76"/>
  <c r="F2217" i="76"/>
  <c r="F2218" i="76"/>
  <c r="F2219" i="76"/>
  <c r="F2220" i="76"/>
  <c r="F2221" i="76"/>
  <c r="F2222" i="76"/>
  <c r="F2223" i="76"/>
  <c r="F2224" i="76"/>
  <c r="F2225" i="76"/>
  <c r="F2226" i="76"/>
  <c r="F2227" i="76"/>
  <c r="F2228" i="76"/>
  <c r="F2229" i="76"/>
  <c r="F2230" i="76"/>
  <c r="F2231" i="76"/>
  <c r="F2232" i="76"/>
  <c r="F2233" i="76"/>
  <c r="F2234" i="76"/>
  <c r="F2235" i="76"/>
  <c r="F2236" i="76"/>
  <c r="F2237" i="76"/>
  <c r="F2238" i="76"/>
  <c r="F2239" i="76"/>
  <c r="F2240" i="76"/>
  <c r="F2241" i="76"/>
  <c r="F2242" i="76"/>
  <c r="F2243" i="76"/>
  <c r="F2244" i="76"/>
  <c r="F2245" i="76"/>
  <c r="F2246" i="76"/>
  <c r="F2247" i="76"/>
  <c r="F2248" i="76"/>
  <c r="F2249" i="76"/>
  <c r="F2250" i="76"/>
  <c r="F2251" i="76"/>
  <c r="F2252" i="76"/>
  <c r="F2253" i="76"/>
  <c r="F2254" i="76"/>
  <c r="F2255" i="76"/>
  <c r="F2256" i="76"/>
  <c r="F2257" i="76"/>
  <c r="F2258" i="76"/>
  <c r="F2259" i="76"/>
  <c r="F2260" i="76"/>
  <c r="F2261" i="76"/>
  <c r="F2262" i="76"/>
  <c r="F2263" i="76"/>
  <c r="F2264" i="76"/>
  <c r="F2265" i="76"/>
  <c r="F2266" i="76"/>
  <c r="F2267" i="76"/>
  <c r="F2268" i="76"/>
  <c r="F2269" i="76"/>
  <c r="F2270" i="76"/>
  <c r="F2271" i="76"/>
  <c r="F2272" i="76"/>
  <c r="F2273" i="76"/>
  <c r="F2274" i="76"/>
  <c r="F2275" i="76"/>
  <c r="F2276" i="76"/>
  <c r="F2277" i="76"/>
  <c r="F2278" i="76"/>
  <c r="F2279" i="76"/>
  <c r="F2280" i="76"/>
  <c r="F2281" i="76"/>
  <c r="F2282" i="76"/>
  <c r="F2283" i="76"/>
  <c r="F2284" i="76"/>
  <c r="F2285" i="76"/>
  <c r="F2286" i="76"/>
  <c r="F2287" i="76"/>
  <c r="F2288" i="76"/>
  <c r="F2289" i="76"/>
  <c r="F2290" i="76"/>
  <c r="F2291" i="76"/>
  <c r="F2292" i="76"/>
  <c r="F2293" i="76"/>
  <c r="F2294" i="76"/>
  <c r="F2295" i="76"/>
  <c r="F2296" i="76"/>
  <c r="F2297" i="76"/>
  <c r="F2298" i="76"/>
  <c r="F2299" i="76"/>
  <c r="F2300" i="76"/>
  <c r="F2301" i="76"/>
  <c r="F2302" i="76"/>
  <c r="F2303" i="76"/>
  <c r="F2304" i="76"/>
  <c r="F2305" i="76"/>
  <c r="F2306" i="76"/>
  <c r="F2307" i="76"/>
  <c r="F2308" i="76"/>
  <c r="F2309" i="76"/>
  <c r="F2310" i="76"/>
  <c r="F2311" i="76"/>
  <c r="F2312" i="76"/>
  <c r="F2313" i="76"/>
  <c r="F2314" i="76"/>
  <c r="F2315" i="76"/>
  <c r="F2316" i="76"/>
  <c r="F2317" i="76"/>
  <c r="F2318" i="76"/>
  <c r="F2319" i="76"/>
  <c r="F2320" i="76"/>
  <c r="F2321" i="76"/>
  <c r="F2322" i="76"/>
  <c r="F2323" i="76"/>
  <c r="F2324" i="76"/>
  <c r="F2325" i="76"/>
  <c r="F2326" i="76"/>
  <c r="F2327" i="76"/>
  <c r="F2328" i="76"/>
  <c r="F2329" i="76"/>
  <c r="F2330" i="76"/>
  <c r="F2331" i="76"/>
  <c r="F2332" i="76"/>
  <c r="F2333" i="76"/>
  <c r="F2334" i="76"/>
  <c r="F2335" i="76"/>
  <c r="F2336" i="76"/>
  <c r="F2337" i="76"/>
  <c r="F2338" i="76"/>
  <c r="F2339" i="76"/>
  <c r="F2340" i="76"/>
  <c r="F2341" i="76"/>
  <c r="F2342" i="76"/>
  <c r="F2343" i="76"/>
  <c r="F2344" i="76"/>
  <c r="F2345" i="76"/>
  <c r="F2346" i="76"/>
  <c r="F2347" i="76"/>
  <c r="F2348" i="76"/>
  <c r="F2349" i="76"/>
  <c r="F2350" i="76"/>
  <c r="F2351" i="76"/>
  <c r="F2352" i="76"/>
  <c r="F2353" i="76"/>
  <c r="F2354" i="76"/>
  <c r="F2355" i="76"/>
  <c r="F2356" i="76"/>
  <c r="F2357" i="76"/>
  <c r="F2358" i="76"/>
  <c r="F2359" i="76"/>
  <c r="F2360" i="76"/>
  <c r="F2361" i="76"/>
  <c r="F2362" i="76"/>
  <c r="F2363" i="76"/>
  <c r="F2364" i="76"/>
  <c r="F2365" i="76"/>
  <c r="F2366" i="76"/>
  <c r="F2367" i="76"/>
  <c r="F2368" i="76"/>
  <c r="F2369" i="76"/>
  <c r="F2370" i="76"/>
  <c r="F2371" i="76"/>
  <c r="F2372" i="76"/>
  <c r="F2373" i="76"/>
  <c r="F2374" i="76"/>
  <c r="F2375" i="76"/>
  <c r="F2376" i="76"/>
  <c r="F2377" i="76"/>
  <c r="F2378" i="76"/>
  <c r="F2379" i="76"/>
  <c r="F2380" i="76"/>
  <c r="F2381" i="76"/>
  <c r="F2382" i="76"/>
  <c r="F2383" i="76"/>
  <c r="F2384" i="76"/>
  <c r="F2385" i="76"/>
  <c r="F2386" i="76"/>
  <c r="F2387" i="76"/>
  <c r="F2388" i="76"/>
  <c r="F2389" i="76"/>
  <c r="F2390" i="76"/>
  <c r="F2391" i="76"/>
  <c r="F2392" i="76"/>
  <c r="F2393" i="76"/>
  <c r="F2394" i="76"/>
  <c r="F2395" i="76"/>
  <c r="F2396" i="76"/>
  <c r="F2397" i="76"/>
  <c r="F2398" i="76"/>
  <c r="F2399" i="76"/>
  <c r="F2400" i="76"/>
  <c r="F2401" i="76"/>
  <c r="F2402" i="76"/>
  <c r="F2403" i="76"/>
  <c r="F2404" i="76"/>
  <c r="F2405" i="76"/>
  <c r="F2406" i="76"/>
  <c r="F2407" i="76"/>
  <c r="F2408" i="76"/>
  <c r="F2409" i="76"/>
  <c r="F2410" i="76"/>
  <c r="F2411" i="76"/>
  <c r="F2412" i="76"/>
  <c r="F2413" i="76"/>
  <c r="F2414" i="76"/>
  <c r="F2415" i="76"/>
  <c r="F2416" i="76"/>
  <c r="F2417" i="76"/>
  <c r="F2418" i="76"/>
  <c r="F2419" i="76"/>
  <c r="F2420" i="76"/>
  <c r="F2421" i="76"/>
  <c r="F2422" i="76"/>
  <c r="F2423" i="76"/>
  <c r="F2424" i="76"/>
  <c r="F2425" i="76"/>
  <c r="F2426" i="76"/>
  <c r="F2427" i="76"/>
  <c r="F2428" i="76"/>
  <c r="F2429" i="76"/>
  <c r="F2430" i="76"/>
  <c r="F2431" i="76"/>
  <c r="F2432" i="76"/>
  <c r="F2433" i="76"/>
  <c r="F2434" i="76"/>
  <c r="F2435" i="76"/>
  <c r="F2436" i="76"/>
  <c r="F2437" i="76"/>
  <c r="F2438" i="76"/>
  <c r="F2439" i="76"/>
  <c r="F2440" i="76"/>
  <c r="F2441" i="76"/>
  <c r="F2442" i="76"/>
  <c r="F2443" i="76"/>
  <c r="F2444" i="76"/>
  <c r="F2445" i="76"/>
  <c r="F2446" i="76"/>
  <c r="F2447" i="76"/>
  <c r="F2448" i="76"/>
  <c r="F2449" i="76"/>
  <c r="F2450" i="76"/>
  <c r="F2451" i="76"/>
  <c r="F2452" i="76"/>
  <c r="F2453" i="76"/>
  <c r="F2454" i="76"/>
  <c r="F2455" i="76"/>
  <c r="F2456" i="76"/>
  <c r="F2457" i="76"/>
  <c r="F2458" i="76"/>
  <c r="F2459" i="76"/>
  <c r="F2460" i="76"/>
  <c r="F2461" i="76"/>
  <c r="F2462" i="76"/>
  <c r="F2463" i="76"/>
  <c r="F2464" i="76"/>
  <c r="F2465" i="76"/>
  <c r="F2466" i="76"/>
  <c r="F2467" i="76"/>
  <c r="F2468" i="76"/>
  <c r="F2469" i="76"/>
  <c r="F2470" i="76"/>
  <c r="F2471" i="76"/>
  <c r="F2472" i="76"/>
  <c r="F2473" i="76"/>
  <c r="F2474" i="76"/>
  <c r="F2475" i="76"/>
  <c r="F2476" i="76"/>
  <c r="F2477" i="76"/>
  <c r="F2478" i="76"/>
  <c r="F2479" i="76"/>
  <c r="F2480" i="76"/>
  <c r="F2481" i="76"/>
  <c r="F2482" i="76"/>
  <c r="F2483" i="76"/>
  <c r="F2484" i="76"/>
  <c r="F2485" i="76"/>
  <c r="F2486" i="76"/>
  <c r="F2487" i="76"/>
  <c r="F2488" i="76"/>
  <c r="F2489" i="76"/>
  <c r="F2490" i="76"/>
  <c r="F2491" i="76"/>
  <c r="F2492" i="76"/>
  <c r="F2493" i="76"/>
  <c r="F2494" i="76"/>
  <c r="F2495" i="76"/>
  <c r="F2496" i="76"/>
  <c r="F2497" i="76"/>
  <c r="F2498" i="76"/>
  <c r="F2499" i="76"/>
  <c r="F2500" i="76"/>
  <c r="F2501" i="76"/>
  <c r="F2502" i="76"/>
  <c r="F2503" i="76"/>
  <c r="F2504" i="76"/>
  <c r="F2505" i="76"/>
  <c r="F2506" i="76"/>
  <c r="F2507" i="76"/>
  <c r="F2508" i="76"/>
  <c r="F2509" i="76"/>
  <c r="F2510" i="76"/>
  <c r="F2511" i="76"/>
  <c r="F2512" i="76"/>
  <c r="F2513" i="76"/>
  <c r="F2514" i="76"/>
  <c r="F2515" i="76"/>
  <c r="F2516" i="76"/>
  <c r="F2517" i="76"/>
  <c r="F2518" i="76"/>
  <c r="F2519" i="76"/>
  <c r="F2520" i="76"/>
  <c r="F2521" i="76"/>
  <c r="F2522" i="76"/>
  <c r="F2523" i="76"/>
  <c r="F2524" i="76"/>
  <c r="F2525" i="76"/>
  <c r="F2526" i="76"/>
  <c r="F2527" i="76"/>
  <c r="F2528" i="76"/>
  <c r="F2529" i="76"/>
  <c r="F2530" i="76"/>
  <c r="F2531" i="76"/>
  <c r="F2532" i="76"/>
  <c r="F2533" i="76"/>
  <c r="F2534" i="76"/>
  <c r="F2535" i="76"/>
  <c r="F2536" i="76"/>
  <c r="F2537" i="76"/>
  <c r="F2538" i="76"/>
  <c r="F2539" i="76"/>
  <c r="F2540" i="76"/>
  <c r="F2541" i="76"/>
  <c r="F2542" i="76"/>
  <c r="F2543" i="76"/>
  <c r="F2544" i="76"/>
  <c r="F2545" i="76"/>
  <c r="F2546" i="76"/>
  <c r="F2547" i="76"/>
  <c r="F2548" i="76"/>
  <c r="F2549" i="76"/>
  <c r="F2550" i="76"/>
  <c r="F2551" i="76"/>
  <c r="F2552" i="76"/>
  <c r="F2553" i="76"/>
  <c r="F2554" i="76"/>
  <c r="F2555" i="76"/>
  <c r="F2556" i="76"/>
  <c r="F2557" i="76"/>
  <c r="F2558" i="76"/>
  <c r="F2559" i="76"/>
  <c r="F2560" i="76"/>
  <c r="F2561" i="76"/>
  <c r="F2562" i="76"/>
  <c r="F2563" i="76"/>
  <c r="F2564" i="76"/>
  <c r="F2565" i="76"/>
  <c r="F2566" i="76"/>
  <c r="F2567" i="76"/>
  <c r="F2568" i="76"/>
  <c r="F2569" i="76"/>
  <c r="F2570" i="76"/>
  <c r="F2571" i="76"/>
  <c r="F2572" i="76"/>
  <c r="F2573" i="76"/>
  <c r="F2574" i="76"/>
  <c r="F2575" i="76"/>
  <c r="F2576" i="76"/>
  <c r="F2577" i="76"/>
  <c r="F2578" i="76"/>
  <c r="F2579" i="76"/>
  <c r="F2580" i="76"/>
  <c r="F2581" i="76"/>
  <c r="F2582" i="76"/>
  <c r="F2583" i="76"/>
  <c r="F2584" i="76"/>
  <c r="F2585" i="76"/>
  <c r="F2586" i="76"/>
  <c r="F2587" i="76"/>
  <c r="F2588" i="76"/>
  <c r="F2589" i="76"/>
  <c r="F2590" i="76"/>
  <c r="F2591" i="76"/>
  <c r="F2592" i="76"/>
  <c r="F2593" i="76"/>
  <c r="F2594" i="76"/>
  <c r="F2595" i="76"/>
  <c r="F2596" i="76"/>
  <c r="F2597" i="76"/>
  <c r="F2598" i="76"/>
  <c r="F2599" i="76"/>
  <c r="F2600" i="76"/>
  <c r="F2601" i="76"/>
  <c r="F2602" i="76"/>
  <c r="F2603" i="76"/>
  <c r="F2604" i="76"/>
  <c r="F2605" i="76"/>
  <c r="F2606" i="76"/>
  <c r="F2607" i="76"/>
  <c r="F2608" i="76"/>
  <c r="F2609" i="76"/>
  <c r="F2610" i="76"/>
  <c r="F2611" i="76"/>
  <c r="F2612" i="76"/>
  <c r="F2613" i="76"/>
  <c r="F2614" i="76"/>
  <c r="F2615" i="76"/>
  <c r="F2616" i="76"/>
  <c r="F2617" i="76"/>
  <c r="F2618" i="76"/>
  <c r="F2619" i="76"/>
  <c r="F2620" i="76"/>
  <c r="F2621" i="76"/>
  <c r="F2622" i="76"/>
  <c r="F2623" i="76"/>
  <c r="F2624" i="76"/>
  <c r="F2625" i="76"/>
  <c r="F2626" i="76"/>
  <c r="F2627" i="76"/>
  <c r="F2628" i="76"/>
  <c r="F2629" i="76"/>
  <c r="F2630" i="76"/>
  <c r="F2631" i="76"/>
  <c r="F2632" i="76"/>
  <c r="F2633" i="76"/>
  <c r="F2634" i="76"/>
  <c r="F2635" i="76"/>
  <c r="F2636" i="76"/>
  <c r="F2637" i="76"/>
  <c r="F2638" i="76"/>
  <c r="F2639" i="76"/>
  <c r="F2640" i="76"/>
  <c r="F2641" i="76"/>
  <c r="F2642" i="76"/>
  <c r="F2643" i="76"/>
  <c r="F2644" i="76"/>
  <c r="F2645" i="76"/>
  <c r="F2646" i="76"/>
  <c r="F2647" i="76"/>
  <c r="F2648" i="76"/>
  <c r="F2649" i="76"/>
  <c r="F2650" i="76"/>
  <c r="F2651" i="76"/>
  <c r="F2652" i="76"/>
  <c r="F2653" i="76"/>
  <c r="F2654" i="76"/>
  <c r="F2655" i="76"/>
  <c r="F2656" i="76"/>
  <c r="F2657" i="76"/>
  <c r="F2658" i="76"/>
  <c r="F2659" i="76"/>
  <c r="F2660" i="76"/>
  <c r="F2661" i="76"/>
  <c r="F2662" i="76"/>
  <c r="F2663" i="76"/>
  <c r="F2664" i="76"/>
  <c r="F2665" i="76"/>
  <c r="F2666" i="76"/>
  <c r="F2667" i="76"/>
  <c r="F2668" i="76"/>
  <c r="F2669" i="76"/>
  <c r="F2670" i="76"/>
  <c r="F2671" i="76"/>
  <c r="F2672" i="76"/>
  <c r="F2673" i="76"/>
  <c r="F2674" i="76"/>
  <c r="F2675" i="76"/>
  <c r="F2676" i="76"/>
  <c r="F2677" i="76"/>
  <c r="F2678" i="76"/>
  <c r="F2679" i="76"/>
  <c r="F2680" i="76"/>
  <c r="F2681" i="76"/>
  <c r="F2682" i="76"/>
  <c r="F2683" i="76"/>
  <c r="F2684" i="76"/>
  <c r="F2685" i="76"/>
  <c r="F2686" i="76"/>
  <c r="F2687" i="76"/>
  <c r="F2688" i="76"/>
  <c r="F2689" i="76"/>
  <c r="F2690" i="76"/>
  <c r="F2691" i="76"/>
  <c r="F2692" i="76"/>
  <c r="F2693" i="76"/>
  <c r="F2694" i="76"/>
  <c r="F2695" i="76"/>
  <c r="F2696" i="76"/>
  <c r="F2697" i="76"/>
  <c r="F2698" i="76"/>
  <c r="F2699" i="76"/>
  <c r="F2700" i="76"/>
  <c r="F2701" i="76"/>
  <c r="F2702" i="76"/>
  <c r="F2703" i="76"/>
  <c r="F2704" i="76"/>
  <c r="F2705" i="76"/>
  <c r="F2706" i="76"/>
  <c r="F2707" i="76"/>
  <c r="F2708" i="76"/>
  <c r="F2709" i="76"/>
  <c r="F2710" i="76"/>
  <c r="F2711" i="76"/>
  <c r="F2712" i="76"/>
  <c r="F2713" i="76"/>
  <c r="F2714" i="76"/>
  <c r="F2715" i="76"/>
  <c r="F2716" i="76"/>
  <c r="F2717" i="76"/>
  <c r="F2718" i="76"/>
  <c r="F2719" i="76"/>
  <c r="F2720" i="76"/>
  <c r="F2721" i="76"/>
  <c r="F2722" i="76"/>
  <c r="F2723" i="76"/>
  <c r="F2724" i="76"/>
  <c r="F2725" i="76"/>
  <c r="F2726" i="76"/>
  <c r="F2727" i="76"/>
  <c r="F2728" i="76"/>
  <c r="F2729" i="76"/>
  <c r="F2730" i="76"/>
  <c r="F2731" i="76"/>
  <c r="F2732" i="76"/>
  <c r="F2733" i="76"/>
  <c r="F2734" i="76"/>
  <c r="F2735" i="76"/>
  <c r="F2736" i="76"/>
  <c r="F2737" i="76"/>
  <c r="F2738" i="76"/>
  <c r="F2739" i="76"/>
  <c r="F2740" i="76"/>
  <c r="F2741" i="76"/>
  <c r="F2742" i="76"/>
  <c r="F2743" i="76"/>
  <c r="F2744" i="76"/>
  <c r="F2745" i="76"/>
  <c r="F2746" i="76"/>
  <c r="F2747" i="76"/>
  <c r="F2748" i="76"/>
  <c r="F2749" i="76"/>
  <c r="F2750" i="76"/>
  <c r="F2751" i="76"/>
  <c r="F2752" i="76"/>
  <c r="F2753" i="76"/>
  <c r="F2754" i="76"/>
  <c r="F2755" i="76"/>
  <c r="F2756" i="76"/>
  <c r="F2757" i="76"/>
  <c r="F2758" i="76"/>
  <c r="F2759" i="76"/>
  <c r="F2760" i="76"/>
  <c r="F2761" i="76"/>
  <c r="F2762" i="76"/>
  <c r="F2763" i="76"/>
  <c r="F2764" i="76"/>
  <c r="F2765" i="76"/>
  <c r="F2766" i="76"/>
  <c r="F2767" i="76"/>
  <c r="F2768" i="76"/>
  <c r="F2769" i="76"/>
  <c r="F2770" i="76"/>
  <c r="F2771" i="76"/>
  <c r="F2772" i="76"/>
  <c r="F2773" i="76"/>
  <c r="F2774" i="76"/>
  <c r="F2775" i="76"/>
  <c r="F2776" i="76"/>
  <c r="F2777" i="76"/>
  <c r="F2778" i="76"/>
  <c r="F2779" i="76"/>
  <c r="F2780" i="76"/>
  <c r="F2781" i="76"/>
  <c r="F2782" i="76"/>
  <c r="F2783" i="76"/>
  <c r="F2784" i="76"/>
  <c r="F2785" i="76"/>
  <c r="F2786" i="76"/>
  <c r="F2787" i="76"/>
  <c r="F2788" i="76"/>
  <c r="F2789" i="76"/>
  <c r="F2790" i="76"/>
  <c r="F2791" i="76"/>
  <c r="F2792" i="76"/>
  <c r="F2793" i="76"/>
  <c r="F2794" i="76"/>
  <c r="F2795" i="76"/>
  <c r="F2796" i="76"/>
  <c r="F2797" i="76"/>
  <c r="F2798" i="76"/>
  <c r="F2799" i="76"/>
  <c r="F2800" i="76"/>
  <c r="F2801" i="76"/>
  <c r="F2802" i="76"/>
  <c r="F2803" i="76"/>
  <c r="F2804" i="76"/>
  <c r="F2805" i="76"/>
  <c r="F2806" i="76"/>
  <c r="F2807" i="76"/>
  <c r="F2808" i="76"/>
  <c r="F2809" i="76"/>
  <c r="F2810" i="76"/>
  <c r="F2811" i="76"/>
  <c r="F2812" i="76"/>
  <c r="F2813" i="76"/>
  <c r="F2814" i="76"/>
  <c r="F2815" i="76"/>
  <c r="F2816" i="76"/>
  <c r="F2817" i="76"/>
  <c r="F2818" i="76"/>
  <c r="F2819" i="76"/>
  <c r="F2820" i="76"/>
  <c r="F2821" i="76"/>
  <c r="F2822" i="76"/>
  <c r="F2823" i="76"/>
  <c r="F2824" i="76"/>
  <c r="F2825" i="76"/>
  <c r="F2826" i="76"/>
  <c r="F2827" i="76"/>
  <c r="F2828" i="76"/>
  <c r="F2829" i="76"/>
  <c r="F2830" i="76"/>
  <c r="F2831" i="76"/>
  <c r="F2832" i="76"/>
  <c r="F2833" i="76"/>
  <c r="F2834" i="76"/>
  <c r="F2835" i="76"/>
  <c r="F2836" i="76"/>
  <c r="F2837" i="76"/>
  <c r="F2838" i="76"/>
  <c r="F2839" i="76"/>
  <c r="F2840" i="76"/>
  <c r="F2841" i="76"/>
  <c r="F2842" i="76"/>
  <c r="F2843" i="76"/>
  <c r="F2844" i="76"/>
  <c r="F2845" i="76"/>
  <c r="F2846" i="76"/>
  <c r="F2847" i="76"/>
  <c r="F2848" i="76"/>
  <c r="F2849" i="76"/>
  <c r="F2850" i="76"/>
  <c r="F2851" i="76"/>
  <c r="F2852" i="76"/>
  <c r="F2853" i="76"/>
  <c r="F2854" i="76"/>
  <c r="F2855" i="76"/>
  <c r="F2856" i="76"/>
  <c r="F2857" i="76"/>
  <c r="F2858" i="76"/>
  <c r="F2859" i="76"/>
  <c r="F2860" i="76"/>
  <c r="F2861" i="76"/>
  <c r="F2862" i="76"/>
  <c r="F2863" i="76"/>
  <c r="F2864" i="76"/>
  <c r="F2865" i="76"/>
  <c r="F2866" i="76"/>
  <c r="F2867" i="76"/>
  <c r="F2868" i="76"/>
  <c r="F2869" i="76"/>
  <c r="F2870" i="76"/>
  <c r="F2871" i="76"/>
  <c r="F2872" i="76"/>
  <c r="F2873" i="76"/>
  <c r="F2874" i="76"/>
  <c r="F2875" i="76"/>
  <c r="F2876" i="76"/>
  <c r="F2877" i="76"/>
  <c r="F2878" i="76"/>
  <c r="F2879" i="76"/>
  <c r="F2880" i="76"/>
  <c r="F2881" i="76"/>
  <c r="F2882" i="76"/>
  <c r="F2883" i="76"/>
  <c r="F2884" i="76"/>
  <c r="F2885" i="76"/>
  <c r="F2886" i="76"/>
  <c r="F2887" i="76"/>
  <c r="F2888" i="76"/>
  <c r="F2889" i="76"/>
  <c r="F2890" i="76"/>
  <c r="F2891" i="76"/>
  <c r="F2892" i="76"/>
  <c r="F2893" i="76"/>
  <c r="F2894" i="76"/>
  <c r="F2895" i="76"/>
  <c r="F2896" i="76"/>
  <c r="F2897" i="76"/>
  <c r="F2898" i="76"/>
  <c r="F2899" i="76"/>
  <c r="F2900" i="76"/>
  <c r="F2901" i="76"/>
  <c r="F2902" i="76"/>
  <c r="F2903" i="76"/>
  <c r="F2904" i="76"/>
  <c r="F2905" i="76"/>
  <c r="F2906" i="76"/>
  <c r="F2907" i="76"/>
  <c r="F2908" i="76"/>
  <c r="F2909" i="76"/>
  <c r="F2910" i="76"/>
  <c r="F2911" i="76"/>
  <c r="F2912" i="76"/>
  <c r="F2913" i="76"/>
  <c r="F2914" i="76"/>
  <c r="F2915" i="76"/>
  <c r="F2916" i="76"/>
  <c r="F2917" i="76"/>
  <c r="F2918" i="76"/>
  <c r="F2919" i="76"/>
  <c r="F2920" i="76"/>
  <c r="F2921" i="76"/>
  <c r="F2922" i="76"/>
  <c r="F2923" i="76"/>
  <c r="F2924" i="76"/>
  <c r="F2925" i="76"/>
  <c r="F2926" i="76"/>
  <c r="F2927" i="76"/>
  <c r="F2928" i="76"/>
  <c r="F2929" i="76"/>
  <c r="F2930" i="76"/>
  <c r="F2931" i="76"/>
  <c r="F2932" i="76"/>
  <c r="F2933" i="76"/>
  <c r="F2934" i="76"/>
  <c r="F2935" i="76"/>
  <c r="F2936" i="76"/>
  <c r="F2937" i="76"/>
  <c r="F2938" i="76"/>
  <c r="F2939" i="76"/>
  <c r="F2940" i="76"/>
  <c r="F2941" i="76"/>
  <c r="F2942" i="76"/>
  <c r="F2943" i="76"/>
  <c r="F2944" i="76"/>
  <c r="F2945" i="76"/>
  <c r="F2946" i="76"/>
  <c r="F2947" i="76"/>
  <c r="F2948" i="76"/>
  <c r="F2949" i="76"/>
  <c r="F2950" i="76"/>
  <c r="F2951" i="76"/>
  <c r="F2952" i="76"/>
  <c r="F2953" i="76"/>
  <c r="F2954" i="76"/>
  <c r="F2955" i="76"/>
  <c r="F2956" i="76"/>
  <c r="F2957" i="76"/>
  <c r="F2958" i="76"/>
  <c r="F2959" i="76"/>
  <c r="F2960" i="76"/>
  <c r="F2961" i="76"/>
  <c r="F2962" i="76"/>
  <c r="F2963" i="76"/>
  <c r="F2964" i="76"/>
  <c r="F2965" i="76"/>
  <c r="F2966" i="76"/>
  <c r="F2967" i="76"/>
  <c r="F2968" i="76"/>
  <c r="F2969" i="76"/>
  <c r="F2970" i="76"/>
  <c r="F2971" i="76"/>
  <c r="F2972" i="76"/>
  <c r="F2973" i="76"/>
  <c r="F2974" i="76"/>
  <c r="F2975" i="76"/>
  <c r="F2976" i="76"/>
  <c r="F2977" i="76"/>
  <c r="F2978" i="76"/>
  <c r="F2979" i="76"/>
  <c r="F2980" i="76"/>
  <c r="F2981" i="76"/>
  <c r="F2982" i="76"/>
  <c r="F2983" i="76"/>
  <c r="F2984" i="76"/>
  <c r="F2985" i="76"/>
  <c r="F2986" i="76"/>
  <c r="F2987" i="76"/>
  <c r="F2988" i="76"/>
  <c r="F2989" i="76"/>
  <c r="F2990" i="76"/>
  <c r="F2991" i="76"/>
  <c r="F2992" i="76"/>
  <c r="F2993" i="76"/>
  <c r="F2994" i="76"/>
  <c r="F2995" i="76"/>
  <c r="F2996" i="76"/>
  <c r="F2997" i="76"/>
  <c r="F2998" i="76"/>
  <c r="F2999" i="76"/>
  <c r="F3000" i="76"/>
  <c r="F3001" i="76"/>
  <c r="F3002" i="76"/>
  <c r="F3003" i="76"/>
  <c r="F3004" i="76"/>
  <c r="F3005" i="76"/>
  <c r="F3006" i="76"/>
  <c r="F3007" i="76"/>
  <c r="F3008" i="76"/>
  <c r="F3009" i="76"/>
  <c r="F3010" i="76"/>
  <c r="F3011" i="76"/>
  <c r="F3012" i="76"/>
  <c r="F3013" i="76"/>
  <c r="F3014" i="76"/>
  <c r="F3015" i="76"/>
  <c r="F3016" i="76"/>
  <c r="F3017" i="76"/>
  <c r="F3018" i="76"/>
  <c r="F3019" i="76"/>
  <c r="F3020" i="76"/>
  <c r="F3021" i="76"/>
  <c r="F3022" i="76"/>
  <c r="F3023" i="76"/>
  <c r="F3024" i="76"/>
  <c r="F3025" i="76"/>
  <c r="F3026" i="76"/>
  <c r="F3027" i="76"/>
  <c r="F3028" i="76"/>
  <c r="F3029" i="76"/>
  <c r="F3030" i="76"/>
  <c r="F3031" i="76"/>
  <c r="F3032" i="76"/>
  <c r="F3033" i="76"/>
  <c r="F3034" i="76"/>
  <c r="F3035" i="76"/>
  <c r="F3036" i="76"/>
  <c r="F3037" i="76"/>
  <c r="F3038" i="76"/>
  <c r="F3039" i="76"/>
  <c r="F3040" i="76"/>
  <c r="F3041" i="76"/>
  <c r="F3042" i="76"/>
  <c r="F3043" i="76"/>
  <c r="F3044" i="76"/>
  <c r="F3045" i="76"/>
  <c r="F3046" i="76"/>
  <c r="F3047" i="76"/>
  <c r="F3048" i="76"/>
  <c r="F3049" i="76"/>
  <c r="F3050" i="76"/>
  <c r="F3051" i="76"/>
  <c r="F3052" i="76"/>
  <c r="F3053" i="76"/>
  <c r="F3054" i="76"/>
  <c r="F3055" i="76"/>
  <c r="F3056" i="76"/>
  <c r="F3057" i="76"/>
  <c r="F3058" i="76"/>
  <c r="F3059" i="76"/>
  <c r="F3060" i="76"/>
  <c r="F3061" i="76"/>
  <c r="F3062" i="76"/>
  <c r="F3063" i="76"/>
  <c r="F3064" i="76"/>
  <c r="F3065" i="76"/>
  <c r="F3066" i="76"/>
  <c r="F3067" i="76"/>
  <c r="F3068" i="76"/>
  <c r="F3069" i="76"/>
  <c r="F3070" i="76"/>
  <c r="F3071" i="76"/>
  <c r="F3072" i="76"/>
  <c r="F3073" i="76"/>
  <c r="F3074" i="76"/>
  <c r="F3075" i="76"/>
  <c r="F3076" i="76"/>
  <c r="F3077" i="76"/>
  <c r="F3078" i="76"/>
  <c r="F3079" i="76"/>
  <c r="F3080" i="76"/>
  <c r="F3081" i="76"/>
  <c r="F3082" i="76"/>
  <c r="F3083" i="76"/>
  <c r="F3084" i="76"/>
  <c r="F3085" i="76"/>
  <c r="F3086" i="76"/>
  <c r="F3087" i="76"/>
  <c r="F3088" i="76"/>
  <c r="F3089" i="76"/>
  <c r="F3090" i="76"/>
  <c r="F3091" i="76"/>
  <c r="F3092" i="76"/>
  <c r="F3093" i="76"/>
  <c r="F3094" i="76"/>
  <c r="F3095" i="76"/>
  <c r="F3096" i="76"/>
  <c r="F3097" i="76"/>
  <c r="F3098" i="76"/>
  <c r="F3099" i="76"/>
  <c r="F3100" i="76"/>
  <c r="F3101" i="76"/>
  <c r="F3102" i="76"/>
  <c r="F3103" i="76"/>
  <c r="F3104" i="76"/>
  <c r="F3105" i="76"/>
  <c r="F3106" i="76"/>
  <c r="F3107" i="76"/>
  <c r="F3108" i="76"/>
  <c r="F3109" i="76"/>
  <c r="F3110" i="76"/>
  <c r="F3111" i="76"/>
  <c r="F3112" i="76"/>
  <c r="F3113" i="76"/>
  <c r="F3114" i="76"/>
  <c r="F3115" i="76"/>
  <c r="F3116" i="76"/>
  <c r="F3117" i="76"/>
  <c r="F3118" i="76"/>
  <c r="F3119" i="76"/>
  <c r="F3120" i="76"/>
  <c r="F3121" i="76"/>
  <c r="F3122" i="76"/>
  <c r="F3123" i="76"/>
  <c r="F3124" i="76"/>
  <c r="F3125" i="76"/>
  <c r="F3126" i="76"/>
  <c r="F3127" i="76"/>
  <c r="F3128" i="76"/>
  <c r="F3129" i="76"/>
  <c r="F3130" i="76"/>
  <c r="F3131" i="76"/>
  <c r="F3132" i="76"/>
  <c r="F3133" i="76"/>
  <c r="F3134" i="76"/>
  <c r="F3135" i="76"/>
  <c r="F3136" i="76"/>
  <c r="F3137" i="76"/>
  <c r="F3138" i="76"/>
  <c r="F3139" i="76"/>
  <c r="F3140" i="76"/>
  <c r="F3141" i="76"/>
  <c r="F3142" i="76"/>
  <c r="F3143" i="76"/>
  <c r="F3144" i="76"/>
  <c r="F3145" i="76"/>
  <c r="F3146" i="76"/>
  <c r="F3147" i="76"/>
  <c r="F3148" i="76"/>
  <c r="F3149" i="76"/>
  <c r="F3150" i="76"/>
  <c r="F3151" i="76"/>
  <c r="F3152" i="76"/>
  <c r="F3153" i="76"/>
  <c r="F3154" i="76"/>
  <c r="F3155" i="76"/>
  <c r="F3156" i="76"/>
  <c r="F3157" i="76"/>
  <c r="F3158" i="76"/>
  <c r="F3159" i="76"/>
  <c r="F3160" i="76"/>
  <c r="F3161" i="76"/>
  <c r="F3162" i="76"/>
  <c r="F3163" i="76"/>
  <c r="F3164" i="76"/>
  <c r="F3165" i="76"/>
  <c r="F3166" i="76"/>
  <c r="F3167" i="76"/>
  <c r="F3168" i="76"/>
  <c r="F3169" i="76"/>
  <c r="F3170" i="76"/>
  <c r="F3171" i="76"/>
  <c r="F3172" i="76"/>
  <c r="F3173" i="76"/>
  <c r="F3174" i="76"/>
  <c r="F3175" i="76"/>
  <c r="F3176" i="76"/>
  <c r="F3177" i="76"/>
  <c r="F3178" i="76"/>
  <c r="F3179" i="76"/>
  <c r="F3180" i="76"/>
  <c r="F3181" i="76"/>
  <c r="F3182" i="76"/>
  <c r="F3183" i="76"/>
  <c r="F3184" i="76"/>
  <c r="F3185" i="76"/>
  <c r="F3186" i="76"/>
  <c r="F3187" i="76"/>
  <c r="F3188" i="76"/>
  <c r="F3189" i="76"/>
  <c r="F3190" i="76"/>
  <c r="F3191" i="76"/>
  <c r="F3192" i="76"/>
  <c r="F3193" i="76"/>
  <c r="F3194" i="76"/>
  <c r="F3195" i="76"/>
  <c r="F3196" i="76"/>
  <c r="F3197" i="76"/>
  <c r="F3198" i="76"/>
  <c r="F3199" i="76"/>
  <c r="F3200" i="76"/>
  <c r="F3201" i="76"/>
  <c r="F3202" i="76"/>
  <c r="F3203" i="76"/>
  <c r="F3204" i="76"/>
  <c r="F3205" i="76"/>
  <c r="F3206" i="76"/>
  <c r="F3207" i="76"/>
  <c r="F3208" i="76"/>
  <c r="F3209" i="76"/>
  <c r="F3210" i="76"/>
  <c r="F3211" i="76"/>
  <c r="F3212" i="76"/>
  <c r="F3213" i="76"/>
  <c r="F3214" i="76"/>
  <c r="F3215" i="76"/>
  <c r="F3216" i="76"/>
  <c r="F3217" i="76"/>
  <c r="F3218" i="76"/>
  <c r="F3219" i="76"/>
  <c r="F3220" i="76"/>
  <c r="F3221" i="76"/>
  <c r="F3222" i="76"/>
  <c r="F3223" i="76"/>
  <c r="F3224" i="76"/>
  <c r="F3225" i="76"/>
  <c r="F3226" i="76"/>
  <c r="F3227" i="76"/>
  <c r="F3228" i="76"/>
  <c r="F3229" i="76"/>
  <c r="F3230" i="76"/>
  <c r="F3231" i="76"/>
  <c r="F3232" i="76"/>
  <c r="F3233" i="76"/>
  <c r="F3234" i="76"/>
  <c r="F3235" i="76"/>
  <c r="F3236" i="76"/>
  <c r="F3237" i="76"/>
  <c r="F3238" i="76"/>
  <c r="F3239" i="76"/>
  <c r="F3240" i="76"/>
  <c r="F3241" i="76"/>
  <c r="F3242" i="76"/>
  <c r="F3243" i="76"/>
  <c r="F3244" i="76"/>
  <c r="F3245" i="76"/>
  <c r="F3246" i="76"/>
  <c r="F3247" i="76"/>
  <c r="F3248" i="76"/>
  <c r="F3249" i="76"/>
  <c r="F3250" i="76"/>
  <c r="F3251" i="76"/>
  <c r="F3252" i="76"/>
  <c r="F3253" i="76"/>
  <c r="F3254" i="76"/>
  <c r="F3255" i="76"/>
  <c r="F3256" i="76"/>
  <c r="F3257" i="76"/>
  <c r="F3258" i="76"/>
  <c r="F3259" i="76"/>
  <c r="F3260" i="76"/>
  <c r="F3261" i="76"/>
  <c r="F3262" i="76"/>
  <c r="F3263" i="76"/>
  <c r="F3264" i="76"/>
  <c r="F3265" i="76"/>
  <c r="F3266" i="76"/>
  <c r="F3267" i="76"/>
  <c r="F3268" i="76"/>
  <c r="F3269" i="76"/>
  <c r="F3270" i="76"/>
  <c r="F3271" i="76"/>
  <c r="F3272" i="76"/>
  <c r="F3273" i="76"/>
  <c r="F3274" i="76"/>
  <c r="F3275" i="76"/>
  <c r="F3276" i="76"/>
  <c r="F3277" i="76"/>
  <c r="F3278" i="76"/>
  <c r="F3279" i="76"/>
  <c r="F3280" i="76"/>
  <c r="F3281" i="76"/>
  <c r="F3282" i="76"/>
  <c r="F3283" i="76"/>
  <c r="F3284" i="76"/>
  <c r="F3285" i="76"/>
  <c r="F3286" i="76"/>
  <c r="F3287" i="76"/>
  <c r="F3288" i="76"/>
  <c r="F3289" i="76"/>
  <c r="F3290" i="76"/>
  <c r="F3291" i="76"/>
  <c r="F3292" i="76"/>
  <c r="F3293" i="76"/>
  <c r="F3294" i="76"/>
  <c r="F3295" i="76"/>
  <c r="F3296" i="76"/>
  <c r="F3297" i="76"/>
  <c r="F3298" i="76"/>
  <c r="F3299" i="76"/>
  <c r="F3300" i="76"/>
  <c r="F3301" i="76"/>
  <c r="F3302" i="76"/>
  <c r="F3303" i="76"/>
  <c r="F3304" i="76"/>
  <c r="F3305" i="76"/>
  <c r="F3306" i="76"/>
  <c r="F3307" i="76"/>
  <c r="F3308" i="76"/>
  <c r="F3309" i="76"/>
  <c r="F3310" i="76"/>
  <c r="F3311" i="76"/>
  <c r="F3312" i="76"/>
  <c r="F3313" i="76"/>
  <c r="F3314" i="76"/>
  <c r="F3315" i="76"/>
  <c r="F3316" i="76"/>
  <c r="F3317" i="76"/>
  <c r="F3318" i="76"/>
  <c r="F3319" i="76"/>
  <c r="F3320" i="76"/>
  <c r="F3321" i="76"/>
  <c r="F3322" i="76"/>
  <c r="F3323" i="76"/>
  <c r="F3324" i="76"/>
  <c r="F3325" i="76"/>
  <c r="F3326" i="76"/>
  <c r="F3327" i="76"/>
  <c r="F3328" i="76"/>
  <c r="F3329" i="76"/>
  <c r="F3330" i="76"/>
  <c r="F3331" i="76"/>
  <c r="F3332" i="76"/>
  <c r="F3333" i="76"/>
  <c r="F3334" i="76"/>
  <c r="F3335" i="76"/>
  <c r="F3336" i="76"/>
  <c r="F3337" i="76"/>
  <c r="F3338" i="76"/>
  <c r="F3339" i="76"/>
  <c r="F3340" i="76"/>
  <c r="F3341" i="76"/>
  <c r="F3342" i="76"/>
  <c r="F3343" i="76"/>
  <c r="F3344" i="76"/>
  <c r="F3345" i="76"/>
  <c r="F3346" i="76"/>
  <c r="F3347" i="76"/>
  <c r="F3348" i="76"/>
  <c r="F3349" i="76"/>
  <c r="F3350" i="76"/>
  <c r="F3351" i="76"/>
  <c r="F3352" i="76"/>
  <c r="F3353" i="76"/>
  <c r="F3354" i="76"/>
  <c r="F3355" i="76"/>
  <c r="F3356" i="76"/>
  <c r="F3357" i="76"/>
  <c r="F3358" i="76"/>
  <c r="F3359" i="76"/>
  <c r="F3360" i="76"/>
  <c r="F3361" i="76"/>
  <c r="F3362" i="76"/>
  <c r="F3363" i="76"/>
  <c r="F3364" i="76"/>
  <c r="F3365" i="76"/>
  <c r="F3366" i="76"/>
  <c r="F3367" i="76"/>
  <c r="F3368" i="76"/>
  <c r="F3369" i="76"/>
  <c r="F3370" i="76"/>
  <c r="F3371" i="76"/>
  <c r="F3372" i="76"/>
  <c r="F3373" i="76"/>
  <c r="F3374" i="76"/>
  <c r="F3375" i="76"/>
  <c r="F3376" i="76"/>
  <c r="F3377" i="76"/>
  <c r="F3378" i="76"/>
  <c r="F3379" i="76"/>
  <c r="F3380" i="76"/>
  <c r="F3381" i="76"/>
  <c r="F3382" i="76"/>
  <c r="F3383" i="76"/>
  <c r="F3384" i="76"/>
  <c r="F3385" i="76"/>
  <c r="F3386" i="76"/>
  <c r="F3387" i="76"/>
  <c r="F3388" i="76"/>
  <c r="F3389" i="76"/>
  <c r="F3390" i="76"/>
  <c r="F3391" i="76"/>
  <c r="F3392" i="76"/>
  <c r="F3393" i="76"/>
  <c r="F3394" i="76"/>
  <c r="F3395" i="76"/>
  <c r="F3396" i="76"/>
  <c r="F3397" i="76"/>
  <c r="F3398" i="76"/>
  <c r="F3399" i="76"/>
  <c r="F3400" i="76"/>
  <c r="F3401" i="76"/>
  <c r="F3402" i="76"/>
  <c r="F3403" i="76"/>
  <c r="F3404" i="76"/>
  <c r="F3405" i="76"/>
  <c r="F3406" i="76"/>
  <c r="F3407" i="76"/>
  <c r="F3408" i="76"/>
  <c r="F3409" i="76"/>
  <c r="F3410" i="76"/>
  <c r="F3411" i="76"/>
  <c r="F3412" i="76"/>
  <c r="F3413" i="76"/>
  <c r="F3414" i="76"/>
  <c r="F3415" i="76"/>
  <c r="F3416" i="76"/>
  <c r="F3417" i="76"/>
  <c r="F3418" i="76"/>
  <c r="F3419" i="76"/>
  <c r="F3420" i="76"/>
  <c r="F3421" i="76"/>
  <c r="F3422" i="76"/>
  <c r="F3423" i="76"/>
  <c r="F3424" i="76"/>
  <c r="F3425" i="76"/>
  <c r="F3426" i="76"/>
  <c r="F3427" i="76"/>
  <c r="F3428" i="76"/>
  <c r="F3429" i="76"/>
  <c r="F3430" i="76"/>
  <c r="F3431" i="76"/>
  <c r="F3432" i="76"/>
  <c r="F3433" i="76"/>
  <c r="F3434" i="76"/>
  <c r="F3435" i="76"/>
  <c r="F3436" i="76"/>
  <c r="F3437" i="76"/>
  <c r="F3438" i="76"/>
  <c r="F3439" i="76"/>
  <c r="F3440" i="76"/>
  <c r="F3441" i="76"/>
  <c r="F3442" i="76"/>
  <c r="F3443" i="76"/>
  <c r="F3444" i="76"/>
  <c r="F3445" i="76"/>
  <c r="F3446" i="76"/>
  <c r="F3447" i="76"/>
  <c r="F3448" i="76"/>
  <c r="F3449" i="76"/>
  <c r="F3450" i="76"/>
  <c r="F3451" i="76"/>
  <c r="F3452" i="76"/>
  <c r="F3453" i="76"/>
  <c r="F3454" i="76"/>
  <c r="F3455" i="76"/>
  <c r="F3456" i="76"/>
  <c r="F3457" i="76"/>
  <c r="F3458" i="76"/>
  <c r="F3459" i="76"/>
  <c r="F3460" i="76"/>
  <c r="F3461" i="76"/>
  <c r="F3462" i="76"/>
  <c r="F3463" i="76"/>
  <c r="F3464" i="76"/>
  <c r="F3465" i="76"/>
  <c r="F3466" i="76"/>
  <c r="F3467" i="76"/>
  <c r="F3468" i="76"/>
  <c r="F3469" i="76"/>
  <c r="F3470" i="76"/>
  <c r="F3471" i="76"/>
  <c r="F3472" i="76"/>
  <c r="F3473" i="76"/>
  <c r="F3474" i="76"/>
  <c r="F3475" i="76"/>
  <c r="F3476" i="76"/>
  <c r="F3477" i="76"/>
  <c r="F3478" i="76"/>
  <c r="F3479" i="76"/>
  <c r="F3480" i="76"/>
  <c r="F3481" i="76"/>
  <c r="F3482" i="76"/>
  <c r="F3483" i="76"/>
  <c r="F3484" i="76"/>
  <c r="F3485" i="76"/>
  <c r="F3486" i="76"/>
  <c r="F3487" i="76"/>
  <c r="F3488" i="76"/>
  <c r="F3489" i="76"/>
  <c r="F3490" i="76"/>
  <c r="F3491" i="76"/>
  <c r="F3492" i="76"/>
  <c r="F3493" i="76"/>
  <c r="F3494" i="76"/>
  <c r="F3495" i="76"/>
  <c r="F3496" i="76"/>
  <c r="F3497" i="76"/>
  <c r="F3498" i="76"/>
  <c r="F3499" i="76"/>
  <c r="F3500" i="76"/>
  <c r="F3501" i="76"/>
  <c r="F3502" i="76"/>
  <c r="F3503" i="76"/>
  <c r="F3504" i="76"/>
  <c r="F3505" i="76"/>
  <c r="F3506" i="76"/>
  <c r="F3507" i="76"/>
  <c r="F3508" i="76"/>
  <c r="F3509" i="76"/>
  <c r="F3510" i="76"/>
  <c r="F3511" i="76"/>
  <c r="F3512" i="76"/>
  <c r="F3513" i="76"/>
  <c r="F3514" i="76"/>
  <c r="F3515" i="76"/>
  <c r="F3516" i="76"/>
  <c r="F3517" i="76"/>
  <c r="F3518" i="76"/>
  <c r="F3519" i="76"/>
  <c r="F3520" i="76"/>
  <c r="F3521" i="76"/>
  <c r="F3522" i="76"/>
  <c r="F3523" i="76"/>
  <c r="F3524" i="76"/>
  <c r="F3525" i="76"/>
  <c r="F3526" i="76"/>
  <c r="F3527" i="76"/>
  <c r="F3528" i="76"/>
  <c r="F3529" i="76"/>
  <c r="F3530" i="76"/>
  <c r="F3531" i="76"/>
  <c r="F3532" i="76"/>
  <c r="F3533" i="76"/>
  <c r="F3534" i="76"/>
  <c r="F3535" i="76"/>
  <c r="F3536" i="76"/>
  <c r="F3537" i="76"/>
  <c r="F3538" i="76"/>
  <c r="F3539" i="76"/>
  <c r="F3540" i="76"/>
  <c r="F3541" i="76"/>
  <c r="F3542" i="76"/>
  <c r="F3543" i="76"/>
  <c r="F3544" i="76"/>
  <c r="F3545" i="76"/>
  <c r="F3546" i="76"/>
  <c r="F3547" i="76"/>
  <c r="F3548" i="76"/>
  <c r="F3549" i="76"/>
  <c r="F3550" i="76"/>
  <c r="F3551" i="76"/>
  <c r="F3552" i="76"/>
  <c r="F3553" i="76"/>
  <c r="F3554" i="76"/>
  <c r="F3555" i="76"/>
  <c r="F3556" i="76"/>
  <c r="F3557" i="76"/>
  <c r="F3558" i="76"/>
  <c r="F3559" i="76"/>
  <c r="F3560" i="76"/>
  <c r="F3561" i="76"/>
  <c r="F3562" i="76"/>
  <c r="F3563" i="76"/>
  <c r="F3564" i="76"/>
  <c r="F3565" i="76"/>
  <c r="F3566" i="76"/>
  <c r="F3567" i="76"/>
  <c r="F3568" i="76"/>
  <c r="F3569" i="76"/>
  <c r="F3570" i="76"/>
  <c r="F3571" i="76"/>
  <c r="F3572" i="76"/>
  <c r="F3573" i="76"/>
  <c r="F3574" i="76"/>
  <c r="F3575" i="76"/>
  <c r="F3576" i="76"/>
  <c r="F3577" i="76"/>
  <c r="F3578" i="76"/>
  <c r="F3579" i="76"/>
  <c r="F3580" i="76"/>
  <c r="F3581" i="76"/>
  <c r="F3582" i="76"/>
  <c r="F3583" i="76"/>
  <c r="F3584" i="76"/>
  <c r="F3585" i="76"/>
  <c r="F3586" i="76"/>
  <c r="F3587" i="76"/>
  <c r="F3588" i="76"/>
  <c r="F3589" i="76"/>
  <c r="F3590" i="76"/>
  <c r="F3591" i="76"/>
  <c r="F3592" i="76"/>
  <c r="F3593" i="76"/>
  <c r="F3594" i="76"/>
  <c r="F3595" i="76"/>
  <c r="F3596" i="76"/>
  <c r="F3597" i="76"/>
  <c r="F3598" i="76"/>
  <c r="F3599" i="76"/>
  <c r="F3600" i="76"/>
  <c r="F3601" i="76"/>
  <c r="F3602" i="76"/>
  <c r="F3603" i="76"/>
  <c r="F3604" i="76"/>
  <c r="F3605" i="76"/>
  <c r="F3606" i="76"/>
  <c r="F3607" i="76"/>
  <c r="F3608" i="76"/>
  <c r="F3609" i="76"/>
  <c r="F3610" i="76"/>
  <c r="F3611" i="76"/>
  <c r="F3612" i="76"/>
  <c r="F3613" i="76"/>
  <c r="F3614" i="76"/>
  <c r="F3615" i="76"/>
  <c r="F3616" i="76"/>
  <c r="F3617" i="76"/>
  <c r="F3618" i="76"/>
  <c r="F3619" i="76"/>
  <c r="F3620" i="76"/>
  <c r="F3621" i="76"/>
  <c r="F3622" i="76"/>
  <c r="F3623" i="76"/>
  <c r="F3624" i="76"/>
  <c r="F3625" i="76"/>
  <c r="F3626" i="76"/>
  <c r="F3627" i="76"/>
  <c r="F3628" i="76"/>
  <c r="F3629" i="76"/>
  <c r="F3630" i="76"/>
  <c r="F3631" i="76"/>
  <c r="F3632" i="76"/>
  <c r="F3633" i="76"/>
  <c r="F3634" i="76"/>
  <c r="F3635" i="76"/>
  <c r="F3636" i="76"/>
  <c r="F3637" i="76"/>
  <c r="F3638" i="76"/>
  <c r="F3639" i="76"/>
  <c r="F3640" i="76"/>
  <c r="F3641" i="76"/>
  <c r="F3642" i="76"/>
  <c r="F3643" i="76"/>
  <c r="F3644" i="76"/>
  <c r="F3645" i="76"/>
  <c r="F3646" i="76"/>
  <c r="F3647" i="76"/>
  <c r="F3648" i="76"/>
  <c r="F3649" i="76"/>
  <c r="F3650" i="76"/>
  <c r="F3651" i="76"/>
  <c r="F3652" i="76"/>
  <c r="F3653" i="76"/>
  <c r="F3654" i="76"/>
  <c r="F3655" i="76"/>
  <c r="F3656" i="76"/>
  <c r="F3657" i="76"/>
  <c r="F3658" i="76"/>
  <c r="F3659" i="76"/>
  <c r="F3660" i="76"/>
  <c r="F3661" i="76"/>
  <c r="F3662" i="76"/>
  <c r="F3663" i="76"/>
  <c r="F3664" i="76"/>
  <c r="F3665" i="76"/>
  <c r="F3666" i="76"/>
  <c r="F3667" i="76"/>
  <c r="F3668" i="76"/>
  <c r="F3669" i="76"/>
  <c r="F3670" i="76"/>
  <c r="F3671" i="76"/>
  <c r="F3672" i="76"/>
  <c r="F3673" i="76"/>
  <c r="F3674" i="76"/>
  <c r="F3675" i="76"/>
  <c r="F3676" i="76"/>
  <c r="F3677" i="76"/>
  <c r="F3678" i="76"/>
  <c r="F3679" i="76"/>
  <c r="F3680" i="76"/>
  <c r="F3681" i="76"/>
  <c r="F3682" i="76"/>
  <c r="F3683" i="76"/>
  <c r="F3684" i="76"/>
  <c r="F3685" i="76"/>
  <c r="F3686" i="76"/>
  <c r="F3687" i="76"/>
  <c r="F3688" i="76"/>
  <c r="F3689" i="76"/>
  <c r="F3690" i="76"/>
  <c r="F3691" i="76"/>
  <c r="F3692" i="76"/>
  <c r="F3693" i="76"/>
  <c r="F3694" i="76"/>
  <c r="F3695" i="76"/>
  <c r="F3696" i="76"/>
  <c r="F3697" i="76"/>
  <c r="F3698" i="76"/>
  <c r="F3699" i="76"/>
  <c r="F3700" i="76"/>
  <c r="F3701" i="76"/>
  <c r="F3702" i="76"/>
  <c r="F3703" i="76"/>
  <c r="F3704" i="76"/>
  <c r="F3705" i="76"/>
  <c r="F3706" i="76"/>
  <c r="F3707" i="76"/>
  <c r="F3708" i="76"/>
  <c r="F3709" i="76"/>
  <c r="F3710" i="76"/>
  <c r="F3711" i="76"/>
  <c r="F3712" i="76"/>
  <c r="F3713" i="76"/>
  <c r="F3714" i="76"/>
  <c r="F3715" i="76"/>
  <c r="F3716" i="76"/>
  <c r="F3717" i="76"/>
  <c r="F3718" i="76"/>
  <c r="F3719" i="76"/>
  <c r="F3720" i="76"/>
  <c r="F3721" i="76"/>
  <c r="F3722" i="76"/>
  <c r="F3723" i="76"/>
  <c r="F3724" i="76"/>
  <c r="F3725" i="76"/>
  <c r="F3726" i="76"/>
  <c r="F3727" i="76"/>
  <c r="F3728" i="76"/>
  <c r="F3729" i="76"/>
  <c r="F3730" i="76"/>
  <c r="F3731" i="76"/>
  <c r="F3732" i="76"/>
  <c r="F3733" i="76"/>
  <c r="F3734" i="76"/>
  <c r="F3735" i="76"/>
  <c r="F3736" i="76"/>
  <c r="F3737" i="76"/>
  <c r="F3738" i="76"/>
  <c r="F3739" i="76"/>
  <c r="F3740" i="76"/>
  <c r="F3741" i="76"/>
  <c r="F3742" i="76"/>
  <c r="F3743" i="76"/>
  <c r="F3744" i="76"/>
  <c r="F3745" i="76"/>
  <c r="F3746" i="76"/>
  <c r="F3747" i="76"/>
  <c r="F3748" i="76"/>
  <c r="F3749" i="76"/>
  <c r="F3750" i="76"/>
  <c r="F3751" i="76"/>
  <c r="F3752" i="76"/>
  <c r="F3753" i="76"/>
  <c r="F3754" i="76"/>
  <c r="F3755" i="76"/>
  <c r="F3756" i="76"/>
  <c r="F3757" i="76"/>
  <c r="F3758" i="76"/>
  <c r="F3759" i="76"/>
  <c r="F3760" i="76"/>
  <c r="F3761" i="76"/>
  <c r="F3762" i="76"/>
  <c r="F3763" i="76"/>
  <c r="F3764" i="76"/>
  <c r="F3765" i="76"/>
  <c r="F3766" i="76"/>
  <c r="F3767" i="76"/>
  <c r="F3768" i="76"/>
  <c r="F3769" i="76"/>
  <c r="F3770" i="76"/>
  <c r="F3771" i="76"/>
  <c r="F3772" i="76"/>
  <c r="F3773" i="76"/>
  <c r="F3774" i="76"/>
  <c r="F3775" i="76"/>
  <c r="F3776" i="76"/>
  <c r="F3777" i="76"/>
  <c r="F3778" i="76"/>
  <c r="F3779" i="76"/>
  <c r="F3780" i="76"/>
  <c r="F3781" i="76"/>
  <c r="F3782" i="76"/>
  <c r="F3783" i="76"/>
  <c r="F3784" i="76"/>
  <c r="F3785" i="76"/>
  <c r="F3786" i="76"/>
  <c r="F3787" i="76"/>
  <c r="F3788" i="76"/>
  <c r="F3789" i="76"/>
  <c r="F3790" i="76"/>
  <c r="F3791" i="76"/>
  <c r="F3792" i="76"/>
  <c r="F3793" i="76"/>
  <c r="F3794" i="76"/>
  <c r="F3795" i="76"/>
  <c r="F3796" i="76"/>
  <c r="F3797" i="76"/>
  <c r="F3798" i="76"/>
  <c r="F3799" i="76"/>
  <c r="F3800" i="76"/>
  <c r="F3801" i="76"/>
  <c r="F3802" i="76"/>
  <c r="F3803" i="76"/>
  <c r="F3804" i="76"/>
  <c r="F3805" i="76"/>
  <c r="F3806" i="76"/>
  <c r="F3807" i="76"/>
  <c r="F3808" i="76"/>
  <c r="F3809" i="76"/>
  <c r="F3810" i="76"/>
  <c r="F3811" i="76"/>
  <c r="F3812" i="76"/>
  <c r="F3813" i="76"/>
  <c r="F3814" i="76"/>
  <c r="F3815" i="76"/>
  <c r="F3816" i="76"/>
  <c r="F3817" i="76"/>
  <c r="F3818" i="76"/>
  <c r="F3819" i="76"/>
  <c r="F3820" i="76"/>
  <c r="F3821" i="76"/>
  <c r="F3822" i="76"/>
  <c r="F3823" i="76"/>
  <c r="F3824" i="76"/>
  <c r="F3825" i="76"/>
  <c r="F3826" i="76"/>
  <c r="F3827" i="76"/>
  <c r="F3828" i="76"/>
  <c r="F3829" i="76"/>
  <c r="F3830" i="76"/>
  <c r="F3831" i="76"/>
  <c r="F3832" i="76"/>
  <c r="F3833" i="76"/>
  <c r="F3834" i="76"/>
  <c r="F3835" i="76"/>
  <c r="F3836" i="76"/>
  <c r="F3837" i="76"/>
  <c r="F3838" i="76"/>
  <c r="F3839" i="76"/>
  <c r="F3840" i="76"/>
  <c r="F3841" i="76"/>
  <c r="F3842" i="76"/>
  <c r="F3843" i="76"/>
  <c r="F3844" i="76"/>
  <c r="F3845" i="76"/>
  <c r="F3846" i="76"/>
  <c r="F3847" i="76"/>
  <c r="F3848" i="76"/>
  <c r="F3849" i="76"/>
  <c r="F3850" i="76"/>
  <c r="F3851" i="76"/>
  <c r="F3852" i="76"/>
  <c r="F3853" i="76"/>
  <c r="F3854" i="76"/>
  <c r="F3855" i="76"/>
  <c r="F3856" i="76"/>
  <c r="F3857" i="76"/>
  <c r="F3858" i="76"/>
  <c r="F3859" i="76"/>
  <c r="F3860" i="76"/>
  <c r="F3861" i="76"/>
  <c r="F3862" i="76"/>
  <c r="F3863" i="76"/>
  <c r="F3864" i="76"/>
  <c r="F3865" i="76"/>
  <c r="F3866" i="76"/>
  <c r="F3867" i="76"/>
  <c r="F3868" i="76"/>
  <c r="F3869" i="76"/>
  <c r="F3870" i="76"/>
  <c r="F3871" i="76"/>
  <c r="F3872" i="76"/>
  <c r="F3873" i="76"/>
  <c r="F3874" i="76"/>
  <c r="F3875" i="76"/>
  <c r="F3876" i="76"/>
  <c r="F3877" i="76"/>
  <c r="F3878" i="76"/>
  <c r="F3879" i="76"/>
  <c r="F3880" i="76"/>
  <c r="F3881" i="76"/>
  <c r="F3882" i="76"/>
  <c r="F3883" i="76"/>
  <c r="F3884" i="76"/>
  <c r="F3885" i="76"/>
  <c r="F3886" i="76"/>
  <c r="F3887" i="76"/>
  <c r="F3888" i="76"/>
  <c r="F3889" i="76"/>
  <c r="F3890" i="76"/>
  <c r="F3891" i="76"/>
  <c r="F3892" i="76"/>
  <c r="F3893" i="76"/>
  <c r="F3894" i="76"/>
  <c r="F3895" i="76"/>
  <c r="F3896" i="76"/>
  <c r="F3897" i="76"/>
  <c r="F3898" i="76"/>
  <c r="F3899" i="76"/>
  <c r="F3900" i="76"/>
  <c r="F3901" i="76"/>
  <c r="F3902" i="76"/>
  <c r="F3903" i="76"/>
  <c r="F3904" i="76"/>
  <c r="F3905" i="76"/>
  <c r="F3906" i="76"/>
  <c r="F3907" i="76"/>
  <c r="F3908" i="76"/>
  <c r="F3909" i="76"/>
  <c r="F3910" i="76"/>
  <c r="F3911" i="76"/>
  <c r="F3912" i="76"/>
  <c r="F3913" i="76"/>
  <c r="F3914" i="76"/>
  <c r="F3915" i="76"/>
  <c r="F3916" i="76"/>
  <c r="F3917" i="76"/>
  <c r="F3918" i="76"/>
  <c r="F3919" i="76"/>
  <c r="F3920" i="76"/>
  <c r="F3921" i="76"/>
  <c r="F3922" i="76"/>
  <c r="F3923" i="76"/>
  <c r="F3924" i="76"/>
  <c r="F3925" i="76"/>
  <c r="F3926" i="76"/>
  <c r="F3927" i="76"/>
  <c r="F3928" i="76"/>
  <c r="F3929" i="76"/>
  <c r="F3930" i="76"/>
  <c r="F3931" i="76"/>
  <c r="F3932" i="76"/>
  <c r="F3933" i="76"/>
  <c r="F3934" i="76"/>
  <c r="F3935" i="76"/>
  <c r="F3936" i="76"/>
  <c r="F3937" i="76"/>
  <c r="F3938" i="76"/>
  <c r="F3939" i="76"/>
  <c r="F3940" i="76"/>
  <c r="F3941" i="76"/>
  <c r="F3942" i="76"/>
  <c r="F3943" i="76"/>
  <c r="F3944" i="76"/>
  <c r="F3945" i="76"/>
  <c r="F3946" i="76"/>
  <c r="F3947" i="76"/>
  <c r="F3948" i="76"/>
  <c r="F3949" i="76"/>
  <c r="F3950" i="76"/>
  <c r="F3951" i="76"/>
  <c r="F3952" i="76"/>
  <c r="F3953" i="76"/>
  <c r="F3954" i="76"/>
  <c r="F3955" i="76"/>
  <c r="F3956" i="76"/>
  <c r="F3957" i="76"/>
  <c r="F3958" i="76"/>
  <c r="F3959" i="76"/>
  <c r="F3960" i="76"/>
  <c r="F3961" i="76"/>
  <c r="F3962" i="76"/>
  <c r="F3963" i="76"/>
  <c r="F3964" i="76"/>
  <c r="F3965" i="76"/>
  <c r="F3966" i="76"/>
  <c r="F3967" i="76"/>
  <c r="F3968" i="76"/>
  <c r="F3969" i="76"/>
  <c r="F3970" i="76"/>
  <c r="F3971" i="76"/>
  <c r="F3972" i="76"/>
  <c r="F3973" i="76"/>
  <c r="F3974" i="76"/>
  <c r="F3975" i="76"/>
  <c r="F3976" i="76"/>
  <c r="F3977" i="76"/>
  <c r="F3978" i="76"/>
  <c r="F3979" i="76"/>
  <c r="F3980" i="76"/>
  <c r="F3981" i="76"/>
  <c r="F3982" i="76"/>
  <c r="F3983" i="76"/>
  <c r="F3984" i="76"/>
  <c r="F3985" i="76"/>
  <c r="F3986" i="76"/>
  <c r="F3987" i="76"/>
  <c r="F3988" i="76"/>
  <c r="F3989" i="76"/>
  <c r="F3990" i="76"/>
  <c r="F3991" i="76"/>
  <c r="F3992" i="76"/>
  <c r="F3993" i="76"/>
  <c r="F3994" i="76"/>
  <c r="F3995" i="76"/>
  <c r="F3996" i="76"/>
  <c r="F3997" i="76"/>
  <c r="F3998" i="76"/>
  <c r="F3999" i="76"/>
  <c r="F4000" i="76"/>
  <c r="F4001" i="76"/>
  <c r="F4002" i="76"/>
  <c r="F4003" i="76"/>
  <c r="F4004" i="76"/>
  <c r="F4005" i="76"/>
  <c r="F4006" i="76"/>
  <c r="F4007" i="76"/>
  <c r="F4008" i="76"/>
  <c r="F4009" i="76"/>
  <c r="F4010" i="76"/>
  <c r="F4011" i="76"/>
  <c r="F4012" i="76"/>
  <c r="F4013" i="76"/>
  <c r="F4014" i="76"/>
  <c r="F4015" i="76"/>
  <c r="F4016" i="76"/>
  <c r="F4017" i="76"/>
  <c r="F4018" i="76"/>
  <c r="F4019" i="76"/>
  <c r="F4020" i="76"/>
  <c r="F4021" i="76"/>
  <c r="F4022" i="76"/>
  <c r="F4023" i="76"/>
  <c r="F4024" i="76"/>
  <c r="F4025" i="76"/>
  <c r="F4026" i="76"/>
  <c r="F4027" i="76"/>
  <c r="F4028" i="76"/>
  <c r="F4029" i="76"/>
  <c r="F4030" i="76"/>
  <c r="F4031" i="76"/>
  <c r="F4032" i="76"/>
  <c r="F4033" i="76"/>
  <c r="F4034" i="76"/>
  <c r="F4035" i="76"/>
  <c r="F4036" i="76"/>
  <c r="F4037" i="76"/>
  <c r="F4038" i="76"/>
  <c r="F4039" i="76"/>
  <c r="F4040" i="76"/>
  <c r="F4041" i="76"/>
  <c r="F4042" i="76"/>
  <c r="F4043" i="76"/>
  <c r="F4044" i="76"/>
  <c r="F4045" i="76"/>
  <c r="F4046" i="76"/>
  <c r="F4047" i="76"/>
  <c r="F4048" i="76"/>
  <c r="F4049" i="76"/>
  <c r="F4050" i="76"/>
  <c r="F4051" i="76"/>
  <c r="F4052" i="76"/>
  <c r="F4053" i="76"/>
  <c r="F4054" i="76"/>
  <c r="F4055" i="76"/>
  <c r="F4056" i="76"/>
  <c r="F4057" i="76"/>
  <c r="F4058" i="76"/>
  <c r="F4059" i="76"/>
  <c r="F4060" i="76"/>
  <c r="F4061" i="76"/>
  <c r="F4062" i="76"/>
  <c r="F4063" i="76"/>
  <c r="F4064" i="76"/>
  <c r="F4065" i="76"/>
  <c r="F4066" i="76"/>
  <c r="F4067" i="76"/>
  <c r="F4068" i="76"/>
  <c r="F4069" i="76"/>
  <c r="F4070" i="76"/>
  <c r="F4071" i="76"/>
  <c r="F4072" i="76"/>
  <c r="F4073" i="76"/>
  <c r="F4074" i="76"/>
  <c r="F4075" i="76"/>
  <c r="F4076" i="76"/>
  <c r="F4077" i="76"/>
  <c r="F4078" i="76"/>
  <c r="F4079" i="76"/>
  <c r="F4080" i="76"/>
  <c r="F4081" i="76"/>
  <c r="F4082" i="76"/>
  <c r="F4083" i="76"/>
  <c r="F4084" i="76"/>
  <c r="F4085" i="76"/>
  <c r="F4086" i="76"/>
  <c r="F4087" i="76"/>
  <c r="F4088" i="76"/>
  <c r="F4089" i="76"/>
  <c r="F4090" i="76"/>
  <c r="F4091" i="76"/>
  <c r="F4092" i="76"/>
  <c r="F4093" i="76"/>
  <c r="F4094" i="76"/>
  <c r="F4095" i="76"/>
  <c r="F4096" i="76"/>
  <c r="F4097" i="76"/>
  <c r="F4098" i="76"/>
  <c r="F4099" i="76"/>
  <c r="F4100" i="76"/>
  <c r="F4101" i="76"/>
  <c r="F4102" i="76"/>
  <c r="F4103" i="76"/>
  <c r="F4104" i="76"/>
  <c r="F4105" i="76"/>
  <c r="F4106" i="76"/>
  <c r="F4107" i="76"/>
  <c r="F4108" i="76"/>
  <c r="F4109" i="76"/>
  <c r="F4110" i="76"/>
  <c r="F4111" i="76"/>
  <c r="F4112" i="76"/>
  <c r="F4113" i="76"/>
  <c r="F4114" i="76"/>
  <c r="F4115" i="76"/>
  <c r="F4116" i="76"/>
  <c r="F4117" i="76"/>
  <c r="F4118" i="76"/>
  <c r="F4119" i="76"/>
  <c r="F4120" i="76"/>
  <c r="F4121" i="76"/>
  <c r="F4122" i="76"/>
  <c r="F4123" i="76"/>
  <c r="F4124" i="76"/>
  <c r="F4125" i="76"/>
  <c r="F4126" i="76"/>
  <c r="F4127" i="76"/>
  <c r="F4128" i="76"/>
  <c r="F4129" i="76"/>
  <c r="F4130" i="76"/>
  <c r="F4131" i="76"/>
  <c r="F4132" i="76"/>
  <c r="F4133" i="76"/>
  <c r="F4134" i="76"/>
  <c r="F4135" i="76"/>
  <c r="F4136" i="76"/>
  <c r="F4137" i="76"/>
  <c r="F4138" i="76"/>
  <c r="F4139" i="76"/>
  <c r="F4140" i="76"/>
  <c r="F4141" i="76"/>
  <c r="F4142" i="76"/>
  <c r="F4143" i="76"/>
  <c r="F4144" i="76"/>
  <c r="F4145" i="76"/>
  <c r="F4146" i="76"/>
  <c r="F4147" i="76"/>
  <c r="F4148" i="76"/>
  <c r="F4149" i="76"/>
  <c r="F4150" i="76"/>
  <c r="F4151" i="76"/>
  <c r="F4152" i="76"/>
  <c r="F4153" i="76"/>
  <c r="F4154" i="76"/>
  <c r="F4155" i="76"/>
  <c r="F4156" i="76"/>
  <c r="F4157" i="76"/>
  <c r="F4158" i="76"/>
  <c r="F4159" i="76"/>
  <c r="F4160" i="76"/>
  <c r="F4161" i="76"/>
  <c r="F4162" i="76"/>
  <c r="F4163" i="76"/>
  <c r="F4164" i="76"/>
  <c r="F4165" i="76"/>
  <c r="F4166" i="76"/>
  <c r="F4167" i="76"/>
  <c r="F4168" i="76"/>
  <c r="F4169" i="76"/>
  <c r="F4170" i="76"/>
  <c r="F4171" i="76"/>
  <c r="F4172" i="76"/>
  <c r="F4173" i="76"/>
  <c r="F4174" i="76"/>
  <c r="F4175" i="76"/>
  <c r="F4176" i="76"/>
  <c r="F4177" i="76"/>
  <c r="F4178" i="76"/>
  <c r="F4179" i="76"/>
  <c r="F4180" i="76"/>
  <c r="F4181" i="76"/>
  <c r="F4182" i="76"/>
  <c r="F4183" i="76"/>
  <c r="F4184" i="76"/>
  <c r="F4185" i="76"/>
  <c r="F4186" i="76"/>
  <c r="F4187" i="76"/>
  <c r="F4188" i="76"/>
  <c r="F4189" i="76"/>
  <c r="F4190" i="76"/>
  <c r="F4191" i="76"/>
  <c r="F4192" i="76"/>
  <c r="F4193" i="76"/>
  <c r="F4194" i="76"/>
  <c r="F4195" i="76"/>
  <c r="F4196" i="76"/>
  <c r="F4197" i="76"/>
  <c r="F4198" i="76"/>
  <c r="F4199" i="76"/>
  <c r="F4200" i="76"/>
  <c r="F4201" i="76"/>
  <c r="F4202" i="76"/>
  <c r="F4203" i="76"/>
  <c r="F4204" i="76"/>
  <c r="F4205" i="76"/>
  <c r="F4206" i="76"/>
  <c r="F4207" i="76"/>
  <c r="F4208" i="76"/>
  <c r="F4209" i="76"/>
  <c r="F4210" i="76"/>
  <c r="F4211" i="76"/>
  <c r="F4212" i="76"/>
  <c r="F4213" i="76"/>
  <c r="F4214" i="76"/>
  <c r="F4215" i="76"/>
  <c r="F4216" i="76"/>
  <c r="F4217" i="76"/>
  <c r="F4218" i="76"/>
  <c r="F4219" i="76"/>
  <c r="F4220" i="76"/>
  <c r="F4221" i="76"/>
  <c r="F4222" i="76"/>
  <c r="F4223" i="76"/>
  <c r="F4224" i="76"/>
  <c r="F4225" i="76"/>
  <c r="F4226" i="76"/>
  <c r="F4227" i="76"/>
  <c r="F4228" i="76"/>
  <c r="F4229" i="76"/>
  <c r="F4230" i="76"/>
  <c r="F4231" i="76"/>
  <c r="F4232" i="76"/>
  <c r="F4233" i="76"/>
  <c r="F4234" i="76"/>
  <c r="F4235" i="76"/>
  <c r="F4236" i="76"/>
  <c r="F4237" i="76"/>
  <c r="F4238" i="76"/>
  <c r="F4239" i="76"/>
  <c r="F4240" i="76"/>
  <c r="F4241" i="76"/>
  <c r="F4242" i="76"/>
  <c r="F4243" i="76"/>
  <c r="F4244" i="76"/>
  <c r="F4245" i="76"/>
  <c r="F4246" i="76"/>
  <c r="F4247" i="76"/>
  <c r="F4248" i="76"/>
  <c r="F4249" i="76"/>
  <c r="F4250" i="76"/>
  <c r="F4251" i="76"/>
  <c r="F4252" i="76"/>
  <c r="F4253" i="76"/>
  <c r="F4254" i="76"/>
  <c r="F4255" i="76"/>
  <c r="F4256" i="76"/>
  <c r="F4257" i="76"/>
  <c r="F4258" i="76"/>
  <c r="F4259" i="76"/>
  <c r="F4260" i="76"/>
  <c r="F4261" i="76"/>
  <c r="F4262" i="76"/>
  <c r="F4263" i="76"/>
  <c r="F4264" i="76"/>
  <c r="F4265" i="76"/>
  <c r="F4266" i="76"/>
  <c r="F4267" i="76"/>
  <c r="F4268" i="76"/>
  <c r="F4269" i="76"/>
  <c r="F4270" i="76"/>
  <c r="F4271" i="76"/>
  <c r="F4272" i="76"/>
  <c r="F4273" i="76"/>
  <c r="F4274" i="76"/>
  <c r="F4275" i="76"/>
  <c r="F4276" i="76"/>
  <c r="F4277" i="76"/>
  <c r="F4278" i="76"/>
  <c r="F4279" i="76"/>
  <c r="F4280" i="76"/>
  <c r="F4281" i="76"/>
  <c r="F4282" i="76"/>
  <c r="F4283" i="76"/>
  <c r="F4284" i="76"/>
  <c r="F4285" i="76"/>
  <c r="F4286" i="76"/>
  <c r="F4287" i="76"/>
  <c r="F4288" i="76"/>
  <c r="F4289" i="76"/>
  <c r="F4290" i="76"/>
  <c r="F4291" i="76"/>
  <c r="F4292" i="76"/>
  <c r="F4293" i="76"/>
  <c r="F4294" i="76"/>
  <c r="F4295" i="76"/>
  <c r="F4296" i="76"/>
  <c r="F4297" i="76"/>
  <c r="F4298" i="76"/>
  <c r="F4299" i="76"/>
  <c r="F4300" i="76"/>
  <c r="F4301" i="76"/>
  <c r="F4302" i="76"/>
  <c r="F4303" i="76"/>
  <c r="F4304" i="76"/>
  <c r="F4305" i="76"/>
  <c r="F4306" i="76"/>
  <c r="F4307" i="76"/>
  <c r="F4308" i="76"/>
  <c r="F4309" i="76"/>
  <c r="F4310" i="76"/>
  <c r="F4311" i="76"/>
  <c r="F4312" i="76"/>
  <c r="F4313" i="76"/>
  <c r="F4314" i="76"/>
  <c r="F4315" i="76"/>
  <c r="F4316" i="76"/>
  <c r="F4317" i="76"/>
  <c r="F4318" i="76"/>
  <c r="F4319" i="76"/>
  <c r="F4320" i="76"/>
  <c r="F4321" i="76"/>
  <c r="F4322" i="76"/>
  <c r="F4323" i="76"/>
  <c r="F4324" i="76"/>
  <c r="F4325" i="76"/>
  <c r="F4326" i="76"/>
  <c r="F4327" i="76"/>
  <c r="F4328" i="76"/>
  <c r="F4329" i="76"/>
  <c r="F4330" i="76"/>
  <c r="F4331" i="76"/>
  <c r="F4332" i="76"/>
  <c r="F4333" i="76"/>
  <c r="F4334" i="76"/>
  <c r="F4335" i="76"/>
  <c r="F4336" i="76"/>
  <c r="F4337" i="76"/>
  <c r="F4338" i="76"/>
  <c r="F4339" i="76"/>
  <c r="F4340" i="76"/>
  <c r="F4341" i="76"/>
  <c r="F4342" i="76"/>
  <c r="F4343" i="76"/>
  <c r="F4344" i="76"/>
  <c r="F4345" i="76"/>
  <c r="F4346" i="76"/>
  <c r="F4347" i="76"/>
  <c r="F4348" i="76"/>
  <c r="F4349" i="76"/>
  <c r="F4350" i="76"/>
  <c r="F4351" i="76"/>
  <c r="F4352" i="76"/>
  <c r="F4353" i="76"/>
  <c r="F4354" i="76"/>
  <c r="F4355" i="76"/>
  <c r="F4356" i="76"/>
  <c r="F4357" i="76"/>
  <c r="F4358" i="76"/>
  <c r="F4359" i="76"/>
  <c r="F4360" i="76"/>
  <c r="F4361" i="76"/>
  <c r="F4362" i="76"/>
  <c r="F4363" i="76"/>
  <c r="F4364" i="76"/>
  <c r="F4365" i="76"/>
  <c r="F4366" i="76"/>
  <c r="F4367" i="76"/>
  <c r="F4368" i="76"/>
  <c r="F4369" i="76"/>
  <c r="F4370" i="76"/>
  <c r="F4371" i="76"/>
  <c r="F4372" i="76"/>
  <c r="F4373" i="76"/>
  <c r="F4374" i="76"/>
  <c r="F4375" i="76"/>
  <c r="F4376" i="76"/>
  <c r="F4377" i="76"/>
  <c r="F4378" i="76"/>
  <c r="F4379" i="76"/>
  <c r="F4380" i="76"/>
  <c r="F4381" i="76"/>
  <c r="F4382" i="76"/>
  <c r="F4383" i="76"/>
  <c r="F4384" i="76"/>
  <c r="F4385" i="76"/>
  <c r="F4386" i="76"/>
  <c r="F4387" i="76"/>
  <c r="F4388" i="76"/>
  <c r="F4389" i="76"/>
  <c r="F4390" i="76"/>
  <c r="F4391" i="76"/>
  <c r="F4392" i="76"/>
  <c r="F4393" i="76"/>
  <c r="F4394" i="76"/>
  <c r="F4395" i="76"/>
  <c r="F4396" i="76"/>
  <c r="F4397" i="76"/>
  <c r="F4398" i="76"/>
  <c r="F4399" i="76"/>
  <c r="F4400" i="76"/>
  <c r="F4401" i="76"/>
  <c r="F4402" i="76"/>
  <c r="F4403" i="76"/>
  <c r="F4404" i="76"/>
  <c r="F4405" i="76"/>
  <c r="F4406" i="76"/>
  <c r="F4407" i="76"/>
  <c r="F4408" i="76"/>
  <c r="F4409" i="76"/>
  <c r="F4410" i="76"/>
  <c r="F4411" i="76"/>
  <c r="F4412" i="76"/>
  <c r="F4413" i="76"/>
  <c r="F4414" i="76"/>
  <c r="F4415" i="76"/>
  <c r="F4416" i="76"/>
  <c r="F4417" i="76"/>
  <c r="F4418" i="76"/>
  <c r="F4419" i="76"/>
  <c r="F4420" i="76"/>
  <c r="F4421" i="76"/>
  <c r="F4422" i="76"/>
  <c r="F4423" i="76"/>
  <c r="F4424" i="76"/>
  <c r="F4425" i="76"/>
  <c r="F4426" i="76"/>
  <c r="F4427" i="76"/>
  <c r="F4428" i="76"/>
  <c r="F4429" i="76"/>
  <c r="F4430" i="76"/>
  <c r="F4431" i="76"/>
  <c r="F4432" i="76"/>
  <c r="F4433" i="76"/>
  <c r="F4434" i="76"/>
  <c r="F4435" i="76"/>
  <c r="F4436" i="76"/>
  <c r="F4437" i="76"/>
  <c r="F4438" i="76"/>
  <c r="F4439" i="76"/>
  <c r="F4440" i="76"/>
  <c r="F4441" i="76"/>
  <c r="F4442" i="76"/>
  <c r="F4443" i="76"/>
  <c r="F4444" i="76"/>
  <c r="F4445" i="76"/>
  <c r="F4446" i="76"/>
  <c r="F4447" i="76"/>
  <c r="F4448" i="76"/>
  <c r="F4449" i="76"/>
  <c r="F4450" i="76"/>
  <c r="F4451" i="76"/>
  <c r="F4452" i="76"/>
  <c r="F4453" i="76"/>
  <c r="F4454" i="76"/>
  <c r="F4455" i="76"/>
  <c r="F4456" i="76"/>
  <c r="F4457" i="76"/>
  <c r="F4458" i="76"/>
  <c r="F4459" i="76"/>
  <c r="F4460" i="76"/>
  <c r="F4461" i="76"/>
  <c r="F4462" i="76"/>
  <c r="F4463" i="76"/>
  <c r="F4464" i="76"/>
  <c r="F4465" i="76"/>
  <c r="F4466" i="76"/>
  <c r="F4467" i="76"/>
  <c r="F4468" i="76"/>
  <c r="F4469" i="76"/>
  <c r="F4470" i="76"/>
  <c r="F4471" i="76"/>
  <c r="F4472" i="76"/>
  <c r="F4473" i="76"/>
  <c r="F4474" i="76"/>
  <c r="F4475" i="76"/>
  <c r="F4476" i="76"/>
  <c r="F4477" i="76"/>
  <c r="F4478" i="76"/>
  <c r="F4479" i="76"/>
  <c r="F4480" i="76"/>
  <c r="F4481" i="76"/>
  <c r="F4482" i="76"/>
  <c r="F4483" i="76"/>
  <c r="F4484" i="76"/>
  <c r="F4485" i="76"/>
  <c r="F4486" i="76"/>
  <c r="F4487" i="76"/>
  <c r="F4488" i="76"/>
  <c r="F4489" i="76"/>
  <c r="F4490" i="76"/>
  <c r="F4491" i="76"/>
  <c r="F4492" i="76"/>
  <c r="F4493" i="76"/>
  <c r="F4494" i="76"/>
  <c r="F4495" i="76"/>
  <c r="F4496" i="76"/>
  <c r="F4497" i="76"/>
  <c r="F4498" i="76"/>
  <c r="F4499" i="76"/>
  <c r="F4500" i="76"/>
  <c r="F4501" i="76"/>
  <c r="F4502" i="76"/>
  <c r="F4503" i="76"/>
  <c r="F4504" i="76"/>
  <c r="F4505" i="76"/>
  <c r="F4506" i="76"/>
  <c r="F4507" i="76"/>
  <c r="F4508" i="76"/>
  <c r="F4509" i="76"/>
  <c r="F4510" i="76"/>
  <c r="F4511" i="76"/>
  <c r="F4512" i="76"/>
  <c r="F4513" i="76"/>
  <c r="F4514" i="76"/>
  <c r="F4515" i="76"/>
  <c r="F4516" i="76"/>
  <c r="F4517" i="76"/>
  <c r="F4518" i="76"/>
  <c r="F4519" i="76"/>
  <c r="F4520" i="76"/>
  <c r="F4521" i="76"/>
  <c r="F4522" i="76"/>
  <c r="F4523" i="76"/>
  <c r="F4524" i="76"/>
  <c r="F4525" i="76"/>
  <c r="F4526" i="76"/>
  <c r="F4527" i="76"/>
  <c r="F4528" i="76"/>
  <c r="F4529" i="76"/>
  <c r="F4530" i="76"/>
  <c r="F4531" i="76"/>
  <c r="F4532" i="76"/>
  <c r="F4533" i="76"/>
  <c r="F4534" i="76"/>
  <c r="F4535" i="76"/>
  <c r="F4536" i="76"/>
  <c r="F4537" i="76"/>
  <c r="F4538" i="76"/>
  <c r="F4539" i="76"/>
  <c r="F4540" i="76"/>
  <c r="F4541" i="76"/>
  <c r="F4542" i="76"/>
  <c r="F4543" i="76"/>
  <c r="F4544" i="76"/>
  <c r="F4545" i="76"/>
  <c r="F4546" i="76"/>
  <c r="F4547" i="76"/>
  <c r="F4548" i="76"/>
  <c r="F4549" i="76"/>
  <c r="F4550" i="76"/>
  <c r="F4551" i="76"/>
  <c r="F4552" i="76"/>
  <c r="F4553" i="76"/>
  <c r="F4554" i="76"/>
  <c r="F4555" i="76"/>
  <c r="F4556" i="76"/>
  <c r="F4557" i="76"/>
  <c r="F4558" i="76"/>
  <c r="F4559" i="76"/>
  <c r="F4560" i="76"/>
  <c r="F4561" i="76"/>
  <c r="F4562" i="76"/>
  <c r="F4563" i="76"/>
  <c r="F4564" i="76"/>
  <c r="F4565" i="76"/>
  <c r="F4566" i="76"/>
  <c r="F4567" i="76"/>
  <c r="F4568" i="76"/>
  <c r="F4569" i="76"/>
  <c r="F4570" i="76"/>
  <c r="F4571" i="76"/>
  <c r="F4572" i="76"/>
  <c r="F4573" i="76"/>
  <c r="F4574" i="76"/>
  <c r="F4575" i="76"/>
  <c r="F4576" i="76"/>
  <c r="F4577" i="76"/>
  <c r="F4578" i="76"/>
  <c r="F4579" i="76"/>
  <c r="F4580" i="76"/>
  <c r="F4581" i="76"/>
  <c r="F4582" i="76"/>
  <c r="F4583" i="76"/>
  <c r="F4584" i="76"/>
  <c r="F4585" i="76"/>
  <c r="F4586" i="76"/>
  <c r="F4587" i="76"/>
  <c r="F4588" i="76"/>
  <c r="F4589" i="76"/>
  <c r="F4590" i="76"/>
  <c r="F4591" i="76"/>
  <c r="F4592" i="76"/>
  <c r="F4593" i="76"/>
  <c r="F4594" i="76"/>
  <c r="F4595" i="76"/>
  <c r="F4596" i="76"/>
  <c r="F4597" i="76"/>
  <c r="F4598" i="76"/>
  <c r="F4599" i="76"/>
  <c r="F4600" i="76"/>
  <c r="F4601" i="76"/>
  <c r="F4602" i="76"/>
  <c r="F4603" i="76"/>
  <c r="F4604" i="76"/>
  <c r="F4605" i="76"/>
  <c r="F4606" i="76"/>
  <c r="F4607" i="76"/>
  <c r="F4608" i="76"/>
  <c r="F4609" i="76"/>
  <c r="F4610" i="76"/>
  <c r="F4611" i="76"/>
  <c r="F4612" i="76"/>
  <c r="F4613" i="76"/>
  <c r="F4614" i="76"/>
  <c r="F4615" i="76"/>
  <c r="F4616" i="76"/>
  <c r="F4617" i="76"/>
  <c r="F4618" i="76"/>
  <c r="F4619" i="76"/>
  <c r="F4620" i="76"/>
  <c r="F4621" i="76"/>
  <c r="F4622" i="76"/>
  <c r="F4623" i="76"/>
  <c r="F4624" i="76"/>
  <c r="F4625" i="76"/>
  <c r="F4626" i="76"/>
  <c r="F4627" i="76"/>
  <c r="F4628" i="76"/>
  <c r="F4629" i="76"/>
  <c r="F4630" i="76"/>
  <c r="F4631" i="76"/>
  <c r="F4632" i="76"/>
  <c r="F4633" i="76"/>
  <c r="F4634" i="76"/>
  <c r="F4635" i="76"/>
  <c r="F4636" i="76"/>
  <c r="F4637" i="76"/>
  <c r="F4638" i="76"/>
  <c r="F4639" i="76"/>
  <c r="F4640" i="76"/>
  <c r="F4641" i="76"/>
  <c r="F4642" i="76"/>
  <c r="F4643" i="76"/>
  <c r="F4644" i="76"/>
  <c r="F4645" i="76"/>
  <c r="F4646" i="76"/>
  <c r="F4647" i="76"/>
  <c r="F4648" i="76"/>
  <c r="F4649" i="76"/>
  <c r="F4650" i="76"/>
  <c r="F4651" i="76"/>
  <c r="F4652" i="76"/>
  <c r="F4653" i="76"/>
  <c r="F4654" i="76"/>
  <c r="F4655" i="76"/>
  <c r="F4656" i="76"/>
  <c r="F4657" i="76"/>
  <c r="F4658" i="76"/>
  <c r="F4659" i="76"/>
  <c r="F4660" i="76"/>
  <c r="F4661" i="76"/>
  <c r="F4662" i="76"/>
  <c r="F4663" i="76"/>
  <c r="F4664" i="76"/>
  <c r="F4665" i="76"/>
  <c r="F4666" i="76"/>
  <c r="F4667" i="76"/>
  <c r="F4668" i="76"/>
  <c r="F4669" i="76"/>
  <c r="F4670" i="76"/>
  <c r="F4671" i="76"/>
  <c r="F4672" i="76"/>
  <c r="F4673" i="76"/>
  <c r="F4674" i="76"/>
  <c r="F4675" i="76"/>
  <c r="F4676" i="76"/>
  <c r="F4677" i="76"/>
  <c r="F4678" i="76"/>
  <c r="F4679" i="76"/>
  <c r="F4680" i="76"/>
  <c r="F4681" i="76"/>
  <c r="F4682" i="76"/>
  <c r="F4683" i="76"/>
  <c r="F4684" i="76"/>
  <c r="F4685" i="76"/>
  <c r="F4686" i="76"/>
  <c r="F4687" i="76"/>
  <c r="F4688" i="76"/>
  <c r="F4689" i="76"/>
  <c r="F4690" i="76"/>
  <c r="F4691" i="76"/>
  <c r="F4692" i="76"/>
  <c r="F4693" i="76"/>
  <c r="F4694" i="76"/>
  <c r="F4695" i="76"/>
  <c r="F4696" i="76"/>
  <c r="F4697" i="76"/>
  <c r="F4698" i="76"/>
  <c r="F4699" i="76"/>
  <c r="F4700" i="76"/>
  <c r="F4701" i="76"/>
  <c r="F4702" i="76"/>
  <c r="F4703" i="76"/>
  <c r="F4704" i="76"/>
  <c r="F4705" i="76"/>
  <c r="F4706" i="76"/>
  <c r="F4707" i="76"/>
  <c r="F4708" i="76"/>
  <c r="F4709" i="76"/>
  <c r="F4710" i="76"/>
  <c r="F4711" i="76"/>
  <c r="F4712" i="76"/>
  <c r="F4713" i="76"/>
  <c r="F4714" i="76"/>
  <c r="F4715" i="76"/>
  <c r="F4716" i="76"/>
  <c r="F4717" i="76"/>
  <c r="F4718" i="76"/>
  <c r="F4719" i="76"/>
  <c r="F4720" i="76"/>
  <c r="F4721" i="76"/>
  <c r="F4722" i="76"/>
  <c r="F4723" i="76"/>
  <c r="F4724" i="76"/>
  <c r="F4725" i="76"/>
  <c r="F4726" i="76"/>
  <c r="F4727" i="76"/>
  <c r="F4728" i="76"/>
  <c r="F4729" i="76"/>
  <c r="F4730" i="76"/>
  <c r="F4731" i="76"/>
  <c r="F4732" i="76"/>
  <c r="F4733" i="76"/>
  <c r="F4734" i="76"/>
  <c r="F4735" i="76"/>
  <c r="F4736" i="76"/>
  <c r="F4737" i="76"/>
  <c r="F4738" i="76"/>
  <c r="F4739" i="76"/>
  <c r="F4740" i="76"/>
  <c r="F4741" i="76"/>
  <c r="F4742" i="76"/>
  <c r="F4743" i="76"/>
  <c r="F4744" i="76"/>
  <c r="F4745" i="76"/>
  <c r="F4746" i="76"/>
  <c r="F4747" i="76"/>
  <c r="F4748" i="76"/>
  <c r="F4749" i="76"/>
  <c r="F4750" i="76"/>
  <c r="F4751" i="76"/>
  <c r="F4752" i="76"/>
  <c r="F4753" i="76"/>
  <c r="F4754" i="76"/>
  <c r="F4755" i="76"/>
  <c r="F4756" i="76"/>
  <c r="F4757" i="76"/>
  <c r="F4758" i="76"/>
  <c r="F4759" i="76"/>
  <c r="F4760" i="76"/>
  <c r="F4761" i="76"/>
  <c r="F4762" i="76"/>
  <c r="F4763" i="76"/>
  <c r="F4764" i="76"/>
  <c r="F4765" i="76"/>
  <c r="F4766" i="76"/>
  <c r="F4767" i="76"/>
  <c r="F4768" i="76"/>
  <c r="F4769" i="76"/>
  <c r="F4770" i="76"/>
  <c r="F4771" i="76"/>
  <c r="F4772" i="76"/>
  <c r="F4773" i="76"/>
  <c r="F4774" i="76"/>
  <c r="F4775" i="76"/>
  <c r="F4776" i="76"/>
  <c r="F4777" i="76"/>
  <c r="F4778" i="76"/>
  <c r="F4779" i="76"/>
  <c r="F4780" i="76"/>
  <c r="F4781" i="76"/>
  <c r="F4782" i="76"/>
  <c r="F4783" i="76"/>
  <c r="F4784" i="76"/>
  <c r="F4785" i="76"/>
  <c r="F4786" i="76"/>
  <c r="F4787" i="76"/>
  <c r="F4788" i="76"/>
  <c r="F4789" i="76"/>
  <c r="F4790" i="76"/>
  <c r="F4791" i="76"/>
  <c r="F4792" i="76"/>
  <c r="F4793" i="76"/>
  <c r="F4794" i="76"/>
  <c r="F4795" i="76"/>
  <c r="F4796" i="76"/>
  <c r="F4797" i="76"/>
  <c r="F4798" i="76"/>
  <c r="F4799" i="76"/>
  <c r="F4800" i="76"/>
  <c r="F4801" i="76"/>
  <c r="F4802" i="76"/>
  <c r="F4803" i="76"/>
  <c r="F4804" i="76"/>
  <c r="F4805" i="76"/>
  <c r="F4806" i="76"/>
  <c r="F4807" i="76"/>
  <c r="F4808" i="76"/>
  <c r="F4809" i="76"/>
  <c r="F4810" i="76"/>
  <c r="F4811" i="76"/>
  <c r="F4812" i="76"/>
  <c r="F4813" i="76"/>
  <c r="F4814" i="76"/>
  <c r="F4815" i="76"/>
  <c r="F4816" i="76"/>
  <c r="F4817" i="76"/>
  <c r="F4818" i="76"/>
  <c r="F4819" i="76"/>
  <c r="F4820" i="76"/>
  <c r="F4821" i="76"/>
  <c r="F4822" i="76"/>
  <c r="F4823" i="76"/>
  <c r="F4824" i="76"/>
  <c r="F4825" i="76"/>
  <c r="F4826" i="76"/>
  <c r="F4827" i="76"/>
  <c r="F4828" i="76"/>
  <c r="F4829" i="76"/>
  <c r="F4830" i="76"/>
  <c r="F4831" i="76"/>
  <c r="F4832" i="76"/>
  <c r="F4833" i="76"/>
  <c r="F4834" i="76"/>
  <c r="F4835" i="76"/>
  <c r="F4836" i="76"/>
  <c r="F4837" i="76"/>
  <c r="F4838" i="76"/>
  <c r="F4839" i="76"/>
  <c r="F4840" i="76"/>
  <c r="F4841" i="76"/>
  <c r="F4842" i="76"/>
  <c r="F4843" i="76"/>
  <c r="F4844" i="76"/>
  <c r="F4845" i="76"/>
  <c r="F4846" i="76"/>
  <c r="F4847" i="76"/>
  <c r="F4848" i="76"/>
  <c r="F4849" i="76"/>
  <c r="F4850" i="76"/>
  <c r="F4851" i="76"/>
  <c r="F4852" i="76"/>
  <c r="F4853" i="76"/>
  <c r="F4854" i="76"/>
  <c r="F4855" i="76"/>
  <c r="F4856" i="76"/>
  <c r="F4857" i="76"/>
  <c r="F4858" i="76"/>
  <c r="F4859" i="76"/>
  <c r="F4860" i="76"/>
  <c r="F4861" i="76"/>
  <c r="F4862" i="76"/>
  <c r="F4863" i="76"/>
  <c r="F4864" i="76"/>
  <c r="F4865" i="76"/>
  <c r="F4866" i="76"/>
  <c r="F4867" i="76"/>
  <c r="F4868" i="76"/>
  <c r="F4869" i="76"/>
  <c r="F4870" i="76"/>
  <c r="F4871" i="76"/>
  <c r="F4872" i="76"/>
  <c r="F4873" i="76"/>
  <c r="F4874" i="76"/>
  <c r="F4875" i="76"/>
  <c r="F4876" i="76"/>
  <c r="F4877" i="76"/>
  <c r="F4878" i="76"/>
  <c r="F4879" i="76"/>
  <c r="F4880" i="76"/>
  <c r="F4881" i="76"/>
  <c r="F4882" i="76"/>
  <c r="F4883" i="76"/>
  <c r="F4884" i="76"/>
  <c r="F4885" i="76"/>
  <c r="F4886" i="76"/>
  <c r="F4887" i="76"/>
  <c r="F4888" i="76"/>
  <c r="F4889" i="76"/>
  <c r="F4890" i="76"/>
  <c r="F4891" i="76"/>
  <c r="F4892" i="76"/>
  <c r="F4893" i="76"/>
  <c r="F4894" i="76"/>
  <c r="F4895" i="76"/>
  <c r="F4896" i="76"/>
  <c r="F4897" i="76"/>
  <c r="F4898" i="76"/>
  <c r="F4899" i="76"/>
  <c r="F4900" i="76"/>
  <c r="F4901" i="76"/>
  <c r="F4902" i="76"/>
  <c r="F4903" i="76"/>
  <c r="F4904" i="76"/>
  <c r="F4905" i="76"/>
  <c r="F4906" i="76"/>
  <c r="F4907" i="76"/>
  <c r="F4908" i="76"/>
  <c r="F4909" i="76"/>
  <c r="F4910" i="76"/>
  <c r="F4911" i="76"/>
  <c r="F4912" i="76"/>
  <c r="F4913" i="76"/>
  <c r="F4914" i="76"/>
  <c r="F4915" i="76"/>
  <c r="F4916" i="76"/>
  <c r="F4917" i="76"/>
  <c r="F4918" i="76"/>
  <c r="F4919" i="76"/>
  <c r="F4920" i="76"/>
  <c r="F4921" i="76"/>
  <c r="F4922" i="76"/>
  <c r="F4923" i="76"/>
  <c r="F4924" i="76"/>
  <c r="F4925" i="76"/>
  <c r="F4926" i="76"/>
  <c r="F4927" i="76"/>
  <c r="F4928" i="76"/>
  <c r="F4929" i="76"/>
  <c r="F4930" i="76"/>
  <c r="F4931" i="76"/>
  <c r="F4932" i="76"/>
  <c r="F4933" i="76"/>
  <c r="F4934" i="76"/>
  <c r="F4935" i="76"/>
  <c r="F4936" i="76"/>
  <c r="F4937" i="76"/>
  <c r="F4938" i="76"/>
  <c r="F4939" i="76"/>
  <c r="F4940" i="76"/>
  <c r="F4941" i="76"/>
  <c r="F4942" i="76"/>
  <c r="F4943" i="76"/>
  <c r="F4944" i="76"/>
  <c r="F4945" i="76"/>
  <c r="F4946" i="76"/>
  <c r="F4947" i="76"/>
  <c r="F4948" i="76"/>
  <c r="F4949" i="76"/>
  <c r="F4950" i="76"/>
  <c r="F4951" i="76"/>
  <c r="F4952" i="76"/>
  <c r="F4953" i="76"/>
  <c r="F4954" i="76"/>
  <c r="F4955" i="76"/>
  <c r="F4956" i="76"/>
  <c r="F4957" i="76"/>
  <c r="F4958" i="76"/>
  <c r="F4959" i="76"/>
  <c r="F4960" i="76"/>
  <c r="F4961" i="76"/>
  <c r="F4962" i="76"/>
  <c r="F4963" i="76"/>
  <c r="F4964" i="76"/>
  <c r="F4965" i="76"/>
  <c r="F4966" i="76"/>
  <c r="F4967" i="76"/>
  <c r="F4968" i="76"/>
  <c r="F4969" i="76"/>
  <c r="F4970" i="76"/>
  <c r="F4971" i="76"/>
  <c r="F4972" i="76"/>
  <c r="F4973" i="76"/>
  <c r="F4974" i="76"/>
  <c r="F4975" i="76"/>
  <c r="F4976" i="76"/>
  <c r="F4977" i="76"/>
  <c r="F4978" i="76"/>
  <c r="F4979" i="76"/>
  <c r="F4980" i="76"/>
  <c r="F4981" i="76"/>
  <c r="F4982" i="76"/>
  <c r="F4983" i="76"/>
  <c r="F4984" i="76"/>
  <c r="F4985" i="76"/>
  <c r="F4986" i="76"/>
  <c r="F4987" i="76"/>
  <c r="F4988" i="76"/>
  <c r="F4989" i="76"/>
  <c r="F4990" i="76"/>
  <c r="F4991" i="76"/>
  <c r="F4992" i="76"/>
  <c r="F4993" i="76"/>
  <c r="F4994" i="76"/>
  <c r="F4995" i="76"/>
  <c r="F4996" i="76"/>
  <c r="F4997" i="76"/>
  <c r="F4998" i="76"/>
  <c r="F4999" i="76"/>
  <c r="F5000" i="76"/>
  <c r="F5001" i="76"/>
  <c r="F5002" i="76"/>
  <c r="F5003" i="76"/>
  <c r="F5004" i="76"/>
  <c r="F5005" i="76"/>
  <c r="F5006" i="76"/>
  <c r="F5007" i="76"/>
  <c r="F5008" i="76"/>
  <c r="F5009" i="76"/>
  <c r="F5010" i="76"/>
  <c r="F5011" i="76"/>
  <c r="F5012" i="76"/>
  <c r="F5013" i="76"/>
  <c r="F5014" i="76"/>
  <c r="F5015" i="76"/>
  <c r="F5016" i="76"/>
  <c r="F5017" i="76"/>
  <c r="F5018" i="76"/>
  <c r="F5019" i="76"/>
  <c r="F5020" i="76"/>
  <c r="F5021" i="76"/>
  <c r="F5022" i="76"/>
  <c r="F5023" i="76"/>
  <c r="F5024" i="76"/>
  <c r="F5025" i="76"/>
  <c r="F5026" i="76"/>
  <c r="F5027" i="76"/>
  <c r="F5028" i="76"/>
  <c r="F5029" i="76"/>
  <c r="F5030" i="76"/>
  <c r="F5031" i="76"/>
  <c r="F5032" i="76"/>
  <c r="F5033" i="76"/>
  <c r="F5034" i="76"/>
  <c r="F5035" i="76"/>
  <c r="F5036" i="76"/>
  <c r="F5037" i="76"/>
  <c r="F5038" i="76"/>
  <c r="F5039" i="76"/>
  <c r="F5040" i="76"/>
  <c r="F5041" i="76"/>
  <c r="F5042" i="76"/>
  <c r="F5043" i="76"/>
  <c r="F5044" i="76"/>
  <c r="F5045" i="76"/>
  <c r="F5046" i="76"/>
  <c r="F5047" i="76"/>
  <c r="F5048" i="76"/>
  <c r="F5049" i="76"/>
  <c r="F5050" i="76"/>
  <c r="F5051" i="76"/>
  <c r="F5052" i="76"/>
  <c r="F5053" i="76"/>
  <c r="F5054" i="76"/>
  <c r="F5055" i="76"/>
  <c r="F5056" i="76"/>
  <c r="F5057" i="76"/>
  <c r="F5058" i="76"/>
  <c r="F5059" i="76"/>
  <c r="F5060" i="76"/>
  <c r="F5061" i="76"/>
  <c r="F5062" i="76"/>
  <c r="F5063" i="76"/>
  <c r="F5064" i="76"/>
  <c r="F5065" i="76"/>
  <c r="F5066" i="76"/>
  <c r="F5067" i="76"/>
  <c r="F5068" i="76"/>
  <c r="F5069" i="76"/>
  <c r="F5070" i="76"/>
  <c r="F5071" i="76"/>
  <c r="F5072" i="76"/>
  <c r="F5073" i="76"/>
  <c r="F5074" i="76"/>
  <c r="F5075" i="76"/>
  <c r="F5076" i="76"/>
  <c r="F5077" i="76"/>
  <c r="F5078" i="76"/>
  <c r="F5079" i="76"/>
  <c r="F5080" i="76"/>
  <c r="F5081" i="76"/>
  <c r="F5082" i="76"/>
  <c r="F5083" i="76"/>
  <c r="F5084" i="76"/>
  <c r="F5085" i="76"/>
  <c r="F5086" i="76"/>
  <c r="F5087" i="76"/>
  <c r="F5088" i="76"/>
  <c r="F5089" i="76"/>
  <c r="F5090" i="76"/>
  <c r="F5091" i="76"/>
  <c r="F5092" i="76"/>
  <c r="F5093" i="76"/>
  <c r="F5094" i="76"/>
  <c r="F5095" i="76"/>
  <c r="F5096" i="76"/>
  <c r="F5097" i="76"/>
  <c r="F5098" i="76"/>
  <c r="F5099" i="76"/>
  <c r="F5100" i="76"/>
  <c r="F5101" i="76"/>
  <c r="F5102" i="76"/>
  <c r="F5103" i="76"/>
  <c r="F5104" i="76"/>
  <c r="F5105" i="76"/>
  <c r="F5106" i="76"/>
  <c r="F5107" i="76"/>
  <c r="F5108" i="76"/>
  <c r="F5109" i="76"/>
  <c r="F5110" i="76"/>
  <c r="F5111" i="76"/>
  <c r="F5112" i="76"/>
  <c r="F5113" i="76"/>
  <c r="F5114" i="76"/>
  <c r="F5115" i="76"/>
  <c r="F5116" i="76"/>
  <c r="F5117" i="76"/>
  <c r="F5118" i="76"/>
  <c r="F5119" i="76"/>
  <c r="F5120" i="76"/>
  <c r="F5121" i="76"/>
  <c r="F5122" i="76"/>
  <c r="F5123" i="76"/>
  <c r="F5124" i="76"/>
  <c r="F5125" i="76"/>
  <c r="F5126" i="76"/>
  <c r="F5127" i="76"/>
  <c r="F5128" i="76"/>
  <c r="F5129" i="76"/>
  <c r="F5130" i="76"/>
  <c r="F5131" i="76"/>
  <c r="F5132" i="76"/>
  <c r="F5133" i="76"/>
  <c r="F5134" i="76"/>
  <c r="F5135" i="76"/>
  <c r="F5136" i="76"/>
  <c r="F5137" i="76"/>
  <c r="F5138" i="76"/>
  <c r="F5139" i="76"/>
  <c r="F5140" i="76"/>
  <c r="F5141" i="76"/>
  <c r="F5142" i="76"/>
  <c r="F5143" i="76"/>
  <c r="F5144" i="76"/>
  <c r="F5145" i="76"/>
  <c r="F5146" i="76"/>
  <c r="F5147" i="76"/>
  <c r="F5148" i="76"/>
  <c r="F5149" i="76"/>
  <c r="F5150" i="76"/>
  <c r="F5151" i="76"/>
  <c r="F5152" i="76"/>
  <c r="F5153" i="76"/>
  <c r="F5154" i="76"/>
  <c r="F5155" i="76"/>
  <c r="F5156" i="76"/>
  <c r="F5157" i="76"/>
  <c r="F5158" i="76"/>
  <c r="F5159" i="76"/>
  <c r="F5160" i="76"/>
  <c r="F5161" i="76"/>
  <c r="F5162" i="76"/>
  <c r="F5163" i="76"/>
  <c r="F5164" i="76"/>
  <c r="F5165" i="76"/>
  <c r="F5166" i="76"/>
  <c r="F5167" i="76"/>
  <c r="F5168" i="76"/>
  <c r="F5169" i="76"/>
  <c r="F5170" i="76"/>
  <c r="F5171" i="76"/>
  <c r="F5172" i="76"/>
  <c r="F5173" i="76"/>
  <c r="F5174" i="76"/>
  <c r="F5175" i="76"/>
  <c r="F5176" i="76"/>
  <c r="F5177" i="76"/>
  <c r="F5178" i="76"/>
  <c r="F5179" i="76"/>
  <c r="F5180" i="76"/>
  <c r="F5181" i="76"/>
  <c r="F5182" i="76"/>
  <c r="F5183" i="76"/>
  <c r="F5184" i="76"/>
  <c r="F5185" i="76"/>
  <c r="F5186" i="76"/>
  <c r="F5187" i="76"/>
  <c r="F5188" i="76"/>
  <c r="F5189" i="76"/>
  <c r="F5190" i="76"/>
  <c r="F5191" i="76"/>
  <c r="F5192" i="76"/>
  <c r="F5193" i="76"/>
  <c r="F5194" i="76"/>
  <c r="F5195" i="76"/>
  <c r="F5196" i="76"/>
  <c r="F5197" i="76"/>
  <c r="F5198" i="76"/>
  <c r="F5199" i="76"/>
  <c r="F5200" i="76"/>
  <c r="F5201" i="76"/>
  <c r="F5202" i="76"/>
  <c r="F5203" i="76"/>
  <c r="F5204" i="76"/>
  <c r="F5205" i="76"/>
  <c r="F5206" i="76"/>
  <c r="F5207" i="76"/>
  <c r="F5208" i="76"/>
  <c r="F5209" i="76"/>
  <c r="F5210" i="76"/>
  <c r="F5211" i="76"/>
  <c r="F5212" i="76"/>
  <c r="F5213" i="76"/>
  <c r="F5214" i="76"/>
  <c r="F5215" i="76"/>
  <c r="F5216" i="76"/>
  <c r="F5217" i="76"/>
  <c r="F5218" i="76"/>
  <c r="F5219" i="76"/>
  <c r="F5220" i="76"/>
  <c r="F5221" i="76"/>
  <c r="F5222" i="76"/>
  <c r="F5223" i="76"/>
  <c r="F5224" i="76"/>
  <c r="F5225" i="76"/>
  <c r="F5226" i="76"/>
  <c r="F5227" i="76"/>
  <c r="F5228" i="76"/>
  <c r="F5229" i="76"/>
  <c r="F5230" i="76"/>
  <c r="F5231" i="76"/>
  <c r="F5232" i="76"/>
  <c r="F5233" i="76"/>
  <c r="F5234" i="76"/>
  <c r="F5235" i="76"/>
  <c r="F5236" i="76"/>
  <c r="F5237" i="76"/>
  <c r="F5238" i="76"/>
  <c r="F5239" i="76"/>
  <c r="F5240" i="76"/>
  <c r="F5241" i="76"/>
  <c r="F5242" i="76"/>
  <c r="F5243" i="76"/>
  <c r="F5244" i="76"/>
  <c r="F5245" i="76"/>
  <c r="F5246" i="76"/>
  <c r="F5247" i="76"/>
  <c r="F5248" i="76"/>
  <c r="F5249" i="76"/>
  <c r="F5250" i="76"/>
  <c r="F5251" i="76"/>
  <c r="F5252" i="76"/>
  <c r="F5253" i="76"/>
  <c r="F5254" i="76"/>
  <c r="F5255" i="76"/>
  <c r="F5256" i="76"/>
  <c r="F5257" i="76"/>
  <c r="F5258" i="76"/>
  <c r="F5259" i="76"/>
  <c r="F5260" i="76"/>
  <c r="F5261" i="76"/>
  <c r="F5262" i="76"/>
  <c r="F5263" i="76"/>
  <c r="F5264" i="76"/>
  <c r="F5265" i="76"/>
  <c r="F5266" i="76"/>
  <c r="F5267" i="76"/>
  <c r="F5268" i="76"/>
  <c r="F5269" i="76"/>
  <c r="F5270" i="76"/>
  <c r="F5271" i="76"/>
  <c r="F5272" i="76"/>
  <c r="F5273" i="76"/>
  <c r="F5274" i="76"/>
  <c r="F5275" i="76"/>
  <c r="F5276" i="76"/>
  <c r="F5277" i="76"/>
  <c r="F5278" i="76"/>
  <c r="F5279" i="76"/>
  <c r="F5280" i="76"/>
  <c r="F5281" i="76"/>
  <c r="F5282" i="76"/>
  <c r="F5283" i="76"/>
  <c r="F5284" i="76"/>
  <c r="F5285" i="76"/>
  <c r="F5286" i="76"/>
  <c r="F5287" i="76"/>
  <c r="F5288" i="76"/>
  <c r="F5289" i="76"/>
  <c r="F5290" i="76"/>
  <c r="F5291" i="76"/>
  <c r="F5292" i="76"/>
  <c r="F5293" i="76"/>
  <c r="F5294" i="76"/>
  <c r="F5295" i="76"/>
  <c r="F5296" i="76"/>
  <c r="F5297" i="76"/>
  <c r="F5298" i="76"/>
  <c r="F5299" i="76"/>
  <c r="F5300" i="76"/>
  <c r="F5301" i="76"/>
  <c r="F5302" i="76"/>
  <c r="F5303" i="76"/>
  <c r="F5304" i="76"/>
  <c r="F5305" i="76"/>
  <c r="F5306" i="76"/>
  <c r="F5307" i="76"/>
  <c r="F5308" i="76"/>
  <c r="F5309" i="76"/>
  <c r="F5310" i="76"/>
  <c r="F5311" i="76"/>
  <c r="F5312" i="76"/>
  <c r="F5313" i="76"/>
  <c r="F5314" i="76"/>
  <c r="F5315" i="76"/>
  <c r="F5316" i="76"/>
  <c r="F5317" i="76"/>
  <c r="F5318" i="76"/>
  <c r="F5319" i="76"/>
  <c r="F5320" i="76"/>
  <c r="F5321" i="76"/>
  <c r="F5322" i="76"/>
  <c r="F5323" i="76"/>
  <c r="F5324" i="76"/>
  <c r="F5325" i="76"/>
  <c r="F5326" i="76"/>
  <c r="F5327" i="76"/>
  <c r="F5328" i="76"/>
  <c r="F5329" i="76"/>
  <c r="F5330" i="76"/>
  <c r="F5331" i="76"/>
  <c r="F5332" i="76"/>
  <c r="F5333" i="76"/>
  <c r="F5334" i="76"/>
  <c r="F5335" i="76"/>
  <c r="F5336" i="76"/>
  <c r="F5337" i="76"/>
  <c r="F5338" i="76"/>
  <c r="F5339" i="76"/>
  <c r="F5340" i="76"/>
  <c r="F5341" i="76"/>
  <c r="F5342" i="76"/>
  <c r="F5343" i="76"/>
  <c r="F5344" i="76"/>
  <c r="F5345" i="76"/>
  <c r="F5346" i="76"/>
  <c r="F5347" i="76"/>
  <c r="F5348" i="76"/>
  <c r="F5349" i="76"/>
  <c r="F5350" i="76"/>
  <c r="F5351" i="76"/>
  <c r="F5352" i="76"/>
  <c r="F5353" i="76"/>
  <c r="F5354" i="76"/>
  <c r="F5355" i="76"/>
  <c r="F5356" i="76"/>
  <c r="F5357" i="76"/>
  <c r="F5358" i="76"/>
  <c r="F5359" i="76"/>
  <c r="F5360" i="76"/>
  <c r="F5361" i="76"/>
  <c r="F5362" i="76"/>
  <c r="F5363" i="76"/>
  <c r="F5364" i="76"/>
  <c r="F5365" i="76"/>
  <c r="F5366" i="76"/>
  <c r="F5367" i="76"/>
  <c r="F5368" i="76"/>
  <c r="F5369" i="76"/>
  <c r="F5370" i="76"/>
  <c r="F5371" i="76"/>
  <c r="F5372" i="76"/>
  <c r="F5373" i="76"/>
  <c r="F5374" i="76"/>
  <c r="F5375" i="76"/>
  <c r="F5376" i="76"/>
  <c r="F5377" i="76"/>
  <c r="F5378" i="76"/>
  <c r="F5379" i="76"/>
  <c r="F5380" i="76"/>
  <c r="F5381" i="76"/>
  <c r="F5382" i="76"/>
  <c r="F5383" i="76"/>
  <c r="F5384" i="76"/>
  <c r="F5385" i="76"/>
  <c r="F5386" i="76"/>
  <c r="F5387" i="76"/>
  <c r="F5388" i="76"/>
  <c r="F5389" i="76"/>
  <c r="F5390" i="76"/>
  <c r="F5391" i="76"/>
  <c r="F5392" i="76"/>
  <c r="F5393" i="76"/>
  <c r="F5394" i="76"/>
  <c r="F5395" i="76"/>
  <c r="F5396" i="76"/>
  <c r="F5397" i="76"/>
  <c r="F5398" i="76"/>
  <c r="F5399" i="76"/>
  <c r="F5400" i="76"/>
  <c r="F5401" i="76"/>
  <c r="F5402" i="76"/>
  <c r="F5403" i="76"/>
  <c r="F5404" i="76"/>
  <c r="F5405" i="76"/>
  <c r="F5406" i="76"/>
  <c r="F5407" i="76"/>
  <c r="F5408" i="76"/>
  <c r="F5409" i="76"/>
  <c r="F5410" i="76"/>
  <c r="F5411" i="76"/>
  <c r="F5412" i="76"/>
  <c r="F5413" i="76"/>
  <c r="F5414" i="76"/>
  <c r="F5415" i="76"/>
  <c r="F5416" i="76"/>
  <c r="F5417" i="76"/>
  <c r="F5418" i="76"/>
  <c r="F5419" i="76"/>
  <c r="F5420" i="76"/>
  <c r="F5421" i="76"/>
  <c r="F5422" i="76"/>
  <c r="F5423" i="76"/>
  <c r="F5424" i="76"/>
  <c r="F5425" i="76"/>
  <c r="F5426" i="76"/>
  <c r="F5427" i="76"/>
  <c r="F5428" i="76"/>
  <c r="F5429" i="76"/>
  <c r="F5430" i="76"/>
  <c r="F5431" i="76"/>
  <c r="F5432" i="76"/>
  <c r="F5433" i="76"/>
  <c r="F5434" i="76"/>
  <c r="F5435" i="76"/>
  <c r="F5436" i="76"/>
  <c r="F5437" i="76"/>
  <c r="F5438" i="76"/>
  <c r="F5439" i="76"/>
  <c r="F5440" i="76"/>
  <c r="F5441" i="76"/>
  <c r="F5442" i="76"/>
  <c r="F5443" i="76"/>
  <c r="F5444" i="76"/>
  <c r="F5445" i="76"/>
  <c r="F5446" i="76"/>
  <c r="F5447" i="76"/>
  <c r="F5448" i="76"/>
  <c r="F5449" i="76"/>
  <c r="F5450" i="76"/>
  <c r="F5451" i="76"/>
  <c r="F5452" i="76"/>
  <c r="F5453" i="76"/>
  <c r="F5454" i="76"/>
  <c r="F5455" i="76"/>
  <c r="F5456" i="76"/>
  <c r="F5457" i="76"/>
  <c r="F5458" i="76"/>
  <c r="F5459" i="76"/>
  <c r="F5460" i="76"/>
  <c r="F5461" i="76"/>
  <c r="F5462" i="76"/>
  <c r="F5463" i="76"/>
  <c r="F5464" i="76"/>
  <c r="F5465" i="76"/>
  <c r="F5466" i="76"/>
  <c r="F5467" i="76"/>
  <c r="F5468" i="76"/>
  <c r="F5469" i="76"/>
  <c r="F5470" i="76"/>
  <c r="F5471" i="76"/>
  <c r="F5472" i="76"/>
  <c r="F5473" i="76"/>
  <c r="F5474" i="76"/>
  <c r="F5475" i="76"/>
  <c r="F5476" i="76"/>
  <c r="F5477" i="76"/>
  <c r="F5478" i="76"/>
  <c r="F5479" i="76"/>
  <c r="F5480" i="76"/>
  <c r="F5481" i="76"/>
  <c r="F5482" i="76"/>
  <c r="F5483" i="76"/>
  <c r="F5484" i="76"/>
  <c r="F5485" i="76"/>
  <c r="F5486" i="76"/>
  <c r="F5487" i="76"/>
  <c r="F5488" i="76"/>
  <c r="F5489" i="76"/>
  <c r="F5490" i="76"/>
  <c r="F5491" i="76"/>
  <c r="F5492" i="76"/>
  <c r="F5493" i="76"/>
  <c r="F5494" i="76"/>
  <c r="F5495" i="76"/>
  <c r="F5496" i="76"/>
  <c r="F5497" i="76"/>
  <c r="F5498" i="76"/>
  <c r="F5499" i="76"/>
  <c r="F5500" i="76"/>
  <c r="F5501" i="76"/>
  <c r="F5502" i="76"/>
  <c r="F5503" i="76"/>
  <c r="F5504" i="76"/>
  <c r="F5505" i="76"/>
  <c r="F5506" i="76"/>
  <c r="F5507" i="76"/>
  <c r="F5508" i="76"/>
  <c r="F5509" i="76"/>
  <c r="F5510" i="76"/>
  <c r="F5511" i="76"/>
  <c r="F5512" i="76"/>
  <c r="F5513" i="76"/>
  <c r="F5514" i="76"/>
  <c r="F5515" i="76"/>
  <c r="F5516" i="76"/>
  <c r="F5517" i="76"/>
  <c r="F5518" i="76"/>
  <c r="F5519" i="76"/>
  <c r="F5520" i="76"/>
  <c r="F5521" i="76"/>
  <c r="F5522" i="76"/>
  <c r="F5523" i="76"/>
  <c r="F5524" i="76"/>
  <c r="F5525" i="76"/>
  <c r="F5526" i="76"/>
  <c r="F5527" i="76"/>
  <c r="F5528" i="76"/>
  <c r="F5529" i="76"/>
  <c r="F5530" i="76"/>
  <c r="F5531" i="76"/>
  <c r="F5532" i="76"/>
  <c r="F5533" i="76"/>
  <c r="F5534" i="76"/>
  <c r="F5535" i="76"/>
  <c r="F5536" i="76"/>
  <c r="F5537" i="76"/>
  <c r="F5538" i="76"/>
  <c r="F5539" i="76"/>
  <c r="F5540" i="76"/>
  <c r="F5541" i="76"/>
  <c r="F5542" i="76"/>
  <c r="F5543" i="76"/>
  <c r="F5544" i="76"/>
  <c r="F5545" i="76"/>
  <c r="F5546" i="76"/>
  <c r="F5547" i="76"/>
  <c r="F5548" i="76"/>
  <c r="F5549" i="76"/>
  <c r="F5550" i="76"/>
  <c r="F5551" i="76"/>
  <c r="F5552" i="76"/>
  <c r="F5553" i="76"/>
  <c r="F5554" i="76"/>
  <c r="F5555" i="76"/>
  <c r="F5556" i="76"/>
  <c r="F5557" i="76"/>
  <c r="F5558" i="76"/>
  <c r="F5559" i="76"/>
  <c r="F5560" i="76"/>
  <c r="F5561" i="76"/>
  <c r="F5562" i="76"/>
  <c r="F5563" i="76"/>
  <c r="F5564" i="76"/>
  <c r="F5565" i="76"/>
  <c r="F5566" i="76"/>
  <c r="F5567" i="76"/>
  <c r="F5568" i="76"/>
  <c r="F5569" i="76"/>
  <c r="F5570" i="76"/>
  <c r="F5571" i="76"/>
  <c r="F5572" i="76"/>
  <c r="F5573" i="76"/>
  <c r="F5574" i="76"/>
  <c r="F5575" i="76"/>
  <c r="F5576" i="76"/>
  <c r="F5577" i="76"/>
  <c r="F5578" i="76"/>
  <c r="F5579" i="76"/>
  <c r="F5580" i="76"/>
  <c r="F5581" i="76"/>
  <c r="F5582" i="76"/>
  <c r="F5583" i="76"/>
  <c r="F5584" i="76"/>
  <c r="F5585" i="76"/>
  <c r="F5586" i="76"/>
  <c r="F5587" i="76"/>
  <c r="F5588" i="76"/>
  <c r="F5589" i="76"/>
  <c r="F5590" i="76"/>
  <c r="F5591" i="76"/>
  <c r="F5592" i="76"/>
  <c r="F5593" i="76"/>
  <c r="F5594" i="76"/>
  <c r="F5595" i="76"/>
  <c r="F5596" i="76"/>
  <c r="F5597" i="76"/>
  <c r="F5598" i="76"/>
  <c r="F5599" i="76"/>
  <c r="F5600" i="76"/>
  <c r="F5601" i="76"/>
  <c r="F5602" i="76"/>
  <c r="F5603" i="76"/>
  <c r="F5604" i="76"/>
  <c r="F5605" i="76"/>
  <c r="F5606" i="76"/>
  <c r="F5607" i="76"/>
  <c r="F5608" i="76"/>
  <c r="F5609" i="76"/>
  <c r="F5610" i="76"/>
  <c r="F5611" i="76"/>
  <c r="F5612" i="76"/>
  <c r="F5613" i="76"/>
  <c r="F5614" i="76"/>
  <c r="F5615" i="76"/>
  <c r="F5616" i="76"/>
  <c r="F5617" i="76"/>
  <c r="F5618" i="76"/>
  <c r="F5619" i="76"/>
  <c r="F5620" i="76"/>
  <c r="F5621" i="76"/>
  <c r="F5622" i="76"/>
  <c r="F5623" i="76"/>
  <c r="F5624" i="76"/>
  <c r="F5625" i="76"/>
  <c r="F5626" i="76"/>
  <c r="F5627" i="76"/>
  <c r="F5628" i="76"/>
  <c r="F5629" i="76"/>
  <c r="F5630" i="76"/>
  <c r="F5631" i="76"/>
  <c r="F5632" i="76"/>
  <c r="F5633" i="76"/>
  <c r="F5634" i="76"/>
  <c r="F5635" i="76"/>
  <c r="F5636" i="76"/>
  <c r="F5637" i="76"/>
  <c r="F5638" i="76"/>
  <c r="F5639" i="76"/>
  <c r="F5640" i="76"/>
  <c r="F5641" i="76"/>
  <c r="F5642" i="76"/>
  <c r="F5643" i="76"/>
  <c r="F5644" i="76"/>
  <c r="F5645" i="76"/>
  <c r="F5646" i="76"/>
  <c r="F5647" i="76"/>
  <c r="F5648" i="76"/>
  <c r="F5649" i="76"/>
  <c r="F5650" i="76"/>
  <c r="F5651" i="76"/>
  <c r="F5652" i="76"/>
  <c r="F5653" i="76"/>
  <c r="F5654" i="76"/>
  <c r="F5655" i="76"/>
  <c r="F5656" i="76"/>
  <c r="F5657" i="76"/>
  <c r="F5658" i="76"/>
  <c r="F5659" i="76"/>
  <c r="F5660" i="76"/>
  <c r="F5661" i="76"/>
  <c r="F5662" i="76"/>
  <c r="F5663" i="76"/>
  <c r="F5664" i="76"/>
  <c r="F5665" i="76"/>
  <c r="F5666" i="76"/>
  <c r="F5667" i="76"/>
  <c r="F5668" i="76"/>
  <c r="F5669" i="76"/>
  <c r="F5670" i="76"/>
  <c r="F5671" i="76"/>
  <c r="F5672" i="76"/>
  <c r="F5673" i="76"/>
  <c r="F5674" i="76"/>
  <c r="F5675" i="76"/>
  <c r="F5676" i="76"/>
  <c r="F5677" i="76"/>
  <c r="F5678" i="76"/>
  <c r="F5679" i="76"/>
  <c r="F5680" i="76"/>
  <c r="F5681" i="76"/>
  <c r="F5682" i="76"/>
  <c r="F5683" i="76"/>
  <c r="F5684" i="76"/>
  <c r="F5685" i="76"/>
  <c r="F5686" i="76"/>
  <c r="F5687" i="76"/>
  <c r="F5688" i="76"/>
  <c r="F5689" i="76"/>
  <c r="F5690" i="76"/>
  <c r="F5691" i="76"/>
  <c r="F5692" i="76"/>
  <c r="F5693" i="76"/>
  <c r="F5694" i="76"/>
  <c r="F5695" i="76"/>
  <c r="F5696" i="76"/>
  <c r="F5697" i="76"/>
  <c r="F5698" i="76"/>
  <c r="F5699" i="76"/>
  <c r="F5700" i="76"/>
  <c r="F5701" i="76"/>
  <c r="F5702" i="76"/>
  <c r="F5703" i="76"/>
  <c r="F5704" i="76"/>
  <c r="F5705" i="76"/>
  <c r="F5706" i="76"/>
  <c r="F5707" i="76"/>
  <c r="F5708" i="76"/>
  <c r="F5709" i="76"/>
  <c r="F5710" i="76"/>
  <c r="F5711" i="76"/>
  <c r="F5712" i="76"/>
  <c r="F5713" i="76"/>
  <c r="F5714" i="76"/>
  <c r="F5715" i="76"/>
  <c r="F5716" i="76"/>
  <c r="F5717" i="76"/>
  <c r="F5718" i="76"/>
  <c r="F5719" i="76"/>
  <c r="F5720" i="76"/>
  <c r="F5721" i="76"/>
  <c r="F5722" i="76"/>
  <c r="F5723" i="76"/>
  <c r="F5724" i="76"/>
  <c r="F5725" i="76"/>
  <c r="F5726" i="76"/>
  <c r="F5727" i="76"/>
  <c r="F5728" i="76"/>
  <c r="F5729" i="76"/>
  <c r="F5730" i="76"/>
  <c r="F5731" i="76"/>
  <c r="F5732" i="76"/>
  <c r="F5733" i="76"/>
  <c r="F5734" i="76"/>
  <c r="F5735" i="76"/>
  <c r="F5736" i="76"/>
  <c r="F5737" i="76"/>
  <c r="F5738" i="76"/>
  <c r="F5739" i="76"/>
  <c r="F5740" i="76"/>
  <c r="F5741" i="76"/>
  <c r="F5742" i="76"/>
  <c r="F5743" i="76"/>
  <c r="F5744" i="76"/>
  <c r="F5745" i="76"/>
  <c r="F5746" i="76"/>
  <c r="F5747" i="76"/>
  <c r="F5748" i="76"/>
  <c r="F5749" i="76"/>
  <c r="F5750" i="76"/>
  <c r="F5751" i="76"/>
  <c r="F5752" i="76"/>
  <c r="F5753" i="76"/>
  <c r="F5754" i="76"/>
  <c r="F5755" i="76"/>
  <c r="F5756" i="76"/>
  <c r="F5757" i="76"/>
  <c r="F5758" i="76"/>
  <c r="F5759" i="76"/>
  <c r="F5760" i="76"/>
  <c r="F5761" i="76"/>
  <c r="F5762" i="76"/>
  <c r="F5763" i="76"/>
  <c r="F5764" i="76"/>
  <c r="F5765" i="76"/>
  <c r="F5766" i="76"/>
  <c r="F5767" i="76"/>
  <c r="F5768" i="76"/>
  <c r="F5769" i="76"/>
  <c r="F5770" i="76"/>
  <c r="F5771" i="76"/>
  <c r="F5772" i="76"/>
  <c r="F5773" i="76"/>
  <c r="F5774" i="76"/>
  <c r="F5775" i="76"/>
  <c r="F5776" i="76"/>
  <c r="F5777" i="76"/>
  <c r="F5778" i="76"/>
  <c r="F5779" i="76"/>
  <c r="F5780" i="76"/>
  <c r="F5781" i="76"/>
  <c r="F5782" i="76"/>
  <c r="F5783" i="76"/>
  <c r="F5784" i="76"/>
  <c r="F5785" i="76"/>
  <c r="F5786" i="76"/>
  <c r="F5787" i="76"/>
  <c r="F5788" i="76"/>
  <c r="F5789" i="76"/>
  <c r="F5790" i="76"/>
  <c r="F5791" i="76"/>
  <c r="F5792" i="76"/>
  <c r="F5793" i="76"/>
  <c r="F5794" i="76"/>
  <c r="F5795" i="76"/>
  <c r="F5796" i="76"/>
  <c r="F5797" i="76"/>
  <c r="F5798" i="76"/>
  <c r="F5799" i="76"/>
  <c r="F5800" i="76"/>
  <c r="F5801" i="76"/>
  <c r="F5802" i="76"/>
  <c r="F5803" i="76"/>
  <c r="F5804" i="76"/>
  <c r="F5805" i="76"/>
  <c r="F5806" i="76"/>
  <c r="F5807" i="76"/>
  <c r="F5808" i="76"/>
  <c r="F5809" i="76"/>
  <c r="F5810" i="76"/>
  <c r="F5811" i="76"/>
  <c r="F5812" i="76"/>
  <c r="F5813" i="76"/>
  <c r="F5814" i="76"/>
  <c r="F5815" i="76"/>
  <c r="F5816" i="76"/>
  <c r="F5817" i="76"/>
  <c r="F5818" i="76"/>
  <c r="F5819" i="76"/>
  <c r="F5820" i="76"/>
  <c r="F5821" i="76"/>
  <c r="F5822" i="76"/>
  <c r="F5823" i="76"/>
  <c r="F5824" i="76"/>
  <c r="F5825" i="76"/>
  <c r="F5826" i="76"/>
  <c r="F5827" i="76"/>
  <c r="F5828" i="76"/>
  <c r="F5829" i="76"/>
  <c r="F5830" i="76"/>
  <c r="F5831" i="76"/>
  <c r="F5832" i="76"/>
  <c r="F5833" i="76"/>
  <c r="F5834" i="76"/>
  <c r="F5835" i="76"/>
  <c r="F5836" i="76"/>
  <c r="F5837" i="76"/>
  <c r="F5838" i="76"/>
  <c r="F5839" i="76"/>
  <c r="F5840" i="76"/>
  <c r="F5841" i="76"/>
  <c r="F5842" i="76"/>
  <c r="F5843" i="76"/>
  <c r="F5844" i="76"/>
  <c r="F5845" i="76"/>
  <c r="F5846" i="76"/>
  <c r="F5847" i="76"/>
  <c r="F5848" i="76"/>
  <c r="F5849" i="76"/>
  <c r="F5850" i="76"/>
  <c r="F5851" i="76"/>
  <c r="F5852" i="76"/>
  <c r="F5853" i="76"/>
  <c r="F5854" i="76"/>
  <c r="F5855" i="76"/>
  <c r="F5856" i="76"/>
  <c r="F5857" i="76"/>
  <c r="F5858" i="76"/>
  <c r="F5859" i="76"/>
  <c r="F5860" i="76"/>
  <c r="F5861" i="76"/>
  <c r="F5862" i="76"/>
  <c r="F5863" i="76"/>
  <c r="F5864" i="76"/>
  <c r="F5865" i="76"/>
  <c r="F5866" i="76"/>
  <c r="F5867" i="76"/>
  <c r="F5868" i="76"/>
  <c r="F5869" i="76"/>
  <c r="F5870" i="76"/>
  <c r="F5871" i="76"/>
  <c r="F5872" i="76"/>
  <c r="F5873" i="76"/>
  <c r="F5874" i="76"/>
  <c r="F5875" i="76"/>
  <c r="F5876" i="76"/>
  <c r="F5877" i="76"/>
  <c r="F5878" i="76"/>
  <c r="F5879" i="76"/>
  <c r="F5880" i="76"/>
  <c r="F5881" i="76"/>
  <c r="F5882" i="76"/>
  <c r="F5883" i="76"/>
  <c r="F5884" i="76"/>
  <c r="F5885" i="76"/>
  <c r="F5886" i="76"/>
  <c r="F5887" i="76"/>
  <c r="F5888" i="76"/>
  <c r="F5889" i="76"/>
  <c r="F5890" i="76"/>
  <c r="F5891" i="76"/>
  <c r="F5892" i="76"/>
  <c r="F5893" i="76"/>
  <c r="F5894" i="76"/>
  <c r="F5895" i="76"/>
  <c r="F5896" i="76"/>
  <c r="F5897" i="76"/>
  <c r="F5898" i="76"/>
  <c r="F5899" i="76"/>
  <c r="F5900" i="76"/>
  <c r="F5901" i="76"/>
  <c r="F5902" i="76"/>
  <c r="F5903" i="76"/>
  <c r="F5904" i="76"/>
  <c r="F5905" i="76"/>
  <c r="F5906" i="76"/>
  <c r="F5907" i="76"/>
  <c r="F5908" i="76"/>
  <c r="F5909" i="76"/>
  <c r="F5910" i="76"/>
  <c r="F5911" i="76"/>
  <c r="F5912" i="76"/>
  <c r="F5913" i="76"/>
  <c r="F5914" i="76"/>
  <c r="F5915" i="76"/>
  <c r="F5916" i="76"/>
  <c r="F5917" i="76"/>
  <c r="F5918" i="76"/>
  <c r="F5919" i="76"/>
  <c r="F5920" i="76"/>
  <c r="F5921" i="76"/>
  <c r="F5922" i="76"/>
  <c r="F5923" i="76"/>
  <c r="F5924" i="76"/>
  <c r="F5925" i="76"/>
  <c r="F5926" i="76"/>
  <c r="F5927" i="76"/>
  <c r="F5928" i="76"/>
  <c r="F5929" i="76"/>
  <c r="F5930" i="76"/>
  <c r="F5931" i="76"/>
  <c r="F5932" i="76"/>
  <c r="F5933" i="76"/>
  <c r="F5934" i="76"/>
  <c r="F5935" i="76"/>
  <c r="F5936" i="76"/>
  <c r="F5937" i="76"/>
  <c r="F5938" i="76"/>
  <c r="F5939" i="76"/>
  <c r="F5940" i="76"/>
  <c r="F5941" i="76"/>
  <c r="F5942" i="76"/>
  <c r="F5943" i="76"/>
  <c r="F5944" i="76"/>
  <c r="F5945" i="76"/>
  <c r="F5946" i="76"/>
  <c r="F5947" i="76"/>
  <c r="F5948" i="76"/>
  <c r="F5949" i="76"/>
  <c r="F5950" i="76"/>
  <c r="F5951" i="76"/>
  <c r="F5952" i="76"/>
  <c r="F5953" i="76"/>
  <c r="F5954" i="76"/>
  <c r="F5955" i="76"/>
  <c r="F5956" i="76"/>
  <c r="F5957" i="76"/>
  <c r="F5958" i="76"/>
  <c r="F5959" i="76"/>
  <c r="F5960" i="76"/>
  <c r="F5961" i="76"/>
  <c r="F5962" i="76"/>
  <c r="F5963" i="76"/>
  <c r="F5964" i="76"/>
  <c r="F5965" i="76"/>
  <c r="F5966" i="76"/>
  <c r="F5967" i="76"/>
  <c r="F5968" i="76"/>
  <c r="F5969" i="76"/>
  <c r="F5970" i="76"/>
  <c r="F5971" i="76"/>
  <c r="F5972" i="76"/>
  <c r="F5973" i="76"/>
  <c r="F5974" i="76"/>
  <c r="F5975" i="76"/>
  <c r="F5976" i="76"/>
  <c r="F5977" i="76"/>
  <c r="F5978" i="76"/>
  <c r="F5979" i="76"/>
  <c r="F5980" i="76"/>
  <c r="F5981" i="76"/>
  <c r="F5982" i="76"/>
  <c r="F5983" i="76"/>
  <c r="F5984" i="76"/>
  <c r="F5985" i="76"/>
  <c r="F5986" i="76"/>
  <c r="F5987" i="76"/>
  <c r="F5988" i="76"/>
  <c r="F5989" i="76"/>
  <c r="F5990" i="76"/>
  <c r="F5991" i="76"/>
  <c r="F5992" i="76"/>
  <c r="F5993" i="76"/>
  <c r="F5994" i="76"/>
  <c r="F5995" i="76"/>
  <c r="F5996" i="76"/>
  <c r="F5997" i="76"/>
  <c r="F5998" i="76"/>
  <c r="F5999" i="76"/>
  <c r="F6000" i="76"/>
  <c r="F6001" i="76"/>
  <c r="F6002" i="76"/>
  <c r="F6003" i="76"/>
  <c r="F6004" i="76"/>
  <c r="F6005" i="76"/>
  <c r="F6006" i="76"/>
  <c r="F6007" i="76"/>
  <c r="F6008" i="76"/>
  <c r="F6009" i="76"/>
  <c r="F6010" i="76"/>
  <c r="F6011" i="76"/>
  <c r="F6012" i="76"/>
  <c r="F6013" i="76"/>
  <c r="F6014" i="76"/>
  <c r="F6015" i="76"/>
  <c r="F6016" i="76"/>
  <c r="F6017" i="76"/>
  <c r="F6018" i="76"/>
  <c r="F6019" i="76"/>
  <c r="F6020" i="76"/>
  <c r="F6021" i="76"/>
  <c r="F6022" i="76"/>
  <c r="F6023" i="76"/>
  <c r="F6024" i="76"/>
  <c r="F6025" i="76"/>
  <c r="F6026" i="76"/>
  <c r="F6027" i="76"/>
  <c r="F6028" i="76"/>
  <c r="F6029" i="76"/>
  <c r="F6030" i="76"/>
  <c r="F6031" i="76"/>
  <c r="F6032" i="76"/>
  <c r="F6033" i="76"/>
  <c r="F6034" i="76"/>
  <c r="F6035" i="76"/>
  <c r="F6036" i="76"/>
  <c r="F6037" i="76"/>
  <c r="F6038" i="76"/>
  <c r="F6039" i="76"/>
  <c r="F6040" i="76"/>
  <c r="F6041" i="76"/>
  <c r="F6042" i="76"/>
  <c r="F6043" i="76"/>
  <c r="F6044" i="76"/>
  <c r="F6045" i="76"/>
  <c r="F6046" i="76"/>
  <c r="F6047" i="76"/>
  <c r="F6048" i="76"/>
  <c r="F6049" i="76"/>
  <c r="F6050" i="76"/>
  <c r="F6051" i="76"/>
  <c r="F6052" i="76"/>
  <c r="F6053" i="76"/>
  <c r="F6054" i="76"/>
  <c r="F6055" i="76"/>
  <c r="F6056" i="76"/>
  <c r="F6057" i="76"/>
  <c r="F6058" i="76"/>
  <c r="F6059" i="76"/>
  <c r="F6060" i="76"/>
  <c r="F6061" i="76"/>
  <c r="F6062" i="76"/>
  <c r="F6063" i="76"/>
  <c r="F6064" i="76"/>
  <c r="F6065" i="76"/>
  <c r="F6066" i="76"/>
  <c r="F6067" i="76"/>
  <c r="F6068" i="76"/>
  <c r="F6069" i="76"/>
  <c r="F6070" i="76"/>
  <c r="F6071" i="76"/>
  <c r="F6072" i="76"/>
  <c r="F6073" i="76"/>
  <c r="F6074" i="76"/>
  <c r="F6075" i="76"/>
  <c r="F6076" i="76"/>
  <c r="F6077" i="76"/>
  <c r="F6078" i="76"/>
  <c r="F6079" i="76"/>
  <c r="F6080" i="76"/>
  <c r="F6081" i="76"/>
  <c r="F6082" i="76"/>
  <c r="F6083" i="76"/>
  <c r="F6084" i="76"/>
  <c r="F6085" i="76"/>
  <c r="F6086" i="76"/>
  <c r="F6087" i="76"/>
  <c r="F6088" i="76"/>
  <c r="F6089" i="76"/>
  <c r="F6090" i="76"/>
  <c r="F6091" i="76"/>
  <c r="F6092" i="76"/>
  <c r="F6093" i="76"/>
  <c r="F6094" i="76"/>
  <c r="F6095" i="76"/>
  <c r="F6096" i="76"/>
  <c r="F6097" i="76"/>
  <c r="F6098" i="76"/>
  <c r="F6099" i="76"/>
  <c r="F6100" i="76"/>
  <c r="F6101" i="76"/>
  <c r="F6102" i="76"/>
  <c r="F6103" i="76"/>
  <c r="F6104" i="76"/>
  <c r="F6105" i="76"/>
  <c r="F6106" i="76"/>
  <c r="F6107" i="76"/>
  <c r="F6108" i="76"/>
  <c r="F6109" i="76"/>
  <c r="F6110" i="76"/>
  <c r="F6111" i="76"/>
  <c r="F6112" i="76"/>
  <c r="F6113" i="76"/>
  <c r="F6114" i="76"/>
  <c r="F6115" i="76"/>
  <c r="F6116" i="76"/>
  <c r="F6117" i="76"/>
  <c r="F6118" i="76"/>
  <c r="F6119" i="76"/>
  <c r="F6120" i="76"/>
  <c r="F6121" i="76"/>
  <c r="F6122" i="76"/>
  <c r="F6123" i="76"/>
  <c r="F6124" i="76"/>
  <c r="F6125" i="76"/>
  <c r="F6126" i="76"/>
  <c r="F6127" i="76"/>
  <c r="F6128" i="76"/>
  <c r="F6129" i="76"/>
  <c r="F6130" i="76"/>
  <c r="F6131" i="76"/>
  <c r="F6132" i="76"/>
  <c r="F6133" i="76"/>
  <c r="F6134" i="76"/>
  <c r="F6135" i="76"/>
  <c r="F6136" i="76"/>
  <c r="F6137" i="76"/>
  <c r="F6138" i="76"/>
  <c r="F6139" i="76"/>
  <c r="F6140" i="76"/>
  <c r="F6141" i="76"/>
  <c r="F6142" i="76"/>
  <c r="F6143" i="76"/>
  <c r="F6144" i="76"/>
  <c r="F6145" i="76"/>
  <c r="F6146" i="76"/>
  <c r="F6147" i="76"/>
  <c r="F6148" i="76"/>
  <c r="F6149" i="76"/>
  <c r="F6150" i="76"/>
  <c r="F6151" i="76"/>
  <c r="F6152" i="76"/>
  <c r="F6153" i="76"/>
  <c r="F6154" i="76"/>
  <c r="F6155" i="76"/>
  <c r="F6156" i="76"/>
  <c r="F6157" i="76"/>
  <c r="F6158" i="76"/>
  <c r="F6159" i="76"/>
  <c r="F6160" i="76"/>
  <c r="F6161" i="76"/>
  <c r="F6162" i="76"/>
  <c r="F6163" i="76"/>
  <c r="F6164" i="76"/>
  <c r="F6165" i="76"/>
  <c r="F6166" i="76"/>
  <c r="F6167" i="76"/>
  <c r="F6168" i="76"/>
  <c r="F6169" i="76"/>
  <c r="F6170" i="76"/>
  <c r="F6171" i="76"/>
  <c r="F6172" i="76"/>
  <c r="F6173" i="76"/>
  <c r="F6174" i="76"/>
  <c r="F6175" i="76"/>
  <c r="F6176" i="76"/>
  <c r="F6177" i="76"/>
  <c r="F6178" i="76"/>
  <c r="F6179" i="76"/>
  <c r="F6180" i="76"/>
  <c r="F6181" i="76"/>
  <c r="F6182" i="76"/>
  <c r="F6183" i="76"/>
  <c r="F6184" i="76"/>
  <c r="F6185" i="76"/>
  <c r="F6186" i="76"/>
  <c r="F6187" i="76"/>
  <c r="F6188" i="76"/>
  <c r="F6189" i="76"/>
  <c r="F6190" i="76"/>
  <c r="F6191" i="76"/>
  <c r="F6192" i="76"/>
  <c r="F6193" i="76"/>
  <c r="F6194" i="76"/>
  <c r="F6195" i="76"/>
  <c r="F6196" i="76"/>
  <c r="F6197" i="76"/>
  <c r="F6198" i="76"/>
  <c r="F6199" i="76"/>
  <c r="F6200" i="76"/>
  <c r="F6201" i="76"/>
  <c r="F6202" i="76"/>
  <c r="F6203" i="76"/>
  <c r="F6204" i="76"/>
  <c r="F6205" i="76"/>
  <c r="F6206" i="76"/>
  <c r="F6207" i="76"/>
  <c r="F6208" i="76"/>
  <c r="F6209" i="76"/>
  <c r="F6210" i="76"/>
  <c r="F6211" i="76"/>
  <c r="F6212" i="76"/>
  <c r="F6213" i="76"/>
  <c r="F6214" i="76"/>
  <c r="F6215" i="76"/>
  <c r="F6216" i="76"/>
  <c r="F6217" i="76"/>
  <c r="F6218" i="76"/>
  <c r="F6219" i="76"/>
  <c r="F6220" i="76"/>
  <c r="F6221" i="76"/>
  <c r="F6222" i="76"/>
  <c r="F6223" i="76"/>
  <c r="F6224" i="76"/>
  <c r="F6225" i="76"/>
  <c r="F6226" i="76"/>
  <c r="F6227" i="76"/>
  <c r="F6228" i="76"/>
  <c r="F6229" i="76"/>
  <c r="F6230" i="76"/>
  <c r="F6231" i="76"/>
  <c r="F6232" i="76"/>
  <c r="F6233" i="76"/>
  <c r="F6234" i="76"/>
  <c r="F6235" i="76"/>
  <c r="F6236" i="76"/>
  <c r="F6237" i="76"/>
  <c r="F6238" i="76"/>
  <c r="F6239" i="76"/>
  <c r="F6240" i="76"/>
  <c r="F6241" i="76"/>
  <c r="F6242" i="76"/>
  <c r="F6243" i="76"/>
  <c r="F6244" i="76"/>
  <c r="F6245" i="76"/>
  <c r="F6246" i="76"/>
  <c r="F6247" i="76"/>
  <c r="F6248" i="76"/>
  <c r="F6249" i="76"/>
  <c r="F6250" i="76"/>
  <c r="F6251" i="76"/>
  <c r="F6252" i="76"/>
  <c r="F6253" i="76"/>
  <c r="F6254" i="76"/>
  <c r="F6255" i="76"/>
  <c r="F6256" i="76"/>
  <c r="F6257" i="76"/>
  <c r="F6258" i="76"/>
  <c r="F6259" i="76"/>
  <c r="F6260" i="76"/>
  <c r="F6261" i="76"/>
  <c r="F6262" i="76"/>
  <c r="F6263" i="76"/>
  <c r="F6264" i="76"/>
  <c r="F6265" i="76"/>
  <c r="F6266" i="76"/>
  <c r="F6267" i="76"/>
  <c r="F6268" i="76"/>
  <c r="F6269" i="76"/>
  <c r="F6270" i="76"/>
  <c r="F6271" i="76"/>
  <c r="F6272" i="76"/>
  <c r="F6273" i="76"/>
  <c r="F6274" i="76"/>
  <c r="F6275" i="76"/>
  <c r="F6276" i="76"/>
  <c r="F6277" i="76"/>
  <c r="F6278" i="76"/>
  <c r="F6279" i="76"/>
  <c r="F6280" i="76"/>
  <c r="F6281" i="76"/>
  <c r="F6282" i="76"/>
  <c r="F6283" i="76"/>
  <c r="F6284" i="76"/>
  <c r="F6285" i="76"/>
  <c r="F6286" i="76"/>
  <c r="F6287" i="76"/>
  <c r="F6288" i="76"/>
  <c r="F6289" i="76"/>
  <c r="F6290" i="76"/>
  <c r="F6291" i="76"/>
  <c r="F6292" i="76"/>
  <c r="F6293" i="76"/>
  <c r="F6294" i="76"/>
  <c r="F6295" i="76"/>
  <c r="F6296" i="76"/>
  <c r="F6297" i="76"/>
  <c r="F6298" i="76"/>
  <c r="F6299" i="76"/>
  <c r="F6300" i="76"/>
  <c r="F6301" i="76"/>
  <c r="F6302" i="76"/>
  <c r="F6303" i="76"/>
  <c r="F6304" i="76"/>
  <c r="F6305" i="76"/>
  <c r="F6306" i="76"/>
  <c r="F6307" i="76"/>
  <c r="F6308" i="76"/>
  <c r="F6309" i="76"/>
  <c r="F6310" i="76"/>
  <c r="F6311" i="76"/>
  <c r="F6312" i="76"/>
  <c r="F6313" i="76"/>
  <c r="F6314" i="76"/>
  <c r="F6315" i="76"/>
  <c r="F6316" i="76"/>
  <c r="F6317" i="76"/>
  <c r="F6318" i="76"/>
  <c r="F6319" i="76"/>
  <c r="F6320" i="76"/>
  <c r="F6321" i="76"/>
  <c r="F6322" i="76"/>
  <c r="F6323" i="76"/>
  <c r="F6324" i="76"/>
  <c r="F6325" i="76"/>
  <c r="F6326" i="76"/>
  <c r="F6327" i="76"/>
  <c r="F6328" i="76"/>
  <c r="F6329" i="76"/>
  <c r="F6330" i="76"/>
  <c r="F6331" i="76"/>
  <c r="F6332" i="76"/>
  <c r="F6333" i="76"/>
  <c r="F6334" i="76"/>
  <c r="F6335" i="76"/>
  <c r="F6336" i="76"/>
  <c r="F6337" i="76"/>
  <c r="F6338" i="76"/>
  <c r="F6339" i="76"/>
  <c r="F6340" i="76"/>
  <c r="F6341" i="76"/>
  <c r="F6342" i="76"/>
  <c r="F6343" i="76"/>
  <c r="F6344" i="76"/>
  <c r="F6345" i="76"/>
  <c r="F6346" i="76"/>
  <c r="F6347" i="76"/>
  <c r="F6348" i="76"/>
  <c r="F6349" i="76"/>
  <c r="F6350" i="76"/>
  <c r="F6351" i="76"/>
  <c r="F6352" i="76"/>
  <c r="F6353" i="76"/>
  <c r="F6354" i="76"/>
  <c r="F6355" i="76"/>
  <c r="F6356" i="76"/>
  <c r="F6357" i="76"/>
  <c r="F6358" i="76"/>
  <c r="F6359" i="76"/>
  <c r="F6360" i="76"/>
  <c r="F6361" i="76"/>
  <c r="F6362" i="76"/>
  <c r="F6363" i="76"/>
  <c r="F6364" i="76"/>
  <c r="F6365" i="76"/>
  <c r="F6366" i="76"/>
  <c r="F6367" i="76"/>
  <c r="F6368" i="76"/>
  <c r="F6369" i="76"/>
  <c r="F6370" i="76"/>
  <c r="F6371" i="76"/>
  <c r="F6372" i="76"/>
  <c r="F6373" i="76"/>
  <c r="F6374" i="76"/>
  <c r="F6375" i="76"/>
  <c r="F6376" i="76"/>
  <c r="F6377" i="76"/>
  <c r="F6378" i="76"/>
  <c r="F6379" i="76"/>
  <c r="F6380" i="76"/>
  <c r="F6381" i="76"/>
  <c r="F6382" i="76"/>
  <c r="F6383" i="76"/>
  <c r="F6384" i="76"/>
  <c r="F6385" i="76"/>
  <c r="F6386" i="76"/>
  <c r="F6387" i="76"/>
  <c r="F6388" i="76"/>
  <c r="F6389" i="76"/>
  <c r="F6390" i="76"/>
  <c r="F6391" i="76"/>
  <c r="F6392" i="76"/>
  <c r="F6393" i="76"/>
  <c r="F6394" i="76"/>
  <c r="F6395" i="76"/>
  <c r="F6396" i="76"/>
  <c r="F6397" i="76"/>
  <c r="F6398" i="76"/>
  <c r="F6399" i="76"/>
  <c r="F6400" i="76"/>
  <c r="F6401" i="76"/>
  <c r="F6402" i="76"/>
  <c r="F6403" i="76"/>
  <c r="F6404" i="76"/>
  <c r="F6405" i="76"/>
  <c r="F6406" i="76"/>
  <c r="F6407" i="76"/>
  <c r="F6408" i="76"/>
  <c r="F6409" i="76"/>
  <c r="F6410" i="76"/>
  <c r="F6411" i="76"/>
  <c r="F6412" i="76"/>
  <c r="F6413" i="76"/>
  <c r="F6414" i="76"/>
  <c r="F6415" i="76"/>
  <c r="F6416" i="76"/>
  <c r="F6417" i="76"/>
  <c r="F6418" i="76"/>
  <c r="F6419" i="76"/>
  <c r="F6420" i="76"/>
  <c r="F6421" i="76"/>
  <c r="F6422" i="76"/>
  <c r="F6423" i="76"/>
  <c r="F6424" i="76"/>
  <c r="F6425" i="76"/>
  <c r="F6426" i="76"/>
  <c r="F6427" i="76"/>
  <c r="F6428" i="76"/>
  <c r="F6429" i="76"/>
  <c r="F6430" i="76"/>
  <c r="F6431" i="76"/>
  <c r="F6432" i="76"/>
  <c r="F6433" i="76"/>
  <c r="F6434" i="76"/>
  <c r="F6435" i="76"/>
  <c r="F6436" i="76"/>
  <c r="F6437" i="76"/>
  <c r="F6438" i="76"/>
  <c r="F6439" i="76"/>
  <c r="F6440" i="76"/>
  <c r="F6441" i="76"/>
  <c r="F6442" i="76"/>
  <c r="F6443" i="76"/>
  <c r="F6444" i="76"/>
  <c r="F6445" i="76"/>
  <c r="F6446" i="76"/>
  <c r="F6447" i="76"/>
  <c r="F6448" i="76"/>
  <c r="F6449" i="76"/>
  <c r="F6450" i="76"/>
  <c r="F6451" i="76"/>
  <c r="F6452" i="76"/>
  <c r="F6453" i="76"/>
  <c r="F6454" i="76"/>
  <c r="F6455" i="76"/>
  <c r="F6456" i="76"/>
  <c r="F6457" i="76"/>
  <c r="F6458" i="76"/>
  <c r="F6459" i="76"/>
  <c r="F6460" i="76"/>
  <c r="F6461" i="76"/>
  <c r="F6462" i="76"/>
  <c r="F6463" i="76"/>
  <c r="F6464" i="76"/>
  <c r="F6465" i="76"/>
  <c r="F6466" i="76"/>
  <c r="F6467" i="76"/>
  <c r="F6468" i="76"/>
  <c r="F6469" i="76"/>
  <c r="F6470" i="76"/>
  <c r="F6471" i="76"/>
  <c r="F6472" i="76"/>
  <c r="F6473" i="76"/>
  <c r="F6474" i="76"/>
  <c r="F6475" i="76"/>
  <c r="F6476" i="76"/>
  <c r="F6477" i="76"/>
  <c r="F6478" i="76"/>
  <c r="F6479" i="76"/>
  <c r="F6480" i="76"/>
  <c r="F6481" i="76"/>
  <c r="F6482" i="76"/>
  <c r="F6483" i="76"/>
  <c r="F6484" i="76"/>
  <c r="F6485" i="76"/>
  <c r="F6486" i="76"/>
  <c r="F6487" i="76"/>
  <c r="F6488" i="76"/>
  <c r="F6489" i="76"/>
  <c r="F6490" i="76"/>
  <c r="F6491" i="76"/>
  <c r="F6492" i="76"/>
  <c r="F6493" i="76"/>
  <c r="F6494" i="76"/>
  <c r="F6495" i="76"/>
  <c r="F6496" i="76"/>
  <c r="F6497" i="76"/>
  <c r="F6498" i="76"/>
  <c r="F6499" i="76"/>
  <c r="F6500" i="76"/>
  <c r="F6501" i="76"/>
  <c r="F6502" i="76"/>
  <c r="F6503" i="76"/>
  <c r="F6504" i="76"/>
  <c r="F6505" i="76"/>
  <c r="F6506" i="76"/>
  <c r="F6507" i="76"/>
  <c r="F6508" i="76"/>
  <c r="F6509" i="76"/>
  <c r="F6510" i="76"/>
  <c r="F6511" i="76"/>
  <c r="F6512" i="76"/>
  <c r="F6513" i="76"/>
  <c r="F6514" i="76"/>
  <c r="F6515" i="76"/>
  <c r="F6516" i="76"/>
  <c r="F6517" i="76"/>
  <c r="F6518" i="76"/>
  <c r="F6519" i="76"/>
  <c r="F6520" i="76"/>
  <c r="F6521" i="76"/>
  <c r="F6522" i="76"/>
  <c r="F6523" i="76"/>
  <c r="F6524" i="76"/>
  <c r="F6525" i="76"/>
  <c r="F6526" i="76"/>
  <c r="F6527" i="76"/>
  <c r="F6528" i="76"/>
  <c r="F6529" i="76"/>
  <c r="F6530" i="76"/>
  <c r="F6531" i="76"/>
  <c r="F6532" i="76"/>
  <c r="F6533" i="76"/>
  <c r="F6534" i="76"/>
  <c r="F6535" i="76"/>
  <c r="F6536" i="76"/>
  <c r="F6537" i="76"/>
  <c r="F6538" i="76"/>
  <c r="F6539" i="76"/>
  <c r="F6540" i="76"/>
  <c r="F6541" i="76"/>
  <c r="F6542" i="76"/>
  <c r="F6543" i="76"/>
  <c r="F6544" i="76"/>
  <c r="F6545" i="76"/>
  <c r="F6546" i="76"/>
  <c r="F6547" i="76"/>
  <c r="F6548" i="76"/>
  <c r="F6549" i="76"/>
  <c r="F6550" i="76"/>
  <c r="F6551" i="76"/>
  <c r="F6552" i="76"/>
  <c r="F6553" i="76"/>
  <c r="F6554" i="76"/>
  <c r="F6555" i="76"/>
  <c r="F6556" i="76"/>
  <c r="F6557" i="76"/>
  <c r="F6558" i="76"/>
  <c r="F6559" i="76"/>
  <c r="F6560" i="76"/>
  <c r="F6561" i="76"/>
  <c r="F6562" i="76"/>
  <c r="F6563" i="76"/>
  <c r="F6564" i="76"/>
  <c r="F6565" i="76"/>
  <c r="F6566" i="76"/>
  <c r="F6567" i="76"/>
  <c r="F6568" i="76"/>
  <c r="F6569" i="76"/>
  <c r="F6570" i="76"/>
  <c r="F6571" i="76"/>
  <c r="F6572" i="76"/>
  <c r="F6573" i="76"/>
  <c r="F6574" i="76"/>
  <c r="F6575" i="76"/>
  <c r="F6576" i="76"/>
  <c r="F6577" i="76"/>
  <c r="F6578" i="76"/>
  <c r="F6579" i="76"/>
  <c r="F6580" i="76"/>
  <c r="F6581" i="76"/>
  <c r="F6582" i="76"/>
  <c r="F6583" i="76"/>
  <c r="F6584" i="76"/>
  <c r="F6585" i="76"/>
  <c r="F6586" i="76"/>
  <c r="F6587" i="76"/>
  <c r="F6588" i="76"/>
  <c r="F6589" i="76"/>
  <c r="F6590" i="76"/>
  <c r="F6591" i="76"/>
  <c r="F6592" i="76"/>
  <c r="F6593" i="76"/>
  <c r="F6594" i="76"/>
  <c r="F6595" i="76"/>
  <c r="F6596" i="76"/>
  <c r="F6597" i="76"/>
  <c r="F6598" i="76"/>
  <c r="F6599" i="76"/>
  <c r="F6600" i="76"/>
  <c r="F6601" i="76"/>
  <c r="F6602" i="76"/>
  <c r="F6603" i="76"/>
  <c r="F6604" i="76"/>
  <c r="F6605" i="76"/>
  <c r="F6606" i="76"/>
  <c r="F6607" i="76"/>
  <c r="F6608" i="76"/>
  <c r="F6609" i="76"/>
  <c r="F6610" i="76"/>
  <c r="F6611" i="76"/>
  <c r="F6612" i="76"/>
  <c r="F6613" i="76"/>
  <c r="F6614" i="76"/>
  <c r="F6615" i="76"/>
  <c r="F6616" i="76"/>
  <c r="F6617" i="76"/>
  <c r="F6618" i="76"/>
  <c r="F6619" i="76"/>
  <c r="F6620" i="76"/>
  <c r="F6621" i="76"/>
  <c r="F6622" i="76"/>
  <c r="F6623" i="76"/>
  <c r="F6624" i="76"/>
  <c r="F6625" i="76"/>
  <c r="F6626" i="76"/>
  <c r="F6627" i="76"/>
  <c r="F6628" i="76"/>
  <c r="F6629" i="76"/>
  <c r="F6630" i="76"/>
  <c r="F6631" i="76"/>
  <c r="F6632" i="76"/>
  <c r="F6633" i="76"/>
  <c r="F6634" i="76"/>
  <c r="F6635" i="76"/>
  <c r="F6636" i="76"/>
  <c r="F6637" i="76"/>
  <c r="F6638" i="76"/>
  <c r="F6639" i="76"/>
  <c r="F6640" i="76"/>
  <c r="F6641" i="76"/>
  <c r="F6642" i="76"/>
  <c r="F6643" i="76"/>
  <c r="F6644" i="76"/>
  <c r="F6645" i="76"/>
  <c r="F6646" i="76"/>
  <c r="F6647" i="76"/>
  <c r="F6648" i="76"/>
  <c r="F6649" i="76"/>
  <c r="F6650" i="76"/>
  <c r="F6651" i="76"/>
  <c r="F6652" i="76"/>
  <c r="F6653" i="76"/>
  <c r="F6654" i="76"/>
  <c r="F6655" i="76"/>
  <c r="F6656" i="76"/>
  <c r="F6657" i="76"/>
  <c r="F6658" i="76"/>
  <c r="F6659" i="76"/>
  <c r="F6660" i="76"/>
  <c r="F6661" i="76"/>
  <c r="F6662" i="76"/>
  <c r="F6663" i="76"/>
  <c r="F6664" i="76"/>
  <c r="F6665" i="76"/>
  <c r="F6666" i="76"/>
  <c r="F6667" i="76"/>
  <c r="F6668" i="76"/>
  <c r="F6669" i="76"/>
  <c r="F6670" i="76"/>
  <c r="F6671" i="76"/>
  <c r="F6672" i="76"/>
  <c r="F6673" i="76"/>
  <c r="F6674" i="76"/>
  <c r="F6675" i="76"/>
  <c r="F6676" i="76"/>
  <c r="F6677" i="76"/>
  <c r="F6678" i="76"/>
  <c r="F6679" i="76"/>
  <c r="F6680" i="76"/>
  <c r="F6681" i="76"/>
  <c r="F6682" i="76"/>
  <c r="F6683" i="76"/>
  <c r="F6684" i="76"/>
  <c r="F6685" i="76"/>
  <c r="F6686" i="76"/>
  <c r="F6687" i="76"/>
  <c r="F6688" i="76"/>
  <c r="F6689" i="76"/>
  <c r="F6690" i="76"/>
  <c r="F6691" i="76"/>
  <c r="F6692" i="76"/>
  <c r="F6693" i="76"/>
  <c r="F6694" i="76"/>
  <c r="F6695" i="76"/>
  <c r="F6696" i="76"/>
  <c r="F6697" i="76"/>
  <c r="F6698" i="76"/>
  <c r="F6699" i="76"/>
  <c r="F6700" i="76"/>
  <c r="F6701" i="76"/>
  <c r="F6702" i="76"/>
  <c r="F6703" i="76"/>
  <c r="F6704" i="76"/>
  <c r="F6705" i="76"/>
  <c r="F6706" i="76"/>
  <c r="F6707" i="76"/>
  <c r="F6708" i="76"/>
  <c r="F6709" i="76"/>
  <c r="F6710" i="76"/>
  <c r="F6711" i="76"/>
  <c r="F6712" i="76"/>
  <c r="F6713" i="76"/>
  <c r="F6714" i="76"/>
  <c r="F6715" i="76"/>
  <c r="F6716" i="76"/>
  <c r="F6717" i="76"/>
  <c r="F6718" i="76"/>
  <c r="F6719" i="76"/>
  <c r="F6720" i="76"/>
  <c r="F6721" i="76"/>
  <c r="F6722" i="76"/>
  <c r="F6723" i="76"/>
  <c r="F6724" i="76"/>
  <c r="F6725" i="76"/>
  <c r="F6726" i="76"/>
  <c r="F6727" i="76"/>
  <c r="F6728" i="76"/>
  <c r="F6729" i="76"/>
  <c r="F6730" i="76"/>
  <c r="F6731" i="76"/>
  <c r="F6732" i="76"/>
  <c r="F6733" i="76"/>
  <c r="F6734" i="76"/>
  <c r="F6735" i="76"/>
  <c r="F6736" i="76"/>
  <c r="F6737" i="76"/>
  <c r="F6738" i="76"/>
  <c r="F6739" i="76"/>
  <c r="F6740" i="76"/>
  <c r="F6741" i="76"/>
  <c r="F6742" i="76"/>
  <c r="F6743" i="76"/>
  <c r="F6744" i="76"/>
  <c r="F6745" i="76"/>
  <c r="F6746" i="76"/>
  <c r="F6747" i="76"/>
  <c r="F6748" i="76"/>
  <c r="F6749" i="76"/>
  <c r="F6750" i="76"/>
  <c r="F6751" i="76"/>
  <c r="F6752" i="76"/>
  <c r="F6753" i="76"/>
  <c r="F6754" i="76"/>
  <c r="F6755" i="76"/>
  <c r="F6756" i="76"/>
  <c r="F6757" i="76"/>
  <c r="F6758" i="76"/>
  <c r="F6759" i="76"/>
  <c r="F6760" i="76"/>
  <c r="F6761" i="76"/>
  <c r="F6762" i="76"/>
  <c r="F6763" i="76"/>
  <c r="F6764" i="76"/>
  <c r="F6765" i="76"/>
  <c r="F6766" i="76"/>
  <c r="F6767" i="76"/>
  <c r="F6768" i="76"/>
  <c r="F6769" i="76"/>
  <c r="F6770" i="76"/>
  <c r="F6771" i="76"/>
  <c r="F6772" i="76"/>
  <c r="F6773" i="76"/>
  <c r="F6774" i="76"/>
  <c r="F6775" i="76"/>
  <c r="F6776" i="76"/>
  <c r="F6777" i="76"/>
  <c r="F6778" i="76"/>
  <c r="F6779" i="76"/>
  <c r="F6780" i="76"/>
  <c r="F6781" i="76"/>
  <c r="F6782" i="76"/>
  <c r="F6783" i="76"/>
  <c r="F6784" i="76"/>
  <c r="F6785" i="76"/>
  <c r="F6786" i="76"/>
  <c r="F6787" i="76"/>
  <c r="F6788" i="76"/>
  <c r="F6789" i="76"/>
  <c r="F6790" i="76"/>
  <c r="F6791" i="76"/>
  <c r="F6792" i="76"/>
  <c r="F6793" i="76"/>
  <c r="F6794" i="76"/>
  <c r="F6795" i="76"/>
  <c r="F6796" i="76"/>
  <c r="F6797" i="76"/>
  <c r="F6798" i="76"/>
  <c r="F6799" i="76"/>
  <c r="F6800" i="76"/>
  <c r="F6801" i="76"/>
  <c r="F6802" i="76"/>
  <c r="F6803" i="76"/>
  <c r="F6804" i="76"/>
  <c r="F6805" i="76"/>
  <c r="F6806" i="76"/>
  <c r="F6807" i="76"/>
  <c r="F6808" i="76"/>
  <c r="F6809" i="76"/>
  <c r="F6810" i="76"/>
  <c r="F6811" i="76"/>
  <c r="F6812" i="76"/>
  <c r="F6813" i="76"/>
  <c r="F6814" i="76"/>
  <c r="F6815" i="76"/>
  <c r="F6816" i="76"/>
  <c r="F6817" i="76"/>
  <c r="F6818" i="76"/>
  <c r="F6819" i="76"/>
  <c r="F6820" i="76"/>
  <c r="F6821" i="76"/>
  <c r="F6822" i="76"/>
  <c r="F6823" i="76"/>
  <c r="F6824" i="76"/>
  <c r="F6825" i="76"/>
  <c r="F6826" i="76"/>
  <c r="F6827" i="76"/>
  <c r="F6828" i="76"/>
  <c r="F6829" i="76"/>
  <c r="F6830" i="76"/>
  <c r="F6831" i="76"/>
  <c r="F6832" i="76"/>
  <c r="F6833" i="76"/>
  <c r="F6834" i="76"/>
  <c r="F6835" i="76"/>
  <c r="F6836" i="76"/>
  <c r="F6837" i="76"/>
  <c r="F6838" i="76"/>
  <c r="F6839" i="76"/>
  <c r="F6840" i="76"/>
  <c r="F6841" i="76"/>
  <c r="F6842" i="76"/>
  <c r="F6843" i="76"/>
  <c r="F6844" i="76"/>
  <c r="F6845" i="76"/>
  <c r="F6846" i="76"/>
  <c r="F6847" i="76"/>
  <c r="F6848" i="76"/>
  <c r="F6849" i="76"/>
  <c r="F6850" i="76"/>
  <c r="F6851" i="76"/>
  <c r="F6852" i="76"/>
  <c r="F6853" i="76"/>
  <c r="F6854" i="76"/>
  <c r="F6855" i="76"/>
  <c r="F6856" i="76"/>
  <c r="F6857" i="76"/>
  <c r="F6858" i="76"/>
  <c r="F6859" i="76"/>
  <c r="F6860" i="76"/>
  <c r="F6861" i="76"/>
  <c r="F6862" i="76"/>
  <c r="F6863" i="76"/>
  <c r="F6864" i="76"/>
  <c r="F6865" i="76"/>
  <c r="F6866" i="76"/>
  <c r="F6867" i="76"/>
  <c r="F6868" i="76"/>
  <c r="F6869" i="76"/>
  <c r="F6870" i="76"/>
  <c r="F6871" i="76"/>
  <c r="F6872" i="76"/>
  <c r="F6873" i="76"/>
  <c r="F6874" i="76"/>
  <c r="F6875" i="76"/>
  <c r="F6876" i="76"/>
  <c r="F6877" i="76"/>
  <c r="F6878" i="76"/>
  <c r="F6879" i="76"/>
  <c r="F6880" i="76"/>
  <c r="F6881" i="76"/>
  <c r="F6882" i="76"/>
  <c r="F6883" i="76"/>
  <c r="F6884" i="76"/>
  <c r="F6885" i="76"/>
  <c r="F6886" i="76"/>
  <c r="F6887" i="76"/>
  <c r="F6888" i="76"/>
  <c r="F6889" i="76"/>
  <c r="F6890" i="76"/>
  <c r="F6891" i="76"/>
  <c r="F6892" i="76"/>
  <c r="F6893" i="76"/>
  <c r="F6894" i="76"/>
  <c r="F6895" i="76"/>
  <c r="F6896" i="76"/>
  <c r="F6897" i="76"/>
  <c r="F6898" i="76"/>
  <c r="F6899" i="76"/>
  <c r="F6900" i="76"/>
  <c r="F6901" i="76"/>
  <c r="F6902" i="76"/>
  <c r="F6903" i="76"/>
  <c r="F6904" i="76"/>
  <c r="F6905" i="76"/>
  <c r="F6906" i="76"/>
  <c r="F6907" i="76"/>
  <c r="F6908" i="76"/>
  <c r="F6909" i="76"/>
  <c r="F6910" i="76"/>
  <c r="F6911" i="76"/>
  <c r="F6912" i="76"/>
  <c r="F6913" i="76"/>
  <c r="F6914" i="76"/>
  <c r="F6915" i="76"/>
  <c r="F6916" i="76"/>
  <c r="F6917" i="76"/>
  <c r="F6918" i="76"/>
  <c r="F6919" i="76"/>
  <c r="F6920" i="76"/>
  <c r="F6921" i="76"/>
  <c r="F6922" i="76"/>
  <c r="F6923" i="76"/>
  <c r="F6924" i="76"/>
  <c r="F6925" i="76"/>
  <c r="F6926" i="76"/>
  <c r="F6927" i="76"/>
  <c r="F6928" i="76"/>
  <c r="F6929" i="76"/>
  <c r="F6930" i="76"/>
  <c r="F6931" i="76"/>
  <c r="F6932" i="76"/>
  <c r="F6933" i="76"/>
  <c r="F6934" i="76"/>
  <c r="F6935" i="76"/>
  <c r="F6936" i="76"/>
  <c r="F6937" i="76"/>
  <c r="F6938" i="76"/>
  <c r="F6939" i="76"/>
  <c r="F6940" i="76"/>
  <c r="F6941" i="76"/>
  <c r="F6942" i="76"/>
  <c r="F6943" i="76"/>
  <c r="F6944" i="76"/>
  <c r="F6945" i="76"/>
  <c r="F6946" i="76"/>
  <c r="F6947" i="76"/>
  <c r="F6948" i="76"/>
  <c r="F6949" i="76"/>
  <c r="F6950" i="76"/>
  <c r="F6951" i="76"/>
  <c r="F6952" i="76"/>
  <c r="F6953" i="76"/>
  <c r="F6954" i="76"/>
  <c r="F6955" i="76"/>
  <c r="F6956" i="76"/>
  <c r="F6957" i="76"/>
  <c r="F6958" i="76"/>
  <c r="F6959" i="76"/>
  <c r="F6960" i="76"/>
  <c r="F6961" i="76"/>
  <c r="F6962" i="76"/>
  <c r="F6963" i="76"/>
  <c r="F6964" i="76"/>
  <c r="F6965" i="76"/>
  <c r="F6966" i="76"/>
  <c r="F6967" i="76"/>
  <c r="F6968" i="76"/>
  <c r="F6969" i="76"/>
  <c r="F6970" i="76"/>
  <c r="F6971" i="76"/>
  <c r="F6972" i="76"/>
  <c r="F6973" i="76"/>
  <c r="F6974" i="76"/>
  <c r="F6975" i="76"/>
  <c r="F6976" i="76"/>
  <c r="F6977" i="76"/>
  <c r="F6978" i="76"/>
  <c r="F6979" i="76"/>
  <c r="F6980" i="76"/>
  <c r="F6981" i="76"/>
  <c r="F6982" i="76"/>
  <c r="F6983" i="76"/>
  <c r="F6984" i="76"/>
  <c r="F6985" i="76"/>
  <c r="F6986" i="76"/>
  <c r="F6987" i="76"/>
  <c r="F6988" i="76"/>
  <c r="F6989" i="76"/>
  <c r="F6990" i="76"/>
  <c r="F6991" i="76"/>
  <c r="F6992" i="76"/>
  <c r="F6993" i="76"/>
  <c r="F6994" i="76"/>
  <c r="F6995" i="76"/>
  <c r="F6996" i="76"/>
  <c r="F6997" i="76"/>
  <c r="F6998" i="76"/>
  <c r="F6999" i="76"/>
  <c r="F7000" i="76"/>
  <c r="F7001" i="76"/>
  <c r="F7002" i="76"/>
  <c r="F7003" i="76"/>
  <c r="F7004" i="76"/>
  <c r="F7005" i="76"/>
  <c r="F7006" i="76"/>
  <c r="F7007" i="76"/>
  <c r="F7008" i="76"/>
  <c r="F7009" i="76"/>
  <c r="F7010" i="76"/>
  <c r="F7011" i="76"/>
  <c r="F7012" i="76"/>
  <c r="F7013" i="76"/>
  <c r="F7014" i="76"/>
  <c r="F7015" i="76"/>
  <c r="F7016" i="76"/>
  <c r="F7017" i="76"/>
  <c r="F7018" i="76"/>
  <c r="F7019" i="76"/>
  <c r="F7020" i="76"/>
  <c r="F7021" i="76"/>
  <c r="F7022" i="76"/>
  <c r="F7023" i="76"/>
  <c r="F7024" i="76"/>
  <c r="F7025" i="76"/>
  <c r="F7026" i="76"/>
  <c r="F7027" i="76"/>
  <c r="F7028" i="76"/>
  <c r="F7029" i="76"/>
  <c r="F7030" i="76"/>
  <c r="F7031" i="76"/>
  <c r="F7032" i="76"/>
  <c r="F7033" i="76"/>
  <c r="F7034" i="76"/>
  <c r="F7035" i="76"/>
  <c r="F7036" i="76"/>
  <c r="F7037" i="76"/>
  <c r="F7038" i="76"/>
  <c r="F7039" i="76"/>
  <c r="F7040" i="76"/>
  <c r="F7041" i="76"/>
  <c r="F7042" i="76"/>
  <c r="F7043" i="76"/>
  <c r="F7044" i="76"/>
  <c r="F7045" i="76"/>
  <c r="F7046" i="76"/>
  <c r="F7047" i="76"/>
  <c r="F7048" i="76"/>
  <c r="F7049" i="76"/>
  <c r="F7050" i="76"/>
  <c r="F7051" i="76"/>
  <c r="F7052" i="76"/>
  <c r="F7053" i="76"/>
  <c r="F7054" i="76"/>
  <c r="F7055" i="76"/>
  <c r="F7056" i="76"/>
  <c r="F7057" i="76"/>
  <c r="F7058" i="76"/>
  <c r="F7059" i="76"/>
  <c r="F7060" i="76"/>
  <c r="F7061" i="76"/>
  <c r="F7062" i="76"/>
  <c r="F7063" i="76"/>
  <c r="F7064" i="76"/>
  <c r="F7065" i="76"/>
  <c r="F7066" i="76"/>
  <c r="F7067" i="76"/>
  <c r="F7068" i="76"/>
  <c r="F7069" i="76"/>
  <c r="F7070" i="76"/>
  <c r="F7071" i="76"/>
  <c r="F7072" i="76"/>
  <c r="F7073" i="76"/>
  <c r="F7074" i="76"/>
  <c r="F7075" i="76"/>
  <c r="F7076" i="76"/>
  <c r="F7077" i="76"/>
  <c r="F7078" i="76"/>
  <c r="F7079" i="76"/>
  <c r="F7080" i="76"/>
  <c r="F7081" i="76"/>
  <c r="F7082" i="76"/>
  <c r="F7083" i="76"/>
  <c r="F7084" i="76"/>
  <c r="F7085" i="76"/>
  <c r="F7086" i="76"/>
  <c r="F7087" i="76"/>
  <c r="F7088" i="76"/>
  <c r="F7089" i="76"/>
  <c r="F7090" i="76"/>
  <c r="F7091" i="76"/>
  <c r="F7092" i="76"/>
  <c r="F7093" i="76"/>
  <c r="F7094" i="76"/>
  <c r="F7095" i="76"/>
  <c r="F7096" i="76"/>
  <c r="F7097" i="76"/>
  <c r="F7098" i="76"/>
  <c r="F7099" i="76"/>
  <c r="F7100" i="76"/>
  <c r="F7101" i="76"/>
  <c r="F7102" i="76"/>
  <c r="F7103" i="76"/>
  <c r="F7104" i="76"/>
  <c r="F7105" i="76"/>
  <c r="F7106" i="76"/>
  <c r="F7107" i="76"/>
  <c r="F7108" i="76"/>
  <c r="F7109" i="76"/>
  <c r="F7110" i="76"/>
  <c r="F7111" i="76"/>
  <c r="F7112" i="76"/>
  <c r="F7113" i="76"/>
  <c r="F7114" i="76"/>
  <c r="F7115" i="76"/>
  <c r="F7116" i="76"/>
  <c r="F7117" i="76"/>
  <c r="F7118" i="76"/>
  <c r="F7119" i="76"/>
  <c r="F7120" i="76"/>
  <c r="F7121" i="76"/>
  <c r="F7122" i="76"/>
  <c r="F7123" i="76"/>
  <c r="F7124" i="76"/>
  <c r="F7125" i="76"/>
  <c r="F7126" i="76"/>
  <c r="F7127" i="76"/>
  <c r="F7128" i="76"/>
  <c r="F7129" i="76"/>
  <c r="F7130" i="76"/>
  <c r="F7131" i="76"/>
  <c r="F7132" i="76"/>
  <c r="F7133" i="76"/>
  <c r="F7134" i="76"/>
  <c r="F7135" i="76"/>
  <c r="F7136" i="76"/>
  <c r="F7137" i="76"/>
  <c r="F7138" i="76"/>
  <c r="F7139" i="76"/>
  <c r="F7140" i="76"/>
  <c r="F7141" i="76"/>
  <c r="F7142" i="76"/>
  <c r="F7143" i="76"/>
  <c r="F7144" i="76"/>
  <c r="F7145" i="76"/>
  <c r="F7146" i="76"/>
  <c r="F7147" i="76"/>
  <c r="F7148" i="76"/>
  <c r="F7149" i="76"/>
  <c r="F7150" i="76"/>
  <c r="F7151" i="76"/>
  <c r="F7152" i="76"/>
  <c r="F7153" i="76"/>
  <c r="F7154" i="76"/>
  <c r="F7155" i="76"/>
  <c r="F7156" i="76"/>
  <c r="F7157" i="76"/>
  <c r="F7158" i="76"/>
  <c r="F7159" i="76"/>
  <c r="F7160" i="76"/>
  <c r="F7161" i="76"/>
  <c r="F7162" i="76"/>
  <c r="F7163" i="76"/>
  <c r="F7164" i="76"/>
  <c r="F7165" i="76"/>
  <c r="F7166" i="76"/>
  <c r="F7167" i="76"/>
  <c r="F7168" i="76"/>
  <c r="F7169" i="76"/>
  <c r="F7170" i="76"/>
  <c r="F7171" i="76"/>
  <c r="F7172" i="76"/>
  <c r="F7173" i="76"/>
  <c r="F7174" i="76"/>
  <c r="F7175" i="76"/>
  <c r="F7176" i="76"/>
  <c r="F7177" i="76"/>
  <c r="F7178" i="76"/>
  <c r="F7179" i="76"/>
  <c r="F7180" i="76"/>
  <c r="F7181" i="76"/>
  <c r="F7182" i="76"/>
  <c r="F7183" i="76"/>
  <c r="F7184" i="76"/>
  <c r="F7185" i="76"/>
  <c r="F7186" i="76"/>
  <c r="F7187" i="76"/>
  <c r="F7188" i="76"/>
  <c r="F7189" i="76"/>
  <c r="F7190" i="76"/>
  <c r="F7191" i="76"/>
  <c r="F7192" i="76"/>
  <c r="F7193" i="76"/>
  <c r="F7194" i="76"/>
  <c r="F7195" i="76"/>
  <c r="F7196" i="76"/>
  <c r="F7197" i="76"/>
  <c r="F7198" i="76"/>
  <c r="F7199" i="76"/>
  <c r="F7200" i="76"/>
  <c r="F7201" i="76"/>
  <c r="F7202" i="76"/>
  <c r="F7203" i="76"/>
  <c r="F7204" i="76"/>
  <c r="F7205" i="76"/>
  <c r="F7206" i="76"/>
  <c r="F7207" i="76"/>
  <c r="F7208" i="76"/>
  <c r="F7209" i="76"/>
  <c r="F7210" i="76"/>
  <c r="F7211" i="76"/>
  <c r="F7212" i="76"/>
  <c r="F7213" i="76"/>
  <c r="F7214" i="76"/>
  <c r="F7215" i="76"/>
  <c r="F7216" i="76"/>
  <c r="F7217" i="76"/>
  <c r="F7218" i="76"/>
  <c r="F7219" i="76"/>
  <c r="F7220" i="76"/>
  <c r="F7221" i="76"/>
  <c r="F7222" i="76"/>
  <c r="F7223" i="76"/>
  <c r="F7224" i="76"/>
  <c r="F7225" i="76"/>
  <c r="F7226" i="76"/>
  <c r="F7227" i="76"/>
  <c r="F7228" i="76"/>
  <c r="F7229" i="76"/>
  <c r="F7230" i="76"/>
  <c r="F7231" i="76"/>
  <c r="F7232" i="76"/>
  <c r="F7233" i="76"/>
  <c r="F7234" i="76"/>
  <c r="F7235" i="76"/>
  <c r="F7236" i="76"/>
  <c r="F7237" i="76"/>
  <c r="F7238" i="76"/>
  <c r="F7239" i="76"/>
  <c r="F7240" i="76"/>
  <c r="F7241" i="76"/>
  <c r="F7242" i="76"/>
  <c r="F7243" i="76"/>
  <c r="F7244" i="76"/>
  <c r="F7245" i="76"/>
  <c r="F7246" i="76"/>
  <c r="F7247" i="76"/>
  <c r="F7248" i="76"/>
  <c r="F7249" i="76"/>
  <c r="F7250" i="76"/>
  <c r="F7251" i="76"/>
  <c r="F7252" i="76"/>
  <c r="F7253" i="76"/>
  <c r="F7254" i="76"/>
  <c r="F7255" i="76"/>
  <c r="F7256" i="76"/>
  <c r="F7257" i="76"/>
  <c r="F7258" i="76"/>
  <c r="F7259" i="76"/>
  <c r="F7260" i="76"/>
  <c r="F7261" i="76"/>
  <c r="F7262" i="76"/>
  <c r="F7263" i="76"/>
  <c r="F7264" i="76"/>
  <c r="F7265" i="76"/>
  <c r="F7266" i="76"/>
  <c r="F7267" i="76"/>
  <c r="F7268" i="76"/>
  <c r="F7269" i="76"/>
  <c r="F7270" i="76"/>
  <c r="F7271" i="76"/>
  <c r="F7272" i="76"/>
  <c r="F7273" i="76"/>
  <c r="F7274" i="76"/>
  <c r="F7275" i="76"/>
  <c r="F7276" i="76"/>
  <c r="F7277" i="76"/>
  <c r="F7278" i="76"/>
  <c r="F7279" i="76"/>
  <c r="F7280" i="76"/>
  <c r="F7281" i="76"/>
  <c r="F7282" i="76"/>
  <c r="F7283" i="76"/>
  <c r="F7284" i="76"/>
  <c r="F7285" i="76"/>
  <c r="F7286" i="76"/>
  <c r="F7287" i="76"/>
  <c r="F7288" i="76"/>
  <c r="F7289" i="76"/>
  <c r="F7290" i="76"/>
  <c r="F7291" i="76"/>
  <c r="F7292" i="76"/>
  <c r="F7293" i="76"/>
  <c r="F7294" i="76"/>
  <c r="F7295" i="76"/>
  <c r="F7296" i="76"/>
  <c r="F7297" i="76"/>
  <c r="F7298" i="76"/>
  <c r="F7299" i="76"/>
  <c r="F7300" i="76"/>
  <c r="F7301" i="76"/>
  <c r="F7302" i="76"/>
  <c r="F7303" i="76"/>
  <c r="F7304" i="76"/>
  <c r="F7305" i="76"/>
  <c r="F7306" i="76"/>
  <c r="F7307" i="76"/>
  <c r="F7308" i="76"/>
  <c r="F7309" i="76"/>
  <c r="F7310" i="76"/>
  <c r="F7311" i="76"/>
  <c r="F7312" i="76"/>
  <c r="F7313" i="76"/>
  <c r="F7314" i="76"/>
  <c r="F7315" i="76"/>
  <c r="F7316" i="76"/>
  <c r="F7317" i="76"/>
  <c r="F7318" i="76"/>
  <c r="F7319" i="76"/>
  <c r="F7320" i="76"/>
  <c r="F7321" i="76"/>
  <c r="F7322" i="76"/>
  <c r="F7323" i="76"/>
  <c r="F7324" i="76"/>
  <c r="F7325" i="76"/>
  <c r="F7326" i="76"/>
  <c r="F7327" i="76"/>
  <c r="F7328" i="76"/>
  <c r="F7329" i="76"/>
  <c r="F7330" i="76"/>
  <c r="F7331" i="76"/>
  <c r="F7332" i="76"/>
  <c r="F7333" i="76"/>
  <c r="F7334" i="76"/>
  <c r="F7335" i="76"/>
  <c r="F7336" i="76"/>
  <c r="F7337" i="76"/>
  <c r="F7338" i="76"/>
  <c r="F7339" i="76"/>
  <c r="F7340" i="76"/>
  <c r="F7341" i="76"/>
  <c r="F7342" i="76"/>
  <c r="F7343" i="76"/>
  <c r="F7344" i="76"/>
  <c r="F7345" i="76"/>
  <c r="F7346" i="76"/>
  <c r="F7347" i="76"/>
  <c r="F7348" i="76"/>
  <c r="F7349" i="76"/>
  <c r="F7350" i="76"/>
  <c r="F7351" i="76"/>
  <c r="F7352" i="76"/>
  <c r="F7353" i="76"/>
  <c r="F7354" i="76"/>
  <c r="F7355" i="76"/>
  <c r="F7356" i="76"/>
  <c r="F7357" i="76"/>
  <c r="F7358" i="76"/>
  <c r="F7359" i="76"/>
  <c r="F7360" i="76"/>
  <c r="F7361" i="76"/>
  <c r="F7362" i="76"/>
  <c r="F7363" i="76"/>
  <c r="F7364" i="76"/>
  <c r="F7365" i="76"/>
  <c r="F7366" i="76"/>
  <c r="F7367" i="76"/>
  <c r="F7368" i="76"/>
  <c r="F7369" i="76"/>
  <c r="F7370" i="76"/>
  <c r="F7371" i="76"/>
  <c r="F7372" i="76"/>
  <c r="F7373" i="76"/>
  <c r="F7374" i="76"/>
  <c r="F7375" i="76"/>
  <c r="F7376" i="76"/>
  <c r="F7377" i="76"/>
  <c r="F7378" i="76"/>
  <c r="F7379" i="76"/>
  <c r="F7380" i="76"/>
  <c r="F7381" i="76"/>
  <c r="F7382" i="76"/>
  <c r="F7383" i="76"/>
  <c r="F7384" i="76"/>
  <c r="F7385" i="76"/>
  <c r="F7386" i="76"/>
  <c r="F7387" i="76"/>
  <c r="F7388" i="76"/>
  <c r="F7389" i="76"/>
  <c r="F7390" i="76"/>
  <c r="F7391" i="76"/>
  <c r="F7392" i="76"/>
  <c r="F7393" i="76"/>
  <c r="F7394" i="76"/>
  <c r="F7395" i="76"/>
  <c r="F7396" i="76"/>
  <c r="F7397" i="76"/>
  <c r="F7398" i="76"/>
  <c r="F7399" i="76"/>
  <c r="F7400" i="76"/>
  <c r="F7401" i="76"/>
  <c r="F7402" i="76"/>
  <c r="F7403" i="76"/>
  <c r="F7404" i="76"/>
  <c r="F7405" i="76"/>
  <c r="F7406" i="76"/>
  <c r="F7407" i="76"/>
  <c r="F7408" i="76"/>
  <c r="F7409" i="76"/>
  <c r="F7410" i="76"/>
  <c r="F7411" i="76"/>
  <c r="F7412" i="76"/>
  <c r="F7413" i="76"/>
  <c r="F7414" i="76"/>
  <c r="F7415" i="76"/>
  <c r="F7416" i="76"/>
  <c r="F7417" i="76"/>
  <c r="F7418" i="76"/>
  <c r="F7419" i="76"/>
  <c r="F7420" i="76"/>
  <c r="F7421" i="76"/>
  <c r="F7422" i="76"/>
  <c r="F7423" i="76"/>
  <c r="F7424" i="76"/>
  <c r="F7425" i="76"/>
  <c r="F7426" i="76"/>
  <c r="F7427" i="76"/>
  <c r="F7428" i="76"/>
  <c r="F7429" i="76"/>
  <c r="F7430" i="76"/>
  <c r="F7431" i="76"/>
  <c r="F7432" i="76"/>
  <c r="F7433" i="76"/>
  <c r="F7434" i="76"/>
  <c r="F7435" i="76"/>
  <c r="F7436" i="76"/>
  <c r="F7437" i="76"/>
  <c r="F7438" i="76"/>
  <c r="F7439" i="76"/>
  <c r="F7440" i="76"/>
  <c r="F7441" i="76"/>
  <c r="F7442" i="76"/>
  <c r="F7443" i="76"/>
  <c r="F7444" i="76"/>
  <c r="F7445" i="76"/>
  <c r="F7446" i="76"/>
  <c r="F7447" i="76"/>
  <c r="F7448" i="76"/>
  <c r="F7449" i="76"/>
  <c r="F7450" i="76"/>
  <c r="F7451" i="76"/>
  <c r="F7452" i="76"/>
  <c r="F7453" i="76"/>
  <c r="F7454" i="76"/>
  <c r="F7455" i="76"/>
  <c r="F7456" i="76"/>
  <c r="F7457" i="76"/>
  <c r="F7458" i="76"/>
  <c r="F7459" i="76"/>
  <c r="F7460" i="76"/>
  <c r="F7461" i="76"/>
  <c r="F7462" i="76"/>
  <c r="F7463" i="76"/>
  <c r="F7464" i="76"/>
  <c r="F7465" i="76"/>
  <c r="F7466" i="76"/>
  <c r="F7467" i="76"/>
  <c r="F7468" i="76"/>
  <c r="F7469" i="76"/>
  <c r="F7470" i="76"/>
  <c r="F7471" i="76"/>
  <c r="F7472" i="76"/>
  <c r="F7473" i="76"/>
  <c r="F7474" i="76"/>
  <c r="F7475" i="76"/>
  <c r="F7476" i="76"/>
  <c r="F7477" i="76"/>
  <c r="F7478" i="76"/>
  <c r="F7479" i="76"/>
  <c r="F7480" i="76"/>
  <c r="F7481" i="76"/>
  <c r="F7482" i="76"/>
  <c r="F7483" i="76"/>
  <c r="F7484" i="76"/>
  <c r="F7485" i="76"/>
  <c r="F7486" i="76"/>
  <c r="F7487" i="76"/>
  <c r="F7488" i="76"/>
  <c r="F7489" i="76"/>
  <c r="F7490" i="76"/>
  <c r="F7491" i="76"/>
  <c r="F7492" i="76"/>
  <c r="F7493" i="76"/>
  <c r="F7494" i="76"/>
  <c r="F7495" i="76"/>
  <c r="F7496" i="76"/>
  <c r="F7497" i="76"/>
  <c r="F7498" i="76"/>
  <c r="F7499" i="76"/>
  <c r="F7500" i="76"/>
  <c r="F7501" i="76"/>
  <c r="F7502" i="76"/>
  <c r="F7503" i="76"/>
  <c r="F7504" i="76"/>
  <c r="F7505" i="76"/>
  <c r="F7506" i="76"/>
  <c r="F7507" i="76"/>
  <c r="F7508" i="76"/>
  <c r="F7509" i="76"/>
  <c r="F7510" i="76"/>
  <c r="F7511" i="76"/>
  <c r="F7512" i="76"/>
  <c r="F7513" i="76"/>
  <c r="F7514" i="76"/>
  <c r="F7515" i="76"/>
  <c r="F7516" i="76"/>
  <c r="F7517" i="76"/>
  <c r="F7518" i="76"/>
  <c r="F7519" i="76"/>
  <c r="F7520" i="76"/>
  <c r="F7521" i="76"/>
  <c r="F7522" i="76"/>
  <c r="F7523" i="76"/>
  <c r="F7524" i="76"/>
  <c r="F7525" i="76"/>
  <c r="F7526" i="76"/>
  <c r="F7527" i="76"/>
  <c r="F7528" i="76"/>
  <c r="F7529" i="76"/>
  <c r="F7530" i="76"/>
  <c r="F7531" i="76"/>
  <c r="F7532" i="76"/>
  <c r="F7533" i="76"/>
  <c r="F7534" i="76"/>
  <c r="F7535" i="76"/>
  <c r="F7536" i="76"/>
  <c r="F7537" i="76"/>
  <c r="F7538" i="76"/>
  <c r="F7539" i="76"/>
  <c r="F7540" i="76"/>
  <c r="F7541" i="76"/>
  <c r="F7542" i="76"/>
  <c r="F7543" i="76"/>
  <c r="F7544" i="76"/>
  <c r="F7545" i="76"/>
  <c r="F7546" i="76"/>
  <c r="F7547" i="76"/>
  <c r="F7548" i="76"/>
  <c r="F7549" i="76"/>
  <c r="F7550" i="76"/>
  <c r="F7551" i="76"/>
  <c r="F7552" i="76"/>
  <c r="F7553" i="76"/>
  <c r="F7554" i="76"/>
  <c r="F7555" i="76"/>
  <c r="F7556" i="76"/>
  <c r="F7557" i="76"/>
  <c r="F7558" i="76"/>
  <c r="F7559" i="76"/>
  <c r="F7560" i="76"/>
  <c r="F7561" i="76"/>
  <c r="F7562" i="76"/>
  <c r="F7563" i="76"/>
  <c r="F7564" i="76"/>
  <c r="F7565" i="76"/>
  <c r="F7566" i="76"/>
  <c r="F7567" i="76"/>
  <c r="F7568" i="76"/>
  <c r="F7569" i="76"/>
  <c r="F7570" i="76"/>
  <c r="F7571" i="76"/>
  <c r="F7572" i="76"/>
  <c r="F7573" i="76"/>
  <c r="F7574" i="76"/>
  <c r="F7575" i="76"/>
  <c r="F7576" i="76"/>
  <c r="F7577" i="76"/>
  <c r="F7578" i="76"/>
  <c r="F7579" i="76"/>
  <c r="F7580" i="76"/>
  <c r="F7581" i="76"/>
  <c r="F7582" i="76"/>
  <c r="F7583" i="76"/>
  <c r="F7584" i="76"/>
  <c r="F7585" i="76"/>
  <c r="F7586" i="76"/>
  <c r="F7587" i="76"/>
  <c r="F7588" i="76"/>
  <c r="F7589" i="76"/>
  <c r="F7590" i="76"/>
  <c r="F7591" i="76"/>
  <c r="F7592" i="76"/>
  <c r="F7593" i="76"/>
  <c r="F7594" i="76"/>
  <c r="F7595" i="76"/>
  <c r="F7596" i="76"/>
  <c r="F7597" i="76"/>
  <c r="F7598" i="76"/>
  <c r="F7599" i="76"/>
  <c r="F7600" i="76"/>
  <c r="F7601" i="76"/>
  <c r="F7602" i="76"/>
  <c r="F7603" i="76"/>
  <c r="F7604" i="76"/>
  <c r="F7605" i="76"/>
  <c r="F7606" i="76"/>
  <c r="F7607" i="76"/>
  <c r="F7608" i="76"/>
  <c r="F7609" i="76"/>
  <c r="F7610" i="76"/>
  <c r="F7611" i="76"/>
  <c r="F7612" i="76"/>
  <c r="F7613" i="76"/>
  <c r="F7614" i="76"/>
  <c r="F7615" i="76"/>
  <c r="F7616" i="76"/>
  <c r="F7617" i="76"/>
  <c r="F7618" i="76"/>
  <c r="F7619" i="76"/>
  <c r="F7620" i="76"/>
  <c r="F7621" i="76"/>
  <c r="F7622" i="76"/>
  <c r="F7623" i="76"/>
  <c r="F7624" i="76"/>
  <c r="F7625" i="76"/>
  <c r="F7626" i="76"/>
  <c r="F7627" i="76"/>
  <c r="F7628" i="76"/>
  <c r="F7629" i="76"/>
  <c r="F7630" i="76"/>
  <c r="F7631" i="76"/>
  <c r="F7632" i="76"/>
  <c r="F7633" i="76"/>
  <c r="F7634" i="76"/>
  <c r="F7635" i="76"/>
  <c r="F7636" i="76"/>
  <c r="F7637" i="76"/>
  <c r="F7638" i="76"/>
  <c r="F7639" i="76"/>
  <c r="F7640" i="76"/>
  <c r="F7641" i="76"/>
  <c r="F7642" i="76"/>
  <c r="F7643" i="76"/>
  <c r="F7644" i="76"/>
  <c r="F7645" i="76"/>
  <c r="F7646" i="76"/>
  <c r="F7647" i="76"/>
  <c r="F7648" i="76"/>
  <c r="F7649" i="76"/>
  <c r="F7650" i="76"/>
  <c r="F7651" i="76"/>
  <c r="F7652" i="76"/>
  <c r="F7653" i="76"/>
  <c r="F7654" i="76"/>
  <c r="F7655" i="76"/>
  <c r="F7656" i="76"/>
  <c r="F7657" i="76"/>
  <c r="F7658" i="76"/>
  <c r="F7659" i="76"/>
  <c r="F7660" i="76"/>
  <c r="F7661" i="76"/>
  <c r="F7662" i="76"/>
  <c r="F7663" i="76"/>
  <c r="F7664" i="76"/>
  <c r="F7665" i="76"/>
  <c r="F7666" i="76"/>
  <c r="F7667" i="76"/>
  <c r="F7668" i="76"/>
  <c r="F7669" i="76"/>
  <c r="F7670" i="76"/>
  <c r="F7671" i="76"/>
  <c r="F7672" i="76"/>
  <c r="F7673" i="76"/>
  <c r="F7674" i="76"/>
  <c r="F7675" i="76"/>
  <c r="F7676" i="76"/>
  <c r="F7677" i="76"/>
  <c r="F7678" i="76"/>
  <c r="F7679" i="76"/>
  <c r="F7680" i="76"/>
  <c r="F7681" i="76"/>
  <c r="F7682" i="76"/>
  <c r="F7683" i="76"/>
  <c r="F7684" i="76"/>
  <c r="F7685" i="76"/>
  <c r="F7686" i="76"/>
  <c r="F7687" i="76"/>
  <c r="F7688" i="76"/>
  <c r="F7689" i="76"/>
  <c r="F7690" i="76"/>
  <c r="F7691" i="76"/>
  <c r="F7692" i="76"/>
  <c r="F7693" i="76"/>
  <c r="F7694" i="76"/>
  <c r="F7695" i="76"/>
  <c r="F7696" i="76"/>
  <c r="F7697" i="76"/>
  <c r="F7698" i="76"/>
  <c r="F7699" i="76"/>
  <c r="F7700" i="76"/>
  <c r="F7701" i="76"/>
  <c r="F7702" i="76"/>
  <c r="F7703" i="76"/>
  <c r="F7704" i="76"/>
  <c r="F7705" i="76"/>
  <c r="F7706" i="76"/>
  <c r="F7707" i="76"/>
  <c r="F7708" i="76"/>
  <c r="F7709" i="76"/>
  <c r="F7710" i="76"/>
  <c r="F7711" i="76"/>
  <c r="F7712" i="76"/>
  <c r="F7713" i="76"/>
  <c r="F7714" i="76"/>
  <c r="F7715" i="76"/>
  <c r="F7716" i="76"/>
  <c r="F7717" i="76"/>
  <c r="F7718" i="76"/>
  <c r="F7719" i="76"/>
  <c r="F7720" i="76"/>
  <c r="F7721" i="76"/>
  <c r="F7722" i="76"/>
  <c r="F7723" i="76"/>
  <c r="F7724" i="76"/>
  <c r="F7725" i="76"/>
  <c r="F7726" i="76"/>
  <c r="F7727" i="76"/>
  <c r="F7728" i="76"/>
  <c r="F7729" i="76"/>
  <c r="F7730" i="76"/>
  <c r="F7731" i="76"/>
  <c r="F7732" i="76"/>
  <c r="F7733" i="76"/>
  <c r="F7734" i="76"/>
  <c r="F7735" i="76"/>
  <c r="F7736" i="76"/>
  <c r="F7737" i="76"/>
  <c r="F7738" i="76"/>
  <c r="F7739" i="76"/>
  <c r="F7740" i="76"/>
  <c r="F7741" i="76"/>
  <c r="F7742" i="76"/>
  <c r="F7743" i="76"/>
  <c r="F7744" i="76"/>
  <c r="F7745" i="76"/>
  <c r="F7746" i="76"/>
  <c r="F7747" i="76"/>
  <c r="F7748" i="76"/>
  <c r="F7749" i="76"/>
  <c r="F7750" i="76"/>
  <c r="F7751" i="76"/>
  <c r="F7752" i="76"/>
  <c r="F7753" i="76"/>
  <c r="F7754" i="76"/>
  <c r="F7755" i="76"/>
  <c r="F7756" i="76"/>
  <c r="F7757" i="76"/>
  <c r="F7758" i="76"/>
  <c r="F7759" i="76"/>
  <c r="F7760" i="76"/>
  <c r="F7761" i="76"/>
  <c r="F7762" i="76"/>
  <c r="F7763" i="76"/>
  <c r="F7764" i="76"/>
  <c r="F7765" i="76"/>
  <c r="F7766" i="76"/>
  <c r="F7767" i="76"/>
  <c r="F7768" i="76"/>
  <c r="F7769" i="76"/>
  <c r="F7770" i="76"/>
  <c r="F7771" i="76"/>
  <c r="F7772" i="76"/>
  <c r="F7773" i="76"/>
  <c r="F7774" i="76"/>
  <c r="F7775" i="76"/>
  <c r="F7776" i="76"/>
  <c r="F7777" i="76"/>
  <c r="F7778" i="76"/>
  <c r="F7779" i="76"/>
  <c r="F7780" i="76"/>
  <c r="F7781" i="76"/>
  <c r="F7782" i="76"/>
  <c r="F7783" i="76"/>
  <c r="F7784" i="76"/>
  <c r="F7785" i="76"/>
  <c r="F7786" i="76"/>
  <c r="F7787" i="76"/>
  <c r="F7788" i="76"/>
  <c r="F7789" i="76"/>
  <c r="F7790" i="76"/>
  <c r="F7791" i="76"/>
  <c r="F7792" i="76"/>
  <c r="F7793" i="76"/>
  <c r="F7794" i="76"/>
  <c r="F7795" i="76"/>
  <c r="F7796" i="76"/>
  <c r="F7797" i="76"/>
  <c r="F7798" i="76"/>
  <c r="F7799" i="76"/>
  <c r="F7800" i="76"/>
  <c r="F7801" i="76"/>
  <c r="F7802" i="76"/>
  <c r="F7803" i="76"/>
  <c r="F7804" i="76"/>
  <c r="F7805" i="76"/>
  <c r="F7806" i="76"/>
  <c r="F7807" i="76"/>
  <c r="F7808" i="76"/>
  <c r="F7809" i="76"/>
  <c r="F7810" i="76"/>
  <c r="F7811" i="76"/>
  <c r="F7812" i="76"/>
  <c r="F7813" i="76"/>
  <c r="F7814" i="76"/>
  <c r="F7815" i="76"/>
  <c r="F7816" i="76"/>
  <c r="F7817" i="76"/>
  <c r="F7818" i="76"/>
  <c r="F7819" i="76"/>
  <c r="F7820" i="76"/>
  <c r="F7821" i="76"/>
  <c r="F7822" i="76"/>
  <c r="F7823" i="76"/>
  <c r="F7824" i="76"/>
  <c r="F7825" i="76"/>
  <c r="F7826" i="76"/>
  <c r="F7827" i="76"/>
  <c r="F7828" i="76"/>
  <c r="F7829" i="76"/>
  <c r="F7830" i="76"/>
  <c r="F7831" i="76"/>
  <c r="F7832" i="76"/>
  <c r="F7833" i="76"/>
  <c r="F7834" i="76"/>
  <c r="F7835" i="76"/>
  <c r="F7836" i="76"/>
  <c r="F7837" i="76"/>
  <c r="F7838" i="76"/>
  <c r="F7839" i="76"/>
  <c r="F7840" i="76"/>
  <c r="F7841" i="76"/>
  <c r="F7842" i="76"/>
  <c r="F7843" i="76"/>
  <c r="F7844" i="76"/>
  <c r="F7845" i="76"/>
  <c r="F7846" i="76"/>
  <c r="F7847" i="76"/>
  <c r="F7848" i="76"/>
  <c r="F7849" i="76"/>
  <c r="F7850" i="76"/>
  <c r="F7851" i="76"/>
  <c r="F7852" i="76"/>
  <c r="F7853" i="76"/>
  <c r="F7854" i="76"/>
  <c r="F7855" i="76"/>
  <c r="F7856" i="76"/>
  <c r="F7857" i="76"/>
  <c r="F7858" i="76"/>
  <c r="F7859" i="76"/>
  <c r="F7860" i="76"/>
  <c r="F7861" i="76"/>
  <c r="F7862" i="76"/>
  <c r="F7863" i="76"/>
  <c r="F7864" i="76"/>
  <c r="F7865" i="76"/>
  <c r="F7866" i="76"/>
  <c r="F7867" i="76"/>
  <c r="F7868" i="76"/>
  <c r="F7869" i="76"/>
  <c r="F7870" i="76"/>
  <c r="F7871" i="76"/>
  <c r="F7872" i="76"/>
  <c r="F7873" i="76"/>
  <c r="F7874" i="76"/>
  <c r="F7875" i="76"/>
  <c r="F7876" i="76"/>
  <c r="F7877" i="76"/>
  <c r="F7878" i="76"/>
  <c r="F7879" i="76"/>
  <c r="F7880" i="76"/>
  <c r="F7881" i="76"/>
  <c r="F7882" i="76"/>
  <c r="F7883" i="76"/>
  <c r="F7884" i="76"/>
  <c r="F7885" i="76"/>
  <c r="F7886" i="76"/>
  <c r="F7887" i="76"/>
  <c r="F7888" i="76"/>
  <c r="F7889" i="76"/>
  <c r="F7890" i="76"/>
  <c r="F7891" i="76"/>
  <c r="F7892" i="76"/>
  <c r="F7893" i="76"/>
  <c r="F7894" i="76"/>
  <c r="F7895" i="76"/>
  <c r="F7896" i="76"/>
  <c r="F7897" i="76"/>
  <c r="F7898" i="76"/>
  <c r="F7899" i="76"/>
  <c r="F7900" i="76"/>
  <c r="F7901" i="76"/>
  <c r="F7902" i="76"/>
  <c r="F7903" i="76"/>
  <c r="F7904" i="76"/>
  <c r="F7905" i="76"/>
  <c r="F7906" i="76"/>
  <c r="F7907" i="76"/>
  <c r="F7908" i="76"/>
  <c r="F7909" i="76"/>
  <c r="F7910" i="76"/>
  <c r="F7911" i="76"/>
  <c r="F7912" i="76"/>
  <c r="F7913" i="76"/>
  <c r="F7914" i="76"/>
  <c r="F7915" i="76"/>
  <c r="F7916" i="76"/>
  <c r="F7917" i="76"/>
  <c r="F7918" i="76"/>
  <c r="F7919" i="76"/>
  <c r="F7920" i="76"/>
  <c r="F7921" i="76"/>
  <c r="F7922" i="76"/>
  <c r="F7923" i="76"/>
  <c r="F7924" i="76"/>
  <c r="F7925" i="76"/>
  <c r="F7926" i="76"/>
  <c r="F7927" i="76"/>
  <c r="F7928" i="76"/>
  <c r="F7929" i="76"/>
  <c r="F7930" i="76"/>
  <c r="F7931" i="76"/>
  <c r="F7932" i="76"/>
  <c r="F7933" i="76"/>
  <c r="F7934" i="76"/>
  <c r="F7935" i="76"/>
  <c r="F7936" i="76"/>
  <c r="F7937" i="76"/>
  <c r="F7938" i="76"/>
  <c r="F7939" i="76"/>
  <c r="F7940" i="76"/>
  <c r="F7941" i="76"/>
  <c r="F7942" i="76"/>
  <c r="F7943" i="76"/>
  <c r="F7944" i="76"/>
  <c r="F7945" i="76"/>
  <c r="F7946" i="76"/>
  <c r="F7947" i="76"/>
  <c r="F7948" i="76"/>
  <c r="F7949" i="76"/>
  <c r="F7950" i="76"/>
  <c r="F7951" i="76"/>
  <c r="F7952" i="76"/>
  <c r="F7953" i="76"/>
  <c r="F7954" i="76"/>
  <c r="F7955" i="76"/>
  <c r="F7956" i="76"/>
  <c r="F7957" i="76"/>
  <c r="F7958" i="76"/>
  <c r="F7959" i="76"/>
  <c r="F7960" i="76"/>
  <c r="F7961" i="76"/>
  <c r="F7962" i="76"/>
  <c r="F7963" i="76"/>
  <c r="F7964" i="76"/>
  <c r="F7965" i="76"/>
  <c r="F7966" i="76"/>
  <c r="F7967" i="76"/>
  <c r="F7968" i="76"/>
  <c r="F7969" i="76"/>
  <c r="F7970" i="76"/>
  <c r="F7971" i="76"/>
  <c r="F7972" i="76"/>
  <c r="F7973" i="76"/>
  <c r="F7974" i="76"/>
  <c r="F7975" i="76"/>
  <c r="F7976" i="76"/>
  <c r="F7977" i="76"/>
  <c r="F7978" i="76"/>
  <c r="F7979" i="76"/>
  <c r="F7980" i="76"/>
  <c r="F7981" i="76"/>
  <c r="F7982" i="76"/>
  <c r="F7983" i="76"/>
  <c r="F7984" i="76"/>
  <c r="F7985" i="76"/>
  <c r="F7986" i="76"/>
  <c r="F7987" i="76"/>
  <c r="F7988" i="76"/>
  <c r="F7989" i="76"/>
  <c r="F7990" i="76"/>
  <c r="F7991" i="76"/>
  <c r="F7992" i="76"/>
  <c r="F7993" i="76"/>
  <c r="F7994" i="76"/>
  <c r="F7995" i="76"/>
  <c r="F7996" i="76"/>
  <c r="F7997" i="76"/>
  <c r="F7998" i="76"/>
  <c r="F7999" i="76"/>
  <c r="F8000" i="76"/>
  <c r="F8001" i="76"/>
  <c r="F8002" i="76"/>
  <c r="F8003" i="76"/>
  <c r="F8004" i="76"/>
  <c r="F8005" i="76"/>
  <c r="F8006" i="76"/>
  <c r="F8007" i="76"/>
  <c r="F8008" i="76"/>
  <c r="F8009" i="76"/>
  <c r="F8010" i="76"/>
  <c r="F8011" i="76"/>
  <c r="F8012" i="76"/>
  <c r="F8013" i="76"/>
  <c r="F8014" i="76"/>
  <c r="F8015" i="76"/>
  <c r="F8016" i="76"/>
  <c r="F8017" i="76"/>
  <c r="F8018" i="76"/>
  <c r="F8019" i="76"/>
  <c r="F8020" i="76"/>
  <c r="F8021" i="76"/>
  <c r="F8022" i="76"/>
  <c r="F8023" i="76"/>
  <c r="F8024" i="76"/>
  <c r="F8025" i="76"/>
  <c r="F8026" i="76"/>
  <c r="F8027" i="76"/>
  <c r="F8028" i="76"/>
  <c r="F8029" i="76"/>
  <c r="F8030" i="76"/>
  <c r="F8031" i="76"/>
  <c r="F8032" i="76"/>
  <c r="F8033" i="76"/>
  <c r="F8034" i="76"/>
  <c r="F8035" i="76"/>
  <c r="F8036" i="76"/>
  <c r="F8037" i="76"/>
  <c r="F8038" i="76"/>
  <c r="F8039" i="76"/>
  <c r="F8040" i="76"/>
  <c r="F8041" i="76"/>
  <c r="F8042" i="76"/>
  <c r="F8043" i="76"/>
  <c r="F8044" i="76"/>
  <c r="F8045" i="76"/>
  <c r="F8046" i="76"/>
  <c r="F8047" i="76"/>
  <c r="F8048" i="76"/>
  <c r="F8049" i="76"/>
  <c r="F8050" i="76"/>
  <c r="F8051" i="76"/>
  <c r="F8052" i="76"/>
  <c r="F8053" i="76"/>
  <c r="F8054" i="76"/>
  <c r="F8055" i="76"/>
  <c r="F8056" i="76"/>
  <c r="F8057" i="76"/>
  <c r="F8058" i="76"/>
  <c r="F8059" i="76"/>
  <c r="F8060" i="76"/>
  <c r="F8061" i="76"/>
  <c r="F8062" i="76"/>
  <c r="F8063" i="76"/>
  <c r="F8064" i="76"/>
  <c r="F8065" i="76"/>
  <c r="F8066" i="76"/>
  <c r="F8067" i="76"/>
  <c r="F8068" i="76"/>
  <c r="F8069" i="76"/>
  <c r="F8070" i="76"/>
  <c r="F8071" i="76"/>
  <c r="F8072" i="76"/>
  <c r="F8073" i="76"/>
  <c r="F8074" i="76"/>
  <c r="F8075" i="76"/>
  <c r="F8076" i="76"/>
  <c r="F8077" i="76"/>
  <c r="F8078" i="76"/>
  <c r="F8079" i="76"/>
  <c r="F8080" i="76"/>
  <c r="F8081" i="76"/>
  <c r="F8082" i="76"/>
  <c r="F8083" i="76"/>
  <c r="F8084" i="76"/>
  <c r="F8085" i="76"/>
  <c r="F8086" i="76"/>
  <c r="F8087" i="76"/>
  <c r="F8088" i="76"/>
  <c r="F8089" i="76"/>
  <c r="F8090" i="76"/>
  <c r="F8091" i="76"/>
  <c r="F8092" i="76"/>
  <c r="F8093" i="76"/>
  <c r="F8094" i="76"/>
  <c r="F8095" i="76"/>
  <c r="F8096" i="76"/>
  <c r="F8097" i="76"/>
  <c r="F8098" i="76"/>
  <c r="F8099" i="76"/>
  <c r="F8100" i="76"/>
  <c r="F8101" i="76"/>
  <c r="F8102" i="76"/>
  <c r="F8103" i="76"/>
  <c r="F8104" i="76"/>
  <c r="F8105" i="76"/>
  <c r="F8106" i="76"/>
  <c r="F8107" i="76"/>
  <c r="F8108" i="76"/>
  <c r="F8109" i="76"/>
  <c r="F8110" i="76"/>
  <c r="F8111" i="76"/>
  <c r="F8112" i="76"/>
  <c r="F8113" i="76"/>
  <c r="F8114" i="76"/>
  <c r="F8115" i="76"/>
  <c r="F8116" i="76"/>
  <c r="F8117" i="76"/>
  <c r="F8118" i="76"/>
  <c r="F8119" i="76"/>
  <c r="F8120" i="76"/>
  <c r="F8121" i="76"/>
  <c r="F8122" i="76"/>
  <c r="F8123" i="76"/>
  <c r="F8124" i="76"/>
  <c r="F8125" i="76"/>
  <c r="F8126" i="76"/>
  <c r="F8127" i="76"/>
  <c r="F8128" i="76"/>
  <c r="F8129" i="76"/>
  <c r="F8130" i="76"/>
  <c r="F8131" i="76"/>
  <c r="F8132" i="76"/>
  <c r="F8133" i="76"/>
  <c r="F8134" i="76"/>
  <c r="F8135" i="76"/>
  <c r="F8136" i="76"/>
  <c r="F8137" i="76"/>
  <c r="F8138" i="76"/>
  <c r="F8139" i="76"/>
  <c r="F8140" i="76"/>
  <c r="F8141" i="76"/>
  <c r="F8142" i="76"/>
  <c r="F8143" i="76"/>
  <c r="F8144" i="76"/>
  <c r="F8145" i="76"/>
  <c r="F8146" i="76"/>
  <c r="F8147" i="76"/>
  <c r="F8148" i="76"/>
  <c r="F8149" i="76"/>
  <c r="F8150" i="76"/>
  <c r="F8151" i="76"/>
  <c r="F8152" i="76"/>
  <c r="F8153" i="76"/>
  <c r="F8154" i="76"/>
  <c r="F8155" i="76"/>
  <c r="F8156" i="76"/>
  <c r="F8157" i="76"/>
  <c r="F8158" i="76"/>
  <c r="F8159" i="76"/>
  <c r="F8160" i="76"/>
  <c r="F8161" i="76"/>
  <c r="F8162" i="76"/>
  <c r="F8163" i="76"/>
  <c r="F8164" i="76"/>
  <c r="F8165" i="76"/>
  <c r="F8166" i="76"/>
  <c r="F8167" i="76"/>
  <c r="F8168" i="76"/>
  <c r="F8169" i="76"/>
  <c r="F8170" i="76"/>
  <c r="F8171" i="76"/>
  <c r="F8172" i="76"/>
  <c r="F8173" i="76"/>
  <c r="F8174" i="76"/>
  <c r="F8175" i="76"/>
  <c r="F8176" i="76"/>
  <c r="F8177" i="76"/>
  <c r="F8178" i="76"/>
  <c r="F8179" i="76"/>
  <c r="F8180" i="76"/>
  <c r="F8181" i="76"/>
  <c r="F8182" i="76"/>
  <c r="F8183" i="76"/>
  <c r="F8184" i="76"/>
  <c r="F8185" i="76"/>
  <c r="F8186" i="76"/>
  <c r="F8187" i="76"/>
  <c r="F8188" i="76"/>
  <c r="F8189" i="76"/>
  <c r="F8190" i="76"/>
  <c r="F8191" i="76"/>
  <c r="F8192" i="76"/>
  <c r="F8193" i="76"/>
  <c r="F8194" i="76"/>
  <c r="F8195" i="76"/>
  <c r="F8196" i="76"/>
  <c r="F8197" i="76"/>
  <c r="F8198" i="76"/>
  <c r="F8199" i="76"/>
  <c r="F8200" i="76"/>
  <c r="F8201" i="76"/>
  <c r="F8202" i="76"/>
  <c r="F8203" i="76"/>
  <c r="F8204" i="76"/>
  <c r="F8205" i="76"/>
  <c r="F8206" i="76"/>
  <c r="F8207" i="76"/>
  <c r="F8208" i="76"/>
  <c r="F8209" i="76"/>
  <c r="F8210" i="76"/>
  <c r="F8211" i="76"/>
  <c r="F8212" i="76"/>
  <c r="F8213" i="76"/>
  <c r="F8214" i="76"/>
  <c r="F8215" i="76"/>
  <c r="F8216" i="76"/>
  <c r="F8217" i="76"/>
  <c r="F8218" i="76"/>
  <c r="F8219" i="76"/>
  <c r="F8220" i="76"/>
  <c r="F8221" i="76"/>
  <c r="F8222" i="76"/>
  <c r="F8223" i="76"/>
  <c r="F8224" i="76"/>
  <c r="F8225" i="76"/>
  <c r="F8226" i="76"/>
  <c r="F8227" i="76"/>
  <c r="F8228" i="76"/>
  <c r="F8229" i="76"/>
  <c r="F8230" i="76"/>
  <c r="F8231" i="76"/>
  <c r="F8232" i="76"/>
  <c r="F8233" i="76"/>
  <c r="F8234" i="76"/>
  <c r="F8235" i="76"/>
  <c r="F8236" i="76"/>
  <c r="F8237" i="76"/>
  <c r="F8238" i="76"/>
  <c r="F8239" i="76"/>
  <c r="F8240" i="76"/>
  <c r="F8241" i="76"/>
  <c r="F8242" i="76"/>
  <c r="F8243" i="76"/>
  <c r="F8244" i="76"/>
  <c r="F8245" i="76"/>
  <c r="F8246" i="76"/>
  <c r="F8247" i="76"/>
  <c r="F8248" i="76"/>
  <c r="F8249" i="76"/>
  <c r="F8250" i="76"/>
  <c r="F8251" i="76"/>
  <c r="F8252" i="76"/>
  <c r="F8253" i="76"/>
  <c r="F8254" i="76"/>
  <c r="F8255" i="76"/>
  <c r="F8256" i="76"/>
  <c r="F8257" i="76"/>
  <c r="F8258" i="76"/>
  <c r="F8259" i="76"/>
  <c r="F8260" i="76"/>
  <c r="F8261" i="76"/>
  <c r="F8262" i="76"/>
  <c r="F8263" i="76"/>
  <c r="F8264" i="76"/>
  <c r="F8265" i="76"/>
  <c r="F8266" i="76"/>
  <c r="F8267" i="76"/>
  <c r="F8268" i="76"/>
  <c r="F8269" i="76"/>
  <c r="F8270" i="76"/>
  <c r="F8271" i="76"/>
  <c r="F8272" i="76"/>
  <c r="F8273" i="76"/>
  <c r="F8274" i="76"/>
  <c r="F8275" i="76"/>
  <c r="F8276" i="76"/>
  <c r="F8277" i="76"/>
  <c r="F8278" i="76"/>
  <c r="F8279" i="76"/>
  <c r="F8280" i="76"/>
  <c r="F8281" i="76"/>
  <c r="F8282" i="76"/>
  <c r="F8283" i="76"/>
  <c r="F8284" i="76"/>
  <c r="F8285" i="76"/>
  <c r="F8286" i="76"/>
  <c r="F8287" i="76"/>
  <c r="F8288" i="76"/>
  <c r="F8289" i="76"/>
  <c r="F8290" i="76"/>
  <c r="F8291" i="76"/>
  <c r="F8292" i="76"/>
  <c r="F8293" i="76"/>
  <c r="F8294" i="76"/>
  <c r="F8295" i="76"/>
  <c r="F8296" i="76"/>
  <c r="F8297" i="76"/>
  <c r="F8298" i="76"/>
  <c r="F8299" i="76"/>
  <c r="F8300" i="76"/>
  <c r="F8301" i="76"/>
  <c r="F8302" i="76"/>
  <c r="F8303" i="76"/>
  <c r="F8304" i="76"/>
  <c r="F8305" i="76"/>
  <c r="F8306" i="76"/>
  <c r="F8307" i="76"/>
  <c r="F8308" i="76"/>
  <c r="F8309" i="76"/>
  <c r="F8310" i="76"/>
  <c r="F8311" i="76"/>
  <c r="F8312" i="76"/>
  <c r="F8313" i="76"/>
  <c r="F8314" i="76"/>
  <c r="F8315" i="76"/>
  <c r="F8316" i="76"/>
  <c r="F8317" i="76"/>
  <c r="F8318" i="76"/>
  <c r="F8319" i="76"/>
  <c r="F8320" i="76"/>
  <c r="F8321" i="76"/>
  <c r="F8322" i="76"/>
  <c r="F8323" i="76"/>
  <c r="F8324" i="76"/>
  <c r="F8325" i="76"/>
  <c r="F8326" i="76"/>
  <c r="F8327" i="76"/>
  <c r="F8328" i="76"/>
  <c r="F8329" i="76"/>
  <c r="F8330" i="76"/>
  <c r="F8331" i="76"/>
  <c r="F8332" i="76"/>
  <c r="F8333" i="76"/>
  <c r="F8334" i="76"/>
  <c r="F8335" i="76"/>
  <c r="F8336" i="76"/>
  <c r="F8337" i="76"/>
  <c r="F8338" i="76"/>
  <c r="F8339" i="76"/>
  <c r="F8340" i="76"/>
  <c r="F8341" i="76"/>
  <c r="F8342" i="76"/>
  <c r="F8343" i="76"/>
  <c r="F8344" i="76"/>
  <c r="F8345" i="76"/>
  <c r="F8346" i="76"/>
  <c r="F8347" i="76"/>
  <c r="F8348" i="76"/>
  <c r="F8349" i="76"/>
  <c r="F8350" i="76"/>
  <c r="F8351" i="76"/>
  <c r="F8352" i="76"/>
  <c r="F8353" i="76"/>
  <c r="F8354" i="76"/>
  <c r="F8355" i="76"/>
  <c r="F8356" i="76"/>
  <c r="F8357" i="76"/>
  <c r="F8358" i="76"/>
  <c r="F8359" i="76"/>
  <c r="F8360" i="76"/>
  <c r="F8361" i="76"/>
  <c r="F8362" i="76"/>
  <c r="F8363" i="76"/>
  <c r="F8364" i="76"/>
  <c r="F8365" i="76"/>
  <c r="F8366" i="76"/>
  <c r="F8367" i="76"/>
  <c r="F8368" i="76"/>
  <c r="F8369" i="76"/>
  <c r="F8370" i="76"/>
  <c r="F8371" i="76"/>
  <c r="F8372" i="76"/>
  <c r="F8373" i="76"/>
  <c r="F8374" i="76"/>
  <c r="F8375" i="76"/>
  <c r="F8376" i="76"/>
  <c r="F8377" i="76"/>
  <c r="F8378" i="76"/>
  <c r="F8379" i="76"/>
  <c r="F8380" i="76"/>
  <c r="F8381" i="76"/>
  <c r="F8382" i="76"/>
  <c r="F8383" i="76"/>
  <c r="F8384" i="76"/>
  <c r="F8385" i="76"/>
  <c r="F8386" i="76"/>
  <c r="F8387" i="76"/>
  <c r="F8388" i="76"/>
  <c r="F8389" i="76"/>
  <c r="F8390" i="76"/>
  <c r="F8391" i="76"/>
  <c r="F8392" i="76"/>
  <c r="F8393" i="76"/>
  <c r="F8394" i="76"/>
  <c r="F8395" i="76"/>
  <c r="F8396" i="76"/>
  <c r="F8397" i="76"/>
  <c r="F8398" i="76"/>
  <c r="F8399" i="76"/>
  <c r="F8400" i="76"/>
  <c r="F8401" i="76"/>
  <c r="F8402" i="76"/>
  <c r="F8403" i="76"/>
  <c r="F8404" i="76"/>
  <c r="F8405" i="76"/>
  <c r="F8406" i="76"/>
  <c r="F8407" i="76"/>
  <c r="F8408" i="76"/>
  <c r="F8409" i="76"/>
  <c r="F8410" i="76"/>
  <c r="F8411" i="76"/>
  <c r="F8412" i="76"/>
  <c r="F8413" i="76"/>
  <c r="F8414" i="76"/>
  <c r="F8415" i="76"/>
  <c r="F8416" i="76"/>
  <c r="F8417" i="76"/>
  <c r="F8418" i="76"/>
  <c r="F8419" i="76"/>
  <c r="F8420" i="76"/>
  <c r="F8421" i="76"/>
  <c r="F8422" i="76"/>
  <c r="F8423" i="76"/>
  <c r="F8424" i="76"/>
  <c r="F8425" i="76"/>
  <c r="F8426" i="76"/>
  <c r="F8427" i="76"/>
  <c r="F8428" i="76"/>
  <c r="F8429" i="76"/>
  <c r="F8430" i="76"/>
  <c r="F8431" i="76"/>
  <c r="F8432" i="76"/>
  <c r="F8433" i="76"/>
  <c r="F8434" i="76"/>
  <c r="F8435" i="76"/>
  <c r="F8436" i="76"/>
  <c r="F8437" i="76"/>
  <c r="F8438" i="76"/>
  <c r="F8439" i="76"/>
  <c r="F8440" i="76"/>
  <c r="F8441" i="76"/>
  <c r="F8442" i="76"/>
  <c r="F8443" i="76"/>
  <c r="F8444" i="76"/>
  <c r="F8445" i="76"/>
  <c r="F8446" i="76"/>
  <c r="F8447" i="76"/>
  <c r="F8448" i="76"/>
  <c r="F8449" i="76"/>
  <c r="F8450" i="76"/>
  <c r="F8451" i="76"/>
  <c r="F8452" i="76"/>
  <c r="F8453" i="76"/>
  <c r="F8454" i="76"/>
  <c r="F8455" i="76"/>
  <c r="F8456" i="76"/>
  <c r="F8457" i="76"/>
  <c r="F8458" i="76"/>
  <c r="F8459" i="76"/>
  <c r="F8460" i="76"/>
  <c r="F8461" i="76"/>
  <c r="F8462" i="76"/>
  <c r="F8463" i="76"/>
  <c r="F8464" i="76"/>
  <c r="F8465" i="76"/>
  <c r="F8466" i="76"/>
  <c r="F8467" i="76"/>
  <c r="F8468" i="76"/>
  <c r="F8469" i="76"/>
  <c r="F8470" i="76"/>
  <c r="F8471" i="76"/>
  <c r="F8472" i="76"/>
  <c r="F8473" i="76"/>
  <c r="F8474" i="76"/>
  <c r="F8475" i="76"/>
  <c r="F8476" i="76"/>
  <c r="F8477" i="76"/>
  <c r="F8478" i="76"/>
  <c r="F8479" i="76"/>
  <c r="F8480" i="76"/>
  <c r="F8481" i="76"/>
  <c r="F8482" i="76"/>
  <c r="F8483" i="76"/>
  <c r="F8484" i="76"/>
  <c r="F8485" i="76"/>
  <c r="F8486" i="76"/>
  <c r="F8487" i="76"/>
  <c r="F8488" i="76"/>
  <c r="F8489" i="76"/>
  <c r="F8490" i="76"/>
  <c r="F8491" i="76"/>
  <c r="F8492" i="76"/>
  <c r="F8493" i="76"/>
  <c r="F8494" i="76"/>
  <c r="F8495" i="76"/>
  <c r="F8496" i="76"/>
  <c r="F8497" i="76"/>
  <c r="F8498" i="76"/>
  <c r="F8499" i="76"/>
  <c r="F8500" i="76"/>
  <c r="F8501" i="76"/>
  <c r="F8502" i="76"/>
  <c r="F8503" i="76"/>
  <c r="F8504" i="76"/>
  <c r="F8505" i="76"/>
  <c r="F8506" i="76"/>
  <c r="F8507" i="76"/>
  <c r="F8508" i="76"/>
  <c r="F8509" i="76"/>
  <c r="F8510" i="76"/>
  <c r="F8511" i="76"/>
  <c r="F8512" i="76"/>
  <c r="F8513" i="76"/>
  <c r="F8514" i="76"/>
  <c r="F8515" i="76"/>
  <c r="F8516" i="76"/>
  <c r="F8517" i="76"/>
  <c r="F8518" i="76"/>
  <c r="F8519" i="76"/>
  <c r="F8520" i="76"/>
  <c r="F8521" i="76"/>
  <c r="F8522" i="76"/>
  <c r="F8523" i="76"/>
  <c r="F8524" i="76"/>
  <c r="F8525" i="76"/>
  <c r="F8526" i="76"/>
  <c r="F8527" i="76"/>
  <c r="F8528" i="76"/>
  <c r="F8529" i="76"/>
  <c r="F8530" i="76"/>
  <c r="F8531" i="76"/>
  <c r="F8532" i="76"/>
  <c r="F8533" i="76"/>
  <c r="F8534" i="76"/>
  <c r="F8535" i="76"/>
  <c r="F8536" i="76"/>
  <c r="F8537" i="76"/>
  <c r="F8538" i="76"/>
  <c r="F8539" i="76"/>
  <c r="F8540" i="76"/>
  <c r="F8541" i="76"/>
  <c r="F8542" i="76"/>
  <c r="F8543" i="76"/>
  <c r="F8544" i="76"/>
  <c r="F8545" i="76"/>
  <c r="F8546" i="76"/>
  <c r="F8547" i="76"/>
  <c r="F8548" i="76"/>
  <c r="F8549" i="76"/>
  <c r="F8550" i="76"/>
  <c r="F8551" i="76"/>
  <c r="F8552" i="76"/>
  <c r="F8553" i="76"/>
  <c r="F8554" i="76"/>
  <c r="F8555" i="76"/>
  <c r="F8556" i="76"/>
  <c r="F8557" i="76"/>
  <c r="F8558" i="76"/>
  <c r="F8559" i="76"/>
  <c r="F8560" i="76"/>
  <c r="F8561" i="76"/>
  <c r="F8562" i="76"/>
  <c r="F8563" i="76"/>
  <c r="F8564" i="76"/>
  <c r="F8565" i="76"/>
  <c r="F8566" i="76"/>
  <c r="F8567" i="76"/>
  <c r="F8568" i="76"/>
  <c r="F8569" i="76"/>
  <c r="F8570" i="76"/>
  <c r="F8571" i="76"/>
  <c r="F8572" i="76"/>
  <c r="F8573" i="76"/>
  <c r="F8574" i="76"/>
  <c r="F8575" i="76"/>
  <c r="F8576" i="76"/>
  <c r="F8577" i="76"/>
  <c r="F8578" i="76"/>
  <c r="F8579" i="76"/>
  <c r="F8580" i="76"/>
  <c r="F8581" i="76"/>
  <c r="F8582" i="76"/>
  <c r="F8583" i="76"/>
  <c r="F8584" i="76"/>
  <c r="F8585" i="76"/>
  <c r="F8586" i="76"/>
  <c r="F8587" i="76"/>
  <c r="F8588" i="76"/>
  <c r="F8589" i="76"/>
  <c r="F8590" i="76"/>
  <c r="F8591" i="76"/>
  <c r="F8592" i="76"/>
  <c r="F8593" i="76"/>
  <c r="F8594" i="76"/>
  <c r="F8595" i="76"/>
  <c r="F8596" i="76"/>
  <c r="F8597" i="76"/>
  <c r="F8598" i="76"/>
  <c r="F8599" i="76"/>
  <c r="F8600" i="76"/>
  <c r="F8601" i="76"/>
  <c r="F8602" i="76"/>
  <c r="F8603" i="76"/>
  <c r="F8604" i="76"/>
  <c r="F8605" i="76"/>
  <c r="F8606" i="76"/>
  <c r="F8607" i="76"/>
  <c r="F8608" i="76"/>
  <c r="F8609" i="76"/>
  <c r="F8610" i="76"/>
  <c r="F8611" i="76"/>
  <c r="F8612" i="76"/>
  <c r="F8613" i="76"/>
  <c r="F8614" i="76"/>
  <c r="F8615" i="76"/>
  <c r="F8616" i="76"/>
  <c r="F8617" i="76"/>
  <c r="F8618" i="76"/>
  <c r="F8619" i="76"/>
  <c r="F8620" i="76"/>
  <c r="F8621" i="76"/>
  <c r="F8622" i="76"/>
  <c r="F8623" i="76"/>
  <c r="F8624" i="76"/>
  <c r="F8625" i="76"/>
  <c r="F8626" i="76"/>
  <c r="F8627" i="76"/>
  <c r="F8628" i="76"/>
  <c r="F8629" i="76"/>
  <c r="F8630" i="76"/>
  <c r="F8631" i="76"/>
  <c r="F8632" i="76"/>
  <c r="F8633" i="76"/>
  <c r="F8634" i="76"/>
  <c r="F8635" i="76"/>
  <c r="F8636" i="76"/>
  <c r="F8637" i="76"/>
  <c r="F8638" i="76"/>
  <c r="F8639" i="76"/>
  <c r="F8640" i="76"/>
  <c r="F8641" i="76"/>
  <c r="F8642" i="76"/>
  <c r="F8643" i="76"/>
  <c r="F8644" i="76"/>
  <c r="F8645" i="76"/>
  <c r="F8646" i="76"/>
  <c r="F8647" i="76"/>
  <c r="F8648" i="76"/>
  <c r="F8649" i="76"/>
  <c r="F8650" i="76"/>
  <c r="F8651" i="76"/>
  <c r="F8652" i="76"/>
  <c r="F8653" i="76"/>
  <c r="F8654" i="76"/>
  <c r="F8655" i="76"/>
  <c r="F8656" i="76"/>
  <c r="F8657" i="76"/>
  <c r="F8658" i="76"/>
  <c r="F8659" i="76"/>
  <c r="F8660" i="76"/>
  <c r="F8661" i="76"/>
  <c r="F8662" i="76"/>
  <c r="F8663" i="76"/>
  <c r="F8664" i="76"/>
  <c r="F8665" i="76"/>
  <c r="F8666" i="76"/>
  <c r="F8667" i="76"/>
  <c r="F8668" i="76"/>
  <c r="F8669" i="76"/>
  <c r="F8670" i="76"/>
  <c r="F8671" i="76"/>
  <c r="F8672" i="76"/>
  <c r="F8673" i="76"/>
  <c r="F8674" i="76"/>
  <c r="F8675" i="76"/>
  <c r="F8676" i="76"/>
  <c r="F8677" i="76"/>
  <c r="F8678" i="76"/>
  <c r="F8679" i="76"/>
  <c r="F8680" i="76"/>
  <c r="F8681" i="76"/>
  <c r="F8682" i="76"/>
  <c r="F8683" i="76"/>
  <c r="F8684" i="76"/>
  <c r="F8685" i="76"/>
  <c r="F8686" i="76"/>
  <c r="F8687" i="76"/>
  <c r="F8688" i="76"/>
  <c r="F8689" i="76"/>
  <c r="F8690" i="76"/>
  <c r="F8691" i="76"/>
  <c r="F8692" i="76"/>
  <c r="F8693" i="76"/>
  <c r="F8694" i="76"/>
  <c r="F8695" i="76"/>
  <c r="F8696" i="76"/>
  <c r="F8697" i="76"/>
  <c r="F8698" i="76"/>
  <c r="F8699" i="76"/>
  <c r="F8700" i="76"/>
  <c r="F8701" i="76"/>
  <c r="F8702" i="76"/>
  <c r="F8703" i="76"/>
  <c r="F8704" i="76"/>
  <c r="F8705" i="76"/>
  <c r="F8706" i="76"/>
  <c r="F8707" i="76"/>
  <c r="F8708" i="76"/>
  <c r="F8709" i="76"/>
  <c r="F8710" i="76"/>
  <c r="F8711" i="76"/>
  <c r="F8712" i="76"/>
  <c r="F8713" i="76"/>
  <c r="F8714" i="76"/>
  <c r="F8715" i="76"/>
  <c r="F8716" i="76"/>
  <c r="F8717" i="76"/>
  <c r="F8718" i="76"/>
  <c r="F8719" i="76"/>
  <c r="F8720" i="76"/>
  <c r="F8721" i="76"/>
  <c r="F8722" i="76"/>
  <c r="F8723" i="76"/>
  <c r="F8724" i="76"/>
  <c r="F8725" i="76"/>
  <c r="F8726" i="76"/>
  <c r="F8727" i="76"/>
  <c r="F8728" i="76"/>
  <c r="F8729" i="76"/>
  <c r="F8730" i="76"/>
  <c r="F8731" i="76"/>
  <c r="F8732" i="76"/>
  <c r="F8733" i="76"/>
  <c r="F8734" i="76"/>
  <c r="F8735" i="76"/>
  <c r="F8736" i="76"/>
  <c r="F8737" i="76"/>
  <c r="F8738" i="76"/>
  <c r="F8739" i="76"/>
  <c r="F8740" i="76"/>
  <c r="F8741" i="76"/>
  <c r="F8742" i="76"/>
  <c r="F8743" i="76"/>
  <c r="F8744" i="76"/>
  <c r="F8745" i="76"/>
  <c r="F8746" i="76"/>
  <c r="F8747" i="76"/>
  <c r="F8748" i="76"/>
  <c r="F8749" i="76"/>
  <c r="F8750" i="76"/>
  <c r="F8751" i="76"/>
  <c r="F8752" i="76"/>
  <c r="F8753" i="76"/>
  <c r="F8754" i="76"/>
  <c r="F8755" i="76"/>
  <c r="F8756" i="76"/>
  <c r="F8757" i="76"/>
  <c r="F8758" i="76"/>
  <c r="F8759" i="76"/>
  <c r="F8760" i="76"/>
  <c r="F8761" i="76"/>
  <c r="F8762" i="76"/>
  <c r="F8763" i="76"/>
  <c r="F8764" i="76"/>
  <c r="F8765" i="76"/>
  <c r="F8766" i="76"/>
  <c r="F8767" i="76"/>
  <c r="F8768" i="76"/>
  <c r="F9" i="76"/>
  <c r="G19" i="84" l="1"/>
  <c r="X19" i="84"/>
  <c r="G39" i="84"/>
  <c r="F39" i="84"/>
  <c r="H39" i="84"/>
  <c r="F47" i="84"/>
  <c r="G55" i="84"/>
  <c r="G13" i="84" s="1"/>
  <c r="H55" i="84"/>
  <c r="H13" i="84" s="1"/>
  <c r="G47" i="84"/>
  <c r="F55" i="84"/>
  <c r="F13" i="84" s="1"/>
  <c r="H47" i="84"/>
  <c r="F50" i="84"/>
  <c r="H50" i="84"/>
  <c r="G58" i="84"/>
  <c r="G16" i="84" s="1"/>
  <c r="G42" i="84"/>
  <c r="F42" i="84"/>
  <c r="F58" i="84"/>
  <c r="F16" i="84" s="1"/>
  <c r="H42" i="84"/>
  <c r="G50" i="84"/>
  <c r="H58" i="84"/>
  <c r="H16" i="84" s="1"/>
  <c r="O8" i="75"/>
  <c r="L4" i="75"/>
  <c r="L20" i="75" s="1"/>
  <c r="K4" i="75"/>
  <c r="K20" i="75" s="1"/>
  <c r="J4" i="75"/>
  <c r="J20" i="75" s="1"/>
  <c r="I4" i="75"/>
  <c r="I20" i="75" s="1"/>
  <c r="H4" i="75"/>
  <c r="H20" i="75" s="1"/>
  <c r="B10" i="76"/>
  <c r="B11" i="76" s="1"/>
  <c r="B12" i="76" s="1"/>
  <c r="B13" i="76" s="1"/>
  <c r="B14" i="76" s="1"/>
  <c r="B15" i="76" s="1"/>
  <c r="B16" i="76" s="1"/>
  <c r="B17" i="76" s="1"/>
  <c r="B18" i="76" s="1"/>
  <c r="B19" i="76" s="1"/>
  <c r="B20" i="76" s="1"/>
  <c r="B21" i="76" s="1"/>
  <c r="B22" i="76" s="1"/>
  <c r="B23" i="76" s="1"/>
  <c r="B24" i="76" s="1"/>
  <c r="B25" i="76" s="1"/>
  <c r="B26" i="76" s="1"/>
  <c r="B27" i="76" s="1"/>
  <c r="B28" i="76" s="1"/>
  <c r="B29" i="76" s="1"/>
  <c r="B30" i="76" s="1"/>
  <c r="B31" i="76" s="1"/>
  <c r="B32" i="76" s="1"/>
  <c r="B33" i="76" s="1"/>
  <c r="B34" i="76" s="1"/>
  <c r="B35" i="76" s="1"/>
  <c r="B36" i="76" s="1"/>
  <c r="B37" i="76" s="1"/>
  <c r="B38" i="76" s="1"/>
  <c r="B39" i="76" s="1"/>
  <c r="B40" i="76" s="1"/>
  <c r="B41" i="76" s="1"/>
  <c r="B42" i="76" s="1"/>
  <c r="B43" i="76" s="1"/>
  <c r="B44" i="76" s="1"/>
  <c r="B45" i="76" s="1"/>
  <c r="B46" i="76" s="1"/>
  <c r="B47" i="76" s="1"/>
  <c r="B48" i="76" s="1"/>
  <c r="B49" i="76" s="1"/>
  <c r="B50" i="76" s="1"/>
  <c r="B51" i="76" s="1"/>
  <c r="B52" i="76" s="1"/>
  <c r="B53" i="76" s="1"/>
  <c r="B54" i="76" s="1"/>
  <c r="B55" i="76" s="1"/>
  <c r="B56" i="76" s="1"/>
  <c r="B57" i="76" s="1"/>
  <c r="B58" i="76" s="1"/>
  <c r="B59" i="76" s="1"/>
  <c r="B60" i="76" s="1"/>
  <c r="B61" i="76" s="1"/>
  <c r="B62" i="76" s="1"/>
  <c r="B63" i="76" s="1"/>
  <c r="B64" i="76" s="1"/>
  <c r="B65" i="76" s="1"/>
  <c r="B66" i="76" s="1"/>
  <c r="B67" i="76" s="1"/>
  <c r="B68" i="76" s="1"/>
  <c r="B69" i="76" s="1"/>
  <c r="B70" i="76" s="1"/>
  <c r="B71" i="76" s="1"/>
  <c r="B72" i="76" s="1"/>
  <c r="B73" i="76" s="1"/>
  <c r="B74" i="76" s="1"/>
  <c r="B75" i="76" s="1"/>
  <c r="B76" i="76" s="1"/>
  <c r="B77" i="76" s="1"/>
  <c r="B78" i="76" s="1"/>
  <c r="B79" i="76" s="1"/>
  <c r="B80" i="76" s="1"/>
  <c r="B81" i="76" s="1"/>
  <c r="B82" i="76" s="1"/>
  <c r="B83" i="76" s="1"/>
  <c r="B84" i="76" s="1"/>
  <c r="B85" i="76" s="1"/>
  <c r="B86" i="76" s="1"/>
  <c r="B87" i="76" s="1"/>
  <c r="B88" i="76" s="1"/>
  <c r="B89" i="76" s="1"/>
  <c r="B90" i="76" s="1"/>
  <c r="B91" i="76" s="1"/>
  <c r="B92" i="76" s="1"/>
  <c r="B93" i="76" s="1"/>
  <c r="B94" i="76" s="1"/>
  <c r="B95" i="76" s="1"/>
  <c r="B96" i="76" s="1"/>
  <c r="B97" i="76" s="1"/>
  <c r="B98" i="76" s="1"/>
  <c r="B99" i="76" s="1"/>
  <c r="B100" i="76" s="1"/>
  <c r="B101" i="76" s="1"/>
  <c r="B102" i="76" s="1"/>
  <c r="B103" i="76" s="1"/>
  <c r="B104" i="76" s="1"/>
  <c r="B105" i="76" s="1"/>
  <c r="B106" i="76" s="1"/>
  <c r="B107" i="76" s="1"/>
  <c r="B108" i="76" s="1"/>
  <c r="B109" i="76" s="1"/>
  <c r="B110" i="76" s="1"/>
  <c r="B111" i="76" s="1"/>
  <c r="B112" i="76" s="1"/>
  <c r="B113" i="76" s="1"/>
  <c r="B114" i="76" s="1"/>
  <c r="B115" i="76" s="1"/>
  <c r="B116" i="76" s="1"/>
  <c r="B117" i="76" s="1"/>
  <c r="B118" i="76" s="1"/>
  <c r="B119" i="76" s="1"/>
  <c r="B120" i="76" s="1"/>
  <c r="B121" i="76" s="1"/>
  <c r="B122" i="76" s="1"/>
  <c r="B123" i="76" s="1"/>
  <c r="B124" i="76" s="1"/>
  <c r="B125" i="76" s="1"/>
  <c r="B126" i="76" s="1"/>
  <c r="B127" i="76" s="1"/>
  <c r="B128" i="76" s="1"/>
  <c r="B129" i="76" s="1"/>
  <c r="B130" i="76" s="1"/>
  <c r="B131" i="76" s="1"/>
  <c r="B132" i="76" s="1"/>
  <c r="B133" i="76" s="1"/>
  <c r="B134" i="76" s="1"/>
  <c r="B135" i="76" s="1"/>
  <c r="B136" i="76" s="1"/>
  <c r="B137" i="76" s="1"/>
  <c r="B138" i="76" s="1"/>
  <c r="B139" i="76" s="1"/>
  <c r="B140" i="76" s="1"/>
  <c r="B141" i="76" s="1"/>
  <c r="B142" i="76" s="1"/>
  <c r="B143" i="76" s="1"/>
  <c r="B144" i="76" s="1"/>
  <c r="B145" i="76" s="1"/>
  <c r="B146" i="76" s="1"/>
  <c r="B147" i="76" s="1"/>
  <c r="B148" i="76" s="1"/>
  <c r="B149" i="76" s="1"/>
  <c r="B150" i="76" s="1"/>
  <c r="B151" i="76" s="1"/>
  <c r="B152" i="76" s="1"/>
  <c r="B153" i="76" s="1"/>
  <c r="B154" i="76" s="1"/>
  <c r="B155" i="76" s="1"/>
  <c r="B156" i="76" s="1"/>
  <c r="B157" i="76" s="1"/>
  <c r="B158" i="76" s="1"/>
  <c r="B159" i="76" s="1"/>
  <c r="B160" i="76" s="1"/>
  <c r="B161" i="76" s="1"/>
  <c r="B162" i="76" s="1"/>
  <c r="B163" i="76" s="1"/>
  <c r="B164" i="76" s="1"/>
  <c r="B165" i="76" s="1"/>
  <c r="B166" i="76" s="1"/>
  <c r="B167" i="76" s="1"/>
  <c r="B168" i="76" s="1"/>
  <c r="B169" i="76" s="1"/>
  <c r="B170" i="76" s="1"/>
  <c r="B171" i="76" s="1"/>
  <c r="B172" i="76" s="1"/>
  <c r="B173" i="76" s="1"/>
  <c r="B174" i="76" s="1"/>
  <c r="B175" i="76" s="1"/>
  <c r="B176" i="76" s="1"/>
  <c r="B177" i="76" s="1"/>
  <c r="B178" i="76" s="1"/>
  <c r="B179" i="76" s="1"/>
  <c r="B180" i="76" s="1"/>
  <c r="B181" i="76" s="1"/>
  <c r="B182" i="76" s="1"/>
  <c r="B183" i="76" s="1"/>
  <c r="B184" i="76" s="1"/>
  <c r="B185" i="76" s="1"/>
  <c r="B186" i="76" s="1"/>
  <c r="B187" i="76" s="1"/>
  <c r="B188" i="76" s="1"/>
  <c r="B189" i="76" s="1"/>
  <c r="B190" i="76" s="1"/>
  <c r="B191" i="76" s="1"/>
  <c r="B192" i="76" s="1"/>
  <c r="B193" i="76" s="1"/>
  <c r="B194" i="76" s="1"/>
  <c r="B195" i="76" s="1"/>
  <c r="B196" i="76" s="1"/>
  <c r="B197" i="76" s="1"/>
  <c r="B198" i="76" s="1"/>
  <c r="B199" i="76" s="1"/>
  <c r="B200" i="76" s="1"/>
  <c r="B201" i="76" s="1"/>
  <c r="B202" i="76" s="1"/>
  <c r="B203" i="76" s="1"/>
  <c r="B204" i="76" s="1"/>
  <c r="B205" i="76" s="1"/>
  <c r="B206" i="76" s="1"/>
  <c r="B207" i="76" s="1"/>
  <c r="B208" i="76" s="1"/>
  <c r="B209" i="76" s="1"/>
  <c r="B210" i="76" s="1"/>
  <c r="B211" i="76" s="1"/>
  <c r="B212" i="76" s="1"/>
  <c r="B213" i="76" s="1"/>
  <c r="B214" i="76" s="1"/>
  <c r="B215" i="76" s="1"/>
  <c r="B216" i="76" s="1"/>
  <c r="B217" i="76" s="1"/>
  <c r="B218" i="76" s="1"/>
  <c r="B219" i="76" s="1"/>
  <c r="B220" i="76" s="1"/>
  <c r="B221" i="76" s="1"/>
  <c r="B222" i="76" s="1"/>
  <c r="B223" i="76" s="1"/>
  <c r="B224" i="76" s="1"/>
  <c r="B225" i="76" s="1"/>
  <c r="B226" i="76" s="1"/>
  <c r="B227" i="76" s="1"/>
  <c r="B228" i="76" s="1"/>
  <c r="B229" i="76" s="1"/>
  <c r="B230" i="76" s="1"/>
  <c r="B231" i="76" s="1"/>
  <c r="B232" i="76" s="1"/>
  <c r="B233" i="76" s="1"/>
  <c r="B234" i="76" s="1"/>
  <c r="B235" i="76" s="1"/>
  <c r="B236" i="76" s="1"/>
  <c r="B237" i="76" s="1"/>
  <c r="B238" i="76" s="1"/>
  <c r="B239" i="76" s="1"/>
  <c r="B240" i="76" s="1"/>
  <c r="B241" i="76" s="1"/>
  <c r="B242" i="76" s="1"/>
  <c r="B243" i="76" s="1"/>
  <c r="B244" i="76" s="1"/>
  <c r="B245" i="76" s="1"/>
  <c r="B246" i="76" s="1"/>
  <c r="B247" i="76" s="1"/>
  <c r="B248" i="76" s="1"/>
  <c r="B249" i="76" s="1"/>
  <c r="B250" i="76" s="1"/>
  <c r="B251" i="76" s="1"/>
  <c r="B252" i="76" s="1"/>
  <c r="B253" i="76" s="1"/>
  <c r="B254" i="76" s="1"/>
  <c r="B255" i="76" s="1"/>
  <c r="B256" i="76" s="1"/>
  <c r="B257" i="76" s="1"/>
  <c r="B258" i="76" s="1"/>
  <c r="B259" i="76" s="1"/>
  <c r="B260" i="76" s="1"/>
  <c r="B261" i="76" s="1"/>
  <c r="B262" i="76" s="1"/>
  <c r="B263" i="76" s="1"/>
  <c r="B264" i="76" s="1"/>
  <c r="B265" i="76" s="1"/>
  <c r="B266" i="76" s="1"/>
  <c r="B267" i="76" s="1"/>
  <c r="B268" i="76" s="1"/>
  <c r="B269" i="76" s="1"/>
  <c r="B270" i="76" s="1"/>
  <c r="B271" i="76" s="1"/>
  <c r="B272" i="76" s="1"/>
  <c r="B273" i="76" s="1"/>
  <c r="B274" i="76" s="1"/>
  <c r="B275" i="76" s="1"/>
  <c r="B276" i="76" s="1"/>
  <c r="B277" i="76" s="1"/>
  <c r="B278" i="76" s="1"/>
  <c r="B279" i="76" s="1"/>
  <c r="B280" i="76" s="1"/>
  <c r="B281" i="76" s="1"/>
  <c r="B282" i="76" s="1"/>
  <c r="B283" i="76" s="1"/>
  <c r="B284" i="76" s="1"/>
  <c r="B285" i="76" s="1"/>
  <c r="B286" i="76" s="1"/>
  <c r="B287" i="76" s="1"/>
  <c r="B288" i="76" s="1"/>
  <c r="B289" i="76" s="1"/>
  <c r="B290" i="76" s="1"/>
  <c r="B291" i="76" s="1"/>
  <c r="B292" i="76" s="1"/>
  <c r="B293" i="76" s="1"/>
  <c r="B294" i="76" s="1"/>
  <c r="B295" i="76" s="1"/>
  <c r="B296" i="76" s="1"/>
  <c r="B297" i="76" s="1"/>
  <c r="B298" i="76" s="1"/>
  <c r="B299" i="76" s="1"/>
  <c r="B300" i="76" s="1"/>
  <c r="B301" i="76" s="1"/>
  <c r="B302" i="76" s="1"/>
  <c r="B303" i="76" s="1"/>
  <c r="B304" i="76" s="1"/>
  <c r="B305" i="76" s="1"/>
  <c r="B306" i="76" s="1"/>
  <c r="B307" i="76" s="1"/>
  <c r="B308" i="76" s="1"/>
  <c r="B309" i="76" s="1"/>
  <c r="B310" i="76" s="1"/>
  <c r="B311" i="76" s="1"/>
  <c r="B312" i="76" s="1"/>
  <c r="B313" i="76" s="1"/>
  <c r="B314" i="76" s="1"/>
  <c r="B315" i="76" s="1"/>
  <c r="B316" i="76" s="1"/>
  <c r="B317" i="76" s="1"/>
  <c r="B318" i="76" s="1"/>
  <c r="B319" i="76" s="1"/>
  <c r="B320" i="76" s="1"/>
  <c r="B321" i="76" s="1"/>
  <c r="B322" i="76" s="1"/>
  <c r="B323" i="76" s="1"/>
  <c r="B324" i="76" s="1"/>
  <c r="B325" i="76" s="1"/>
  <c r="B326" i="76" s="1"/>
  <c r="B327" i="76" s="1"/>
  <c r="B328" i="76" s="1"/>
  <c r="B329" i="76" s="1"/>
  <c r="B330" i="76" s="1"/>
  <c r="B331" i="76" s="1"/>
  <c r="B332" i="76" s="1"/>
  <c r="B333" i="76" s="1"/>
  <c r="B334" i="76" s="1"/>
  <c r="B335" i="76" s="1"/>
  <c r="B336" i="76" s="1"/>
  <c r="B337" i="76" s="1"/>
  <c r="B338" i="76" s="1"/>
  <c r="B339" i="76" s="1"/>
  <c r="B340" i="76" s="1"/>
  <c r="B341" i="76" s="1"/>
  <c r="B342" i="76" s="1"/>
  <c r="B343" i="76" s="1"/>
  <c r="B344" i="76" s="1"/>
  <c r="B345" i="76" s="1"/>
  <c r="B346" i="76" s="1"/>
  <c r="B347" i="76" s="1"/>
  <c r="B348" i="76" s="1"/>
  <c r="B349" i="76" s="1"/>
  <c r="B350" i="76" s="1"/>
  <c r="B351" i="76" s="1"/>
  <c r="B352" i="76" s="1"/>
  <c r="B353" i="76" s="1"/>
  <c r="B354" i="76" s="1"/>
  <c r="B355" i="76" s="1"/>
  <c r="B356" i="76" s="1"/>
  <c r="B357" i="76" s="1"/>
  <c r="B358" i="76" s="1"/>
  <c r="B359" i="76" s="1"/>
  <c r="B360" i="76" s="1"/>
  <c r="B361" i="76" s="1"/>
  <c r="B362" i="76" s="1"/>
  <c r="B363" i="76" s="1"/>
  <c r="B364" i="76" s="1"/>
  <c r="B365" i="76" s="1"/>
  <c r="B366" i="76" s="1"/>
  <c r="B367" i="76" s="1"/>
  <c r="B368" i="76" s="1"/>
  <c r="B369" i="76" s="1"/>
  <c r="B370" i="76" s="1"/>
  <c r="B371" i="76" s="1"/>
  <c r="B372" i="76" s="1"/>
  <c r="B373" i="76" s="1"/>
  <c r="B374" i="76" s="1"/>
  <c r="B375" i="76" s="1"/>
  <c r="B376" i="76" s="1"/>
  <c r="B377" i="76" s="1"/>
  <c r="B378" i="76" s="1"/>
  <c r="B379" i="76" s="1"/>
  <c r="B380" i="76" s="1"/>
  <c r="B381" i="76" s="1"/>
  <c r="B382" i="76" s="1"/>
  <c r="B383" i="76" s="1"/>
  <c r="B384" i="76" s="1"/>
  <c r="B385" i="76" s="1"/>
  <c r="B386" i="76" s="1"/>
  <c r="B387" i="76" s="1"/>
  <c r="B388" i="76" s="1"/>
  <c r="B389" i="76" s="1"/>
  <c r="B390" i="76" s="1"/>
  <c r="B391" i="76" s="1"/>
  <c r="B392" i="76" s="1"/>
  <c r="B393" i="76" s="1"/>
  <c r="B394" i="76" s="1"/>
  <c r="B395" i="76" s="1"/>
  <c r="B396" i="76" s="1"/>
  <c r="B397" i="76" s="1"/>
  <c r="B398" i="76" s="1"/>
  <c r="B399" i="76" s="1"/>
  <c r="B400" i="76" s="1"/>
  <c r="B401" i="76" s="1"/>
  <c r="B402" i="76" s="1"/>
  <c r="B403" i="76" s="1"/>
  <c r="B404" i="76" s="1"/>
  <c r="B405" i="76" s="1"/>
  <c r="B406" i="76" s="1"/>
  <c r="B407" i="76" s="1"/>
  <c r="B408" i="76" s="1"/>
  <c r="B409" i="76" s="1"/>
  <c r="B410" i="76" s="1"/>
  <c r="B411" i="76" s="1"/>
  <c r="B412" i="76" s="1"/>
  <c r="B413" i="76" s="1"/>
  <c r="B414" i="76" s="1"/>
  <c r="B415" i="76" s="1"/>
  <c r="B416" i="76" s="1"/>
  <c r="B417" i="76" s="1"/>
  <c r="B418" i="76" s="1"/>
  <c r="B419" i="76" s="1"/>
  <c r="B420" i="76" s="1"/>
  <c r="B421" i="76" s="1"/>
  <c r="B422" i="76" s="1"/>
  <c r="B423" i="76" s="1"/>
  <c r="B424" i="76" s="1"/>
  <c r="B425" i="76" s="1"/>
  <c r="B426" i="76" s="1"/>
  <c r="B427" i="76" s="1"/>
  <c r="B428" i="76" s="1"/>
  <c r="B429" i="76" s="1"/>
  <c r="B430" i="76" s="1"/>
  <c r="B431" i="76" s="1"/>
  <c r="B432" i="76" s="1"/>
  <c r="B433" i="76" s="1"/>
  <c r="B434" i="76" s="1"/>
  <c r="B435" i="76" s="1"/>
  <c r="B436" i="76" s="1"/>
  <c r="B437" i="76" s="1"/>
  <c r="B438" i="76" s="1"/>
  <c r="B439" i="76" s="1"/>
  <c r="B440" i="76" s="1"/>
  <c r="B441" i="76" s="1"/>
  <c r="B442" i="76" s="1"/>
  <c r="B443" i="76" s="1"/>
  <c r="B444" i="76" s="1"/>
  <c r="B445" i="76" s="1"/>
  <c r="B446" i="76" s="1"/>
  <c r="B447" i="76" s="1"/>
  <c r="B448" i="76" s="1"/>
  <c r="B449" i="76" s="1"/>
  <c r="B450" i="76" s="1"/>
  <c r="B451" i="76" s="1"/>
  <c r="B452" i="76" s="1"/>
  <c r="B453" i="76" s="1"/>
  <c r="B454" i="76" s="1"/>
  <c r="B455" i="76" s="1"/>
  <c r="B456" i="76" s="1"/>
  <c r="B457" i="76" s="1"/>
  <c r="B458" i="76" s="1"/>
  <c r="B459" i="76" s="1"/>
  <c r="B460" i="76" s="1"/>
  <c r="B461" i="76" s="1"/>
  <c r="B462" i="76" s="1"/>
  <c r="B463" i="76" s="1"/>
  <c r="B464" i="76" s="1"/>
  <c r="B465" i="76" s="1"/>
  <c r="B466" i="76" s="1"/>
  <c r="B467" i="76" s="1"/>
  <c r="B468" i="76" s="1"/>
  <c r="B469" i="76" s="1"/>
  <c r="B470" i="76" s="1"/>
  <c r="B471" i="76" s="1"/>
  <c r="B472" i="76" s="1"/>
  <c r="B473" i="76" s="1"/>
  <c r="B474" i="76" s="1"/>
  <c r="B475" i="76" s="1"/>
  <c r="B476" i="76" s="1"/>
  <c r="B477" i="76" s="1"/>
  <c r="B478" i="76" s="1"/>
  <c r="B479" i="76" s="1"/>
  <c r="B480" i="76" s="1"/>
  <c r="B481" i="76" s="1"/>
  <c r="B482" i="76" s="1"/>
  <c r="B483" i="76" s="1"/>
  <c r="B484" i="76" s="1"/>
  <c r="B485" i="76" s="1"/>
  <c r="B486" i="76" s="1"/>
  <c r="B487" i="76" s="1"/>
  <c r="B488" i="76" s="1"/>
  <c r="B489" i="76" s="1"/>
  <c r="B490" i="76" s="1"/>
  <c r="B491" i="76" s="1"/>
  <c r="B492" i="76" s="1"/>
  <c r="B493" i="76" s="1"/>
  <c r="B494" i="76" s="1"/>
  <c r="B495" i="76" s="1"/>
  <c r="B496" i="76" s="1"/>
  <c r="B497" i="76" s="1"/>
  <c r="B498" i="76" s="1"/>
  <c r="B499" i="76" s="1"/>
  <c r="B500" i="76" s="1"/>
  <c r="B501" i="76" s="1"/>
  <c r="B502" i="76" s="1"/>
  <c r="B503" i="76" s="1"/>
  <c r="B504" i="76" s="1"/>
  <c r="B505" i="76" s="1"/>
  <c r="B506" i="76" s="1"/>
  <c r="B507" i="76" s="1"/>
  <c r="B508" i="76" s="1"/>
  <c r="B509" i="76" s="1"/>
  <c r="B510" i="76" s="1"/>
  <c r="B511" i="76" s="1"/>
  <c r="B512" i="76" s="1"/>
  <c r="B513" i="76" s="1"/>
  <c r="B514" i="76" s="1"/>
  <c r="B515" i="76" s="1"/>
  <c r="B516" i="76" s="1"/>
  <c r="B517" i="76" s="1"/>
  <c r="B518" i="76" s="1"/>
  <c r="B519" i="76" s="1"/>
  <c r="B520" i="76" s="1"/>
  <c r="B521" i="76" s="1"/>
  <c r="B522" i="76" s="1"/>
  <c r="B523" i="76" s="1"/>
  <c r="B524" i="76" s="1"/>
  <c r="B525" i="76" s="1"/>
  <c r="B526" i="76" s="1"/>
  <c r="B527" i="76" s="1"/>
  <c r="B528" i="76" s="1"/>
  <c r="B529" i="76" s="1"/>
  <c r="B530" i="76" s="1"/>
  <c r="B531" i="76" s="1"/>
  <c r="B532" i="76" s="1"/>
  <c r="B533" i="76" s="1"/>
  <c r="B534" i="76" s="1"/>
  <c r="B535" i="76" s="1"/>
  <c r="B536" i="76" s="1"/>
  <c r="B537" i="76" s="1"/>
  <c r="B538" i="76" s="1"/>
  <c r="B539" i="76" s="1"/>
  <c r="B540" i="76" s="1"/>
  <c r="B541" i="76" s="1"/>
  <c r="B542" i="76" s="1"/>
  <c r="B543" i="76" s="1"/>
  <c r="B544" i="76" s="1"/>
  <c r="B545" i="76" s="1"/>
  <c r="B546" i="76" s="1"/>
  <c r="B547" i="76" s="1"/>
  <c r="B548" i="76" s="1"/>
  <c r="B549" i="76" s="1"/>
  <c r="B550" i="76" s="1"/>
  <c r="B551" i="76" s="1"/>
  <c r="B552" i="76" s="1"/>
  <c r="B553" i="76" s="1"/>
  <c r="B554" i="76" s="1"/>
  <c r="B555" i="76" s="1"/>
  <c r="B556" i="76" s="1"/>
  <c r="B557" i="76" s="1"/>
  <c r="B558" i="76" s="1"/>
  <c r="B559" i="76" s="1"/>
  <c r="B560" i="76" s="1"/>
  <c r="B561" i="76" s="1"/>
  <c r="B562" i="76" s="1"/>
  <c r="B563" i="76" s="1"/>
  <c r="B564" i="76" s="1"/>
  <c r="B565" i="76" s="1"/>
  <c r="B566" i="76" s="1"/>
  <c r="B567" i="76" s="1"/>
  <c r="B568" i="76" s="1"/>
  <c r="B569" i="76" s="1"/>
  <c r="B570" i="76" s="1"/>
  <c r="B571" i="76" s="1"/>
  <c r="B572" i="76" s="1"/>
  <c r="B573" i="76" s="1"/>
  <c r="B574" i="76" s="1"/>
  <c r="B575" i="76" s="1"/>
  <c r="B576" i="76" s="1"/>
  <c r="B577" i="76" s="1"/>
  <c r="B578" i="76" s="1"/>
  <c r="B579" i="76" s="1"/>
  <c r="B580" i="76" s="1"/>
  <c r="B581" i="76" s="1"/>
  <c r="B582" i="76" s="1"/>
  <c r="B583" i="76" s="1"/>
  <c r="B584" i="76" s="1"/>
  <c r="B585" i="76" s="1"/>
  <c r="B586" i="76" s="1"/>
  <c r="B587" i="76" s="1"/>
  <c r="B588" i="76" s="1"/>
  <c r="B589" i="76" s="1"/>
  <c r="B590" i="76" s="1"/>
  <c r="B591" i="76" s="1"/>
  <c r="B592" i="76" s="1"/>
  <c r="B593" i="76" s="1"/>
  <c r="B594" i="76" s="1"/>
  <c r="B595" i="76" s="1"/>
  <c r="B596" i="76" s="1"/>
  <c r="B597" i="76" s="1"/>
  <c r="B598" i="76" s="1"/>
  <c r="B599" i="76" s="1"/>
  <c r="B600" i="76" s="1"/>
  <c r="B601" i="76" s="1"/>
  <c r="B602" i="76" s="1"/>
  <c r="B603" i="76" s="1"/>
  <c r="B604" i="76" s="1"/>
  <c r="B605" i="76" s="1"/>
  <c r="B606" i="76" s="1"/>
  <c r="B607" i="76" s="1"/>
  <c r="B608" i="76" s="1"/>
  <c r="B609" i="76" s="1"/>
  <c r="B610" i="76" s="1"/>
  <c r="B611" i="76" s="1"/>
  <c r="B612" i="76" s="1"/>
  <c r="B613" i="76" s="1"/>
  <c r="B614" i="76" s="1"/>
  <c r="B615" i="76" s="1"/>
  <c r="B616" i="76" s="1"/>
  <c r="B617" i="76" s="1"/>
  <c r="B618" i="76" s="1"/>
  <c r="B619" i="76" s="1"/>
  <c r="B620" i="76" s="1"/>
  <c r="B621" i="76" s="1"/>
  <c r="B622" i="76" s="1"/>
  <c r="B623" i="76" s="1"/>
  <c r="B624" i="76" s="1"/>
  <c r="B625" i="76" s="1"/>
  <c r="B626" i="76" s="1"/>
  <c r="B627" i="76" s="1"/>
  <c r="B628" i="76" s="1"/>
  <c r="B629" i="76" s="1"/>
  <c r="B630" i="76" s="1"/>
  <c r="B631" i="76" s="1"/>
  <c r="B632" i="76" s="1"/>
  <c r="B633" i="76" s="1"/>
  <c r="B634" i="76" s="1"/>
  <c r="B635" i="76" s="1"/>
  <c r="B636" i="76" s="1"/>
  <c r="B637" i="76" s="1"/>
  <c r="B638" i="76" s="1"/>
  <c r="B639" i="76" s="1"/>
  <c r="B640" i="76" s="1"/>
  <c r="B641" i="76" s="1"/>
  <c r="B642" i="76" s="1"/>
  <c r="B643" i="76" s="1"/>
  <c r="B644" i="76" s="1"/>
  <c r="B645" i="76" s="1"/>
  <c r="B646" i="76" s="1"/>
  <c r="B647" i="76" s="1"/>
  <c r="B648" i="76" s="1"/>
  <c r="B649" i="76" s="1"/>
  <c r="B650" i="76" s="1"/>
  <c r="B651" i="76" s="1"/>
  <c r="B652" i="76" s="1"/>
  <c r="B653" i="76" s="1"/>
  <c r="B654" i="76" s="1"/>
  <c r="B655" i="76" s="1"/>
  <c r="B656" i="76" s="1"/>
  <c r="B657" i="76" s="1"/>
  <c r="B658" i="76" s="1"/>
  <c r="B659" i="76" s="1"/>
  <c r="B660" i="76" s="1"/>
  <c r="B661" i="76" s="1"/>
  <c r="B662" i="76" s="1"/>
  <c r="B663" i="76" s="1"/>
  <c r="B664" i="76" s="1"/>
  <c r="B665" i="76" s="1"/>
  <c r="B666" i="76" s="1"/>
  <c r="B667" i="76" s="1"/>
  <c r="B668" i="76" s="1"/>
  <c r="B669" i="76" s="1"/>
  <c r="B670" i="76" s="1"/>
  <c r="B671" i="76" s="1"/>
  <c r="B672" i="76" s="1"/>
  <c r="B673" i="76" s="1"/>
  <c r="B674" i="76" s="1"/>
  <c r="B675" i="76" s="1"/>
  <c r="B676" i="76" s="1"/>
  <c r="B677" i="76" s="1"/>
  <c r="B678" i="76" s="1"/>
  <c r="B679" i="76" s="1"/>
  <c r="B680" i="76" s="1"/>
  <c r="B681" i="76" s="1"/>
  <c r="B682" i="76" s="1"/>
  <c r="B683" i="76" s="1"/>
  <c r="B684" i="76" s="1"/>
  <c r="B685" i="76" s="1"/>
  <c r="B686" i="76" s="1"/>
  <c r="B687" i="76" s="1"/>
  <c r="B688" i="76" s="1"/>
  <c r="B689" i="76" s="1"/>
  <c r="B690" i="76" s="1"/>
  <c r="B691" i="76" s="1"/>
  <c r="B692" i="76" s="1"/>
  <c r="B693" i="76" s="1"/>
  <c r="B694" i="76" s="1"/>
  <c r="B695" i="76" s="1"/>
  <c r="B696" i="76" s="1"/>
  <c r="B697" i="76" s="1"/>
  <c r="B698" i="76" s="1"/>
  <c r="B699" i="76" s="1"/>
  <c r="B700" i="76" s="1"/>
  <c r="B701" i="76" s="1"/>
  <c r="B702" i="76" s="1"/>
  <c r="B703" i="76" s="1"/>
  <c r="B704" i="76" s="1"/>
  <c r="B705" i="76" s="1"/>
  <c r="B706" i="76" s="1"/>
  <c r="B707" i="76" s="1"/>
  <c r="B708" i="76" s="1"/>
  <c r="B709" i="76" s="1"/>
  <c r="B710" i="76" s="1"/>
  <c r="B711" i="76" s="1"/>
  <c r="B712" i="76" s="1"/>
  <c r="B713" i="76" s="1"/>
  <c r="B714" i="76" s="1"/>
  <c r="B715" i="76" s="1"/>
  <c r="B716" i="76" s="1"/>
  <c r="B717" i="76" s="1"/>
  <c r="B718" i="76" s="1"/>
  <c r="B719" i="76" s="1"/>
  <c r="B720" i="76" s="1"/>
  <c r="B721" i="76" s="1"/>
  <c r="B722" i="76" s="1"/>
  <c r="B723" i="76" s="1"/>
  <c r="B724" i="76" s="1"/>
  <c r="B725" i="76" s="1"/>
  <c r="B726" i="76" s="1"/>
  <c r="B727" i="76" s="1"/>
  <c r="B728" i="76" s="1"/>
  <c r="B729" i="76" s="1"/>
  <c r="B730" i="76" s="1"/>
  <c r="B731" i="76" s="1"/>
  <c r="B732" i="76" s="1"/>
  <c r="B733" i="76" s="1"/>
  <c r="B734" i="76" s="1"/>
  <c r="B735" i="76" s="1"/>
  <c r="B736" i="76" s="1"/>
  <c r="B737" i="76" s="1"/>
  <c r="B738" i="76" s="1"/>
  <c r="B739" i="76" s="1"/>
  <c r="B740" i="76" s="1"/>
  <c r="B741" i="76" s="1"/>
  <c r="B742" i="76" s="1"/>
  <c r="B743" i="76" s="1"/>
  <c r="B744" i="76" s="1"/>
  <c r="B745" i="76" s="1"/>
  <c r="B746" i="76" s="1"/>
  <c r="B747" i="76" s="1"/>
  <c r="B748" i="76" s="1"/>
  <c r="B749" i="76" s="1"/>
  <c r="B750" i="76" s="1"/>
  <c r="B751" i="76" s="1"/>
  <c r="B752" i="76" s="1"/>
  <c r="B753" i="76" s="1"/>
  <c r="B754" i="76" s="1"/>
  <c r="B755" i="76" s="1"/>
  <c r="B756" i="76" s="1"/>
  <c r="B757" i="76" s="1"/>
  <c r="B758" i="76" s="1"/>
  <c r="B759" i="76" s="1"/>
  <c r="B760" i="76" s="1"/>
  <c r="B761" i="76" s="1"/>
  <c r="B762" i="76" s="1"/>
  <c r="B763" i="76" s="1"/>
  <c r="B764" i="76" s="1"/>
  <c r="B765" i="76" s="1"/>
  <c r="B766" i="76" s="1"/>
  <c r="B767" i="76" s="1"/>
  <c r="B768" i="76" s="1"/>
  <c r="B769" i="76" s="1"/>
  <c r="B770" i="76" s="1"/>
  <c r="B771" i="76" s="1"/>
  <c r="B772" i="76" s="1"/>
  <c r="B773" i="76" s="1"/>
  <c r="B774" i="76" s="1"/>
  <c r="B775" i="76" s="1"/>
  <c r="B776" i="76" s="1"/>
  <c r="B777" i="76" s="1"/>
  <c r="B778" i="76" s="1"/>
  <c r="B779" i="76" s="1"/>
  <c r="B780" i="76" s="1"/>
  <c r="B781" i="76" s="1"/>
  <c r="B782" i="76" s="1"/>
  <c r="B783" i="76" s="1"/>
  <c r="B784" i="76" s="1"/>
  <c r="B785" i="76" s="1"/>
  <c r="B786" i="76" s="1"/>
  <c r="B787" i="76" s="1"/>
  <c r="B788" i="76" s="1"/>
  <c r="B789" i="76" s="1"/>
  <c r="B790" i="76" s="1"/>
  <c r="B791" i="76" s="1"/>
  <c r="B792" i="76" s="1"/>
  <c r="B793" i="76" s="1"/>
  <c r="B794" i="76" s="1"/>
  <c r="B795" i="76" s="1"/>
  <c r="B796" i="76" s="1"/>
  <c r="B797" i="76" s="1"/>
  <c r="B798" i="76" s="1"/>
  <c r="B799" i="76" s="1"/>
  <c r="B800" i="76" s="1"/>
  <c r="B801" i="76" s="1"/>
  <c r="B802" i="76" s="1"/>
  <c r="B803" i="76" s="1"/>
  <c r="B804" i="76" s="1"/>
  <c r="B805" i="76" s="1"/>
  <c r="B806" i="76" s="1"/>
  <c r="B807" i="76" s="1"/>
  <c r="B808" i="76" s="1"/>
  <c r="B809" i="76" s="1"/>
  <c r="B810" i="76" s="1"/>
  <c r="B811" i="76" s="1"/>
  <c r="B812" i="76" s="1"/>
  <c r="B813" i="76" s="1"/>
  <c r="B814" i="76" s="1"/>
  <c r="B815" i="76" s="1"/>
  <c r="B816" i="76" s="1"/>
  <c r="B817" i="76" s="1"/>
  <c r="B818" i="76" s="1"/>
  <c r="B819" i="76" s="1"/>
  <c r="B820" i="76" s="1"/>
  <c r="B821" i="76" s="1"/>
  <c r="B822" i="76" s="1"/>
  <c r="B823" i="76" s="1"/>
  <c r="B824" i="76" s="1"/>
  <c r="B825" i="76" s="1"/>
  <c r="B826" i="76" s="1"/>
  <c r="B827" i="76" s="1"/>
  <c r="B828" i="76" s="1"/>
  <c r="B829" i="76" s="1"/>
  <c r="B830" i="76" s="1"/>
  <c r="B831" i="76" s="1"/>
  <c r="B832" i="76" s="1"/>
  <c r="B833" i="76" s="1"/>
  <c r="B834" i="76" s="1"/>
  <c r="B835" i="76" s="1"/>
  <c r="B836" i="76" s="1"/>
  <c r="B837" i="76" s="1"/>
  <c r="B838" i="76" s="1"/>
  <c r="B839" i="76" s="1"/>
  <c r="B840" i="76" s="1"/>
  <c r="B841" i="76" s="1"/>
  <c r="B842" i="76" s="1"/>
  <c r="B843" i="76" s="1"/>
  <c r="B844" i="76" s="1"/>
  <c r="B845" i="76" s="1"/>
  <c r="B846" i="76" s="1"/>
  <c r="B847" i="76" s="1"/>
  <c r="B848" i="76" s="1"/>
  <c r="B849" i="76" s="1"/>
  <c r="B850" i="76" s="1"/>
  <c r="B851" i="76" s="1"/>
  <c r="B852" i="76" s="1"/>
  <c r="B853" i="76" s="1"/>
  <c r="B854" i="76" s="1"/>
  <c r="B855" i="76" s="1"/>
  <c r="B856" i="76" s="1"/>
  <c r="B857" i="76" s="1"/>
  <c r="B858" i="76" s="1"/>
  <c r="B859" i="76" s="1"/>
  <c r="B860" i="76" s="1"/>
  <c r="B861" i="76" s="1"/>
  <c r="B862" i="76" s="1"/>
  <c r="B863" i="76" s="1"/>
  <c r="B864" i="76" s="1"/>
  <c r="B865" i="76" s="1"/>
  <c r="B866" i="76" s="1"/>
  <c r="B867" i="76" s="1"/>
  <c r="B868" i="76" s="1"/>
  <c r="B869" i="76" s="1"/>
  <c r="B870" i="76" s="1"/>
  <c r="B871" i="76" s="1"/>
  <c r="B872" i="76" s="1"/>
  <c r="B873" i="76" s="1"/>
  <c r="B874" i="76" s="1"/>
  <c r="B875" i="76" s="1"/>
  <c r="B876" i="76" s="1"/>
  <c r="B877" i="76" s="1"/>
  <c r="B878" i="76" s="1"/>
  <c r="B879" i="76" s="1"/>
  <c r="B880" i="76" s="1"/>
  <c r="B881" i="76" s="1"/>
  <c r="B882" i="76" s="1"/>
  <c r="B883" i="76" s="1"/>
  <c r="B884" i="76" s="1"/>
  <c r="B885" i="76" s="1"/>
  <c r="B886" i="76" s="1"/>
  <c r="B887" i="76" s="1"/>
  <c r="B888" i="76" s="1"/>
  <c r="B889" i="76" s="1"/>
  <c r="B890" i="76" s="1"/>
  <c r="B891" i="76" s="1"/>
  <c r="B892" i="76" s="1"/>
  <c r="B893" i="76" s="1"/>
  <c r="B894" i="76" s="1"/>
  <c r="B895" i="76" s="1"/>
  <c r="B896" i="76" s="1"/>
  <c r="B897" i="76" s="1"/>
  <c r="B898" i="76" s="1"/>
  <c r="B899" i="76" s="1"/>
  <c r="B900" i="76" s="1"/>
  <c r="B901" i="76" s="1"/>
  <c r="B902" i="76" s="1"/>
  <c r="B903" i="76" s="1"/>
  <c r="B904" i="76" s="1"/>
  <c r="B905" i="76" s="1"/>
  <c r="B906" i="76" s="1"/>
  <c r="B907" i="76" s="1"/>
  <c r="B908" i="76" s="1"/>
  <c r="B909" i="76" s="1"/>
  <c r="B910" i="76" s="1"/>
  <c r="B911" i="76" s="1"/>
  <c r="B912" i="76" s="1"/>
  <c r="B913" i="76" s="1"/>
  <c r="B914" i="76" s="1"/>
  <c r="B915" i="76" s="1"/>
  <c r="B916" i="76" s="1"/>
  <c r="B917" i="76" s="1"/>
  <c r="B918" i="76" s="1"/>
  <c r="B919" i="76" s="1"/>
  <c r="B920" i="76" s="1"/>
  <c r="B921" i="76" s="1"/>
  <c r="B922" i="76" s="1"/>
  <c r="B923" i="76" s="1"/>
  <c r="B924" i="76" s="1"/>
  <c r="B925" i="76" s="1"/>
  <c r="B926" i="76" s="1"/>
  <c r="B927" i="76" s="1"/>
  <c r="B928" i="76" s="1"/>
  <c r="B929" i="76" s="1"/>
  <c r="B930" i="76" s="1"/>
  <c r="B931" i="76" s="1"/>
  <c r="B932" i="76" s="1"/>
  <c r="B933" i="76" s="1"/>
  <c r="B934" i="76" s="1"/>
  <c r="B935" i="76" s="1"/>
  <c r="B936" i="76" s="1"/>
  <c r="B937" i="76" s="1"/>
  <c r="B938" i="76" s="1"/>
  <c r="B939" i="76" s="1"/>
  <c r="B940" i="76" s="1"/>
  <c r="B941" i="76" s="1"/>
  <c r="B942" i="76" s="1"/>
  <c r="B943" i="76" s="1"/>
  <c r="B944" i="76" s="1"/>
  <c r="B945" i="76" s="1"/>
  <c r="B946" i="76" s="1"/>
  <c r="B947" i="76" s="1"/>
  <c r="B948" i="76" s="1"/>
  <c r="B949" i="76" s="1"/>
  <c r="B950" i="76" s="1"/>
  <c r="B951" i="76" s="1"/>
  <c r="B952" i="76" s="1"/>
  <c r="B953" i="76" s="1"/>
  <c r="B954" i="76" s="1"/>
  <c r="B955" i="76" s="1"/>
  <c r="B956" i="76" s="1"/>
  <c r="B957" i="76" s="1"/>
  <c r="B958" i="76" s="1"/>
  <c r="B959" i="76" s="1"/>
  <c r="B960" i="76" s="1"/>
  <c r="B961" i="76" s="1"/>
  <c r="B962" i="76" s="1"/>
  <c r="B963" i="76" s="1"/>
  <c r="B964" i="76" s="1"/>
  <c r="B965" i="76" s="1"/>
  <c r="B966" i="76" s="1"/>
  <c r="B967" i="76" s="1"/>
  <c r="B968" i="76" s="1"/>
  <c r="B969" i="76" s="1"/>
  <c r="B970" i="76" s="1"/>
  <c r="B971" i="76" s="1"/>
  <c r="B972" i="76" s="1"/>
  <c r="B973" i="76" s="1"/>
  <c r="B974" i="76" s="1"/>
  <c r="B975" i="76" s="1"/>
  <c r="B976" i="76" s="1"/>
  <c r="B977" i="76" s="1"/>
  <c r="B978" i="76" s="1"/>
  <c r="B979" i="76" s="1"/>
  <c r="B980" i="76" s="1"/>
  <c r="B981" i="76" s="1"/>
  <c r="B982" i="76" s="1"/>
  <c r="B983" i="76" s="1"/>
  <c r="B984" i="76" s="1"/>
  <c r="B985" i="76" s="1"/>
  <c r="B986" i="76" s="1"/>
  <c r="B987" i="76" s="1"/>
  <c r="B988" i="76" s="1"/>
  <c r="B989" i="76" s="1"/>
  <c r="B990" i="76" s="1"/>
  <c r="B991" i="76" s="1"/>
  <c r="B992" i="76" s="1"/>
  <c r="B993" i="76" s="1"/>
  <c r="B994" i="76" s="1"/>
  <c r="B995" i="76" s="1"/>
  <c r="B996" i="76" s="1"/>
  <c r="B997" i="76" s="1"/>
  <c r="B998" i="76" s="1"/>
  <c r="B999" i="76" s="1"/>
  <c r="B1000" i="76" s="1"/>
  <c r="B1001" i="76" s="1"/>
  <c r="B1002" i="76" s="1"/>
  <c r="B1003" i="76" s="1"/>
  <c r="B1004" i="76" s="1"/>
  <c r="B1005" i="76" s="1"/>
  <c r="B1006" i="76" s="1"/>
  <c r="B1007" i="76" s="1"/>
  <c r="B1008" i="76" s="1"/>
  <c r="B1009" i="76" s="1"/>
  <c r="B1010" i="76" s="1"/>
  <c r="B1011" i="76" s="1"/>
  <c r="B1012" i="76" s="1"/>
  <c r="B1013" i="76" s="1"/>
  <c r="B1014" i="76" s="1"/>
  <c r="B1015" i="76" s="1"/>
  <c r="B1016" i="76" s="1"/>
  <c r="B1017" i="76" s="1"/>
  <c r="B1018" i="76" s="1"/>
  <c r="B1019" i="76" s="1"/>
  <c r="B1020" i="76" s="1"/>
  <c r="B1021" i="76" s="1"/>
  <c r="B1022" i="76" s="1"/>
  <c r="B1023" i="76" s="1"/>
  <c r="B1024" i="76" s="1"/>
  <c r="B1025" i="76" s="1"/>
  <c r="B1026" i="76" s="1"/>
  <c r="B1027" i="76" s="1"/>
  <c r="B1028" i="76" s="1"/>
  <c r="B1029" i="76" s="1"/>
  <c r="B1030" i="76" s="1"/>
  <c r="B1031" i="76" s="1"/>
  <c r="B1032" i="76" s="1"/>
  <c r="B1033" i="76" s="1"/>
  <c r="B1034" i="76" s="1"/>
  <c r="B1035" i="76" s="1"/>
  <c r="B1036" i="76" s="1"/>
  <c r="B1037" i="76" s="1"/>
  <c r="B1038" i="76" s="1"/>
  <c r="B1039" i="76" s="1"/>
  <c r="B1040" i="76" s="1"/>
  <c r="B1041" i="76" s="1"/>
  <c r="B1042" i="76" s="1"/>
  <c r="B1043" i="76" s="1"/>
  <c r="B1044" i="76" s="1"/>
  <c r="B1045" i="76" s="1"/>
  <c r="B1046" i="76" s="1"/>
  <c r="B1047" i="76" s="1"/>
  <c r="B1048" i="76" s="1"/>
  <c r="B1049" i="76" s="1"/>
  <c r="B1050" i="76" s="1"/>
  <c r="B1051" i="76" s="1"/>
  <c r="B1052" i="76" s="1"/>
  <c r="B1053" i="76" s="1"/>
  <c r="B1054" i="76" s="1"/>
  <c r="B1055" i="76" s="1"/>
  <c r="B1056" i="76" s="1"/>
  <c r="B1057" i="76" s="1"/>
  <c r="B1058" i="76" s="1"/>
  <c r="B1059" i="76" s="1"/>
  <c r="B1060" i="76" s="1"/>
  <c r="B1061" i="76" s="1"/>
  <c r="B1062" i="76" s="1"/>
  <c r="B1063" i="76" s="1"/>
  <c r="B1064" i="76" s="1"/>
  <c r="B1065" i="76" s="1"/>
  <c r="B1066" i="76" s="1"/>
  <c r="B1067" i="76" s="1"/>
  <c r="B1068" i="76" s="1"/>
  <c r="B1069" i="76" s="1"/>
  <c r="B1070" i="76" s="1"/>
  <c r="B1071" i="76" s="1"/>
  <c r="B1072" i="76" s="1"/>
  <c r="B1073" i="76" s="1"/>
  <c r="B1074" i="76" s="1"/>
  <c r="B1075" i="76" s="1"/>
  <c r="B1076" i="76" s="1"/>
  <c r="B1077" i="76" s="1"/>
  <c r="B1078" i="76" s="1"/>
  <c r="B1079" i="76" s="1"/>
  <c r="B1080" i="76" s="1"/>
  <c r="B1081" i="76" s="1"/>
  <c r="B1082" i="76" s="1"/>
  <c r="B1083" i="76" s="1"/>
  <c r="B1084" i="76" s="1"/>
  <c r="B1085" i="76" s="1"/>
  <c r="B1086" i="76" s="1"/>
  <c r="B1087" i="76" s="1"/>
  <c r="B1088" i="76" s="1"/>
  <c r="B1089" i="76" s="1"/>
  <c r="B1090" i="76" s="1"/>
  <c r="B1091" i="76" s="1"/>
  <c r="B1092" i="76" s="1"/>
  <c r="B1093" i="76" s="1"/>
  <c r="B1094" i="76" s="1"/>
  <c r="B1095" i="76" s="1"/>
  <c r="B1096" i="76" s="1"/>
  <c r="B1097" i="76" s="1"/>
  <c r="B1098" i="76" s="1"/>
  <c r="B1099" i="76" s="1"/>
  <c r="B1100" i="76" s="1"/>
  <c r="B1101" i="76" s="1"/>
  <c r="B1102" i="76" s="1"/>
  <c r="B1103" i="76" s="1"/>
  <c r="B1104" i="76" s="1"/>
  <c r="B1105" i="76" s="1"/>
  <c r="B1106" i="76" s="1"/>
  <c r="B1107" i="76" s="1"/>
  <c r="B1108" i="76" s="1"/>
  <c r="B1109" i="76" s="1"/>
  <c r="B1110" i="76" s="1"/>
  <c r="B1111" i="76" s="1"/>
  <c r="B1112" i="76" s="1"/>
  <c r="B1113" i="76" s="1"/>
  <c r="B1114" i="76" s="1"/>
  <c r="B1115" i="76" s="1"/>
  <c r="B1116" i="76" s="1"/>
  <c r="B1117" i="76" s="1"/>
  <c r="B1118" i="76" s="1"/>
  <c r="B1119" i="76" s="1"/>
  <c r="B1120" i="76" s="1"/>
  <c r="B1121" i="76" s="1"/>
  <c r="B1122" i="76" s="1"/>
  <c r="B1123" i="76" s="1"/>
  <c r="B1124" i="76" s="1"/>
  <c r="B1125" i="76" s="1"/>
  <c r="B1126" i="76" s="1"/>
  <c r="B1127" i="76" s="1"/>
  <c r="B1128" i="76" s="1"/>
  <c r="B1129" i="76" s="1"/>
  <c r="B1130" i="76" s="1"/>
  <c r="B1131" i="76" s="1"/>
  <c r="B1132" i="76" s="1"/>
  <c r="B1133" i="76" s="1"/>
  <c r="B1134" i="76" s="1"/>
  <c r="B1135" i="76" s="1"/>
  <c r="B1136" i="76" s="1"/>
  <c r="B1137" i="76" s="1"/>
  <c r="B1138" i="76" s="1"/>
  <c r="B1139" i="76" s="1"/>
  <c r="B1140" i="76" s="1"/>
  <c r="B1141" i="76" s="1"/>
  <c r="B1142" i="76" s="1"/>
  <c r="B1143" i="76" s="1"/>
  <c r="B1144" i="76" s="1"/>
  <c r="B1145" i="76" s="1"/>
  <c r="B1146" i="76" s="1"/>
  <c r="B1147" i="76" s="1"/>
  <c r="B1148" i="76" s="1"/>
  <c r="B1149" i="76" s="1"/>
  <c r="B1150" i="76" s="1"/>
  <c r="B1151" i="76" s="1"/>
  <c r="B1152" i="76" s="1"/>
  <c r="B1153" i="76" s="1"/>
  <c r="B1154" i="76" s="1"/>
  <c r="B1155" i="76" s="1"/>
  <c r="B1156" i="76" s="1"/>
  <c r="B1157" i="76" s="1"/>
  <c r="B1158" i="76" s="1"/>
  <c r="B1159" i="76" s="1"/>
  <c r="B1160" i="76" s="1"/>
  <c r="B1161" i="76" s="1"/>
  <c r="B1162" i="76" s="1"/>
  <c r="B1163" i="76" s="1"/>
  <c r="B1164" i="76" s="1"/>
  <c r="B1165" i="76" s="1"/>
  <c r="B1166" i="76" s="1"/>
  <c r="B1167" i="76" s="1"/>
  <c r="B1168" i="76" s="1"/>
  <c r="B1169" i="76" s="1"/>
  <c r="B1170" i="76" s="1"/>
  <c r="B1171" i="76" s="1"/>
  <c r="B1172" i="76" s="1"/>
  <c r="B1173" i="76" s="1"/>
  <c r="B1174" i="76" s="1"/>
  <c r="B1175" i="76" s="1"/>
  <c r="B1176" i="76" s="1"/>
  <c r="B1177" i="76" s="1"/>
  <c r="B1178" i="76" s="1"/>
  <c r="B1179" i="76" s="1"/>
  <c r="B1180" i="76" s="1"/>
  <c r="B1181" i="76" s="1"/>
  <c r="B1182" i="76" s="1"/>
  <c r="B1183" i="76" s="1"/>
  <c r="B1184" i="76" s="1"/>
  <c r="B1185" i="76" s="1"/>
  <c r="B1186" i="76" s="1"/>
  <c r="B1187" i="76" s="1"/>
  <c r="B1188" i="76" s="1"/>
  <c r="B1189" i="76" s="1"/>
  <c r="B1190" i="76" s="1"/>
  <c r="B1191" i="76" s="1"/>
  <c r="B1192" i="76" s="1"/>
  <c r="B1193" i="76" s="1"/>
  <c r="B1194" i="76" s="1"/>
  <c r="B1195" i="76" s="1"/>
  <c r="B1196" i="76" s="1"/>
  <c r="B1197" i="76" s="1"/>
  <c r="B1198" i="76" s="1"/>
  <c r="B1199" i="76" s="1"/>
  <c r="B1200" i="76" s="1"/>
  <c r="B1201" i="76" s="1"/>
  <c r="B1202" i="76" s="1"/>
  <c r="B1203" i="76" s="1"/>
  <c r="B1204" i="76" s="1"/>
  <c r="B1205" i="76" s="1"/>
  <c r="B1206" i="76" s="1"/>
  <c r="B1207" i="76" s="1"/>
  <c r="B1208" i="76" s="1"/>
  <c r="B1209" i="76" s="1"/>
  <c r="B1210" i="76" s="1"/>
  <c r="B1211" i="76" s="1"/>
  <c r="B1212" i="76" s="1"/>
  <c r="B1213" i="76" s="1"/>
  <c r="B1214" i="76" s="1"/>
  <c r="B1215" i="76" s="1"/>
  <c r="B1216" i="76" s="1"/>
  <c r="B1217" i="76" s="1"/>
  <c r="B1218" i="76" s="1"/>
  <c r="B1219" i="76" s="1"/>
  <c r="B1220" i="76" s="1"/>
  <c r="B1221" i="76" s="1"/>
  <c r="B1222" i="76" s="1"/>
  <c r="B1223" i="76" s="1"/>
  <c r="B1224" i="76" s="1"/>
  <c r="B1225" i="76" s="1"/>
  <c r="B1226" i="76" s="1"/>
  <c r="B1227" i="76" s="1"/>
  <c r="B1228" i="76" s="1"/>
  <c r="B1229" i="76" s="1"/>
  <c r="B1230" i="76" s="1"/>
  <c r="B1231" i="76" s="1"/>
  <c r="B1232" i="76" s="1"/>
  <c r="B1233" i="76" s="1"/>
  <c r="B1234" i="76" s="1"/>
  <c r="B1235" i="76" s="1"/>
  <c r="B1236" i="76" s="1"/>
  <c r="B1237" i="76" s="1"/>
  <c r="B1238" i="76" s="1"/>
  <c r="B1239" i="76" s="1"/>
  <c r="B1240" i="76" s="1"/>
  <c r="B1241" i="76" s="1"/>
  <c r="B1242" i="76" s="1"/>
  <c r="B1243" i="76" s="1"/>
  <c r="B1244" i="76" s="1"/>
  <c r="B1245" i="76" s="1"/>
  <c r="B1246" i="76" s="1"/>
  <c r="B1247" i="76" s="1"/>
  <c r="B1248" i="76" s="1"/>
  <c r="B1249" i="76" s="1"/>
  <c r="B1250" i="76" s="1"/>
  <c r="B1251" i="76" s="1"/>
  <c r="B1252" i="76" s="1"/>
  <c r="B1253" i="76" s="1"/>
  <c r="B1254" i="76" s="1"/>
  <c r="B1255" i="76" s="1"/>
  <c r="B1256" i="76" s="1"/>
  <c r="B1257" i="76" s="1"/>
  <c r="B1258" i="76" s="1"/>
  <c r="B1259" i="76" s="1"/>
  <c r="B1260" i="76" s="1"/>
  <c r="B1261" i="76" s="1"/>
  <c r="B1262" i="76" s="1"/>
  <c r="B1263" i="76" s="1"/>
  <c r="B1264" i="76" s="1"/>
  <c r="B1265" i="76" s="1"/>
  <c r="B1266" i="76" s="1"/>
  <c r="B1267" i="76" s="1"/>
  <c r="B1268" i="76" s="1"/>
  <c r="B1269" i="76" s="1"/>
  <c r="B1270" i="76" s="1"/>
  <c r="B1271" i="76" s="1"/>
  <c r="B1272" i="76" s="1"/>
  <c r="B1273" i="76" s="1"/>
  <c r="B1274" i="76" s="1"/>
  <c r="B1275" i="76" s="1"/>
  <c r="B1276" i="76" s="1"/>
  <c r="B1277" i="76" s="1"/>
  <c r="B1278" i="76" s="1"/>
  <c r="B1279" i="76" s="1"/>
  <c r="B1280" i="76" s="1"/>
  <c r="B1281" i="76" s="1"/>
  <c r="B1282" i="76" s="1"/>
  <c r="B1283" i="76" s="1"/>
  <c r="B1284" i="76" s="1"/>
  <c r="B1285" i="76" s="1"/>
  <c r="B1286" i="76" s="1"/>
  <c r="B1287" i="76" s="1"/>
  <c r="B1288" i="76" s="1"/>
  <c r="B1289" i="76" s="1"/>
  <c r="B1290" i="76" s="1"/>
  <c r="B1291" i="76" s="1"/>
  <c r="B1292" i="76" s="1"/>
  <c r="B1293" i="76" s="1"/>
  <c r="B1294" i="76" s="1"/>
  <c r="B1295" i="76" s="1"/>
  <c r="B1296" i="76" s="1"/>
  <c r="B1297" i="76" s="1"/>
  <c r="B1298" i="76" s="1"/>
  <c r="B1299" i="76" s="1"/>
  <c r="B1300" i="76" s="1"/>
  <c r="B1301" i="76" s="1"/>
  <c r="B1302" i="76" s="1"/>
  <c r="B1303" i="76" s="1"/>
  <c r="B1304" i="76" s="1"/>
  <c r="B1305" i="76" s="1"/>
  <c r="B1306" i="76" s="1"/>
  <c r="B1307" i="76" s="1"/>
  <c r="B1308" i="76" s="1"/>
  <c r="B1309" i="76" s="1"/>
  <c r="B1310" i="76" s="1"/>
  <c r="B1311" i="76" s="1"/>
  <c r="B1312" i="76" s="1"/>
  <c r="B1313" i="76" s="1"/>
  <c r="B1314" i="76" s="1"/>
  <c r="B1315" i="76" s="1"/>
  <c r="B1316" i="76" s="1"/>
  <c r="B1317" i="76" s="1"/>
  <c r="B1318" i="76" s="1"/>
  <c r="B1319" i="76" s="1"/>
  <c r="B1320" i="76" s="1"/>
  <c r="B1321" i="76" s="1"/>
  <c r="B1322" i="76" s="1"/>
  <c r="B1323" i="76" s="1"/>
  <c r="B1324" i="76" s="1"/>
  <c r="B1325" i="76" s="1"/>
  <c r="B1326" i="76" s="1"/>
  <c r="B1327" i="76" s="1"/>
  <c r="B1328" i="76" s="1"/>
  <c r="B1329" i="76" s="1"/>
  <c r="B1330" i="76" s="1"/>
  <c r="B1331" i="76" s="1"/>
  <c r="B1332" i="76" s="1"/>
  <c r="B1333" i="76" s="1"/>
  <c r="B1334" i="76" s="1"/>
  <c r="B1335" i="76" s="1"/>
  <c r="B1336" i="76" s="1"/>
  <c r="B1337" i="76" s="1"/>
  <c r="B1338" i="76" s="1"/>
  <c r="B1339" i="76" s="1"/>
  <c r="B1340" i="76" s="1"/>
  <c r="B1341" i="76" s="1"/>
  <c r="B1342" i="76" s="1"/>
  <c r="B1343" i="76" s="1"/>
  <c r="B1344" i="76" s="1"/>
  <c r="B1345" i="76" s="1"/>
  <c r="B1346" i="76" s="1"/>
  <c r="B1347" i="76" s="1"/>
  <c r="B1348" i="76" s="1"/>
  <c r="B1349" i="76" s="1"/>
  <c r="B1350" i="76" s="1"/>
  <c r="B1351" i="76" s="1"/>
  <c r="B1352" i="76" s="1"/>
  <c r="B1353" i="76" s="1"/>
  <c r="B1354" i="76" s="1"/>
  <c r="B1355" i="76" s="1"/>
  <c r="B1356" i="76" s="1"/>
  <c r="B1357" i="76" s="1"/>
  <c r="B1358" i="76" s="1"/>
  <c r="B1359" i="76" s="1"/>
  <c r="B1360" i="76" s="1"/>
  <c r="B1361" i="76" s="1"/>
  <c r="B1362" i="76" s="1"/>
  <c r="B1363" i="76" s="1"/>
  <c r="B1364" i="76" s="1"/>
  <c r="B1365" i="76" s="1"/>
  <c r="B1366" i="76" s="1"/>
  <c r="B1367" i="76" s="1"/>
  <c r="B1368" i="76" s="1"/>
  <c r="B1369" i="76" s="1"/>
  <c r="B1370" i="76" s="1"/>
  <c r="B1371" i="76" s="1"/>
  <c r="B1372" i="76" s="1"/>
  <c r="B1373" i="76" s="1"/>
  <c r="B1374" i="76" s="1"/>
  <c r="B1375" i="76" s="1"/>
  <c r="B1376" i="76" s="1"/>
  <c r="B1377" i="76" s="1"/>
  <c r="B1378" i="76" s="1"/>
  <c r="B1379" i="76" s="1"/>
  <c r="B1380" i="76" s="1"/>
  <c r="B1381" i="76" s="1"/>
  <c r="B1382" i="76" s="1"/>
  <c r="B1383" i="76" s="1"/>
  <c r="B1384" i="76" s="1"/>
  <c r="B1385" i="76" s="1"/>
  <c r="B1386" i="76" s="1"/>
  <c r="B1387" i="76" s="1"/>
  <c r="B1388" i="76" s="1"/>
  <c r="B1389" i="76" s="1"/>
  <c r="B1390" i="76" s="1"/>
  <c r="B1391" i="76" s="1"/>
  <c r="B1392" i="76" s="1"/>
  <c r="B1393" i="76" s="1"/>
  <c r="B1394" i="76" s="1"/>
  <c r="B1395" i="76" s="1"/>
  <c r="B1396" i="76" s="1"/>
  <c r="B1397" i="76" s="1"/>
  <c r="B1398" i="76" s="1"/>
  <c r="B1399" i="76" s="1"/>
  <c r="B1400" i="76" s="1"/>
  <c r="B1401" i="76" s="1"/>
  <c r="B1402" i="76" s="1"/>
  <c r="B1403" i="76" s="1"/>
  <c r="B1404" i="76" s="1"/>
  <c r="B1405" i="76" s="1"/>
  <c r="B1406" i="76" s="1"/>
  <c r="B1407" i="76" s="1"/>
  <c r="B1408" i="76" s="1"/>
  <c r="B1409" i="76" s="1"/>
  <c r="B1410" i="76" s="1"/>
  <c r="B1411" i="76" s="1"/>
  <c r="B1412" i="76" s="1"/>
  <c r="B1413" i="76" s="1"/>
  <c r="B1414" i="76" s="1"/>
  <c r="B1415" i="76" s="1"/>
  <c r="B1416" i="76" s="1"/>
  <c r="B1417" i="76" s="1"/>
  <c r="B1418" i="76" s="1"/>
  <c r="B1419" i="76" s="1"/>
  <c r="B1420" i="76" s="1"/>
  <c r="B1421" i="76" s="1"/>
  <c r="B1422" i="76" s="1"/>
  <c r="B1423" i="76" s="1"/>
  <c r="B1424" i="76" s="1"/>
  <c r="B1425" i="76" s="1"/>
  <c r="B1426" i="76" s="1"/>
  <c r="B1427" i="76" s="1"/>
  <c r="B1428" i="76" s="1"/>
  <c r="B1429" i="76" s="1"/>
  <c r="B1430" i="76" s="1"/>
  <c r="B1431" i="76" s="1"/>
  <c r="B1432" i="76" s="1"/>
  <c r="B1433" i="76" s="1"/>
  <c r="B1434" i="76" s="1"/>
  <c r="B1435" i="76" s="1"/>
  <c r="B1436" i="76" s="1"/>
  <c r="B1437" i="76" s="1"/>
  <c r="B1438" i="76" s="1"/>
  <c r="B1439" i="76" s="1"/>
  <c r="B1440" i="76" s="1"/>
  <c r="B1441" i="76" s="1"/>
  <c r="B1442" i="76" s="1"/>
  <c r="B1443" i="76" s="1"/>
  <c r="B1444" i="76" s="1"/>
  <c r="B1445" i="76" s="1"/>
  <c r="B1446" i="76" s="1"/>
  <c r="B1447" i="76" s="1"/>
  <c r="B1448" i="76" s="1"/>
  <c r="B1449" i="76" s="1"/>
  <c r="B1450" i="76" s="1"/>
  <c r="B1451" i="76" s="1"/>
  <c r="B1452" i="76" s="1"/>
  <c r="B1453" i="76" s="1"/>
  <c r="B1454" i="76" s="1"/>
  <c r="B1455" i="76" s="1"/>
  <c r="B1456" i="76" s="1"/>
  <c r="B1457" i="76" s="1"/>
  <c r="B1458" i="76" s="1"/>
  <c r="B1459" i="76" s="1"/>
  <c r="B1460" i="76" s="1"/>
  <c r="B1461" i="76" s="1"/>
  <c r="B1462" i="76" s="1"/>
  <c r="B1463" i="76" s="1"/>
  <c r="B1464" i="76" s="1"/>
  <c r="B1465" i="76" s="1"/>
  <c r="B1466" i="76" s="1"/>
  <c r="B1467" i="76" s="1"/>
  <c r="B1468" i="76" s="1"/>
  <c r="B1469" i="76" s="1"/>
  <c r="B1470" i="76" s="1"/>
  <c r="B1471" i="76" s="1"/>
  <c r="B1472" i="76" s="1"/>
  <c r="B1473" i="76" s="1"/>
  <c r="B1474" i="76" s="1"/>
  <c r="B1475" i="76" s="1"/>
  <c r="B1476" i="76" s="1"/>
  <c r="B1477" i="76" s="1"/>
  <c r="B1478" i="76" s="1"/>
  <c r="B1479" i="76" s="1"/>
  <c r="B1480" i="76" s="1"/>
  <c r="B1481" i="76" s="1"/>
  <c r="B1482" i="76" s="1"/>
  <c r="B1483" i="76" s="1"/>
  <c r="B1484" i="76" s="1"/>
  <c r="B1485" i="76" s="1"/>
  <c r="B1486" i="76" s="1"/>
  <c r="B1487" i="76" s="1"/>
  <c r="B1488" i="76" s="1"/>
  <c r="B1489" i="76" s="1"/>
  <c r="B1490" i="76" s="1"/>
  <c r="B1491" i="76" s="1"/>
  <c r="B1492" i="76" s="1"/>
  <c r="B1493" i="76" s="1"/>
  <c r="B1494" i="76" s="1"/>
  <c r="B1495" i="76" s="1"/>
  <c r="B1496" i="76" s="1"/>
  <c r="B1497" i="76" s="1"/>
  <c r="B1498" i="76" s="1"/>
  <c r="B1499" i="76" s="1"/>
  <c r="B1500" i="76" s="1"/>
  <c r="B1501" i="76" s="1"/>
  <c r="B1502" i="76" s="1"/>
  <c r="B1503" i="76" s="1"/>
  <c r="B1504" i="76" s="1"/>
  <c r="B1505" i="76" s="1"/>
  <c r="B1506" i="76" s="1"/>
  <c r="B1507" i="76" s="1"/>
  <c r="B1508" i="76" s="1"/>
  <c r="B1509" i="76" s="1"/>
  <c r="B1510" i="76" s="1"/>
  <c r="B1511" i="76" s="1"/>
  <c r="B1512" i="76" s="1"/>
  <c r="B1513" i="76" s="1"/>
  <c r="B1514" i="76" s="1"/>
  <c r="B1515" i="76" s="1"/>
  <c r="B1516" i="76" s="1"/>
  <c r="B1517" i="76" s="1"/>
  <c r="B1518" i="76" s="1"/>
  <c r="B1519" i="76" s="1"/>
  <c r="B1520" i="76" s="1"/>
  <c r="B1521" i="76" s="1"/>
  <c r="B1522" i="76" s="1"/>
  <c r="B1523" i="76" s="1"/>
  <c r="B1524" i="76" s="1"/>
  <c r="B1525" i="76" s="1"/>
  <c r="B1526" i="76" s="1"/>
  <c r="B1527" i="76" s="1"/>
  <c r="B1528" i="76" s="1"/>
  <c r="B1529" i="76" s="1"/>
  <c r="B1530" i="76" s="1"/>
  <c r="B1531" i="76" s="1"/>
  <c r="B1532" i="76" s="1"/>
  <c r="B1533" i="76" s="1"/>
  <c r="B1534" i="76" s="1"/>
  <c r="B1535" i="76" s="1"/>
  <c r="B1536" i="76" s="1"/>
  <c r="B1537" i="76" s="1"/>
  <c r="B1538" i="76" s="1"/>
  <c r="B1539" i="76" s="1"/>
  <c r="B1540" i="76" s="1"/>
  <c r="B1541" i="76" s="1"/>
  <c r="B1542" i="76" s="1"/>
  <c r="B1543" i="76" s="1"/>
  <c r="B1544" i="76" s="1"/>
  <c r="B1545" i="76" s="1"/>
  <c r="B1546" i="76" s="1"/>
  <c r="B1547" i="76" s="1"/>
  <c r="B1548" i="76" s="1"/>
  <c r="B1549" i="76" s="1"/>
  <c r="B1550" i="76" s="1"/>
  <c r="B1551" i="76" s="1"/>
  <c r="B1552" i="76" s="1"/>
  <c r="B1553" i="76" s="1"/>
  <c r="B1554" i="76" s="1"/>
  <c r="B1555" i="76" s="1"/>
  <c r="B1556" i="76" s="1"/>
  <c r="B1557" i="76" s="1"/>
  <c r="B1558" i="76" s="1"/>
  <c r="B1559" i="76" s="1"/>
  <c r="B1560" i="76" s="1"/>
  <c r="B1561" i="76" s="1"/>
  <c r="B1562" i="76" s="1"/>
  <c r="B1563" i="76" s="1"/>
  <c r="B1564" i="76" s="1"/>
  <c r="B1565" i="76" s="1"/>
  <c r="B1566" i="76" s="1"/>
  <c r="B1567" i="76" s="1"/>
  <c r="B1568" i="76" s="1"/>
  <c r="B1569" i="76" s="1"/>
  <c r="B1570" i="76" s="1"/>
  <c r="B1571" i="76" s="1"/>
  <c r="B1572" i="76" s="1"/>
  <c r="B1573" i="76" s="1"/>
  <c r="B1574" i="76" s="1"/>
  <c r="B1575" i="76" s="1"/>
  <c r="B1576" i="76" s="1"/>
  <c r="B1577" i="76" s="1"/>
  <c r="B1578" i="76" s="1"/>
  <c r="B1579" i="76" s="1"/>
  <c r="B1580" i="76" s="1"/>
  <c r="B1581" i="76" s="1"/>
  <c r="B1582" i="76" s="1"/>
  <c r="B1583" i="76" s="1"/>
  <c r="B1584" i="76" s="1"/>
  <c r="B1585" i="76" s="1"/>
  <c r="B1586" i="76" s="1"/>
  <c r="B1587" i="76" s="1"/>
  <c r="B1588" i="76" s="1"/>
  <c r="B1589" i="76" s="1"/>
  <c r="B1590" i="76" s="1"/>
  <c r="B1591" i="76" s="1"/>
  <c r="B1592" i="76" s="1"/>
  <c r="B1593" i="76" s="1"/>
  <c r="B1594" i="76" s="1"/>
  <c r="B1595" i="76" s="1"/>
  <c r="B1596" i="76" s="1"/>
  <c r="B1597" i="76" s="1"/>
  <c r="B1598" i="76" s="1"/>
  <c r="B1599" i="76" s="1"/>
  <c r="B1600" i="76" s="1"/>
  <c r="B1601" i="76" s="1"/>
  <c r="B1602" i="76" s="1"/>
  <c r="B1603" i="76" s="1"/>
  <c r="B1604" i="76" s="1"/>
  <c r="B1605" i="76" s="1"/>
  <c r="B1606" i="76" s="1"/>
  <c r="B1607" i="76" s="1"/>
  <c r="B1608" i="76" s="1"/>
  <c r="B1609" i="76" s="1"/>
  <c r="B1610" i="76" s="1"/>
  <c r="B1611" i="76" s="1"/>
  <c r="B1612" i="76" s="1"/>
  <c r="B1613" i="76" s="1"/>
  <c r="B1614" i="76" s="1"/>
  <c r="B1615" i="76" s="1"/>
  <c r="B1616" i="76" s="1"/>
  <c r="B1617" i="76" s="1"/>
  <c r="B1618" i="76" s="1"/>
  <c r="B1619" i="76" s="1"/>
  <c r="B1620" i="76" s="1"/>
  <c r="B1621" i="76" s="1"/>
  <c r="B1622" i="76" s="1"/>
  <c r="B1623" i="76" s="1"/>
  <c r="B1624" i="76" s="1"/>
  <c r="B1625" i="76" s="1"/>
  <c r="B1626" i="76" s="1"/>
  <c r="B1627" i="76" s="1"/>
  <c r="B1628" i="76" s="1"/>
  <c r="B1629" i="76" s="1"/>
  <c r="B1630" i="76" s="1"/>
  <c r="B1631" i="76" s="1"/>
  <c r="B1632" i="76" s="1"/>
  <c r="B1633" i="76" s="1"/>
  <c r="B1634" i="76" s="1"/>
  <c r="B1635" i="76" s="1"/>
  <c r="B1636" i="76" s="1"/>
  <c r="B1637" i="76" s="1"/>
  <c r="B1638" i="76" s="1"/>
  <c r="B1639" i="76" s="1"/>
  <c r="B1640" i="76" s="1"/>
  <c r="B1641" i="76" s="1"/>
  <c r="B1642" i="76" s="1"/>
  <c r="B1643" i="76" s="1"/>
  <c r="B1644" i="76" s="1"/>
  <c r="B1645" i="76" s="1"/>
  <c r="B1646" i="76" s="1"/>
  <c r="B1647" i="76" s="1"/>
  <c r="B1648" i="76" s="1"/>
  <c r="B1649" i="76" s="1"/>
  <c r="B1650" i="76" s="1"/>
  <c r="B1651" i="76" s="1"/>
  <c r="B1652" i="76" s="1"/>
  <c r="B1653" i="76" s="1"/>
  <c r="B1654" i="76" s="1"/>
  <c r="B1655" i="76" s="1"/>
  <c r="B1656" i="76" s="1"/>
  <c r="B1657" i="76" s="1"/>
  <c r="B1658" i="76" s="1"/>
  <c r="B1659" i="76" s="1"/>
  <c r="B1660" i="76" s="1"/>
  <c r="B1661" i="76" s="1"/>
  <c r="B1662" i="76" s="1"/>
  <c r="B1663" i="76" s="1"/>
  <c r="B1664" i="76" s="1"/>
  <c r="B1665" i="76" s="1"/>
  <c r="B1666" i="76" s="1"/>
  <c r="B1667" i="76" s="1"/>
  <c r="B1668" i="76" s="1"/>
  <c r="B1669" i="76" s="1"/>
  <c r="B1670" i="76" s="1"/>
  <c r="B1671" i="76" s="1"/>
  <c r="B1672" i="76" s="1"/>
  <c r="B1673" i="76" s="1"/>
  <c r="B1674" i="76" s="1"/>
  <c r="B1675" i="76" s="1"/>
  <c r="B1676" i="76" s="1"/>
  <c r="B1677" i="76" s="1"/>
  <c r="B1678" i="76" s="1"/>
  <c r="B1679" i="76" s="1"/>
  <c r="B1680" i="76" s="1"/>
  <c r="B1681" i="76" s="1"/>
  <c r="B1682" i="76" s="1"/>
  <c r="B1683" i="76" s="1"/>
  <c r="B1684" i="76" s="1"/>
  <c r="B1685" i="76" s="1"/>
  <c r="B1686" i="76" s="1"/>
  <c r="B1687" i="76" s="1"/>
  <c r="B1688" i="76" s="1"/>
  <c r="B1689" i="76" s="1"/>
  <c r="B1690" i="76" s="1"/>
  <c r="B1691" i="76" s="1"/>
  <c r="B1692" i="76" s="1"/>
  <c r="B1693" i="76" s="1"/>
  <c r="B1694" i="76" s="1"/>
  <c r="B1695" i="76" s="1"/>
  <c r="B1696" i="76" s="1"/>
  <c r="B1697" i="76" s="1"/>
  <c r="B1698" i="76" s="1"/>
  <c r="B1699" i="76" s="1"/>
  <c r="B1700" i="76" s="1"/>
  <c r="B1701" i="76" s="1"/>
  <c r="B1702" i="76" s="1"/>
  <c r="B1703" i="76" s="1"/>
  <c r="B1704" i="76" s="1"/>
  <c r="B1705" i="76" s="1"/>
  <c r="B1706" i="76" s="1"/>
  <c r="B1707" i="76" s="1"/>
  <c r="B1708" i="76" s="1"/>
  <c r="B1709" i="76" s="1"/>
  <c r="B1710" i="76" s="1"/>
  <c r="B1711" i="76" s="1"/>
  <c r="B1712" i="76" s="1"/>
  <c r="B1713" i="76" s="1"/>
  <c r="B1714" i="76" s="1"/>
  <c r="B1715" i="76" s="1"/>
  <c r="B1716" i="76" s="1"/>
  <c r="B1717" i="76" s="1"/>
  <c r="B1718" i="76" s="1"/>
  <c r="B1719" i="76" s="1"/>
  <c r="B1720" i="76" s="1"/>
  <c r="B1721" i="76" s="1"/>
  <c r="B1722" i="76" s="1"/>
  <c r="B1723" i="76" s="1"/>
  <c r="B1724" i="76" s="1"/>
  <c r="B1725" i="76" s="1"/>
  <c r="B1726" i="76" s="1"/>
  <c r="B1727" i="76" s="1"/>
  <c r="B1728" i="76" s="1"/>
  <c r="B1729" i="76" s="1"/>
  <c r="B1730" i="76" s="1"/>
  <c r="B1731" i="76" s="1"/>
  <c r="B1732" i="76" s="1"/>
  <c r="B1733" i="76" s="1"/>
  <c r="B1734" i="76" s="1"/>
  <c r="B1735" i="76" s="1"/>
  <c r="B1736" i="76" s="1"/>
  <c r="B1737" i="76" s="1"/>
  <c r="B1738" i="76" s="1"/>
  <c r="B1739" i="76" s="1"/>
  <c r="B1740" i="76" s="1"/>
  <c r="B1741" i="76" s="1"/>
  <c r="B1742" i="76" s="1"/>
  <c r="B1743" i="76" s="1"/>
  <c r="B1744" i="76" s="1"/>
  <c r="B1745" i="76" s="1"/>
  <c r="B1746" i="76" s="1"/>
  <c r="B1747" i="76" s="1"/>
  <c r="B1748" i="76" s="1"/>
  <c r="B1749" i="76" s="1"/>
  <c r="B1750" i="76" s="1"/>
  <c r="B1751" i="76" s="1"/>
  <c r="B1752" i="76" s="1"/>
  <c r="B1753" i="76" s="1"/>
  <c r="B1754" i="76" s="1"/>
  <c r="B1755" i="76" s="1"/>
  <c r="B1756" i="76" s="1"/>
  <c r="B1757" i="76" s="1"/>
  <c r="B1758" i="76" s="1"/>
  <c r="B1759" i="76" s="1"/>
  <c r="B1760" i="76" s="1"/>
  <c r="B1761" i="76" s="1"/>
  <c r="B1762" i="76" s="1"/>
  <c r="B1763" i="76" s="1"/>
  <c r="B1764" i="76" s="1"/>
  <c r="B1765" i="76" s="1"/>
  <c r="B1766" i="76" s="1"/>
  <c r="B1767" i="76" s="1"/>
  <c r="B1768" i="76" s="1"/>
  <c r="B1769" i="76" s="1"/>
  <c r="B1770" i="76" s="1"/>
  <c r="B1771" i="76" s="1"/>
  <c r="B1772" i="76" s="1"/>
  <c r="B1773" i="76" s="1"/>
  <c r="B1774" i="76" s="1"/>
  <c r="B1775" i="76" s="1"/>
  <c r="B1776" i="76" s="1"/>
  <c r="B1777" i="76" s="1"/>
  <c r="B1778" i="76" s="1"/>
  <c r="B1779" i="76" s="1"/>
  <c r="B1780" i="76" s="1"/>
  <c r="B1781" i="76" s="1"/>
  <c r="B1782" i="76" s="1"/>
  <c r="B1783" i="76" s="1"/>
  <c r="B1784" i="76" s="1"/>
  <c r="B1785" i="76" s="1"/>
  <c r="B1786" i="76" s="1"/>
  <c r="B1787" i="76" s="1"/>
  <c r="B1788" i="76" s="1"/>
  <c r="B1789" i="76" s="1"/>
  <c r="B1790" i="76" s="1"/>
  <c r="B1791" i="76" s="1"/>
  <c r="B1792" i="76" s="1"/>
  <c r="B1793" i="76" s="1"/>
  <c r="B1794" i="76" s="1"/>
  <c r="B1795" i="76" s="1"/>
  <c r="B1796" i="76" s="1"/>
  <c r="B1797" i="76" s="1"/>
  <c r="B1798" i="76" s="1"/>
  <c r="B1799" i="76" s="1"/>
  <c r="B1800" i="76" s="1"/>
  <c r="B1801" i="76" s="1"/>
  <c r="B1802" i="76" s="1"/>
  <c r="B1803" i="76" s="1"/>
  <c r="B1804" i="76" s="1"/>
  <c r="B1805" i="76" s="1"/>
  <c r="B1806" i="76" s="1"/>
  <c r="B1807" i="76" s="1"/>
  <c r="B1808" i="76" s="1"/>
  <c r="B1809" i="76" s="1"/>
  <c r="B1810" i="76" s="1"/>
  <c r="B1811" i="76" s="1"/>
  <c r="B1812" i="76" s="1"/>
  <c r="B1813" i="76" s="1"/>
  <c r="B1814" i="76" s="1"/>
  <c r="B1815" i="76" s="1"/>
  <c r="B1816" i="76" s="1"/>
  <c r="B1817" i="76" s="1"/>
  <c r="B1818" i="76" s="1"/>
  <c r="B1819" i="76" s="1"/>
  <c r="B1820" i="76" s="1"/>
  <c r="B1821" i="76" s="1"/>
  <c r="B1822" i="76" s="1"/>
  <c r="B1823" i="76" s="1"/>
  <c r="B1824" i="76" s="1"/>
  <c r="B1825" i="76" s="1"/>
  <c r="B1826" i="76" s="1"/>
  <c r="B1827" i="76" s="1"/>
  <c r="B1828" i="76" s="1"/>
  <c r="B1829" i="76" s="1"/>
  <c r="B1830" i="76" s="1"/>
  <c r="B1831" i="76" s="1"/>
  <c r="B1832" i="76" s="1"/>
  <c r="B1833" i="76" s="1"/>
  <c r="B1834" i="76" s="1"/>
  <c r="B1835" i="76" s="1"/>
  <c r="B1836" i="76" s="1"/>
  <c r="B1837" i="76" s="1"/>
  <c r="B1838" i="76" s="1"/>
  <c r="B1839" i="76" s="1"/>
  <c r="B1840" i="76" s="1"/>
  <c r="B1841" i="76" s="1"/>
  <c r="B1842" i="76" s="1"/>
  <c r="B1843" i="76" s="1"/>
  <c r="B1844" i="76" s="1"/>
  <c r="B1845" i="76" s="1"/>
  <c r="B1846" i="76" s="1"/>
  <c r="B1847" i="76" s="1"/>
  <c r="B1848" i="76" s="1"/>
  <c r="B1849" i="76" s="1"/>
  <c r="B1850" i="76" s="1"/>
  <c r="B1851" i="76" s="1"/>
  <c r="B1852" i="76" s="1"/>
  <c r="B1853" i="76" s="1"/>
  <c r="B1854" i="76" s="1"/>
  <c r="B1855" i="76" s="1"/>
  <c r="B1856" i="76" s="1"/>
  <c r="B1857" i="76" s="1"/>
  <c r="B1858" i="76" s="1"/>
  <c r="B1859" i="76" s="1"/>
  <c r="B1860" i="76" s="1"/>
  <c r="B1861" i="76" s="1"/>
  <c r="B1862" i="76" s="1"/>
  <c r="B1863" i="76" s="1"/>
  <c r="B1864" i="76" s="1"/>
  <c r="B1865" i="76" s="1"/>
  <c r="B1866" i="76" s="1"/>
  <c r="B1867" i="76" s="1"/>
  <c r="B1868" i="76" s="1"/>
  <c r="B1869" i="76" s="1"/>
  <c r="B1870" i="76" s="1"/>
  <c r="B1871" i="76" s="1"/>
  <c r="B1872" i="76" s="1"/>
  <c r="B1873" i="76" s="1"/>
  <c r="B1874" i="76" s="1"/>
  <c r="B1875" i="76" s="1"/>
  <c r="B1876" i="76" s="1"/>
  <c r="B1877" i="76" s="1"/>
  <c r="B1878" i="76" s="1"/>
  <c r="B1879" i="76" s="1"/>
  <c r="B1880" i="76" s="1"/>
  <c r="B1881" i="76" s="1"/>
  <c r="B1882" i="76" s="1"/>
  <c r="B1883" i="76" s="1"/>
  <c r="B1884" i="76" s="1"/>
  <c r="B1885" i="76" s="1"/>
  <c r="B1886" i="76" s="1"/>
  <c r="B1887" i="76" s="1"/>
  <c r="B1888" i="76" s="1"/>
  <c r="B1889" i="76" s="1"/>
  <c r="B1890" i="76" s="1"/>
  <c r="B1891" i="76" s="1"/>
  <c r="B1892" i="76" s="1"/>
  <c r="B1893" i="76" s="1"/>
  <c r="B1894" i="76" s="1"/>
  <c r="B1895" i="76" s="1"/>
  <c r="B1896" i="76" s="1"/>
  <c r="B1897" i="76" s="1"/>
  <c r="B1898" i="76" s="1"/>
  <c r="B1899" i="76" s="1"/>
  <c r="B1900" i="76" s="1"/>
  <c r="B1901" i="76" s="1"/>
  <c r="B1902" i="76" s="1"/>
  <c r="B1903" i="76" s="1"/>
  <c r="B1904" i="76" s="1"/>
  <c r="B1905" i="76" s="1"/>
  <c r="B1906" i="76" s="1"/>
  <c r="B1907" i="76" s="1"/>
  <c r="B1908" i="76" s="1"/>
  <c r="B1909" i="76" s="1"/>
  <c r="B1910" i="76" s="1"/>
  <c r="B1911" i="76" s="1"/>
  <c r="B1912" i="76" s="1"/>
  <c r="B1913" i="76" s="1"/>
  <c r="B1914" i="76" s="1"/>
  <c r="B1915" i="76" s="1"/>
  <c r="B1916" i="76" s="1"/>
  <c r="B1917" i="76" s="1"/>
  <c r="B1918" i="76" s="1"/>
  <c r="B1919" i="76" s="1"/>
  <c r="B1920" i="76" s="1"/>
  <c r="B1921" i="76" s="1"/>
  <c r="B1922" i="76" s="1"/>
  <c r="B1923" i="76" s="1"/>
  <c r="B1924" i="76" s="1"/>
  <c r="B1925" i="76" s="1"/>
  <c r="B1926" i="76" s="1"/>
  <c r="B1927" i="76" s="1"/>
  <c r="B1928" i="76" s="1"/>
  <c r="B1929" i="76" s="1"/>
  <c r="B1930" i="76" s="1"/>
  <c r="B1931" i="76" s="1"/>
  <c r="B1932" i="76" s="1"/>
  <c r="B1933" i="76" s="1"/>
  <c r="B1934" i="76" s="1"/>
  <c r="B1935" i="76" s="1"/>
  <c r="B1936" i="76" s="1"/>
  <c r="B1937" i="76" s="1"/>
  <c r="B1938" i="76" s="1"/>
  <c r="B1939" i="76" s="1"/>
  <c r="B1940" i="76" s="1"/>
  <c r="B1941" i="76" s="1"/>
  <c r="B1942" i="76" s="1"/>
  <c r="B1943" i="76" s="1"/>
  <c r="B1944" i="76" s="1"/>
  <c r="B1945" i="76" s="1"/>
  <c r="B1946" i="76" s="1"/>
  <c r="B1947" i="76" s="1"/>
  <c r="B1948" i="76" s="1"/>
  <c r="B1949" i="76" s="1"/>
  <c r="B1950" i="76" s="1"/>
  <c r="B1951" i="76" s="1"/>
  <c r="B1952" i="76" s="1"/>
  <c r="B1953" i="76" s="1"/>
  <c r="B1954" i="76" s="1"/>
  <c r="B1955" i="76" s="1"/>
  <c r="B1956" i="76" s="1"/>
  <c r="B1957" i="76" s="1"/>
  <c r="B1958" i="76" s="1"/>
  <c r="B1959" i="76" s="1"/>
  <c r="B1960" i="76" s="1"/>
  <c r="B1961" i="76" s="1"/>
  <c r="B1962" i="76" s="1"/>
  <c r="B1963" i="76" s="1"/>
  <c r="B1964" i="76" s="1"/>
  <c r="B1965" i="76" s="1"/>
  <c r="B1966" i="76" s="1"/>
  <c r="B1967" i="76" s="1"/>
  <c r="B1968" i="76" s="1"/>
  <c r="B1969" i="76" s="1"/>
  <c r="B1970" i="76" s="1"/>
  <c r="B1971" i="76" s="1"/>
  <c r="B1972" i="76" s="1"/>
  <c r="B1973" i="76" s="1"/>
  <c r="B1974" i="76" s="1"/>
  <c r="B1975" i="76" s="1"/>
  <c r="B1976" i="76" s="1"/>
  <c r="B1977" i="76" s="1"/>
  <c r="B1978" i="76" s="1"/>
  <c r="B1979" i="76" s="1"/>
  <c r="B1980" i="76" s="1"/>
  <c r="B1981" i="76" s="1"/>
  <c r="B1982" i="76" s="1"/>
  <c r="B1983" i="76" s="1"/>
  <c r="B1984" i="76" s="1"/>
  <c r="B1985" i="76" s="1"/>
  <c r="B1986" i="76" s="1"/>
  <c r="B1987" i="76" s="1"/>
  <c r="B1988" i="76" s="1"/>
  <c r="B1989" i="76" s="1"/>
  <c r="B1990" i="76" s="1"/>
  <c r="B1991" i="76" s="1"/>
  <c r="B1992" i="76" s="1"/>
  <c r="B1993" i="76" s="1"/>
  <c r="B1994" i="76" s="1"/>
  <c r="B1995" i="76" s="1"/>
  <c r="B1996" i="76" s="1"/>
  <c r="B1997" i="76" s="1"/>
  <c r="B1998" i="76" s="1"/>
  <c r="B1999" i="76" s="1"/>
  <c r="B2000" i="76" s="1"/>
  <c r="B2001" i="76" s="1"/>
  <c r="B2002" i="76" s="1"/>
  <c r="B2003" i="76" s="1"/>
  <c r="B2004" i="76" s="1"/>
  <c r="B2005" i="76" s="1"/>
  <c r="B2006" i="76" s="1"/>
  <c r="B2007" i="76" s="1"/>
  <c r="B2008" i="76" s="1"/>
  <c r="B2009" i="76" s="1"/>
  <c r="B2010" i="76" s="1"/>
  <c r="B2011" i="76" s="1"/>
  <c r="B2012" i="76" s="1"/>
  <c r="B2013" i="76" s="1"/>
  <c r="B2014" i="76" s="1"/>
  <c r="B2015" i="76" s="1"/>
  <c r="B2016" i="76" s="1"/>
  <c r="B2017" i="76" s="1"/>
  <c r="B2018" i="76" s="1"/>
  <c r="B2019" i="76" s="1"/>
  <c r="B2020" i="76" s="1"/>
  <c r="B2021" i="76" s="1"/>
  <c r="B2022" i="76" s="1"/>
  <c r="B2023" i="76" s="1"/>
  <c r="B2024" i="76" s="1"/>
  <c r="B2025" i="76" s="1"/>
  <c r="B2026" i="76" s="1"/>
  <c r="B2027" i="76" s="1"/>
  <c r="B2028" i="76" s="1"/>
  <c r="B2029" i="76" s="1"/>
  <c r="B2030" i="76" s="1"/>
  <c r="B2031" i="76" s="1"/>
  <c r="B2032" i="76" s="1"/>
  <c r="B2033" i="76" s="1"/>
  <c r="B2034" i="76" s="1"/>
  <c r="B2035" i="76" s="1"/>
  <c r="B2036" i="76" s="1"/>
  <c r="B2037" i="76" s="1"/>
  <c r="B2038" i="76" s="1"/>
  <c r="B2039" i="76" s="1"/>
  <c r="B2040" i="76" s="1"/>
  <c r="B2041" i="76" s="1"/>
  <c r="B2042" i="76" s="1"/>
  <c r="B2043" i="76" s="1"/>
  <c r="B2044" i="76" s="1"/>
  <c r="B2045" i="76" s="1"/>
  <c r="B2046" i="76" s="1"/>
  <c r="B2047" i="76" s="1"/>
  <c r="B2048" i="76" s="1"/>
  <c r="B2049" i="76" s="1"/>
  <c r="B2050" i="76" s="1"/>
  <c r="B2051" i="76" s="1"/>
  <c r="B2052" i="76" s="1"/>
  <c r="B2053" i="76" s="1"/>
  <c r="B2054" i="76" s="1"/>
  <c r="B2055" i="76" s="1"/>
  <c r="B2056" i="76" s="1"/>
  <c r="B2057" i="76" s="1"/>
  <c r="B2058" i="76" s="1"/>
  <c r="B2059" i="76" s="1"/>
  <c r="B2060" i="76" s="1"/>
  <c r="B2061" i="76" s="1"/>
  <c r="B2062" i="76" s="1"/>
  <c r="B2063" i="76" s="1"/>
  <c r="B2064" i="76" s="1"/>
  <c r="B2065" i="76" s="1"/>
  <c r="B2066" i="76" s="1"/>
  <c r="B2067" i="76" s="1"/>
  <c r="B2068" i="76" s="1"/>
  <c r="B2069" i="76" s="1"/>
  <c r="B2070" i="76" s="1"/>
  <c r="B2071" i="76" s="1"/>
  <c r="B2072" i="76" s="1"/>
  <c r="B2073" i="76" s="1"/>
  <c r="B2074" i="76" s="1"/>
  <c r="B2075" i="76" s="1"/>
  <c r="B2076" i="76" s="1"/>
  <c r="B2077" i="76" s="1"/>
  <c r="B2078" i="76" s="1"/>
  <c r="B2079" i="76" s="1"/>
  <c r="B2080" i="76" s="1"/>
  <c r="B2081" i="76" s="1"/>
  <c r="B2082" i="76" s="1"/>
  <c r="B2083" i="76" s="1"/>
  <c r="B2084" i="76" s="1"/>
  <c r="B2085" i="76" s="1"/>
  <c r="B2086" i="76" s="1"/>
  <c r="B2087" i="76" s="1"/>
  <c r="B2088" i="76" s="1"/>
  <c r="B2089" i="76" s="1"/>
  <c r="B2090" i="76" s="1"/>
  <c r="B2091" i="76" s="1"/>
  <c r="B2092" i="76" s="1"/>
  <c r="B2093" i="76" s="1"/>
  <c r="B2094" i="76" s="1"/>
  <c r="B2095" i="76" s="1"/>
  <c r="B2096" i="76" s="1"/>
  <c r="B2097" i="76" s="1"/>
  <c r="B2098" i="76" s="1"/>
  <c r="B2099" i="76" s="1"/>
  <c r="B2100" i="76" s="1"/>
  <c r="B2101" i="76" s="1"/>
  <c r="B2102" i="76" s="1"/>
  <c r="B2103" i="76" s="1"/>
  <c r="B2104" i="76" s="1"/>
  <c r="B2105" i="76" s="1"/>
  <c r="B2106" i="76" s="1"/>
  <c r="B2107" i="76" s="1"/>
  <c r="B2108" i="76" s="1"/>
  <c r="B2109" i="76" s="1"/>
  <c r="B2110" i="76" s="1"/>
  <c r="B2111" i="76" s="1"/>
  <c r="B2112" i="76" s="1"/>
  <c r="B2113" i="76" s="1"/>
  <c r="B2114" i="76" s="1"/>
  <c r="B2115" i="76" s="1"/>
  <c r="B2116" i="76" s="1"/>
  <c r="B2117" i="76" s="1"/>
  <c r="B2118" i="76" s="1"/>
  <c r="B2119" i="76" s="1"/>
  <c r="B2120" i="76" s="1"/>
  <c r="B2121" i="76" s="1"/>
  <c r="B2122" i="76" s="1"/>
  <c r="B2123" i="76" s="1"/>
  <c r="B2124" i="76" s="1"/>
  <c r="B2125" i="76" s="1"/>
  <c r="B2126" i="76" s="1"/>
  <c r="B2127" i="76" s="1"/>
  <c r="B2128" i="76" s="1"/>
  <c r="B2129" i="76" s="1"/>
  <c r="B2130" i="76" s="1"/>
  <c r="B2131" i="76" s="1"/>
  <c r="B2132" i="76" s="1"/>
  <c r="B2133" i="76" s="1"/>
  <c r="B2134" i="76" s="1"/>
  <c r="B2135" i="76" s="1"/>
  <c r="B2136" i="76" s="1"/>
  <c r="B2137" i="76" s="1"/>
  <c r="B2138" i="76" s="1"/>
  <c r="B2139" i="76" s="1"/>
  <c r="B2140" i="76" s="1"/>
  <c r="B2141" i="76" s="1"/>
  <c r="B2142" i="76" s="1"/>
  <c r="B2143" i="76" s="1"/>
  <c r="B2144" i="76" s="1"/>
  <c r="B2145" i="76" s="1"/>
  <c r="B2146" i="76" s="1"/>
  <c r="B2147" i="76" s="1"/>
  <c r="B2148" i="76" s="1"/>
  <c r="B2149" i="76" s="1"/>
  <c r="B2150" i="76" s="1"/>
  <c r="B2151" i="76" s="1"/>
  <c r="B2152" i="76" s="1"/>
  <c r="B2153" i="76" s="1"/>
  <c r="B2154" i="76" s="1"/>
  <c r="B2155" i="76" s="1"/>
  <c r="B2156" i="76" s="1"/>
  <c r="B2157" i="76" s="1"/>
  <c r="B2158" i="76" s="1"/>
  <c r="B2159" i="76" s="1"/>
  <c r="B2160" i="76" s="1"/>
  <c r="B2161" i="76" s="1"/>
  <c r="B2162" i="76" s="1"/>
  <c r="B2163" i="76" s="1"/>
  <c r="B2164" i="76" s="1"/>
  <c r="B2165" i="76" s="1"/>
  <c r="B2166" i="76" s="1"/>
  <c r="B2167" i="76" s="1"/>
  <c r="B2168" i="76" s="1"/>
  <c r="B2169" i="76" s="1"/>
  <c r="B2170" i="76" s="1"/>
  <c r="B2171" i="76" s="1"/>
  <c r="B2172" i="76" s="1"/>
  <c r="B2173" i="76" s="1"/>
  <c r="B2174" i="76" s="1"/>
  <c r="B2175" i="76" s="1"/>
  <c r="B2176" i="76" s="1"/>
  <c r="B2177" i="76" s="1"/>
  <c r="B2178" i="76" s="1"/>
  <c r="B2179" i="76" s="1"/>
  <c r="B2180" i="76" s="1"/>
  <c r="B2181" i="76" s="1"/>
  <c r="B2182" i="76" s="1"/>
  <c r="B2183" i="76" s="1"/>
  <c r="B2184" i="76" s="1"/>
  <c r="B2185" i="76" s="1"/>
  <c r="B2186" i="76" s="1"/>
  <c r="B2187" i="76" s="1"/>
  <c r="B2188" i="76" s="1"/>
  <c r="B2189" i="76" s="1"/>
  <c r="B2190" i="76" s="1"/>
  <c r="B2191" i="76" s="1"/>
  <c r="B2192" i="76" s="1"/>
  <c r="B2193" i="76" s="1"/>
  <c r="B2194" i="76" s="1"/>
  <c r="B2195" i="76" s="1"/>
  <c r="B2196" i="76" s="1"/>
  <c r="B2197" i="76" s="1"/>
  <c r="B2198" i="76" s="1"/>
  <c r="B2199" i="76" s="1"/>
  <c r="B2200" i="76" s="1"/>
  <c r="B2201" i="76" s="1"/>
  <c r="B2202" i="76" s="1"/>
  <c r="B2203" i="76" s="1"/>
  <c r="B2204" i="76" s="1"/>
  <c r="B2205" i="76" s="1"/>
  <c r="B2206" i="76" s="1"/>
  <c r="B2207" i="76" s="1"/>
  <c r="B2208" i="76" s="1"/>
  <c r="B2209" i="76" s="1"/>
  <c r="B2210" i="76" s="1"/>
  <c r="B2211" i="76" s="1"/>
  <c r="B2212" i="76" s="1"/>
  <c r="B2213" i="76" s="1"/>
  <c r="B2214" i="76" s="1"/>
  <c r="B2215" i="76" s="1"/>
  <c r="B2216" i="76" s="1"/>
  <c r="B2217" i="76" s="1"/>
  <c r="B2218" i="76" s="1"/>
  <c r="B2219" i="76" s="1"/>
  <c r="B2220" i="76" s="1"/>
  <c r="B2221" i="76" s="1"/>
  <c r="B2222" i="76" s="1"/>
  <c r="B2223" i="76" s="1"/>
  <c r="B2224" i="76" s="1"/>
  <c r="B2225" i="76" s="1"/>
  <c r="B2226" i="76" s="1"/>
  <c r="B2227" i="76" s="1"/>
  <c r="B2228" i="76" s="1"/>
  <c r="B2229" i="76" s="1"/>
  <c r="B2230" i="76" s="1"/>
  <c r="B2231" i="76" s="1"/>
  <c r="B2232" i="76" s="1"/>
  <c r="B2233" i="76" s="1"/>
  <c r="B2234" i="76" s="1"/>
  <c r="B2235" i="76" s="1"/>
  <c r="B2236" i="76" s="1"/>
  <c r="B2237" i="76" s="1"/>
  <c r="B2238" i="76" s="1"/>
  <c r="B2239" i="76" s="1"/>
  <c r="B2240" i="76" s="1"/>
  <c r="B2241" i="76" s="1"/>
  <c r="B2242" i="76" s="1"/>
  <c r="B2243" i="76" s="1"/>
  <c r="B2244" i="76" s="1"/>
  <c r="B2245" i="76" s="1"/>
  <c r="B2246" i="76" s="1"/>
  <c r="B2247" i="76" s="1"/>
  <c r="B2248" i="76" s="1"/>
  <c r="B2249" i="76" s="1"/>
  <c r="B2250" i="76" s="1"/>
  <c r="B2251" i="76" s="1"/>
  <c r="B2252" i="76" s="1"/>
  <c r="B2253" i="76" s="1"/>
  <c r="B2254" i="76" s="1"/>
  <c r="B2255" i="76" s="1"/>
  <c r="B2256" i="76" s="1"/>
  <c r="B2257" i="76" s="1"/>
  <c r="B2258" i="76" s="1"/>
  <c r="B2259" i="76" s="1"/>
  <c r="B2260" i="76" s="1"/>
  <c r="B2261" i="76" s="1"/>
  <c r="B2262" i="76" s="1"/>
  <c r="B2263" i="76" s="1"/>
  <c r="B2264" i="76" s="1"/>
  <c r="B2265" i="76" s="1"/>
  <c r="B2266" i="76" s="1"/>
  <c r="B2267" i="76" s="1"/>
  <c r="B2268" i="76" s="1"/>
  <c r="B2269" i="76" s="1"/>
  <c r="B2270" i="76" s="1"/>
  <c r="B2271" i="76" s="1"/>
  <c r="B2272" i="76" s="1"/>
  <c r="B2273" i="76" s="1"/>
  <c r="B2274" i="76" s="1"/>
  <c r="B2275" i="76" s="1"/>
  <c r="B2276" i="76" s="1"/>
  <c r="B2277" i="76" s="1"/>
  <c r="B2278" i="76" s="1"/>
  <c r="B2279" i="76" s="1"/>
  <c r="B2280" i="76" s="1"/>
  <c r="B2281" i="76" s="1"/>
  <c r="B2282" i="76" s="1"/>
  <c r="B2283" i="76" s="1"/>
  <c r="B2284" i="76" s="1"/>
  <c r="B2285" i="76" s="1"/>
  <c r="B2286" i="76" s="1"/>
  <c r="B2287" i="76" s="1"/>
  <c r="B2288" i="76" s="1"/>
  <c r="B2289" i="76" s="1"/>
  <c r="B2290" i="76" s="1"/>
  <c r="B2291" i="76" s="1"/>
  <c r="B2292" i="76" s="1"/>
  <c r="B2293" i="76" s="1"/>
  <c r="B2294" i="76" s="1"/>
  <c r="B2295" i="76" s="1"/>
  <c r="B2296" i="76" s="1"/>
  <c r="B2297" i="76" s="1"/>
  <c r="B2298" i="76" s="1"/>
  <c r="B2299" i="76" s="1"/>
  <c r="B2300" i="76" s="1"/>
  <c r="B2301" i="76" s="1"/>
  <c r="B2302" i="76" s="1"/>
  <c r="B2303" i="76" s="1"/>
  <c r="B2304" i="76" s="1"/>
  <c r="B2305" i="76" s="1"/>
  <c r="B2306" i="76" s="1"/>
  <c r="B2307" i="76" s="1"/>
  <c r="B2308" i="76" s="1"/>
  <c r="B2309" i="76" s="1"/>
  <c r="B2310" i="76" s="1"/>
  <c r="B2311" i="76" s="1"/>
  <c r="B2312" i="76" s="1"/>
  <c r="B2313" i="76" s="1"/>
  <c r="B2314" i="76" s="1"/>
  <c r="B2315" i="76" s="1"/>
  <c r="B2316" i="76" s="1"/>
  <c r="B2317" i="76" s="1"/>
  <c r="B2318" i="76" s="1"/>
  <c r="B2319" i="76" s="1"/>
  <c r="B2320" i="76" s="1"/>
  <c r="B2321" i="76" s="1"/>
  <c r="B2322" i="76" s="1"/>
  <c r="B2323" i="76" s="1"/>
  <c r="B2324" i="76" s="1"/>
  <c r="B2325" i="76" s="1"/>
  <c r="B2326" i="76" s="1"/>
  <c r="B2327" i="76" s="1"/>
  <c r="B2328" i="76" s="1"/>
  <c r="B2329" i="76" s="1"/>
  <c r="B2330" i="76" s="1"/>
  <c r="B2331" i="76" s="1"/>
  <c r="B2332" i="76" s="1"/>
  <c r="B2333" i="76" s="1"/>
  <c r="B2334" i="76" s="1"/>
  <c r="B2335" i="76" s="1"/>
  <c r="B2336" i="76" s="1"/>
  <c r="B2337" i="76" s="1"/>
  <c r="B2338" i="76" s="1"/>
  <c r="B2339" i="76" s="1"/>
  <c r="B2340" i="76" s="1"/>
  <c r="B2341" i="76" s="1"/>
  <c r="B2342" i="76" s="1"/>
  <c r="B2343" i="76" s="1"/>
  <c r="B2344" i="76" s="1"/>
  <c r="B2345" i="76" s="1"/>
  <c r="B2346" i="76" s="1"/>
  <c r="B2347" i="76" s="1"/>
  <c r="B2348" i="76" s="1"/>
  <c r="B2349" i="76" s="1"/>
  <c r="B2350" i="76" s="1"/>
  <c r="B2351" i="76" s="1"/>
  <c r="B2352" i="76" s="1"/>
  <c r="B2353" i="76" s="1"/>
  <c r="B2354" i="76" s="1"/>
  <c r="B2355" i="76" s="1"/>
  <c r="B2356" i="76" s="1"/>
  <c r="B2357" i="76" s="1"/>
  <c r="B2358" i="76" s="1"/>
  <c r="B2359" i="76" s="1"/>
  <c r="B2360" i="76" s="1"/>
  <c r="B2361" i="76" s="1"/>
  <c r="B2362" i="76" s="1"/>
  <c r="B2363" i="76" s="1"/>
  <c r="B2364" i="76" s="1"/>
  <c r="B2365" i="76" s="1"/>
  <c r="B2366" i="76" s="1"/>
  <c r="B2367" i="76" s="1"/>
  <c r="B2368" i="76" s="1"/>
  <c r="B2369" i="76" s="1"/>
  <c r="B2370" i="76" s="1"/>
  <c r="B2371" i="76" s="1"/>
  <c r="B2372" i="76" s="1"/>
  <c r="B2373" i="76" s="1"/>
  <c r="B2374" i="76" s="1"/>
  <c r="B2375" i="76" s="1"/>
  <c r="B2376" i="76" s="1"/>
  <c r="B2377" i="76" s="1"/>
  <c r="B2378" i="76" s="1"/>
  <c r="B2379" i="76" s="1"/>
  <c r="B2380" i="76" s="1"/>
  <c r="B2381" i="76" s="1"/>
  <c r="B2382" i="76" s="1"/>
  <c r="B2383" i="76" s="1"/>
  <c r="B2384" i="76" s="1"/>
  <c r="B2385" i="76" s="1"/>
  <c r="B2386" i="76" s="1"/>
  <c r="B2387" i="76" s="1"/>
  <c r="B2388" i="76" s="1"/>
  <c r="B2389" i="76" s="1"/>
  <c r="B2390" i="76" s="1"/>
  <c r="B2391" i="76" s="1"/>
  <c r="B2392" i="76" s="1"/>
  <c r="B2393" i="76" s="1"/>
  <c r="B2394" i="76" s="1"/>
  <c r="B2395" i="76" s="1"/>
  <c r="B2396" i="76" s="1"/>
  <c r="B2397" i="76" s="1"/>
  <c r="B2398" i="76" s="1"/>
  <c r="B2399" i="76" s="1"/>
  <c r="B2400" i="76" s="1"/>
  <c r="B2401" i="76" s="1"/>
  <c r="B2402" i="76" s="1"/>
  <c r="B2403" i="76" s="1"/>
  <c r="B2404" i="76" s="1"/>
  <c r="B2405" i="76" s="1"/>
  <c r="B2406" i="76" s="1"/>
  <c r="B2407" i="76" s="1"/>
  <c r="B2408" i="76" s="1"/>
  <c r="B2409" i="76" s="1"/>
  <c r="B2410" i="76" s="1"/>
  <c r="B2411" i="76" s="1"/>
  <c r="B2412" i="76" s="1"/>
  <c r="B2413" i="76" s="1"/>
  <c r="B2414" i="76" s="1"/>
  <c r="B2415" i="76" s="1"/>
  <c r="B2416" i="76" s="1"/>
  <c r="B2417" i="76" s="1"/>
  <c r="B2418" i="76" s="1"/>
  <c r="B2419" i="76" s="1"/>
  <c r="B2420" i="76" s="1"/>
  <c r="B2421" i="76" s="1"/>
  <c r="B2422" i="76" s="1"/>
  <c r="B2423" i="76" s="1"/>
  <c r="B2424" i="76" s="1"/>
  <c r="B2425" i="76" s="1"/>
  <c r="B2426" i="76" s="1"/>
  <c r="B2427" i="76" s="1"/>
  <c r="B2428" i="76" s="1"/>
  <c r="B2429" i="76" s="1"/>
  <c r="B2430" i="76" s="1"/>
  <c r="B2431" i="76" s="1"/>
  <c r="B2432" i="76" s="1"/>
  <c r="B2433" i="76" s="1"/>
  <c r="B2434" i="76" s="1"/>
  <c r="B2435" i="76" s="1"/>
  <c r="B2436" i="76" s="1"/>
  <c r="B2437" i="76" s="1"/>
  <c r="B2438" i="76" s="1"/>
  <c r="B2439" i="76" s="1"/>
  <c r="B2440" i="76" s="1"/>
  <c r="B2441" i="76" s="1"/>
  <c r="B2442" i="76" s="1"/>
  <c r="B2443" i="76" s="1"/>
  <c r="B2444" i="76" s="1"/>
  <c r="B2445" i="76" s="1"/>
  <c r="B2446" i="76" s="1"/>
  <c r="B2447" i="76" s="1"/>
  <c r="B2448" i="76" s="1"/>
  <c r="B2449" i="76" s="1"/>
  <c r="B2450" i="76" s="1"/>
  <c r="B2451" i="76" s="1"/>
  <c r="B2452" i="76" s="1"/>
  <c r="B2453" i="76" s="1"/>
  <c r="B2454" i="76" s="1"/>
  <c r="B2455" i="76" s="1"/>
  <c r="B2456" i="76" s="1"/>
  <c r="B2457" i="76" s="1"/>
  <c r="B2458" i="76" s="1"/>
  <c r="B2459" i="76" s="1"/>
  <c r="B2460" i="76" s="1"/>
  <c r="B2461" i="76" s="1"/>
  <c r="B2462" i="76" s="1"/>
  <c r="B2463" i="76" s="1"/>
  <c r="B2464" i="76" s="1"/>
  <c r="B2465" i="76" s="1"/>
  <c r="B2466" i="76" s="1"/>
  <c r="B2467" i="76" s="1"/>
  <c r="B2468" i="76" s="1"/>
  <c r="B2469" i="76" s="1"/>
  <c r="B2470" i="76" s="1"/>
  <c r="B2471" i="76" s="1"/>
  <c r="B2472" i="76" s="1"/>
  <c r="B2473" i="76" s="1"/>
  <c r="B2474" i="76" s="1"/>
  <c r="B2475" i="76" s="1"/>
  <c r="B2476" i="76" s="1"/>
  <c r="B2477" i="76" s="1"/>
  <c r="B2478" i="76" s="1"/>
  <c r="B2479" i="76" s="1"/>
  <c r="B2480" i="76" s="1"/>
  <c r="B2481" i="76" s="1"/>
  <c r="B2482" i="76" s="1"/>
  <c r="B2483" i="76" s="1"/>
  <c r="B2484" i="76" s="1"/>
  <c r="B2485" i="76" s="1"/>
  <c r="B2486" i="76" s="1"/>
  <c r="B2487" i="76" s="1"/>
  <c r="B2488" i="76" s="1"/>
  <c r="B2489" i="76" s="1"/>
  <c r="B2490" i="76" s="1"/>
  <c r="B2491" i="76" s="1"/>
  <c r="B2492" i="76" s="1"/>
  <c r="B2493" i="76" s="1"/>
  <c r="B2494" i="76" s="1"/>
  <c r="B2495" i="76" s="1"/>
  <c r="B2496" i="76" s="1"/>
  <c r="B2497" i="76" s="1"/>
  <c r="B2498" i="76" s="1"/>
  <c r="B2499" i="76" s="1"/>
  <c r="B2500" i="76" s="1"/>
  <c r="B2501" i="76" s="1"/>
  <c r="B2502" i="76" s="1"/>
  <c r="B2503" i="76" s="1"/>
  <c r="B2504" i="76" s="1"/>
  <c r="B2505" i="76" s="1"/>
  <c r="B2506" i="76" s="1"/>
  <c r="B2507" i="76" s="1"/>
  <c r="B2508" i="76" s="1"/>
  <c r="B2509" i="76" s="1"/>
  <c r="B2510" i="76" s="1"/>
  <c r="B2511" i="76" s="1"/>
  <c r="B2512" i="76" s="1"/>
  <c r="B2513" i="76" s="1"/>
  <c r="B2514" i="76" s="1"/>
  <c r="B2515" i="76" s="1"/>
  <c r="B2516" i="76" s="1"/>
  <c r="B2517" i="76" s="1"/>
  <c r="B2518" i="76" s="1"/>
  <c r="B2519" i="76" s="1"/>
  <c r="B2520" i="76" s="1"/>
  <c r="B2521" i="76" s="1"/>
  <c r="B2522" i="76" s="1"/>
  <c r="B2523" i="76" s="1"/>
  <c r="B2524" i="76" s="1"/>
  <c r="B2525" i="76" s="1"/>
  <c r="B2526" i="76" s="1"/>
  <c r="B2527" i="76" s="1"/>
  <c r="B2528" i="76" s="1"/>
  <c r="B2529" i="76" s="1"/>
  <c r="B2530" i="76" s="1"/>
  <c r="B2531" i="76" s="1"/>
  <c r="B2532" i="76" s="1"/>
  <c r="B2533" i="76" s="1"/>
  <c r="B2534" i="76" s="1"/>
  <c r="B2535" i="76" s="1"/>
  <c r="B2536" i="76" s="1"/>
  <c r="B2537" i="76" s="1"/>
  <c r="B2538" i="76" s="1"/>
  <c r="B2539" i="76" s="1"/>
  <c r="B2540" i="76" s="1"/>
  <c r="B2541" i="76" s="1"/>
  <c r="B2542" i="76" s="1"/>
  <c r="B2543" i="76" s="1"/>
  <c r="B2544" i="76" s="1"/>
  <c r="B2545" i="76" s="1"/>
  <c r="B2546" i="76" s="1"/>
  <c r="B2547" i="76" s="1"/>
  <c r="B2548" i="76" s="1"/>
  <c r="B2549" i="76" s="1"/>
  <c r="B2550" i="76" s="1"/>
  <c r="B2551" i="76" s="1"/>
  <c r="B2552" i="76" s="1"/>
  <c r="B2553" i="76" s="1"/>
  <c r="B2554" i="76" s="1"/>
  <c r="B2555" i="76" s="1"/>
  <c r="B2556" i="76" s="1"/>
  <c r="B2557" i="76" s="1"/>
  <c r="B2558" i="76" s="1"/>
  <c r="B2559" i="76" s="1"/>
  <c r="B2560" i="76" s="1"/>
  <c r="B2561" i="76" s="1"/>
  <c r="B2562" i="76" s="1"/>
  <c r="B2563" i="76" s="1"/>
  <c r="B2564" i="76" s="1"/>
  <c r="B2565" i="76" s="1"/>
  <c r="B2566" i="76" s="1"/>
  <c r="B2567" i="76" s="1"/>
  <c r="B2568" i="76" s="1"/>
  <c r="B2569" i="76" s="1"/>
  <c r="B2570" i="76" s="1"/>
  <c r="B2571" i="76" s="1"/>
  <c r="B2572" i="76" s="1"/>
  <c r="B2573" i="76" s="1"/>
  <c r="B2574" i="76" s="1"/>
  <c r="B2575" i="76" s="1"/>
  <c r="B2576" i="76" s="1"/>
  <c r="B2577" i="76" s="1"/>
  <c r="B2578" i="76" s="1"/>
  <c r="B2579" i="76" s="1"/>
  <c r="B2580" i="76" s="1"/>
  <c r="B2581" i="76" s="1"/>
  <c r="B2582" i="76" s="1"/>
  <c r="B2583" i="76" s="1"/>
  <c r="B2584" i="76" s="1"/>
  <c r="B2585" i="76" s="1"/>
  <c r="B2586" i="76" s="1"/>
  <c r="B2587" i="76" s="1"/>
  <c r="B2588" i="76" s="1"/>
  <c r="B2589" i="76" s="1"/>
  <c r="B2590" i="76" s="1"/>
  <c r="B2591" i="76" s="1"/>
  <c r="B2592" i="76" s="1"/>
  <c r="B2593" i="76" s="1"/>
  <c r="B2594" i="76" s="1"/>
  <c r="B2595" i="76" s="1"/>
  <c r="B2596" i="76" s="1"/>
  <c r="B2597" i="76" s="1"/>
  <c r="B2598" i="76" s="1"/>
  <c r="B2599" i="76" s="1"/>
  <c r="B2600" i="76" s="1"/>
  <c r="B2601" i="76" s="1"/>
  <c r="B2602" i="76" s="1"/>
  <c r="B2603" i="76" s="1"/>
  <c r="B2604" i="76" s="1"/>
  <c r="B2605" i="76" s="1"/>
  <c r="B2606" i="76" s="1"/>
  <c r="B2607" i="76" s="1"/>
  <c r="B2608" i="76" s="1"/>
  <c r="B2609" i="76" s="1"/>
  <c r="B2610" i="76" s="1"/>
  <c r="B2611" i="76" s="1"/>
  <c r="B2612" i="76" s="1"/>
  <c r="B2613" i="76" s="1"/>
  <c r="B2614" i="76" s="1"/>
  <c r="B2615" i="76" s="1"/>
  <c r="B2616" i="76" s="1"/>
  <c r="B2617" i="76" s="1"/>
  <c r="B2618" i="76" s="1"/>
  <c r="B2619" i="76" s="1"/>
  <c r="B2620" i="76" s="1"/>
  <c r="B2621" i="76" s="1"/>
  <c r="B2622" i="76" s="1"/>
  <c r="B2623" i="76" s="1"/>
  <c r="B2624" i="76" s="1"/>
  <c r="B2625" i="76" s="1"/>
  <c r="B2626" i="76" s="1"/>
  <c r="B2627" i="76" s="1"/>
  <c r="B2628" i="76" s="1"/>
  <c r="B2629" i="76" s="1"/>
  <c r="B2630" i="76" s="1"/>
  <c r="B2631" i="76" s="1"/>
  <c r="B2632" i="76" s="1"/>
  <c r="B2633" i="76" s="1"/>
  <c r="B2634" i="76" s="1"/>
  <c r="B2635" i="76" s="1"/>
  <c r="B2636" i="76" s="1"/>
  <c r="B2637" i="76" s="1"/>
  <c r="B2638" i="76" s="1"/>
  <c r="B2639" i="76" s="1"/>
  <c r="B2640" i="76" s="1"/>
  <c r="B2641" i="76" s="1"/>
  <c r="B2642" i="76" s="1"/>
  <c r="B2643" i="76" s="1"/>
  <c r="B2644" i="76" s="1"/>
  <c r="B2645" i="76" s="1"/>
  <c r="B2646" i="76" s="1"/>
  <c r="B2647" i="76" s="1"/>
  <c r="B2648" i="76" s="1"/>
  <c r="B2649" i="76" s="1"/>
  <c r="B2650" i="76" s="1"/>
  <c r="B2651" i="76" s="1"/>
  <c r="B2652" i="76" s="1"/>
  <c r="B2653" i="76" s="1"/>
  <c r="B2654" i="76" s="1"/>
  <c r="B2655" i="76" s="1"/>
  <c r="B2656" i="76" s="1"/>
  <c r="B2657" i="76" s="1"/>
  <c r="B2658" i="76" s="1"/>
  <c r="B2659" i="76" s="1"/>
  <c r="B2660" i="76" s="1"/>
  <c r="B2661" i="76" s="1"/>
  <c r="B2662" i="76" s="1"/>
  <c r="B2663" i="76" s="1"/>
  <c r="B2664" i="76" s="1"/>
  <c r="B2665" i="76" s="1"/>
  <c r="B2666" i="76" s="1"/>
  <c r="B2667" i="76" s="1"/>
  <c r="B2668" i="76" s="1"/>
  <c r="B2669" i="76" s="1"/>
  <c r="B2670" i="76" s="1"/>
  <c r="B2671" i="76" s="1"/>
  <c r="B2672" i="76" s="1"/>
  <c r="B2673" i="76" s="1"/>
  <c r="B2674" i="76" s="1"/>
  <c r="B2675" i="76" s="1"/>
  <c r="B2676" i="76" s="1"/>
  <c r="B2677" i="76" s="1"/>
  <c r="B2678" i="76" s="1"/>
  <c r="B2679" i="76" s="1"/>
  <c r="B2680" i="76" s="1"/>
  <c r="B2681" i="76" s="1"/>
  <c r="B2682" i="76" s="1"/>
  <c r="B2683" i="76" s="1"/>
  <c r="B2684" i="76" s="1"/>
  <c r="B2685" i="76" s="1"/>
  <c r="B2686" i="76" s="1"/>
  <c r="B2687" i="76" s="1"/>
  <c r="B2688" i="76" s="1"/>
  <c r="B2689" i="76" s="1"/>
  <c r="B2690" i="76" s="1"/>
  <c r="B2691" i="76" s="1"/>
  <c r="B2692" i="76" s="1"/>
  <c r="B2693" i="76" s="1"/>
  <c r="B2694" i="76" s="1"/>
  <c r="B2695" i="76" s="1"/>
  <c r="B2696" i="76" s="1"/>
  <c r="B2697" i="76" s="1"/>
  <c r="B2698" i="76" s="1"/>
  <c r="B2699" i="76" s="1"/>
  <c r="B2700" i="76" s="1"/>
  <c r="B2701" i="76" s="1"/>
  <c r="B2702" i="76" s="1"/>
  <c r="B2703" i="76" s="1"/>
  <c r="B2704" i="76" s="1"/>
  <c r="B2705" i="76" s="1"/>
  <c r="B2706" i="76" s="1"/>
  <c r="B2707" i="76" s="1"/>
  <c r="B2708" i="76" s="1"/>
  <c r="B2709" i="76" s="1"/>
  <c r="B2710" i="76" s="1"/>
  <c r="B2711" i="76" s="1"/>
  <c r="B2712" i="76" s="1"/>
  <c r="B2713" i="76" s="1"/>
  <c r="B2714" i="76" s="1"/>
  <c r="B2715" i="76" s="1"/>
  <c r="B2716" i="76" s="1"/>
  <c r="B2717" i="76" s="1"/>
  <c r="B2718" i="76" s="1"/>
  <c r="B2719" i="76" s="1"/>
  <c r="B2720" i="76" s="1"/>
  <c r="B2721" i="76" s="1"/>
  <c r="B2722" i="76" s="1"/>
  <c r="B2723" i="76" s="1"/>
  <c r="B2724" i="76" s="1"/>
  <c r="B2725" i="76" s="1"/>
  <c r="B2726" i="76" s="1"/>
  <c r="B2727" i="76" s="1"/>
  <c r="B2728" i="76" s="1"/>
  <c r="B2729" i="76" s="1"/>
  <c r="B2730" i="76" s="1"/>
  <c r="B2731" i="76" s="1"/>
  <c r="B2732" i="76" s="1"/>
  <c r="B2733" i="76" s="1"/>
  <c r="B2734" i="76" s="1"/>
  <c r="B2735" i="76" s="1"/>
  <c r="B2736" i="76" s="1"/>
  <c r="B2737" i="76" s="1"/>
  <c r="B2738" i="76" s="1"/>
  <c r="B2739" i="76" s="1"/>
  <c r="B2740" i="76" s="1"/>
  <c r="B2741" i="76" s="1"/>
  <c r="B2742" i="76" s="1"/>
  <c r="B2743" i="76" s="1"/>
  <c r="B2744" i="76" s="1"/>
  <c r="B2745" i="76" s="1"/>
  <c r="B2746" i="76" s="1"/>
  <c r="B2747" i="76" s="1"/>
  <c r="B2748" i="76" s="1"/>
  <c r="B2749" i="76" s="1"/>
  <c r="B2750" i="76" s="1"/>
  <c r="B2751" i="76" s="1"/>
  <c r="B2752" i="76" s="1"/>
  <c r="B2753" i="76" s="1"/>
  <c r="B2754" i="76" s="1"/>
  <c r="B2755" i="76" s="1"/>
  <c r="B2756" i="76" s="1"/>
  <c r="B2757" i="76" s="1"/>
  <c r="B2758" i="76" s="1"/>
  <c r="B2759" i="76" s="1"/>
  <c r="B2760" i="76" s="1"/>
  <c r="B2761" i="76" s="1"/>
  <c r="B2762" i="76" s="1"/>
  <c r="B2763" i="76" s="1"/>
  <c r="B2764" i="76" s="1"/>
  <c r="B2765" i="76" s="1"/>
  <c r="B2766" i="76" s="1"/>
  <c r="B2767" i="76" s="1"/>
  <c r="B2768" i="76" s="1"/>
  <c r="B2769" i="76" s="1"/>
  <c r="B2770" i="76" s="1"/>
  <c r="B2771" i="76" s="1"/>
  <c r="B2772" i="76" s="1"/>
  <c r="B2773" i="76" s="1"/>
  <c r="B2774" i="76" s="1"/>
  <c r="B2775" i="76" s="1"/>
  <c r="B2776" i="76" s="1"/>
  <c r="B2777" i="76" s="1"/>
  <c r="B2778" i="76" s="1"/>
  <c r="B2779" i="76" s="1"/>
  <c r="B2780" i="76" s="1"/>
  <c r="B2781" i="76" s="1"/>
  <c r="B2782" i="76" s="1"/>
  <c r="B2783" i="76" s="1"/>
  <c r="B2784" i="76" s="1"/>
  <c r="B2785" i="76" s="1"/>
  <c r="B2786" i="76" s="1"/>
  <c r="B2787" i="76" s="1"/>
  <c r="B2788" i="76" s="1"/>
  <c r="B2789" i="76" s="1"/>
  <c r="B2790" i="76" s="1"/>
  <c r="B2791" i="76" s="1"/>
  <c r="B2792" i="76" s="1"/>
  <c r="B2793" i="76" s="1"/>
  <c r="B2794" i="76" s="1"/>
  <c r="B2795" i="76" s="1"/>
  <c r="B2796" i="76" s="1"/>
  <c r="B2797" i="76" s="1"/>
  <c r="B2798" i="76" s="1"/>
  <c r="B2799" i="76" s="1"/>
  <c r="B2800" i="76" s="1"/>
  <c r="B2801" i="76" s="1"/>
  <c r="B2802" i="76" s="1"/>
  <c r="B2803" i="76" s="1"/>
  <c r="B2804" i="76" s="1"/>
  <c r="B2805" i="76" s="1"/>
  <c r="B2806" i="76" s="1"/>
  <c r="B2807" i="76" s="1"/>
  <c r="B2808" i="76" s="1"/>
  <c r="B2809" i="76" s="1"/>
  <c r="B2810" i="76" s="1"/>
  <c r="B2811" i="76" s="1"/>
  <c r="B2812" i="76" s="1"/>
  <c r="B2813" i="76" s="1"/>
  <c r="B2814" i="76" s="1"/>
  <c r="B2815" i="76" s="1"/>
  <c r="B2816" i="76" s="1"/>
  <c r="B2817" i="76" s="1"/>
  <c r="B2818" i="76" s="1"/>
  <c r="B2819" i="76" s="1"/>
  <c r="B2820" i="76" s="1"/>
  <c r="B2821" i="76" s="1"/>
  <c r="B2822" i="76" s="1"/>
  <c r="B2823" i="76" s="1"/>
  <c r="B2824" i="76" s="1"/>
  <c r="B2825" i="76" s="1"/>
  <c r="B2826" i="76" s="1"/>
  <c r="B2827" i="76" s="1"/>
  <c r="B2828" i="76" s="1"/>
  <c r="B2829" i="76" s="1"/>
  <c r="B2830" i="76" s="1"/>
  <c r="B2831" i="76" s="1"/>
  <c r="B2832" i="76" s="1"/>
  <c r="B2833" i="76" s="1"/>
  <c r="B2834" i="76" s="1"/>
  <c r="B2835" i="76" s="1"/>
  <c r="B2836" i="76" s="1"/>
  <c r="B2837" i="76" s="1"/>
  <c r="B2838" i="76" s="1"/>
  <c r="B2839" i="76" s="1"/>
  <c r="B2840" i="76" s="1"/>
  <c r="B2841" i="76" s="1"/>
  <c r="B2842" i="76" s="1"/>
  <c r="B2843" i="76" s="1"/>
  <c r="B2844" i="76" s="1"/>
  <c r="B2845" i="76" s="1"/>
  <c r="B2846" i="76" s="1"/>
  <c r="B2847" i="76" s="1"/>
  <c r="B2848" i="76" s="1"/>
  <c r="B2849" i="76" s="1"/>
  <c r="B2850" i="76" s="1"/>
  <c r="B2851" i="76" s="1"/>
  <c r="B2852" i="76" s="1"/>
  <c r="B2853" i="76" s="1"/>
  <c r="B2854" i="76" s="1"/>
  <c r="B2855" i="76" s="1"/>
  <c r="B2856" i="76" s="1"/>
  <c r="B2857" i="76" s="1"/>
  <c r="B2858" i="76" s="1"/>
  <c r="B2859" i="76" s="1"/>
  <c r="B2860" i="76" s="1"/>
  <c r="B2861" i="76" s="1"/>
  <c r="B2862" i="76" s="1"/>
  <c r="B2863" i="76" s="1"/>
  <c r="B2864" i="76" s="1"/>
  <c r="B2865" i="76" s="1"/>
  <c r="B2866" i="76" s="1"/>
  <c r="B2867" i="76" s="1"/>
  <c r="B2868" i="76" s="1"/>
  <c r="B2869" i="76" s="1"/>
  <c r="B2870" i="76" s="1"/>
  <c r="B2871" i="76" s="1"/>
  <c r="B2872" i="76" s="1"/>
  <c r="B2873" i="76" s="1"/>
  <c r="B2874" i="76" s="1"/>
  <c r="B2875" i="76" s="1"/>
  <c r="B2876" i="76" s="1"/>
  <c r="B2877" i="76" s="1"/>
  <c r="B2878" i="76" s="1"/>
  <c r="B2879" i="76" s="1"/>
  <c r="B2880" i="76" s="1"/>
  <c r="B2881" i="76" s="1"/>
  <c r="B2882" i="76" s="1"/>
  <c r="B2883" i="76" s="1"/>
  <c r="B2884" i="76" s="1"/>
  <c r="B2885" i="76" s="1"/>
  <c r="B2886" i="76" s="1"/>
  <c r="B2887" i="76" s="1"/>
  <c r="B2888" i="76" s="1"/>
  <c r="B2889" i="76" s="1"/>
  <c r="B2890" i="76" s="1"/>
  <c r="B2891" i="76" s="1"/>
  <c r="B2892" i="76" s="1"/>
  <c r="B2893" i="76" s="1"/>
  <c r="B2894" i="76" s="1"/>
  <c r="B2895" i="76" s="1"/>
  <c r="B2896" i="76" s="1"/>
  <c r="B2897" i="76" s="1"/>
  <c r="B2898" i="76" s="1"/>
  <c r="B2899" i="76" s="1"/>
  <c r="B2900" i="76" s="1"/>
  <c r="B2901" i="76" s="1"/>
  <c r="B2902" i="76" s="1"/>
  <c r="B2903" i="76" s="1"/>
  <c r="B2904" i="76" s="1"/>
  <c r="B2905" i="76" s="1"/>
  <c r="B2906" i="76" s="1"/>
  <c r="B2907" i="76" s="1"/>
  <c r="B2908" i="76" s="1"/>
  <c r="B2909" i="76" s="1"/>
  <c r="B2910" i="76" s="1"/>
  <c r="B2911" i="76" s="1"/>
  <c r="B2912" i="76" s="1"/>
  <c r="B2913" i="76" s="1"/>
  <c r="B2914" i="76" s="1"/>
  <c r="B2915" i="76" s="1"/>
  <c r="B2916" i="76" s="1"/>
  <c r="B2917" i="76" s="1"/>
  <c r="B2918" i="76" s="1"/>
  <c r="B2919" i="76" s="1"/>
  <c r="B2920" i="76" s="1"/>
  <c r="B2921" i="76" s="1"/>
  <c r="B2922" i="76" s="1"/>
  <c r="B2923" i="76" s="1"/>
  <c r="B2924" i="76" s="1"/>
  <c r="B2925" i="76" s="1"/>
  <c r="B2926" i="76" s="1"/>
  <c r="B2927" i="76" s="1"/>
  <c r="B2928" i="76" s="1"/>
  <c r="B2929" i="76" s="1"/>
  <c r="B2930" i="76" s="1"/>
  <c r="B2931" i="76" s="1"/>
  <c r="B2932" i="76" s="1"/>
  <c r="B2933" i="76" s="1"/>
  <c r="B2934" i="76" s="1"/>
  <c r="B2935" i="76" s="1"/>
  <c r="B2936" i="76" s="1"/>
  <c r="B2937" i="76" s="1"/>
  <c r="B2938" i="76" s="1"/>
  <c r="B2939" i="76" s="1"/>
  <c r="B2940" i="76" s="1"/>
  <c r="B2941" i="76" s="1"/>
  <c r="B2942" i="76" s="1"/>
  <c r="B2943" i="76" s="1"/>
  <c r="B2944" i="76" s="1"/>
  <c r="B2945" i="76" s="1"/>
  <c r="B2946" i="76" s="1"/>
  <c r="B2947" i="76" s="1"/>
  <c r="B2948" i="76" s="1"/>
  <c r="B2949" i="76" s="1"/>
  <c r="B2950" i="76" s="1"/>
  <c r="B2951" i="76" s="1"/>
  <c r="B2952" i="76" s="1"/>
  <c r="B2953" i="76" s="1"/>
  <c r="B2954" i="76" s="1"/>
  <c r="B2955" i="76" s="1"/>
  <c r="B2956" i="76" s="1"/>
  <c r="B2957" i="76" s="1"/>
  <c r="B2958" i="76" s="1"/>
  <c r="B2959" i="76" s="1"/>
  <c r="B2960" i="76" s="1"/>
  <c r="B2961" i="76" s="1"/>
  <c r="B2962" i="76" s="1"/>
  <c r="B2963" i="76" s="1"/>
  <c r="B2964" i="76" s="1"/>
  <c r="B2965" i="76" s="1"/>
  <c r="B2966" i="76" s="1"/>
  <c r="B2967" i="76" s="1"/>
  <c r="B2968" i="76" s="1"/>
  <c r="B2969" i="76" s="1"/>
  <c r="B2970" i="76" s="1"/>
  <c r="B2971" i="76" s="1"/>
  <c r="B2972" i="76" s="1"/>
  <c r="B2973" i="76" s="1"/>
  <c r="B2974" i="76" s="1"/>
  <c r="B2975" i="76" s="1"/>
  <c r="B2976" i="76" s="1"/>
  <c r="B2977" i="76" s="1"/>
  <c r="B2978" i="76" s="1"/>
  <c r="B2979" i="76" s="1"/>
  <c r="B2980" i="76" s="1"/>
  <c r="B2981" i="76" s="1"/>
  <c r="B2982" i="76" s="1"/>
  <c r="B2983" i="76" s="1"/>
  <c r="B2984" i="76" s="1"/>
  <c r="B2985" i="76" s="1"/>
  <c r="B2986" i="76" s="1"/>
  <c r="B2987" i="76" s="1"/>
  <c r="B2988" i="76" s="1"/>
  <c r="B2989" i="76" s="1"/>
  <c r="B2990" i="76" s="1"/>
  <c r="B2991" i="76" s="1"/>
  <c r="B2992" i="76" s="1"/>
  <c r="B2993" i="76" s="1"/>
  <c r="B2994" i="76" s="1"/>
  <c r="B2995" i="76" s="1"/>
  <c r="B2996" i="76" s="1"/>
  <c r="B2997" i="76" s="1"/>
  <c r="B2998" i="76" s="1"/>
  <c r="B2999" i="76" s="1"/>
  <c r="B3000" i="76" s="1"/>
  <c r="B3001" i="76" s="1"/>
  <c r="B3002" i="76" s="1"/>
  <c r="B3003" i="76" s="1"/>
  <c r="B3004" i="76" s="1"/>
  <c r="B3005" i="76" s="1"/>
  <c r="B3006" i="76" s="1"/>
  <c r="B3007" i="76" s="1"/>
  <c r="B3008" i="76" s="1"/>
  <c r="B3009" i="76" s="1"/>
  <c r="B3010" i="76" s="1"/>
  <c r="B3011" i="76" s="1"/>
  <c r="B3012" i="76" s="1"/>
  <c r="B3013" i="76" s="1"/>
  <c r="B3014" i="76" s="1"/>
  <c r="B3015" i="76" s="1"/>
  <c r="B3016" i="76" s="1"/>
  <c r="B3017" i="76" s="1"/>
  <c r="B3018" i="76" s="1"/>
  <c r="B3019" i="76" s="1"/>
  <c r="B3020" i="76" s="1"/>
  <c r="B3021" i="76" s="1"/>
  <c r="B3022" i="76" s="1"/>
  <c r="B3023" i="76" s="1"/>
  <c r="B3024" i="76" s="1"/>
  <c r="B3025" i="76" s="1"/>
  <c r="B3026" i="76" s="1"/>
  <c r="B3027" i="76" s="1"/>
  <c r="B3028" i="76" s="1"/>
  <c r="B3029" i="76" s="1"/>
  <c r="B3030" i="76" s="1"/>
  <c r="B3031" i="76" s="1"/>
  <c r="B3032" i="76" s="1"/>
  <c r="B3033" i="76" s="1"/>
  <c r="B3034" i="76" s="1"/>
  <c r="B3035" i="76" s="1"/>
  <c r="B3036" i="76" s="1"/>
  <c r="B3037" i="76" s="1"/>
  <c r="B3038" i="76" s="1"/>
  <c r="B3039" i="76" s="1"/>
  <c r="B3040" i="76" s="1"/>
  <c r="B3041" i="76" s="1"/>
  <c r="B3042" i="76" s="1"/>
  <c r="B3043" i="76" s="1"/>
  <c r="B3044" i="76" s="1"/>
  <c r="B3045" i="76" s="1"/>
  <c r="B3046" i="76" s="1"/>
  <c r="B3047" i="76" s="1"/>
  <c r="B3048" i="76" s="1"/>
  <c r="B3049" i="76" s="1"/>
  <c r="B3050" i="76" s="1"/>
  <c r="B3051" i="76" s="1"/>
  <c r="B3052" i="76" s="1"/>
  <c r="B3053" i="76" s="1"/>
  <c r="B3054" i="76" s="1"/>
  <c r="B3055" i="76" s="1"/>
  <c r="B3056" i="76" s="1"/>
  <c r="B3057" i="76" s="1"/>
  <c r="B3058" i="76" s="1"/>
  <c r="B3059" i="76" s="1"/>
  <c r="B3060" i="76" s="1"/>
  <c r="B3061" i="76" s="1"/>
  <c r="B3062" i="76" s="1"/>
  <c r="B3063" i="76" s="1"/>
  <c r="B3064" i="76" s="1"/>
  <c r="B3065" i="76" s="1"/>
  <c r="B3066" i="76" s="1"/>
  <c r="B3067" i="76" s="1"/>
  <c r="B3068" i="76" s="1"/>
  <c r="B3069" i="76" s="1"/>
  <c r="B3070" i="76" s="1"/>
  <c r="B3071" i="76" s="1"/>
  <c r="B3072" i="76" s="1"/>
  <c r="B3073" i="76" s="1"/>
  <c r="B3074" i="76" s="1"/>
  <c r="B3075" i="76" s="1"/>
  <c r="B3076" i="76" s="1"/>
  <c r="B3077" i="76" s="1"/>
  <c r="B3078" i="76" s="1"/>
  <c r="B3079" i="76" s="1"/>
  <c r="B3080" i="76" s="1"/>
  <c r="B3081" i="76" s="1"/>
  <c r="B3082" i="76" s="1"/>
  <c r="B3083" i="76" s="1"/>
  <c r="B3084" i="76" s="1"/>
  <c r="B3085" i="76" s="1"/>
  <c r="B3086" i="76" s="1"/>
  <c r="B3087" i="76" s="1"/>
  <c r="B3088" i="76" s="1"/>
  <c r="B3089" i="76" s="1"/>
  <c r="B3090" i="76" s="1"/>
  <c r="B3091" i="76" s="1"/>
  <c r="B3092" i="76" s="1"/>
  <c r="B3093" i="76" s="1"/>
  <c r="B3094" i="76" s="1"/>
  <c r="B3095" i="76" s="1"/>
  <c r="B3096" i="76" s="1"/>
  <c r="B3097" i="76" s="1"/>
  <c r="B3098" i="76" s="1"/>
  <c r="B3099" i="76" s="1"/>
  <c r="B3100" i="76" s="1"/>
  <c r="B3101" i="76" s="1"/>
  <c r="B3102" i="76" s="1"/>
  <c r="B3103" i="76" s="1"/>
  <c r="B3104" i="76" s="1"/>
  <c r="B3105" i="76" s="1"/>
  <c r="B3106" i="76" s="1"/>
  <c r="B3107" i="76" s="1"/>
  <c r="B3108" i="76" s="1"/>
  <c r="B3109" i="76" s="1"/>
  <c r="B3110" i="76" s="1"/>
  <c r="B3111" i="76" s="1"/>
  <c r="B3112" i="76" s="1"/>
  <c r="B3113" i="76" s="1"/>
  <c r="B3114" i="76" s="1"/>
  <c r="B3115" i="76" s="1"/>
  <c r="B3116" i="76" s="1"/>
  <c r="B3117" i="76" s="1"/>
  <c r="B3118" i="76" s="1"/>
  <c r="B3119" i="76" s="1"/>
  <c r="B3120" i="76" s="1"/>
  <c r="B3121" i="76" s="1"/>
  <c r="B3122" i="76" s="1"/>
  <c r="B3123" i="76" s="1"/>
  <c r="B3124" i="76" s="1"/>
  <c r="B3125" i="76" s="1"/>
  <c r="B3126" i="76" s="1"/>
  <c r="B3127" i="76" s="1"/>
  <c r="B3128" i="76" s="1"/>
  <c r="B3129" i="76" s="1"/>
  <c r="B3130" i="76" s="1"/>
  <c r="B3131" i="76" s="1"/>
  <c r="B3132" i="76" s="1"/>
  <c r="B3133" i="76" s="1"/>
  <c r="B3134" i="76" s="1"/>
  <c r="B3135" i="76" s="1"/>
  <c r="B3136" i="76" s="1"/>
  <c r="B3137" i="76" s="1"/>
  <c r="B3138" i="76" s="1"/>
  <c r="B3139" i="76" s="1"/>
  <c r="B3140" i="76" s="1"/>
  <c r="B3141" i="76" s="1"/>
  <c r="B3142" i="76" s="1"/>
  <c r="B3143" i="76" s="1"/>
  <c r="B3144" i="76" s="1"/>
  <c r="B3145" i="76" s="1"/>
  <c r="B3146" i="76" s="1"/>
  <c r="B3147" i="76" s="1"/>
  <c r="B3148" i="76" s="1"/>
  <c r="B3149" i="76" s="1"/>
  <c r="B3150" i="76" s="1"/>
  <c r="B3151" i="76" s="1"/>
  <c r="B3152" i="76" s="1"/>
  <c r="B3153" i="76" s="1"/>
  <c r="B3154" i="76" s="1"/>
  <c r="B3155" i="76" s="1"/>
  <c r="B3156" i="76" s="1"/>
  <c r="B3157" i="76" s="1"/>
  <c r="B3158" i="76" s="1"/>
  <c r="B3159" i="76" s="1"/>
  <c r="B3160" i="76" s="1"/>
  <c r="B3161" i="76" s="1"/>
  <c r="B3162" i="76" s="1"/>
  <c r="B3163" i="76" s="1"/>
  <c r="B3164" i="76" s="1"/>
  <c r="B3165" i="76" s="1"/>
  <c r="B3166" i="76" s="1"/>
  <c r="B3167" i="76" s="1"/>
  <c r="B3168" i="76" s="1"/>
  <c r="B3169" i="76" s="1"/>
  <c r="B3170" i="76" s="1"/>
  <c r="B3171" i="76" s="1"/>
  <c r="B3172" i="76" s="1"/>
  <c r="B3173" i="76" s="1"/>
  <c r="B3174" i="76" s="1"/>
  <c r="B3175" i="76" s="1"/>
  <c r="B3176" i="76" s="1"/>
  <c r="B3177" i="76" s="1"/>
  <c r="B3178" i="76" s="1"/>
  <c r="B3179" i="76" s="1"/>
  <c r="B3180" i="76" s="1"/>
  <c r="B3181" i="76" s="1"/>
  <c r="B3182" i="76" s="1"/>
  <c r="B3183" i="76" s="1"/>
  <c r="B3184" i="76" s="1"/>
  <c r="B3185" i="76" s="1"/>
  <c r="B3186" i="76" s="1"/>
  <c r="B3187" i="76" s="1"/>
  <c r="B3188" i="76" s="1"/>
  <c r="B3189" i="76" s="1"/>
  <c r="B3190" i="76" s="1"/>
  <c r="B3191" i="76" s="1"/>
  <c r="B3192" i="76" s="1"/>
  <c r="B3193" i="76" s="1"/>
  <c r="B3194" i="76" s="1"/>
  <c r="B3195" i="76" s="1"/>
  <c r="B3196" i="76" s="1"/>
  <c r="B3197" i="76" s="1"/>
  <c r="B3198" i="76" s="1"/>
  <c r="B3199" i="76" s="1"/>
  <c r="B3200" i="76" s="1"/>
  <c r="B3201" i="76" s="1"/>
  <c r="B3202" i="76" s="1"/>
  <c r="B3203" i="76" s="1"/>
  <c r="B3204" i="76" s="1"/>
  <c r="B3205" i="76" s="1"/>
  <c r="B3206" i="76" s="1"/>
  <c r="B3207" i="76" s="1"/>
  <c r="B3208" i="76" s="1"/>
  <c r="B3209" i="76" s="1"/>
  <c r="B3210" i="76" s="1"/>
  <c r="B3211" i="76" s="1"/>
  <c r="B3212" i="76" s="1"/>
  <c r="B3213" i="76" s="1"/>
  <c r="B3214" i="76" s="1"/>
  <c r="B3215" i="76" s="1"/>
  <c r="B3216" i="76" s="1"/>
  <c r="B3217" i="76" s="1"/>
  <c r="B3218" i="76" s="1"/>
  <c r="B3219" i="76" s="1"/>
  <c r="B3220" i="76" s="1"/>
  <c r="B3221" i="76" s="1"/>
  <c r="B3222" i="76" s="1"/>
  <c r="B3223" i="76" s="1"/>
  <c r="B3224" i="76" s="1"/>
  <c r="B3225" i="76" s="1"/>
  <c r="B3226" i="76" s="1"/>
  <c r="B3227" i="76" s="1"/>
  <c r="B3228" i="76" s="1"/>
  <c r="B3229" i="76" s="1"/>
  <c r="B3230" i="76" s="1"/>
  <c r="B3231" i="76" s="1"/>
  <c r="B3232" i="76" s="1"/>
  <c r="B3233" i="76" s="1"/>
  <c r="B3234" i="76" s="1"/>
  <c r="B3235" i="76" s="1"/>
  <c r="B3236" i="76" s="1"/>
  <c r="B3237" i="76" s="1"/>
  <c r="B3238" i="76" s="1"/>
  <c r="B3239" i="76" s="1"/>
  <c r="B3240" i="76" s="1"/>
  <c r="B3241" i="76" s="1"/>
  <c r="B3242" i="76" s="1"/>
  <c r="B3243" i="76" s="1"/>
  <c r="B3244" i="76" s="1"/>
  <c r="B3245" i="76" s="1"/>
  <c r="B3246" i="76" s="1"/>
  <c r="B3247" i="76" s="1"/>
  <c r="B3248" i="76" s="1"/>
  <c r="B3249" i="76" s="1"/>
  <c r="B3250" i="76" s="1"/>
  <c r="B3251" i="76" s="1"/>
  <c r="B3252" i="76" s="1"/>
  <c r="B3253" i="76" s="1"/>
  <c r="B3254" i="76" s="1"/>
  <c r="B3255" i="76" s="1"/>
  <c r="B3256" i="76" s="1"/>
  <c r="B3257" i="76" s="1"/>
  <c r="B3258" i="76" s="1"/>
  <c r="B3259" i="76" s="1"/>
  <c r="B3260" i="76" s="1"/>
  <c r="B3261" i="76" s="1"/>
  <c r="B3262" i="76" s="1"/>
  <c r="B3263" i="76" s="1"/>
  <c r="B3264" i="76" s="1"/>
  <c r="B3265" i="76" s="1"/>
  <c r="B3266" i="76" s="1"/>
  <c r="B3267" i="76" s="1"/>
  <c r="B3268" i="76" s="1"/>
  <c r="B3269" i="76" s="1"/>
  <c r="B3270" i="76" s="1"/>
  <c r="B3271" i="76" s="1"/>
  <c r="B3272" i="76" s="1"/>
  <c r="B3273" i="76" s="1"/>
  <c r="B3274" i="76" s="1"/>
  <c r="B3275" i="76" s="1"/>
  <c r="B3276" i="76" s="1"/>
  <c r="B3277" i="76" s="1"/>
  <c r="B3278" i="76" s="1"/>
  <c r="B3279" i="76" s="1"/>
  <c r="B3280" i="76" s="1"/>
  <c r="B3281" i="76" s="1"/>
  <c r="B3282" i="76" s="1"/>
  <c r="B3283" i="76" s="1"/>
  <c r="B3284" i="76" s="1"/>
  <c r="B3285" i="76" s="1"/>
  <c r="B3286" i="76" s="1"/>
  <c r="B3287" i="76" s="1"/>
  <c r="B3288" i="76" s="1"/>
  <c r="B3289" i="76" s="1"/>
  <c r="B3290" i="76" s="1"/>
  <c r="B3291" i="76" s="1"/>
  <c r="B3292" i="76" s="1"/>
  <c r="B3293" i="76" s="1"/>
  <c r="B3294" i="76" s="1"/>
  <c r="B3295" i="76" s="1"/>
  <c r="B3296" i="76" s="1"/>
  <c r="B3297" i="76" s="1"/>
  <c r="B3298" i="76" s="1"/>
  <c r="B3299" i="76" s="1"/>
  <c r="B3300" i="76" s="1"/>
  <c r="B3301" i="76" s="1"/>
  <c r="B3302" i="76" s="1"/>
  <c r="B3303" i="76" s="1"/>
  <c r="B3304" i="76" s="1"/>
  <c r="B3305" i="76" s="1"/>
  <c r="B3306" i="76" s="1"/>
  <c r="B3307" i="76" s="1"/>
  <c r="B3308" i="76" s="1"/>
  <c r="B3309" i="76" s="1"/>
  <c r="B3310" i="76" s="1"/>
  <c r="B3311" i="76" s="1"/>
  <c r="B3312" i="76" s="1"/>
  <c r="B3313" i="76" s="1"/>
  <c r="B3314" i="76" s="1"/>
  <c r="B3315" i="76" s="1"/>
  <c r="B3316" i="76" s="1"/>
  <c r="B3317" i="76" s="1"/>
  <c r="B3318" i="76" s="1"/>
  <c r="B3319" i="76" s="1"/>
  <c r="B3320" i="76" s="1"/>
  <c r="B3321" i="76" s="1"/>
  <c r="B3322" i="76" s="1"/>
  <c r="B3323" i="76" s="1"/>
  <c r="B3324" i="76" s="1"/>
  <c r="B3325" i="76" s="1"/>
  <c r="B3326" i="76" s="1"/>
  <c r="B3327" i="76" s="1"/>
  <c r="B3328" i="76" s="1"/>
  <c r="B3329" i="76" s="1"/>
  <c r="B3330" i="76" s="1"/>
  <c r="B3331" i="76" s="1"/>
  <c r="B3332" i="76" s="1"/>
  <c r="B3333" i="76" s="1"/>
  <c r="B3334" i="76" s="1"/>
  <c r="B3335" i="76" s="1"/>
  <c r="B3336" i="76" s="1"/>
  <c r="B3337" i="76" s="1"/>
  <c r="B3338" i="76" s="1"/>
  <c r="B3339" i="76" s="1"/>
  <c r="B3340" i="76" s="1"/>
  <c r="B3341" i="76" s="1"/>
  <c r="B3342" i="76" s="1"/>
  <c r="B3343" i="76" s="1"/>
  <c r="B3344" i="76" s="1"/>
  <c r="B3345" i="76" s="1"/>
  <c r="B3346" i="76" s="1"/>
  <c r="B3347" i="76" s="1"/>
  <c r="B3348" i="76" s="1"/>
  <c r="B3349" i="76" s="1"/>
  <c r="B3350" i="76" s="1"/>
  <c r="B3351" i="76" s="1"/>
  <c r="B3352" i="76" s="1"/>
  <c r="B3353" i="76" s="1"/>
  <c r="B3354" i="76" s="1"/>
  <c r="B3355" i="76" s="1"/>
  <c r="B3356" i="76" s="1"/>
  <c r="B3357" i="76" s="1"/>
  <c r="B3358" i="76" s="1"/>
  <c r="B3359" i="76" s="1"/>
  <c r="B3360" i="76" s="1"/>
  <c r="B3361" i="76" s="1"/>
  <c r="B3362" i="76" s="1"/>
  <c r="B3363" i="76" s="1"/>
  <c r="B3364" i="76" s="1"/>
  <c r="B3365" i="76" s="1"/>
  <c r="B3366" i="76" s="1"/>
  <c r="B3367" i="76" s="1"/>
  <c r="B3368" i="76" s="1"/>
  <c r="B3369" i="76" s="1"/>
  <c r="B3370" i="76" s="1"/>
  <c r="B3371" i="76" s="1"/>
  <c r="B3372" i="76" s="1"/>
  <c r="B3373" i="76" s="1"/>
  <c r="B3374" i="76" s="1"/>
  <c r="B3375" i="76" s="1"/>
  <c r="B3376" i="76" s="1"/>
  <c r="B3377" i="76" s="1"/>
  <c r="B3378" i="76" s="1"/>
  <c r="B3379" i="76" s="1"/>
  <c r="B3380" i="76" s="1"/>
  <c r="B3381" i="76" s="1"/>
  <c r="B3382" i="76" s="1"/>
  <c r="B3383" i="76" s="1"/>
  <c r="B3384" i="76" s="1"/>
  <c r="B3385" i="76" s="1"/>
  <c r="B3386" i="76" s="1"/>
  <c r="B3387" i="76" s="1"/>
  <c r="B3388" i="76" s="1"/>
  <c r="B3389" i="76" s="1"/>
  <c r="B3390" i="76" s="1"/>
  <c r="B3391" i="76" s="1"/>
  <c r="B3392" i="76" s="1"/>
  <c r="B3393" i="76" s="1"/>
  <c r="B3394" i="76" s="1"/>
  <c r="B3395" i="76" s="1"/>
  <c r="B3396" i="76" s="1"/>
  <c r="B3397" i="76" s="1"/>
  <c r="B3398" i="76" s="1"/>
  <c r="B3399" i="76" s="1"/>
  <c r="B3400" i="76" s="1"/>
  <c r="B3401" i="76" s="1"/>
  <c r="B3402" i="76" s="1"/>
  <c r="B3403" i="76" s="1"/>
  <c r="B3404" i="76" s="1"/>
  <c r="B3405" i="76" s="1"/>
  <c r="B3406" i="76" s="1"/>
  <c r="B3407" i="76" s="1"/>
  <c r="B3408" i="76" s="1"/>
  <c r="B3409" i="76" s="1"/>
  <c r="B3410" i="76" s="1"/>
  <c r="B3411" i="76" s="1"/>
  <c r="B3412" i="76" s="1"/>
  <c r="B3413" i="76" s="1"/>
  <c r="B3414" i="76" s="1"/>
  <c r="B3415" i="76" s="1"/>
  <c r="B3416" i="76" s="1"/>
  <c r="B3417" i="76" s="1"/>
  <c r="B3418" i="76" s="1"/>
  <c r="B3419" i="76" s="1"/>
  <c r="B3420" i="76" s="1"/>
  <c r="B3421" i="76" s="1"/>
  <c r="B3422" i="76" s="1"/>
  <c r="B3423" i="76" s="1"/>
  <c r="B3424" i="76" s="1"/>
  <c r="B3425" i="76" s="1"/>
  <c r="B3426" i="76" s="1"/>
  <c r="B3427" i="76" s="1"/>
  <c r="B3428" i="76" s="1"/>
  <c r="B3429" i="76" s="1"/>
  <c r="B3430" i="76" s="1"/>
  <c r="B3431" i="76" s="1"/>
  <c r="B3432" i="76" s="1"/>
  <c r="B3433" i="76" s="1"/>
  <c r="B3434" i="76" s="1"/>
  <c r="B3435" i="76" s="1"/>
  <c r="B3436" i="76" s="1"/>
  <c r="B3437" i="76" s="1"/>
  <c r="B3438" i="76" s="1"/>
  <c r="B3439" i="76" s="1"/>
  <c r="B3440" i="76" s="1"/>
  <c r="B3441" i="76" s="1"/>
  <c r="B3442" i="76" s="1"/>
  <c r="B3443" i="76" s="1"/>
  <c r="B3444" i="76" s="1"/>
  <c r="B3445" i="76" s="1"/>
  <c r="B3446" i="76" s="1"/>
  <c r="B3447" i="76" s="1"/>
  <c r="B3448" i="76" s="1"/>
  <c r="B3449" i="76" s="1"/>
  <c r="B3450" i="76" s="1"/>
  <c r="B3451" i="76" s="1"/>
  <c r="B3452" i="76" s="1"/>
  <c r="B3453" i="76" s="1"/>
  <c r="B3454" i="76" s="1"/>
  <c r="B3455" i="76" s="1"/>
  <c r="B3456" i="76" s="1"/>
  <c r="B3457" i="76" s="1"/>
  <c r="B3458" i="76" s="1"/>
  <c r="B3459" i="76" s="1"/>
  <c r="B3460" i="76" s="1"/>
  <c r="B3461" i="76" s="1"/>
  <c r="B3462" i="76" s="1"/>
  <c r="B3463" i="76" s="1"/>
  <c r="B3464" i="76" s="1"/>
  <c r="B3465" i="76" s="1"/>
  <c r="B3466" i="76" s="1"/>
  <c r="B3467" i="76" s="1"/>
  <c r="B3468" i="76" s="1"/>
  <c r="B3469" i="76" s="1"/>
  <c r="B3470" i="76" s="1"/>
  <c r="B3471" i="76" s="1"/>
  <c r="B3472" i="76" s="1"/>
  <c r="B3473" i="76" s="1"/>
  <c r="B3474" i="76" s="1"/>
  <c r="B3475" i="76" s="1"/>
  <c r="B3476" i="76" s="1"/>
  <c r="B3477" i="76" s="1"/>
  <c r="B3478" i="76" s="1"/>
  <c r="B3479" i="76" s="1"/>
  <c r="B3480" i="76" s="1"/>
  <c r="B3481" i="76" s="1"/>
  <c r="B3482" i="76" s="1"/>
  <c r="B3483" i="76" s="1"/>
  <c r="B3484" i="76" s="1"/>
  <c r="B3485" i="76" s="1"/>
  <c r="B3486" i="76" s="1"/>
  <c r="B3487" i="76" s="1"/>
  <c r="B3488" i="76" s="1"/>
  <c r="B3489" i="76" s="1"/>
  <c r="B3490" i="76" s="1"/>
  <c r="B3491" i="76" s="1"/>
  <c r="B3492" i="76" s="1"/>
  <c r="B3493" i="76" s="1"/>
  <c r="B3494" i="76" s="1"/>
  <c r="B3495" i="76" s="1"/>
  <c r="B3496" i="76" s="1"/>
  <c r="B3497" i="76" s="1"/>
  <c r="B3498" i="76" s="1"/>
  <c r="B3499" i="76" s="1"/>
  <c r="B3500" i="76" s="1"/>
  <c r="B3501" i="76" s="1"/>
  <c r="B3502" i="76" s="1"/>
  <c r="B3503" i="76" s="1"/>
  <c r="B3504" i="76" s="1"/>
  <c r="B3505" i="76" s="1"/>
  <c r="B3506" i="76" s="1"/>
  <c r="B3507" i="76" s="1"/>
  <c r="B3508" i="76" s="1"/>
  <c r="B3509" i="76" s="1"/>
  <c r="B3510" i="76" s="1"/>
  <c r="B3511" i="76" s="1"/>
  <c r="B3512" i="76" s="1"/>
  <c r="B3513" i="76" s="1"/>
  <c r="B3514" i="76" s="1"/>
  <c r="B3515" i="76" s="1"/>
  <c r="B3516" i="76" s="1"/>
  <c r="B3517" i="76" s="1"/>
  <c r="B3518" i="76" s="1"/>
  <c r="B3519" i="76" s="1"/>
  <c r="B3520" i="76" s="1"/>
  <c r="B3521" i="76" s="1"/>
  <c r="B3522" i="76" s="1"/>
  <c r="B3523" i="76" s="1"/>
  <c r="B3524" i="76" s="1"/>
  <c r="B3525" i="76" s="1"/>
  <c r="B3526" i="76" s="1"/>
  <c r="B3527" i="76" s="1"/>
  <c r="B3528" i="76" s="1"/>
  <c r="B3529" i="76" s="1"/>
  <c r="B3530" i="76" s="1"/>
  <c r="B3531" i="76" s="1"/>
  <c r="B3532" i="76" s="1"/>
  <c r="B3533" i="76" s="1"/>
  <c r="B3534" i="76" s="1"/>
  <c r="B3535" i="76" s="1"/>
  <c r="B3536" i="76" s="1"/>
  <c r="B3537" i="76" s="1"/>
  <c r="B3538" i="76" s="1"/>
  <c r="B3539" i="76" s="1"/>
  <c r="B3540" i="76" s="1"/>
  <c r="B3541" i="76" s="1"/>
  <c r="B3542" i="76" s="1"/>
  <c r="B3543" i="76" s="1"/>
  <c r="B3544" i="76" s="1"/>
  <c r="B3545" i="76" s="1"/>
  <c r="B3546" i="76" s="1"/>
  <c r="B3547" i="76" s="1"/>
  <c r="B3548" i="76" s="1"/>
  <c r="B3549" i="76" s="1"/>
  <c r="B3550" i="76" s="1"/>
  <c r="B3551" i="76" s="1"/>
  <c r="B3552" i="76" s="1"/>
  <c r="B3553" i="76" s="1"/>
  <c r="B3554" i="76" s="1"/>
  <c r="B3555" i="76" s="1"/>
  <c r="B3556" i="76" s="1"/>
  <c r="B3557" i="76" s="1"/>
  <c r="B3558" i="76" s="1"/>
  <c r="B3559" i="76" s="1"/>
  <c r="B3560" i="76" s="1"/>
  <c r="B3561" i="76" s="1"/>
  <c r="B3562" i="76" s="1"/>
  <c r="B3563" i="76" s="1"/>
  <c r="B3564" i="76" s="1"/>
  <c r="B3565" i="76" s="1"/>
  <c r="B3566" i="76" s="1"/>
  <c r="B3567" i="76" s="1"/>
  <c r="B3568" i="76" s="1"/>
  <c r="B3569" i="76" s="1"/>
  <c r="B3570" i="76" s="1"/>
  <c r="B3571" i="76" s="1"/>
  <c r="B3572" i="76" s="1"/>
  <c r="B3573" i="76" s="1"/>
  <c r="B3574" i="76" s="1"/>
  <c r="B3575" i="76" s="1"/>
  <c r="B3576" i="76" s="1"/>
  <c r="B3577" i="76" s="1"/>
  <c r="B3578" i="76" s="1"/>
  <c r="B3579" i="76" s="1"/>
  <c r="B3580" i="76" s="1"/>
  <c r="B3581" i="76" s="1"/>
  <c r="B3582" i="76" s="1"/>
  <c r="B3583" i="76" s="1"/>
  <c r="B3584" i="76" s="1"/>
  <c r="B3585" i="76" s="1"/>
  <c r="B3586" i="76" s="1"/>
  <c r="B3587" i="76" s="1"/>
  <c r="B3588" i="76" s="1"/>
  <c r="B3589" i="76" s="1"/>
  <c r="B3590" i="76" s="1"/>
  <c r="B3591" i="76" s="1"/>
  <c r="B3592" i="76" s="1"/>
  <c r="B3593" i="76" s="1"/>
  <c r="B3594" i="76" s="1"/>
  <c r="B3595" i="76" s="1"/>
  <c r="B3596" i="76" s="1"/>
  <c r="B3597" i="76" s="1"/>
  <c r="B3598" i="76" s="1"/>
  <c r="B3599" i="76" s="1"/>
  <c r="B3600" i="76" s="1"/>
  <c r="B3601" i="76" s="1"/>
  <c r="B3602" i="76" s="1"/>
  <c r="B3603" i="76" s="1"/>
  <c r="B3604" i="76" s="1"/>
  <c r="B3605" i="76" s="1"/>
  <c r="B3606" i="76" s="1"/>
  <c r="B3607" i="76" s="1"/>
  <c r="B3608" i="76" s="1"/>
  <c r="B3609" i="76" s="1"/>
  <c r="B3610" i="76" s="1"/>
  <c r="B3611" i="76" s="1"/>
  <c r="B3612" i="76" s="1"/>
  <c r="B3613" i="76" s="1"/>
  <c r="B3614" i="76" s="1"/>
  <c r="B3615" i="76" s="1"/>
  <c r="B3616" i="76" s="1"/>
  <c r="B3617" i="76" s="1"/>
  <c r="B3618" i="76" s="1"/>
  <c r="B3619" i="76" s="1"/>
  <c r="B3620" i="76" s="1"/>
  <c r="B3621" i="76" s="1"/>
  <c r="B3622" i="76" s="1"/>
  <c r="B3623" i="76" s="1"/>
  <c r="B3624" i="76" s="1"/>
  <c r="B3625" i="76" s="1"/>
  <c r="B3626" i="76" s="1"/>
  <c r="B3627" i="76" s="1"/>
  <c r="B3628" i="76" s="1"/>
  <c r="B3629" i="76" s="1"/>
  <c r="B3630" i="76" s="1"/>
  <c r="B3631" i="76" s="1"/>
  <c r="B3632" i="76" s="1"/>
  <c r="B3633" i="76" s="1"/>
  <c r="B3634" i="76" s="1"/>
  <c r="B3635" i="76" s="1"/>
  <c r="B3636" i="76" s="1"/>
  <c r="B3637" i="76" s="1"/>
  <c r="B3638" i="76" s="1"/>
  <c r="B3639" i="76" s="1"/>
  <c r="B3640" i="76" s="1"/>
  <c r="B3641" i="76" s="1"/>
  <c r="B3642" i="76" s="1"/>
  <c r="B3643" i="76" s="1"/>
  <c r="B3644" i="76" s="1"/>
  <c r="B3645" i="76" s="1"/>
  <c r="B3646" i="76" s="1"/>
  <c r="B3647" i="76" s="1"/>
  <c r="B3648" i="76" s="1"/>
  <c r="B3649" i="76" s="1"/>
  <c r="B3650" i="76" s="1"/>
  <c r="B3651" i="76" s="1"/>
  <c r="B3652" i="76" s="1"/>
  <c r="B3653" i="76" s="1"/>
  <c r="B3654" i="76" s="1"/>
  <c r="B3655" i="76" s="1"/>
  <c r="B3656" i="76" s="1"/>
  <c r="B3657" i="76" s="1"/>
  <c r="B3658" i="76" s="1"/>
  <c r="B3659" i="76" s="1"/>
  <c r="B3660" i="76" s="1"/>
  <c r="B3661" i="76" s="1"/>
  <c r="B3662" i="76" s="1"/>
  <c r="B3663" i="76" s="1"/>
  <c r="B3664" i="76" s="1"/>
  <c r="B3665" i="76" s="1"/>
  <c r="B3666" i="76" s="1"/>
  <c r="B3667" i="76" s="1"/>
  <c r="B3668" i="76" s="1"/>
  <c r="B3669" i="76" s="1"/>
  <c r="B3670" i="76" s="1"/>
  <c r="B3671" i="76" s="1"/>
  <c r="B3672" i="76" s="1"/>
  <c r="B3673" i="76" s="1"/>
  <c r="B3674" i="76" s="1"/>
  <c r="B3675" i="76" s="1"/>
  <c r="B3676" i="76" s="1"/>
  <c r="B3677" i="76" s="1"/>
  <c r="B3678" i="76" s="1"/>
  <c r="B3679" i="76" s="1"/>
  <c r="B3680" i="76" s="1"/>
  <c r="B3681" i="76" s="1"/>
  <c r="B3682" i="76" s="1"/>
  <c r="B3683" i="76" s="1"/>
  <c r="B3684" i="76" s="1"/>
  <c r="B3685" i="76" s="1"/>
  <c r="B3686" i="76" s="1"/>
  <c r="B3687" i="76" s="1"/>
  <c r="B3688" i="76" s="1"/>
  <c r="B3689" i="76" s="1"/>
  <c r="B3690" i="76" s="1"/>
  <c r="B3691" i="76" s="1"/>
  <c r="B3692" i="76" s="1"/>
  <c r="B3693" i="76" s="1"/>
  <c r="B3694" i="76" s="1"/>
  <c r="B3695" i="76" s="1"/>
  <c r="B3696" i="76" s="1"/>
  <c r="B3697" i="76" s="1"/>
  <c r="B3698" i="76" s="1"/>
  <c r="B3699" i="76" s="1"/>
  <c r="B3700" i="76" s="1"/>
  <c r="B3701" i="76" s="1"/>
  <c r="B3702" i="76" s="1"/>
  <c r="B3703" i="76" s="1"/>
  <c r="B3704" i="76" s="1"/>
  <c r="B3705" i="76" s="1"/>
  <c r="B3706" i="76" s="1"/>
  <c r="B3707" i="76" s="1"/>
  <c r="B3708" i="76" s="1"/>
  <c r="B3709" i="76" s="1"/>
  <c r="B3710" i="76" s="1"/>
  <c r="B3711" i="76" s="1"/>
  <c r="B3712" i="76" s="1"/>
  <c r="B3713" i="76" s="1"/>
  <c r="B3714" i="76" s="1"/>
  <c r="B3715" i="76" s="1"/>
  <c r="B3716" i="76" s="1"/>
  <c r="B3717" i="76" s="1"/>
  <c r="B3718" i="76" s="1"/>
  <c r="B3719" i="76" s="1"/>
  <c r="B3720" i="76" s="1"/>
  <c r="B3721" i="76" s="1"/>
  <c r="B3722" i="76" s="1"/>
  <c r="B3723" i="76" s="1"/>
  <c r="B3724" i="76" s="1"/>
  <c r="B3725" i="76" s="1"/>
  <c r="B3726" i="76" s="1"/>
  <c r="B3727" i="76" s="1"/>
  <c r="B3728" i="76" s="1"/>
  <c r="B3729" i="76" s="1"/>
  <c r="B3730" i="76" s="1"/>
  <c r="B3731" i="76" s="1"/>
  <c r="B3732" i="76" s="1"/>
  <c r="B3733" i="76" s="1"/>
  <c r="B3734" i="76" s="1"/>
  <c r="B3735" i="76" s="1"/>
  <c r="B3736" i="76" s="1"/>
  <c r="B3737" i="76" s="1"/>
  <c r="B3738" i="76" s="1"/>
  <c r="B3739" i="76" s="1"/>
  <c r="B3740" i="76" s="1"/>
  <c r="B3741" i="76" s="1"/>
  <c r="B3742" i="76" s="1"/>
  <c r="B3743" i="76" s="1"/>
  <c r="B3744" i="76" s="1"/>
  <c r="B3745" i="76" s="1"/>
  <c r="B3746" i="76" s="1"/>
  <c r="B3747" i="76" s="1"/>
  <c r="B3748" i="76" s="1"/>
  <c r="B3749" i="76" s="1"/>
  <c r="B3750" i="76" s="1"/>
  <c r="B3751" i="76" s="1"/>
  <c r="B3752" i="76" s="1"/>
  <c r="B3753" i="76" s="1"/>
  <c r="B3754" i="76" s="1"/>
  <c r="B3755" i="76" s="1"/>
  <c r="B3756" i="76" s="1"/>
  <c r="B3757" i="76" s="1"/>
  <c r="B3758" i="76" s="1"/>
  <c r="B3759" i="76" s="1"/>
  <c r="B3760" i="76" s="1"/>
  <c r="B3761" i="76" s="1"/>
  <c r="B3762" i="76" s="1"/>
  <c r="B3763" i="76" s="1"/>
  <c r="B3764" i="76" s="1"/>
  <c r="B3765" i="76" s="1"/>
  <c r="B3766" i="76" s="1"/>
  <c r="B3767" i="76" s="1"/>
  <c r="B3768" i="76" s="1"/>
  <c r="B3769" i="76" s="1"/>
  <c r="B3770" i="76" s="1"/>
  <c r="B3771" i="76" s="1"/>
  <c r="B3772" i="76" s="1"/>
  <c r="B3773" i="76" s="1"/>
  <c r="B3774" i="76" s="1"/>
  <c r="B3775" i="76" s="1"/>
  <c r="B3776" i="76" s="1"/>
  <c r="B3777" i="76" s="1"/>
  <c r="B3778" i="76" s="1"/>
  <c r="B3779" i="76" s="1"/>
  <c r="B3780" i="76" s="1"/>
  <c r="B3781" i="76" s="1"/>
  <c r="B3782" i="76" s="1"/>
  <c r="B3783" i="76" s="1"/>
  <c r="B3784" i="76" s="1"/>
  <c r="B3785" i="76" s="1"/>
  <c r="B3786" i="76" s="1"/>
  <c r="B3787" i="76" s="1"/>
  <c r="B3788" i="76" s="1"/>
  <c r="B3789" i="76" s="1"/>
  <c r="B3790" i="76" s="1"/>
  <c r="B3791" i="76" s="1"/>
  <c r="B3792" i="76" s="1"/>
  <c r="B3793" i="76" s="1"/>
  <c r="B3794" i="76" s="1"/>
  <c r="B3795" i="76" s="1"/>
  <c r="B3796" i="76" s="1"/>
  <c r="B3797" i="76" s="1"/>
  <c r="B3798" i="76" s="1"/>
  <c r="B3799" i="76" s="1"/>
  <c r="B3800" i="76" s="1"/>
  <c r="B3801" i="76" s="1"/>
  <c r="B3802" i="76" s="1"/>
  <c r="B3803" i="76" s="1"/>
  <c r="B3804" i="76" s="1"/>
  <c r="B3805" i="76" s="1"/>
  <c r="B3806" i="76" s="1"/>
  <c r="B3807" i="76" s="1"/>
  <c r="B3808" i="76" s="1"/>
  <c r="B3809" i="76" s="1"/>
  <c r="B3810" i="76" s="1"/>
  <c r="B3811" i="76" s="1"/>
  <c r="B3812" i="76" s="1"/>
  <c r="B3813" i="76" s="1"/>
  <c r="B3814" i="76" s="1"/>
  <c r="B3815" i="76" s="1"/>
  <c r="B3816" i="76" s="1"/>
  <c r="B3817" i="76" s="1"/>
  <c r="B3818" i="76" s="1"/>
  <c r="B3819" i="76" s="1"/>
  <c r="B3820" i="76" s="1"/>
  <c r="B3821" i="76" s="1"/>
  <c r="B3822" i="76" s="1"/>
  <c r="B3823" i="76" s="1"/>
  <c r="B3824" i="76" s="1"/>
  <c r="B3825" i="76" s="1"/>
  <c r="B3826" i="76" s="1"/>
  <c r="B3827" i="76" s="1"/>
  <c r="B3828" i="76" s="1"/>
  <c r="B3829" i="76" s="1"/>
  <c r="B3830" i="76" s="1"/>
  <c r="B3831" i="76" s="1"/>
  <c r="B3832" i="76" s="1"/>
  <c r="B3833" i="76" s="1"/>
  <c r="B3834" i="76" s="1"/>
  <c r="B3835" i="76" s="1"/>
  <c r="B3836" i="76" s="1"/>
  <c r="B3837" i="76" s="1"/>
  <c r="B3838" i="76" s="1"/>
  <c r="B3839" i="76" s="1"/>
  <c r="B3840" i="76" s="1"/>
  <c r="B3841" i="76" s="1"/>
  <c r="B3842" i="76" s="1"/>
  <c r="B3843" i="76" s="1"/>
  <c r="B3844" i="76" s="1"/>
  <c r="B3845" i="76" s="1"/>
  <c r="B3846" i="76" s="1"/>
  <c r="B3847" i="76" s="1"/>
  <c r="B3848" i="76" s="1"/>
  <c r="B3849" i="76" s="1"/>
  <c r="B3850" i="76" s="1"/>
  <c r="B3851" i="76" s="1"/>
  <c r="B3852" i="76" s="1"/>
  <c r="B3853" i="76" s="1"/>
  <c r="B3854" i="76" s="1"/>
  <c r="B3855" i="76" s="1"/>
  <c r="B3856" i="76" s="1"/>
  <c r="B3857" i="76" s="1"/>
  <c r="B3858" i="76" s="1"/>
  <c r="B3859" i="76" s="1"/>
  <c r="B3860" i="76" s="1"/>
  <c r="B3861" i="76" s="1"/>
  <c r="B3862" i="76" s="1"/>
  <c r="B3863" i="76" s="1"/>
  <c r="B3864" i="76" s="1"/>
  <c r="B3865" i="76" s="1"/>
  <c r="B3866" i="76" s="1"/>
  <c r="B3867" i="76" s="1"/>
  <c r="B3868" i="76" s="1"/>
  <c r="B3869" i="76" s="1"/>
  <c r="B3870" i="76" s="1"/>
  <c r="B3871" i="76" s="1"/>
  <c r="B3872" i="76" s="1"/>
  <c r="B3873" i="76" s="1"/>
  <c r="B3874" i="76" s="1"/>
  <c r="B3875" i="76" s="1"/>
  <c r="B3876" i="76" s="1"/>
  <c r="B3877" i="76" s="1"/>
  <c r="B3878" i="76" s="1"/>
  <c r="B3879" i="76" s="1"/>
  <c r="B3880" i="76" s="1"/>
  <c r="B3881" i="76" s="1"/>
  <c r="B3882" i="76" s="1"/>
  <c r="B3883" i="76" s="1"/>
  <c r="B3884" i="76" s="1"/>
  <c r="B3885" i="76" s="1"/>
  <c r="B3886" i="76" s="1"/>
  <c r="B3887" i="76" s="1"/>
  <c r="B3888" i="76" s="1"/>
  <c r="B3889" i="76" s="1"/>
  <c r="B3890" i="76" s="1"/>
  <c r="B3891" i="76" s="1"/>
  <c r="B3892" i="76" s="1"/>
  <c r="B3893" i="76" s="1"/>
  <c r="B3894" i="76" s="1"/>
  <c r="B3895" i="76" s="1"/>
  <c r="B3896" i="76" s="1"/>
  <c r="B3897" i="76" s="1"/>
  <c r="B3898" i="76" s="1"/>
  <c r="B3899" i="76" s="1"/>
  <c r="B3900" i="76" s="1"/>
  <c r="B3901" i="76" s="1"/>
  <c r="B3902" i="76" s="1"/>
  <c r="B3903" i="76" s="1"/>
  <c r="B3904" i="76" s="1"/>
  <c r="B3905" i="76" s="1"/>
  <c r="B3906" i="76" s="1"/>
  <c r="B3907" i="76" s="1"/>
  <c r="B3908" i="76" s="1"/>
  <c r="B3909" i="76" s="1"/>
  <c r="B3910" i="76" s="1"/>
  <c r="B3911" i="76" s="1"/>
  <c r="B3912" i="76" s="1"/>
  <c r="B3913" i="76" s="1"/>
  <c r="B3914" i="76" s="1"/>
  <c r="B3915" i="76" s="1"/>
  <c r="B3916" i="76" s="1"/>
  <c r="B3917" i="76" s="1"/>
  <c r="B3918" i="76" s="1"/>
  <c r="B3919" i="76" s="1"/>
  <c r="B3920" i="76" s="1"/>
  <c r="B3921" i="76" s="1"/>
  <c r="B3922" i="76" s="1"/>
  <c r="B3923" i="76" s="1"/>
  <c r="B3924" i="76" s="1"/>
  <c r="B3925" i="76" s="1"/>
  <c r="B3926" i="76" s="1"/>
  <c r="B3927" i="76" s="1"/>
  <c r="B3928" i="76" s="1"/>
  <c r="B3929" i="76" s="1"/>
  <c r="B3930" i="76" s="1"/>
  <c r="B3931" i="76" s="1"/>
  <c r="B3932" i="76" s="1"/>
  <c r="B3933" i="76" s="1"/>
  <c r="B3934" i="76" s="1"/>
  <c r="B3935" i="76" s="1"/>
  <c r="B3936" i="76" s="1"/>
  <c r="B3937" i="76" s="1"/>
  <c r="B3938" i="76" s="1"/>
  <c r="B3939" i="76" s="1"/>
  <c r="B3940" i="76" s="1"/>
  <c r="B3941" i="76" s="1"/>
  <c r="B3942" i="76" s="1"/>
  <c r="B3943" i="76" s="1"/>
  <c r="B3944" i="76" s="1"/>
  <c r="B3945" i="76" s="1"/>
  <c r="B3946" i="76" s="1"/>
  <c r="B3947" i="76" s="1"/>
  <c r="B3948" i="76" s="1"/>
  <c r="B3949" i="76" s="1"/>
  <c r="B3950" i="76" s="1"/>
  <c r="B3951" i="76" s="1"/>
  <c r="B3952" i="76" s="1"/>
  <c r="B3953" i="76" s="1"/>
  <c r="B3954" i="76" s="1"/>
  <c r="B3955" i="76" s="1"/>
  <c r="B3956" i="76" s="1"/>
  <c r="B3957" i="76" s="1"/>
  <c r="B3958" i="76" s="1"/>
  <c r="B3959" i="76" s="1"/>
  <c r="B3960" i="76" s="1"/>
  <c r="B3961" i="76" s="1"/>
  <c r="B3962" i="76" s="1"/>
  <c r="B3963" i="76" s="1"/>
  <c r="B3964" i="76" s="1"/>
  <c r="B3965" i="76" s="1"/>
  <c r="B3966" i="76" s="1"/>
  <c r="B3967" i="76" s="1"/>
  <c r="B3968" i="76" s="1"/>
  <c r="B3969" i="76" s="1"/>
  <c r="B3970" i="76" s="1"/>
  <c r="B3971" i="76" s="1"/>
  <c r="B3972" i="76" s="1"/>
  <c r="B3973" i="76" s="1"/>
  <c r="B3974" i="76" s="1"/>
  <c r="B3975" i="76" s="1"/>
  <c r="B3976" i="76" s="1"/>
  <c r="B3977" i="76" s="1"/>
  <c r="B3978" i="76" s="1"/>
  <c r="B3979" i="76" s="1"/>
  <c r="B3980" i="76" s="1"/>
  <c r="B3981" i="76" s="1"/>
  <c r="B3982" i="76" s="1"/>
  <c r="B3983" i="76" s="1"/>
  <c r="B3984" i="76" s="1"/>
  <c r="B3985" i="76" s="1"/>
  <c r="B3986" i="76" s="1"/>
  <c r="B3987" i="76" s="1"/>
  <c r="B3988" i="76" s="1"/>
  <c r="B3989" i="76" s="1"/>
  <c r="B3990" i="76" s="1"/>
  <c r="B3991" i="76" s="1"/>
  <c r="B3992" i="76" s="1"/>
  <c r="B3993" i="76" s="1"/>
  <c r="B3994" i="76" s="1"/>
  <c r="B3995" i="76" s="1"/>
  <c r="B3996" i="76" s="1"/>
  <c r="B3997" i="76" s="1"/>
  <c r="B3998" i="76" s="1"/>
  <c r="B3999" i="76" s="1"/>
  <c r="B4000" i="76" s="1"/>
  <c r="B4001" i="76" s="1"/>
  <c r="B4002" i="76" s="1"/>
  <c r="B4003" i="76" s="1"/>
  <c r="B4004" i="76" s="1"/>
  <c r="B4005" i="76" s="1"/>
  <c r="B4006" i="76" s="1"/>
  <c r="B4007" i="76" s="1"/>
  <c r="B4008" i="76" s="1"/>
  <c r="B4009" i="76" s="1"/>
  <c r="B4010" i="76" s="1"/>
  <c r="B4011" i="76" s="1"/>
  <c r="B4012" i="76" s="1"/>
  <c r="B4013" i="76" s="1"/>
  <c r="B4014" i="76" s="1"/>
  <c r="B4015" i="76" s="1"/>
  <c r="B4016" i="76" s="1"/>
  <c r="B4017" i="76" s="1"/>
  <c r="B4018" i="76" s="1"/>
  <c r="B4019" i="76" s="1"/>
  <c r="B4020" i="76" s="1"/>
  <c r="B4021" i="76" s="1"/>
  <c r="B4022" i="76" s="1"/>
  <c r="B4023" i="76" s="1"/>
  <c r="B4024" i="76" s="1"/>
  <c r="B4025" i="76" s="1"/>
  <c r="B4026" i="76" s="1"/>
  <c r="B4027" i="76" s="1"/>
  <c r="B4028" i="76" s="1"/>
  <c r="B4029" i="76" s="1"/>
  <c r="B4030" i="76" s="1"/>
  <c r="B4031" i="76" s="1"/>
  <c r="B4032" i="76" s="1"/>
  <c r="B4033" i="76" s="1"/>
  <c r="B4034" i="76" s="1"/>
  <c r="B4035" i="76" s="1"/>
  <c r="B4036" i="76" s="1"/>
  <c r="B4037" i="76" s="1"/>
  <c r="B4038" i="76" s="1"/>
  <c r="B4039" i="76" s="1"/>
  <c r="B4040" i="76" s="1"/>
  <c r="B4041" i="76" s="1"/>
  <c r="B4042" i="76" s="1"/>
  <c r="B4043" i="76" s="1"/>
  <c r="B4044" i="76" s="1"/>
  <c r="B4045" i="76" s="1"/>
  <c r="B4046" i="76" s="1"/>
  <c r="B4047" i="76" s="1"/>
  <c r="B4048" i="76" s="1"/>
  <c r="B4049" i="76" s="1"/>
  <c r="B4050" i="76" s="1"/>
  <c r="B4051" i="76" s="1"/>
  <c r="B4052" i="76" s="1"/>
  <c r="B4053" i="76" s="1"/>
  <c r="B4054" i="76" s="1"/>
  <c r="B4055" i="76" s="1"/>
  <c r="B4056" i="76" s="1"/>
  <c r="B4057" i="76" s="1"/>
  <c r="B4058" i="76" s="1"/>
  <c r="B4059" i="76" s="1"/>
  <c r="B4060" i="76" s="1"/>
  <c r="B4061" i="76" s="1"/>
  <c r="B4062" i="76" s="1"/>
  <c r="B4063" i="76" s="1"/>
  <c r="B4064" i="76" s="1"/>
  <c r="B4065" i="76" s="1"/>
  <c r="B4066" i="76" s="1"/>
  <c r="B4067" i="76" s="1"/>
  <c r="B4068" i="76" s="1"/>
  <c r="B4069" i="76" s="1"/>
  <c r="B4070" i="76" s="1"/>
  <c r="B4071" i="76" s="1"/>
  <c r="B4072" i="76" s="1"/>
  <c r="B4073" i="76" s="1"/>
  <c r="B4074" i="76" s="1"/>
  <c r="B4075" i="76" s="1"/>
  <c r="B4076" i="76" s="1"/>
  <c r="B4077" i="76" s="1"/>
  <c r="B4078" i="76" s="1"/>
  <c r="B4079" i="76" s="1"/>
  <c r="B4080" i="76" s="1"/>
  <c r="B4081" i="76" s="1"/>
  <c r="B4082" i="76" s="1"/>
  <c r="B4083" i="76" s="1"/>
  <c r="B4084" i="76" s="1"/>
  <c r="B4085" i="76" s="1"/>
  <c r="B4086" i="76" s="1"/>
  <c r="B4087" i="76" s="1"/>
  <c r="B4088" i="76" s="1"/>
  <c r="B4089" i="76" s="1"/>
  <c r="B4090" i="76" s="1"/>
  <c r="B4091" i="76" s="1"/>
  <c r="B4092" i="76" s="1"/>
  <c r="B4093" i="76" s="1"/>
  <c r="B4094" i="76" s="1"/>
  <c r="B4095" i="76" s="1"/>
  <c r="B4096" i="76" s="1"/>
  <c r="B4097" i="76" s="1"/>
  <c r="B4098" i="76" s="1"/>
  <c r="B4099" i="76" s="1"/>
  <c r="B4100" i="76" s="1"/>
  <c r="B4101" i="76" s="1"/>
  <c r="B4102" i="76" s="1"/>
  <c r="B4103" i="76" s="1"/>
  <c r="B4104" i="76" s="1"/>
  <c r="B4105" i="76" s="1"/>
  <c r="B4106" i="76" s="1"/>
  <c r="B4107" i="76" s="1"/>
  <c r="B4108" i="76" s="1"/>
  <c r="B4109" i="76" s="1"/>
  <c r="B4110" i="76" s="1"/>
  <c r="B4111" i="76" s="1"/>
  <c r="B4112" i="76" s="1"/>
  <c r="B4113" i="76" s="1"/>
  <c r="B4114" i="76" s="1"/>
  <c r="B4115" i="76" s="1"/>
  <c r="B4116" i="76" s="1"/>
  <c r="B4117" i="76" s="1"/>
  <c r="B4118" i="76" s="1"/>
  <c r="B4119" i="76" s="1"/>
  <c r="B4120" i="76" s="1"/>
  <c r="B4121" i="76" s="1"/>
  <c r="B4122" i="76" s="1"/>
  <c r="B4123" i="76" s="1"/>
  <c r="B4124" i="76" s="1"/>
  <c r="B4125" i="76" s="1"/>
  <c r="B4126" i="76" s="1"/>
  <c r="B4127" i="76" s="1"/>
  <c r="B4128" i="76" s="1"/>
  <c r="B4129" i="76" s="1"/>
  <c r="B4130" i="76" s="1"/>
  <c r="B4131" i="76" s="1"/>
  <c r="B4132" i="76" s="1"/>
  <c r="B4133" i="76" s="1"/>
  <c r="B4134" i="76" s="1"/>
  <c r="B4135" i="76" s="1"/>
  <c r="B4136" i="76" s="1"/>
  <c r="B4137" i="76" s="1"/>
  <c r="B4138" i="76" s="1"/>
  <c r="B4139" i="76" s="1"/>
  <c r="B4140" i="76" s="1"/>
  <c r="B4141" i="76" s="1"/>
  <c r="B4142" i="76" s="1"/>
  <c r="B4143" i="76" s="1"/>
  <c r="B4144" i="76" s="1"/>
  <c r="B4145" i="76" s="1"/>
  <c r="B4146" i="76" s="1"/>
  <c r="B4147" i="76" s="1"/>
  <c r="B4148" i="76" s="1"/>
  <c r="B4149" i="76" s="1"/>
  <c r="B4150" i="76" s="1"/>
  <c r="B4151" i="76" s="1"/>
  <c r="B4152" i="76" s="1"/>
  <c r="B4153" i="76" s="1"/>
  <c r="B4154" i="76" s="1"/>
  <c r="B4155" i="76" s="1"/>
  <c r="B4156" i="76" s="1"/>
  <c r="B4157" i="76" s="1"/>
  <c r="B4158" i="76" s="1"/>
  <c r="B4159" i="76" s="1"/>
  <c r="B4160" i="76" s="1"/>
  <c r="B4161" i="76" s="1"/>
  <c r="B4162" i="76" s="1"/>
  <c r="B4163" i="76" s="1"/>
  <c r="B4164" i="76" s="1"/>
  <c r="B4165" i="76" s="1"/>
  <c r="B4166" i="76" s="1"/>
  <c r="B4167" i="76" s="1"/>
  <c r="B4168" i="76" s="1"/>
  <c r="B4169" i="76" s="1"/>
  <c r="B4170" i="76" s="1"/>
  <c r="B4171" i="76" s="1"/>
  <c r="B4172" i="76" s="1"/>
  <c r="B4173" i="76" s="1"/>
  <c r="B4174" i="76" s="1"/>
  <c r="B4175" i="76" s="1"/>
  <c r="B4176" i="76" s="1"/>
  <c r="B4177" i="76" s="1"/>
  <c r="B4178" i="76" s="1"/>
  <c r="B4179" i="76" s="1"/>
  <c r="B4180" i="76" s="1"/>
  <c r="B4181" i="76" s="1"/>
  <c r="B4182" i="76" s="1"/>
  <c r="B4183" i="76" s="1"/>
  <c r="B4184" i="76" s="1"/>
  <c r="B4185" i="76" s="1"/>
  <c r="B4186" i="76" s="1"/>
  <c r="B4187" i="76" s="1"/>
  <c r="B4188" i="76" s="1"/>
  <c r="B4189" i="76" s="1"/>
  <c r="B4190" i="76" s="1"/>
  <c r="B4191" i="76" s="1"/>
  <c r="B4192" i="76" s="1"/>
  <c r="B4193" i="76" s="1"/>
  <c r="B4194" i="76" s="1"/>
  <c r="B4195" i="76" s="1"/>
  <c r="B4196" i="76" s="1"/>
  <c r="B4197" i="76" s="1"/>
  <c r="B4198" i="76" s="1"/>
  <c r="B4199" i="76" s="1"/>
  <c r="B4200" i="76" s="1"/>
  <c r="B4201" i="76" s="1"/>
  <c r="B4202" i="76" s="1"/>
  <c r="B4203" i="76" s="1"/>
  <c r="B4204" i="76" s="1"/>
  <c r="B4205" i="76" s="1"/>
  <c r="B4206" i="76" s="1"/>
  <c r="B4207" i="76" s="1"/>
  <c r="B4208" i="76" s="1"/>
  <c r="B4209" i="76" s="1"/>
  <c r="B4210" i="76" s="1"/>
  <c r="B4211" i="76" s="1"/>
  <c r="B4212" i="76" s="1"/>
  <c r="B4213" i="76" s="1"/>
  <c r="B4214" i="76" s="1"/>
  <c r="B4215" i="76" s="1"/>
  <c r="B4216" i="76" s="1"/>
  <c r="B4217" i="76" s="1"/>
  <c r="B4218" i="76" s="1"/>
  <c r="B4219" i="76" s="1"/>
  <c r="B4220" i="76" s="1"/>
  <c r="B4221" i="76" s="1"/>
  <c r="B4222" i="76" s="1"/>
  <c r="B4223" i="76" s="1"/>
  <c r="B4224" i="76" s="1"/>
  <c r="B4225" i="76" s="1"/>
  <c r="B4226" i="76" s="1"/>
  <c r="B4227" i="76" s="1"/>
  <c r="B4228" i="76" s="1"/>
  <c r="B4229" i="76" s="1"/>
  <c r="B4230" i="76" s="1"/>
  <c r="B4231" i="76" s="1"/>
  <c r="B4232" i="76" s="1"/>
  <c r="B4233" i="76" s="1"/>
  <c r="B4234" i="76" s="1"/>
  <c r="B4235" i="76" s="1"/>
  <c r="B4236" i="76" s="1"/>
  <c r="B4237" i="76" s="1"/>
  <c r="B4238" i="76" s="1"/>
  <c r="B4239" i="76" s="1"/>
  <c r="B4240" i="76" s="1"/>
  <c r="B4241" i="76" s="1"/>
  <c r="B4242" i="76" s="1"/>
  <c r="B4243" i="76" s="1"/>
  <c r="B4244" i="76" s="1"/>
  <c r="B4245" i="76" s="1"/>
  <c r="B4246" i="76" s="1"/>
  <c r="B4247" i="76" s="1"/>
  <c r="B4248" i="76" s="1"/>
  <c r="B4249" i="76" s="1"/>
  <c r="B4250" i="76" s="1"/>
  <c r="B4251" i="76" s="1"/>
  <c r="B4252" i="76" s="1"/>
  <c r="B4253" i="76" s="1"/>
  <c r="B4254" i="76" s="1"/>
  <c r="B4255" i="76" s="1"/>
  <c r="B4256" i="76" s="1"/>
  <c r="B4257" i="76" s="1"/>
  <c r="B4258" i="76" s="1"/>
  <c r="B4259" i="76" s="1"/>
  <c r="B4260" i="76" s="1"/>
  <c r="B4261" i="76" s="1"/>
  <c r="B4262" i="76" s="1"/>
  <c r="B4263" i="76" s="1"/>
  <c r="B4264" i="76" s="1"/>
  <c r="B4265" i="76" s="1"/>
  <c r="B4266" i="76" s="1"/>
  <c r="B4267" i="76" s="1"/>
  <c r="B4268" i="76" s="1"/>
  <c r="B4269" i="76" s="1"/>
  <c r="B4270" i="76" s="1"/>
  <c r="B4271" i="76" s="1"/>
  <c r="B4272" i="76" s="1"/>
  <c r="B4273" i="76" s="1"/>
  <c r="B4274" i="76" s="1"/>
  <c r="B4275" i="76" s="1"/>
  <c r="B4276" i="76" s="1"/>
  <c r="B4277" i="76" s="1"/>
  <c r="B4278" i="76" s="1"/>
  <c r="B4279" i="76" s="1"/>
  <c r="B4280" i="76" s="1"/>
  <c r="B4281" i="76" s="1"/>
  <c r="B4282" i="76" s="1"/>
  <c r="B4283" i="76" s="1"/>
  <c r="B4284" i="76" s="1"/>
  <c r="B4285" i="76" s="1"/>
  <c r="B4286" i="76" s="1"/>
  <c r="B4287" i="76" s="1"/>
  <c r="B4288" i="76" s="1"/>
  <c r="B4289" i="76" s="1"/>
  <c r="B4290" i="76" s="1"/>
  <c r="B4291" i="76" s="1"/>
  <c r="B4292" i="76" s="1"/>
  <c r="B4293" i="76" s="1"/>
  <c r="B4294" i="76" s="1"/>
  <c r="B4295" i="76" s="1"/>
  <c r="B4296" i="76" s="1"/>
  <c r="B4297" i="76" s="1"/>
  <c r="B4298" i="76" s="1"/>
  <c r="B4299" i="76" s="1"/>
  <c r="B4300" i="76" s="1"/>
  <c r="B4301" i="76" s="1"/>
  <c r="B4302" i="76" s="1"/>
  <c r="B4303" i="76" s="1"/>
  <c r="B4304" i="76" s="1"/>
  <c r="B4305" i="76" s="1"/>
  <c r="B4306" i="76" s="1"/>
  <c r="B4307" i="76" s="1"/>
  <c r="B4308" i="76" s="1"/>
  <c r="B4309" i="76" s="1"/>
  <c r="B4310" i="76" s="1"/>
  <c r="B4311" i="76" s="1"/>
  <c r="B4312" i="76" s="1"/>
  <c r="B4313" i="76" s="1"/>
  <c r="B4314" i="76" s="1"/>
  <c r="B4315" i="76" s="1"/>
  <c r="B4316" i="76" s="1"/>
  <c r="B4317" i="76" s="1"/>
  <c r="B4318" i="76" s="1"/>
  <c r="B4319" i="76" s="1"/>
  <c r="B4320" i="76" s="1"/>
  <c r="B4321" i="76" s="1"/>
  <c r="B4322" i="76" s="1"/>
  <c r="B4323" i="76" s="1"/>
  <c r="B4324" i="76" s="1"/>
  <c r="B4325" i="76" s="1"/>
  <c r="B4326" i="76" s="1"/>
  <c r="B4327" i="76" s="1"/>
  <c r="B4328" i="76" s="1"/>
  <c r="B4329" i="76" s="1"/>
  <c r="B4330" i="76" s="1"/>
  <c r="B4331" i="76" s="1"/>
  <c r="B4332" i="76" s="1"/>
  <c r="B4333" i="76" s="1"/>
  <c r="B4334" i="76" s="1"/>
  <c r="B4335" i="76" s="1"/>
  <c r="B4336" i="76" s="1"/>
  <c r="B4337" i="76" s="1"/>
  <c r="B4338" i="76" s="1"/>
  <c r="B4339" i="76" s="1"/>
  <c r="B4340" i="76" s="1"/>
  <c r="B4341" i="76" s="1"/>
  <c r="B4342" i="76" s="1"/>
  <c r="B4343" i="76" s="1"/>
  <c r="B4344" i="76" s="1"/>
  <c r="B4345" i="76" s="1"/>
  <c r="B4346" i="76" s="1"/>
  <c r="B4347" i="76" s="1"/>
  <c r="B4348" i="76" s="1"/>
  <c r="B4349" i="76" s="1"/>
  <c r="B4350" i="76" s="1"/>
  <c r="B4351" i="76" s="1"/>
  <c r="B4352" i="76" s="1"/>
  <c r="B4353" i="76" s="1"/>
  <c r="B4354" i="76" s="1"/>
  <c r="B4355" i="76" s="1"/>
  <c r="B4356" i="76" s="1"/>
  <c r="B4357" i="76" s="1"/>
  <c r="B4358" i="76" s="1"/>
  <c r="B4359" i="76" s="1"/>
  <c r="B4360" i="76" s="1"/>
  <c r="B4361" i="76" s="1"/>
  <c r="B4362" i="76" s="1"/>
  <c r="B4363" i="76" s="1"/>
  <c r="B4364" i="76" s="1"/>
  <c r="B4365" i="76" s="1"/>
  <c r="B4366" i="76" s="1"/>
  <c r="B4367" i="76" s="1"/>
  <c r="B4368" i="76" s="1"/>
  <c r="B4369" i="76" s="1"/>
  <c r="B4370" i="76" s="1"/>
  <c r="B4371" i="76" s="1"/>
  <c r="B4372" i="76" s="1"/>
  <c r="B4373" i="76" s="1"/>
  <c r="B4374" i="76" s="1"/>
  <c r="B4375" i="76" s="1"/>
  <c r="B4376" i="76" s="1"/>
  <c r="B4377" i="76" s="1"/>
  <c r="B4378" i="76" s="1"/>
  <c r="B4379" i="76" s="1"/>
  <c r="B4380" i="76" s="1"/>
  <c r="B4381" i="76" s="1"/>
  <c r="B4382" i="76" s="1"/>
  <c r="B4383" i="76" s="1"/>
  <c r="B4384" i="76" s="1"/>
  <c r="B4385" i="76" s="1"/>
  <c r="B4386" i="76" s="1"/>
  <c r="B4387" i="76" s="1"/>
  <c r="B4388" i="76" s="1"/>
  <c r="B4389" i="76" s="1"/>
  <c r="B4390" i="76" s="1"/>
  <c r="B4391" i="76" s="1"/>
  <c r="B4392" i="76" s="1"/>
  <c r="B4393" i="76" s="1"/>
  <c r="B4394" i="76" s="1"/>
  <c r="B4395" i="76" s="1"/>
  <c r="B4396" i="76" s="1"/>
  <c r="B4397" i="76" s="1"/>
  <c r="B4398" i="76" s="1"/>
  <c r="B4399" i="76" s="1"/>
  <c r="B4400" i="76" s="1"/>
  <c r="B4401" i="76" s="1"/>
  <c r="B4402" i="76" s="1"/>
  <c r="B4403" i="76" s="1"/>
  <c r="B4404" i="76" s="1"/>
  <c r="B4405" i="76" s="1"/>
  <c r="B4406" i="76" s="1"/>
  <c r="B4407" i="76" s="1"/>
  <c r="B4408" i="76" s="1"/>
  <c r="B4409" i="76" s="1"/>
  <c r="B4410" i="76" s="1"/>
  <c r="B4411" i="76" s="1"/>
  <c r="B4412" i="76" s="1"/>
  <c r="B4413" i="76" s="1"/>
  <c r="B4414" i="76" s="1"/>
  <c r="B4415" i="76" s="1"/>
  <c r="B4416" i="76" s="1"/>
  <c r="B4417" i="76" s="1"/>
  <c r="B4418" i="76" s="1"/>
  <c r="B4419" i="76" s="1"/>
  <c r="B4420" i="76" s="1"/>
  <c r="B4421" i="76" s="1"/>
  <c r="B4422" i="76" s="1"/>
  <c r="B4423" i="76" s="1"/>
  <c r="B4424" i="76" s="1"/>
  <c r="B4425" i="76" s="1"/>
  <c r="B4426" i="76" s="1"/>
  <c r="B4427" i="76" s="1"/>
  <c r="B4428" i="76" s="1"/>
  <c r="B4429" i="76" s="1"/>
  <c r="B4430" i="76" s="1"/>
  <c r="B4431" i="76" s="1"/>
  <c r="B4432" i="76" s="1"/>
  <c r="B4433" i="76" s="1"/>
  <c r="B4434" i="76" s="1"/>
  <c r="B4435" i="76" s="1"/>
  <c r="B4436" i="76" s="1"/>
  <c r="B4437" i="76" s="1"/>
  <c r="B4438" i="76" s="1"/>
  <c r="B4439" i="76" s="1"/>
  <c r="B4440" i="76" s="1"/>
  <c r="B4441" i="76" s="1"/>
  <c r="B4442" i="76" s="1"/>
  <c r="B4443" i="76" s="1"/>
  <c r="B4444" i="76" s="1"/>
  <c r="B4445" i="76" s="1"/>
  <c r="B4446" i="76" s="1"/>
  <c r="B4447" i="76" s="1"/>
  <c r="B4448" i="76" s="1"/>
  <c r="B4449" i="76" s="1"/>
  <c r="B4450" i="76" s="1"/>
  <c r="B4451" i="76" s="1"/>
  <c r="B4452" i="76" s="1"/>
  <c r="B4453" i="76" s="1"/>
  <c r="B4454" i="76" s="1"/>
  <c r="B4455" i="76" s="1"/>
  <c r="B4456" i="76" s="1"/>
  <c r="B4457" i="76" s="1"/>
  <c r="B4458" i="76" s="1"/>
  <c r="B4459" i="76" s="1"/>
  <c r="B4460" i="76" s="1"/>
  <c r="B4461" i="76" s="1"/>
  <c r="B4462" i="76" s="1"/>
  <c r="B4463" i="76" s="1"/>
  <c r="B4464" i="76" s="1"/>
  <c r="B4465" i="76" s="1"/>
  <c r="B4466" i="76" s="1"/>
  <c r="B4467" i="76" s="1"/>
  <c r="B4468" i="76" s="1"/>
  <c r="B4469" i="76" s="1"/>
  <c r="B4470" i="76" s="1"/>
  <c r="B4471" i="76" s="1"/>
  <c r="B4472" i="76" s="1"/>
  <c r="B4473" i="76" s="1"/>
  <c r="B4474" i="76" s="1"/>
  <c r="B4475" i="76" s="1"/>
  <c r="B4476" i="76" s="1"/>
  <c r="B4477" i="76" s="1"/>
  <c r="B4478" i="76" s="1"/>
  <c r="B4479" i="76" s="1"/>
  <c r="B4480" i="76" s="1"/>
  <c r="B4481" i="76" s="1"/>
  <c r="B4482" i="76" s="1"/>
  <c r="B4483" i="76" s="1"/>
  <c r="B4484" i="76" s="1"/>
  <c r="B4485" i="76" s="1"/>
  <c r="B4486" i="76" s="1"/>
  <c r="B4487" i="76" s="1"/>
  <c r="B4488" i="76" s="1"/>
  <c r="B4489" i="76" s="1"/>
  <c r="B4490" i="76" s="1"/>
  <c r="B4491" i="76" s="1"/>
  <c r="B4492" i="76" s="1"/>
  <c r="B4493" i="76" s="1"/>
  <c r="B4494" i="76" s="1"/>
  <c r="B4495" i="76" s="1"/>
  <c r="B4496" i="76" s="1"/>
  <c r="B4497" i="76" s="1"/>
  <c r="B4498" i="76" s="1"/>
  <c r="B4499" i="76" s="1"/>
  <c r="B4500" i="76" s="1"/>
  <c r="B4501" i="76" s="1"/>
  <c r="B4502" i="76" s="1"/>
  <c r="B4503" i="76" s="1"/>
  <c r="B4504" i="76" s="1"/>
  <c r="B4505" i="76" s="1"/>
  <c r="B4506" i="76" s="1"/>
  <c r="B4507" i="76" s="1"/>
  <c r="B4508" i="76" s="1"/>
  <c r="B4509" i="76" s="1"/>
  <c r="B4510" i="76" s="1"/>
  <c r="B4511" i="76" s="1"/>
  <c r="B4512" i="76" s="1"/>
  <c r="B4513" i="76" s="1"/>
  <c r="B4514" i="76" s="1"/>
  <c r="B4515" i="76" s="1"/>
  <c r="B4516" i="76" s="1"/>
  <c r="B4517" i="76" s="1"/>
  <c r="B4518" i="76" s="1"/>
  <c r="B4519" i="76" s="1"/>
  <c r="B4520" i="76" s="1"/>
  <c r="B4521" i="76" s="1"/>
  <c r="B4522" i="76" s="1"/>
  <c r="B4523" i="76" s="1"/>
  <c r="B4524" i="76" s="1"/>
  <c r="B4525" i="76" s="1"/>
  <c r="B4526" i="76" s="1"/>
  <c r="B4527" i="76" s="1"/>
  <c r="B4528" i="76" s="1"/>
  <c r="B4529" i="76" s="1"/>
  <c r="B4530" i="76" s="1"/>
  <c r="B4531" i="76" s="1"/>
  <c r="B4532" i="76" s="1"/>
  <c r="B4533" i="76" s="1"/>
  <c r="B4534" i="76" s="1"/>
  <c r="B4535" i="76" s="1"/>
  <c r="B4536" i="76" s="1"/>
  <c r="B4537" i="76" s="1"/>
  <c r="B4538" i="76" s="1"/>
  <c r="B4539" i="76" s="1"/>
  <c r="B4540" i="76" s="1"/>
  <c r="B4541" i="76" s="1"/>
  <c r="B4542" i="76" s="1"/>
  <c r="B4543" i="76" s="1"/>
  <c r="B4544" i="76" s="1"/>
  <c r="B4545" i="76" s="1"/>
  <c r="B4546" i="76" s="1"/>
  <c r="B4547" i="76" s="1"/>
  <c r="B4548" i="76" s="1"/>
  <c r="B4549" i="76" s="1"/>
  <c r="B4550" i="76" s="1"/>
  <c r="B4551" i="76" s="1"/>
  <c r="B4552" i="76" s="1"/>
  <c r="B4553" i="76" s="1"/>
  <c r="B4554" i="76" s="1"/>
  <c r="B4555" i="76" s="1"/>
  <c r="B4556" i="76" s="1"/>
  <c r="B4557" i="76" s="1"/>
  <c r="B4558" i="76" s="1"/>
  <c r="B4559" i="76" s="1"/>
  <c r="B4560" i="76" s="1"/>
  <c r="B4561" i="76" s="1"/>
  <c r="B4562" i="76" s="1"/>
  <c r="B4563" i="76" s="1"/>
  <c r="B4564" i="76" s="1"/>
  <c r="B4565" i="76" s="1"/>
  <c r="B4566" i="76" s="1"/>
  <c r="B4567" i="76" s="1"/>
  <c r="B4568" i="76" s="1"/>
  <c r="B4569" i="76" s="1"/>
  <c r="B4570" i="76" s="1"/>
  <c r="B4571" i="76" s="1"/>
  <c r="B4572" i="76" s="1"/>
  <c r="B4573" i="76" s="1"/>
  <c r="B4574" i="76" s="1"/>
  <c r="B4575" i="76" s="1"/>
  <c r="B4576" i="76" s="1"/>
  <c r="B4577" i="76" s="1"/>
  <c r="B4578" i="76" s="1"/>
  <c r="B4579" i="76" s="1"/>
  <c r="B4580" i="76" s="1"/>
  <c r="B4581" i="76" s="1"/>
  <c r="B4582" i="76" s="1"/>
  <c r="B4583" i="76" s="1"/>
  <c r="B4584" i="76" s="1"/>
  <c r="B4585" i="76" s="1"/>
  <c r="B4586" i="76" s="1"/>
  <c r="B4587" i="76" s="1"/>
  <c r="B4588" i="76" s="1"/>
  <c r="B4589" i="76" s="1"/>
  <c r="B4590" i="76" s="1"/>
  <c r="B4591" i="76" s="1"/>
  <c r="B4592" i="76" s="1"/>
  <c r="B4593" i="76" s="1"/>
  <c r="B4594" i="76" s="1"/>
  <c r="B4595" i="76" s="1"/>
  <c r="B4596" i="76" s="1"/>
  <c r="B4597" i="76" s="1"/>
  <c r="B4598" i="76" s="1"/>
  <c r="B4599" i="76" s="1"/>
  <c r="B4600" i="76" s="1"/>
  <c r="B4601" i="76" s="1"/>
  <c r="B4602" i="76" s="1"/>
  <c r="B4603" i="76" s="1"/>
  <c r="B4604" i="76" s="1"/>
  <c r="B4605" i="76" s="1"/>
  <c r="B4606" i="76" s="1"/>
  <c r="B4607" i="76" s="1"/>
  <c r="B4608" i="76" s="1"/>
  <c r="B4609" i="76" s="1"/>
  <c r="B4610" i="76" s="1"/>
  <c r="B4611" i="76" s="1"/>
  <c r="B4612" i="76" s="1"/>
  <c r="B4613" i="76" s="1"/>
  <c r="B4614" i="76" s="1"/>
  <c r="B4615" i="76" s="1"/>
  <c r="B4616" i="76" s="1"/>
  <c r="B4617" i="76" s="1"/>
  <c r="B4618" i="76" s="1"/>
  <c r="B4619" i="76" s="1"/>
  <c r="B4620" i="76" s="1"/>
  <c r="B4621" i="76" s="1"/>
  <c r="B4622" i="76" s="1"/>
  <c r="B4623" i="76" s="1"/>
  <c r="B4624" i="76" s="1"/>
  <c r="B4625" i="76" s="1"/>
  <c r="B4626" i="76" s="1"/>
  <c r="B4627" i="76" s="1"/>
  <c r="B4628" i="76" s="1"/>
  <c r="B4629" i="76" s="1"/>
  <c r="B4630" i="76" s="1"/>
  <c r="B4631" i="76" s="1"/>
  <c r="B4632" i="76" s="1"/>
  <c r="B4633" i="76" s="1"/>
  <c r="B4634" i="76" s="1"/>
  <c r="B4635" i="76" s="1"/>
  <c r="B4636" i="76" s="1"/>
  <c r="B4637" i="76" s="1"/>
  <c r="B4638" i="76" s="1"/>
  <c r="B4639" i="76" s="1"/>
  <c r="B4640" i="76" s="1"/>
  <c r="B4641" i="76" s="1"/>
  <c r="B4642" i="76" s="1"/>
  <c r="B4643" i="76" s="1"/>
  <c r="B4644" i="76" s="1"/>
  <c r="B4645" i="76" s="1"/>
  <c r="B4646" i="76" s="1"/>
  <c r="B4647" i="76" s="1"/>
  <c r="B4648" i="76" s="1"/>
  <c r="B4649" i="76" s="1"/>
  <c r="B4650" i="76" s="1"/>
  <c r="B4651" i="76" s="1"/>
  <c r="B4652" i="76" s="1"/>
  <c r="B4653" i="76" s="1"/>
  <c r="B4654" i="76" s="1"/>
  <c r="B4655" i="76" s="1"/>
  <c r="B4656" i="76" s="1"/>
  <c r="B4657" i="76" s="1"/>
  <c r="B4658" i="76" s="1"/>
  <c r="B4659" i="76" s="1"/>
  <c r="B4660" i="76" s="1"/>
  <c r="B4661" i="76" s="1"/>
  <c r="B4662" i="76" s="1"/>
  <c r="B4663" i="76" s="1"/>
  <c r="B4664" i="76" s="1"/>
  <c r="B4665" i="76" s="1"/>
  <c r="B4666" i="76" s="1"/>
  <c r="B4667" i="76" s="1"/>
  <c r="B4668" i="76" s="1"/>
  <c r="B4669" i="76" s="1"/>
  <c r="B4670" i="76" s="1"/>
  <c r="B4671" i="76" s="1"/>
  <c r="B4672" i="76" s="1"/>
  <c r="B4673" i="76" s="1"/>
  <c r="B4674" i="76" s="1"/>
  <c r="B4675" i="76" s="1"/>
  <c r="B4676" i="76" s="1"/>
  <c r="B4677" i="76" s="1"/>
  <c r="B4678" i="76" s="1"/>
  <c r="B4679" i="76" s="1"/>
  <c r="B4680" i="76" s="1"/>
  <c r="B4681" i="76" s="1"/>
  <c r="B4682" i="76" s="1"/>
  <c r="B4683" i="76" s="1"/>
  <c r="B4684" i="76" s="1"/>
  <c r="B4685" i="76" s="1"/>
  <c r="B4686" i="76" s="1"/>
  <c r="B4687" i="76" s="1"/>
  <c r="B4688" i="76" s="1"/>
  <c r="B4689" i="76" s="1"/>
  <c r="B4690" i="76" s="1"/>
  <c r="B4691" i="76" s="1"/>
  <c r="B4692" i="76" s="1"/>
  <c r="B4693" i="76" s="1"/>
  <c r="B4694" i="76" s="1"/>
  <c r="B4695" i="76" s="1"/>
  <c r="B4696" i="76" s="1"/>
  <c r="B4697" i="76" s="1"/>
  <c r="B4698" i="76" s="1"/>
  <c r="B4699" i="76" s="1"/>
  <c r="B4700" i="76" s="1"/>
  <c r="B4701" i="76" s="1"/>
  <c r="B4702" i="76" s="1"/>
  <c r="B4703" i="76" s="1"/>
  <c r="B4704" i="76" s="1"/>
  <c r="B4705" i="76" s="1"/>
  <c r="B4706" i="76" s="1"/>
  <c r="B4707" i="76" s="1"/>
  <c r="B4708" i="76" s="1"/>
  <c r="B4709" i="76" s="1"/>
  <c r="B4710" i="76" s="1"/>
  <c r="B4711" i="76" s="1"/>
  <c r="B4712" i="76" s="1"/>
  <c r="B4713" i="76" s="1"/>
  <c r="B4714" i="76" s="1"/>
  <c r="B4715" i="76" s="1"/>
  <c r="B4716" i="76" s="1"/>
  <c r="B4717" i="76" s="1"/>
  <c r="B4718" i="76" s="1"/>
  <c r="B4719" i="76" s="1"/>
  <c r="B4720" i="76" s="1"/>
  <c r="B4721" i="76" s="1"/>
  <c r="B4722" i="76" s="1"/>
  <c r="B4723" i="76" s="1"/>
  <c r="B4724" i="76" s="1"/>
  <c r="B4725" i="76" s="1"/>
  <c r="B4726" i="76" s="1"/>
  <c r="B4727" i="76" s="1"/>
  <c r="B4728" i="76" s="1"/>
  <c r="B4729" i="76" s="1"/>
  <c r="B4730" i="76" s="1"/>
  <c r="B4731" i="76" s="1"/>
  <c r="B4732" i="76" s="1"/>
  <c r="B4733" i="76" s="1"/>
  <c r="B4734" i="76" s="1"/>
  <c r="B4735" i="76" s="1"/>
  <c r="B4736" i="76" s="1"/>
  <c r="B4737" i="76" s="1"/>
  <c r="B4738" i="76" s="1"/>
  <c r="B4739" i="76" s="1"/>
  <c r="B4740" i="76" s="1"/>
  <c r="B4741" i="76" s="1"/>
  <c r="B4742" i="76" s="1"/>
  <c r="B4743" i="76" s="1"/>
  <c r="B4744" i="76" s="1"/>
  <c r="B4745" i="76" s="1"/>
  <c r="B4746" i="76" s="1"/>
  <c r="B4747" i="76" s="1"/>
  <c r="B4748" i="76" s="1"/>
  <c r="B4749" i="76" s="1"/>
  <c r="B4750" i="76" s="1"/>
  <c r="B4751" i="76" s="1"/>
  <c r="B4752" i="76" s="1"/>
  <c r="B4753" i="76" s="1"/>
  <c r="B4754" i="76" s="1"/>
  <c r="B4755" i="76" s="1"/>
  <c r="B4756" i="76" s="1"/>
  <c r="B4757" i="76" s="1"/>
  <c r="B4758" i="76" s="1"/>
  <c r="B4759" i="76" s="1"/>
  <c r="B4760" i="76" s="1"/>
  <c r="B4761" i="76" s="1"/>
  <c r="B4762" i="76" s="1"/>
  <c r="B4763" i="76" s="1"/>
  <c r="B4764" i="76" s="1"/>
  <c r="B4765" i="76" s="1"/>
  <c r="B4766" i="76" s="1"/>
  <c r="B4767" i="76" s="1"/>
  <c r="B4768" i="76" s="1"/>
  <c r="B4769" i="76" s="1"/>
  <c r="B4770" i="76" s="1"/>
  <c r="B4771" i="76" s="1"/>
  <c r="B4772" i="76" s="1"/>
  <c r="B4773" i="76" s="1"/>
  <c r="B4774" i="76" s="1"/>
  <c r="B4775" i="76" s="1"/>
  <c r="B4776" i="76" s="1"/>
  <c r="B4777" i="76" s="1"/>
  <c r="B4778" i="76" s="1"/>
  <c r="B4779" i="76" s="1"/>
  <c r="B4780" i="76" s="1"/>
  <c r="B4781" i="76" s="1"/>
  <c r="B4782" i="76" s="1"/>
  <c r="B4783" i="76" s="1"/>
  <c r="B4784" i="76" s="1"/>
  <c r="B4785" i="76" s="1"/>
  <c r="B4786" i="76" s="1"/>
  <c r="B4787" i="76" s="1"/>
  <c r="B4788" i="76" s="1"/>
  <c r="B4789" i="76" s="1"/>
  <c r="B4790" i="76" s="1"/>
  <c r="B4791" i="76" s="1"/>
  <c r="B4792" i="76" s="1"/>
  <c r="B4793" i="76" s="1"/>
  <c r="B4794" i="76" s="1"/>
  <c r="B4795" i="76" s="1"/>
  <c r="B4796" i="76" s="1"/>
  <c r="B4797" i="76" s="1"/>
  <c r="B4798" i="76" s="1"/>
  <c r="B4799" i="76" s="1"/>
  <c r="B4800" i="76" s="1"/>
  <c r="B4801" i="76" s="1"/>
  <c r="B4802" i="76" s="1"/>
  <c r="B4803" i="76" s="1"/>
  <c r="B4804" i="76" s="1"/>
  <c r="B4805" i="76" s="1"/>
  <c r="B4806" i="76" s="1"/>
  <c r="B4807" i="76" s="1"/>
  <c r="B4808" i="76" s="1"/>
  <c r="B4809" i="76" s="1"/>
  <c r="B4810" i="76" s="1"/>
  <c r="B4811" i="76" s="1"/>
  <c r="B4812" i="76" s="1"/>
  <c r="B4813" i="76" s="1"/>
  <c r="B4814" i="76" s="1"/>
  <c r="B4815" i="76" s="1"/>
  <c r="B4816" i="76" s="1"/>
  <c r="B4817" i="76" s="1"/>
  <c r="B4818" i="76" s="1"/>
  <c r="B4819" i="76" s="1"/>
  <c r="B4820" i="76" s="1"/>
  <c r="B4821" i="76" s="1"/>
  <c r="B4822" i="76" s="1"/>
  <c r="B4823" i="76" s="1"/>
  <c r="B4824" i="76" s="1"/>
  <c r="B4825" i="76" s="1"/>
  <c r="B4826" i="76" s="1"/>
  <c r="B4827" i="76" s="1"/>
  <c r="B4828" i="76" s="1"/>
  <c r="B4829" i="76" s="1"/>
  <c r="B4830" i="76" s="1"/>
  <c r="B4831" i="76" s="1"/>
  <c r="B4832" i="76" s="1"/>
  <c r="B4833" i="76" s="1"/>
  <c r="B4834" i="76" s="1"/>
  <c r="B4835" i="76" s="1"/>
  <c r="B4836" i="76" s="1"/>
  <c r="B4837" i="76" s="1"/>
  <c r="B4838" i="76" s="1"/>
  <c r="B4839" i="76" s="1"/>
  <c r="B4840" i="76" s="1"/>
  <c r="B4841" i="76" s="1"/>
  <c r="B4842" i="76" s="1"/>
  <c r="B4843" i="76" s="1"/>
  <c r="B4844" i="76" s="1"/>
  <c r="B4845" i="76" s="1"/>
  <c r="B4846" i="76" s="1"/>
  <c r="B4847" i="76" s="1"/>
  <c r="B4848" i="76" s="1"/>
  <c r="B4849" i="76" s="1"/>
  <c r="B4850" i="76" s="1"/>
  <c r="B4851" i="76" s="1"/>
  <c r="B4852" i="76" s="1"/>
  <c r="B4853" i="76" s="1"/>
  <c r="B4854" i="76" s="1"/>
  <c r="B4855" i="76" s="1"/>
  <c r="B4856" i="76" s="1"/>
  <c r="B4857" i="76" s="1"/>
  <c r="B4858" i="76" s="1"/>
  <c r="B4859" i="76" s="1"/>
  <c r="B4860" i="76" s="1"/>
  <c r="B4861" i="76" s="1"/>
  <c r="B4862" i="76" s="1"/>
  <c r="B4863" i="76" s="1"/>
  <c r="B4864" i="76" s="1"/>
  <c r="B4865" i="76" s="1"/>
  <c r="B4866" i="76" s="1"/>
  <c r="B4867" i="76" s="1"/>
  <c r="B4868" i="76" s="1"/>
  <c r="B4869" i="76" s="1"/>
  <c r="B4870" i="76" s="1"/>
  <c r="B4871" i="76" s="1"/>
  <c r="B4872" i="76" s="1"/>
  <c r="B4873" i="76" s="1"/>
  <c r="B4874" i="76" s="1"/>
  <c r="B4875" i="76" s="1"/>
  <c r="B4876" i="76" s="1"/>
  <c r="B4877" i="76" s="1"/>
  <c r="B4878" i="76" s="1"/>
  <c r="B4879" i="76" s="1"/>
  <c r="B4880" i="76" s="1"/>
  <c r="B4881" i="76" s="1"/>
  <c r="B4882" i="76" s="1"/>
  <c r="B4883" i="76" s="1"/>
  <c r="B4884" i="76" s="1"/>
  <c r="B4885" i="76" s="1"/>
  <c r="B4886" i="76" s="1"/>
  <c r="B4887" i="76" s="1"/>
  <c r="B4888" i="76" s="1"/>
  <c r="B4889" i="76" s="1"/>
  <c r="B4890" i="76" s="1"/>
  <c r="B4891" i="76" s="1"/>
  <c r="B4892" i="76" s="1"/>
  <c r="B4893" i="76" s="1"/>
  <c r="B4894" i="76" s="1"/>
  <c r="B4895" i="76" s="1"/>
  <c r="B4896" i="76" s="1"/>
  <c r="B4897" i="76" s="1"/>
  <c r="B4898" i="76" s="1"/>
  <c r="B4899" i="76" s="1"/>
  <c r="B4900" i="76" s="1"/>
  <c r="B4901" i="76" s="1"/>
  <c r="B4902" i="76" s="1"/>
  <c r="B4903" i="76" s="1"/>
  <c r="B4904" i="76" s="1"/>
  <c r="B4905" i="76" s="1"/>
  <c r="B4906" i="76" s="1"/>
  <c r="B4907" i="76" s="1"/>
  <c r="B4908" i="76" s="1"/>
  <c r="B4909" i="76" s="1"/>
  <c r="B4910" i="76" s="1"/>
  <c r="B4911" i="76" s="1"/>
  <c r="B4912" i="76" s="1"/>
  <c r="B4913" i="76" s="1"/>
  <c r="B4914" i="76" s="1"/>
  <c r="B4915" i="76" s="1"/>
  <c r="B4916" i="76" s="1"/>
  <c r="B4917" i="76" s="1"/>
  <c r="B4918" i="76" s="1"/>
  <c r="B4919" i="76" s="1"/>
  <c r="B4920" i="76" s="1"/>
  <c r="B4921" i="76" s="1"/>
  <c r="B4922" i="76" s="1"/>
  <c r="B4923" i="76" s="1"/>
  <c r="B4924" i="76" s="1"/>
  <c r="B4925" i="76" s="1"/>
  <c r="B4926" i="76" s="1"/>
  <c r="B4927" i="76" s="1"/>
  <c r="B4928" i="76" s="1"/>
  <c r="B4929" i="76" s="1"/>
  <c r="B4930" i="76" s="1"/>
  <c r="B4931" i="76" s="1"/>
  <c r="B4932" i="76" s="1"/>
  <c r="B4933" i="76" s="1"/>
  <c r="B4934" i="76" s="1"/>
  <c r="B4935" i="76" s="1"/>
  <c r="B4936" i="76" s="1"/>
  <c r="B4937" i="76" s="1"/>
  <c r="B4938" i="76" s="1"/>
  <c r="B4939" i="76" s="1"/>
  <c r="B4940" i="76" s="1"/>
  <c r="B4941" i="76" s="1"/>
  <c r="B4942" i="76" s="1"/>
  <c r="B4943" i="76" s="1"/>
  <c r="B4944" i="76" s="1"/>
  <c r="B4945" i="76" s="1"/>
  <c r="B4946" i="76" s="1"/>
  <c r="B4947" i="76" s="1"/>
  <c r="B4948" i="76" s="1"/>
  <c r="B4949" i="76" s="1"/>
  <c r="B4950" i="76" s="1"/>
  <c r="B4951" i="76" s="1"/>
  <c r="B4952" i="76" s="1"/>
  <c r="B4953" i="76" s="1"/>
  <c r="B4954" i="76" s="1"/>
  <c r="B4955" i="76" s="1"/>
  <c r="B4956" i="76" s="1"/>
  <c r="B4957" i="76" s="1"/>
  <c r="B4958" i="76" s="1"/>
  <c r="B4959" i="76" s="1"/>
  <c r="B4960" i="76" s="1"/>
  <c r="B4961" i="76" s="1"/>
  <c r="B4962" i="76" s="1"/>
  <c r="B4963" i="76" s="1"/>
  <c r="B4964" i="76" s="1"/>
  <c r="B4965" i="76" s="1"/>
  <c r="B4966" i="76" s="1"/>
  <c r="B4967" i="76" s="1"/>
  <c r="B4968" i="76" s="1"/>
  <c r="B4969" i="76" s="1"/>
  <c r="B4970" i="76" s="1"/>
  <c r="B4971" i="76" s="1"/>
  <c r="B4972" i="76" s="1"/>
  <c r="B4973" i="76" s="1"/>
  <c r="B4974" i="76" s="1"/>
  <c r="B4975" i="76" s="1"/>
  <c r="B4976" i="76" s="1"/>
  <c r="B4977" i="76" s="1"/>
  <c r="B4978" i="76" s="1"/>
  <c r="B4979" i="76" s="1"/>
  <c r="B4980" i="76" s="1"/>
  <c r="B4981" i="76" s="1"/>
  <c r="B4982" i="76" s="1"/>
  <c r="B4983" i="76" s="1"/>
  <c r="B4984" i="76" s="1"/>
  <c r="B4985" i="76" s="1"/>
  <c r="B4986" i="76" s="1"/>
  <c r="B4987" i="76" s="1"/>
  <c r="B4988" i="76" s="1"/>
  <c r="B4989" i="76" s="1"/>
  <c r="B4990" i="76" s="1"/>
  <c r="B4991" i="76" s="1"/>
  <c r="B4992" i="76" s="1"/>
  <c r="B4993" i="76" s="1"/>
  <c r="B4994" i="76" s="1"/>
  <c r="B4995" i="76" s="1"/>
  <c r="B4996" i="76" s="1"/>
  <c r="B4997" i="76" s="1"/>
  <c r="B4998" i="76" s="1"/>
  <c r="B4999" i="76" s="1"/>
  <c r="B5000" i="76" s="1"/>
  <c r="B5001" i="76" s="1"/>
  <c r="B5002" i="76" s="1"/>
  <c r="B5003" i="76" s="1"/>
  <c r="B5004" i="76" s="1"/>
  <c r="B5005" i="76" s="1"/>
  <c r="B5006" i="76" s="1"/>
  <c r="B5007" i="76" s="1"/>
  <c r="B5008" i="76" s="1"/>
  <c r="B5009" i="76" s="1"/>
  <c r="B5010" i="76" s="1"/>
  <c r="B5011" i="76" s="1"/>
  <c r="B5012" i="76" s="1"/>
  <c r="B5013" i="76" s="1"/>
  <c r="B5014" i="76" s="1"/>
  <c r="B5015" i="76" s="1"/>
  <c r="B5016" i="76" s="1"/>
  <c r="B5017" i="76" s="1"/>
  <c r="B5018" i="76" s="1"/>
  <c r="B5019" i="76" s="1"/>
  <c r="B5020" i="76" s="1"/>
  <c r="B5021" i="76" s="1"/>
  <c r="B5022" i="76" s="1"/>
  <c r="B5023" i="76" s="1"/>
  <c r="B5024" i="76" s="1"/>
  <c r="B5025" i="76" s="1"/>
  <c r="B5026" i="76" s="1"/>
  <c r="B5027" i="76" s="1"/>
  <c r="B5028" i="76" s="1"/>
  <c r="B5029" i="76" s="1"/>
  <c r="B5030" i="76" s="1"/>
  <c r="B5031" i="76" s="1"/>
  <c r="B5032" i="76" s="1"/>
  <c r="B5033" i="76" s="1"/>
  <c r="B5034" i="76" s="1"/>
  <c r="B5035" i="76" s="1"/>
  <c r="B5036" i="76" s="1"/>
  <c r="B5037" i="76" s="1"/>
  <c r="B5038" i="76" s="1"/>
  <c r="B5039" i="76" s="1"/>
  <c r="B5040" i="76" s="1"/>
  <c r="B5041" i="76" s="1"/>
  <c r="B5042" i="76" s="1"/>
  <c r="B5043" i="76" s="1"/>
  <c r="B5044" i="76" s="1"/>
  <c r="B5045" i="76" s="1"/>
  <c r="B5046" i="76" s="1"/>
  <c r="B5047" i="76" s="1"/>
  <c r="B5048" i="76" s="1"/>
  <c r="B5049" i="76" s="1"/>
  <c r="B5050" i="76" s="1"/>
  <c r="B5051" i="76" s="1"/>
  <c r="B5052" i="76" s="1"/>
  <c r="B5053" i="76" s="1"/>
  <c r="B5054" i="76" s="1"/>
  <c r="B5055" i="76" s="1"/>
  <c r="B5056" i="76" s="1"/>
  <c r="B5057" i="76" s="1"/>
  <c r="B5058" i="76" s="1"/>
  <c r="B5059" i="76" s="1"/>
  <c r="B5060" i="76" s="1"/>
  <c r="B5061" i="76" s="1"/>
  <c r="B5062" i="76" s="1"/>
  <c r="B5063" i="76" s="1"/>
  <c r="B5064" i="76" s="1"/>
  <c r="B5065" i="76" s="1"/>
  <c r="B5066" i="76" s="1"/>
  <c r="B5067" i="76" s="1"/>
  <c r="B5068" i="76" s="1"/>
  <c r="B5069" i="76" s="1"/>
  <c r="B5070" i="76" s="1"/>
  <c r="B5071" i="76" s="1"/>
  <c r="B5072" i="76" s="1"/>
  <c r="B5073" i="76" s="1"/>
  <c r="B5074" i="76" s="1"/>
  <c r="B5075" i="76" s="1"/>
  <c r="B5076" i="76" s="1"/>
  <c r="B5077" i="76" s="1"/>
  <c r="B5078" i="76" s="1"/>
  <c r="B5079" i="76" s="1"/>
  <c r="B5080" i="76" s="1"/>
  <c r="B5081" i="76" s="1"/>
  <c r="B5082" i="76" s="1"/>
  <c r="B5083" i="76" s="1"/>
  <c r="B5084" i="76" s="1"/>
  <c r="B5085" i="76" s="1"/>
  <c r="B5086" i="76" s="1"/>
  <c r="B5087" i="76" s="1"/>
  <c r="B5088" i="76" s="1"/>
  <c r="B5089" i="76" s="1"/>
  <c r="B5090" i="76" s="1"/>
  <c r="B5091" i="76" s="1"/>
  <c r="B5092" i="76" s="1"/>
  <c r="B5093" i="76" s="1"/>
  <c r="B5094" i="76" s="1"/>
  <c r="B5095" i="76" s="1"/>
  <c r="B5096" i="76" s="1"/>
  <c r="B5097" i="76" s="1"/>
  <c r="B5098" i="76" s="1"/>
  <c r="B5099" i="76" s="1"/>
  <c r="B5100" i="76" s="1"/>
  <c r="B5101" i="76" s="1"/>
  <c r="B5102" i="76" s="1"/>
  <c r="B5103" i="76" s="1"/>
  <c r="B5104" i="76" s="1"/>
  <c r="B5105" i="76" s="1"/>
  <c r="B5106" i="76" s="1"/>
  <c r="B5107" i="76" s="1"/>
  <c r="B5108" i="76" s="1"/>
  <c r="B5109" i="76" s="1"/>
  <c r="B5110" i="76" s="1"/>
  <c r="B5111" i="76" s="1"/>
  <c r="B5112" i="76" s="1"/>
  <c r="B5113" i="76" s="1"/>
  <c r="B5114" i="76" s="1"/>
  <c r="B5115" i="76" s="1"/>
  <c r="B5116" i="76" s="1"/>
  <c r="B5117" i="76" s="1"/>
  <c r="B5118" i="76" s="1"/>
  <c r="B5119" i="76" s="1"/>
  <c r="B5120" i="76" s="1"/>
  <c r="B5121" i="76" s="1"/>
  <c r="B5122" i="76" s="1"/>
  <c r="B5123" i="76" s="1"/>
  <c r="B5124" i="76" s="1"/>
  <c r="B5125" i="76" s="1"/>
  <c r="B5126" i="76" s="1"/>
  <c r="B5127" i="76" s="1"/>
  <c r="B5128" i="76" s="1"/>
  <c r="B5129" i="76" s="1"/>
  <c r="B5130" i="76" s="1"/>
  <c r="B5131" i="76" s="1"/>
  <c r="B5132" i="76" s="1"/>
  <c r="B5133" i="76" s="1"/>
  <c r="B5134" i="76" s="1"/>
  <c r="B5135" i="76" s="1"/>
  <c r="B5136" i="76" s="1"/>
  <c r="B5137" i="76" s="1"/>
  <c r="B5138" i="76" s="1"/>
  <c r="B5139" i="76" s="1"/>
  <c r="B5140" i="76" s="1"/>
  <c r="B5141" i="76" s="1"/>
  <c r="B5142" i="76" s="1"/>
  <c r="B5143" i="76" s="1"/>
  <c r="B5144" i="76" s="1"/>
  <c r="B5145" i="76" s="1"/>
  <c r="B5146" i="76" s="1"/>
  <c r="B5147" i="76" s="1"/>
  <c r="B5148" i="76" s="1"/>
  <c r="B5149" i="76" s="1"/>
  <c r="B5150" i="76" s="1"/>
  <c r="B5151" i="76" s="1"/>
  <c r="B5152" i="76" s="1"/>
  <c r="B5153" i="76" s="1"/>
  <c r="B5154" i="76" s="1"/>
  <c r="B5155" i="76" s="1"/>
  <c r="B5156" i="76" s="1"/>
  <c r="B5157" i="76" s="1"/>
  <c r="B5158" i="76" s="1"/>
  <c r="B5159" i="76" s="1"/>
  <c r="B5160" i="76" s="1"/>
  <c r="B5161" i="76" s="1"/>
  <c r="B5162" i="76" s="1"/>
  <c r="B5163" i="76" s="1"/>
  <c r="B5164" i="76" s="1"/>
  <c r="B5165" i="76" s="1"/>
  <c r="B5166" i="76" s="1"/>
  <c r="B5167" i="76" s="1"/>
  <c r="B5168" i="76" s="1"/>
  <c r="B5169" i="76" s="1"/>
  <c r="B5170" i="76" s="1"/>
  <c r="B5171" i="76" s="1"/>
  <c r="B5172" i="76" s="1"/>
  <c r="B5173" i="76" s="1"/>
  <c r="B5174" i="76" s="1"/>
  <c r="B5175" i="76" s="1"/>
  <c r="B5176" i="76" s="1"/>
  <c r="B5177" i="76" s="1"/>
  <c r="B5178" i="76" s="1"/>
  <c r="B5179" i="76" s="1"/>
  <c r="B5180" i="76" s="1"/>
  <c r="B5181" i="76" s="1"/>
  <c r="B5182" i="76" s="1"/>
  <c r="B5183" i="76" s="1"/>
  <c r="B5184" i="76" s="1"/>
  <c r="B5185" i="76" s="1"/>
  <c r="B5186" i="76" s="1"/>
  <c r="B5187" i="76" s="1"/>
  <c r="B5188" i="76" s="1"/>
  <c r="B5189" i="76" s="1"/>
  <c r="B5190" i="76" s="1"/>
  <c r="B5191" i="76" s="1"/>
  <c r="B5192" i="76" s="1"/>
  <c r="B5193" i="76" s="1"/>
  <c r="B5194" i="76" s="1"/>
  <c r="B5195" i="76" s="1"/>
  <c r="B5196" i="76" s="1"/>
  <c r="B5197" i="76" s="1"/>
  <c r="B5198" i="76" s="1"/>
  <c r="B5199" i="76" s="1"/>
  <c r="B5200" i="76" s="1"/>
  <c r="B5201" i="76" s="1"/>
  <c r="B5202" i="76" s="1"/>
  <c r="B5203" i="76" s="1"/>
  <c r="B5204" i="76" s="1"/>
  <c r="B5205" i="76" s="1"/>
  <c r="B5206" i="76" s="1"/>
  <c r="B5207" i="76" s="1"/>
  <c r="B5208" i="76" s="1"/>
  <c r="B5209" i="76" s="1"/>
  <c r="B5210" i="76" s="1"/>
  <c r="B5211" i="76" s="1"/>
  <c r="B5212" i="76" s="1"/>
  <c r="B5213" i="76" s="1"/>
  <c r="B5214" i="76" s="1"/>
  <c r="B5215" i="76" s="1"/>
  <c r="B5216" i="76" s="1"/>
  <c r="B5217" i="76" s="1"/>
  <c r="B5218" i="76" s="1"/>
  <c r="B5219" i="76" s="1"/>
  <c r="B5220" i="76" s="1"/>
  <c r="B5221" i="76" s="1"/>
  <c r="B5222" i="76" s="1"/>
  <c r="B5223" i="76" s="1"/>
  <c r="B5224" i="76" s="1"/>
  <c r="B5225" i="76" s="1"/>
  <c r="B5226" i="76" s="1"/>
  <c r="B5227" i="76" s="1"/>
  <c r="B5228" i="76" s="1"/>
  <c r="B5229" i="76" s="1"/>
  <c r="B5230" i="76" s="1"/>
  <c r="B5231" i="76" s="1"/>
  <c r="B5232" i="76" s="1"/>
  <c r="B5233" i="76" s="1"/>
  <c r="B5234" i="76" s="1"/>
  <c r="B5235" i="76" s="1"/>
  <c r="B5236" i="76" s="1"/>
  <c r="B5237" i="76" s="1"/>
  <c r="B5238" i="76" s="1"/>
  <c r="B5239" i="76" s="1"/>
  <c r="B5240" i="76" s="1"/>
  <c r="B5241" i="76" s="1"/>
  <c r="B5242" i="76" s="1"/>
  <c r="B5243" i="76" s="1"/>
  <c r="B5244" i="76" s="1"/>
  <c r="B5245" i="76" s="1"/>
  <c r="B5246" i="76" s="1"/>
  <c r="B5247" i="76" s="1"/>
  <c r="B5248" i="76" s="1"/>
  <c r="B5249" i="76" s="1"/>
  <c r="B5250" i="76" s="1"/>
  <c r="B5251" i="76" s="1"/>
  <c r="B5252" i="76" s="1"/>
  <c r="B5253" i="76" s="1"/>
  <c r="B5254" i="76" s="1"/>
  <c r="B5255" i="76" s="1"/>
  <c r="B5256" i="76" s="1"/>
  <c r="B5257" i="76" s="1"/>
  <c r="B5258" i="76" s="1"/>
  <c r="B5259" i="76" s="1"/>
  <c r="B5260" i="76" s="1"/>
  <c r="B5261" i="76" s="1"/>
  <c r="B5262" i="76" s="1"/>
  <c r="B5263" i="76" s="1"/>
  <c r="B5264" i="76" s="1"/>
  <c r="B5265" i="76" s="1"/>
  <c r="B5266" i="76" s="1"/>
  <c r="B5267" i="76" s="1"/>
  <c r="B5268" i="76" s="1"/>
  <c r="B5269" i="76" s="1"/>
  <c r="B5270" i="76" s="1"/>
  <c r="B5271" i="76" s="1"/>
  <c r="B5272" i="76" s="1"/>
  <c r="B5273" i="76" s="1"/>
  <c r="B5274" i="76" s="1"/>
  <c r="B5275" i="76" s="1"/>
  <c r="B5276" i="76" s="1"/>
  <c r="B5277" i="76" s="1"/>
  <c r="B5278" i="76" s="1"/>
  <c r="B5279" i="76" s="1"/>
  <c r="B5280" i="76" s="1"/>
  <c r="B5281" i="76" s="1"/>
  <c r="B5282" i="76" s="1"/>
  <c r="B5283" i="76" s="1"/>
  <c r="B5284" i="76" s="1"/>
  <c r="B5285" i="76" s="1"/>
  <c r="B5286" i="76" s="1"/>
  <c r="B5287" i="76" s="1"/>
  <c r="B5288" i="76" s="1"/>
  <c r="B5289" i="76" s="1"/>
  <c r="B5290" i="76" s="1"/>
  <c r="B5291" i="76" s="1"/>
  <c r="B5292" i="76" s="1"/>
  <c r="B5293" i="76" s="1"/>
  <c r="B5294" i="76" s="1"/>
  <c r="B5295" i="76" s="1"/>
  <c r="B5296" i="76" s="1"/>
  <c r="B5297" i="76" s="1"/>
  <c r="B5298" i="76" s="1"/>
  <c r="B5299" i="76" s="1"/>
  <c r="B5300" i="76" s="1"/>
  <c r="B5301" i="76" s="1"/>
  <c r="B5302" i="76" s="1"/>
  <c r="B5303" i="76" s="1"/>
  <c r="B5304" i="76" s="1"/>
  <c r="B5305" i="76" s="1"/>
  <c r="B5306" i="76" s="1"/>
  <c r="B5307" i="76" s="1"/>
  <c r="B5308" i="76" s="1"/>
  <c r="B5309" i="76" s="1"/>
  <c r="B5310" i="76" s="1"/>
  <c r="B5311" i="76" s="1"/>
  <c r="B5312" i="76" s="1"/>
  <c r="B5313" i="76" s="1"/>
  <c r="B5314" i="76" s="1"/>
  <c r="B5315" i="76" s="1"/>
  <c r="B5316" i="76" s="1"/>
  <c r="B5317" i="76" s="1"/>
  <c r="B5318" i="76" s="1"/>
  <c r="B5319" i="76" s="1"/>
  <c r="B5320" i="76" s="1"/>
  <c r="B5321" i="76" s="1"/>
  <c r="B5322" i="76" s="1"/>
  <c r="B5323" i="76" s="1"/>
  <c r="B5324" i="76" s="1"/>
  <c r="B5325" i="76" s="1"/>
  <c r="B5326" i="76" s="1"/>
  <c r="B5327" i="76" s="1"/>
  <c r="B5328" i="76" s="1"/>
  <c r="B5329" i="76" s="1"/>
  <c r="B5330" i="76" s="1"/>
  <c r="B5331" i="76" s="1"/>
  <c r="B5332" i="76" s="1"/>
  <c r="B5333" i="76" s="1"/>
  <c r="B5334" i="76" s="1"/>
  <c r="B5335" i="76" s="1"/>
  <c r="B5336" i="76" s="1"/>
  <c r="B5337" i="76" s="1"/>
  <c r="B5338" i="76" s="1"/>
  <c r="B5339" i="76" s="1"/>
  <c r="B5340" i="76" s="1"/>
  <c r="B5341" i="76" s="1"/>
  <c r="B5342" i="76" s="1"/>
  <c r="B5343" i="76" s="1"/>
  <c r="B5344" i="76" s="1"/>
  <c r="B5345" i="76" s="1"/>
  <c r="B5346" i="76" s="1"/>
  <c r="B5347" i="76" s="1"/>
  <c r="B5348" i="76" s="1"/>
  <c r="B5349" i="76" s="1"/>
  <c r="B5350" i="76" s="1"/>
  <c r="B5351" i="76" s="1"/>
  <c r="B5352" i="76" s="1"/>
  <c r="B5353" i="76" s="1"/>
  <c r="B5354" i="76" s="1"/>
  <c r="B5355" i="76" s="1"/>
  <c r="B5356" i="76" s="1"/>
  <c r="B5357" i="76" s="1"/>
  <c r="B5358" i="76" s="1"/>
  <c r="B5359" i="76" s="1"/>
  <c r="B5360" i="76" s="1"/>
  <c r="B5361" i="76" s="1"/>
  <c r="B5362" i="76" s="1"/>
  <c r="B5363" i="76" s="1"/>
  <c r="B5364" i="76" s="1"/>
  <c r="B5365" i="76" s="1"/>
  <c r="B5366" i="76" s="1"/>
  <c r="B5367" i="76" s="1"/>
  <c r="B5368" i="76" s="1"/>
  <c r="B5369" i="76" s="1"/>
  <c r="B5370" i="76" s="1"/>
  <c r="B5371" i="76" s="1"/>
  <c r="B5372" i="76" s="1"/>
  <c r="B5373" i="76" s="1"/>
  <c r="B5374" i="76" s="1"/>
  <c r="B5375" i="76" s="1"/>
  <c r="B5376" i="76" s="1"/>
  <c r="B5377" i="76" s="1"/>
  <c r="B5378" i="76" s="1"/>
  <c r="B5379" i="76" s="1"/>
  <c r="B5380" i="76" s="1"/>
  <c r="B5381" i="76" s="1"/>
  <c r="B5382" i="76" s="1"/>
  <c r="B5383" i="76" s="1"/>
  <c r="B5384" i="76" s="1"/>
  <c r="B5385" i="76" s="1"/>
  <c r="B5386" i="76" s="1"/>
  <c r="B5387" i="76" s="1"/>
  <c r="B5388" i="76" s="1"/>
  <c r="B5389" i="76" s="1"/>
  <c r="B5390" i="76" s="1"/>
  <c r="B5391" i="76" s="1"/>
  <c r="B5392" i="76" s="1"/>
  <c r="B5393" i="76" s="1"/>
  <c r="B5394" i="76" s="1"/>
  <c r="B5395" i="76" s="1"/>
  <c r="B5396" i="76" s="1"/>
  <c r="B5397" i="76" s="1"/>
  <c r="B5398" i="76" s="1"/>
  <c r="B5399" i="76" s="1"/>
  <c r="B5400" i="76" s="1"/>
  <c r="B5401" i="76" s="1"/>
  <c r="B5402" i="76" s="1"/>
  <c r="B5403" i="76" s="1"/>
  <c r="B5404" i="76" s="1"/>
  <c r="B5405" i="76" s="1"/>
  <c r="B5406" i="76" s="1"/>
  <c r="B5407" i="76" s="1"/>
  <c r="B5408" i="76" s="1"/>
  <c r="B5409" i="76" s="1"/>
  <c r="B5410" i="76" s="1"/>
  <c r="B5411" i="76" s="1"/>
  <c r="B5412" i="76" s="1"/>
  <c r="B5413" i="76" s="1"/>
  <c r="B5414" i="76" s="1"/>
  <c r="B5415" i="76" s="1"/>
  <c r="B5416" i="76" s="1"/>
  <c r="B5417" i="76" s="1"/>
  <c r="B5418" i="76" s="1"/>
  <c r="B5419" i="76" s="1"/>
  <c r="B5420" i="76" s="1"/>
  <c r="B5421" i="76" s="1"/>
  <c r="B5422" i="76" s="1"/>
  <c r="B5423" i="76" s="1"/>
  <c r="B5424" i="76" s="1"/>
  <c r="B5425" i="76" s="1"/>
  <c r="B5426" i="76" s="1"/>
  <c r="B5427" i="76" s="1"/>
  <c r="B5428" i="76" s="1"/>
  <c r="B5429" i="76" s="1"/>
  <c r="B5430" i="76" s="1"/>
  <c r="B5431" i="76" s="1"/>
  <c r="B5432" i="76" s="1"/>
  <c r="B5433" i="76" s="1"/>
  <c r="B5434" i="76" s="1"/>
  <c r="B5435" i="76" s="1"/>
  <c r="B5436" i="76" s="1"/>
  <c r="B5437" i="76" s="1"/>
  <c r="B5438" i="76" s="1"/>
  <c r="B5439" i="76" s="1"/>
  <c r="B5440" i="76" s="1"/>
  <c r="B5441" i="76" s="1"/>
  <c r="B5442" i="76" s="1"/>
  <c r="B5443" i="76" s="1"/>
  <c r="B5444" i="76" s="1"/>
  <c r="B5445" i="76" s="1"/>
  <c r="B5446" i="76" s="1"/>
  <c r="B5447" i="76" s="1"/>
  <c r="B5448" i="76" s="1"/>
  <c r="B5449" i="76" s="1"/>
  <c r="B5450" i="76" s="1"/>
  <c r="B5451" i="76" s="1"/>
  <c r="B5452" i="76" s="1"/>
  <c r="B5453" i="76" s="1"/>
  <c r="B5454" i="76" s="1"/>
  <c r="B5455" i="76" s="1"/>
  <c r="B5456" i="76" s="1"/>
  <c r="B5457" i="76" s="1"/>
  <c r="B5458" i="76" s="1"/>
  <c r="B5459" i="76" s="1"/>
  <c r="B5460" i="76" s="1"/>
  <c r="B5461" i="76" s="1"/>
  <c r="B5462" i="76" s="1"/>
  <c r="B5463" i="76" s="1"/>
  <c r="B5464" i="76" s="1"/>
  <c r="B5465" i="76" s="1"/>
  <c r="B5466" i="76" s="1"/>
  <c r="B5467" i="76" s="1"/>
  <c r="B5468" i="76" s="1"/>
  <c r="B5469" i="76" s="1"/>
  <c r="B5470" i="76" s="1"/>
  <c r="B5471" i="76" s="1"/>
  <c r="B5472" i="76" s="1"/>
  <c r="B5473" i="76" s="1"/>
  <c r="B5474" i="76" s="1"/>
  <c r="B5475" i="76" s="1"/>
  <c r="B5476" i="76" s="1"/>
  <c r="B5477" i="76" s="1"/>
  <c r="B5478" i="76" s="1"/>
  <c r="B5479" i="76" s="1"/>
  <c r="B5480" i="76" s="1"/>
  <c r="B5481" i="76" s="1"/>
  <c r="B5482" i="76" s="1"/>
  <c r="B5483" i="76" s="1"/>
  <c r="B5484" i="76" s="1"/>
  <c r="B5485" i="76" s="1"/>
  <c r="B5486" i="76" s="1"/>
  <c r="B5487" i="76" s="1"/>
  <c r="B5488" i="76" s="1"/>
  <c r="B5489" i="76" s="1"/>
  <c r="B5490" i="76" s="1"/>
  <c r="B5491" i="76" s="1"/>
  <c r="B5492" i="76" s="1"/>
  <c r="B5493" i="76" s="1"/>
  <c r="B5494" i="76" s="1"/>
  <c r="B5495" i="76" s="1"/>
  <c r="B5496" i="76" s="1"/>
  <c r="B5497" i="76" s="1"/>
  <c r="B5498" i="76" s="1"/>
  <c r="B5499" i="76" s="1"/>
  <c r="B5500" i="76" s="1"/>
  <c r="B5501" i="76" s="1"/>
  <c r="B5502" i="76" s="1"/>
  <c r="B5503" i="76" s="1"/>
  <c r="B5504" i="76" s="1"/>
  <c r="B5505" i="76" s="1"/>
  <c r="B5506" i="76" s="1"/>
  <c r="B5507" i="76" s="1"/>
  <c r="B5508" i="76" s="1"/>
  <c r="B5509" i="76" s="1"/>
  <c r="B5510" i="76" s="1"/>
  <c r="B5511" i="76" s="1"/>
  <c r="B5512" i="76" s="1"/>
  <c r="B5513" i="76" s="1"/>
  <c r="B5514" i="76" s="1"/>
  <c r="B5515" i="76" s="1"/>
  <c r="B5516" i="76" s="1"/>
  <c r="B5517" i="76" s="1"/>
  <c r="B5518" i="76" s="1"/>
  <c r="B5519" i="76" s="1"/>
  <c r="B5520" i="76" s="1"/>
  <c r="B5521" i="76" s="1"/>
  <c r="B5522" i="76" s="1"/>
  <c r="B5523" i="76" s="1"/>
  <c r="B5524" i="76" s="1"/>
  <c r="B5525" i="76" s="1"/>
  <c r="B5526" i="76" s="1"/>
  <c r="B5527" i="76" s="1"/>
  <c r="B5528" i="76" s="1"/>
  <c r="B5529" i="76" s="1"/>
  <c r="B5530" i="76" s="1"/>
  <c r="B5531" i="76" s="1"/>
  <c r="B5532" i="76" s="1"/>
  <c r="B5533" i="76" s="1"/>
  <c r="B5534" i="76" s="1"/>
  <c r="B5535" i="76" s="1"/>
  <c r="B5536" i="76" s="1"/>
  <c r="B5537" i="76" s="1"/>
  <c r="B5538" i="76" s="1"/>
  <c r="B5539" i="76" s="1"/>
  <c r="B5540" i="76" s="1"/>
  <c r="B5541" i="76" s="1"/>
  <c r="B5542" i="76" s="1"/>
  <c r="B5543" i="76" s="1"/>
  <c r="B5544" i="76" s="1"/>
  <c r="B5545" i="76" s="1"/>
  <c r="B5546" i="76" s="1"/>
  <c r="B5547" i="76" s="1"/>
  <c r="B5548" i="76" s="1"/>
  <c r="B5549" i="76" s="1"/>
  <c r="B5550" i="76" s="1"/>
  <c r="B5551" i="76" s="1"/>
  <c r="B5552" i="76" s="1"/>
  <c r="B5553" i="76" s="1"/>
  <c r="B5554" i="76" s="1"/>
  <c r="B5555" i="76" s="1"/>
  <c r="B5556" i="76" s="1"/>
  <c r="B5557" i="76" s="1"/>
  <c r="B5558" i="76" s="1"/>
  <c r="B5559" i="76" s="1"/>
  <c r="B5560" i="76" s="1"/>
  <c r="B5561" i="76" s="1"/>
  <c r="B5562" i="76" s="1"/>
  <c r="B5563" i="76" s="1"/>
  <c r="B5564" i="76" s="1"/>
  <c r="B5565" i="76" s="1"/>
  <c r="B5566" i="76" s="1"/>
  <c r="B5567" i="76" s="1"/>
  <c r="B5568" i="76" s="1"/>
  <c r="B5569" i="76" s="1"/>
  <c r="B5570" i="76" s="1"/>
  <c r="B5571" i="76" s="1"/>
  <c r="B5572" i="76" s="1"/>
  <c r="B5573" i="76" s="1"/>
  <c r="B5574" i="76" s="1"/>
  <c r="B5575" i="76" s="1"/>
  <c r="B5576" i="76" s="1"/>
  <c r="B5577" i="76" s="1"/>
  <c r="B5578" i="76" s="1"/>
  <c r="B5579" i="76" s="1"/>
  <c r="B5580" i="76" s="1"/>
  <c r="B5581" i="76" s="1"/>
  <c r="B5582" i="76" s="1"/>
  <c r="B5583" i="76" s="1"/>
  <c r="B5584" i="76" s="1"/>
  <c r="B5585" i="76" s="1"/>
  <c r="B5586" i="76" s="1"/>
  <c r="B5587" i="76" s="1"/>
  <c r="B5588" i="76" s="1"/>
  <c r="B5589" i="76" s="1"/>
  <c r="B5590" i="76" s="1"/>
  <c r="B5591" i="76" s="1"/>
  <c r="B5592" i="76" s="1"/>
  <c r="B5593" i="76" s="1"/>
  <c r="B5594" i="76" s="1"/>
  <c r="B5595" i="76" s="1"/>
  <c r="B5596" i="76" s="1"/>
  <c r="B5597" i="76" s="1"/>
  <c r="B5598" i="76" s="1"/>
  <c r="B5599" i="76" s="1"/>
  <c r="B5600" i="76" s="1"/>
  <c r="B5601" i="76" s="1"/>
  <c r="B5602" i="76" s="1"/>
  <c r="B5603" i="76" s="1"/>
  <c r="B5604" i="76" s="1"/>
  <c r="B5605" i="76" s="1"/>
  <c r="B5606" i="76" s="1"/>
  <c r="B5607" i="76" s="1"/>
  <c r="B5608" i="76" s="1"/>
  <c r="B5609" i="76" s="1"/>
  <c r="B5610" i="76" s="1"/>
  <c r="B5611" i="76" s="1"/>
  <c r="B5612" i="76" s="1"/>
  <c r="B5613" i="76" s="1"/>
  <c r="B5614" i="76" s="1"/>
  <c r="B5615" i="76" s="1"/>
  <c r="B5616" i="76" s="1"/>
  <c r="B5617" i="76" s="1"/>
  <c r="B5618" i="76" s="1"/>
  <c r="B5619" i="76" s="1"/>
  <c r="B5620" i="76" s="1"/>
  <c r="B5621" i="76" s="1"/>
  <c r="B5622" i="76" s="1"/>
  <c r="B5623" i="76" s="1"/>
  <c r="B5624" i="76" s="1"/>
  <c r="B5625" i="76" s="1"/>
  <c r="B5626" i="76" s="1"/>
  <c r="B5627" i="76" s="1"/>
  <c r="B5628" i="76" s="1"/>
  <c r="B5629" i="76" s="1"/>
  <c r="B5630" i="76" s="1"/>
  <c r="B5631" i="76" s="1"/>
  <c r="B5632" i="76" s="1"/>
  <c r="B5633" i="76" s="1"/>
  <c r="B5634" i="76" s="1"/>
  <c r="B5635" i="76" s="1"/>
  <c r="B5636" i="76" s="1"/>
  <c r="B5637" i="76" s="1"/>
  <c r="B5638" i="76" s="1"/>
  <c r="B5639" i="76" s="1"/>
  <c r="B5640" i="76" s="1"/>
  <c r="B5641" i="76" s="1"/>
  <c r="B5642" i="76" s="1"/>
  <c r="B5643" i="76" s="1"/>
  <c r="B5644" i="76" s="1"/>
  <c r="B5645" i="76" s="1"/>
  <c r="B5646" i="76" s="1"/>
  <c r="B5647" i="76" s="1"/>
  <c r="B5648" i="76" s="1"/>
  <c r="B5649" i="76" s="1"/>
  <c r="B5650" i="76" s="1"/>
  <c r="B5651" i="76" s="1"/>
  <c r="B5652" i="76" s="1"/>
  <c r="B5653" i="76" s="1"/>
  <c r="B5654" i="76" s="1"/>
  <c r="B5655" i="76" s="1"/>
  <c r="B5656" i="76" s="1"/>
  <c r="B5657" i="76" s="1"/>
  <c r="B5658" i="76" s="1"/>
  <c r="B5659" i="76" s="1"/>
  <c r="B5660" i="76" s="1"/>
  <c r="B5661" i="76" s="1"/>
  <c r="B5662" i="76" s="1"/>
  <c r="B5663" i="76" s="1"/>
  <c r="B5664" i="76" s="1"/>
  <c r="B5665" i="76" s="1"/>
  <c r="B5666" i="76" s="1"/>
  <c r="B5667" i="76" s="1"/>
  <c r="B5668" i="76" s="1"/>
  <c r="B5669" i="76" s="1"/>
  <c r="B5670" i="76" s="1"/>
  <c r="B5671" i="76" s="1"/>
  <c r="B5672" i="76" s="1"/>
  <c r="B5673" i="76" s="1"/>
  <c r="B5674" i="76" s="1"/>
  <c r="B5675" i="76" s="1"/>
  <c r="B5676" i="76" s="1"/>
  <c r="B5677" i="76" s="1"/>
  <c r="B5678" i="76" s="1"/>
  <c r="B5679" i="76" s="1"/>
  <c r="B5680" i="76" s="1"/>
  <c r="B5681" i="76" s="1"/>
  <c r="B5682" i="76" s="1"/>
  <c r="B5683" i="76" s="1"/>
  <c r="B5684" i="76" s="1"/>
  <c r="B5685" i="76" s="1"/>
  <c r="B5686" i="76" s="1"/>
  <c r="B5687" i="76" s="1"/>
  <c r="B5688" i="76" s="1"/>
  <c r="B5689" i="76" s="1"/>
  <c r="B5690" i="76" s="1"/>
  <c r="B5691" i="76" s="1"/>
  <c r="B5692" i="76" s="1"/>
  <c r="B5693" i="76" s="1"/>
  <c r="B5694" i="76" s="1"/>
  <c r="B5695" i="76" s="1"/>
  <c r="B5696" i="76" s="1"/>
  <c r="B5697" i="76" s="1"/>
  <c r="B5698" i="76" s="1"/>
  <c r="B5699" i="76" s="1"/>
  <c r="B5700" i="76" s="1"/>
  <c r="B5701" i="76" s="1"/>
  <c r="B5702" i="76" s="1"/>
  <c r="B5703" i="76" s="1"/>
  <c r="B5704" i="76" s="1"/>
  <c r="B5705" i="76" s="1"/>
  <c r="B5706" i="76" s="1"/>
  <c r="B5707" i="76" s="1"/>
  <c r="B5708" i="76" s="1"/>
  <c r="B5709" i="76" s="1"/>
  <c r="B5710" i="76" s="1"/>
  <c r="B5711" i="76" s="1"/>
  <c r="B5712" i="76" s="1"/>
  <c r="B5713" i="76" s="1"/>
  <c r="B5714" i="76" s="1"/>
  <c r="B5715" i="76" s="1"/>
  <c r="B5716" i="76" s="1"/>
  <c r="B5717" i="76" s="1"/>
  <c r="B5718" i="76" s="1"/>
  <c r="B5719" i="76" s="1"/>
  <c r="B5720" i="76" s="1"/>
  <c r="B5721" i="76" s="1"/>
  <c r="B5722" i="76" s="1"/>
  <c r="B5723" i="76" s="1"/>
  <c r="B5724" i="76" s="1"/>
  <c r="B5725" i="76" s="1"/>
  <c r="B5726" i="76" s="1"/>
  <c r="B5727" i="76" s="1"/>
  <c r="B5728" i="76" s="1"/>
  <c r="B5729" i="76" s="1"/>
  <c r="B5730" i="76" s="1"/>
  <c r="B5731" i="76" s="1"/>
  <c r="B5732" i="76" s="1"/>
  <c r="B5733" i="76" s="1"/>
  <c r="B5734" i="76" s="1"/>
  <c r="B5735" i="76" s="1"/>
  <c r="B5736" i="76" s="1"/>
  <c r="B5737" i="76" s="1"/>
  <c r="B5738" i="76" s="1"/>
  <c r="B5739" i="76" s="1"/>
  <c r="B5740" i="76" s="1"/>
  <c r="B5741" i="76" s="1"/>
  <c r="B5742" i="76" s="1"/>
  <c r="B5743" i="76" s="1"/>
  <c r="B5744" i="76" s="1"/>
  <c r="B5745" i="76" s="1"/>
  <c r="B5746" i="76" s="1"/>
  <c r="B5747" i="76" s="1"/>
  <c r="B5748" i="76" s="1"/>
  <c r="B5749" i="76" s="1"/>
  <c r="B5750" i="76" s="1"/>
  <c r="B5751" i="76" s="1"/>
  <c r="B5752" i="76" s="1"/>
  <c r="B5753" i="76" s="1"/>
  <c r="B5754" i="76" s="1"/>
  <c r="B5755" i="76" s="1"/>
  <c r="B5756" i="76" s="1"/>
  <c r="B5757" i="76" s="1"/>
  <c r="B5758" i="76" s="1"/>
  <c r="B5759" i="76" s="1"/>
  <c r="B5760" i="76" s="1"/>
  <c r="B5761" i="76" s="1"/>
  <c r="B5762" i="76" s="1"/>
  <c r="B5763" i="76" s="1"/>
  <c r="B5764" i="76" s="1"/>
  <c r="B5765" i="76" s="1"/>
  <c r="B5766" i="76" s="1"/>
  <c r="B5767" i="76" s="1"/>
  <c r="B5768" i="76" s="1"/>
  <c r="B5769" i="76" s="1"/>
  <c r="B5770" i="76" s="1"/>
  <c r="B5771" i="76" s="1"/>
  <c r="B5772" i="76" s="1"/>
  <c r="B5773" i="76" s="1"/>
  <c r="B5774" i="76" s="1"/>
  <c r="B5775" i="76" s="1"/>
  <c r="B5776" i="76" s="1"/>
  <c r="B5777" i="76" s="1"/>
  <c r="B5778" i="76" s="1"/>
  <c r="B5779" i="76" s="1"/>
  <c r="B5780" i="76" s="1"/>
  <c r="B5781" i="76" s="1"/>
  <c r="B5782" i="76" s="1"/>
  <c r="B5783" i="76" s="1"/>
  <c r="B5784" i="76" s="1"/>
  <c r="B5785" i="76" s="1"/>
  <c r="B5786" i="76" s="1"/>
  <c r="B5787" i="76" s="1"/>
  <c r="B5788" i="76" s="1"/>
  <c r="B5789" i="76" s="1"/>
  <c r="B5790" i="76" s="1"/>
  <c r="B5791" i="76" s="1"/>
  <c r="B5792" i="76" s="1"/>
  <c r="B5793" i="76" s="1"/>
  <c r="B5794" i="76" s="1"/>
  <c r="B5795" i="76" s="1"/>
  <c r="B5796" i="76" s="1"/>
  <c r="B5797" i="76" s="1"/>
  <c r="B5798" i="76" s="1"/>
  <c r="B5799" i="76" s="1"/>
  <c r="B5800" i="76" s="1"/>
  <c r="B5801" i="76" s="1"/>
  <c r="B5802" i="76" s="1"/>
  <c r="B5803" i="76" s="1"/>
  <c r="B5804" i="76" s="1"/>
  <c r="B5805" i="76" s="1"/>
  <c r="B5806" i="76" s="1"/>
  <c r="B5807" i="76" s="1"/>
  <c r="B5808" i="76" s="1"/>
  <c r="B5809" i="76" s="1"/>
  <c r="B5810" i="76" s="1"/>
  <c r="B5811" i="76" s="1"/>
  <c r="B5812" i="76" s="1"/>
  <c r="B5813" i="76" s="1"/>
  <c r="B5814" i="76" s="1"/>
  <c r="B5815" i="76" s="1"/>
  <c r="B5816" i="76" s="1"/>
  <c r="B5817" i="76" s="1"/>
  <c r="B5818" i="76" s="1"/>
  <c r="B5819" i="76" s="1"/>
  <c r="B5820" i="76" s="1"/>
  <c r="B5821" i="76" s="1"/>
  <c r="B5822" i="76" s="1"/>
  <c r="B5823" i="76" s="1"/>
  <c r="B5824" i="76" s="1"/>
  <c r="B5825" i="76" s="1"/>
  <c r="B5826" i="76" s="1"/>
  <c r="B5827" i="76" s="1"/>
  <c r="B5828" i="76" s="1"/>
  <c r="B5829" i="76" s="1"/>
  <c r="B5830" i="76" s="1"/>
  <c r="B5831" i="76" s="1"/>
  <c r="B5832" i="76" s="1"/>
  <c r="B5833" i="76" s="1"/>
  <c r="B5834" i="76" s="1"/>
  <c r="B5835" i="76" s="1"/>
  <c r="B5836" i="76" s="1"/>
  <c r="B5837" i="76" s="1"/>
  <c r="B5838" i="76" s="1"/>
  <c r="B5839" i="76" s="1"/>
  <c r="B5840" i="76" s="1"/>
  <c r="B5841" i="76" s="1"/>
  <c r="B5842" i="76" s="1"/>
  <c r="B5843" i="76" s="1"/>
  <c r="B5844" i="76" s="1"/>
  <c r="B5845" i="76" s="1"/>
  <c r="B5846" i="76" s="1"/>
  <c r="B5847" i="76" s="1"/>
  <c r="B5848" i="76" s="1"/>
  <c r="B5849" i="76" s="1"/>
  <c r="B5850" i="76" s="1"/>
  <c r="B5851" i="76" s="1"/>
  <c r="B5852" i="76" s="1"/>
  <c r="B5853" i="76" s="1"/>
  <c r="B5854" i="76" s="1"/>
  <c r="B5855" i="76" s="1"/>
  <c r="B5856" i="76" s="1"/>
  <c r="B5857" i="76" s="1"/>
  <c r="B5858" i="76" s="1"/>
  <c r="B5859" i="76" s="1"/>
  <c r="B5860" i="76" s="1"/>
  <c r="B5861" i="76" s="1"/>
  <c r="B5862" i="76" s="1"/>
  <c r="B5863" i="76" s="1"/>
  <c r="B5864" i="76" s="1"/>
  <c r="B5865" i="76" s="1"/>
  <c r="B5866" i="76" s="1"/>
  <c r="B5867" i="76" s="1"/>
  <c r="B5868" i="76" s="1"/>
  <c r="B5869" i="76" s="1"/>
  <c r="B5870" i="76" s="1"/>
  <c r="B5871" i="76" s="1"/>
  <c r="B5872" i="76" s="1"/>
  <c r="B5873" i="76" s="1"/>
  <c r="B5874" i="76" s="1"/>
  <c r="B5875" i="76" s="1"/>
  <c r="B5876" i="76" s="1"/>
  <c r="B5877" i="76" s="1"/>
  <c r="B5878" i="76" s="1"/>
  <c r="B5879" i="76" s="1"/>
  <c r="B5880" i="76" s="1"/>
  <c r="B5881" i="76" s="1"/>
  <c r="B5882" i="76" s="1"/>
  <c r="B5883" i="76" s="1"/>
  <c r="B5884" i="76" s="1"/>
  <c r="B5885" i="76" s="1"/>
  <c r="B5886" i="76" s="1"/>
  <c r="B5887" i="76" s="1"/>
  <c r="B5888" i="76" s="1"/>
  <c r="B5889" i="76" s="1"/>
  <c r="B5890" i="76" s="1"/>
  <c r="B5891" i="76" s="1"/>
  <c r="B5892" i="76" s="1"/>
  <c r="B5893" i="76" s="1"/>
  <c r="B5894" i="76" s="1"/>
  <c r="B5895" i="76" s="1"/>
  <c r="B5896" i="76" s="1"/>
  <c r="B5897" i="76" s="1"/>
  <c r="B5898" i="76" s="1"/>
  <c r="B5899" i="76" s="1"/>
  <c r="B5900" i="76" s="1"/>
  <c r="B5901" i="76" s="1"/>
  <c r="B5902" i="76" s="1"/>
  <c r="B5903" i="76" s="1"/>
  <c r="B5904" i="76" s="1"/>
  <c r="B5905" i="76" s="1"/>
  <c r="B5906" i="76" s="1"/>
  <c r="B5907" i="76" s="1"/>
  <c r="B5908" i="76" s="1"/>
  <c r="B5909" i="76" s="1"/>
  <c r="B5910" i="76" s="1"/>
  <c r="B5911" i="76" s="1"/>
  <c r="B5912" i="76" s="1"/>
  <c r="B5913" i="76" s="1"/>
  <c r="B5914" i="76" s="1"/>
  <c r="B5915" i="76" s="1"/>
  <c r="B5916" i="76" s="1"/>
  <c r="B5917" i="76" s="1"/>
  <c r="B5918" i="76" s="1"/>
  <c r="B5919" i="76" s="1"/>
  <c r="B5920" i="76" s="1"/>
  <c r="B5921" i="76" s="1"/>
  <c r="B5922" i="76" s="1"/>
  <c r="B5923" i="76" s="1"/>
  <c r="B5924" i="76" s="1"/>
  <c r="B5925" i="76" s="1"/>
  <c r="B5926" i="76" s="1"/>
  <c r="B5927" i="76" s="1"/>
  <c r="B5928" i="76" s="1"/>
  <c r="B5929" i="76" s="1"/>
  <c r="B5930" i="76" s="1"/>
  <c r="B5931" i="76" s="1"/>
  <c r="B5932" i="76" s="1"/>
  <c r="B5933" i="76" s="1"/>
  <c r="B5934" i="76" s="1"/>
  <c r="B5935" i="76" s="1"/>
  <c r="B5936" i="76" s="1"/>
  <c r="B5937" i="76" s="1"/>
  <c r="B5938" i="76" s="1"/>
  <c r="B5939" i="76" s="1"/>
  <c r="B5940" i="76" s="1"/>
  <c r="B5941" i="76" s="1"/>
  <c r="B5942" i="76" s="1"/>
  <c r="B5943" i="76" s="1"/>
  <c r="B5944" i="76" s="1"/>
  <c r="B5945" i="76" s="1"/>
  <c r="B5946" i="76" s="1"/>
  <c r="B5947" i="76" s="1"/>
  <c r="B5948" i="76" s="1"/>
  <c r="B5949" i="76" s="1"/>
  <c r="B5950" i="76" s="1"/>
  <c r="B5951" i="76" s="1"/>
  <c r="B5952" i="76" s="1"/>
  <c r="B5953" i="76" s="1"/>
  <c r="B5954" i="76" s="1"/>
  <c r="B5955" i="76" s="1"/>
  <c r="B5956" i="76" s="1"/>
  <c r="B5957" i="76" s="1"/>
  <c r="B5958" i="76" s="1"/>
  <c r="B5959" i="76" s="1"/>
  <c r="B5960" i="76" s="1"/>
  <c r="B5961" i="76" s="1"/>
  <c r="B5962" i="76" s="1"/>
  <c r="B5963" i="76" s="1"/>
  <c r="B5964" i="76" s="1"/>
  <c r="B5965" i="76" s="1"/>
  <c r="B5966" i="76" s="1"/>
  <c r="B5967" i="76" s="1"/>
  <c r="B5968" i="76" s="1"/>
  <c r="B5969" i="76" s="1"/>
  <c r="B5970" i="76" s="1"/>
  <c r="B5971" i="76" s="1"/>
  <c r="B5972" i="76" s="1"/>
  <c r="B5973" i="76" s="1"/>
  <c r="B5974" i="76" s="1"/>
  <c r="B5975" i="76" s="1"/>
  <c r="B5976" i="76" s="1"/>
  <c r="B5977" i="76" s="1"/>
  <c r="B5978" i="76" s="1"/>
  <c r="B5979" i="76" s="1"/>
  <c r="B5980" i="76" s="1"/>
  <c r="B5981" i="76" s="1"/>
  <c r="B5982" i="76" s="1"/>
  <c r="B5983" i="76" s="1"/>
  <c r="B5984" i="76" s="1"/>
  <c r="B5985" i="76" s="1"/>
  <c r="B5986" i="76" s="1"/>
  <c r="B5987" i="76" s="1"/>
  <c r="B5988" i="76" s="1"/>
  <c r="B5989" i="76" s="1"/>
  <c r="B5990" i="76" s="1"/>
  <c r="B5991" i="76" s="1"/>
  <c r="B5992" i="76" s="1"/>
  <c r="B5993" i="76" s="1"/>
  <c r="B5994" i="76" s="1"/>
  <c r="B5995" i="76" s="1"/>
  <c r="B5996" i="76" s="1"/>
  <c r="B5997" i="76" s="1"/>
  <c r="B5998" i="76" s="1"/>
  <c r="B5999" i="76" s="1"/>
  <c r="B6000" i="76" s="1"/>
  <c r="B6001" i="76" s="1"/>
  <c r="B6002" i="76" s="1"/>
  <c r="B6003" i="76" s="1"/>
  <c r="B6004" i="76" s="1"/>
  <c r="B6005" i="76" s="1"/>
  <c r="B6006" i="76" s="1"/>
  <c r="B6007" i="76" s="1"/>
  <c r="B6008" i="76" s="1"/>
  <c r="B6009" i="76" s="1"/>
  <c r="B6010" i="76" s="1"/>
  <c r="B6011" i="76" s="1"/>
  <c r="B6012" i="76" s="1"/>
  <c r="B6013" i="76" s="1"/>
  <c r="B6014" i="76" s="1"/>
  <c r="B6015" i="76" s="1"/>
  <c r="B6016" i="76" s="1"/>
  <c r="B6017" i="76" s="1"/>
  <c r="B6018" i="76" s="1"/>
  <c r="B6019" i="76" s="1"/>
  <c r="B6020" i="76" s="1"/>
  <c r="B6021" i="76" s="1"/>
  <c r="B6022" i="76" s="1"/>
  <c r="B6023" i="76" s="1"/>
  <c r="B6024" i="76" s="1"/>
  <c r="B6025" i="76" s="1"/>
  <c r="B6026" i="76" s="1"/>
  <c r="B6027" i="76" s="1"/>
  <c r="B6028" i="76" s="1"/>
  <c r="B6029" i="76" s="1"/>
  <c r="B6030" i="76" s="1"/>
  <c r="B6031" i="76" s="1"/>
  <c r="B6032" i="76" s="1"/>
  <c r="B6033" i="76" s="1"/>
  <c r="B6034" i="76" s="1"/>
  <c r="B6035" i="76" s="1"/>
  <c r="B6036" i="76" s="1"/>
  <c r="B6037" i="76" s="1"/>
  <c r="B6038" i="76" s="1"/>
  <c r="B6039" i="76" s="1"/>
  <c r="B6040" i="76" s="1"/>
  <c r="B6041" i="76" s="1"/>
  <c r="B6042" i="76" s="1"/>
  <c r="B6043" i="76" s="1"/>
  <c r="B6044" i="76" s="1"/>
  <c r="B6045" i="76" s="1"/>
  <c r="B6046" i="76" s="1"/>
  <c r="B6047" i="76" s="1"/>
  <c r="B6048" i="76" s="1"/>
  <c r="B6049" i="76" s="1"/>
  <c r="B6050" i="76" s="1"/>
  <c r="B6051" i="76" s="1"/>
  <c r="B6052" i="76" s="1"/>
  <c r="B6053" i="76" s="1"/>
  <c r="B6054" i="76" s="1"/>
  <c r="B6055" i="76" s="1"/>
  <c r="B6056" i="76" s="1"/>
  <c r="B6057" i="76" s="1"/>
  <c r="B6058" i="76" s="1"/>
  <c r="B6059" i="76" s="1"/>
  <c r="B6060" i="76" s="1"/>
  <c r="B6061" i="76" s="1"/>
  <c r="B6062" i="76" s="1"/>
  <c r="B6063" i="76" s="1"/>
  <c r="B6064" i="76" s="1"/>
  <c r="B6065" i="76" s="1"/>
  <c r="B6066" i="76" s="1"/>
  <c r="B6067" i="76" s="1"/>
  <c r="B6068" i="76" s="1"/>
  <c r="B6069" i="76" s="1"/>
  <c r="B6070" i="76" s="1"/>
  <c r="B6071" i="76" s="1"/>
  <c r="B6072" i="76" s="1"/>
  <c r="B6073" i="76" s="1"/>
  <c r="B6074" i="76" s="1"/>
  <c r="B6075" i="76" s="1"/>
  <c r="B6076" i="76" s="1"/>
  <c r="B6077" i="76" s="1"/>
  <c r="B6078" i="76" s="1"/>
  <c r="B6079" i="76" s="1"/>
  <c r="B6080" i="76" s="1"/>
  <c r="B6081" i="76" s="1"/>
  <c r="B6082" i="76" s="1"/>
  <c r="B6083" i="76" s="1"/>
  <c r="B6084" i="76" s="1"/>
  <c r="B6085" i="76" s="1"/>
  <c r="B6086" i="76" s="1"/>
  <c r="B6087" i="76" s="1"/>
  <c r="B6088" i="76" s="1"/>
  <c r="B6089" i="76" s="1"/>
  <c r="B6090" i="76" s="1"/>
  <c r="B6091" i="76" s="1"/>
  <c r="B6092" i="76" s="1"/>
  <c r="B6093" i="76" s="1"/>
  <c r="B6094" i="76" s="1"/>
  <c r="B6095" i="76" s="1"/>
  <c r="B6096" i="76" s="1"/>
  <c r="B6097" i="76" s="1"/>
  <c r="B6098" i="76" s="1"/>
  <c r="B6099" i="76" s="1"/>
  <c r="B6100" i="76" s="1"/>
  <c r="B6101" i="76" s="1"/>
  <c r="B6102" i="76" s="1"/>
  <c r="B6103" i="76" s="1"/>
  <c r="B6104" i="76" s="1"/>
  <c r="B6105" i="76" s="1"/>
  <c r="B6106" i="76" s="1"/>
  <c r="B6107" i="76" s="1"/>
  <c r="B6108" i="76" s="1"/>
  <c r="B6109" i="76" s="1"/>
  <c r="B6110" i="76" s="1"/>
  <c r="B6111" i="76" s="1"/>
  <c r="B6112" i="76" s="1"/>
  <c r="B6113" i="76" s="1"/>
  <c r="B6114" i="76" s="1"/>
  <c r="B6115" i="76" s="1"/>
  <c r="B6116" i="76" s="1"/>
  <c r="B6117" i="76" s="1"/>
  <c r="B6118" i="76" s="1"/>
  <c r="B6119" i="76" s="1"/>
  <c r="B6120" i="76" s="1"/>
  <c r="B6121" i="76" s="1"/>
  <c r="B6122" i="76" s="1"/>
  <c r="B6123" i="76" s="1"/>
  <c r="B6124" i="76" s="1"/>
  <c r="B6125" i="76" s="1"/>
  <c r="B6126" i="76" s="1"/>
  <c r="B6127" i="76" s="1"/>
  <c r="B6128" i="76" s="1"/>
  <c r="B6129" i="76" s="1"/>
  <c r="B6130" i="76" s="1"/>
  <c r="B6131" i="76" s="1"/>
  <c r="B6132" i="76" s="1"/>
  <c r="B6133" i="76" s="1"/>
  <c r="B6134" i="76" s="1"/>
  <c r="B6135" i="76" s="1"/>
  <c r="B6136" i="76" s="1"/>
  <c r="B6137" i="76" s="1"/>
  <c r="B6138" i="76" s="1"/>
  <c r="B6139" i="76" s="1"/>
  <c r="B6140" i="76" s="1"/>
  <c r="B6141" i="76" s="1"/>
  <c r="B6142" i="76" s="1"/>
  <c r="B6143" i="76" s="1"/>
  <c r="B6144" i="76" s="1"/>
  <c r="B6145" i="76" s="1"/>
  <c r="B6146" i="76" s="1"/>
  <c r="B6147" i="76" s="1"/>
  <c r="B6148" i="76" s="1"/>
  <c r="B6149" i="76" s="1"/>
  <c r="B6150" i="76" s="1"/>
  <c r="B6151" i="76" s="1"/>
  <c r="B6152" i="76" s="1"/>
  <c r="B6153" i="76" s="1"/>
  <c r="B6154" i="76" s="1"/>
  <c r="B6155" i="76" s="1"/>
  <c r="B6156" i="76" s="1"/>
  <c r="B6157" i="76" s="1"/>
  <c r="B6158" i="76" s="1"/>
  <c r="B6159" i="76" s="1"/>
  <c r="B6160" i="76" s="1"/>
  <c r="B6161" i="76" s="1"/>
  <c r="B6162" i="76" s="1"/>
  <c r="B6163" i="76" s="1"/>
  <c r="B6164" i="76" s="1"/>
  <c r="B6165" i="76" s="1"/>
  <c r="B6166" i="76" s="1"/>
  <c r="B6167" i="76" s="1"/>
  <c r="B6168" i="76" s="1"/>
  <c r="B6169" i="76" s="1"/>
  <c r="B6170" i="76" s="1"/>
  <c r="B6171" i="76" s="1"/>
  <c r="B6172" i="76" s="1"/>
  <c r="B6173" i="76" s="1"/>
  <c r="B6174" i="76" s="1"/>
  <c r="B6175" i="76" s="1"/>
  <c r="B6176" i="76" s="1"/>
  <c r="B6177" i="76" s="1"/>
  <c r="B6178" i="76" s="1"/>
  <c r="B6179" i="76" s="1"/>
  <c r="B6180" i="76" s="1"/>
  <c r="B6181" i="76" s="1"/>
  <c r="B6182" i="76" s="1"/>
  <c r="B6183" i="76" s="1"/>
  <c r="B6184" i="76" s="1"/>
  <c r="B6185" i="76" s="1"/>
  <c r="B6186" i="76" s="1"/>
  <c r="B6187" i="76" s="1"/>
  <c r="B6188" i="76" s="1"/>
  <c r="B6189" i="76" s="1"/>
  <c r="B6190" i="76" s="1"/>
  <c r="B6191" i="76" s="1"/>
  <c r="B6192" i="76" s="1"/>
  <c r="B6193" i="76" s="1"/>
  <c r="B6194" i="76" s="1"/>
  <c r="B6195" i="76" s="1"/>
  <c r="B6196" i="76" s="1"/>
  <c r="B6197" i="76" s="1"/>
  <c r="B6198" i="76" s="1"/>
  <c r="B6199" i="76" s="1"/>
  <c r="B6200" i="76" s="1"/>
  <c r="B6201" i="76" s="1"/>
  <c r="B6202" i="76" s="1"/>
  <c r="B6203" i="76" s="1"/>
  <c r="B6204" i="76" s="1"/>
  <c r="B6205" i="76" s="1"/>
  <c r="B6206" i="76" s="1"/>
  <c r="B6207" i="76" s="1"/>
  <c r="B6208" i="76" s="1"/>
  <c r="B6209" i="76" s="1"/>
  <c r="B6210" i="76" s="1"/>
  <c r="B6211" i="76" s="1"/>
  <c r="B6212" i="76" s="1"/>
  <c r="B6213" i="76" s="1"/>
  <c r="B6214" i="76" s="1"/>
  <c r="B6215" i="76" s="1"/>
  <c r="B6216" i="76" s="1"/>
  <c r="B6217" i="76" s="1"/>
  <c r="B6218" i="76" s="1"/>
  <c r="B6219" i="76" s="1"/>
  <c r="B6220" i="76" s="1"/>
  <c r="B6221" i="76" s="1"/>
  <c r="B6222" i="76" s="1"/>
  <c r="B6223" i="76" s="1"/>
  <c r="B6224" i="76" s="1"/>
  <c r="B6225" i="76" s="1"/>
  <c r="B6226" i="76" s="1"/>
  <c r="B6227" i="76" s="1"/>
  <c r="B6228" i="76" s="1"/>
  <c r="B6229" i="76" s="1"/>
  <c r="B6230" i="76" s="1"/>
  <c r="B6231" i="76" s="1"/>
  <c r="B6232" i="76" s="1"/>
  <c r="B6233" i="76" s="1"/>
  <c r="B6234" i="76" s="1"/>
  <c r="B6235" i="76" s="1"/>
  <c r="B6236" i="76" s="1"/>
  <c r="B6237" i="76" s="1"/>
  <c r="B6238" i="76" s="1"/>
  <c r="B6239" i="76" s="1"/>
  <c r="B6240" i="76" s="1"/>
  <c r="B6241" i="76" s="1"/>
  <c r="B6242" i="76" s="1"/>
  <c r="B6243" i="76" s="1"/>
  <c r="B6244" i="76" s="1"/>
  <c r="B6245" i="76" s="1"/>
  <c r="B6246" i="76" s="1"/>
  <c r="B6247" i="76" s="1"/>
  <c r="B6248" i="76" s="1"/>
  <c r="B6249" i="76" s="1"/>
  <c r="B6250" i="76" s="1"/>
  <c r="B6251" i="76" s="1"/>
  <c r="B6252" i="76" s="1"/>
  <c r="B6253" i="76" s="1"/>
  <c r="B6254" i="76" s="1"/>
  <c r="B6255" i="76" s="1"/>
  <c r="B6256" i="76" s="1"/>
  <c r="B6257" i="76" s="1"/>
  <c r="B6258" i="76" s="1"/>
  <c r="B6259" i="76" s="1"/>
  <c r="B6260" i="76" s="1"/>
  <c r="B6261" i="76" s="1"/>
  <c r="B6262" i="76" s="1"/>
  <c r="B6263" i="76" s="1"/>
  <c r="B6264" i="76" s="1"/>
  <c r="B6265" i="76" s="1"/>
  <c r="B6266" i="76" s="1"/>
  <c r="B6267" i="76" s="1"/>
  <c r="B6268" i="76" s="1"/>
  <c r="B6269" i="76" s="1"/>
  <c r="B6270" i="76" s="1"/>
  <c r="B6271" i="76" s="1"/>
  <c r="B6272" i="76" s="1"/>
  <c r="B6273" i="76" s="1"/>
  <c r="B6274" i="76" s="1"/>
  <c r="B6275" i="76" s="1"/>
  <c r="B6276" i="76" s="1"/>
  <c r="B6277" i="76" s="1"/>
  <c r="B6278" i="76" s="1"/>
  <c r="B6279" i="76" s="1"/>
  <c r="B6280" i="76" s="1"/>
  <c r="B6281" i="76" s="1"/>
  <c r="B6282" i="76" s="1"/>
  <c r="B6283" i="76" s="1"/>
  <c r="B6284" i="76" s="1"/>
  <c r="B6285" i="76" s="1"/>
  <c r="B6286" i="76" s="1"/>
  <c r="B6287" i="76" s="1"/>
  <c r="B6288" i="76" s="1"/>
  <c r="B6289" i="76" s="1"/>
  <c r="B6290" i="76" s="1"/>
  <c r="B6291" i="76" s="1"/>
  <c r="B6292" i="76" s="1"/>
  <c r="B6293" i="76" s="1"/>
  <c r="B6294" i="76" s="1"/>
  <c r="B6295" i="76" s="1"/>
  <c r="B6296" i="76" s="1"/>
  <c r="B6297" i="76" s="1"/>
  <c r="B6298" i="76" s="1"/>
  <c r="B6299" i="76" s="1"/>
  <c r="B6300" i="76" s="1"/>
  <c r="B6301" i="76" s="1"/>
  <c r="B6302" i="76" s="1"/>
  <c r="B6303" i="76" s="1"/>
  <c r="B6304" i="76" s="1"/>
  <c r="B6305" i="76" s="1"/>
  <c r="B6306" i="76" s="1"/>
  <c r="B6307" i="76" s="1"/>
  <c r="B6308" i="76" s="1"/>
  <c r="B6309" i="76" s="1"/>
  <c r="B6310" i="76" s="1"/>
  <c r="B6311" i="76" s="1"/>
  <c r="B6312" i="76" s="1"/>
  <c r="B6313" i="76" s="1"/>
  <c r="B6314" i="76" s="1"/>
  <c r="B6315" i="76" s="1"/>
  <c r="B6316" i="76" s="1"/>
  <c r="B6317" i="76" s="1"/>
  <c r="B6318" i="76" s="1"/>
  <c r="B6319" i="76" s="1"/>
  <c r="B6320" i="76" s="1"/>
  <c r="B6321" i="76" s="1"/>
  <c r="B6322" i="76" s="1"/>
  <c r="B6323" i="76" s="1"/>
  <c r="B6324" i="76" s="1"/>
  <c r="B6325" i="76" s="1"/>
  <c r="B6326" i="76" s="1"/>
  <c r="B6327" i="76" s="1"/>
  <c r="B6328" i="76" s="1"/>
  <c r="B6329" i="76" s="1"/>
  <c r="B6330" i="76" s="1"/>
  <c r="B6331" i="76" s="1"/>
  <c r="B6332" i="76" s="1"/>
  <c r="B6333" i="76" s="1"/>
  <c r="B6334" i="76" s="1"/>
  <c r="B6335" i="76" s="1"/>
  <c r="B6336" i="76" s="1"/>
  <c r="B6337" i="76" s="1"/>
  <c r="B6338" i="76" s="1"/>
  <c r="B6339" i="76" s="1"/>
  <c r="B6340" i="76" s="1"/>
  <c r="B6341" i="76" s="1"/>
  <c r="B6342" i="76" s="1"/>
  <c r="B6343" i="76" s="1"/>
  <c r="B6344" i="76" s="1"/>
  <c r="B6345" i="76" s="1"/>
  <c r="B6346" i="76" s="1"/>
  <c r="B6347" i="76" s="1"/>
  <c r="B6348" i="76" s="1"/>
  <c r="B6349" i="76" s="1"/>
  <c r="B6350" i="76" s="1"/>
  <c r="B6351" i="76" s="1"/>
  <c r="B6352" i="76" s="1"/>
  <c r="B6353" i="76" s="1"/>
  <c r="B6354" i="76" s="1"/>
  <c r="B6355" i="76" s="1"/>
  <c r="B6356" i="76" s="1"/>
  <c r="B6357" i="76" s="1"/>
  <c r="B6358" i="76" s="1"/>
  <c r="B6359" i="76" s="1"/>
  <c r="B6360" i="76" s="1"/>
  <c r="B6361" i="76" s="1"/>
  <c r="B6362" i="76" s="1"/>
  <c r="B6363" i="76" s="1"/>
  <c r="B6364" i="76" s="1"/>
  <c r="B6365" i="76" s="1"/>
  <c r="B6366" i="76" s="1"/>
  <c r="B6367" i="76" s="1"/>
  <c r="B6368" i="76" s="1"/>
  <c r="B6369" i="76" s="1"/>
  <c r="B6370" i="76" s="1"/>
  <c r="B6371" i="76" s="1"/>
  <c r="B6372" i="76" s="1"/>
  <c r="B6373" i="76" s="1"/>
  <c r="B6374" i="76" s="1"/>
  <c r="B6375" i="76" s="1"/>
  <c r="B6376" i="76" s="1"/>
  <c r="B6377" i="76" s="1"/>
  <c r="B6378" i="76" s="1"/>
  <c r="B6379" i="76" s="1"/>
  <c r="B6380" i="76" s="1"/>
  <c r="B6381" i="76" s="1"/>
  <c r="B6382" i="76" s="1"/>
  <c r="B6383" i="76" s="1"/>
  <c r="B6384" i="76" s="1"/>
  <c r="B6385" i="76" s="1"/>
  <c r="B6386" i="76" s="1"/>
  <c r="B6387" i="76" s="1"/>
  <c r="B6388" i="76" s="1"/>
  <c r="B6389" i="76" s="1"/>
  <c r="B6390" i="76" s="1"/>
  <c r="B6391" i="76" s="1"/>
  <c r="B6392" i="76" s="1"/>
  <c r="B6393" i="76" s="1"/>
  <c r="B6394" i="76" s="1"/>
  <c r="B6395" i="76" s="1"/>
  <c r="B6396" i="76" s="1"/>
  <c r="B6397" i="76" s="1"/>
  <c r="B6398" i="76" s="1"/>
  <c r="B6399" i="76" s="1"/>
  <c r="B6400" i="76" s="1"/>
  <c r="B6401" i="76" s="1"/>
  <c r="B6402" i="76" s="1"/>
  <c r="B6403" i="76" s="1"/>
  <c r="B6404" i="76" s="1"/>
  <c r="B6405" i="76" s="1"/>
  <c r="B6406" i="76" s="1"/>
  <c r="B6407" i="76" s="1"/>
  <c r="B6408" i="76" s="1"/>
  <c r="B6409" i="76" s="1"/>
  <c r="B6410" i="76" s="1"/>
  <c r="B6411" i="76" s="1"/>
  <c r="B6412" i="76" s="1"/>
  <c r="B6413" i="76" s="1"/>
  <c r="B6414" i="76" s="1"/>
  <c r="B6415" i="76" s="1"/>
  <c r="B6416" i="76" s="1"/>
  <c r="B6417" i="76" s="1"/>
  <c r="B6418" i="76" s="1"/>
  <c r="B6419" i="76" s="1"/>
  <c r="B6420" i="76" s="1"/>
  <c r="B6421" i="76" s="1"/>
  <c r="B6422" i="76" s="1"/>
  <c r="B6423" i="76" s="1"/>
  <c r="B6424" i="76" s="1"/>
  <c r="B6425" i="76" s="1"/>
  <c r="B6426" i="76" s="1"/>
  <c r="B6427" i="76" s="1"/>
  <c r="B6428" i="76" s="1"/>
  <c r="B6429" i="76" s="1"/>
  <c r="B6430" i="76" s="1"/>
  <c r="B6431" i="76" s="1"/>
  <c r="B6432" i="76" s="1"/>
  <c r="B6433" i="76" s="1"/>
  <c r="B6434" i="76" s="1"/>
  <c r="B6435" i="76" s="1"/>
  <c r="B6436" i="76" s="1"/>
  <c r="B6437" i="76" s="1"/>
  <c r="B6438" i="76" s="1"/>
  <c r="B6439" i="76" s="1"/>
  <c r="B6440" i="76" s="1"/>
  <c r="B6441" i="76" s="1"/>
  <c r="B6442" i="76" s="1"/>
  <c r="B6443" i="76" s="1"/>
  <c r="B6444" i="76" s="1"/>
  <c r="B6445" i="76" s="1"/>
  <c r="B6446" i="76" s="1"/>
  <c r="B6447" i="76" s="1"/>
  <c r="B6448" i="76" s="1"/>
  <c r="B6449" i="76" s="1"/>
  <c r="B6450" i="76" s="1"/>
  <c r="B6451" i="76" s="1"/>
  <c r="B6452" i="76" s="1"/>
  <c r="B6453" i="76" s="1"/>
  <c r="B6454" i="76" s="1"/>
  <c r="B6455" i="76" s="1"/>
  <c r="B6456" i="76" s="1"/>
  <c r="B6457" i="76" s="1"/>
  <c r="B6458" i="76" s="1"/>
  <c r="B6459" i="76" s="1"/>
  <c r="B6460" i="76" s="1"/>
  <c r="B6461" i="76" s="1"/>
  <c r="B6462" i="76" s="1"/>
  <c r="B6463" i="76" s="1"/>
  <c r="B6464" i="76" s="1"/>
  <c r="B6465" i="76" s="1"/>
  <c r="B6466" i="76" s="1"/>
  <c r="B6467" i="76" s="1"/>
  <c r="B6468" i="76" s="1"/>
  <c r="B6469" i="76" s="1"/>
  <c r="B6470" i="76" s="1"/>
  <c r="B6471" i="76" s="1"/>
  <c r="B6472" i="76" s="1"/>
  <c r="B6473" i="76" s="1"/>
  <c r="B6474" i="76" s="1"/>
  <c r="B6475" i="76" s="1"/>
  <c r="B6476" i="76" s="1"/>
  <c r="B6477" i="76" s="1"/>
  <c r="B6478" i="76" s="1"/>
  <c r="B6479" i="76" s="1"/>
  <c r="B6480" i="76" s="1"/>
  <c r="B6481" i="76" s="1"/>
  <c r="B6482" i="76" s="1"/>
  <c r="B6483" i="76" s="1"/>
  <c r="B6484" i="76" s="1"/>
  <c r="B6485" i="76" s="1"/>
  <c r="B6486" i="76" s="1"/>
  <c r="B6487" i="76" s="1"/>
  <c r="B6488" i="76" s="1"/>
  <c r="B6489" i="76" s="1"/>
  <c r="B6490" i="76" s="1"/>
  <c r="B6491" i="76" s="1"/>
  <c r="B6492" i="76" s="1"/>
  <c r="B6493" i="76" s="1"/>
  <c r="B6494" i="76" s="1"/>
  <c r="B6495" i="76" s="1"/>
  <c r="B6496" i="76" s="1"/>
  <c r="B6497" i="76" s="1"/>
  <c r="B6498" i="76" s="1"/>
  <c r="B6499" i="76" s="1"/>
  <c r="B6500" i="76" s="1"/>
  <c r="B6501" i="76" s="1"/>
  <c r="B6502" i="76" s="1"/>
  <c r="B6503" i="76" s="1"/>
  <c r="B6504" i="76" s="1"/>
  <c r="B6505" i="76" s="1"/>
  <c r="B6506" i="76" s="1"/>
  <c r="B6507" i="76" s="1"/>
  <c r="B6508" i="76" s="1"/>
  <c r="B6509" i="76" s="1"/>
  <c r="B6510" i="76" s="1"/>
  <c r="B6511" i="76" s="1"/>
  <c r="B6512" i="76" s="1"/>
  <c r="B6513" i="76" s="1"/>
  <c r="B6514" i="76" s="1"/>
  <c r="B6515" i="76" s="1"/>
  <c r="B6516" i="76" s="1"/>
  <c r="B6517" i="76" s="1"/>
  <c r="B6518" i="76" s="1"/>
  <c r="B6519" i="76" s="1"/>
  <c r="B6520" i="76" s="1"/>
  <c r="B6521" i="76" s="1"/>
  <c r="B6522" i="76" s="1"/>
  <c r="B6523" i="76" s="1"/>
  <c r="B6524" i="76" s="1"/>
  <c r="B6525" i="76" s="1"/>
  <c r="B6526" i="76" s="1"/>
  <c r="B6527" i="76" s="1"/>
  <c r="B6528" i="76" s="1"/>
  <c r="B6529" i="76" s="1"/>
  <c r="B6530" i="76" s="1"/>
  <c r="B6531" i="76" s="1"/>
  <c r="B6532" i="76" s="1"/>
  <c r="B6533" i="76" s="1"/>
  <c r="B6534" i="76" s="1"/>
  <c r="B6535" i="76" s="1"/>
  <c r="B6536" i="76" s="1"/>
  <c r="B6537" i="76" s="1"/>
  <c r="B6538" i="76" s="1"/>
  <c r="B6539" i="76" s="1"/>
  <c r="B6540" i="76" s="1"/>
  <c r="B6541" i="76" s="1"/>
  <c r="B6542" i="76" s="1"/>
  <c r="B6543" i="76" s="1"/>
  <c r="B6544" i="76" s="1"/>
  <c r="B6545" i="76" s="1"/>
  <c r="B6546" i="76" s="1"/>
  <c r="B6547" i="76" s="1"/>
  <c r="B6548" i="76" s="1"/>
  <c r="B6549" i="76" s="1"/>
  <c r="B6550" i="76" s="1"/>
  <c r="B6551" i="76" s="1"/>
  <c r="B6552" i="76" s="1"/>
  <c r="B6553" i="76" s="1"/>
  <c r="B6554" i="76" s="1"/>
  <c r="B6555" i="76" s="1"/>
  <c r="B6556" i="76" s="1"/>
  <c r="B6557" i="76" s="1"/>
  <c r="B6558" i="76" s="1"/>
  <c r="B6559" i="76" s="1"/>
  <c r="B6560" i="76" s="1"/>
  <c r="B6561" i="76" s="1"/>
  <c r="B6562" i="76" s="1"/>
  <c r="B6563" i="76" s="1"/>
  <c r="B6564" i="76" s="1"/>
  <c r="B6565" i="76" s="1"/>
  <c r="B6566" i="76" s="1"/>
  <c r="B6567" i="76" s="1"/>
  <c r="B6568" i="76" s="1"/>
  <c r="B6569" i="76" s="1"/>
  <c r="B6570" i="76" s="1"/>
  <c r="B6571" i="76" s="1"/>
  <c r="B6572" i="76" s="1"/>
  <c r="B6573" i="76" s="1"/>
  <c r="B6574" i="76" s="1"/>
  <c r="B6575" i="76" s="1"/>
  <c r="B6576" i="76" s="1"/>
  <c r="B6577" i="76" s="1"/>
  <c r="B6578" i="76" s="1"/>
  <c r="B6579" i="76" s="1"/>
  <c r="B6580" i="76" s="1"/>
  <c r="B6581" i="76" s="1"/>
  <c r="B6582" i="76" s="1"/>
  <c r="B6583" i="76" s="1"/>
  <c r="B6584" i="76" s="1"/>
  <c r="B6585" i="76" s="1"/>
  <c r="B6586" i="76" s="1"/>
  <c r="B6587" i="76" s="1"/>
  <c r="B6588" i="76" s="1"/>
  <c r="B6589" i="76" s="1"/>
  <c r="B6590" i="76" s="1"/>
  <c r="B6591" i="76" s="1"/>
  <c r="B6592" i="76" s="1"/>
  <c r="B6593" i="76" s="1"/>
  <c r="B6594" i="76" s="1"/>
  <c r="B6595" i="76" s="1"/>
  <c r="B6596" i="76" s="1"/>
  <c r="B6597" i="76" s="1"/>
  <c r="B6598" i="76" s="1"/>
  <c r="B6599" i="76" s="1"/>
  <c r="B6600" i="76" s="1"/>
  <c r="B6601" i="76" s="1"/>
  <c r="B6602" i="76" s="1"/>
  <c r="B6603" i="76" s="1"/>
  <c r="B6604" i="76" s="1"/>
  <c r="B6605" i="76" s="1"/>
  <c r="B6606" i="76" s="1"/>
  <c r="B6607" i="76" s="1"/>
  <c r="B6608" i="76" s="1"/>
  <c r="B6609" i="76" s="1"/>
  <c r="B6610" i="76" s="1"/>
  <c r="B6611" i="76" s="1"/>
  <c r="B6612" i="76" s="1"/>
  <c r="B6613" i="76" s="1"/>
  <c r="B6614" i="76" s="1"/>
  <c r="B6615" i="76" s="1"/>
  <c r="B6616" i="76" s="1"/>
  <c r="B6617" i="76" s="1"/>
  <c r="B6618" i="76" s="1"/>
  <c r="B6619" i="76" s="1"/>
  <c r="B6620" i="76" s="1"/>
  <c r="B6621" i="76" s="1"/>
  <c r="B6622" i="76" s="1"/>
  <c r="B6623" i="76" s="1"/>
  <c r="B6624" i="76" s="1"/>
  <c r="B6625" i="76" s="1"/>
  <c r="B6626" i="76" s="1"/>
  <c r="B6627" i="76" s="1"/>
  <c r="B6628" i="76" s="1"/>
  <c r="B6629" i="76" s="1"/>
  <c r="B6630" i="76" s="1"/>
  <c r="B6631" i="76" s="1"/>
  <c r="B6632" i="76" s="1"/>
  <c r="B6633" i="76" s="1"/>
  <c r="B6634" i="76" s="1"/>
  <c r="B6635" i="76" s="1"/>
  <c r="B6636" i="76" s="1"/>
  <c r="B6637" i="76" s="1"/>
  <c r="B6638" i="76" s="1"/>
  <c r="B6639" i="76" s="1"/>
  <c r="B6640" i="76" s="1"/>
  <c r="B6641" i="76" s="1"/>
  <c r="B6642" i="76" s="1"/>
  <c r="B6643" i="76" s="1"/>
  <c r="B6644" i="76" s="1"/>
  <c r="B6645" i="76" s="1"/>
  <c r="B6646" i="76" s="1"/>
  <c r="B6647" i="76" s="1"/>
  <c r="B6648" i="76" s="1"/>
  <c r="B6649" i="76" s="1"/>
  <c r="B6650" i="76" s="1"/>
  <c r="B6651" i="76" s="1"/>
  <c r="B6652" i="76" s="1"/>
  <c r="B6653" i="76" s="1"/>
  <c r="B6654" i="76" s="1"/>
  <c r="B6655" i="76" s="1"/>
  <c r="B6656" i="76" s="1"/>
  <c r="B6657" i="76" s="1"/>
  <c r="B6658" i="76" s="1"/>
  <c r="B6659" i="76" s="1"/>
  <c r="B6660" i="76" s="1"/>
  <c r="B6661" i="76" s="1"/>
  <c r="B6662" i="76" s="1"/>
  <c r="B6663" i="76" s="1"/>
  <c r="B6664" i="76" s="1"/>
  <c r="B6665" i="76" s="1"/>
  <c r="B6666" i="76" s="1"/>
  <c r="B6667" i="76" s="1"/>
  <c r="B6668" i="76" s="1"/>
  <c r="B6669" i="76" s="1"/>
  <c r="B6670" i="76" s="1"/>
  <c r="B6671" i="76" s="1"/>
  <c r="B6672" i="76" s="1"/>
  <c r="B6673" i="76" s="1"/>
  <c r="B6674" i="76" s="1"/>
  <c r="B6675" i="76" s="1"/>
  <c r="B6676" i="76" s="1"/>
  <c r="B6677" i="76" s="1"/>
  <c r="B6678" i="76" s="1"/>
  <c r="B6679" i="76" s="1"/>
  <c r="B6680" i="76" s="1"/>
  <c r="B6681" i="76" s="1"/>
  <c r="B6682" i="76" s="1"/>
  <c r="B6683" i="76" s="1"/>
  <c r="B6684" i="76" s="1"/>
  <c r="B6685" i="76" s="1"/>
  <c r="B6686" i="76" s="1"/>
  <c r="B6687" i="76" s="1"/>
  <c r="B6688" i="76" s="1"/>
  <c r="B6689" i="76" s="1"/>
  <c r="B6690" i="76" s="1"/>
  <c r="B6691" i="76" s="1"/>
  <c r="B6692" i="76" s="1"/>
  <c r="B6693" i="76" s="1"/>
  <c r="B6694" i="76" s="1"/>
  <c r="B6695" i="76" s="1"/>
  <c r="B6696" i="76" s="1"/>
  <c r="B6697" i="76" s="1"/>
  <c r="B6698" i="76" s="1"/>
  <c r="B6699" i="76" s="1"/>
  <c r="B6700" i="76" s="1"/>
  <c r="B6701" i="76" s="1"/>
  <c r="B6702" i="76" s="1"/>
  <c r="B6703" i="76" s="1"/>
  <c r="B6704" i="76" s="1"/>
  <c r="B6705" i="76" s="1"/>
  <c r="B6706" i="76" s="1"/>
  <c r="B6707" i="76" s="1"/>
  <c r="B6708" i="76" s="1"/>
  <c r="B6709" i="76" s="1"/>
  <c r="B6710" i="76" s="1"/>
  <c r="B6711" i="76" s="1"/>
  <c r="B6712" i="76" s="1"/>
  <c r="B6713" i="76" s="1"/>
  <c r="B6714" i="76" s="1"/>
  <c r="B6715" i="76" s="1"/>
  <c r="B6716" i="76" s="1"/>
  <c r="B6717" i="76" s="1"/>
  <c r="B6718" i="76" s="1"/>
  <c r="B6719" i="76" s="1"/>
  <c r="B6720" i="76" s="1"/>
  <c r="B6721" i="76" s="1"/>
  <c r="B6722" i="76" s="1"/>
  <c r="B6723" i="76" s="1"/>
  <c r="B6724" i="76" s="1"/>
  <c r="B6725" i="76" s="1"/>
  <c r="B6726" i="76" s="1"/>
  <c r="B6727" i="76" s="1"/>
  <c r="B6728" i="76" s="1"/>
  <c r="B6729" i="76" s="1"/>
  <c r="B6730" i="76" s="1"/>
  <c r="B6731" i="76" s="1"/>
  <c r="B6732" i="76" s="1"/>
  <c r="B6733" i="76" s="1"/>
  <c r="B6734" i="76" s="1"/>
  <c r="B6735" i="76" s="1"/>
  <c r="B6736" i="76" s="1"/>
  <c r="B6737" i="76" s="1"/>
  <c r="B6738" i="76" s="1"/>
  <c r="B6739" i="76" s="1"/>
  <c r="B6740" i="76" s="1"/>
  <c r="B6741" i="76" s="1"/>
  <c r="B6742" i="76" s="1"/>
  <c r="B6743" i="76" s="1"/>
  <c r="B6744" i="76" s="1"/>
  <c r="B6745" i="76" s="1"/>
  <c r="B6746" i="76" s="1"/>
  <c r="B6747" i="76" s="1"/>
  <c r="B6748" i="76" s="1"/>
  <c r="B6749" i="76" s="1"/>
  <c r="B6750" i="76" s="1"/>
  <c r="B6751" i="76" s="1"/>
  <c r="B6752" i="76" s="1"/>
  <c r="B6753" i="76" s="1"/>
  <c r="B6754" i="76" s="1"/>
  <c r="B6755" i="76" s="1"/>
  <c r="B6756" i="76" s="1"/>
  <c r="B6757" i="76" s="1"/>
  <c r="B6758" i="76" s="1"/>
  <c r="B6759" i="76" s="1"/>
  <c r="B6760" i="76" s="1"/>
  <c r="B6761" i="76" s="1"/>
  <c r="B6762" i="76" s="1"/>
  <c r="B6763" i="76" s="1"/>
  <c r="B6764" i="76" s="1"/>
  <c r="B6765" i="76" s="1"/>
  <c r="B6766" i="76" s="1"/>
  <c r="B6767" i="76" s="1"/>
  <c r="B6768" i="76" s="1"/>
  <c r="B6769" i="76" s="1"/>
  <c r="B6770" i="76" s="1"/>
  <c r="B6771" i="76" s="1"/>
  <c r="B6772" i="76" s="1"/>
  <c r="B6773" i="76" s="1"/>
  <c r="B6774" i="76" s="1"/>
  <c r="B6775" i="76" s="1"/>
  <c r="B6776" i="76" s="1"/>
  <c r="B6777" i="76" s="1"/>
  <c r="B6778" i="76" s="1"/>
  <c r="B6779" i="76" s="1"/>
  <c r="B6780" i="76" s="1"/>
  <c r="B6781" i="76" s="1"/>
  <c r="B6782" i="76" s="1"/>
  <c r="B6783" i="76" s="1"/>
  <c r="B6784" i="76" s="1"/>
  <c r="B6785" i="76" s="1"/>
  <c r="B6786" i="76" s="1"/>
  <c r="B6787" i="76" s="1"/>
  <c r="B6788" i="76" s="1"/>
  <c r="B6789" i="76" s="1"/>
  <c r="B6790" i="76" s="1"/>
  <c r="B6791" i="76" s="1"/>
  <c r="B6792" i="76" s="1"/>
  <c r="B6793" i="76" s="1"/>
  <c r="B6794" i="76" s="1"/>
  <c r="B6795" i="76" s="1"/>
  <c r="B6796" i="76" s="1"/>
  <c r="B6797" i="76" s="1"/>
  <c r="B6798" i="76" s="1"/>
  <c r="B6799" i="76" s="1"/>
  <c r="B6800" i="76" s="1"/>
  <c r="B6801" i="76" s="1"/>
  <c r="B6802" i="76" s="1"/>
  <c r="B6803" i="76" s="1"/>
  <c r="B6804" i="76" s="1"/>
  <c r="B6805" i="76" s="1"/>
  <c r="B6806" i="76" s="1"/>
  <c r="B6807" i="76" s="1"/>
  <c r="B6808" i="76" s="1"/>
  <c r="B6809" i="76" s="1"/>
  <c r="B6810" i="76" s="1"/>
  <c r="B6811" i="76" s="1"/>
  <c r="B6812" i="76" s="1"/>
  <c r="B6813" i="76" s="1"/>
  <c r="B6814" i="76" s="1"/>
  <c r="B6815" i="76" s="1"/>
  <c r="B6816" i="76" s="1"/>
  <c r="B6817" i="76" s="1"/>
  <c r="B6818" i="76" s="1"/>
  <c r="B6819" i="76" s="1"/>
  <c r="B6820" i="76" s="1"/>
  <c r="B6821" i="76" s="1"/>
  <c r="B6822" i="76" s="1"/>
  <c r="B6823" i="76" s="1"/>
  <c r="B6824" i="76" s="1"/>
  <c r="B6825" i="76" s="1"/>
  <c r="B6826" i="76" s="1"/>
  <c r="B6827" i="76" s="1"/>
  <c r="B6828" i="76" s="1"/>
  <c r="B6829" i="76" s="1"/>
  <c r="B6830" i="76" s="1"/>
  <c r="B6831" i="76" s="1"/>
  <c r="B6832" i="76" s="1"/>
  <c r="B6833" i="76" s="1"/>
  <c r="B6834" i="76" s="1"/>
  <c r="B6835" i="76" s="1"/>
  <c r="B6836" i="76" s="1"/>
  <c r="B6837" i="76" s="1"/>
  <c r="B6838" i="76" s="1"/>
  <c r="B6839" i="76" s="1"/>
  <c r="B6840" i="76" s="1"/>
  <c r="B6841" i="76" s="1"/>
  <c r="B6842" i="76" s="1"/>
  <c r="B6843" i="76" s="1"/>
  <c r="B6844" i="76" s="1"/>
  <c r="B6845" i="76" s="1"/>
  <c r="B6846" i="76" s="1"/>
  <c r="B6847" i="76" s="1"/>
  <c r="B6848" i="76" s="1"/>
  <c r="B6849" i="76" s="1"/>
  <c r="B6850" i="76" s="1"/>
  <c r="B6851" i="76" s="1"/>
  <c r="B6852" i="76" s="1"/>
  <c r="B6853" i="76" s="1"/>
  <c r="B6854" i="76" s="1"/>
  <c r="B6855" i="76" s="1"/>
  <c r="B6856" i="76" s="1"/>
  <c r="B6857" i="76" s="1"/>
  <c r="B6858" i="76" s="1"/>
  <c r="B6859" i="76" s="1"/>
  <c r="B6860" i="76" s="1"/>
  <c r="B6861" i="76" s="1"/>
  <c r="B6862" i="76" s="1"/>
  <c r="B6863" i="76" s="1"/>
  <c r="B6864" i="76" s="1"/>
  <c r="B6865" i="76" s="1"/>
  <c r="B6866" i="76" s="1"/>
  <c r="B6867" i="76" s="1"/>
  <c r="B6868" i="76" s="1"/>
  <c r="B6869" i="76" s="1"/>
  <c r="B6870" i="76" s="1"/>
  <c r="B6871" i="76" s="1"/>
  <c r="B6872" i="76" s="1"/>
  <c r="B6873" i="76" s="1"/>
  <c r="B6874" i="76" s="1"/>
  <c r="B6875" i="76" s="1"/>
  <c r="B6876" i="76" s="1"/>
  <c r="B6877" i="76" s="1"/>
  <c r="B6878" i="76" s="1"/>
  <c r="B6879" i="76" s="1"/>
  <c r="B6880" i="76" s="1"/>
  <c r="B6881" i="76" s="1"/>
  <c r="B6882" i="76" s="1"/>
  <c r="B6883" i="76" s="1"/>
  <c r="B6884" i="76" s="1"/>
  <c r="B6885" i="76" s="1"/>
  <c r="B6886" i="76" s="1"/>
  <c r="B6887" i="76" s="1"/>
  <c r="B6888" i="76" s="1"/>
  <c r="B6889" i="76" s="1"/>
  <c r="B6890" i="76" s="1"/>
  <c r="B6891" i="76" s="1"/>
  <c r="B6892" i="76" s="1"/>
  <c r="B6893" i="76" s="1"/>
  <c r="B6894" i="76" s="1"/>
  <c r="B6895" i="76" s="1"/>
  <c r="B6896" i="76" s="1"/>
  <c r="B6897" i="76" s="1"/>
  <c r="B6898" i="76" s="1"/>
  <c r="B6899" i="76" s="1"/>
  <c r="B6900" i="76" s="1"/>
  <c r="B6901" i="76" s="1"/>
  <c r="B6902" i="76" s="1"/>
  <c r="B6903" i="76" s="1"/>
  <c r="B6904" i="76" s="1"/>
  <c r="B6905" i="76" s="1"/>
  <c r="B6906" i="76" s="1"/>
  <c r="B6907" i="76" s="1"/>
  <c r="B6908" i="76" s="1"/>
  <c r="B6909" i="76" s="1"/>
  <c r="B6910" i="76" s="1"/>
  <c r="B6911" i="76" s="1"/>
  <c r="B6912" i="76" s="1"/>
  <c r="B6913" i="76" s="1"/>
  <c r="B6914" i="76" s="1"/>
  <c r="B6915" i="76" s="1"/>
  <c r="B6916" i="76" s="1"/>
  <c r="B6917" i="76" s="1"/>
  <c r="B6918" i="76" s="1"/>
  <c r="B6919" i="76" s="1"/>
  <c r="B6920" i="76" s="1"/>
  <c r="B6921" i="76" s="1"/>
  <c r="B6922" i="76" s="1"/>
  <c r="B6923" i="76" s="1"/>
  <c r="B6924" i="76" s="1"/>
  <c r="B6925" i="76" s="1"/>
  <c r="B6926" i="76" s="1"/>
  <c r="B6927" i="76" s="1"/>
  <c r="B6928" i="76" s="1"/>
  <c r="B6929" i="76" s="1"/>
  <c r="B6930" i="76" s="1"/>
  <c r="B6931" i="76" s="1"/>
  <c r="B6932" i="76" s="1"/>
  <c r="B6933" i="76" s="1"/>
  <c r="B6934" i="76" s="1"/>
  <c r="B6935" i="76" s="1"/>
  <c r="B6936" i="76" s="1"/>
  <c r="B6937" i="76" s="1"/>
  <c r="B6938" i="76" s="1"/>
  <c r="B6939" i="76" s="1"/>
  <c r="B6940" i="76" s="1"/>
  <c r="B6941" i="76" s="1"/>
  <c r="B6942" i="76" s="1"/>
  <c r="B6943" i="76" s="1"/>
  <c r="B6944" i="76" s="1"/>
  <c r="B6945" i="76" s="1"/>
  <c r="B6946" i="76" s="1"/>
  <c r="B6947" i="76" s="1"/>
  <c r="B6948" i="76" s="1"/>
  <c r="B6949" i="76" s="1"/>
  <c r="B6950" i="76" s="1"/>
  <c r="B6951" i="76" s="1"/>
  <c r="B6952" i="76" s="1"/>
  <c r="B6953" i="76" s="1"/>
  <c r="B6954" i="76" s="1"/>
  <c r="B6955" i="76" s="1"/>
  <c r="B6956" i="76" s="1"/>
  <c r="B6957" i="76" s="1"/>
  <c r="B6958" i="76" s="1"/>
  <c r="B6959" i="76" s="1"/>
  <c r="B6960" i="76" s="1"/>
  <c r="B6961" i="76" s="1"/>
  <c r="B6962" i="76" s="1"/>
  <c r="B6963" i="76" s="1"/>
  <c r="B6964" i="76" s="1"/>
  <c r="B6965" i="76" s="1"/>
  <c r="B6966" i="76" s="1"/>
  <c r="B6967" i="76" s="1"/>
  <c r="B6968" i="76" s="1"/>
  <c r="B6969" i="76" s="1"/>
  <c r="B6970" i="76" s="1"/>
  <c r="B6971" i="76" s="1"/>
  <c r="B6972" i="76" s="1"/>
  <c r="B6973" i="76" s="1"/>
  <c r="B6974" i="76" s="1"/>
  <c r="B6975" i="76" s="1"/>
  <c r="B6976" i="76" s="1"/>
  <c r="B6977" i="76" s="1"/>
  <c r="B6978" i="76" s="1"/>
  <c r="B6979" i="76" s="1"/>
  <c r="B6980" i="76" s="1"/>
  <c r="B6981" i="76" s="1"/>
  <c r="B6982" i="76" s="1"/>
  <c r="B6983" i="76" s="1"/>
  <c r="B6984" i="76" s="1"/>
  <c r="B6985" i="76" s="1"/>
  <c r="B6986" i="76" s="1"/>
  <c r="B6987" i="76" s="1"/>
  <c r="B6988" i="76" s="1"/>
  <c r="B6989" i="76" s="1"/>
  <c r="B6990" i="76" s="1"/>
  <c r="B6991" i="76" s="1"/>
  <c r="B6992" i="76" s="1"/>
  <c r="B6993" i="76" s="1"/>
  <c r="B6994" i="76" s="1"/>
  <c r="B6995" i="76" s="1"/>
  <c r="B6996" i="76" s="1"/>
  <c r="B6997" i="76" s="1"/>
  <c r="B6998" i="76" s="1"/>
  <c r="B6999" i="76" s="1"/>
  <c r="B7000" i="76" s="1"/>
  <c r="B7001" i="76" s="1"/>
  <c r="B7002" i="76" s="1"/>
  <c r="B7003" i="76" s="1"/>
  <c r="B7004" i="76" s="1"/>
  <c r="B7005" i="76" s="1"/>
  <c r="B7006" i="76" s="1"/>
  <c r="B7007" i="76" s="1"/>
  <c r="B7008" i="76" s="1"/>
  <c r="B7009" i="76" s="1"/>
  <c r="B7010" i="76" s="1"/>
  <c r="B7011" i="76" s="1"/>
  <c r="B7012" i="76" s="1"/>
  <c r="B7013" i="76" s="1"/>
  <c r="B7014" i="76" s="1"/>
  <c r="B7015" i="76" s="1"/>
  <c r="B7016" i="76" s="1"/>
  <c r="B7017" i="76" s="1"/>
  <c r="B7018" i="76" s="1"/>
  <c r="B7019" i="76" s="1"/>
  <c r="B7020" i="76" s="1"/>
  <c r="B7021" i="76" s="1"/>
  <c r="B7022" i="76" s="1"/>
  <c r="B7023" i="76" s="1"/>
  <c r="B7024" i="76" s="1"/>
  <c r="B7025" i="76" s="1"/>
  <c r="B7026" i="76" s="1"/>
  <c r="B7027" i="76" s="1"/>
  <c r="B7028" i="76" s="1"/>
  <c r="B7029" i="76" s="1"/>
  <c r="B7030" i="76" s="1"/>
  <c r="B7031" i="76" s="1"/>
  <c r="B7032" i="76" s="1"/>
  <c r="B7033" i="76" s="1"/>
  <c r="B7034" i="76" s="1"/>
  <c r="B7035" i="76" s="1"/>
  <c r="B7036" i="76" s="1"/>
  <c r="B7037" i="76" s="1"/>
  <c r="B7038" i="76" s="1"/>
  <c r="B7039" i="76" s="1"/>
  <c r="B7040" i="76" s="1"/>
  <c r="B7041" i="76" s="1"/>
  <c r="B7042" i="76" s="1"/>
  <c r="B7043" i="76" s="1"/>
  <c r="B7044" i="76" s="1"/>
  <c r="B7045" i="76" s="1"/>
  <c r="B7046" i="76" s="1"/>
  <c r="B7047" i="76" s="1"/>
  <c r="B7048" i="76" s="1"/>
  <c r="B7049" i="76" s="1"/>
  <c r="B7050" i="76" s="1"/>
  <c r="B7051" i="76" s="1"/>
  <c r="B7052" i="76" s="1"/>
  <c r="B7053" i="76" s="1"/>
  <c r="B7054" i="76" s="1"/>
  <c r="B7055" i="76" s="1"/>
  <c r="B7056" i="76" s="1"/>
  <c r="B7057" i="76" s="1"/>
  <c r="B7058" i="76" s="1"/>
  <c r="B7059" i="76" s="1"/>
  <c r="B7060" i="76" s="1"/>
  <c r="B7061" i="76" s="1"/>
  <c r="B7062" i="76" s="1"/>
  <c r="B7063" i="76" s="1"/>
  <c r="B7064" i="76" s="1"/>
  <c r="B7065" i="76" s="1"/>
  <c r="B7066" i="76" s="1"/>
  <c r="B7067" i="76" s="1"/>
  <c r="B7068" i="76" s="1"/>
  <c r="B7069" i="76" s="1"/>
  <c r="B7070" i="76" s="1"/>
  <c r="B7071" i="76" s="1"/>
  <c r="B7072" i="76" s="1"/>
  <c r="B7073" i="76" s="1"/>
  <c r="B7074" i="76" s="1"/>
  <c r="B7075" i="76" s="1"/>
  <c r="B7076" i="76" s="1"/>
  <c r="B7077" i="76" s="1"/>
  <c r="B7078" i="76" s="1"/>
  <c r="B7079" i="76" s="1"/>
  <c r="B7080" i="76" s="1"/>
  <c r="B7081" i="76" s="1"/>
  <c r="B7082" i="76" s="1"/>
  <c r="B7083" i="76" s="1"/>
  <c r="B7084" i="76" s="1"/>
  <c r="B7085" i="76" s="1"/>
  <c r="B7086" i="76" s="1"/>
  <c r="B7087" i="76" s="1"/>
  <c r="B7088" i="76" s="1"/>
  <c r="B7089" i="76" s="1"/>
  <c r="B7090" i="76" s="1"/>
  <c r="B7091" i="76" s="1"/>
  <c r="B7092" i="76" s="1"/>
  <c r="B7093" i="76" s="1"/>
  <c r="B7094" i="76" s="1"/>
  <c r="B7095" i="76" s="1"/>
  <c r="B7096" i="76" s="1"/>
  <c r="B7097" i="76" s="1"/>
  <c r="B7098" i="76" s="1"/>
  <c r="B7099" i="76" s="1"/>
  <c r="B7100" i="76" s="1"/>
  <c r="B7101" i="76" s="1"/>
  <c r="B7102" i="76" s="1"/>
  <c r="B7103" i="76" s="1"/>
  <c r="B7104" i="76" s="1"/>
  <c r="B7105" i="76" s="1"/>
  <c r="B7106" i="76" s="1"/>
  <c r="B7107" i="76" s="1"/>
  <c r="B7108" i="76" s="1"/>
  <c r="B7109" i="76" s="1"/>
  <c r="B7110" i="76" s="1"/>
  <c r="B7111" i="76" s="1"/>
  <c r="B7112" i="76" s="1"/>
  <c r="B7113" i="76" s="1"/>
  <c r="B7114" i="76" s="1"/>
  <c r="B7115" i="76" s="1"/>
  <c r="B7116" i="76" s="1"/>
  <c r="B7117" i="76" s="1"/>
  <c r="B7118" i="76" s="1"/>
  <c r="B7119" i="76" s="1"/>
  <c r="B7120" i="76" s="1"/>
  <c r="B7121" i="76" s="1"/>
  <c r="B7122" i="76" s="1"/>
  <c r="B7123" i="76" s="1"/>
  <c r="B7124" i="76" s="1"/>
  <c r="B7125" i="76" s="1"/>
  <c r="B7126" i="76" s="1"/>
  <c r="B7127" i="76" s="1"/>
  <c r="B7128" i="76" s="1"/>
  <c r="B7129" i="76" s="1"/>
  <c r="B7130" i="76" s="1"/>
  <c r="B7131" i="76" s="1"/>
  <c r="B7132" i="76" s="1"/>
  <c r="B7133" i="76" s="1"/>
  <c r="B7134" i="76" s="1"/>
  <c r="B7135" i="76" s="1"/>
  <c r="B7136" i="76" s="1"/>
  <c r="B7137" i="76" s="1"/>
  <c r="B7138" i="76" s="1"/>
  <c r="B7139" i="76" s="1"/>
  <c r="B7140" i="76" s="1"/>
  <c r="B7141" i="76" s="1"/>
  <c r="B7142" i="76" s="1"/>
  <c r="B7143" i="76" s="1"/>
  <c r="B7144" i="76" s="1"/>
  <c r="B7145" i="76" s="1"/>
  <c r="B7146" i="76" s="1"/>
  <c r="B7147" i="76" s="1"/>
  <c r="B7148" i="76" s="1"/>
  <c r="B7149" i="76" s="1"/>
  <c r="B7150" i="76" s="1"/>
  <c r="B7151" i="76" s="1"/>
  <c r="B7152" i="76" s="1"/>
  <c r="B7153" i="76" s="1"/>
  <c r="B7154" i="76" s="1"/>
  <c r="B7155" i="76" s="1"/>
  <c r="B7156" i="76" s="1"/>
  <c r="B7157" i="76" s="1"/>
  <c r="B7158" i="76" s="1"/>
  <c r="B7159" i="76" s="1"/>
  <c r="B7160" i="76" s="1"/>
  <c r="B7161" i="76" s="1"/>
  <c r="B7162" i="76" s="1"/>
  <c r="B7163" i="76" s="1"/>
  <c r="B7164" i="76" s="1"/>
  <c r="B7165" i="76" s="1"/>
  <c r="B7166" i="76" s="1"/>
  <c r="B7167" i="76" s="1"/>
  <c r="B7168" i="76" s="1"/>
  <c r="B7169" i="76" s="1"/>
  <c r="B7170" i="76" s="1"/>
  <c r="B7171" i="76" s="1"/>
  <c r="B7172" i="76" s="1"/>
  <c r="B7173" i="76" s="1"/>
  <c r="B7174" i="76" s="1"/>
  <c r="B7175" i="76" s="1"/>
  <c r="B7176" i="76" s="1"/>
  <c r="B7177" i="76" s="1"/>
  <c r="B7178" i="76" s="1"/>
  <c r="B7179" i="76" s="1"/>
  <c r="B7180" i="76" s="1"/>
  <c r="B7181" i="76" s="1"/>
  <c r="B7182" i="76" s="1"/>
  <c r="B7183" i="76" s="1"/>
  <c r="B7184" i="76" s="1"/>
  <c r="B7185" i="76" s="1"/>
  <c r="B7186" i="76" s="1"/>
  <c r="B7187" i="76" s="1"/>
  <c r="B7188" i="76" s="1"/>
  <c r="B7189" i="76" s="1"/>
  <c r="B7190" i="76" s="1"/>
  <c r="B7191" i="76" s="1"/>
  <c r="B7192" i="76" s="1"/>
  <c r="B7193" i="76" s="1"/>
  <c r="B7194" i="76" s="1"/>
  <c r="B7195" i="76" s="1"/>
  <c r="B7196" i="76" s="1"/>
  <c r="B7197" i="76" s="1"/>
  <c r="B7198" i="76" s="1"/>
  <c r="B7199" i="76" s="1"/>
  <c r="B7200" i="76" s="1"/>
  <c r="B7201" i="76" s="1"/>
  <c r="B7202" i="76" s="1"/>
  <c r="B7203" i="76" s="1"/>
  <c r="B7204" i="76" s="1"/>
  <c r="B7205" i="76" s="1"/>
  <c r="B7206" i="76" s="1"/>
  <c r="B7207" i="76" s="1"/>
  <c r="B7208" i="76" s="1"/>
  <c r="B7209" i="76" s="1"/>
  <c r="B7210" i="76" s="1"/>
  <c r="B7211" i="76" s="1"/>
  <c r="B7212" i="76" s="1"/>
  <c r="B7213" i="76" s="1"/>
  <c r="B7214" i="76" s="1"/>
  <c r="B7215" i="76" s="1"/>
  <c r="B7216" i="76" s="1"/>
  <c r="B7217" i="76" s="1"/>
  <c r="B7218" i="76" s="1"/>
  <c r="B7219" i="76" s="1"/>
  <c r="B7220" i="76" s="1"/>
  <c r="B7221" i="76" s="1"/>
  <c r="B7222" i="76" s="1"/>
  <c r="B7223" i="76" s="1"/>
  <c r="B7224" i="76" s="1"/>
  <c r="B7225" i="76" s="1"/>
  <c r="B7226" i="76" s="1"/>
  <c r="B7227" i="76" s="1"/>
  <c r="B7228" i="76" s="1"/>
  <c r="B7229" i="76" s="1"/>
  <c r="B7230" i="76" s="1"/>
  <c r="B7231" i="76" s="1"/>
  <c r="B7232" i="76" s="1"/>
  <c r="B7233" i="76" s="1"/>
  <c r="B7234" i="76" s="1"/>
  <c r="B7235" i="76" s="1"/>
  <c r="B7236" i="76" s="1"/>
  <c r="B7237" i="76" s="1"/>
  <c r="B7238" i="76" s="1"/>
  <c r="B7239" i="76" s="1"/>
  <c r="B7240" i="76" s="1"/>
  <c r="B7241" i="76" s="1"/>
  <c r="B7242" i="76" s="1"/>
  <c r="B7243" i="76" s="1"/>
  <c r="B7244" i="76" s="1"/>
  <c r="B7245" i="76" s="1"/>
  <c r="B7246" i="76" s="1"/>
  <c r="B7247" i="76" s="1"/>
  <c r="B7248" i="76" s="1"/>
  <c r="B7249" i="76" s="1"/>
  <c r="B7250" i="76" s="1"/>
  <c r="B7251" i="76" s="1"/>
  <c r="B7252" i="76" s="1"/>
  <c r="B7253" i="76" s="1"/>
  <c r="B7254" i="76" s="1"/>
  <c r="B7255" i="76" s="1"/>
  <c r="B7256" i="76" s="1"/>
  <c r="B7257" i="76" s="1"/>
  <c r="B7258" i="76" s="1"/>
  <c r="B7259" i="76" s="1"/>
  <c r="B7260" i="76" s="1"/>
  <c r="B7261" i="76" s="1"/>
  <c r="B7262" i="76" s="1"/>
  <c r="B7263" i="76" s="1"/>
  <c r="B7264" i="76" s="1"/>
  <c r="B7265" i="76" s="1"/>
  <c r="B7266" i="76" s="1"/>
  <c r="B7267" i="76" s="1"/>
  <c r="B7268" i="76" s="1"/>
  <c r="B7269" i="76" s="1"/>
  <c r="B7270" i="76" s="1"/>
  <c r="B7271" i="76" s="1"/>
  <c r="B7272" i="76" s="1"/>
  <c r="B7273" i="76" s="1"/>
  <c r="B7274" i="76" s="1"/>
  <c r="B7275" i="76" s="1"/>
  <c r="B7276" i="76" s="1"/>
  <c r="B7277" i="76" s="1"/>
  <c r="B7278" i="76" s="1"/>
  <c r="B7279" i="76" s="1"/>
  <c r="B7280" i="76" s="1"/>
  <c r="B7281" i="76" s="1"/>
  <c r="B7282" i="76" s="1"/>
  <c r="B7283" i="76" s="1"/>
  <c r="B7284" i="76" s="1"/>
  <c r="B7285" i="76" s="1"/>
  <c r="B7286" i="76" s="1"/>
  <c r="B7287" i="76" s="1"/>
  <c r="B7288" i="76" s="1"/>
  <c r="B7289" i="76" s="1"/>
  <c r="B7290" i="76" s="1"/>
  <c r="B7291" i="76" s="1"/>
  <c r="B7292" i="76" s="1"/>
  <c r="B7293" i="76" s="1"/>
  <c r="B7294" i="76" s="1"/>
  <c r="B7295" i="76" s="1"/>
  <c r="B7296" i="76" s="1"/>
  <c r="B7297" i="76" s="1"/>
  <c r="B7298" i="76" s="1"/>
  <c r="B7299" i="76" s="1"/>
  <c r="B7300" i="76" s="1"/>
  <c r="B7301" i="76" s="1"/>
  <c r="B7302" i="76" s="1"/>
  <c r="B7303" i="76" s="1"/>
  <c r="B7304" i="76" s="1"/>
  <c r="B7305" i="76" s="1"/>
  <c r="B7306" i="76" s="1"/>
  <c r="B7307" i="76" s="1"/>
  <c r="B7308" i="76" s="1"/>
  <c r="B7309" i="76" s="1"/>
  <c r="B7310" i="76" s="1"/>
  <c r="B7311" i="76" s="1"/>
  <c r="B7312" i="76" s="1"/>
  <c r="B7313" i="76" s="1"/>
  <c r="B7314" i="76" s="1"/>
  <c r="B7315" i="76" s="1"/>
  <c r="B7316" i="76" s="1"/>
  <c r="B7317" i="76" s="1"/>
  <c r="B7318" i="76" s="1"/>
  <c r="B7319" i="76" s="1"/>
  <c r="B7320" i="76" s="1"/>
  <c r="B7321" i="76" s="1"/>
  <c r="B7322" i="76" s="1"/>
  <c r="B7323" i="76" s="1"/>
  <c r="B7324" i="76" s="1"/>
  <c r="B7325" i="76" s="1"/>
  <c r="B7326" i="76" s="1"/>
  <c r="B7327" i="76" s="1"/>
  <c r="B7328" i="76" s="1"/>
  <c r="B7329" i="76" s="1"/>
  <c r="B7330" i="76" s="1"/>
  <c r="B7331" i="76" s="1"/>
  <c r="B7332" i="76" s="1"/>
  <c r="B7333" i="76" s="1"/>
  <c r="B7334" i="76" s="1"/>
  <c r="B7335" i="76" s="1"/>
  <c r="B7336" i="76" s="1"/>
  <c r="B7337" i="76" s="1"/>
  <c r="B7338" i="76" s="1"/>
  <c r="B7339" i="76" s="1"/>
  <c r="B7340" i="76" s="1"/>
  <c r="B7341" i="76" s="1"/>
  <c r="B7342" i="76" s="1"/>
  <c r="B7343" i="76" s="1"/>
  <c r="B7344" i="76" s="1"/>
  <c r="B7345" i="76" s="1"/>
  <c r="B7346" i="76" s="1"/>
  <c r="B7347" i="76" s="1"/>
  <c r="B7348" i="76" s="1"/>
  <c r="B7349" i="76" s="1"/>
  <c r="B7350" i="76" s="1"/>
  <c r="B7351" i="76" s="1"/>
  <c r="B7352" i="76" s="1"/>
  <c r="B7353" i="76" s="1"/>
  <c r="B7354" i="76" s="1"/>
  <c r="B7355" i="76" s="1"/>
  <c r="B7356" i="76" s="1"/>
  <c r="B7357" i="76" s="1"/>
  <c r="B7358" i="76" s="1"/>
  <c r="B7359" i="76" s="1"/>
  <c r="B7360" i="76" s="1"/>
  <c r="B7361" i="76" s="1"/>
  <c r="B7362" i="76" s="1"/>
  <c r="B7363" i="76" s="1"/>
  <c r="B7364" i="76" s="1"/>
  <c r="B7365" i="76" s="1"/>
  <c r="B7366" i="76" s="1"/>
  <c r="B7367" i="76" s="1"/>
  <c r="B7368" i="76" s="1"/>
  <c r="B7369" i="76" s="1"/>
  <c r="B7370" i="76" s="1"/>
  <c r="B7371" i="76" s="1"/>
  <c r="B7372" i="76" s="1"/>
  <c r="B7373" i="76" s="1"/>
  <c r="B7374" i="76" s="1"/>
  <c r="B7375" i="76" s="1"/>
  <c r="B7376" i="76" s="1"/>
  <c r="B7377" i="76" s="1"/>
  <c r="B7378" i="76" s="1"/>
  <c r="B7379" i="76" s="1"/>
  <c r="B7380" i="76" s="1"/>
  <c r="B7381" i="76" s="1"/>
  <c r="B7382" i="76" s="1"/>
  <c r="B7383" i="76" s="1"/>
  <c r="B7384" i="76" s="1"/>
  <c r="B7385" i="76" s="1"/>
  <c r="B7386" i="76" s="1"/>
  <c r="B7387" i="76" s="1"/>
  <c r="B7388" i="76" s="1"/>
  <c r="B7389" i="76" s="1"/>
  <c r="B7390" i="76" s="1"/>
  <c r="B7391" i="76" s="1"/>
  <c r="B7392" i="76" s="1"/>
  <c r="B7393" i="76" s="1"/>
  <c r="B7394" i="76" s="1"/>
  <c r="B7395" i="76" s="1"/>
  <c r="B7396" i="76" s="1"/>
  <c r="B7397" i="76" s="1"/>
  <c r="B7398" i="76" s="1"/>
  <c r="B7399" i="76" s="1"/>
  <c r="B7400" i="76" s="1"/>
  <c r="B7401" i="76" s="1"/>
  <c r="B7402" i="76" s="1"/>
  <c r="B7403" i="76" s="1"/>
  <c r="B7404" i="76" s="1"/>
  <c r="B7405" i="76" s="1"/>
  <c r="B7406" i="76" s="1"/>
  <c r="B7407" i="76" s="1"/>
  <c r="B7408" i="76" s="1"/>
  <c r="B7409" i="76" s="1"/>
  <c r="B7410" i="76" s="1"/>
  <c r="B7411" i="76" s="1"/>
  <c r="B7412" i="76" s="1"/>
  <c r="B7413" i="76" s="1"/>
  <c r="B7414" i="76" s="1"/>
  <c r="B7415" i="76" s="1"/>
  <c r="B7416" i="76" s="1"/>
  <c r="B7417" i="76" s="1"/>
  <c r="B7418" i="76" s="1"/>
  <c r="B7419" i="76" s="1"/>
  <c r="B7420" i="76" s="1"/>
  <c r="B7421" i="76" s="1"/>
  <c r="B7422" i="76" s="1"/>
  <c r="B7423" i="76" s="1"/>
  <c r="B7424" i="76" s="1"/>
  <c r="B7425" i="76" s="1"/>
  <c r="B7426" i="76" s="1"/>
  <c r="B7427" i="76" s="1"/>
  <c r="B7428" i="76" s="1"/>
  <c r="B7429" i="76" s="1"/>
  <c r="B7430" i="76" s="1"/>
  <c r="B7431" i="76" s="1"/>
  <c r="B7432" i="76" s="1"/>
  <c r="B7433" i="76" s="1"/>
  <c r="B7434" i="76" s="1"/>
  <c r="B7435" i="76" s="1"/>
  <c r="B7436" i="76" s="1"/>
  <c r="B7437" i="76" s="1"/>
  <c r="B7438" i="76" s="1"/>
  <c r="B7439" i="76" s="1"/>
  <c r="B7440" i="76" s="1"/>
  <c r="B7441" i="76" s="1"/>
  <c r="B7442" i="76" s="1"/>
  <c r="B7443" i="76" s="1"/>
  <c r="B7444" i="76" s="1"/>
  <c r="B7445" i="76" s="1"/>
  <c r="B7446" i="76" s="1"/>
  <c r="B7447" i="76" s="1"/>
  <c r="B7448" i="76" s="1"/>
  <c r="B7449" i="76" s="1"/>
  <c r="B7450" i="76" s="1"/>
  <c r="B7451" i="76" s="1"/>
  <c r="B7452" i="76" s="1"/>
  <c r="B7453" i="76" s="1"/>
  <c r="B7454" i="76" s="1"/>
  <c r="B7455" i="76" s="1"/>
  <c r="B7456" i="76" s="1"/>
  <c r="B7457" i="76" s="1"/>
  <c r="B7458" i="76" s="1"/>
  <c r="B7459" i="76" s="1"/>
  <c r="B7460" i="76" s="1"/>
  <c r="B7461" i="76" s="1"/>
  <c r="B7462" i="76" s="1"/>
  <c r="B7463" i="76" s="1"/>
  <c r="B7464" i="76" s="1"/>
  <c r="B7465" i="76" s="1"/>
  <c r="B7466" i="76" s="1"/>
  <c r="B7467" i="76" s="1"/>
  <c r="B7468" i="76" s="1"/>
  <c r="B7469" i="76" s="1"/>
  <c r="B7470" i="76" s="1"/>
  <c r="B7471" i="76" s="1"/>
  <c r="B7472" i="76" s="1"/>
  <c r="B7473" i="76" s="1"/>
  <c r="B7474" i="76" s="1"/>
  <c r="B7475" i="76" s="1"/>
  <c r="B7476" i="76" s="1"/>
  <c r="B7477" i="76" s="1"/>
  <c r="B7478" i="76" s="1"/>
  <c r="B7479" i="76" s="1"/>
  <c r="B7480" i="76" s="1"/>
  <c r="B7481" i="76" s="1"/>
  <c r="B7482" i="76" s="1"/>
  <c r="B7483" i="76" s="1"/>
  <c r="B7484" i="76" s="1"/>
  <c r="B7485" i="76" s="1"/>
  <c r="B7486" i="76" s="1"/>
  <c r="B7487" i="76" s="1"/>
  <c r="B7488" i="76" s="1"/>
  <c r="B7489" i="76" s="1"/>
  <c r="B7490" i="76" s="1"/>
  <c r="B7491" i="76" s="1"/>
  <c r="B7492" i="76" s="1"/>
  <c r="B7493" i="76" s="1"/>
  <c r="B7494" i="76" s="1"/>
  <c r="B7495" i="76" s="1"/>
  <c r="B7496" i="76" s="1"/>
  <c r="B7497" i="76" s="1"/>
  <c r="B7498" i="76" s="1"/>
  <c r="B7499" i="76" s="1"/>
  <c r="B7500" i="76" s="1"/>
  <c r="B7501" i="76" s="1"/>
  <c r="B7502" i="76" s="1"/>
  <c r="B7503" i="76" s="1"/>
  <c r="B7504" i="76" s="1"/>
  <c r="B7505" i="76" s="1"/>
  <c r="B7506" i="76" s="1"/>
  <c r="B7507" i="76" s="1"/>
  <c r="B7508" i="76" s="1"/>
  <c r="B7509" i="76" s="1"/>
  <c r="B7510" i="76" s="1"/>
  <c r="B7511" i="76" s="1"/>
  <c r="B7512" i="76" s="1"/>
  <c r="B7513" i="76" s="1"/>
  <c r="B7514" i="76" s="1"/>
  <c r="B7515" i="76" s="1"/>
  <c r="B7516" i="76" s="1"/>
  <c r="B7517" i="76" s="1"/>
  <c r="B7518" i="76" s="1"/>
  <c r="B7519" i="76" s="1"/>
  <c r="B7520" i="76" s="1"/>
  <c r="B7521" i="76" s="1"/>
  <c r="B7522" i="76" s="1"/>
  <c r="B7523" i="76" s="1"/>
  <c r="B7524" i="76" s="1"/>
  <c r="B7525" i="76" s="1"/>
  <c r="B7526" i="76" s="1"/>
  <c r="B7527" i="76" s="1"/>
  <c r="B7528" i="76" s="1"/>
  <c r="B7529" i="76" s="1"/>
  <c r="B7530" i="76" s="1"/>
  <c r="B7531" i="76" s="1"/>
  <c r="B7532" i="76" s="1"/>
  <c r="B7533" i="76" s="1"/>
  <c r="B7534" i="76" s="1"/>
  <c r="B7535" i="76" s="1"/>
  <c r="B7536" i="76" s="1"/>
  <c r="B7537" i="76" s="1"/>
  <c r="B7538" i="76" s="1"/>
  <c r="B7539" i="76" s="1"/>
  <c r="B7540" i="76" s="1"/>
  <c r="B7541" i="76" s="1"/>
  <c r="B7542" i="76" s="1"/>
  <c r="B7543" i="76" s="1"/>
  <c r="B7544" i="76" s="1"/>
  <c r="B7545" i="76" s="1"/>
  <c r="B7546" i="76" s="1"/>
  <c r="B7547" i="76" s="1"/>
  <c r="B7548" i="76" s="1"/>
  <c r="B7549" i="76" s="1"/>
  <c r="B7550" i="76" s="1"/>
  <c r="B7551" i="76" s="1"/>
  <c r="B7552" i="76" s="1"/>
  <c r="B7553" i="76" s="1"/>
  <c r="B7554" i="76" s="1"/>
  <c r="B7555" i="76" s="1"/>
  <c r="B7556" i="76" s="1"/>
  <c r="B7557" i="76" s="1"/>
  <c r="B7558" i="76" s="1"/>
  <c r="B7559" i="76" s="1"/>
  <c r="B7560" i="76" s="1"/>
  <c r="B7561" i="76" s="1"/>
  <c r="B7562" i="76" s="1"/>
  <c r="B7563" i="76" s="1"/>
  <c r="B7564" i="76" s="1"/>
  <c r="B7565" i="76" s="1"/>
  <c r="B7566" i="76" s="1"/>
  <c r="B7567" i="76" s="1"/>
  <c r="B7568" i="76" s="1"/>
  <c r="B7569" i="76" s="1"/>
  <c r="B7570" i="76" s="1"/>
  <c r="B7571" i="76" s="1"/>
  <c r="B7572" i="76" s="1"/>
  <c r="B7573" i="76" s="1"/>
  <c r="B7574" i="76" s="1"/>
  <c r="B7575" i="76" s="1"/>
  <c r="B7576" i="76" s="1"/>
  <c r="B7577" i="76" s="1"/>
  <c r="B7578" i="76" s="1"/>
  <c r="B7579" i="76" s="1"/>
  <c r="B7580" i="76" s="1"/>
  <c r="B7581" i="76" s="1"/>
  <c r="B7582" i="76" s="1"/>
  <c r="B7583" i="76" s="1"/>
  <c r="B7584" i="76" s="1"/>
  <c r="B7585" i="76" s="1"/>
  <c r="B7586" i="76" s="1"/>
  <c r="B7587" i="76" s="1"/>
  <c r="B7588" i="76" s="1"/>
  <c r="B7589" i="76" s="1"/>
  <c r="B7590" i="76" s="1"/>
  <c r="B7591" i="76" s="1"/>
  <c r="B7592" i="76" s="1"/>
  <c r="B7593" i="76" s="1"/>
  <c r="B7594" i="76" s="1"/>
  <c r="B7595" i="76" s="1"/>
  <c r="B7596" i="76" s="1"/>
  <c r="B7597" i="76" s="1"/>
  <c r="B7598" i="76" s="1"/>
  <c r="B7599" i="76" s="1"/>
  <c r="B7600" i="76" s="1"/>
  <c r="B7601" i="76" s="1"/>
  <c r="B7602" i="76" s="1"/>
  <c r="B7603" i="76" s="1"/>
  <c r="B7604" i="76" s="1"/>
  <c r="B7605" i="76" s="1"/>
  <c r="B7606" i="76" s="1"/>
  <c r="B7607" i="76" s="1"/>
  <c r="B7608" i="76" s="1"/>
  <c r="B7609" i="76" s="1"/>
  <c r="B7610" i="76" s="1"/>
  <c r="B7611" i="76" s="1"/>
  <c r="B7612" i="76" s="1"/>
  <c r="B7613" i="76" s="1"/>
  <c r="B7614" i="76" s="1"/>
  <c r="B7615" i="76" s="1"/>
  <c r="B7616" i="76" s="1"/>
  <c r="B7617" i="76" s="1"/>
  <c r="B7618" i="76" s="1"/>
  <c r="B7619" i="76" s="1"/>
  <c r="B7620" i="76" s="1"/>
  <c r="B7621" i="76" s="1"/>
  <c r="B7622" i="76" s="1"/>
  <c r="B7623" i="76" s="1"/>
  <c r="B7624" i="76" s="1"/>
  <c r="B7625" i="76" s="1"/>
  <c r="B7626" i="76" s="1"/>
  <c r="B7627" i="76" s="1"/>
  <c r="B7628" i="76" s="1"/>
  <c r="B7629" i="76" s="1"/>
  <c r="B7630" i="76" s="1"/>
  <c r="B7631" i="76" s="1"/>
  <c r="B7632" i="76" s="1"/>
  <c r="B7633" i="76" s="1"/>
  <c r="B7634" i="76" s="1"/>
  <c r="B7635" i="76" s="1"/>
  <c r="B7636" i="76" s="1"/>
  <c r="B7637" i="76" s="1"/>
  <c r="B7638" i="76" s="1"/>
  <c r="B7639" i="76" s="1"/>
  <c r="B7640" i="76" s="1"/>
  <c r="B7641" i="76" s="1"/>
  <c r="B7642" i="76" s="1"/>
  <c r="B7643" i="76" s="1"/>
  <c r="B7644" i="76" s="1"/>
  <c r="B7645" i="76" s="1"/>
  <c r="B7646" i="76" s="1"/>
  <c r="B7647" i="76" s="1"/>
  <c r="B7648" i="76" s="1"/>
  <c r="B7649" i="76" s="1"/>
  <c r="B7650" i="76" s="1"/>
  <c r="B7651" i="76" s="1"/>
  <c r="B7652" i="76" s="1"/>
  <c r="B7653" i="76" s="1"/>
  <c r="B7654" i="76" s="1"/>
  <c r="B7655" i="76" s="1"/>
  <c r="B7656" i="76" s="1"/>
  <c r="B7657" i="76" s="1"/>
  <c r="B7658" i="76" s="1"/>
  <c r="B7659" i="76" s="1"/>
  <c r="B7660" i="76" s="1"/>
  <c r="B7661" i="76" s="1"/>
  <c r="B7662" i="76" s="1"/>
  <c r="B7663" i="76" s="1"/>
  <c r="B7664" i="76" s="1"/>
  <c r="B7665" i="76" s="1"/>
  <c r="B7666" i="76" s="1"/>
  <c r="B7667" i="76" s="1"/>
  <c r="B7668" i="76" s="1"/>
  <c r="B7669" i="76" s="1"/>
  <c r="B7670" i="76" s="1"/>
  <c r="B7671" i="76" s="1"/>
  <c r="B7672" i="76" s="1"/>
  <c r="B7673" i="76" s="1"/>
  <c r="B7674" i="76" s="1"/>
  <c r="B7675" i="76" s="1"/>
  <c r="B7676" i="76" s="1"/>
  <c r="B7677" i="76" s="1"/>
  <c r="B7678" i="76" s="1"/>
  <c r="B7679" i="76" s="1"/>
  <c r="B7680" i="76" s="1"/>
  <c r="B7681" i="76" s="1"/>
  <c r="B7682" i="76" s="1"/>
  <c r="B7683" i="76" s="1"/>
  <c r="B7684" i="76" s="1"/>
  <c r="B7685" i="76" s="1"/>
  <c r="B7686" i="76" s="1"/>
  <c r="B7687" i="76" s="1"/>
  <c r="B7688" i="76" s="1"/>
  <c r="B7689" i="76" s="1"/>
  <c r="B7690" i="76" s="1"/>
  <c r="B7691" i="76" s="1"/>
  <c r="B7692" i="76" s="1"/>
  <c r="B7693" i="76" s="1"/>
  <c r="B7694" i="76" s="1"/>
  <c r="B7695" i="76" s="1"/>
  <c r="B7696" i="76" s="1"/>
  <c r="B7697" i="76" s="1"/>
  <c r="B7698" i="76" s="1"/>
  <c r="B7699" i="76" s="1"/>
  <c r="B7700" i="76" s="1"/>
  <c r="B7701" i="76" s="1"/>
  <c r="B7702" i="76" s="1"/>
  <c r="B7703" i="76" s="1"/>
  <c r="B7704" i="76" s="1"/>
  <c r="B7705" i="76" s="1"/>
  <c r="B7706" i="76" s="1"/>
  <c r="B7707" i="76" s="1"/>
  <c r="B7708" i="76" s="1"/>
  <c r="B7709" i="76" s="1"/>
  <c r="B7710" i="76" s="1"/>
  <c r="B7711" i="76" s="1"/>
  <c r="B7712" i="76" s="1"/>
  <c r="B7713" i="76" s="1"/>
  <c r="B7714" i="76" s="1"/>
  <c r="B7715" i="76" s="1"/>
  <c r="B7716" i="76" s="1"/>
  <c r="B7717" i="76" s="1"/>
  <c r="B7718" i="76" s="1"/>
  <c r="B7719" i="76" s="1"/>
  <c r="B7720" i="76" s="1"/>
  <c r="B7721" i="76" s="1"/>
  <c r="B7722" i="76" s="1"/>
  <c r="B7723" i="76" s="1"/>
  <c r="B7724" i="76" s="1"/>
  <c r="B7725" i="76" s="1"/>
  <c r="B7726" i="76" s="1"/>
  <c r="B7727" i="76" s="1"/>
  <c r="B7728" i="76" s="1"/>
  <c r="B7729" i="76" s="1"/>
  <c r="B7730" i="76" s="1"/>
  <c r="B7731" i="76" s="1"/>
  <c r="B7732" i="76" s="1"/>
  <c r="B7733" i="76" s="1"/>
  <c r="B7734" i="76" s="1"/>
  <c r="B7735" i="76" s="1"/>
  <c r="B7736" i="76" s="1"/>
  <c r="B7737" i="76" s="1"/>
  <c r="B7738" i="76" s="1"/>
  <c r="B7739" i="76" s="1"/>
  <c r="B7740" i="76" s="1"/>
  <c r="B7741" i="76" s="1"/>
  <c r="B7742" i="76" s="1"/>
  <c r="B7743" i="76" s="1"/>
  <c r="B7744" i="76" s="1"/>
  <c r="B7745" i="76" s="1"/>
  <c r="B7746" i="76" s="1"/>
  <c r="B7747" i="76" s="1"/>
  <c r="B7748" i="76" s="1"/>
  <c r="B7749" i="76" s="1"/>
  <c r="B7750" i="76" s="1"/>
  <c r="B7751" i="76" s="1"/>
  <c r="B7752" i="76" s="1"/>
  <c r="B7753" i="76" s="1"/>
  <c r="B7754" i="76" s="1"/>
  <c r="B7755" i="76" s="1"/>
  <c r="B7756" i="76" s="1"/>
  <c r="B7757" i="76" s="1"/>
  <c r="B7758" i="76" s="1"/>
  <c r="B7759" i="76" s="1"/>
  <c r="B7760" i="76" s="1"/>
  <c r="B7761" i="76" s="1"/>
  <c r="B7762" i="76" s="1"/>
  <c r="B7763" i="76" s="1"/>
  <c r="B7764" i="76" s="1"/>
  <c r="B7765" i="76" s="1"/>
  <c r="B7766" i="76" s="1"/>
  <c r="B7767" i="76" s="1"/>
  <c r="B7768" i="76" s="1"/>
  <c r="B7769" i="76" s="1"/>
  <c r="B7770" i="76" s="1"/>
  <c r="B7771" i="76" s="1"/>
  <c r="B7772" i="76" s="1"/>
  <c r="B7773" i="76" s="1"/>
  <c r="B7774" i="76" s="1"/>
  <c r="B7775" i="76" s="1"/>
  <c r="B7776" i="76" s="1"/>
  <c r="B7777" i="76" s="1"/>
  <c r="B7778" i="76" s="1"/>
  <c r="B7779" i="76" s="1"/>
  <c r="B7780" i="76" s="1"/>
  <c r="B7781" i="76" s="1"/>
  <c r="B7782" i="76" s="1"/>
  <c r="B7783" i="76" s="1"/>
  <c r="B7784" i="76" s="1"/>
  <c r="B7785" i="76" s="1"/>
  <c r="B7786" i="76" s="1"/>
  <c r="B7787" i="76" s="1"/>
  <c r="B7788" i="76" s="1"/>
  <c r="B7789" i="76" s="1"/>
  <c r="B7790" i="76" s="1"/>
  <c r="B7791" i="76" s="1"/>
  <c r="B7792" i="76" s="1"/>
  <c r="B7793" i="76" s="1"/>
  <c r="B7794" i="76" s="1"/>
  <c r="B7795" i="76" s="1"/>
  <c r="B7796" i="76" s="1"/>
  <c r="B7797" i="76" s="1"/>
  <c r="B7798" i="76" s="1"/>
  <c r="B7799" i="76" s="1"/>
  <c r="B7800" i="76" s="1"/>
  <c r="B7801" i="76" s="1"/>
  <c r="B7802" i="76" s="1"/>
  <c r="B7803" i="76" s="1"/>
  <c r="B7804" i="76" s="1"/>
  <c r="B7805" i="76" s="1"/>
  <c r="B7806" i="76" s="1"/>
  <c r="B7807" i="76" s="1"/>
  <c r="B7808" i="76" s="1"/>
  <c r="B7809" i="76" s="1"/>
  <c r="B7810" i="76" s="1"/>
  <c r="B7811" i="76" s="1"/>
  <c r="B7812" i="76" s="1"/>
  <c r="B7813" i="76" s="1"/>
  <c r="B7814" i="76" s="1"/>
  <c r="B7815" i="76" s="1"/>
  <c r="B7816" i="76" s="1"/>
  <c r="B7817" i="76" s="1"/>
  <c r="B7818" i="76" s="1"/>
  <c r="B7819" i="76" s="1"/>
  <c r="B7820" i="76" s="1"/>
  <c r="B7821" i="76" s="1"/>
  <c r="B7822" i="76" s="1"/>
  <c r="B7823" i="76" s="1"/>
  <c r="B7824" i="76" s="1"/>
  <c r="B7825" i="76" s="1"/>
  <c r="B7826" i="76" s="1"/>
  <c r="B7827" i="76" s="1"/>
  <c r="B7828" i="76" s="1"/>
  <c r="B7829" i="76" s="1"/>
  <c r="B7830" i="76" s="1"/>
  <c r="B7831" i="76" s="1"/>
  <c r="B7832" i="76" s="1"/>
  <c r="B7833" i="76" s="1"/>
  <c r="B7834" i="76" s="1"/>
  <c r="B7835" i="76" s="1"/>
  <c r="B7836" i="76" s="1"/>
  <c r="B7837" i="76" s="1"/>
  <c r="B7838" i="76" s="1"/>
  <c r="B7839" i="76" s="1"/>
  <c r="B7840" i="76" s="1"/>
  <c r="B7841" i="76" s="1"/>
  <c r="B7842" i="76" s="1"/>
  <c r="B7843" i="76" s="1"/>
  <c r="B7844" i="76" s="1"/>
  <c r="B7845" i="76" s="1"/>
  <c r="B7846" i="76" s="1"/>
  <c r="B7847" i="76" s="1"/>
  <c r="B7848" i="76" s="1"/>
  <c r="B7849" i="76" s="1"/>
  <c r="B7850" i="76" s="1"/>
  <c r="B7851" i="76" s="1"/>
  <c r="B7852" i="76" s="1"/>
  <c r="B7853" i="76" s="1"/>
  <c r="B7854" i="76" s="1"/>
  <c r="B7855" i="76" s="1"/>
  <c r="B7856" i="76" s="1"/>
  <c r="B7857" i="76" s="1"/>
  <c r="B7858" i="76" s="1"/>
  <c r="B7859" i="76" s="1"/>
  <c r="B7860" i="76" s="1"/>
  <c r="B7861" i="76" s="1"/>
  <c r="B7862" i="76" s="1"/>
  <c r="B7863" i="76" s="1"/>
  <c r="B7864" i="76" s="1"/>
  <c r="B7865" i="76" s="1"/>
  <c r="B7866" i="76" s="1"/>
  <c r="B7867" i="76" s="1"/>
  <c r="B7868" i="76" s="1"/>
  <c r="B7869" i="76" s="1"/>
  <c r="B7870" i="76" s="1"/>
  <c r="B7871" i="76" s="1"/>
  <c r="B7872" i="76" s="1"/>
  <c r="B7873" i="76" s="1"/>
  <c r="B7874" i="76" s="1"/>
  <c r="B7875" i="76" s="1"/>
  <c r="B7876" i="76" s="1"/>
  <c r="B7877" i="76" s="1"/>
  <c r="B7878" i="76" s="1"/>
  <c r="B7879" i="76" s="1"/>
  <c r="B7880" i="76" s="1"/>
  <c r="B7881" i="76" s="1"/>
  <c r="B7882" i="76" s="1"/>
  <c r="B7883" i="76" s="1"/>
  <c r="B7884" i="76" s="1"/>
  <c r="B7885" i="76" s="1"/>
  <c r="B7886" i="76" s="1"/>
  <c r="B7887" i="76" s="1"/>
  <c r="B7888" i="76" s="1"/>
  <c r="B7889" i="76" s="1"/>
  <c r="B7890" i="76" s="1"/>
  <c r="B7891" i="76" s="1"/>
  <c r="B7892" i="76" s="1"/>
  <c r="B7893" i="76" s="1"/>
  <c r="B7894" i="76" s="1"/>
  <c r="B7895" i="76" s="1"/>
  <c r="B7896" i="76" s="1"/>
  <c r="B7897" i="76" s="1"/>
  <c r="B7898" i="76" s="1"/>
  <c r="B7899" i="76" s="1"/>
  <c r="B7900" i="76" s="1"/>
  <c r="B7901" i="76" s="1"/>
  <c r="B7902" i="76" s="1"/>
  <c r="B7903" i="76" s="1"/>
  <c r="B7904" i="76" s="1"/>
  <c r="B7905" i="76" s="1"/>
  <c r="B7906" i="76" s="1"/>
  <c r="B7907" i="76" s="1"/>
  <c r="B7908" i="76" s="1"/>
  <c r="B7909" i="76" s="1"/>
  <c r="B7910" i="76" s="1"/>
  <c r="B7911" i="76" s="1"/>
  <c r="B7912" i="76" s="1"/>
  <c r="B7913" i="76" s="1"/>
  <c r="B7914" i="76" s="1"/>
  <c r="B7915" i="76" s="1"/>
  <c r="B7916" i="76" s="1"/>
  <c r="B7917" i="76" s="1"/>
  <c r="B7918" i="76" s="1"/>
  <c r="B7919" i="76" s="1"/>
  <c r="B7920" i="76" s="1"/>
  <c r="B7921" i="76" s="1"/>
  <c r="B7922" i="76" s="1"/>
  <c r="B7923" i="76" s="1"/>
  <c r="B7924" i="76" s="1"/>
  <c r="B7925" i="76" s="1"/>
  <c r="B7926" i="76" s="1"/>
  <c r="B7927" i="76" s="1"/>
  <c r="B7928" i="76" s="1"/>
  <c r="B7929" i="76" s="1"/>
  <c r="B7930" i="76" s="1"/>
  <c r="B7931" i="76" s="1"/>
  <c r="B7932" i="76" s="1"/>
  <c r="B7933" i="76" s="1"/>
  <c r="B7934" i="76" s="1"/>
  <c r="B7935" i="76" s="1"/>
  <c r="B7936" i="76" s="1"/>
  <c r="B7937" i="76" s="1"/>
  <c r="B7938" i="76" s="1"/>
  <c r="B7939" i="76" s="1"/>
  <c r="B7940" i="76" s="1"/>
  <c r="B7941" i="76" s="1"/>
  <c r="B7942" i="76" s="1"/>
  <c r="B7943" i="76" s="1"/>
  <c r="B7944" i="76" s="1"/>
  <c r="B7945" i="76" s="1"/>
  <c r="B7946" i="76" s="1"/>
  <c r="B7947" i="76" s="1"/>
  <c r="B7948" i="76" s="1"/>
  <c r="B7949" i="76" s="1"/>
  <c r="B7950" i="76" s="1"/>
  <c r="B7951" i="76" s="1"/>
  <c r="B7952" i="76" s="1"/>
  <c r="B7953" i="76" s="1"/>
  <c r="B7954" i="76" s="1"/>
  <c r="B7955" i="76" s="1"/>
  <c r="B7956" i="76" s="1"/>
  <c r="B7957" i="76" s="1"/>
  <c r="B7958" i="76" s="1"/>
  <c r="B7959" i="76" s="1"/>
  <c r="B7960" i="76" s="1"/>
  <c r="B7961" i="76" s="1"/>
  <c r="B7962" i="76" s="1"/>
  <c r="B7963" i="76" s="1"/>
  <c r="B7964" i="76" s="1"/>
  <c r="B7965" i="76" s="1"/>
  <c r="B7966" i="76" s="1"/>
  <c r="B7967" i="76" s="1"/>
  <c r="B7968" i="76" s="1"/>
  <c r="B7969" i="76" s="1"/>
  <c r="B7970" i="76" s="1"/>
  <c r="B7971" i="76" s="1"/>
  <c r="B7972" i="76" s="1"/>
  <c r="B7973" i="76" s="1"/>
  <c r="B7974" i="76" s="1"/>
  <c r="B7975" i="76" s="1"/>
  <c r="B7976" i="76" s="1"/>
  <c r="B7977" i="76" s="1"/>
  <c r="B7978" i="76" s="1"/>
  <c r="B7979" i="76" s="1"/>
  <c r="B7980" i="76" s="1"/>
  <c r="B7981" i="76" s="1"/>
  <c r="B7982" i="76" s="1"/>
  <c r="B7983" i="76" s="1"/>
  <c r="B7984" i="76" s="1"/>
  <c r="B7985" i="76" s="1"/>
  <c r="B7986" i="76" s="1"/>
  <c r="B7987" i="76" s="1"/>
  <c r="B7988" i="76" s="1"/>
  <c r="B7989" i="76" s="1"/>
  <c r="B7990" i="76" s="1"/>
  <c r="B7991" i="76" s="1"/>
  <c r="B7992" i="76" s="1"/>
  <c r="B7993" i="76" s="1"/>
  <c r="B7994" i="76" s="1"/>
  <c r="B7995" i="76" s="1"/>
  <c r="B7996" i="76" s="1"/>
  <c r="B7997" i="76" s="1"/>
  <c r="B7998" i="76" s="1"/>
  <c r="B7999" i="76" s="1"/>
  <c r="B8000" i="76" s="1"/>
  <c r="B8001" i="76" s="1"/>
  <c r="B8002" i="76" s="1"/>
  <c r="B8003" i="76" s="1"/>
  <c r="B8004" i="76" s="1"/>
  <c r="B8005" i="76" s="1"/>
  <c r="B8006" i="76" s="1"/>
  <c r="B8007" i="76" s="1"/>
  <c r="B8008" i="76" s="1"/>
  <c r="B8009" i="76" s="1"/>
  <c r="B8010" i="76" s="1"/>
  <c r="B8011" i="76" s="1"/>
  <c r="B8012" i="76" s="1"/>
  <c r="B8013" i="76" s="1"/>
  <c r="B8014" i="76" s="1"/>
  <c r="B8015" i="76" s="1"/>
  <c r="B8016" i="76" s="1"/>
  <c r="B8017" i="76" s="1"/>
  <c r="B8018" i="76" s="1"/>
  <c r="B8019" i="76" s="1"/>
  <c r="B8020" i="76" s="1"/>
  <c r="B8021" i="76" s="1"/>
  <c r="B8022" i="76" s="1"/>
  <c r="B8023" i="76" s="1"/>
  <c r="B8024" i="76" s="1"/>
  <c r="B8025" i="76" s="1"/>
  <c r="B8026" i="76" s="1"/>
  <c r="B8027" i="76" s="1"/>
  <c r="B8028" i="76" s="1"/>
  <c r="B8029" i="76" s="1"/>
  <c r="B8030" i="76" s="1"/>
  <c r="B8031" i="76" s="1"/>
  <c r="B8032" i="76" s="1"/>
  <c r="B8033" i="76" s="1"/>
  <c r="B8034" i="76" s="1"/>
  <c r="B8035" i="76" s="1"/>
  <c r="B8036" i="76" s="1"/>
  <c r="B8037" i="76" s="1"/>
  <c r="B8038" i="76" s="1"/>
  <c r="B8039" i="76" s="1"/>
  <c r="B8040" i="76" s="1"/>
  <c r="B8041" i="76" s="1"/>
  <c r="B8042" i="76" s="1"/>
  <c r="B8043" i="76" s="1"/>
  <c r="B8044" i="76" s="1"/>
  <c r="B8045" i="76" s="1"/>
  <c r="B8046" i="76" s="1"/>
  <c r="B8047" i="76" s="1"/>
  <c r="B8048" i="76" s="1"/>
  <c r="B8049" i="76" s="1"/>
  <c r="B8050" i="76" s="1"/>
  <c r="B8051" i="76" s="1"/>
  <c r="B8052" i="76" s="1"/>
  <c r="B8053" i="76" s="1"/>
  <c r="B8054" i="76" s="1"/>
  <c r="B8055" i="76" s="1"/>
  <c r="B8056" i="76" s="1"/>
  <c r="B8057" i="76" s="1"/>
  <c r="B8058" i="76" s="1"/>
  <c r="B8059" i="76" s="1"/>
  <c r="B8060" i="76" s="1"/>
  <c r="B8061" i="76" s="1"/>
  <c r="B8062" i="76" s="1"/>
  <c r="B8063" i="76" s="1"/>
  <c r="B8064" i="76" s="1"/>
  <c r="B8065" i="76" s="1"/>
  <c r="B8066" i="76" s="1"/>
  <c r="B8067" i="76" s="1"/>
  <c r="B8068" i="76" s="1"/>
  <c r="B8069" i="76" s="1"/>
  <c r="B8070" i="76" s="1"/>
  <c r="B8071" i="76" s="1"/>
  <c r="B8072" i="76" s="1"/>
  <c r="B8073" i="76" s="1"/>
  <c r="B8074" i="76" s="1"/>
  <c r="B8075" i="76" s="1"/>
  <c r="B8076" i="76" s="1"/>
  <c r="B8077" i="76" s="1"/>
  <c r="B8078" i="76" s="1"/>
  <c r="B8079" i="76" s="1"/>
  <c r="B8080" i="76" s="1"/>
  <c r="B8081" i="76" s="1"/>
  <c r="B8082" i="76" s="1"/>
  <c r="B8083" i="76" s="1"/>
  <c r="B8084" i="76" s="1"/>
  <c r="B8085" i="76" s="1"/>
  <c r="B8086" i="76" s="1"/>
  <c r="B8087" i="76" s="1"/>
  <c r="B8088" i="76" s="1"/>
  <c r="B8089" i="76" s="1"/>
  <c r="B8090" i="76" s="1"/>
  <c r="B8091" i="76" s="1"/>
  <c r="B8092" i="76" s="1"/>
  <c r="B8093" i="76" s="1"/>
  <c r="B8094" i="76" s="1"/>
  <c r="B8095" i="76" s="1"/>
  <c r="B8096" i="76" s="1"/>
  <c r="B8097" i="76" s="1"/>
  <c r="B8098" i="76" s="1"/>
  <c r="B8099" i="76" s="1"/>
  <c r="B8100" i="76" s="1"/>
  <c r="B8101" i="76" s="1"/>
  <c r="B8102" i="76" s="1"/>
  <c r="B8103" i="76" s="1"/>
  <c r="B8104" i="76" s="1"/>
  <c r="B8105" i="76" s="1"/>
  <c r="B8106" i="76" s="1"/>
  <c r="B8107" i="76" s="1"/>
  <c r="B8108" i="76" s="1"/>
  <c r="B8109" i="76" s="1"/>
  <c r="B8110" i="76" s="1"/>
  <c r="B8111" i="76" s="1"/>
  <c r="B8112" i="76" s="1"/>
  <c r="B8113" i="76" s="1"/>
  <c r="B8114" i="76" s="1"/>
  <c r="B8115" i="76" s="1"/>
  <c r="B8116" i="76" s="1"/>
  <c r="B8117" i="76" s="1"/>
  <c r="B8118" i="76" s="1"/>
  <c r="B8119" i="76" s="1"/>
  <c r="B8120" i="76" s="1"/>
  <c r="B8121" i="76" s="1"/>
  <c r="B8122" i="76" s="1"/>
  <c r="B8123" i="76" s="1"/>
  <c r="B8124" i="76" s="1"/>
  <c r="B8125" i="76" s="1"/>
  <c r="B8126" i="76" s="1"/>
  <c r="B8127" i="76" s="1"/>
  <c r="B8128" i="76" s="1"/>
  <c r="B8129" i="76" s="1"/>
  <c r="B8130" i="76" s="1"/>
  <c r="B8131" i="76" s="1"/>
  <c r="B8132" i="76" s="1"/>
  <c r="B8133" i="76" s="1"/>
  <c r="B8134" i="76" s="1"/>
  <c r="B8135" i="76" s="1"/>
  <c r="B8136" i="76" s="1"/>
  <c r="B8137" i="76" s="1"/>
  <c r="B8138" i="76" s="1"/>
  <c r="B8139" i="76" s="1"/>
  <c r="B8140" i="76" s="1"/>
  <c r="B8141" i="76" s="1"/>
  <c r="B8142" i="76" s="1"/>
  <c r="B8143" i="76" s="1"/>
  <c r="B8144" i="76" s="1"/>
  <c r="B8145" i="76" s="1"/>
  <c r="B8146" i="76" s="1"/>
  <c r="B8147" i="76" s="1"/>
  <c r="B8148" i="76" s="1"/>
  <c r="B8149" i="76" s="1"/>
  <c r="B8150" i="76" s="1"/>
  <c r="B8151" i="76" s="1"/>
  <c r="B8152" i="76" s="1"/>
  <c r="B8153" i="76" s="1"/>
  <c r="B8154" i="76" s="1"/>
  <c r="B8155" i="76" s="1"/>
  <c r="B8156" i="76" s="1"/>
  <c r="B8157" i="76" s="1"/>
  <c r="B8158" i="76" s="1"/>
  <c r="B8159" i="76" s="1"/>
  <c r="B8160" i="76" s="1"/>
  <c r="B8161" i="76" s="1"/>
  <c r="B8162" i="76" s="1"/>
  <c r="B8163" i="76" s="1"/>
  <c r="B8164" i="76" s="1"/>
  <c r="B8165" i="76" s="1"/>
  <c r="B8166" i="76" s="1"/>
  <c r="B8167" i="76" s="1"/>
  <c r="B8168" i="76" s="1"/>
  <c r="B8169" i="76" s="1"/>
  <c r="B8170" i="76" s="1"/>
  <c r="B8171" i="76" s="1"/>
  <c r="B8172" i="76" s="1"/>
  <c r="B8173" i="76" s="1"/>
  <c r="B8174" i="76" s="1"/>
  <c r="B8175" i="76" s="1"/>
  <c r="B8176" i="76" s="1"/>
  <c r="B8177" i="76" s="1"/>
  <c r="B8178" i="76" s="1"/>
  <c r="B8179" i="76" s="1"/>
  <c r="B8180" i="76" s="1"/>
  <c r="B8181" i="76" s="1"/>
  <c r="B8182" i="76" s="1"/>
  <c r="B8183" i="76" s="1"/>
  <c r="B8184" i="76" s="1"/>
  <c r="B8185" i="76" s="1"/>
  <c r="B8186" i="76" s="1"/>
  <c r="B8187" i="76" s="1"/>
  <c r="B8188" i="76" s="1"/>
  <c r="B8189" i="76" s="1"/>
  <c r="B8190" i="76" s="1"/>
  <c r="B8191" i="76" s="1"/>
  <c r="B8192" i="76" s="1"/>
  <c r="B8193" i="76" s="1"/>
  <c r="B8194" i="76" s="1"/>
  <c r="B8195" i="76" s="1"/>
  <c r="B8196" i="76" s="1"/>
  <c r="B8197" i="76" s="1"/>
  <c r="B8198" i="76" s="1"/>
  <c r="B8199" i="76" s="1"/>
  <c r="B8200" i="76" s="1"/>
  <c r="B8201" i="76" s="1"/>
  <c r="B8202" i="76" s="1"/>
  <c r="B8203" i="76" s="1"/>
  <c r="B8204" i="76" s="1"/>
  <c r="B8205" i="76" s="1"/>
  <c r="B8206" i="76" s="1"/>
  <c r="B8207" i="76" s="1"/>
  <c r="B8208" i="76" s="1"/>
  <c r="B8209" i="76" s="1"/>
  <c r="B8210" i="76" s="1"/>
  <c r="B8211" i="76" s="1"/>
  <c r="B8212" i="76" s="1"/>
  <c r="B8213" i="76" s="1"/>
  <c r="B8214" i="76" s="1"/>
  <c r="B8215" i="76" s="1"/>
  <c r="B8216" i="76" s="1"/>
  <c r="B8217" i="76" s="1"/>
  <c r="B8218" i="76" s="1"/>
  <c r="B8219" i="76" s="1"/>
  <c r="B8220" i="76" s="1"/>
  <c r="B8221" i="76" s="1"/>
  <c r="B8222" i="76" s="1"/>
  <c r="B8223" i="76" s="1"/>
  <c r="B8224" i="76" s="1"/>
  <c r="B8225" i="76" s="1"/>
  <c r="B8226" i="76" s="1"/>
  <c r="B8227" i="76" s="1"/>
  <c r="B8228" i="76" s="1"/>
  <c r="B8229" i="76" s="1"/>
  <c r="B8230" i="76" s="1"/>
  <c r="B8231" i="76" s="1"/>
  <c r="B8232" i="76" s="1"/>
  <c r="B8233" i="76" s="1"/>
  <c r="B8234" i="76" s="1"/>
  <c r="B8235" i="76" s="1"/>
  <c r="B8236" i="76" s="1"/>
  <c r="B8237" i="76" s="1"/>
  <c r="B8238" i="76" s="1"/>
  <c r="B8239" i="76" s="1"/>
  <c r="B8240" i="76" s="1"/>
  <c r="B8241" i="76" s="1"/>
  <c r="B8242" i="76" s="1"/>
  <c r="B8243" i="76" s="1"/>
  <c r="B8244" i="76" s="1"/>
  <c r="B8245" i="76" s="1"/>
  <c r="B8246" i="76" s="1"/>
  <c r="B8247" i="76" s="1"/>
  <c r="B8248" i="76" s="1"/>
  <c r="B8249" i="76" s="1"/>
  <c r="B8250" i="76" s="1"/>
  <c r="B8251" i="76" s="1"/>
  <c r="B8252" i="76" s="1"/>
  <c r="B8253" i="76" s="1"/>
  <c r="B8254" i="76" s="1"/>
  <c r="B8255" i="76" s="1"/>
  <c r="B8256" i="76" s="1"/>
  <c r="B8257" i="76" s="1"/>
  <c r="B8258" i="76" s="1"/>
  <c r="B8259" i="76" s="1"/>
  <c r="B8260" i="76" s="1"/>
  <c r="B8261" i="76" s="1"/>
  <c r="B8262" i="76" s="1"/>
  <c r="B8263" i="76" s="1"/>
  <c r="B8264" i="76" s="1"/>
  <c r="B8265" i="76" s="1"/>
  <c r="B8266" i="76" s="1"/>
  <c r="B8267" i="76" s="1"/>
  <c r="B8268" i="76" s="1"/>
  <c r="B8269" i="76" s="1"/>
  <c r="B8270" i="76" s="1"/>
  <c r="B8271" i="76" s="1"/>
  <c r="B8272" i="76" s="1"/>
  <c r="B8273" i="76" s="1"/>
  <c r="B8274" i="76" s="1"/>
  <c r="B8275" i="76" s="1"/>
  <c r="B8276" i="76" s="1"/>
  <c r="B8277" i="76" s="1"/>
  <c r="B8278" i="76" s="1"/>
  <c r="B8279" i="76" s="1"/>
  <c r="B8280" i="76" s="1"/>
  <c r="B8281" i="76" s="1"/>
  <c r="B8282" i="76" s="1"/>
  <c r="B8283" i="76" s="1"/>
  <c r="B8284" i="76" s="1"/>
  <c r="B8285" i="76" s="1"/>
  <c r="B8286" i="76" s="1"/>
  <c r="B8287" i="76" s="1"/>
  <c r="B8288" i="76" s="1"/>
  <c r="B8289" i="76" s="1"/>
  <c r="B8290" i="76" s="1"/>
  <c r="B8291" i="76" s="1"/>
  <c r="B8292" i="76" s="1"/>
  <c r="B8293" i="76" s="1"/>
  <c r="B8294" i="76" s="1"/>
  <c r="B8295" i="76" s="1"/>
  <c r="B8296" i="76" s="1"/>
  <c r="B8297" i="76" s="1"/>
  <c r="B8298" i="76" s="1"/>
  <c r="B8299" i="76" s="1"/>
  <c r="B8300" i="76" s="1"/>
  <c r="B8301" i="76" s="1"/>
  <c r="B8302" i="76" s="1"/>
  <c r="B8303" i="76" s="1"/>
  <c r="B8304" i="76" s="1"/>
  <c r="B8305" i="76" s="1"/>
  <c r="B8306" i="76" s="1"/>
  <c r="B8307" i="76" s="1"/>
  <c r="B8308" i="76" s="1"/>
  <c r="B8309" i="76" s="1"/>
  <c r="B8310" i="76" s="1"/>
  <c r="B8311" i="76" s="1"/>
  <c r="B8312" i="76" s="1"/>
  <c r="B8313" i="76" s="1"/>
  <c r="B8314" i="76" s="1"/>
  <c r="B8315" i="76" s="1"/>
  <c r="B8316" i="76" s="1"/>
  <c r="B8317" i="76" s="1"/>
  <c r="B8318" i="76" s="1"/>
  <c r="B8319" i="76" s="1"/>
  <c r="B8320" i="76" s="1"/>
  <c r="B8321" i="76" s="1"/>
  <c r="B8322" i="76" s="1"/>
  <c r="B8323" i="76" s="1"/>
  <c r="B8324" i="76" s="1"/>
  <c r="B8325" i="76" s="1"/>
  <c r="B8326" i="76" s="1"/>
  <c r="B8327" i="76" s="1"/>
  <c r="B8328" i="76" s="1"/>
  <c r="B8329" i="76" s="1"/>
  <c r="B8330" i="76" s="1"/>
  <c r="B8331" i="76" s="1"/>
  <c r="B8332" i="76" s="1"/>
  <c r="B8333" i="76" s="1"/>
  <c r="B8334" i="76" s="1"/>
  <c r="B8335" i="76" s="1"/>
  <c r="B8336" i="76" s="1"/>
  <c r="B8337" i="76" s="1"/>
  <c r="B8338" i="76" s="1"/>
  <c r="B8339" i="76" s="1"/>
  <c r="B8340" i="76" s="1"/>
  <c r="B8341" i="76" s="1"/>
  <c r="B8342" i="76" s="1"/>
  <c r="B8343" i="76" s="1"/>
  <c r="B8344" i="76" s="1"/>
  <c r="B8345" i="76" s="1"/>
  <c r="B8346" i="76" s="1"/>
  <c r="B8347" i="76" s="1"/>
  <c r="B8348" i="76" s="1"/>
  <c r="B8349" i="76" s="1"/>
  <c r="B8350" i="76" s="1"/>
  <c r="B8351" i="76" s="1"/>
  <c r="B8352" i="76" s="1"/>
  <c r="B8353" i="76" s="1"/>
  <c r="B8354" i="76" s="1"/>
  <c r="B8355" i="76" s="1"/>
  <c r="B8356" i="76" s="1"/>
  <c r="B8357" i="76" s="1"/>
  <c r="B8358" i="76" s="1"/>
  <c r="B8359" i="76" s="1"/>
  <c r="B8360" i="76" s="1"/>
  <c r="B8361" i="76" s="1"/>
  <c r="B8362" i="76" s="1"/>
  <c r="B8363" i="76" s="1"/>
  <c r="B8364" i="76" s="1"/>
  <c r="B8365" i="76" s="1"/>
  <c r="B8366" i="76" s="1"/>
  <c r="B8367" i="76" s="1"/>
  <c r="B8368" i="76" s="1"/>
  <c r="B8369" i="76" s="1"/>
  <c r="B8370" i="76" s="1"/>
  <c r="B8371" i="76" s="1"/>
  <c r="B8372" i="76" s="1"/>
  <c r="B8373" i="76" s="1"/>
  <c r="B8374" i="76" s="1"/>
  <c r="B8375" i="76" s="1"/>
  <c r="B8376" i="76" s="1"/>
  <c r="B8377" i="76" s="1"/>
  <c r="B8378" i="76" s="1"/>
  <c r="B8379" i="76" s="1"/>
  <c r="B8380" i="76" s="1"/>
  <c r="B8381" i="76" s="1"/>
  <c r="B8382" i="76" s="1"/>
  <c r="B8383" i="76" s="1"/>
  <c r="B8384" i="76" s="1"/>
  <c r="B8385" i="76" s="1"/>
  <c r="B8386" i="76" s="1"/>
  <c r="B8387" i="76" s="1"/>
  <c r="B8388" i="76" s="1"/>
  <c r="B8389" i="76" s="1"/>
  <c r="B8390" i="76" s="1"/>
  <c r="B8391" i="76" s="1"/>
  <c r="B8392" i="76" s="1"/>
  <c r="B8393" i="76" s="1"/>
  <c r="B8394" i="76" s="1"/>
  <c r="B8395" i="76" s="1"/>
  <c r="B8396" i="76" s="1"/>
  <c r="B8397" i="76" s="1"/>
  <c r="B8398" i="76" s="1"/>
  <c r="B8399" i="76" s="1"/>
  <c r="B8400" i="76" s="1"/>
  <c r="B8401" i="76" s="1"/>
  <c r="B8402" i="76" s="1"/>
  <c r="B8403" i="76" s="1"/>
  <c r="B8404" i="76" s="1"/>
  <c r="B8405" i="76" s="1"/>
  <c r="B8406" i="76" s="1"/>
  <c r="B8407" i="76" s="1"/>
  <c r="B8408" i="76" s="1"/>
  <c r="B8409" i="76" s="1"/>
  <c r="B8410" i="76" s="1"/>
  <c r="B8411" i="76" s="1"/>
  <c r="B8412" i="76" s="1"/>
  <c r="B8413" i="76" s="1"/>
  <c r="B8414" i="76" s="1"/>
  <c r="B8415" i="76" s="1"/>
  <c r="B8416" i="76" s="1"/>
  <c r="B8417" i="76" s="1"/>
  <c r="B8418" i="76" s="1"/>
  <c r="B8419" i="76" s="1"/>
  <c r="B8420" i="76" s="1"/>
  <c r="B8421" i="76" s="1"/>
  <c r="B8422" i="76" s="1"/>
  <c r="B8423" i="76" s="1"/>
  <c r="B8424" i="76" s="1"/>
  <c r="B8425" i="76" s="1"/>
  <c r="B8426" i="76" s="1"/>
  <c r="B8427" i="76" s="1"/>
  <c r="B8428" i="76" s="1"/>
  <c r="B8429" i="76" s="1"/>
  <c r="B8430" i="76" s="1"/>
  <c r="B8431" i="76" s="1"/>
  <c r="B8432" i="76" s="1"/>
  <c r="B8433" i="76" s="1"/>
  <c r="B8434" i="76" s="1"/>
  <c r="B8435" i="76" s="1"/>
  <c r="B8436" i="76" s="1"/>
  <c r="B8437" i="76" s="1"/>
  <c r="B8438" i="76" s="1"/>
  <c r="B8439" i="76" s="1"/>
  <c r="B8440" i="76" s="1"/>
  <c r="B8441" i="76" s="1"/>
  <c r="B8442" i="76" s="1"/>
  <c r="B8443" i="76" s="1"/>
  <c r="B8444" i="76" s="1"/>
  <c r="B8445" i="76" s="1"/>
  <c r="B8446" i="76" s="1"/>
  <c r="B8447" i="76" s="1"/>
  <c r="B8448" i="76" s="1"/>
  <c r="B8449" i="76" s="1"/>
  <c r="B8450" i="76" s="1"/>
  <c r="B8451" i="76" s="1"/>
  <c r="B8452" i="76" s="1"/>
  <c r="B8453" i="76" s="1"/>
  <c r="B8454" i="76" s="1"/>
  <c r="B8455" i="76" s="1"/>
  <c r="B8456" i="76" s="1"/>
  <c r="B8457" i="76" s="1"/>
  <c r="B8458" i="76" s="1"/>
  <c r="B8459" i="76" s="1"/>
  <c r="B8460" i="76" s="1"/>
  <c r="B8461" i="76" s="1"/>
  <c r="B8462" i="76" s="1"/>
  <c r="B8463" i="76" s="1"/>
  <c r="B8464" i="76" s="1"/>
  <c r="B8465" i="76" s="1"/>
  <c r="B8466" i="76" s="1"/>
  <c r="B8467" i="76" s="1"/>
  <c r="B8468" i="76" s="1"/>
  <c r="B8469" i="76" s="1"/>
  <c r="B8470" i="76" s="1"/>
  <c r="B8471" i="76" s="1"/>
  <c r="B8472" i="76" s="1"/>
  <c r="B8473" i="76" s="1"/>
  <c r="B8474" i="76" s="1"/>
  <c r="B8475" i="76" s="1"/>
  <c r="B8476" i="76" s="1"/>
  <c r="B8477" i="76" s="1"/>
  <c r="B8478" i="76" s="1"/>
  <c r="B8479" i="76" s="1"/>
  <c r="B8480" i="76" s="1"/>
  <c r="B8481" i="76" s="1"/>
  <c r="B8482" i="76" s="1"/>
  <c r="B8483" i="76" s="1"/>
  <c r="B8484" i="76" s="1"/>
  <c r="B8485" i="76" s="1"/>
  <c r="B8486" i="76" s="1"/>
  <c r="B8487" i="76" s="1"/>
  <c r="B8488" i="76" s="1"/>
  <c r="B8489" i="76" s="1"/>
  <c r="B8490" i="76" s="1"/>
  <c r="B8491" i="76" s="1"/>
  <c r="B8492" i="76" s="1"/>
  <c r="B8493" i="76" s="1"/>
  <c r="B8494" i="76" s="1"/>
  <c r="B8495" i="76" s="1"/>
  <c r="B8496" i="76" s="1"/>
  <c r="B8497" i="76" s="1"/>
  <c r="B8498" i="76" s="1"/>
  <c r="B8499" i="76" s="1"/>
  <c r="B8500" i="76" s="1"/>
  <c r="B8501" i="76" s="1"/>
  <c r="B8502" i="76" s="1"/>
  <c r="B8503" i="76" s="1"/>
  <c r="B8504" i="76" s="1"/>
  <c r="B8505" i="76" s="1"/>
  <c r="B8506" i="76" s="1"/>
  <c r="B8507" i="76" s="1"/>
  <c r="B8508" i="76" s="1"/>
  <c r="B8509" i="76" s="1"/>
  <c r="B8510" i="76" s="1"/>
  <c r="B8511" i="76" s="1"/>
  <c r="B8512" i="76" s="1"/>
  <c r="B8513" i="76" s="1"/>
  <c r="B8514" i="76" s="1"/>
  <c r="B8515" i="76" s="1"/>
  <c r="B8516" i="76" s="1"/>
  <c r="B8517" i="76" s="1"/>
  <c r="B8518" i="76" s="1"/>
  <c r="B8519" i="76" s="1"/>
  <c r="B8520" i="76" s="1"/>
  <c r="B8521" i="76" s="1"/>
  <c r="B8522" i="76" s="1"/>
  <c r="B8523" i="76" s="1"/>
  <c r="B8524" i="76" s="1"/>
  <c r="B8525" i="76" s="1"/>
  <c r="B8526" i="76" s="1"/>
  <c r="B8527" i="76" s="1"/>
  <c r="B8528" i="76" s="1"/>
  <c r="B8529" i="76" s="1"/>
  <c r="B8530" i="76" s="1"/>
  <c r="B8531" i="76" s="1"/>
  <c r="B8532" i="76" s="1"/>
  <c r="B8533" i="76" s="1"/>
  <c r="B8534" i="76" s="1"/>
  <c r="B8535" i="76" s="1"/>
  <c r="B8536" i="76" s="1"/>
  <c r="B8537" i="76" s="1"/>
  <c r="B8538" i="76" s="1"/>
  <c r="B8539" i="76" s="1"/>
  <c r="B8540" i="76" s="1"/>
  <c r="B8541" i="76" s="1"/>
  <c r="B8542" i="76" s="1"/>
  <c r="B8543" i="76" s="1"/>
  <c r="B8544" i="76" s="1"/>
  <c r="B8545" i="76" s="1"/>
  <c r="B8546" i="76" s="1"/>
  <c r="B8547" i="76" s="1"/>
  <c r="B8548" i="76" s="1"/>
  <c r="B8549" i="76" s="1"/>
  <c r="B8550" i="76" s="1"/>
  <c r="B8551" i="76" s="1"/>
  <c r="B8552" i="76" s="1"/>
  <c r="B8553" i="76" s="1"/>
  <c r="B8554" i="76" s="1"/>
  <c r="B8555" i="76" s="1"/>
  <c r="B8556" i="76" s="1"/>
  <c r="B8557" i="76" s="1"/>
  <c r="B8558" i="76" s="1"/>
  <c r="B8559" i="76" s="1"/>
  <c r="B8560" i="76" s="1"/>
  <c r="B8561" i="76" s="1"/>
  <c r="B8562" i="76" s="1"/>
  <c r="B8563" i="76" s="1"/>
  <c r="B8564" i="76" s="1"/>
  <c r="B8565" i="76" s="1"/>
  <c r="B8566" i="76" s="1"/>
  <c r="B8567" i="76" s="1"/>
  <c r="B8568" i="76" s="1"/>
  <c r="B8569" i="76" s="1"/>
  <c r="B8570" i="76" s="1"/>
  <c r="B8571" i="76" s="1"/>
  <c r="B8572" i="76" s="1"/>
  <c r="B8573" i="76" s="1"/>
  <c r="B8574" i="76" s="1"/>
  <c r="B8575" i="76" s="1"/>
  <c r="B8576" i="76" s="1"/>
  <c r="B8577" i="76" s="1"/>
  <c r="B8578" i="76" s="1"/>
  <c r="B8579" i="76" s="1"/>
  <c r="B8580" i="76" s="1"/>
  <c r="B8581" i="76" s="1"/>
  <c r="B8582" i="76" s="1"/>
  <c r="B8583" i="76" s="1"/>
  <c r="B8584" i="76" s="1"/>
  <c r="B8585" i="76" s="1"/>
  <c r="B8586" i="76" s="1"/>
  <c r="B8587" i="76" s="1"/>
  <c r="B8588" i="76" s="1"/>
  <c r="B8589" i="76" s="1"/>
  <c r="B8590" i="76" s="1"/>
  <c r="B8591" i="76" s="1"/>
  <c r="B8592" i="76" s="1"/>
  <c r="B8593" i="76" s="1"/>
  <c r="B8594" i="76" s="1"/>
  <c r="B8595" i="76" s="1"/>
  <c r="B8596" i="76" s="1"/>
  <c r="B8597" i="76" s="1"/>
  <c r="B8598" i="76" s="1"/>
  <c r="B8599" i="76" s="1"/>
  <c r="B8600" i="76" s="1"/>
  <c r="B8601" i="76" s="1"/>
  <c r="B8602" i="76" s="1"/>
  <c r="B8603" i="76" s="1"/>
  <c r="B8604" i="76" s="1"/>
  <c r="B8605" i="76" s="1"/>
  <c r="B8606" i="76" s="1"/>
  <c r="B8607" i="76" s="1"/>
  <c r="B8608" i="76" s="1"/>
  <c r="B8609" i="76" s="1"/>
  <c r="B8610" i="76" s="1"/>
  <c r="B8611" i="76" s="1"/>
  <c r="B8612" i="76" s="1"/>
  <c r="B8613" i="76" s="1"/>
  <c r="B8614" i="76" s="1"/>
  <c r="B8615" i="76" s="1"/>
  <c r="B8616" i="76" s="1"/>
  <c r="B8617" i="76" s="1"/>
  <c r="B8618" i="76" s="1"/>
  <c r="B8619" i="76" s="1"/>
  <c r="B8620" i="76" s="1"/>
  <c r="B8621" i="76" s="1"/>
  <c r="B8622" i="76" s="1"/>
  <c r="B8623" i="76" s="1"/>
  <c r="B8624" i="76" s="1"/>
  <c r="B8625" i="76" s="1"/>
  <c r="B8626" i="76" s="1"/>
  <c r="B8627" i="76" s="1"/>
  <c r="B8628" i="76" s="1"/>
  <c r="B8629" i="76" s="1"/>
  <c r="B8630" i="76" s="1"/>
  <c r="B8631" i="76" s="1"/>
  <c r="B8632" i="76" s="1"/>
  <c r="B8633" i="76" s="1"/>
  <c r="B8634" i="76" s="1"/>
  <c r="B8635" i="76" s="1"/>
  <c r="B8636" i="76" s="1"/>
  <c r="B8637" i="76" s="1"/>
  <c r="B8638" i="76" s="1"/>
  <c r="B8639" i="76" s="1"/>
  <c r="B8640" i="76" s="1"/>
  <c r="B8641" i="76" s="1"/>
  <c r="B8642" i="76" s="1"/>
  <c r="B8643" i="76" s="1"/>
  <c r="B8644" i="76" s="1"/>
  <c r="B8645" i="76" s="1"/>
  <c r="B8646" i="76" s="1"/>
  <c r="B8647" i="76" s="1"/>
  <c r="B8648" i="76" s="1"/>
  <c r="B8649" i="76" s="1"/>
  <c r="B8650" i="76" s="1"/>
  <c r="B8651" i="76" s="1"/>
  <c r="B8652" i="76" s="1"/>
  <c r="B8653" i="76" s="1"/>
  <c r="B8654" i="76" s="1"/>
  <c r="B8655" i="76" s="1"/>
  <c r="B8656" i="76" s="1"/>
  <c r="B8657" i="76" s="1"/>
  <c r="B8658" i="76" s="1"/>
  <c r="B8659" i="76" s="1"/>
  <c r="B8660" i="76" s="1"/>
  <c r="B8661" i="76" s="1"/>
  <c r="B8662" i="76" s="1"/>
  <c r="B8663" i="76" s="1"/>
  <c r="B8664" i="76" s="1"/>
  <c r="B8665" i="76" s="1"/>
  <c r="B8666" i="76" s="1"/>
  <c r="B8667" i="76" s="1"/>
  <c r="B8668" i="76" s="1"/>
  <c r="B8669" i="76" s="1"/>
  <c r="B8670" i="76" s="1"/>
  <c r="B8671" i="76" s="1"/>
  <c r="B8672" i="76" s="1"/>
  <c r="B8673" i="76" s="1"/>
  <c r="B8674" i="76" s="1"/>
  <c r="B8675" i="76" s="1"/>
  <c r="B8676" i="76" s="1"/>
  <c r="B8677" i="76" s="1"/>
  <c r="B8678" i="76" s="1"/>
  <c r="B8679" i="76" s="1"/>
  <c r="B8680" i="76" s="1"/>
  <c r="B8681" i="76" s="1"/>
  <c r="B8682" i="76" s="1"/>
  <c r="B8683" i="76" s="1"/>
  <c r="B8684" i="76" s="1"/>
  <c r="B8685" i="76" s="1"/>
  <c r="B8686" i="76" s="1"/>
  <c r="B8687" i="76" s="1"/>
  <c r="B8688" i="76" s="1"/>
  <c r="B8689" i="76" s="1"/>
  <c r="B8690" i="76" s="1"/>
  <c r="B8691" i="76" s="1"/>
  <c r="B8692" i="76" s="1"/>
  <c r="B8693" i="76" s="1"/>
  <c r="B8694" i="76" s="1"/>
  <c r="B8695" i="76" s="1"/>
  <c r="B8696" i="76" s="1"/>
  <c r="B8697" i="76" s="1"/>
  <c r="B8698" i="76" s="1"/>
  <c r="B8699" i="76" s="1"/>
  <c r="B8700" i="76" s="1"/>
  <c r="B8701" i="76" s="1"/>
  <c r="B8702" i="76" s="1"/>
  <c r="B8703" i="76" s="1"/>
  <c r="B8704" i="76" s="1"/>
  <c r="B8705" i="76" s="1"/>
  <c r="B8706" i="76" s="1"/>
  <c r="B8707" i="76" s="1"/>
  <c r="B8708" i="76" s="1"/>
  <c r="B8709" i="76" s="1"/>
  <c r="B8710" i="76" s="1"/>
  <c r="B8711" i="76" s="1"/>
  <c r="B8712" i="76" s="1"/>
  <c r="B8713" i="76" s="1"/>
  <c r="B8714" i="76" s="1"/>
  <c r="B8715" i="76" s="1"/>
  <c r="B8716" i="76" s="1"/>
  <c r="B8717" i="76" s="1"/>
  <c r="B8718" i="76" s="1"/>
  <c r="B8719" i="76" s="1"/>
  <c r="B8720" i="76" s="1"/>
  <c r="B8721" i="76" s="1"/>
  <c r="B8722" i="76" s="1"/>
  <c r="B8723" i="76" s="1"/>
  <c r="B8724" i="76" s="1"/>
  <c r="B8725" i="76" s="1"/>
  <c r="B8726" i="76" s="1"/>
  <c r="B8727" i="76" s="1"/>
  <c r="B8728" i="76" s="1"/>
  <c r="B8729" i="76" s="1"/>
  <c r="B8730" i="76" s="1"/>
  <c r="B8731" i="76" s="1"/>
  <c r="B8732" i="76" s="1"/>
  <c r="B8733" i="76" s="1"/>
  <c r="B8734" i="76" s="1"/>
  <c r="B8735" i="76" s="1"/>
  <c r="B8736" i="76" s="1"/>
  <c r="B8737" i="76" s="1"/>
  <c r="B8738" i="76" s="1"/>
  <c r="B8739" i="76" s="1"/>
  <c r="B8740" i="76" s="1"/>
  <c r="B8741" i="76" s="1"/>
  <c r="B8742" i="76" s="1"/>
  <c r="B8743" i="76" s="1"/>
  <c r="B8744" i="76" s="1"/>
  <c r="B8745" i="76" s="1"/>
  <c r="B8746" i="76" s="1"/>
  <c r="B8747" i="76" s="1"/>
  <c r="B8748" i="76" s="1"/>
  <c r="B8749" i="76" s="1"/>
  <c r="B8750" i="76" s="1"/>
  <c r="B8751" i="76" s="1"/>
  <c r="B8752" i="76" s="1"/>
  <c r="B8753" i="76" s="1"/>
  <c r="B8754" i="76" s="1"/>
  <c r="B8755" i="76" s="1"/>
  <c r="B8756" i="76" s="1"/>
  <c r="B8757" i="76" s="1"/>
  <c r="B8758" i="76" s="1"/>
  <c r="B8759" i="76" s="1"/>
  <c r="B8760" i="76" s="1"/>
  <c r="B8761" i="76" s="1"/>
  <c r="B8762" i="76" s="1"/>
  <c r="B8763" i="76" s="1"/>
  <c r="B8764" i="76" s="1"/>
  <c r="B8765" i="76" s="1"/>
  <c r="B8766" i="76" s="1"/>
  <c r="B8767" i="76" s="1"/>
  <c r="B8768" i="76" s="1"/>
  <c r="C16" i="75"/>
  <c r="C15" i="75"/>
  <c r="C17" i="75" s="1"/>
  <c r="H14" i="53"/>
  <c r="F14" i="53"/>
  <c r="H6" i="53"/>
  <c r="F6" i="53"/>
  <c r="G8" i="53"/>
  <c r="G5" i="53"/>
  <c r="G4" i="53"/>
  <c r="H5" i="63" s="1"/>
  <c r="H23" i="84" l="1"/>
  <c r="H19" i="84"/>
  <c r="G23" i="84"/>
  <c r="G66" i="84"/>
  <c r="F66" i="84"/>
  <c r="H66" i="84"/>
  <c r="H113" i="84"/>
  <c r="H63" i="84"/>
  <c r="H69" i="84"/>
  <c r="H108" i="84" s="1"/>
  <c r="G113" i="84"/>
  <c r="G63" i="84"/>
  <c r="G69" i="84"/>
  <c r="G108" i="84" s="1"/>
  <c r="F113" i="84"/>
  <c r="F69" i="84"/>
  <c r="F108" i="84" s="1"/>
  <c r="F63" i="84"/>
  <c r="H7" i="63"/>
  <c r="H8" i="63"/>
  <c r="C22" i="63" s="1" a="1"/>
  <c r="C22" i="63" s="1"/>
  <c r="Q8" i="75"/>
  <c r="V8" i="75" s="1"/>
  <c r="P8" i="75"/>
  <c r="O9" i="75"/>
  <c r="S8" i="75" s="1"/>
  <c r="X8" i="75" s="1"/>
  <c r="H13" i="53"/>
  <c r="H19" i="53"/>
  <c r="H12" i="53"/>
  <c r="K5" i="63" s="1"/>
  <c r="F13" i="53"/>
  <c r="F16" i="53"/>
  <c r="F17" i="53"/>
  <c r="F18" i="53"/>
  <c r="J9" i="63" s="1"/>
  <c r="F19" i="53"/>
  <c r="F12" i="53"/>
  <c r="J5" i="63" s="1"/>
  <c r="H11" i="53"/>
  <c r="F11" i="53"/>
  <c r="F10" i="53"/>
  <c r="G9" i="63" s="1"/>
  <c r="H10" i="53"/>
  <c r="I9" i="63" s="1"/>
  <c r="H9" i="53"/>
  <c r="F9" i="53"/>
  <c r="H8" i="53"/>
  <c r="F8" i="53"/>
  <c r="H5" i="53"/>
  <c r="F5" i="53"/>
  <c r="H4" i="53"/>
  <c r="I5" i="63" s="1"/>
  <c r="F4" i="53"/>
  <c r="G5" i="63" s="1"/>
  <c r="S25" i="74"/>
  <c r="R25" i="74"/>
  <c r="S20" i="74"/>
  <c r="R20" i="74"/>
  <c r="S15" i="74"/>
  <c r="R15" i="74"/>
  <c r="S10" i="74"/>
  <c r="R10" i="74"/>
  <c r="L25" i="74"/>
  <c r="O25" i="74" s="1"/>
  <c r="K25" i="74"/>
  <c r="N25" i="74" s="1"/>
  <c r="L20" i="74"/>
  <c r="O20" i="74" s="1"/>
  <c r="K20" i="74"/>
  <c r="N20" i="74" s="1"/>
  <c r="L15" i="74"/>
  <c r="O15" i="74" s="1"/>
  <c r="K15" i="74"/>
  <c r="N15" i="74" s="1"/>
  <c r="L10" i="74"/>
  <c r="O10" i="74" s="1"/>
  <c r="K10" i="74"/>
  <c r="N10" i="74" s="1"/>
  <c r="H25" i="74"/>
  <c r="G25" i="74"/>
  <c r="I25" i="74" s="1"/>
  <c r="C20" i="74" s="1"/>
  <c r="H20" i="74"/>
  <c r="J20" i="74" s="1"/>
  <c r="G20" i="74"/>
  <c r="I20" i="74" s="1"/>
  <c r="H15" i="74"/>
  <c r="J15" i="74" s="1"/>
  <c r="G15" i="74"/>
  <c r="I15" i="74" s="1"/>
  <c r="H10" i="74"/>
  <c r="J10" i="74" s="1"/>
  <c r="Q10" i="74" s="1"/>
  <c r="I10" i="74"/>
  <c r="I19" i="84" l="1"/>
  <c r="P15" i="74"/>
  <c r="Q15" i="74"/>
  <c r="P20" i="74"/>
  <c r="Q20" i="74"/>
  <c r="P10" i="74"/>
  <c r="I50" i="84" s="1"/>
  <c r="T10" i="74"/>
  <c r="J8" i="63"/>
  <c r="D21" i="63" s="1" a="1"/>
  <c r="D21" i="63" s="1"/>
  <c r="J7" i="63"/>
  <c r="G7" i="63"/>
  <c r="G8" i="63"/>
  <c r="C21" i="63" s="1" a="1"/>
  <c r="C21" i="63" s="1"/>
  <c r="I7" i="63"/>
  <c r="I8" i="63"/>
  <c r="Q25" i="74"/>
  <c r="G50" i="47"/>
  <c r="P25" i="74"/>
  <c r="T20" i="74"/>
  <c r="U8" i="75"/>
  <c r="Z8" i="75" s="1"/>
  <c r="AA8" i="75"/>
  <c r="AC8" i="75"/>
  <c r="U10" i="74"/>
  <c r="U20" i="74"/>
  <c r="T15" i="74"/>
  <c r="U15" i="74"/>
  <c r="T25" i="74"/>
  <c r="X55" i="84" s="1"/>
  <c r="X13" i="84" s="1"/>
  <c r="U25" i="74"/>
  <c r="S39" i="84"/>
  <c r="S42" i="84"/>
  <c r="X39" i="84"/>
  <c r="X42" i="84"/>
  <c r="I39" i="84"/>
  <c r="I42" i="84"/>
  <c r="N39" i="84"/>
  <c r="N42" i="84"/>
  <c r="L11" i="74"/>
  <c r="K11" i="74"/>
  <c r="N11" i="74" s="1"/>
  <c r="K16" i="74"/>
  <c r="R11" i="74"/>
  <c r="R12" i="74" s="1"/>
  <c r="L16" i="74"/>
  <c r="S11" i="74"/>
  <c r="K21" i="74"/>
  <c r="R16" i="74"/>
  <c r="L21" i="74"/>
  <c r="S16" i="74"/>
  <c r="R21" i="74"/>
  <c r="R22" i="74" s="1"/>
  <c r="S21" i="74"/>
  <c r="T8" i="75"/>
  <c r="Y8" i="75" s="1"/>
  <c r="AD8" i="75" s="1"/>
  <c r="R8" i="75"/>
  <c r="W8" i="75" s="1"/>
  <c r="AB8" i="75" s="1"/>
  <c r="O10" i="75"/>
  <c r="S9" i="75" s="1"/>
  <c r="X9" i="75" s="1"/>
  <c r="P9" i="75"/>
  <c r="H11" i="74"/>
  <c r="G11" i="74"/>
  <c r="I11" i="74" s="1"/>
  <c r="G16" i="74"/>
  <c r="H16" i="74"/>
  <c r="G21" i="74"/>
  <c r="H21" i="74"/>
  <c r="S47" i="84" l="1"/>
  <c r="N47" i="84"/>
  <c r="I47" i="84"/>
  <c r="D91" i="84" s="1"/>
  <c r="J19" i="84"/>
  <c r="K19" i="84" s="1"/>
  <c r="S50" i="84"/>
  <c r="N50" i="84"/>
  <c r="D94" i="84"/>
  <c r="P11" i="74"/>
  <c r="X47" i="84"/>
  <c r="X50" i="84"/>
  <c r="Q9" i="75"/>
  <c r="V9" i="75" s="1"/>
  <c r="AA9" i="75" s="1"/>
  <c r="U9" i="75"/>
  <c r="Z9" i="75" s="1"/>
  <c r="AE9" i="75" s="1"/>
  <c r="AE8" i="75"/>
  <c r="T9" i="75"/>
  <c r="Y9" i="75" s="1"/>
  <c r="AD9" i="75" s="1"/>
  <c r="AC9" i="75"/>
  <c r="L22" i="74"/>
  <c r="O21" i="74"/>
  <c r="K17" i="74"/>
  <c r="N17" i="74" s="1"/>
  <c r="N16" i="74"/>
  <c r="K22" i="74"/>
  <c r="N22" i="74" s="1"/>
  <c r="N21" i="74"/>
  <c r="L12" i="74"/>
  <c r="O11" i="74"/>
  <c r="L17" i="74"/>
  <c r="O16" i="74"/>
  <c r="X58" i="84"/>
  <c r="X16" i="84" s="1"/>
  <c r="X23" i="84" s="1"/>
  <c r="N55" i="84"/>
  <c r="N13" i="84" s="1"/>
  <c r="N58" i="84"/>
  <c r="N16" i="84" s="1"/>
  <c r="S55" i="84"/>
  <c r="S13" i="84" s="1"/>
  <c r="S58" i="84"/>
  <c r="S16" i="84" s="1"/>
  <c r="I55" i="84"/>
  <c r="I13" i="84" s="1"/>
  <c r="I58" i="84"/>
  <c r="I16" i="84" s="1"/>
  <c r="T11" i="74"/>
  <c r="G22" i="74"/>
  <c r="I22" i="74" s="1"/>
  <c r="I21" i="74"/>
  <c r="S12" i="74"/>
  <c r="G17" i="74"/>
  <c r="I17" i="74" s="1"/>
  <c r="I16" i="74"/>
  <c r="H17" i="74"/>
  <c r="J17" i="74" s="1"/>
  <c r="J16" i="74"/>
  <c r="H12" i="74"/>
  <c r="J12" i="74" s="1"/>
  <c r="J11" i="74"/>
  <c r="S22" i="74"/>
  <c r="H22" i="74"/>
  <c r="J22" i="74" s="1"/>
  <c r="J21" i="74"/>
  <c r="S17" i="74"/>
  <c r="K12" i="74"/>
  <c r="R17" i="74"/>
  <c r="R18" i="74" s="1"/>
  <c r="R23" i="74"/>
  <c r="R13" i="74"/>
  <c r="R9" i="75"/>
  <c r="W9" i="75" s="1"/>
  <c r="AB9" i="75" s="1"/>
  <c r="O11" i="75"/>
  <c r="U10" i="75" s="1"/>
  <c r="Z10" i="75" s="1"/>
  <c r="P10" i="75"/>
  <c r="G12" i="74"/>
  <c r="I12" i="74" s="1"/>
  <c r="H18" i="74"/>
  <c r="J18" i="74" s="1"/>
  <c r="I23" i="84" l="1"/>
  <c r="S23" i="84"/>
  <c r="N23" i="84"/>
  <c r="N66" i="84"/>
  <c r="S66" i="84"/>
  <c r="G23" i="74"/>
  <c r="I23" i="74" s="1"/>
  <c r="T23" i="74" s="1"/>
  <c r="P17" i="74"/>
  <c r="E142" i="47"/>
  <c r="E136" i="47"/>
  <c r="E148" i="47" s="1"/>
  <c r="X113" i="84"/>
  <c r="N113" i="84"/>
  <c r="I113" i="84"/>
  <c r="S113" i="84"/>
  <c r="X66" i="84"/>
  <c r="I69" i="84"/>
  <c r="I108" i="84" s="1"/>
  <c r="S63" i="84"/>
  <c r="S69" i="84"/>
  <c r="S108" i="84" s="1"/>
  <c r="T22" i="74"/>
  <c r="P22" i="74"/>
  <c r="U21" i="74"/>
  <c r="Q21" i="74"/>
  <c r="N63" i="84"/>
  <c r="N69" i="84"/>
  <c r="N108" i="84" s="1"/>
  <c r="T21" i="74"/>
  <c r="P21" i="74"/>
  <c r="X63" i="84"/>
  <c r="X69" i="84"/>
  <c r="X108" i="84" s="1"/>
  <c r="T12" i="74"/>
  <c r="T16" i="74"/>
  <c r="P16" i="74"/>
  <c r="U11" i="74"/>
  <c r="J55" i="84" s="1"/>
  <c r="J13" i="84" s="1"/>
  <c r="Q11" i="74"/>
  <c r="U16" i="74"/>
  <c r="Q16" i="74"/>
  <c r="G18" i="74"/>
  <c r="I18" i="74" s="1"/>
  <c r="Q42" i="84" s="1"/>
  <c r="I66" i="84"/>
  <c r="I63" i="84"/>
  <c r="U12" i="74"/>
  <c r="U22" i="74"/>
  <c r="K18" i="74"/>
  <c r="N18" i="74" s="1"/>
  <c r="S10" i="75"/>
  <c r="X10" i="75" s="1"/>
  <c r="AE10" i="75"/>
  <c r="L13" i="74"/>
  <c r="O12" i="74"/>
  <c r="Q12" i="74" s="1"/>
  <c r="L18" i="74"/>
  <c r="O17" i="74"/>
  <c r="Q17" i="74" s="1"/>
  <c r="K23" i="74"/>
  <c r="N23" i="74" s="1"/>
  <c r="K13" i="74"/>
  <c r="N13" i="74" s="1"/>
  <c r="N12" i="74"/>
  <c r="P12" i="74" s="1"/>
  <c r="L23" i="74"/>
  <c r="O22" i="74"/>
  <c r="Q22" i="74" s="1"/>
  <c r="H13" i="74"/>
  <c r="J13" i="74" s="1"/>
  <c r="T17" i="74"/>
  <c r="U17" i="74"/>
  <c r="S18" i="74"/>
  <c r="U18" i="74" s="1"/>
  <c r="H23" i="74"/>
  <c r="J23" i="74" s="1"/>
  <c r="S23" i="74"/>
  <c r="P39" i="84"/>
  <c r="P42" i="84"/>
  <c r="U39" i="84"/>
  <c r="U42" i="84"/>
  <c r="J39" i="84"/>
  <c r="J42" i="84"/>
  <c r="O39" i="84"/>
  <c r="O42" i="84"/>
  <c r="T39" i="84"/>
  <c r="T42" i="84"/>
  <c r="K39" i="84"/>
  <c r="K42" i="84"/>
  <c r="S13" i="74"/>
  <c r="R19" i="74"/>
  <c r="R14" i="74"/>
  <c r="R24" i="74"/>
  <c r="T10" i="75"/>
  <c r="Y10" i="75" s="1"/>
  <c r="AD10" i="75" s="1"/>
  <c r="P11" i="75"/>
  <c r="O12" i="75"/>
  <c r="R11" i="75"/>
  <c r="W11" i="75" s="1"/>
  <c r="AB11" i="75" s="1"/>
  <c r="Q10" i="75"/>
  <c r="V10" i="75" s="1"/>
  <c r="R10" i="75"/>
  <c r="W10" i="75" s="1"/>
  <c r="AB10" i="75" s="1"/>
  <c r="G13" i="74"/>
  <c r="I13" i="74" s="1"/>
  <c r="H19" i="74"/>
  <c r="J19" i="74" s="1"/>
  <c r="P50" i="84" l="1"/>
  <c r="O58" i="84"/>
  <c r="O16" i="84" s="1"/>
  <c r="L19" i="84"/>
  <c r="G24" i="74"/>
  <c r="I24" i="74" s="1"/>
  <c r="T24" i="74" s="1"/>
  <c r="J58" i="84"/>
  <c r="J16" i="84" s="1"/>
  <c r="J23" i="84" s="1"/>
  <c r="P23" i="74"/>
  <c r="G19" i="74"/>
  <c r="I19" i="74" s="1"/>
  <c r="T19" i="74" s="1"/>
  <c r="P47" i="84"/>
  <c r="O55" i="84"/>
  <c r="O13" i="84" s="1"/>
  <c r="T55" i="84"/>
  <c r="T13" i="84" s="1"/>
  <c r="T23" i="84" s="1"/>
  <c r="U47" i="84"/>
  <c r="U55" i="84"/>
  <c r="U13" i="84" s="1"/>
  <c r="U50" i="84"/>
  <c r="K47" i="84"/>
  <c r="K50" i="84"/>
  <c r="P18" i="74"/>
  <c r="T58" i="84"/>
  <c r="T16" i="84" s="1"/>
  <c r="Q39" i="84"/>
  <c r="K58" i="84"/>
  <c r="K16" i="84" s="1"/>
  <c r="T18" i="74"/>
  <c r="Q55" i="84" s="1"/>
  <c r="Q13" i="84" s="1"/>
  <c r="J47" i="84"/>
  <c r="J50" i="84"/>
  <c r="T47" i="84"/>
  <c r="T50" i="84"/>
  <c r="L42" i="84"/>
  <c r="O50" i="84"/>
  <c r="O47" i="84"/>
  <c r="T13" i="74"/>
  <c r="P13" i="74"/>
  <c r="K19" i="74"/>
  <c r="N19" i="74" s="1"/>
  <c r="K14" i="74"/>
  <c r="N14" i="74" s="1"/>
  <c r="U58" i="84"/>
  <c r="U16" i="84" s="1"/>
  <c r="K55" i="84"/>
  <c r="K13" i="84" s="1"/>
  <c r="H24" i="74"/>
  <c r="J24" i="74" s="1"/>
  <c r="K24" i="74"/>
  <c r="N24" i="74" s="1"/>
  <c r="AA10" i="75"/>
  <c r="AC10" i="75"/>
  <c r="U11" i="75"/>
  <c r="Z11" i="75" s="1"/>
  <c r="L39" i="84"/>
  <c r="L24" i="74"/>
  <c r="O24" i="74" s="1"/>
  <c r="O23" i="74"/>
  <c r="Q23" i="74" s="1"/>
  <c r="L19" i="74"/>
  <c r="O19" i="74" s="1"/>
  <c r="Q19" i="74" s="1"/>
  <c r="O18" i="74"/>
  <c r="Q18" i="74" s="1"/>
  <c r="L14" i="74"/>
  <c r="O14" i="74" s="1"/>
  <c r="O13" i="74"/>
  <c r="Q13" i="74" s="1"/>
  <c r="P55" i="84"/>
  <c r="P13" i="84" s="1"/>
  <c r="P58" i="84"/>
  <c r="P16" i="84" s="1"/>
  <c r="H14" i="74"/>
  <c r="J14" i="74" s="1"/>
  <c r="U23" i="74"/>
  <c r="U13" i="74"/>
  <c r="S24" i="74"/>
  <c r="V39" i="84"/>
  <c r="V42" i="84"/>
  <c r="S14" i="74"/>
  <c r="S19" i="74"/>
  <c r="U19" i="74" s="1"/>
  <c r="Q11" i="75"/>
  <c r="V11" i="75" s="1"/>
  <c r="AA11" i="75" s="1"/>
  <c r="S11" i="75"/>
  <c r="X11" i="75" s="1"/>
  <c r="AC11" i="75" s="1"/>
  <c r="P12" i="75"/>
  <c r="O13" i="75"/>
  <c r="S12" i="75"/>
  <c r="X12" i="75" s="1"/>
  <c r="T11" i="75"/>
  <c r="Y11" i="75" s="1"/>
  <c r="AD11" i="75" s="1"/>
  <c r="G14" i="74"/>
  <c r="I14" i="74" s="1"/>
  <c r="O66" i="84" l="1"/>
  <c r="U23" i="84"/>
  <c r="K23" i="84"/>
  <c r="P23" i="84"/>
  <c r="O23" i="84"/>
  <c r="V50" i="84"/>
  <c r="R42" i="84"/>
  <c r="R39" i="84"/>
  <c r="M19" i="84"/>
  <c r="O113" i="84"/>
  <c r="J113" i="84"/>
  <c r="P24" i="74"/>
  <c r="P19" i="74"/>
  <c r="R50" i="84" s="1"/>
  <c r="U63" i="84"/>
  <c r="T63" i="84"/>
  <c r="T113" i="84"/>
  <c r="V47" i="84"/>
  <c r="U113" i="84"/>
  <c r="K66" i="84"/>
  <c r="P113" i="84"/>
  <c r="J63" i="84"/>
  <c r="J66" i="84"/>
  <c r="K113" i="84"/>
  <c r="Q58" i="84"/>
  <c r="Q16" i="84" s="1"/>
  <c r="Q23" i="84" s="1"/>
  <c r="U69" i="84"/>
  <c r="U108" i="84" s="1"/>
  <c r="K69" i="84"/>
  <c r="K108" i="84" s="1"/>
  <c r="Q47" i="84"/>
  <c r="Q63" i="84" s="1"/>
  <c r="Q50" i="84"/>
  <c r="T66" i="84"/>
  <c r="O69" i="84"/>
  <c r="O108" i="84" s="1"/>
  <c r="T69" i="84"/>
  <c r="T108" i="84" s="1"/>
  <c r="J69" i="84"/>
  <c r="J108" i="84" s="1"/>
  <c r="P69" i="84"/>
  <c r="P108" i="84" s="1"/>
  <c r="M42" i="84"/>
  <c r="Q14" i="74"/>
  <c r="W39" i="84"/>
  <c r="Q24" i="74"/>
  <c r="L47" i="84"/>
  <c r="L50" i="84"/>
  <c r="O63" i="84"/>
  <c r="T14" i="74"/>
  <c r="P14" i="74"/>
  <c r="P66" i="84"/>
  <c r="U66" i="84"/>
  <c r="W42" i="84"/>
  <c r="P63" i="84"/>
  <c r="K63" i="84"/>
  <c r="U24" i="74"/>
  <c r="W55" i="84" s="1"/>
  <c r="W13" i="84" s="1"/>
  <c r="AC12" i="75"/>
  <c r="AE11" i="75"/>
  <c r="Q12" i="75"/>
  <c r="V12" i="75" s="1"/>
  <c r="AA12" i="75" s="1"/>
  <c r="L55" i="84"/>
  <c r="L13" i="84" s="1"/>
  <c r="L58" i="84"/>
  <c r="L16" i="84" s="1"/>
  <c r="V55" i="84"/>
  <c r="V13" i="84" s="1"/>
  <c r="V58" i="84"/>
  <c r="V16" i="84" s="1"/>
  <c r="R55" i="84"/>
  <c r="R13" i="84" s="1"/>
  <c r="R58" i="84"/>
  <c r="R16" i="84" s="1"/>
  <c r="U14" i="74"/>
  <c r="M39" i="84"/>
  <c r="O14" i="75"/>
  <c r="U13" i="75" s="1"/>
  <c r="Z13" i="75" s="1"/>
  <c r="P13" i="75"/>
  <c r="T12" i="75"/>
  <c r="Y12" i="75" s="1"/>
  <c r="AD12" i="75" s="1"/>
  <c r="U12" i="75"/>
  <c r="Z12" i="75" s="1"/>
  <c r="AE12" i="75" s="1"/>
  <c r="R12" i="75"/>
  <c r="W12" i="75" s="1"/>
  <c r="R23" i="84" l="1"/>
  <c r="V23" i="84"/>
  <c r="L23" i="84"/>
  <c r="R47" i="84"/>
  <c r="R69" i="84" s="1"/>
  <c r="R108" i="84" s="1"/>
  <c r="N19" i="84"/>
  <c r="Q113" i="84"/>
  <c r="Q66" i="84"/>
  <c r="R113" i="84"/>
  <c r="V113" i="84"/>
  <c r="L113" i="84"/>
  <c r="Q69" i="84"/>
  <c r="Q108" i="84" s="1"/>
  <c r="L69" i="84"/>
  <c r="L108" i="84" s="1"/>
  <c r="V69" i="84"/>
  <c r="V108" i="84" s="1"/>
  <c r="W50" i="84"/>
  <c r="W47" i="84"/>
  <c r="M47" i="84"/>
  <c r="E91" i="84" s="1"/>
  <c r="M50" i="84"/>
  <c r="F94" i="84" s="1"/>
  <c r="V63" i="84"/>
  <c r="V66" i="84"/>
  <c r="W58" i="84"/>
  <c r="W16" i="84" s="1"/>
  <c r="W23" i="84" s="1"/>
  <c r="R66" i="84"/>
  <c r="L66" i="84"/>
  <c r="L63" i="84"/>
  <c r="Q13" i="75"/>
  <c r="V13" i="75" s="1"/>
  <c r="AA13" i="75" s="1"/>
  <c r="T13" i="75"/>
  <c r="Y13" i="75" s="1"/>
  <c r="AD13" i="75" s="1"/>
  <c r="AB12" i="75"/>
  <c r="S13" i="75"/>
  <c r="X13" i="75" s="1"/>
  <c r="AE13" i="75"/>
  <c r="M55" i="84"/>
  <c r="M13" i="84" s="1"/>
  <c r="M58" i="84"/>
  <c r="M16" i="84" s="1"/>
  <c r="R13" i="75"/>
  <c r="W13" i="75" s="1"/>
  <c r="AB13" i="75" s="1"/>
  <c r="P14" i="75"/>
  <c r="O15" i="75"/>
  <c r="R14" i="75" s="1"/>
  <c r="W14" i="75" s="1"/>
  <c r="I35" i="71"/>
  <c r="J35" i="71" s="1"/>
  <c r="C21" i="71"/>
  <c r="I7" i="71"/>
  <c r="J7" i="71" s="1"/>
  <c r="M23" i="84" l="1"/>
  <c r="R63" i="84"/>
  <c r="O19" i="84"/>
  <c r="H136" i="47"/>
  <c r="W66" i="84"/>
  <c r="G94" i="84"/>
  <c r="F91" i="84"/>
  <c r="G142" i="47" s="1"/>
  <c r="E94" i="84"/>
  <c r="F142" i="47" s="1"/>
  <c r="D82" i="84"/>
  <c r="G125" i="47" s="1"/>
  <c r="G91" i="84"/>
  <c r="F136" i="47"/>
  <c r="G136" i="47"/>
  <c r="M113" i="84"/>
  <c r="W113" i="84"/>
  <c r="D85" i="84"/>
  <c r="G128" i="47" s="1"/>
  <c r="W63" i="84"/>
  <c r="M66" i="84"/>
  <c r="M69" i="84"/>
  <c r="M108" i="84" s="1"/>
  <c r="W69" i="84"/>
  <c r="W108" i="84" s="1"/>
  <c r="M63" i="84"/>
  <c r="E82" i="84"/>
  <c r="E85" i="84"/>
  <c r="H85" i="84" s="1"/>
  <c r="AB14" i="75"/>
  <c r="AC13" i="75"/>
  <c r="K35" i="71"/>
  <c r="L35" i="71" s="1"/>
  <c r="C34" i="73"/>
  <c r="L31" i="73" s="1"/>
  <c r="R31" i="73" s="1"/>
  <c r="C33" i="73"/>
  <c r="H36" i="73" s="1"/>
  <c r="C15" i="73"/>
  <c r="C14" i="73"/>
  <c r="H12" i="73" s="1"/>
  <c r="P15" i="75"/>
  <c r="O16" i="75"/>
  <c r="R15" i="75" s="1"/>
  <c r="W15" i="75" s="1"/>
  <c r="AB15" i="75" s="1"/>
  <c r="U14" i="75"/>
  <c r="Z14" i="75" s="1"/>
  <c r="AE14" i="75" s="1"/>
  <c r="T14" i="75"/>
  <c r="Y14" i="75" s="1"/>
  <c r="AD14" i="75" s="1"/>
  <c r="S14" i="75"/>
  <c r="X14" i="75" s="1"/>
  <c r="AC14" i="75" s="1"/>
  <c r="Q14" i="75"/>
  <c r="V14" i="75" s="1"/>
  <c r="AA14" i="75" s="1"/>
  <c r="K7" i="71"/>
  <c r="L7" i="71" s="1"/>
  <c r="M7" i="71"/>
  <c r="Q7" i="71" s="1"/>
  <c r="M8" i="71"/>
  <c r="Q8" i="71" s="1"/>
  <c r="M9" i="71"/>
  <c r="Q9" i="71" s="1"/>
  <c r="I8" i="71"/>
  <c r="I5" i="55"/>
  <c r="I14" i="55" s="1"/>
  <c r="J5" i="55"/>
  <c r="J14" i="55" s="1"/>
  <c r="K5" i="55"/>
  <c r="K14" i="55" s="1"/>
  <c r="L5" i="55"/>
  <c r="L14" i="55" s="1"/>
  <c r="M5" i="55"/>
  <c r="M14" i="55" s="1"/>
  <c r="N5" i="55"/>
  <c r="N14" i="55" s="1"/>
  <c r="O5" i="55"/>
  <c r="O14" i="55" s="1"/>
  <c r="P5" i="55"/>
  <c r="P14" i="55" s="1"/>
  <c r="Q5" i="55"/>
  <c r="Q14" i="55" s="1"/>
  <c r="R5" i="55"/>
  <c r="R14" i="55" s="1"/>
  <c r="S5" i="55"/>
  <c r="S14" i="55" s="1"/>
  <c r="T5" i="55"/>
  <c r="T14" i="55" s="1"/>
  <c r="U5" i="55"/>
  <c r="U14" i="55" s="1"/>
  <c r="V5" i="55"/>
  <c r="V14" i="55" s="1"/>
  <c r="W5" i="55"/>
  <c r="W14" i="55" s="1"/>
  <c r="X5" i="55"/>
  <c r="X14" i="55" s="1"/>
  <c r="Y5" i="55"/>
  <c r="Y14" i="55" s="1"/>
  <c r="Z5" i="55"/>
  <c r="Z14" i="55" s="1"/>
  <c r="AA5" i="55"/>
  <c r="AA14" i="55" s="1"/>
  <c r="AB5" i="55"/>
  <c r="AC5" i="55"/>
  <c r="AD5" i="55"/>
  <c r="AE5" i="55"/>
  <c r="AF5" i="55"/>
  <c r="AG5" i="55"/>
  <c r="AH5" i="55"/>
  <c r="AI5" i="55"/>
  <c r="AJ5" i="55"/>
  <c r="I6" i="55"/>
  <c r="I15" i="55" s="1"/>
  <c r="J6" i="55"/>
  <c r="J15" i="55" s="1"/>
  <c r="K6" i="55"/>
  <c r="K15" i="55" s="1"/>
  <c r="L6" i="55"/>
  <c r="L15" i="55" s="1"/>
  <c r="M6" i="55"/>
  <c r="M15" i="55" s="1"/>
  <c r="N6" i="55"/>
  <c r="N15" i="55" s="1"/>
  <c r="O6" i="55"/>
  <c r="O15" i="55" s="1"/>
  <c r="P6" i="55"/>
  <c r="P15" i="55" s="1"/>
  <c r="Q6" i="55"/>
  <c r="Q15" i="55" s="1"/>
  <c r="R6" i="55"/>
  <c r="R15" i="55" s="1"/>
  <c r="S6" i="55"/>
  <c r="S15" i="55" s="1"/>
  <c r="T6" i="55"/>
  <c r="T15" i="55" s="1"/>
  <c r="U6" i="55"/>
  <c r="U15" i="55" s="1"/>
  <c r="V6" i="55"/>
  <c r="V15" i="55" s="1"/>
  <c r="W6" i="55"/>
  <c r="W15" i="55" s="1"/>
  <c r="X6" i="55"/>
  <c r="X15" i="55" s="1"/>
  <c r="Y6" i="55"/>
  <c r="Y15" i="55" s="1"/>
  <c r="Z6" i="55"/>
  <c r="Z15" i="55" s="1"/>
  <c r="AA6" i="55"/>
  <c r="AA15" i="55" s="1"/>
  <c r="AB6" i="55"/>
  <c r="AC6" i="55"/>
  <c r="AD6" i="55"/>
  <c r="AE6" i="55"/>
  <c r="AF6" i="55"/>
  <c r="AG6" i="55"/>
  <c r="AH6" i="55"/>
  <c r="AI6" i="55"/>
  <c r="AJ6" i="55"/>
  <c r="I7" i="55"/>
  <c r="I16" i="55" s="1"/>
  <c r="J7" i="55"/>
  <c r="J16" i="55" s="1"/>
  <c r="K7" i="55"/>
  <c r="K16" i="55" s="1"/>
  <c r="L7" i="55"/>
  <c r="L16" i="55" s="1"/>
  <c r="M7" i="55"/>
  <c r="M16" i="55" s="1"/>
  <c r="N7" i="55"/>
  <c r="N16" i="55" s="1"/>
  <c r="O7" i="55"/>
  <c r="O16" i="55" s="1"/>
  <c r="P7" i="55"/>
  <c r="P16" i="55" s="1"/>
  <c r="Q7" i="55"/>
  <c r="Q16" i="55" s="1"/>
  <c r="R7" i="55"/>
  <c r="R16" i="55" s="1"/>
  <c r="S7" i="55"/>
  <c r="S16" i="55" s="1"/>
  <c r="T7" i="55"/>
  <c r="T16" i="55" s="1"/>
  <c r="U7" i="55"/>
  <c r="U16" i="55" s="1"/>
  <c r="V7" i="55"/>
  <c r="V16" i="55" s="1"/>
  <c r="W7" i="55"/>
  <c r="W16" i="55" s="1"/>
  <c r="X7" i="55"/>
  <c r="X16" i="55" s="1"/>
  <c r="Y7" i="55"/>
  <c r="Y16" i="55" s="1"/>
  <c r="Z7" i="55"/>
  <c r="Z16" i="55" s="1"/>
  <c r="AA7" i="55"/>
  <c r="AA16" i="55" s="1"/>
  <c r="AB7" i="55"/>
  <c r="AC7" i="55"/>
  <c r="AD7" i="55"/>
  <c r="AE7" i="55"/>
  <c r="AF7" i="55"/>
  <c r="AG7" i="55"/>
  <c r="AH7" i="55"/>
  <c r="AI7" i="55"/>
  <c r="AJ7" i="55"/>
  <c r="C17" i="71"/>
  <c r="C16" i="71" s="1"/>
  <c r="A15" i="63"/>
  <c r="B15" i="63" s="1"/>
  <c r="L7" i="73" l="1"/>
  <c r="U7" i="73" s="1"/>
  <c r="L12" i="73"/>
  <c r="L11" i="73"/>
  <c r="H82" i="84"/>
  <c r="P19" i="84"/>
  <c r="F125" i="47"/>
  <c r="H125" i="47" s="1"/>
  <c r="F128" i="47"/>
  <c r="H128" i="47" s="1"/>
  <c r="H142" i="47"/>
  <c r="H148" i="47" s="1"/>
  <c r="F148" i="47"/>
  <c r="G148" i="47"/>
  <c r="T15" i="75"/>
  <c r="Y15" i="75" s="1"/>
  <c r="AD15" i="75" s="1"/>
  <c r="Q15" i="75"/>
  <c r="V15" i="75" s="1"/>
  <c r="AA15" i="75" s="1"/>
  <c r="U15" i="75"/>
  <c r="Z15" i="75" s="1"/>
  <c r="AE15" i="75" s="1"/>
  <c r="C9" i="73"/>
  <c r="C6" i="84"/>
  <c r="H16" i="73"/>
  <c r="L32" i="73"/>
  <c r="R32" i="73" s="1"/>
  <c r="H18" i="73"/>
  <c r="H8" i="73"/>
  <c r="K8" i="73" s="1"/>
  <c r="M8" i="73" s="1"/>
  <c r="H23" i="73"/>
  <c r="H13" i="73"/>
  <c r="H19" i="73"/>
  <c r="H20" i="73"/>
  <c r="H21" i="73"/>
  <c r="H22" i="73"/>
  <c r="H24" i="73"/>
  <c r="H11" i="73"/>
  <c r="H17" i="73"/>
  <c r="H15" i="73"/>
  <c r="H25" i="73"/>
  <c r="H10" i="73"/>
  <c r="H7" i="73"/>
  <c r="K7" i="73" s="1"/>
  <c r="M7" i="73" s="1"/>
  <c r="H14" i="73"/>
  <c r="H9" i="73"/>
  <c r="K9" i="73" s="1"/>
  <c r="M9" i="73" s="1"/>
  <c r="L8" i="73"/>
  <c r="U8" i="73" s="1"/>
  <c r="L33" i="73"/>
  <c r="R33" i="73" s="1"/>
  <c r="H39" i="73"/>
  <c r="H34" i="73"/>
  <c r="H42" i="73"/>
  <c r="H31" i="73"/>
  <c r="K31" i="73" s="1"/>
  <c r="H38" i="73"/>
  <c r="H46" i="73"/>
  <c r="H47" i="73"/>
  <c r="H32" i="73"/>
  <c r="H40" i="73"/>
  <c r="H48" i="73"/>
  <c r="H35" i="73"/>
  <c r="H44" i="73"/>
  <c r="H33" i="73"/>
  <c r="K33" i="73" s="1"/>
  <c r="H41" i="73"/>
  <c r="H37" i="73"/>
  <c r="H49" i="73"/>
  <c r="H45" i="73"/>
  <c r="H43" i="73"/>
  <c r="P16" i="75"/>
  <c r="O17" i="75"/>
  <c r="R16" i="75" s="1"/>
  <c r="W16" i="75" s="1"/>
  <c r="AB16" i="75" s="1"/>
  <c r="Q16" i="75"/>
  <c r="V16" i="75" s="1"/>
  <c r="T16" i="75"/>
  <c r="Y16" i="75" s="1"/>
  <c r="S16" i="75"/>
  <c r="X16" i="75" s="1"/>
  <c r="S15" i="75"/>
  <c r="X15" i="75" s="1"/>
  <c r="AC15" i="75" s="1"/>
  <c r="G8" i="71"/>
  <c r="G9" i="71" s="1"/>
  <c r="G10" i="71" s="1"/>
  <c r="G11" i="71" s="1"/>
  <c r="G12" i="71" s="1"/>
  <c r="G13" i="71" s="1"/>
  <c r="G14" i="71" s="1"/>
  <c r="G15" i="71" s="1"/>
  <c r="G16" i="71" s="1"/>
  <c r="G17" i="71" s="1"/>
  <c r="G18" i="71" s="1"/>
  <c r="G19" i="71" s="1"/>
  <c r="O7" i="71"/>
  <c r="J8" i="71"/>
  <c r="K8" i="71" s="1"/>
  <c r="I9" i="71"/>
  <c r="C15" i="63"/>
  <c r="A16" i="63"/>
  <c r="H4" i="54"/>
  <c r="J4" i="55" s="1"/>
  <c r="J13" i="55" s="1"/>
  <c r="I4" i="54"/>
  <c r="K4" i="55" s="1"/>
  <c r="K13" i="55" s="1"/>
  <c r="J4" i="54"/>
  <c r="L4" i="55" s="1"/>
  <c r="L13" i="55" s="1"/>
  <c r="K4" i="54"/>
  <c r="M4" i="55" s="1"/>
  <c r="M13" i="55" s="1"/>
  <c r="L4" i="54"/>
  <c r="N4" i="55" s="1"/>
  <c r="N13" i="55" s="1"/>
  <c r="M4" i="54"/>
  <c r="O4" i="55" s="1"/>
  <c r="O13" i="55" s="1"/>
  <c r="N4" i="54"/>
  <c r="P4" i="55" s="1"/>
  <c r="P13" i="55" s="1"/>
  <c r="O4" i="54"/>
  <c r="Q4" i="55" s="1"/>
  <c r="Q13" i="55" s="1"/>
  <c r="P4" i="54"/>
  <c r="R4" i="55" s="1"/>
  <c r="R13" i="55" s="1"/>
  <c r="Q4" i="54"/>
  <c r="S4" i="55" s="1"/>
  <c r="S13" i="55" s="1"/>
  <c r="R4" i="54"/>
  <c r="T4" i="55" s="1"/>
  <c r="T13" i="55" s="1"/>
  <c r="S4" i="54"/>
  <c r="U4" i="55" s="1"/>
  <c r="U13" i="55" s="1"/>
  <c r="T4" i="54"/>
  <c r="V4" i="55" s="1"/>
  <c r="V13" i="55" s="1"/>
  <c r="U4" i="54"/>
  <c r="W4" i="55" s="1"/>
  <c r="W13" i="55" s="1"/>
  <c r="V4" i="54"/>
  <c r="X4" i="55" s="1"/>
  <c r="X13" i="55" s="1"/>
  <c r="W4" i="54"/>
  <c r="Y4" i="55" s="1"/>
  <c r="Y13" i="55" s="1"/>
  <c r="X4" i="54"/>
  <c r="Z4" i="55" s="1"/>
  <c r="Z13" i="55" s="1"/>
  <c r="Y4" i="54"/>
  <c r="AA4" i="55" s="1"/>
  <c r="AA13" i="55" s="1"/>
  <c r="Z4" i="54"/>
  <c r="AB4" i="55" s="1"/>
  <c r="AA4" i="54"/>
  <c r="AC4" i="55" s="1"/>
  <c r="AB4" i="54"/>
  <c r="AD4" i="55" s="1"/>
  <c r="AC4" i="54"/>
  <c r="AE4" i="55" s="1"/>
  <c r="AD4" i="54"/>
  <c r="AF4" i="55" s="1"/>
  <c r="AE4" i="54"/>
  <c r="AG4" i="55" s="1"/>
  <c r="AF4" i="54"/>
  <c r="AH4" i="55" s="1"/>
  <c r="AG4" i="54"/>
  <c r="AI4" i="55" s="1"/>
  <c r="AH4" i="54"/>
  <c r="AJ4" i="55" s="1"/>
  <c r="G4" i="54"/>
  <c r="I4" i="55" s="1"/>
  <c r="I13" i="55" s="1"/>
  <c r="K32" i="73" l="1"/>
  <c r="W32" i="73" s="1"/>
  <c r="X32" i="73" s="1"/>
  <c r="Q19" i="84"/>
  <c r="M13" i="71"/>
  <c r="Q13" i="71" s="1"/>
  <c r="M14" i="71"/>
  <c r="N14" i="71" s="1"/>
  <c r="M11" i="71"/>
  <c r="Q11" i="71" s="1"/>
  <c r="M12" i="71"/>
  <c r="Q12" i="71" s="1"/>
  <c r="I128" i="47"/>
  <c r="F118" i="84"/>
  <c r="I125" i="47"/>
  <c r="E118" i="84"/>
  <c r="W33" i="73"/>
  <c r="X33" i="73" s="1"/>
  <c r="M31" i="73"/>
  <c r="N31" i="73" s="1"/>
  <c r="O31" i="73" s="1"/>
  <c r="P31" i="73" s="1"/>
  <c r="T31" i="73" s="1"/>
  <c r="W31" i="73"/>
  <c r="X31" i="73" s="1"/>
  <c r="AA7" i="73"/>
  <c r="U40" i="73"/>
  <c r="U41" i="73"/>
  <c r="U42" i="73"/>
  <c r="U44" i="73"/>
  <c r="U45" i="73"/>
  <c r="U46" i="73"/>
  <c r="U32" i="73"/>
  <c r="U31" i="73"/>
  <c r="U36" i="73"/>
  <c r="U37" i="73"/>
  <c r="U38" i="73"/>
  <c r="U43" i="73"/>
  <c r="U47" i="73"/>
  <c r="U48" i="73"/>
  <c r="U33" i="73"/>
  <c r="U49" i="73"/>
  <c r="U34" i="73"/>
  <c r="U35" i="73"/>
  <c r="U39" i="73"/>
  <c r="M10" i="71"/>
  <c r="Q10" i="71" s="1"/>
  <c r="X7" i="73"/>
  <c r="AA23" i="73"/>
  <c r="AA10" i="73"/>
  <c r="AA8" i="73"/>
  <c r="AA11" i="73"/>
  <c r="AA12" i="73"/>
  <c r="AA13" i="73"/>
  <c r="AA15" i="73"/>
  <c r="AA14" i="73"/>
  <c r="AA16" i="73"/>
  <c r="AA17" i="73"/>
  <c r="AA18" i="73"/>
  <c r="AA9" i="73"/>
  <c r="AA19" i="73"/>
  <c r="AA20" i="73"/>
  <c r="AA21" i="73"/>
  <c r="AA22" i="73"/>
  <c r="AA24" i="73"/>
  <c r="AA25" i="73"/>
  <c r="M16" i="71"/>
  <c r="Q16" i="71" s="1"/>
  <c r="AA16" i="75"/>
  <c r="AC16" i="75"/>
  <c r="AD16" i="75"/>
  <c r="O8" i="71"/>
  <c r="P8" i="71" s="1"/>
  <c r="R8" i="71" s="1"/>
  <c r="L8" i="71"/>
  <c r="K34" i="73"/>
  <c r="M17" i="71"/>
  <c r="Q17" i="71" s="1"/>
  <c r="L9" i="73"/>
  <c r="U9" i="73" s="1"/>
  <c r="L34" i="73"/>
  <c r="R34" i="73" s="1"/>
  <c r="M18" i="71"/>
  <c r="N18" i="71" s="1"/>
  <c r="N8" i="71"/>
  <c r="N9" i="71"/>
  <c r="N7" i="71"/>
  <c r="P7" i="71"/>
  <c r="P17" i="75"/>
  <c r="O18" i="75"/>
  <c r="T17" i="75" s="1"/>
  <c r="Y17" i="75" s="1"/>
  <c r="AD17" i="75" s="1"/>
  <c r="U16" i="75"/>
  <c r="Z16" i="75" s="1"/>
  <c r="AE16" i="75" s="1"/>
  <c r="G20" i="71"/>
  <c r="M19" i="71"/>
  <c r="Q19" i="71" s="1"/>
  <c r="M15" i="71"/>
  <c r="Q15" i="71" s="1"/>
  <c r="I10" i="71"/>
  <c r="B16" i="63"/>
  <c r="C16" i="63"/>
  <c r="M32" i="73" l="1"/>
  <c r="N32" i="73" s="1"/>
  <c r="M33" i="73"/>
  <c r="N33" i="73" s="1"/>
  <c r="Q14" i="71"/>
  <c r="N11" i="71"/>
  <c r="R19" i="84"/>
  <c r="N12" i="71"/>
  <c r="N13" i="71"/>
  <c r="R7" i="71"/>
  <c r="V31" i="73"/>
  <c r="Y31" i="73" s="1"/>
  <c r="M34" i="73"/>
  <c r="N34" i="73" s="1"/>
  <c r="W34" i="73"/>
  <c r="X34" i="73" s="1"/>
  <c r="N10" i="71"/>
  <c r="N16" i="71"/>
  <c r="X8" i="73"/>
  <c r="R17" i="75"/>
  <c r="W17" i="75" s="1"/>
  <c r="AB17" i="75" s="1"/>
  <c r="N17" i="71"/>
  <c r="N15" i="71"/>
  <c r="K11" i="73"/>
  <c r="M11" i="73" s="1"/>
  <c r="L10" i="73"/>
  <c r="U10" i="73" s="1"/>
  <c r="K10" i="73"/>
  <c r="M10" i="73" s="1"/>
  <c r="L35" i="73"/>
  <c r="R35" i="73" s="1"/>
  <c r="K35" i="73"/>
  <c r="Q18" i="71"/>
  <c r="O19" i="75"/>
  <c r="U18" i="75" s="1"/>
  <c r="Z18" i="75" s="1"/>
  <c r="P18" i="75"/>
  <c r="Q17" i="75"/>
  <c r="V17" i="75" s="1"/>
  <c r="AA17" i="75" s="1"/>
  <c r="S17" i="75"/>
  <c r="X17" i="75" s="1"/>
  <c r="AC17" i="75" s="1"/>
  <c r="U17" i="75"/>
  <c r="Z17" i="75" s="1"/>
  <c r="AE17" i="75" s="1"/>
  <c r="G21" i="71"/>
  <c r="M20" i="71"/>
  <c r="Q20" i="71" s="1"/>
  <c r="N19" i="71"/>
  <c r="I11" i="71"/>
  <c r="S19" i="84" l="1"/>
  <c r="M35" i="73"/>
  <c r="N35" i="73" s="1"/>
  <c r="W35" i="73"/>
  <c r="X35" i="73" s="1"/>
  <c r="X9" i="73"/>
  <c r="S18" i="75"/>
  <c r="X18" i="75" s="1"/>
  <c r="AC18" i="75" s="1"/>
  <c r="R18" i="75"/>
  <c r="W18" i="75" s="1"/>
  <c r="AB18" i="75" s="1"/>
  <c r="T18" i="75"/>
  <c r="Y18" i="75" s="1"/>
  <c r="AD18" i="75" s="1"/>
  <c r="Q18" i="75"/>
  <c r="V18" i="75" s="1"/>
  <c r="AA18" i="75" s="1"/>
  <c r="AE18" i="75"/>
  <c r="U11" i="73"/>
  <c r="L36" i="73"/>
  <c r="R36" i="73" s="1"/>
  <c r="K36" i="73"/>
  <c r="P19" i="75"/>
  <c r="O20" i="75"/>
  <c r="T19" i="75" s="1"/>
  <c r="Y19" i="75" s="1"/>
  <c r="N20" i="71"/>
  <c r="G22" i="71"/>
  <c r="M21" i="71"/>
  <c r="I12" i="71"/>
  <c r="T19" i="84" l="1"/>
  <c r="M36" i="73"/>
  <c r="N36" i="73" s="1"/>
  <c r="W36" i="73"/>
  <c r="X36" i="73" s="1"/>
  <c r="X10" i="73"/>
  <c r="AD19" i="75"/>
  <c r="U12" i="73"/>
  <c r="K12" i="73"/>
  <c r="M12" i="73" s="1"/>
  <c r="L37" i="73"/>
  <c r="R37" i="73" s="1"/>
  <c r="K37" i="73"/>
  <c r="P20" i="75"/>
  <c r="O21" i="75"/>
  <c r="T20" i="75" s="1"/>
  <c r="Y20" i="75" s="1"/>
  <c r="AD20" i="75" s="1"/>
  <c r="Q19" i="75"/>
  <c r="V19" i="75" s="1"/>
  <c r="AA19" i="75" s="1"/>
  <c r="S19" i="75"/>
  <c r="X19" i="75" s="1"/>
  <c r="AC19" i="75" s="1"/>
  <c r="R19" i="75"/>
  <c r="W19" i="75" s="1"/>
  <c r="AB19" i="75" s="1"/>
  <c r="U19" i="75"/>
  <c r="Z19" i="75" s="1"/>
  <c r="AE19" i="75" s="1"/>
  <c r="Q21" i="71"/>
  <c r="N21" i="71"/>
  <c r="G23" i="71"/>
  <c r="M22" i="71"/>
  <c r="I13" i="71"/>
  <c r="U19" i="84" l="1"/>
  <c r="M37" i="73"/>
  <c r="N37" i="73" s="1"/>
  <c r="W37" i="73"/>
  <c r="X37" i="73" s="1"/>
  <c r="X11" i="73"/>
  <c r="Q20" i="75"/>
  <c r="V20" i="75" s="1"/>
  <c r="AA20" i="75" s="1"/>
  <c r="R20" i="75"/>
  <c r="W20" i="75" s="1"/>
  <c r="AB20" i="75" s="1"/>
  <c r="S20" i="75"/>
  <c r="X20" i="75" s="1"/>
  <c r="AC20" i="75" s="1"/>
  <c r="L13" i="73"/>
  <c r="U13" i="73" s="1"/>
  <c r="K13" i="73"/>
  <c r="M13" i="73" s="1"/>
  <c r="L38" i="73"/>
  <c r="R38" i="73" s="1"/>
  <c r="K38" i="73"/>
  <c r="O22" i="75"/>
  <c r="T21" i="75" s="1"/>
  <c r="Y21" i="75" s="1"/>
  <c r="AD21" i="75" s="1"/>
  <c r="S21" i="75"/>
  <c r="X21" i="75" s="1"/>
  <c r="P21" i="75"/>
  <c r="R21" i="75"/>
  <c r="W21" i="75" s="1"/>
  <c r="AB21" i="75" s="1"/>
  <c r="U20" i="75"/>
  <c r="Z20" i="75" s="1"/>
  <c r="AE20" i="75" s="1"/>
  <c r="N22" i="71"/>
  <c r="Q22" i="71"/>
  <c r="G24" i="71"/>
  <c r="M23" i="71"/>
  <c r="I14" i="71"/>
  <c r="V19" i="84" l="1"/>
  <c r="M38" i="73"/>
  <c r="N38" i="73" s="1"/>
  <c r="W38" i="73"/>
  <c r="X38" i="73" s="1"/>
  <c r="X12" i="73"/>
  <c r="AC21" i="75"/>
  <c r="Q21" i="75"/>
  <c r="V21" i="75" s="1"/>
  <c r="AA21" i="75" s="1"/>
  <c r="U21" i="75"/>
  <c r="Z21" i="75" s="1"/>
  <c r="AE21" i="75" s="1"/>
  <c r="L14" i="73"/>
  <c r="K14" i="73"/>
  <c r="L39" i="73"/>
  <c r="R39" i="73" s="1"/>
  <c r="K39" i="73"/>
  <c r="P22" i="75"/>
  <c r="O23" i="75"/>
  <c r="R22" i="75" s="1"/>
  <c r="W22" i="75" s="1"/>
  <c r="AB22" i="75" s="1"/>
  <c r="U22" i="75"/>
  <c r="Z22" i="75" s="1"/>
  <c r="Q23" i="71"/>
  <c r="N23" i="71"/>
  <c r="G25" i="71"/>
  <c r="M24" i="71"/>
  <c r="I15" i="71"/>
  <c r="M14" i="73" l="1"/>
  <c r="U14" i="73"/>
  <c r="W19" i="84"/>
  <c r="Y19" i="84" s="1"/>
  <c r="M39" i="73"/>
  <c r="N39" i="73" s="1"/>
  <c r="W39" i="73"/>
  <c r="X39" i="73" s="1"/>
  <c r="X13" i="73"/>
  <c r="Q22" i="75"/>
  <c r="V22" i="75" s="1"/>
  <c r="AA22" i="75" s="1"/>
  <c r="S22" i="75"/>
  <c r="X22" i="75" s="1"/>
  <c r="AC22" i="75" s="1"/>
  <c r="AE22" i="75"/>
  <c r="L15" i="73"/>
  <c r="U15" i="73" s="1"/>
  <c r="K15" i="73"/>
  <c r="M15" i="73" s="1"/>
  <c r="L40" i="73"/>
  <c r="R40" i="73" s="1"/>
  <c r="K40" i="73"/>
  <c r="P23" i="75"/>
  <c r="O24" i="75"/>
  <c r="T23" i="75" s="1"/>
  <c r="Y23" i="75" s="1"/>
  <c r="T22" i="75"/>
  <c r="Y22" i="75" s="1"/>
  <c r="AD22" i="75" s="1"/>
  <c r="G26" i="71"/>
  <c r="M25" i="71"/>
  <c r="Q24" i="71"/>
  <c r="N24" i="71"/>
  <c r="I16" i="71"/>
  <c r="M40" i="73" l="1"/>
  <c r="N40" i="73" s="1"/>
  <c r="W40" i="73"/>
  <c r="X40" i="73" s="1"/>
  <c r="X14" i="73"/>
  <c r="AD23" i="75"/>
  <c r="S23" i="75"/>
  <c r="X23" i="75" s="1"/>
  <c r="AC23" i="75" s="1"/>
  <c r="F43" i="84" a="1"/>
  <c r="F40" i="84" a="1"/>
  <c r="L16" i="73"/>
  <c r="U16" i="73" s="1"/>
  <c r="K16" i="73"/>
  <c r="M16" i="73" s="1"/>
  <c r="L41" i="73"/>
  <c r="R41" i="73" s="1"/>
  <c r="K41" i="73"/>
  <c r="U23" i="75"/>
  <c r="Z23" i="75" s="1"/>
  <c r="AE23" i="75" s="1"/>
  <c r="P24" i="75"/>
  <c r="O25" i="75"/>
  <c r="U24" i="75" s="1"/>
  <c r="Z24" i="75" s="1"/>
  <c r="R23" i="75"/>
  <c r="W23" i="75" s="1"/>
  <c r="AB23" i="75" s="1"/>
  <c r="Q23" i="75"/>
  <c r="V23" i="75" s="1"/>
  <c r="AA23" i="75" s="1"/>
  <c r="N25" i="71"/>
  <c r="Q25" i="71"/>
  <c r="G27" i="71"/>
  <c r="M26" i="71"/>
  <c r="I17" i="71"/>
  <c r="M41" i="73" l="1"/>
  <c r="N41" i="73" s="1"/>
  <c r="O41" i="73" s="1"/>
  <c r="W41" i="73"/>
  <c r="X41" i="73" s="1"/>
  <c r="F56" i="84" a="1"/>
  <c r="F59" i="84" a="1"/>
  <c r="X15" i="73"/>
  <c r="T24" i="75"/>
  <c r="Y24" i="75" s="1"/>
  <c r="AD24" i="75" s="1"/>
  <c r="R24" i="75"/>
  <c r="W24" i="75" s="1"/>
  <c r="AB24" i="75" s="1"/>
  <c r="S24" i="75"/>
  <c r="X24" i="75" s="1"/>
  <c r="AC24" i="75" s="1"/>
  <c r="Q24" i="75"/>
  <c r="V24" i="75" s="1"/>
  <c r="AA24" i="75" s="1"/>
  <c r="AE24" i="75"/>
  <c r="F40" i="84"/>
  <c r="F43" i="84"/>
  <c r="L18" i="73"/>
  <c r="U18" i="73" s="1"/>
  <c r="L17" i="73"/>
  <c r="U17" i="73" s="1"/>
  <c r="K17" i="73"/>
  <c r="M17" i="73" s="1"/>
  <c r="L42" i="73"/>
  <c r="R42" i="73" s="1"/>
  <c r="K42" i="73"/>
  <c r="P25" i="75"/>
  <c r="O26" i="75"/>
  <c r="T25" i="75" s="1"/>
  <c r="Y25" i="75" s="1"/>
  <c r="AD25" i="75" s="1"/>
  <c r="N26" i="71"/>
  <c r="Q26" i="71"/>
  <c r="G28" i="71"/>
  <c r="M27" i="71"/>
  <c r="I18" i="71"/>
  <c r="T14" i="84" l="1"/>
  <c r="P14" i="84"/>
  <c r="U14" i="84"/>
  <c r="Q14" i="84"/>
  <c r="V14" i="84"/>
  <c r="G14" i="84"/>
  <c r="W14" i="84"/>
  <c r="H14" i="84"/>
  <c r="X14" i="84"/>
  <c r="R14" i="84"/>
  <c r="I14" i="84"/>
  <c r="S14" i="84"/>
  <c r="J14" i="84"/>
  <c r="K14" i="84"/>
  <c r="K24" i="84" s="1"/>
  <c r="L14" i="84"/>
  <c r="M14" i="84"/>
  <c r="O14" i="84"/>
  <c r="N14" i="84"/>
  <c r="V17" i="84"/>
  <c r="U17" i="84"/>
  <c r="G17" i="84"/>
  <c r="W17" i="84"/>
  <c r="H17" i="84"/>
  <c r="X17" i="84"/>
  <c r="I17" i="84"/>
  <c r="R17" i="84"/>
  <c r="J17" i="84"/>
  <c r="K17" i="84"/>
  <c r="L17" i="84"/>
  <c r="M17" i="84"/>
  <c r="N17" i="84"/>
  <c r="O17" i="84"/>
  <c r="P17" i="84"/>
  <c r="Q17" i="84"/>
  <c r="S17" i="84"/>
  <c r="T17" i="84"/>
  <c r="J114" i="84"/>
  <c r="K114" i="84"/>
  <c r="L114" i="84"/>
  <c r="Q114" i="84"/>
  <c r="R114" i="84"/>
  <c r="S114" i="84"/>
  <c r="T114" i="84"/>
  <c r="M114" i="84"/>
  <c r="N114" i="84"/>
  <c r="O114" i="84"/>
  <c r="U114" i="84"/>
  <c r="G70" i="84"/>
  <c r="G109" i="84" s="1"/>
  <c r="V114" i="84"/>
  <c r="H70" i="84"/>
  <c r="H109" i="84" s="1"/>
  <c r="P114" i="84"/>
  <c r="G114" i="84"/>
  <c r="W114" i="84"/>
  <c r="H114" i="84"/>
  <c r="X114" i="84"/>
  <c r="I114" i="84"/>
  <c r="M42" i="73"/>
  <c r="N42" i="73" s="1"/>
  <c r="W42" i="73"/>
  <c r="X42" i="73" s="1"/>
  <c r="F59" i="84"/>
  <c r="F17" i="84" s="1"/>
  <c r="H67" i="84"/>
  <c r="G67" i="84"/>
  <c r="F56" i="84"/>
  <c r="F14" i="84" s="1"/>
  <c r="G64" i="84"/>
  <c r="H64" i="84"/>
  <c r="X16" i="73"/>
  <c r="X18" i="73"/>
  <c r="R25" i="75"/>
  <c r="W25" i="75" s="1"/>
  <c r="AB25" i="75" s="1"/>
  <c r="K18" i="73"/>
  <c r="M18" i="73" s="1"/>
  <c r="L43" i="73"/>
  <c r="R43" i="73" s="1"/>
  <c r="K43" i="73"/>
  <c r="O27" i="75"/>
  <c r="P26" i="75"/>
  <c r="S25" i="75"/>
  <c r="X25" i="75" s="1"/>
  <c r="AC25" i="75" s="1"/>
  <c r="Q25" i="75"/>
  <c r="V25" i="75" s="1"/>
  <c r="AA25" i="75" s="1"/>
  <c r="U25" i="75"/>
  <c r="Z25" i="75" s="1"/>
  <c r="AE25" i="75" s="1"/>
  <c r="Q27" i="71"/>
  <c r="N27" i="71"/>
  <c r="G29" i="71"/>
  <c r="M28" i="71"/>
  <c r="I19" i="71"/>
  <c r="M24" i="84" l="1"/>
  <c r="H24" i="84"/>
  <c r="J24" i="84"/>
  <c r="V24" i="84"/>
  <c r="S24" i="84"/>
  <c r="L24" i="84"/>
  <c r="W24" i="84"/>
  <c r="Q24" i="84"/>
  <c r="G24" i="84"/>
  <c r="I24" i="84"/>
  <c r="P24" i="84"/>
  <c r="U24" i="84"/>
  <c r="N24" i="84"/>
  <c r="R24" i="84"/>
  <c r="O24" i="84"/>
  <c r="X24" i="84"/>
  <c r="T24" i="84"/>
  <c r="H30" i="84"/>
  <c r="H33" i="84"/>
  <c r="G30" i="84"/>
  <c r="G33" i="84"/>
  <c r="H137" i="47"/>
  <c r="E137" i="47"/>
  <c r="F137" i="47"/>
  <c r="G137" i="47"/>
  <c r="F70" i="84"/>
  <c r="F109" i="84" s="1"/>
  <c r="F114" i="84"/>
  <c r="M43" i="73"/>
  <c r="N43" i="73" s="1"/>
  <c r="W43" i="73"/>
  <c r="X43" i="73" s="1"/>
  <c r="F64" i="84"/>
  <c r="F30" i="84" s="1"/>
  <c r="E83" i="84"/>
  <c r="H83" i="84" s="1"/>
  <c r="F67" i="84"/>
  <c r="F33" i="84" s="1"/>
  <c r="E86" i="84"/>
  <c r="H86" i="84" s="1"/>
  <c r="X17" i="73"/>
  <c r="L19" i="73"/>
  <c r="U19" i="73" s="1"/>
  <c r="K19" i="73"/>
  <c r="L44" i="73"/>
  <c r="R44" i="73" s="1"/>
  <c r="K44" i="73"/>
  <c r="P27" i="75"/>
  <c r="O28" i="75"/>
  <c r="S27" i="75"/>
  <c r="X27" i="75" s="1"/>
  <c r="AC27" i="75" s="1"/>
  <c r="Q27" i="75"/>
  <c r="V27" i="75" s="1"/>
  <c r="AA27" i="75" s="1"/>
  <c r="R27" i="75"/>
  <c r="W27" i="75" s="1"/>
  <c r="Q26" i="75"/>
  <c r="V26" i="75" s="1"/>
  <c r="AA26" i="75" s="1"/>
  <c r="U26" i="75"/>
  <c r="Z26" i="75" s="1"/>
  <c r="AE26" i="75" s="1"/>
  <c r="T26" i="75"/>
  <c r="Y26" i="75" s="1"/>
  <c r="AD26" i="75" s="1"/>
  <c r="R26" i="75"/>
  <c r="W26" i="75" s="1"/>
  <c r="AB26" i="75" s="1"/>
  <c r="S26" i="75"/>
  <c r="X26" i="75" s="1"/>
  <c r="AC26" i="75" s="1"/>
  <c r="Q28" i="71"/>
  <c r="N28" i="71"/>
  <c r="G30" i="71"/>
  <c r="M29" i="71"/>
  <c r="J19" i="71"/>
  <c r="K19" i="71" s="1"/>
  <c r="I20" i="71"/>
  <c r="I129" i="47" l="1"/>
  <c r="F119" i="84"/>
  <c r="F126" i="47"/>
  <c r="F129" i="47"/>
  <c r="M44" i="73"/>
  <c r="N44" i="73" s="1"/>
  <c r="W44" i="73"/>
  <c r="X44" i="73" s="1"/>
  <c r="AB27" i="75"/>
  <c r="O19" i="71"/>
  <c r="P19" i="71" s="1"/>
  <c r="R19" i="71" s="1"/>
  <c r="L19" i="71"/>
  <c r="L20" i="73"/>
  <c r="U20" i="73" s="1"/>
  <c r="K20" i="73"/>
  <c r="L45" i="73"/>
  <c r="R45" i="73" s="1"/>
  <c r="K45" i="73"/>
  <c r="P28" i="75"/>
  <c r="O29" i="75"/>
  <c r="Q28" i="75" s="1"/>
  <c r="V28" i="75" s="1"/>
  <c r="AA28" i="75" s="1"/>
  <c r="S28" i="75"/>
  <c r="X28" i="75" s="1"/>
  <c r="AC28" i="75" s="1"/>
  <c r="U27" i="75"/>
  <c r="Z27" i="75" s="1"/>
  <c r="AE27" i="75" s="1"/>
  <c r="T27" i="75"/>
  <c r="Y27" i="75" s="1"/>
  <c r="AD27" i="75" s="1"/>
  <c r="N29" i="71"/>
  <c r="Q29" i="71"/>
  <c r="G31" i="71"/>
  <c r="M30" i="71"/>
  <c r="I21" i="71"/>
  <c r="J20" i="71"/>
  <c r="K20" i="71" s="1"/>
  <c r="M20" i="73" l="1"/>
  <c r="I126" i="47"/>
  <c r="E119" i="84"/>
  <c r="M45" i="73"/>
  <c r="N45" i="73" s="1"/>
  <c r="W45" i="73"/>
  <c r="X45" i="73" s="1"/>
  <c r="X19" i="73"/>
  <c r="O20" i="71"/>
  <c r="P20" i="71" s="1"/>
  <c r="R20" i="71" s="1"/>
  <c r="L20" i="71"/>
  <c r="L21" i="73"/>
  <c r="U21" i="73" s="1"/>
  <c r="K21" i="73"/>
  <c r="M21" i="73" s="1"/>
  <c r="L46" i="73"/>
  <c r="R46" i="73" s="1"/>
  <c r="K46" i="73"/>
  <c r="O30" i="75"/>
  <c r="S29" i="75"/>
  <c r="X29" i="75" s="1"/>
  <c r="AC29" i="75" s="1"/>
  <c r="P29" i="75"/>
  <c r="R29" i="75"/>
  <c r="W29" i="75" s="1"/>
  <c r="Q29" i="75"/>
  <c r="V29" i="75" s="1"/>
  <c r="AA29" i="75" s="1"/>
  <c r="T28" i="75"/>
  <c r="Y28" i="75" s="1"/>
  <c r="AD28" i="75" s="1"/>
  <c r="U28" i="75"/>
  <c r="Z28" i="75" s="1"/>
  <c r="AE28" i="75" s="1"/>
  <c r="R28" i="75"/>
  <c r="W28" i="75" s="1"/>
  <c r="AB28" i="75" s="1"/>
  <c r="Q30" i="71"/>
  <c r="N30" i="71"/>
  <c r="G32" i="71"/>
  <c r="M31" i="71"/>
  <c r="J21" i="71"/>
  <c r="K21" i="71" s="1"/>
  <c r="I22" i="71"/>
  <c r="M46" i="73" l="1"/>
  <c r="N46" i="73" s="1"/>
  <c r="W46" i="73"/>
  <c r="X46" i="73" s="1"/>
  <c r="X20" i="73"/>
  <c r="AB29" i="75"/>
  <c r="U29" i="75"/>
  <c r="Z29" i="75" s="1"/>
  <c r="AE29" i="75" s="1"/>
  <c r="O21" i="71"/>
  <c r="P21" i="71" s="1"/>
  <c r="R21" i="71" s="1"/>
  <c r="L21" i="71"/>
  <c r="L22" i="73"/>
  <c r="U22" i="73" s="1"/>
  <c r="K22" i="73"/>
  <c r="L47" i="73"/>
  <c r="R47" i="73" s="1"/>
  <c r="K47" i="73"/>
  <c r="O31" i="75"/>
  <c r="P30" i="75"/>
  <c r="T29" i="75"/>
  <c r="Y29" i="75" s="1"/>
  <c r="AD29" i="75" s="1"/>
  <c r="Q31" i="71"/>
  <c r="N31" i="71"/>
  <c r="G33" i="71"/>
  <c r="M32" i="71"/>
  <c r="I23" i="71"/>
  <c r="J22" i="71"/>
  <c r="K22" i="71" s="1"/>
  <c r="M22" i="73" l="1"/>
  <c r="M47" i="73"/>
  <c r="N47" i="73" s="1"/>
  <c r="W47" i="73"/>
  <c r="X47" i="73" s="1"/>
  <c r="X21" i="73"/>
  <c r="X22" i="73"/>
  <c r="O22" i="71"/>
  <c r="P22" i="71" s="1"/>
  <c r="R22" i="71" s="1"/>
  <c r="L22" i="71"/>
  <c r="L23" i="73"/>
  <c r="U23" i="73" s="1"/>
  <c r="K23" i="73"/>
  <c r="M23" i="73" s="1"/>
  <c r="L48" i="73"/>
  <c r="R48" i="73" s="1"/>
  <c r="K48" i="73"/>
  <c r="P31" i="75"/>
  <c r="O32" i="75"/>
  <c r="U30" i="75"/>
  <c r="Z30" i="75" s="1"/>
  <c r="AE30" i="75" s="1"/>
  <c r="S30" i="75"/>
  <c r="X30" i="75" s="1"/>
  <c r="AC30" i="75" s="1"/>
  <c r="T30" i="75"/>
  <c r="Y30" i="75" s="1"/>
  <c r="AD30" i="75" s="1"/>
  <c r="Q30" i="75"/>
  <c r="V30" i="75" s="1"/>
  <c r="AA30" i="75" s="1"/>
  <c r="R30" i="75"/>
  <c r="W30" i="75" s="1"/>
  <c r="AB30" i="75" s="1"/>
  <c r="Q32" i="71"/>
  <c r="N32" i="71"/>
  <c r="G34" i="71"/>
  <c r="M33" i="71"/>
  <c r="I24" i="71"/>
  <c r="J23" i="71"/>
  <c r="K23" i="71" s="1"/>
  <c r="M48" i="73" l="1"/>
  <c r="N48" i="73" s="1"/>
  <c r="W48" i="73"/>
  <c r="X48" i="73" s="1"/>
  <c r="R31" i="75"/>
  <c r="W31" i="75" s="1"/>
  <c r="AB31" i="75" s="1"/>
  <c r="O23" i="71"/>
  <c r="P23" i="71" s="1"/>
  <c r="R23" i="71" s="1"/>
  <c r="L23" i="71"/>
  <c r="L24" i="73"/>
  <c r="U24" i="73" s="1"/>
  <c r="K24" i="73"/>
  <c r="M24" i="73" s="1"/>
  <c r="L49" i="73"/>
  <c r="R49" i="73" s="1"/>
  <c r="K49" i="73"/>
  <c r="P32" i="75"/>
  <c r="O33" i="75"/>
  <c r="R32" i="75" s="1"/>
  <c r="W32" i="75" s="1"/>
  <c r="AB32" i="75" s="1"/>
  <c r="S32" i="75"/>
  <c r="X32" i="75" s="1"/>
  <c r="Q31" i="75"/>
  <c r="V31" i="75" s="1"/>
  <c r="AA31" i="75" s="1"/>
  <c r="U31" i="75"/>
  <c r="Z31" i="75" s="1"/>
  <c r="AE31" i="75" s="1"/>
  <c r="S31" i="75"/>
  <c r="X31" i="75" s="1"/>
  <c r="AC31" i="75" s="1"/>
  <c r="T31" i="75"/>
  <c r="Y31" i="75" s="1"/>
  <c r="AD31" i="75" s="1"/>
  <c r="N33" i="71"/>
  <c r="Q33" i="71"/>
  <c r="G35" i="71"/>
  <c r="M35" i="71" s="1"/>
  <c r="M34" i="71"/>
  <c r="J24" i="71"/>
  <c r="K24" i="71" s="1"/>
  <c r="I25" i="71"/>
  <c r="W49" i="73" l="1"/>
  <c r="X49" i="73" s="1"/>
  <c r="F41" i="84" a="1"/>
  <c r="F41" i="84" s="1"/>
  <c r="M49" i="73"/>
  <c r="N49" i="73" s="1"/>
  <c r="X23" i="73"/>
  <c r="AC32" i="75"/>
  <c r="O24" i="71"/>
  <c r="P24" i="71" s="1"/>
  <c r="R24" i="71" s="1"/>
  <c r="L24" i="71"/>
  <c r="L25" i="73"/>
  <c r="U25" i="73" s="1"/>
  <c r="K25" i="73"/>
  <c r="M25" i="73" s="1"/>
  <c r="N25" i="73" s="1"/>
  <c r="P33" i="75"/>
  <c r="O34" i="75"/>
  <c r="T32" i="75"/>
  <c r="Y32" i="75" s="1"/>
  <c r="AD32" i="75" s="1"/>
  <c r="U32" i="75"/>
  <c r="Z32" i="75" s="1"/>
  <c r="AE32" i="75" s="1"/>
  <c r="Q32" i="75"/>
  <c r="V32" i="75" s="1"/>
  <c r="AA32" i="75" s="1"/>
  <c r="N34" i="71"/>
  <c r="Q34" i="71"/>
  <c r="O35" i="71"/>
  <c r="P35" i="71" s="1"/>
  <c r="Q35" i="71"/>
  <c r="N35" i="71"/>
  <c r="G55" i="47" s="1"/>
  <c r="I26" i="71"/>
  <c r="J25" i="71"/>
  <c r="K25" i="71" s="1"/>
  <c r="X24" i="73" l="1"/>
  <c r="F38" i="84" a="1"/>
  <c r="F38" i="84" s="1"/>
  <c r="O25" i="71"/>
  <c r="P25" i="71" s="1"/>
  <c r="R25" i="71" s="1"/>
  <c r="L25" i="71"/>
  <c r="O35" i="75"/>
  <c r="U34" i="75"/>
  <c r="Z34" i="75" s="1"/>
  <c r="Q34" i="75"/>
  <c r="V34" i="75" s="1"/>
  <c r="T34" i="75"/>
  <c r="Y34" i="75" s="1"/>
  <c r="P34" i="75"/>
  <c r="S33" i="75"/>
  <c r="X33" i="75" s="1"/>
  <c r="AC33" i="75" s="1"/>
  <c r="Q33" i="75"/>
  <c r="V33" i="75" s="1"/>
  <c r="AA33" i="75" s="1"/>
  <c r="U33" i="75"/>
  <c r="Z33" i="75" s="1"/>
  <c r="AE33" i="75" s="1"/>
  <c r="R33" i="75"/>
  <c r="W33" i="75" s="1"/>
  <c r="AB33" i="75" s="1"/>
  <c r="T33" i="75"/>
  <c r="Y33" i="75" s="1"/>
  <c r="AD33" i="75" s="1"/>
  <c r="R35" i="71"/>
  <c r="J26" i="71"/>
  <c r="K26" i="71" s="1"/>
  <c r="I27" i="71"/>
  <c r="AA34" i="75" l="1"/>
  <c r="X25" i="73"/>
  <c r="AD34" i="75"/>
  <c r="AE34" i="75"/>
  <c r="O26" i="71"/>
  <c r="P26" i="71" s="1"/>
  <c r="R26" i="71" s="1"/>
  <c r="L26" i="71"/>
  <c r="P35" i="75"/>
  <c r="O36" i="75"/>
  <c r="R35" i="75"/>
  <c r="W35" i="75" s="1"/>
  <c r="AB35" i="75" s="1"/>
  <c r="S34" i="75"/>
  <c r="X34" i="75" s="1"/>
  <c r="AC34" i="75" s="1"/>
  <c r="R34" i="75"/>
  <c r="W34" i="75" s="1"/>
  <c r="AB34" i="75" s="1"/>
  <c r="J27" i="71"/>
  <c r="K27" i="71" s="1"/>
  <c r="I28" i="71"/>
  <c r="O27" i="71" l="1"/>
  <c r="P27" i="71" s="1"/>
  <c r="R27" i="71" s="1"/>
  <c r="L27" i="71"/>
  <c r="P36" i="75"/>
  <c r="O37" i="75"/>
  <c r="S35" i="75"/>
  <c r="X35" i="75" s="1"/>
  <c r="AC35" i="75" s="1"/>
  <c r="U35" i="75"/>
  <c r="Z35" i="75" s="1"/>
  <c r="AE35" i="75" s="1"/>
  <c r="Q35" i="75"/>
  <c r="V35" i="75" s="1"/>
  <c r="AA35" i="75" s="1"/>
  <c r="T35" i="75"/>
  <c r="Y35" i="75" s="1"/>
  <c r="AD35" i="75" s="1"/>
  <c r="I29" i="71"/>
  <c r="J28" i="71"/>
  <c r="K28" i="71" s="1"/>
  <c r="Q36" i="75" l="1"/>
  <c r="V36" i="75" s="1"/>
  <c r="AA36" i="75" s="1"/>
  <c r="O28" i="71"/>
  <c r="P28" i="71" s="1"/>
  <c r="R28" i="71" s="1"/>
  <c r="L28" i="71"/>
  <c r="T36" i="75"/>
  <c r="Y36" i="75" s="1"/>
  <c r="AD36" i="75" s="1"/>
  <c r="O38" i="75"/>
  <c r="Q37" i="75" s="1"/>
  <c r="V37" i="75" s="1"/>
  <c r="AA37" i="75" s="1"/>
  <c r="U37" i="75"/>
  <c r="Z37" i="75" s="1"/>
  <c r="P37" i="75"/>
  <c r="S36" i="75"/>
  <c r="X36" i="75" s="1"/>
  <c r="AC36" i="75" s="1"/>
  <c r="U36" i="75"/>
  <c r="Z36" i="75" s="1"/>
  <c r="AE36" i="75" s="1"/>
  <c r="R36" i="75"/>
  <c r="W36" i="75" s="1"/>
  <c r="AB36" i="75" s="1"/>
  <c r="J29" i="71"/>
  <c r="K29" i="71" s="1"/>
  <c r="I30" i="71"/>
  <c r="R37" i="75" l="1"/>
  <c r="W37" i="75" s="1"/>
  <c r="AB37" i="75" s="1"/>
  <c r="S37" i="75"/>
  <c r="X37" i="75" s="1"/>
  <c r="AC37" i="75" s="1"/>
  <c r="AE37" i="75"/>
  <c r="O29" i="71"/>
  <c r="P29" i="71" s="1"/>
  <c r="R29" i="71" s="1"/>
  <c r="L29" i="71"/>
  <c r="P38" i="75"/>
  <c r="O39" i="75"/>
  <c r="T37" i="75"/>
  <c r="Y37" i="75" s="1"/>
  <c r="AD37" i="75" s="1"/>
  <c r="I31" i="71"/>
  <c r="J30" i="71"/>
  <c r="K30" i="71" s="1"/>
  <c r="O30" i="71" l="1"/>
  <c r="P30" i="71" s="1"/>
  <c r="R30" i="71" s="1"/>
  <c r="L30" i="71"/>
  <c r="P39" i="75"/>
  <c r="O40" i="75"/>
  <c r="U39" i="75"/>
  <c r="Z39" i="75" s="1"/>
  <c r="U38" i="75"/>
  <c r="Z38" i="75" s="1"/>
  <c r="AE38" i="75" s="1"/>
  <c r="S38" i="75"/>
  <c r="X38" i="75" s="1"/>
  <c r="AC38" i="75" s="1"/>
  <c r="T38" i="75"/>
  <c r="Y38" i="75" s="1"/>
  <c r="AD38" i="75" s="1"/>
  <c r="Q38" i="75"/>
  <c r="V38" i="75" s="1"/>
  <c r="AA38" i="75" s="1"/>
  <c r="R38" i="75"/>
  <c r="W38" i="75" s="1"/>
  <c r="AB38" i="75" s="1"/>
  <c r="I32" i="71"/>
  <c r="J31" i="71"/>
  <c r="K31" i="71" s="1"/>
  <c r="Q39" i="75" l="1"/>
  <c r="V39" i="75" s="1"/>
  <c r="AA39" i="75" s="1"/>
  <c r="AE39" i="75"/>
  <c r="O31" i="71"/>
  <c r="P31" i="71" s="1"/>
  <c r="R31" i="71" s="1"/>
  <c r="L31" i="71"/>
  <c r="R39" i="75"/>
  <c r="W39" i="75" s="1"/>
  <c r="AB39" i="75" s="1"/>
  <c r="P40" i="75"/>
  <c r="O41" i="75"/>
  <c r="Q40" i="75" s="1"/>
  <c r="V40" i="75" s="1"/>
  <c r="AA40" i="75" s="1"/>
  <c r="S40" i="75"/>
  <c r="X40" i="75" s="1"/>
  <c r="AC40" i="75" s="1"/>
  <c r="T40" i="75"/>
  <c r="Y40" i="75" s="1"/>
  <c r="S39" i="75"/>
  <c r="X39" i="75" s="1"/>
  <c r="AC39" i="75" s="1"/>
  <c r="T39" i="75"/>
  <c r="Y39" i="75" s="1"/>
  <c r="AD39" i="75" s="1"/>
  <c r="J32" i="71"/>
  <c r="K32" i="71" s="1"/>
  <c r="I33" i="71"/>
  <c r="AD40" i="75" l="1"/>
  <c r="O32" i="71"/>
  <c r="P32" i="71" s="1"/>
  <c r="R32" i="71" s="1"/>
  <c r="L32" i="71"/>
  <c r="O42" i="75"/>
  <c r="S41" i="75" s="1"/>
  <c r="X41" i="75" s="1"/>
  <c r="AC41" i="75" s="1"/>
  <c r="P41" i="75"/>
  <c r="Q41" i="75"/>
  <c r="V41" i="75" s="1"/>
  <c r="AA41" i="75" s="1"/>
  <c r="U40" i="75"/>
  <c r="Z40" i="75" s="1"/>
  <c r="AE40" i="75" s="1"/>
  <c r="R40" i="75"/>
  <c r="W40" i="75" s="1"/>
  <c r="AB40" i="75" s="1"/>
  <c r="I34" i="71"/>
  <c r="J34" i="71" s="1"/>
  <c r="K34" i="71" s="1"/>
  <c r="J33" i="71"/>
  <c r="K33" i="71" s="1"/>
  <c r="O33" i="71" l="1"/>
  <c r="P33" i="71" s="1"/>
  <c r="R33" i="71" s="1"/>
  <c r="L33" i="71"/>
  <c r="O34" i="71"/>
  <c r="P34" i="71" s="1"/>
  <c r="R34" i="71" s="1"/>
  <c r="L34" i="71"/>
  <c r="O43" i="75"/>
  <c r="R42" i="75" s="1"/>
  <c r="W42" i="75" s="1"/>
  <c r="U42" i="75"/>
  <c r="Z42" i="75" s="1"/>
  <c r="T42" i="75"/>
  <c r="Y42" i="75" s="1"/>
  <c r="P42" i="75"/>
  <c r="U41" i="75"/>
  <c r="Z41" i="75" s="1"/>
  <c r="AE41" i="75" s="1"/>
  <c r="R41" i="75"/>
  <c r="W41" i="75" s="1"/>
  <c r="AB41" i="75" s="1"/>
  <c r="T41" i="75"/>
  <c r="Y41" i="75" s="1"/>
  <c r="AD41" i="75" s="1"/>
  <c r="AD42" i="75" l="1"/>
  <c r="AB42" i="75"/>
  <c r="S42" i="75"/>
  <c r="X42" i="75" s="1"/>
  <c r="AC42" i="75" s="1"/>
  <c r="AE42" i="75"/>
  <c r="P43" i="75"/>
  <c r="O44" i="75"/>
  <c r="T43" i="75" s="1"/>
  <c r="Y43" i="75" s="1"/>
  <c r="AD43" i="75" s="1"/>
  <c r="R43" i="75"/>
  <c r="W43" i="75" s="1"/>
  <c r="AB43" i="75" s="1"/>
  <c r="Q42" i="75"/>
  <c r="V42" i="75" s="1"/>
  <c r="AA42" i="75" s="1"/>
  <c r="U43" i="75" l="1"/>
  <c r="Z43" i="75" s="1"/>
  <c r="AE43" i="75" s="1"/>
  <c r="S43" i="75"/>
  <c r="X43" i="75" s="1"/>
  <c r="AC43" i="75" s="1"/>
  <c r="Q43" i="75"/>
  <c r="V43" i="75" s="1"/>
  <c r="AA43" i="75" s="1"/>
  <c r="P44" i="75"/>
  <c r="O45" i="75"/>
  <c r="O46" i="75" l="1"/>
  <c r="U45" i="75"/>
  <c r="Z45" i="75" s="1"/>
  <c r="S45" i="75"/>
  <c r="X45" i="75" s="1"/>
  <c r="Q45" i="75"/>
  <c r="V45" i="75" s="1"/>
  <c r="P45" i="75"/>
  <c r="S44" i="75"/>
  <c r="X44" i="75" s="1"/>
  <c r="AC44" i="75" s="1"/>
  <c r="T44" i="75"/>
  <c r="Y44" i="75" s="1"/>
  <c r="AD44" i="75" s="1"/>
  <c r="U44" i="75"/>
  <c r="Z44" i="75" s="1"/>
  <c r="AE44" i="75" s="1"/>
  <c r="Q44" i="75"/>
  <c r="V44" i="75" s="1"/>
  <c r="AA44" i="75" s="1"/>
  <c r="R44" i="75"/>
  <c r="W44" i="75" s="1"/>
  <c r="AB44" i="75" s="1"/>
  <c r="AA45" i="75" l="1"/>
  <c r="AC45" i="75"/>
  <c r="R45" i="75"/>
  <c r="W45" i="75" s="1"/>
  <c r="AB45" i="75" s="1"/>
  <c r="AE45" i="75"/>
  <c r="O47" i="75"/>
  <c r="U46" i="75"/>
  <c r="Z46" i="75" s="1"/>
  <c r="P46" i="75"/>
  <c r="T45" i="75"/>
  <c r="Y45" i="75" s="1"/>
  <c r="AD45" i="75" s="1"/>
  <c r="AE46" i="75" l="1"/>
  <c r="P47" i="75"/>
  <c r="O48" i="75"/>
  <c r="R47" i="75"/>
  <c r="W47" i="75" s="1"/>
  <c r="S46" i="75"/>
  <c r="X46" i="75" s="1"/>
  <c r="AC46" i="75" s="1"/>
  <c r="T46" i="75"/>
  <c r="Y46" i="75" s="1"/>
  <c r="AD46" i="75" s="1"/>
  <c r="Q46" i="75"/>
  <c r="V46" i="75" s="1"/>
  <c r="AA46" i="75" s="1"/>
  <c r="R46" i="75"/>
  <c r="W46" i="75" s="1"/>
  <c r="AB46" i="75" s="1"/>
  <c r="AB47" i="75" l="1"/>
  <c r="Q47" i="75"/>
  <c r="V47" i="75" s="1"/>
  <c r="AA47" i="75" s="1"/>
  <c r="P48" i="75"/>
  <c r="O49" i="75"/>
  <c r="S48" i="75" s="1"/>
  <c r="X48" i="75" s="1"/>
  <c r="T48" i="75"/>
  <c r="Y48" i="75" s="1"/>
  <c r="Q48" i="75"/>
  <c r="V48" i="75" s="1"/>
  <c r="U47" i="75"/>
  <c r="Z47" i="75" s="1"/>
  <c r="AE47" i="75" s="1"/>
  <c r="S47" i="75"/>
  <c r="X47" i="75" s="1"/>
  <c r="AC47" i="75" s="1"/>
  <c r="T47" i="75"/>
  <c r="Y47" i="75" s="1"/>
  <c r="AD47" i="75" s="1"/>
  <c r="AA48" i="75" l="1"/>
  <c r="AD48" i="75"/>
  <c r="AC48" i="75"/>
  <c r="P49" i="75"/>
  <c r="O50" i="75"/>
  <c r="U48" i="75"/>
  <c r="Z48" i="75" s="1"/>
  <c r="AE48" i="75" s="1"/>
  <c r="R48" i="75"/>
  <c r="W48" i="75" s="1"/>
  <c r="AB48" i="75" s="1"/>
  <c r="U49" i="75" l="1"/>
  <c r="Z49" i="75" s="1"/>
  <c r="AE49" i="75" s="1"/>
  <c r="O51" i="75"/>
  <c r="Q50" i="75" s="1"/>
  <c r="V50" i="75" s="1"/>
  <c r="P50" i="75"/>
  <c r="S49" i="75"/>
  <c r="X49" i="75" s="1"/>
  <c r="AC49" i="75" s="1"/>
  <c r="Q49" i="75"/>
  <c r="V49" i="75" s="1"/>
  <c r="AA49" i="75" s="1"/>
  <c r="R49" i="75"/>
  <c r="W49" i="75" s="1"/>
  <c r="AB49" i="75" s="1"/>
  <c r="T49" i="75"/>
  <c r="Y49" i="75" s="1"/>
  <c r="AD49" i="75" s="1"/>
  <c r="AA50" i="75" l="1"/>
  <c r="U50" i="75"/>
  <c r="Z50" i="75" s="1"/>
  <c r="AE50" i="75" s="1"/>
  <c r="T50" i="75"/>
  <c r="Y50" i="75" s="1"/>
  <c r="AD50" i="75" s="1"/>
  <c r="P51" i="75"/>
  <c r="O52" i="75"/>
  <c r="S50" i="75"/>
  <c r="X50" i="75" s="1"/>
  <c r="AC50" i="75" s="1"/>
  <c r="R50" i="75"/>
  <c r="W50" i="75" s="1"/>
  <c r="AB50" i="75" s="1"/>
  <c r="S51" i="75" l="1"/>
  <c r="X51" i="75" s="1"/>
  <c r="AC51" i="75" s="1"/>
  <c r="Q51" i="75"/>
  <c r="V51" i="75" s="1"/>
  <c r="AA51" i="75" s="1"/>
  <c r="P52" i="75"/>
  <c r="O53" i="75"/>
  <c r="U51" i="75"/>
  <c r="Z51" i="75" s="1"/>
  <c r="AE51" i="75" s="1"/>
  <c r="R51" i="75"/>
  <c r="W51" i="75" s="1"/>
  <c r="AB51" i="75" s="1"/>
  <c r="T51" i="75"/>
  <c r="Y51" i="75" s="1"/>
  <c r="AD51" i="75" s="1"/>
  <c r="T52" i="75" l="1"/>
  <c r="Y52" i="75" s="1"/>
  <c r="AD52" i="75" s="1"/>
  <c r="O54" i="75"/>
  <c r="T53" i="75" s="1"/>
  <c r="Y53" i="75" s="1"/>
  <c r="R53" i="75"/>
  <c r="W53" i="75" s="1"/>
  <c r="U53" i="75"/>
  <c r="Z53" i="75" s="1"/>
  <c r="P53" i="75"/>
  <c r="S53" i="75"/>
  <c r="X53" i="75" s="1"/>
  <c r="S52" i="75"/>
  <c r="X52" i="75" s="1"/>
  <c r="AC52" i="75" s="1"/>
  <c r="U52" i="75"/>
  <c r="Z52" i="75" s="1"/>
  <c r="AE52" i="75" s="1"/>
  <c r="Q52" i="75"/>
  <c r="V52" i="75" s="1"/>
  <c r="AA52" i="75" s="1"/>
  <c r="R52" i="75"/>
  <c r="W52" i="75" s="1"/>
  <c r="AB52" i="75" s="1"/>
  <c r="AD53" i="75" l="1"/>
  <c r="H13" i="75"/>
  <c r="H14" i="75" s="1"/>
  <c r="AC53" i="75"/>
  <c r="AB53" i="75"/>
  <c r="K13" i="75"/>
  <c r="J13" i="75"/>
  <c r="L13" i="75"/>
  <c r="I13" i="75"/>
  <c r="AE53" i="75"/>
  <c r="P54" i="75"/>
  <c r="O55" i="75"/>
  <c r="Q53" i="75"/>
  <c r="V53" i="75" s="1"/>
  <c r="AA53" i="75" s="1"/>
  <c r="P55" i="75" l="1"/>
  <c r="O56" i="75"/>
  <c r="T54" i="75"/>
  <c r="Y54" i="75" s="1"/>
  <c r="AD54" i="75" s="1"/>
  <c r="U54" i="75"/>
  <c r="Z54" i="75" s="1"/>
  <c r="AE54" i="75" s="1"/>
  <c r="S54" i="75"/>
  <c r="X54" i="75" s="1"/>
  <c r="AC54" i="75" s="1"/>
  <c r="Q54" i="75"/>
  <c r="V54" i="75" s="1"/>
  <c r="AA54" i="75" s="1"/>
  <c r="R54" i="75"/>
  <c r="W54" i="75" s="1"/>
  <c r="AB54" i="75" s="1"/>
  <c r="S55" i="75" l="1"/>
  <c r="X55" i="75" s="1"/>
  <c r="AC55" i="75" s="1"/>
  <c r="P56" i="75"/>
  <c r="O57" i="75"/>
  <c r="T56" i="75" s="1"/>
  <c r="Y56" i="75" s="1"/>
  <c r="S56" i="75"/>
  <c r="X56" i="75" s="1"/>
  <c r="AC56" i="75" s="1"/>
  <c r="Q56" i="75"/>
  <c r="V56" i="75" s="1"/>
  <c r="U55" i="75"/>
  <c r="Z55" i="75" s="1"/>
  <c r="AE55" i="75" s="1"/>
  <c r="Q55" i="75"/>
  <c r="V55" i="75" s="1"/>
  <c r="AA55" i="75" s="1"/>
  <c r="R55" i="75"/>
  <c r="W55" i="75" s="1"/>
  <c r="AB55" i="75" s="1"/>
  <c r="T55" i="75"/>
  <c r="Y55" i="75" s="1"/>
  <c r="AD55" i="75" s="1"/>
  <c r="AD56" i="75" l="1"/>
  <c r="AA56" i="75"/>
  <c r="P57" i="75"/>
  <c r="O58" i="75"/>
  <c r="U57" i="75" s="1"/>
  <c r="Z57" i="75" s="1"/>
  <c r="Q57" i="75"/>
  <c r="V57" i="75" s="1"/>
  <c r="AA57" i="75" s="1"/>
  <c r="U56" i="75"/>
  <c r="Z56" i="75" s="1"/>
  <c r="AE56" i="75" s="1"/>
  <c r="R56" i="75"/>
  <c r="W56" i="75" s="1"/>
  <c r="AB56" i="75" s="1"/>
  <c r="R57" i="75" l="1"/>
  <c r="W57" i="75" s="1"/>
  <c r="AB57" i="75" s="1"/>
  <c r="T57" i="75"/>
  <c r="Y57" i="75" s="1"/>
  <c r="AD57" i="75" s="1"/>
  <c r="AE57" i="75"/>
  <c r="O59" i="75"/>
  <c r="R58" i="75" s="1"/>
  <c r="W58" i="75" s="1"/>
  <c r="AB58" i="75" s="1"/>
  <c r="P58" i="75"/>
  <c r="S57" i="75"/>
  <c r="X57" i="75" s="1"/>
  <c r="AC57" i="75" s="1"/>
  <c r="S58" i="75" l="1"/>
  <c r="X58" i="75" s="1"/>
  <c r="AC58" i="75" s="1"/>
  <c r="Q58" i="75"/>
  <c r="V58" i="75" s="1"/>
  <c r="AA58" i="75" s="1"/>
  <c r="T58" i="75"/>
  <c r="Y58" i="75" s="1"/>
  <c r="AD58" i="75" s="1"/>
  <c r="U58" i="75"/>
  <c r="Z58" i="75" s="1"/>
  <c r="AE58" i="75" s="1"/>
  <c r="P59" i="75"/>
  <c r="O60" i="75"/>
  <c r="R59" i="75" s="1"/>
  <c r="W59" i="75" s="1"/>
  <c r="AB59" i="75" s="1"/>
  <c r="U59" i="75" l="1"/>
  <c r="Z59" i="75" s="1"/>
  <c r="AE59" i="75" s="1"/>
  <c r="S59" i="75"/>
  <c r="X59" i="75" s="1"/>
  <c r="AC59" i="75" s="1"/>
  <c r="Q59" i="75"/>
  <c r="V59" i="75" s="1"/>
  <c r="AA59" i="75" s="1"/>
  <c r="P60" i="75"/>
  <c r="O61" i="75"/>
  <c r="R60" i="75" s="1"/>
  <c r="W60" i="75" s="1"/>
  <c r="AB60" i="75" s="1"/>
  <c r="T59" i="75"/>
  <c r="Y59" i="75" s="1"/>
  <c r="AD59" i="75" s="1"/>
  <c r="U60" i="75" l="1"/>
  <c r="Z60" i="75" s="1"/>
  <c r="AE60" i="75" s="1"/>
  <c r="S60" i="75"/>
  <c r="X60" i="75" s="1"/>
  <c r="AC60" i="75" s="1"/>
  <c r="O62" i="75"/>
  <c r="P61" i="75"/>
  <c r="T60" i="75"/>
  <c r="Y60" i="75" s="1"/>
  <c r="AD60" i="75" s="1"/>
  <c r="Q60" i="75"/>
  <c r="V60" i="75" s="1"/>
  <c r="AA60" i="75" s="1"/>
  <c r="O63" i="75" l="1"/>
  <c r="Q62" i="75" s="1"/>
  <c r="V62" i="75" s="1"/>
  <c r="P62" i="75"/>
  <c r="U61" i="75"/>
  <c r="Z61" i="75" s="1"/>
  <c r="AE61" i="75" s="1"/>
  <c r="Q61" i="75"/>
  <c r="V61" i="75" s="1"/>
  <c r="AA61" i="75" s="1"/>
  <c r="R61" i="75"/>
  <c r="W61" i="75" s="1"/>
  <c r="AB61" i="75" s="1"/>
  <c r="S61" i="75"/>
  <c r="X61" i="75" s="1"/>
  <c r="AC61" i="75" s="1"/>
  <c r="T61" i="75"/>
  <c r="Y61" i="75" s="1"/>
  <c r="AD61" i="75" s="1"/>
  <c r="AA62" i="75" l="1"/>
  <c r="S62" i="75"/>
  <c r="X62" i="75" s="1"/>
  <c r="AC62" i="75" s="1"/>
  <c r="T62" i="75"/>
  <c r="Y62" i="75" s="1"/>
  <c r="AD62" i="75" s="1"/>
  <c r="U62" i="75"/>
  <c r="Z62" i="75" s="1"/>
  <c r="AE62" i="75" s="1"/>
  <c r="L14" i="75"/>
  <c r="J14" i="75"/>
  <c r="K14" i="75"/>
  <c r="R62" i="75"/>
  <c r="P63" i="75"/>
  <c r="O64" i="75"/>
  <c r="T63" i="75" s="1"/>
  <c r="Y63" i="75" s="1"/>
  <c r="U63" i="75"/>
  <c r="Z63" i="75" s="1"/>
  <c r="AD63" i="75" l="1"/>
  <c r="I14" i="75"/>
  <c r="I35" i="75" s="1"/>
  <c r="W62" i="75"/>
  <c r="AB62" i="75" s="1"/>
  <c r="R63" i="75"/>
  <c r="W63" i="75" s="1"/>
  <c r="AB63" i="75" s="1"/>
  <c r="AE63" i="75"/>
  <c r="Q63" i="75"/>
  <c r="V63" i="75" s="1"/>
  <c r="AA63" i="75" s="1"/>
  <c r="P64" i="75"/>
  <c r="O65" i="75"/>
  <c r="R64" i="75" s="1"/>
  <c r="W64" i="75" s="1"/>
  <c r="AB64" i="75" s="1"/>
  <c r="S63" i="75"/>
  <c r="X63" i="75" s="1"/>
  <c r="AC63" i="75" s="1"/>
  <c r="I55" i="75" l="1"/>
  <c r="K35" i="75"/>
  <c r="I45" i="75"/>
  <c r="I73" i="75" s="1"/>
  <c r="J35" i="75"/>
  <c r="H35" i="75" s="1"/>
  <c r="G62" i="52" s="1"/>
  <c r="T64" i="75"/>
  <c r="Y64" i="75" s="1"/>
  <c r="AD64" i="75" s="1"/>
  <c r="S64" i="75"/>
  <c r="X64" i="75" s="1"/>
  <c r="AC64" i="75" s="1"/>
  <c r="P65" i="75"/>
  <c r="O66" i="75"/>
  <c r="T65" i="75" s="1"/>
  <c r="Y65" i="75" s="1"/>
  <c r="S65" i="75"/>
  <c r="X65" i="75" s="1"/>
  <c r="U64" i="75"/>
  <c r="Z64" i="75" s="1"/>
  <c r="AE64" i="75" s="1"/>
  <c r="Q64" i="75"/>
  <c r="V64" i="75" s="1"/>
  <c r="AA64" i="75" s="1"/>
  <c r="I74" i="75" l="1"/>
  <c r="I83" i="75"/>
  <c r="I46" i="75"/>
  <c r="I36" i="75"/>
  <c r="J45" i="75"/>
  <c r="J55" i="75"/>
  <c r="AC65" i="75"/>
  <c r="K45" i="75"/>
  <c r="K55" i="75"/>
  <c r="AD65" i="75"/>
  <c r="U65" i="75"/>
  <c r="Z65" i="75" s="1"/>
  <c r="AE65" i="75" s="1"/>
  <c r="R65" i="75"/>
  <c r="W65" i="75" s="1"/>
  <c r="AB65" i="75" s="1"/>
  <c r="O67" i="75"/>
  <c r="P66" i="75"/>
  <c r="Q65" i="75"/>
  <c r="V65" i="75" s="1"/>
  <c r="AA65" i="75" s="1"/>
  <c r="H45" i="75" l="1"/>
  <c r="J83" i="75"/>
  <c r="J84" i="75" s="1"/>
  <c r="J85" i="75" s="1"/>
  <c r="J86" i="75" s="1"/>
  <c r="J87" i="75" s="1"/>
  <c r="J88" i="75" s="1"/>
  <c r="J89" i="75" s="1"/>
  <c r="J90" i="75" s="1"/>
  <c r="J91" i="75" s="1"/>
  <c r="K83" i="75"/>
  <c r="K84" i="75" s="1"/>
  <c r="K85" i="75" s="1"/>
  <c r="K86" i="75" s="1"/>
  <c r="K87" i="75" s="1"/>
  <c r="K88" i="75" s="1"/>
  <c r="K89" i="75" s="1"/>
  <c r="K90" i="75" s="1"/>
  <c r="K91" i="75" s="1"/>
  <c r="H55" i="75"/>
  <c r="G64" i="52" s="1"/>
  <c r="K36" i="75"/>
  <c r="K37" i="75" s="1"/>
  <c r="K38" i="75" s="1"/>
  <c r="K39" i="75" s="1"/>
  <c r="K40" i="75" s="1"/>
  <c r="K41" i="75" s="1"/>
  <c r="K42" i="75" s="1"/>
  <c r="K43" i="75" s="1"/>
  <c r="K44" i="75" s="1"/>
  <c r="K73" i="75"/>
  <c r="K74" i="75" s="1"/>
  <c r="K75" i="75" s="1"/>
  <c r="K76" i="75" s="1"/>
  <c r="K77" i="75" s="1"/>
  <c r="K78" i="75" s="1"/>
  <c r="K79" i="75" s="1"/>
  <c r="K80" i="75" s="1"/>
  <c r="K81" i="75" s="1"/>
  <c r="J36" i="75"/>
  <c r="J37" i="75" s="1"/>
  <c r="J38" i="75" s="1"/>
  <c r="J39" i="75" s="1"/>
  <c r="J73" i="75"/>
  <c r="I84" i="75"/>
  <c r="I75" i="75"/>
  <c r="I37" i="75"/>
  <c r="I47" i="75"/>
  <c r="K46" i="75"/>
  <c r="K47" i="75" s="1"/>
  <c r="K48" i="75" s="1"/>
  <c r="K49" i="75" s="1"/>
  <c r="K50" i="75" s="1"/>
  <c r="K51" i="75" s="1"/>
  <c r="K52" i="75" s="1"/>
  <c r="K53" i="75" s="1"/>
  <c r="K54" i="75" s="1"/>
  <c r="J46" i="75"/>
  <c r="P67" i="75"/>
  <c r="O68" i="75"/>
  <c r="U67" i="75" s="1"/>
  <c r="Z67" i="75" s="1"/>
  <c r="S66" i="75"/>
  <c r="X66" i="75" s="1"/>
  <c r="AC66" i="75" s="1"/>
  <c r="R66" i="75"/>
  <c r="W66" i="75" s="1"/>
  <c r="AB66" i="75" s="1"/>
  <c r="Q66" i="75"/>
  <c r="V66" i="75" s="1"/>
  <c r="AA66" i="75" s="1"/>
  <c r="T66" i="75"/>
  <c r="Y66" i="75" s="1"/>
  <c r="AD66" i="75" s="1"/>
  <c r="U66" i="75"/>
  <c r="Z66" i="75" s="1"/>
  <c r="AE66" i="75" s="1"/>
  <c r="H46" i="75" l="1"/>
  <c r="T16" i="73" s="1"/>
  <c r="T15" i="73"/>
  <c r="G63" i="52"/>
  <c r="T25" i="73"/>
  <c r="H36" i="75"/>
  <c r="H83" i="75"/>
  <c r="Q42" i="73" s="1"/>
  <c r="O42" i="73" s="1"/>
  <c r="J74" i="75"/>
  <c r="H73" i="75"/>
  <c r="Q32" i="73" s="1"/>
  <c r="O32" i="73" s="1"/>
  <c r="P32" i="73" s="1"/>
  <c r="I76" i="75"/>
  <c r="I85" i="75"/>
  <c r="H84" i="75"/>
  <c r="Q43" i="73" s="1"/>
  <c r="O43" i="73" s="1"/>
  <c r="I48" i="75"/>
  <c r="I38" i="75"/>
  <c r="H37" i="75"/>
  <c r="T7" i="73" s="1"/>
  <c r="J47" i="75"/>
  <c r="H47" i="75" s="1"/>
  <c r="T17" i="73" s="1"/>
  <c r="J40" i="75"/>
  <c r="T67" i="75"/>
  <c r="Y67" i="75" s="1"/>
  <c r="AD67" i="75" s="1"/>
  <c r="AE67" i="75"/>
  <c r="P68" i="75"/>
  <c r="O69" i="75"/>
  <c r="R68" i="75" s="1"/>
  <c r="W68" i="75" s="1"/>
  <c r="R67" i="75"/>
  <c r="W67" i="75" s="1"/>
  <c r="AB67" i="75" s="1"/>
  <c r="Q67" i="75"/>
  <c r="V67" i="75" s="1"/>
  <c r="AA67" i="75" s="1"/>
  <c r="S67" i="75"/>
  <c r="X67" i="75" s="1"/>
  <c r="AC67" i="75" s="1"/>
  <c r="V32" i="73" l="1"/>
  <c r="Y32" i="73" s="1"/>
  <c r="T32" i="73"/>
  <c r="J75" i="75"/>
  <c r="H74" i="75"/>
  <c r="Q33" i="73" s="1"/>
  <c r="O33" i="73" s="1"/>
  <c r="P33" i="73" s="1"/>
  <c r="H92" i="75"/>
  <c r="H85" i="75"/>
  <c r="Q44" i="73" s="1"/>
  <c r="O44" i="73" s="1"/>
  <c r="I86" i="75"/>
  <c r="I77" i="75"/>
  <c r="I39" i="75"/>
  <c r="H38" i="75"/>
  <c r="T8" i="73" s="1"/>
  <c r="I49" i="75"/>
  <c r="J41" i="75"/>
  <c r="J48" i="75"/>
  <c r="H48" i="75" s="1"/>
  <c r="T18" i="73" s="1"/>
  <c r="AB68" i="75"/>
  <c r="Q68" i="75"/>
  <c r="V68" i="75" s="1"/>
  <c r="AA68" i="75" s="1"/>
  <c r="O70" i="75"/>
  <c r="R69" i="75"/>
  <c r="W69" i="75" s="1"/>
  <c r="AB69" i="75" s="1"/>
  <c r="P69" i="75"/>
  <c r="S68" i="75"/>
  <c r="X68" i="75" s="1"/>
  <c r="AC68" i="75" s="1"/>
  <c r="T68" i="75"/>
  <c r="Y68" i="75" s="1"/>
  <c r="AD68" i="75" s="1"/>
  <c r="U68" i="75"/>
  <c r="Z68" i="75" s="1"/>
  <c r="AE68" i="75" s="1"/>
  <c r="V33" i="73" l="1"/>
  <c r="Y33" i="73" s="1"/>
  <c r="T33" i="73"/>
  <c r="J76" i="75"/>
  <c r="H75" i="75"/>
  <c r="Q34" i="73" s="1"/>
  <c r="O34" i="73" s="1"/>
  <c r="P34" i="73" s="1"/>
  <c r="I78" i="75"/>
  <c r="H86" i="75"/>
  <c r="Q45" i="73" s="1"/>
  <c r="O45" i="73" s="1"/>
  <c r="I87" i="75"/>
  <c r="I50" i="75"/>
  <c r="I40" i="75"/>
  <c r="H39" i="75"/>
  <c r="T9" i="73" s="1"/>
  <c r="J49" i="75"/>
  <c r="H49" i="75" s="1"/>
  <c r="T19" i="73" s="1"/>
  <c r="J42" i="75"/>
  <c r="P70" i="75"/>
  <c r="O71" i="75"/>
  <c r="R70" i="75" s="1"/>
  <c r="W70" i="75" s="1"/>
  <c r="AB70" i="75" s="1"/>
  <c r="T69" i="75"/>
  <c r="Y69" i="75" s="1"/>
  <c r="AD69" i="75" s="1"/>
  <c r="S69" i="75"/>
  <c r="X69" i="75" s="1"/>
  <c r="AC69" i="75" s="1"/>
  <c r="U69" i="75"/>
  <c r="Z69" i="75" s="1"/>
  <c r="AE69" i="75" s="1"/>
  <c r="Q69" i="75"/>
  <c r="V69" i="75" s="1"/>
  <c r="AA69" i="75" s="1"/>
  <c r="V34" i="73" l="1"/>
  <c r="Y34" i="73" s="1"/>
  <c r="T34" i="73"/>
  <c r="J77" i="75"/>
  <c r="H76" i="75"/>
  <c r="Q35" i="73" s="1"/>
  <c r="O35" i="73" s="1"/>
  <c r="P35" i="73" s="1"/>
  <c r="I88" i="75"/>
  <c r="H87" i="75"/>
  <c r="Q46" i="73" s="1"/>
  <c r="O46" i="73" s="1"/>
  <c r="I79" i="75"/>
  <c r="I41" i="75"/>
  <c r="H40" i="75"/>
  <c r="T10" i="73" s="1"/>
  <c r="I51" i="75"/>
  <c r="J43" i="75"/>
  <c r="J50" i="75"/>
  <c r="H50" i="75" s="1"/>
  <c r="T20" i="73" s="1"/>
  <c r="T70" i="75"/>
  <c r="Y70" i="75" s="1"/>
  <c r="AD70" i="75" s="1"/>
  <c r="Q70" i="75"/>
  <c r="V70" i="75" s="1"/>
  <c r="AA70" i="75" s="1"/>
  <c r="P71" i="75"/>
  <c r="O72" i="75"/>
  <c r="T71" i="75" s="1"/>
  <c r="Y71" i="75" s="1"/>
  <c r="U70" i="75"/>
  <c r="Z70" i="75" s="1"/>
  <c r="AE70" i="75" s="1"/>
  <c r="S70" i="75"/>
  <c r="X70" i="75" s="1"/>
  <c r="AC70" i="75" s="1"/>
  <c r="V35" i="73" l="1"/>
  <c r="Y35" i="73" s="1"/>
  <c r="T35" i="73"/>
  <c r="J78" i="75"/>
  <c r="H77" i="75"/>
  <c r="Q36" i="73" s="1"/>
  <c r="O36" i="73" s="1"/>
  <c r="P36" i="73" s="1"/>
  <c r="I80" i="75"/>
  <c r="H88" i="75"/>
  <c r="Q47" i="73" s="1"/>
  <c r="O47" i="73" s="1"/>
  <c r="I89" i="75"/>
  <c r="I52" i="75"/>
  <c r="I42" i="75"/>
  <c r="H41" i="75"/>
  <c r="T11" i="73" s="1"/>
  <c r="R71" i="75"/>
  <c r="W71" i="75" s="1"/>
  <c r="AB71" i="75" s="1"/>
  <c r="J51" i="75"/>
  <c r="H51" i="75" s="1"/>
  <c r="T21" i="73" s="1"/>
  <c r="U71" i="75"/>
  <c r="Z71" i="75" s="1"/>
  <c r="AE71" i="75" s="1"/>
  <c r="J44" i="75"/>
  <c r="AD71" i="75"/>
  <c r="S71" i="75"/>
  <c r="X71" i="75" s="1"/>
  <c r="AC71" i="75" s="1"/>
  <c r="P72" i="75"/>
  <c r="O73" i="75"/>
  <c r="U72" i="75" s="1"/>
  <c r="Z72" i="75" s="1"/>
  <c r="T72" i="75"/>
  <c r="Y72" i="75" s="1"/>
  <c r="AD72" i="75" s="1"/>
  <c r="S72" i="75"/>
  <c r="X72" i="75" s="1"/>
  <c r="Q71" i="75"/>
  <c r="V71" i="75" s="1"/>
  <c r="AA71" i="75" s="1"/>
  <c r="V36" i="73" l="1"/>
  <c r="Y36" i="73" s="1"/>
  <c r="T36" i="73"/>
  <c r="J79" i="75"/>
  <c r="H78" i="75"/>
  <c r="Q37" i="73" s="1"/>
  <c r="O37" i="73" s="1"/>
  <c r="P37" i="73" s="1"/>
  <c r="H89" i="75"/>
  <c r="Q48" i="73" s="1"/>
  <c r="O48" i="73" s="1"/>
  <c r="I90" i="75"/>
  <c r="I81" i="75"/>
  <c r="I43" i="75"/>
  <c r="H42" i="75"/>
  <c r="T12" i="73" s="1"/>
  <c r="I53" i="75"/>
  <c r="AC72" i="75"/>
  <c r="J52" i="75"/>
  <c r="H52" i="75" s="1"/>
  <c r="T22" i="73" s="1"/>
  <c r="R72" i="75"/>
  <c r="W72" i="75" s="1"/>
  <c r="AB72" i="75" s="1"/>
  <c r="Q72" i="75"/>
  <c r="V72" i="75" s="1"/>
  <c r="AA72" i="75" s="1"/>
  <c r="AE72" i="75"/>
  <c r="O74" i="75"/>
  <c r="T73" i="75" s="1"/>
  <c r="Y73" i="75" s="1"/>
  <c r="AD73" i="75" s="1"/>
  <c r="P73" i="75"/>
  <c r="V37" i="73" l="1"/>
  <c r="Y37" i="73" s="1"/>
  <c r="T37" i="73"/>
  <c r="J80" i="75"/>
  <c r="H79" i="75"/>
  <c r="Q38" i="73" s="1"/>
  <c r="O38" i="73" s="1"/>
  <c r="P38" i="73" s="1"/>
  <c r="I91" i="75"/>
  <c r="H91" i="75" s="1"/>
  <c r="H90" i="75"/>
  <c r="Q49" i="73" s="1"/>
  <c r="O49" i="73" s="1"/>
  <c r="I54" i="75"/>
  <c r="I44" i="75"/>
  <c r="H43" i="75"/>
  <c r="T13" i="73" s="1"/>
  <c r="U73" i="75"/>
  <c r="Z73" i="75" s="1"/>
  <c r="AE73" i="75" s="1"/>
  <c r="J53" i="75"/>
  <c r="H53" i="75" s="1"/>
  <c r="T23" i="73" s="1"/>
  <c r="Q73" i="75"/>
  <c r="V73" i="75" s="1"/>
  <c r="AA73" i="75" s="1"/>
  <c r="S73" i="75"/>
  <c r="X73" i="75" s="1"/>
  <c r="AC73" i="75" s="1"/>
  <c r="R73" i="75"/>
  <c r="W73" i="75" s="1"/>
  <c r="AB73" i="75" s="1"/>
  <c r="O75" i="75"/>
  <c r="U74" i="75" s="1"/>
  <c r="Z74" i="75" s="1"/>
  <c r="P74" i="75"/>
  <c r="V38" i="73" l="1"/>
  <c r="Y38" i="73" s="1"/>
  <c r="T38" i="73"/>
  <c r="J81" i="75"/>
  <c r="H81" i="75" s="1"/>
  <c r="Q40" i="73" s="1"/>
  <c r="O40" i="73" s="1"/>
  <c r="H80" i="75"/>
  <c r="Q39" i="73" s="1"/>
  <c r="O39" i="73" s="1"/>
  <c r="P39" i="73" s="1"/>
  <c r="T39" i="73" s="1"/>
  <c r="H44" i="75"/>
  <c r="T14" i="73" s="1"/>
  <c r="T74" i="75"/>
  <c r="Y74" i="75" s="1"/>
  <c r="AD74" i="75" s="1"/>
  <c r="S74" i="75"/>
  <c r="X74" i="75" s="1"/>
  <c r="AC74" i="75" s="1"/>
  <c r="J54" i="75"/>
  <c r="H54" i="75" s="1"/>
  <c r="T24" i="73" s="1"/>
  <c r="R74" i="75"/>
  <c r="W74" i="75" s="1"/>
  <c r="AB74" i="75" s="1"/>
  <c r="AE74" i="75"/>
  <c r="P75" i="75"/>
  <c r="O76" i="75"/>
  <c r="T75" i="75" s="1"/>
  <c r="Y75" i="75" s="1"/>
  <c r="S75" i="75"/>
  <c r="X75" i="75" s="1"/>
  <c r="AC75" i="75" s="1"/>
  <c r="Q75" i="75"/>
  <c r="V75" i="75" s="1"/>
  <c r="Q74" i="75"/>
  <c r="V74" i="75" s="1"/>
  <c r="AA74" i="75" s="1"/>
  <c r="P40" i="73" l="1"/>
  <c r="T40" i="73" s="1"/>
  <c r="V39" i="73"/>
  <c r="Y39" i="73" s="1"/>
  <c r="AD75" i="75"/>
  <c r="R75" i="75"/>
  <c r="W75" i="75" s="1"/>
  <c r="AB75" i="75" s="1"/>
  <c r="AA75" i="75"/>
  <c r="P76" i="75"/>
  <c r="O77" i="75"/>
  <c r="R76" i="75" s="1"/>
  <c r="W76" i="75" s="1"/>
  <c r="AB76" i="75" s="1"/>
  <c r="U75" i="75"/>
  <c r="Z75" i="75" s="1"/>
  <c r="AE75" i="75" s="1"/>
  <c r="V40" i="73" l="1"/>
  <c r="Y40" i="73" s="1"/>
  <c r="P41" i="73"/>
  <c r="T41" i="73" s="1"/>
  <c r="O78" i="75"/>
  <c r="T77" i="75" s="1"/>
  <c r="Y77" i="75" s="1"/>
  <c r="S77" i="75"/>
  <c r="X77" i="75" s="1"/>
  <c r="R77" i="75"/>
  <c r="W77" i="75" s="1"/>
  <c r="AB77" i="75" s="1"/>
  <c r="U77" i="75"/>
  <c r="Z77" i="75" s="1"/>
  <c r="Q77" i="75"/>
  <c r="V77" i="75" s="1"/>
  <c r="P77" i="75"/>
  <c r="S76" i="75"/>
  <c r="X76" i="75" s="1"/>
  <c r="AC76" i="75" s="1"/>
  <c r="T76" i="75"/>
  <c r="Y76" i="75" s="1"/>
  <c r="AD76" i="75" s="1"/>
  <c r="U76" i="75"/>
  <c r="Z76" i="75" s="1"/>
  <c r="AE76" i="75" s="1"/>
  <c r="Q76" i="75"/>
  <c r="V76" i="75" s="1"/>
  <c r="AA76" i="75" s="1"/>
  <c r="V41" i="73" l="1"/>
  <c r="Y41" i="73" s="1"/>
  <c r="P42" i="73"/>
  <c r="T42" i="73" s="1"/>
  <c r="AD77" i="75"/>
  <c r="AA77" i="75"/>
  <c r="AC77" i="75"/>
  <c r="AE77" i="75"/>
  <c r="P78" i="75"/>
  <c r="O79" i="75"/>
  <c r="R78" i="75" s="1"/>
  <c r="W78" i="75" s="1"/>
  <c r="AB78" i="75" s="1"/>
  <c r="P43" i="73" l="1"/>
  <c r="T43" i="73" s="1"/>
  <c r="V42" i="73"/>
  <c r="Y42" i="73" s="1"/>
  <c r="P79" i="75"/>
  <c r="O80" i="75"/>
  <c r="R79" i="75"/>
  <c r="W79" i="75" s="1"/>
  <c r="AB79" i="75" s="1"/>
  <c r="U79" i="75"/>
  <c r="Z79" i="75" s="1"/>
  <c r="Q79" i="75"/>
  <c r="V79" i="75" s="1"/>
  <c r="AA79" i="75" s="1"/>
  <c r="U78" i="75"/>
  <c r="Z78" i="75" s="1"/>
  <c r="AE78" i="75" s="1"/>
  <c r="S78" i="75"/>
  <c r="X78" i="75" s="1"/>
  <c r="AC78" i="75" s="1"/>
  <c r="T78" i="75"/>
  <c r="Y78" i="75" s="1"/>
  <c r="AD78" i="75" s="1"/>
  <c r="Q78" i="75"/>
  <c r="V78" i="75" s="1"/>
  <c r="AA78" i="75" s="1"/>
  <c r="V43" i="73" l="1"/>
  <c r="Y43" i="73" s="1"/>
  <c r="P44" i="73"/>
  <c r="T44" i="73" s="1"/>
  <c r="S79" i="75"/>
  <c r="X79" i="75" s="1"/>
  <c r="AC79" i="75" s="1"/>
  <c r="AE79" i="75"/>
  <c r="P80" i="75"/>
  <c r="O81" i="75"/>
  <c r="Q80" i="75" s="1"/>
  <c r="V80" i="75" s="1"/>
  <c r="AA80" i="75" s="1"/>
  <c r="T80" i="75"/>
  <c r="Y80" i="75" s="1"/>
  <c r="S80" i="75"/>
  <c r="X80" i="75" s="1"/>
  <c r="AC80" i="75" s="1"/>
  <c r="T79" i="75"/>
  <c r="Y79" i="75" s="1"/>
  <c r="AD79" i="75" s="1"/>
  <c r="V44" i="73" l="1"/>
  <c r="Y44" i="73" s="1"/>
  <c r="P45" i="73"/>
  <c r="T45" i="73" s="1"/>
  <c r="AD80" i="75"/>
  <c r="U80" i="75"/>
  <c r="Z80" i="75" s="1"/>
  <c r="AE80" i="75" s="1"/>
  <c r="P81" i="75"/>
  <c r="O82" i="75"/>
  <c r="R80" i="75"/>
  <c r="W80" i="75" s="1"/>
  <c r="AB80" i="75" s="1"/>
  <c r="P46" i="73" l="1"/>
  <c r="T46" i="73" s="1"/>
  <c r="V45" i="73"/>
  <c r="Y45" i="73" s="1"/>
  <c r="O83" i="75"/>
  <c r="P82" i="75"/>
  <c r="U82" i="75"/>
  <c r="Z82" i="75" s="1"/>
  <c r="Q82" i="75"/>
  <c r="V82" i="75" s="1"/>
  <c r="T82" i="75"/>
  <c r="Y82" i="75" s="1"/>
  <c r="S81" i="75"/>
  <c r="X81" i="75" s="1"/>
  <c r="AC81" i="75" s="1"/>
  <c r="U81" i="75"/>
  <c r="Z81" i="75" s="1"/>
  <c r="AE81" i="75" s="1"/>
  <c r="Q81" i="75"/>
  <c r="V81" i="75" s="1"/>
  <c r="AA81" i="75" s="1"/>
  <c r="R81" i="75"/>
  <c r="W81" i="75" s="1"/>
  <c r="AB81" i="75" s="1"/>
  <c r="T81" i="75"/>
  <c r="Y81" i="75" s="1"/>
  <c r="AD81" i="75" s="1"/>
  <c r="P47" i="73" l="1"/>
  <c r="T47" i="73" s="1"/>
  <c r="V46" i="73"/>
  <c r="Y46" i="73" s="1"/>
  <c r="AD82" i="75"/>
  <c r="AA82" i="75"/>
  <c r="S82" i="75"/>
  <c r="X82" i="75" s="1"/>
  <c r="AC82" i="75" s="1"/>
  <c r="AE82" i="75"/>
  <c r="P83" i="75"/>
  <c r="O84" i="75"/>
  <c r="R82" i="75"/>
  <c r="W82" i="75" s="1"/>
  <c r="AB82" i="75" s="1"/>
  <c r="V47" i="73" l="1"/>
  <c r="Y47" i="73" s="1"/>
  <c r="P48" i="73"/>
  <c r="T48" i="73" s="1"/>
  <c r="P84" i="75"/>
  <c r="O85" i="75"/>
  <c r="S84" i="75"/>
  <c r="X84" i="75" s="1"/>
  <c r="R83" i="75"/>
  <c r="W83" i="75" s="1"/>
  <c r="AB83" i="75" s="1"/>
  <c r="Q83" i="75"/>
  <c r="V83" i="75" s="1"/>
  <c r="AA83" i="75" s="1"/>
  <c r="S83" i="75"/>
  <c r="X83" i="75" s="1"/>
  <c r="AC83" i="75" s="1"/>
  <c r="U83" i="75"/>
  <c r="Z83" i="75" s="1"/>
  <c r="AE83" i="75" s="1"/>
  <c r="T83" i="75"/>
  <c r="Y83" i="75" s="1"/>
  <c r="AD83" i="75" s="1"/>
  <c r="V48" i="73" l="1"/>
  <c r="Y48" i="73" s="1"/>
  <c r="P49" i="73"/>
  <c r="AC84" i="75"/>
  <c r="Q84" i="75"/>
  <c r="V84" i="75" s="1"/>
  <c r="AA84" i="75" s="1"/>
  <c r="T84" i="75"/>
  <c r="Y84" i="75" s="1"/>
  <c r="AD84" i="75" s="1"/>
  <c r="U84" i="75"/>
  <c r="Z84" i="75" s="1"/>
  <c r="AE84" i="75" s="1"/>
  <c r="O86" i="75"/>
  <c r="P85" i="75"/>
  <c r="R84" i="75"/>
  <c r="W84" i="75" s="1"/>
  <c r="AB84" i="75" s="1"/>
  <c r="V49" i="73" l="1"/>
  <c r="Y49" i="73" s="1"/>
  <c r="T49" i="73"/>
  <c r="S85" i="75"/>
  <c r="X85" i="75" s="1"/>
  <c r="AC85" i="75" s="1"/>
  <c r="P86" i="75"/>
  <c r="O87" i="75"/>
  <c r="T85" i="75"/>
  <c r="Y85" i="75" s="1"/>
  <c r="AD85" i="75" s="1"/>
  <c r="R85" i="75"/>
  <c r="W85" i="75" s="1"/>
  <c r="AB85" i="75" s="1"/>
  <c r="U85" i="75"/>
  <c r="Z85" i="75" s="1"/>
  <c r="AE85" i="75" s="1"/>
  <c r="Q85" i="75"/>
  <c r="V85" i="75" s="1"/>
  <c r="AA85" i="75" s="1"/>
  <c r="G49" i="84" l="1" a="1"/>
  <c r="G49" i="84" s="1"/>
  <c r="D84" i="84" s="1"/>
  <c r="G127" i="47" s="1"/>
  <c r="F57" i="84" a="1"/>
  <c r="H15" i="84" s="1"/>
  <c r="P87" i="75"/>
  <c r="O88" i="75"/>
  <c r="S86" i="75"/>
  <c r="X86" i="75" s="1"/>
  <c r="AC86" i="75" s="1"/>
  <c r="Q86" i="75"/>
  <c r="V86" i="75" s="1"/>
  <c r="AA86" i="75" s="1"/>
  <c r="U86" i="75"/>
  <c r="Z86" i="75" s="1"/>
  <c r="AE86" i="75" s="1"/>
  <c r="T86" i="75"/>
  <c r="Y86" i="75" s="1"/>
  <c r="AD86" i="75" s="1"/>
  <c r="R86" i="75"/>
  <c r="W86" i="75" s="1"/>
  <c r="AB86" i="75" s="1"/>
  <c r="P65" i="84" l="1"/>
  <c r="U65" i="84"/>
  <c r="K15" i="84"/>
  <c r="W65" i="84"/>
  <c r="L65" i="84"/>
  <c r="X15" i="84"/>
  <c r="E93" i="84"/>
  <c r="O65" i="84"/>
  <c r="G15" i="84"/>
  <c r="T15" i="84"/>
  <c r="F93" i="84"/>
  <c r="O15" i="84"/>
  <c r="Q65" i="84"/>
  <c r="W15" i="84"/>
  <c r="V65" i="84"/>
  <c r="V31" i="84" s="1"/>
  <c r="M65" i="84"/>
  <c r="U15" i="84"/>
  <c r="T65" i="84"/>
  <c r="R15" i="84"/>
  <c r="D93" i="84"/>
  <c r="N15" i="84"/>
  <c r="I15" i="84"/>
  <c r="H65" i="84"/>
  <c r="H31" i="84" s="1"/>
  <c r="S65" i="84"/>
  <c r="G93" i="84"/>
  <c r="X65" i="84"/>
  <c r="N65" i="84"/>
  <c r="P15" i="84"/>
  <c r="P31" i="84" s="1"/>
  <c r="K65" i="84"/>
  <c r="J65" i="84"/>
  <c r="F57" i="84"/>
  <c r="F65" i="84" s="1"/>
  <c r="J15" i="84"/>
  <c r="M15" i="84"/>
  <c r="Q15" i="84"/>
  <c r="V15" i="84"/>
  <c r="I65" i="84"/>
  <c r="R65" i="84"/>
  <c r="S15" i="84"/>
  <c r="G65" i="84"/>
  <c r="L15" i="84"/>
  <c r="S87" i="75"/>
  <c r="X87" i="75" s="1"/>
  <c r="AC87" i="75" s="1"/>
  <c r="U87" i="75"/>
  <c r="Z87" i="75" s="1"/>
  <c r="AE87" i="75" s="1"/>
  <c r="P88" i="75"/>
  <c r="O89" i="75"/>
  <c r="T88" i="75" s="1"/>
  <c r="Y88" i="75" s="1"/>
  <c r="R87" i="75"/>
  <c r="W87" i="75" s="1"/>
  <c r="AB87" i="75" s="1"/>
  <c r="Q87" i="75"/>
  <c r="V87" i="75" s="1"/>
  <c r="AA87" i="75" s="1"/>
  <c r="T87" i="75"/>
  <c r="Y87" i="75" s="1"/>
  <c r="AD87" i="75" s="1"/>
  <c r="W31" i="84" l="1"/>
  <c r="R31" i="84"/>
  <c r="O31" i="84"/>
  <c r="T31" i="84"/>
  <c r="L31" i="84"/>
  <c r="J31" i="84"/>
  <c r="S31" i="84"/>
  <c r="Q31" i="84"/>
  <c r="N31" i="84"/>
  <c r="U31" i="84"/>
  <c r="E84" i="84"/>
  <c r="F15" i="84"/>
  <c r="F31" i="84" s="1"/>
  <c r="M31" i="84"/>
  <c r="G31" i="84"/>
  <c r="I31" i="84"/>
  <c r="X31" i="84"/>
  <c r="K31" i="84"/>
  <c r="AD88" i="75"/>
  <c r="Q88" i="75"/>
  <c r="V88" i="75" s="1"/>
  <c r="AA88" i="75" s="1"/>
  <c r="S88" i="75"/>
  <c r="X88" i="75" s="1"/>
  <c r="AC88" i="75" s="1"/>
  <c r="O90" i="75"/>
  <c r="S89" i="75"/>
  <c r="X89" i="75" s="1"/>
  <c r="Q89" i="75"/>
  <c r="V89" i="75" s="1"/>
  <c r="AA89" i="75" s="1"/>
  <c r="P89" i="75"/>
  <c r="R88" i="75"/>
  <c r="W88" i="75" s="1"/>
  <c r="AB88" i="75" s="1"/>
  <c r="U88" i="75"/>
  <c r="Z88" i="75" s="1"/>
  <c r="AE88" i="75" s="1"/>
  <c r="H84" i="84" l="1"/>
  <c r="F127" i="47"/>
  <c r="H127" i="47" s="1"/>
  <c r="AC89" i="75"/>
  <c r="O91" i="75"/>
  <c r="S90" i="75"/>
  <c r="X90" i="75" s="1"/>
  <c r="AC90" i="75" s="1"/>
  <c r="T90" i="75"/>
  <c r="Y90" i="75" s="1"/>
  <c r="P90" i="75"/>
  <c r="U90" i="75"/>
  <c r="Z90" i="75" s="1"/>
  <c r="Q90" i="75"/>
  <c r="V90" i="75" s="1"/>
  <c r="AA90" i="75" s="1"/>
  <c r="U89" i="75"/>
  <c r="Z89" i="75" s="1"/>
  <c r="AE89" i="75" s="1"/>
  <c r="R89" i="75"/>
  <c r="W89" i="75" s="1"/>
  <c r="AB89" i="75" s="1"/>
  <c r="T89" i="75"/>
  <c r="Y89" i="75" s="1"/>
  <c r="AD89" i="75" s="1"/>
  <c r="F117" i="84" l="1"/>
  <c r="I127" i="47"/>
  <c r="AD90" i="75"/>
  <c r="AE90" i="75"/>
  <c r="P91" i="75"/>
  <c r="O92" i="75"/>
  <c r="S91" i="75"/>
  <c r="X91" i="75" s="1"/>
  <c r="AC91" i="75" s="1"/>
  <c r="Q91" i="75"/>
  <c r="V91" i="75" s="1"/>
  <c r="AA91" i="75" s="1"/>
  <c r="R91" i="75"/>
  <c r="W91" i="75" s="1"/>
  <c r="R90" i="75"/>
  <c r="W90" i="75" s="1"/>
  <c r="AB90" i="75" s="1"/>
  <c r="AB91" i="75" l="1"/>
  <c r="P92" i="75"/>
  <c r="O93" i="75"/>
  <c r="S92" i="75"/>
  <c r="X92" i="75" s="1"/>
  <c r="AC92" i="75" s="1"/>
  <c r="T92" i="75"/>
  <c r="Y92" i="75" s="1"/>
  <c r="U91" i="75"/>
  <c r="Z91" i="75" s="1"/>
  <c r="AE91" i="75" s="1"/>
  <c r="T91" i="75"/>
  <c r="Y91" i="75" s="1"/>
  <c r="AD91" i="75" s="1"/>
  <c r="AD92" i="75" l="1"/>
  <c r="O94" i="75"/>
  <c r="U93" i="75"/>
  <c r="Z93" i="75" s="1"/>
  <c r="S93" i="75"/>
  <c r="X93" i="75" s="1"/>
  <c r="AC93" i="75" s="1"/>
  <c r="R93" i="75"/>
  <c r="W93" i="75" s="1"/>
  <c r="AB93" i="75" s="1"/>
  <c r="P93" i="75"/>
  <c r="Q93" i="75"/>
  <c r="V93" i="75" s="1"/>
  <c r="Q92" i="75"/>
  <c r="V92" i="75" s="1"/>
  <c r="AA92" i="75" s="1"/>
  <c r="U92" i="75"/>
  <c r="Z92" i="75" s="1"/>
  <c r="AE92" i="75" s="1"/>
  <c r="R92" i="75"/>
  <c r="W92" i="75" s="1"/>
  <c r="AB92" i="75" s="1"/>
  <c r="AA93" i="75" l="1"/>
  <c r="AE93" i="75"/>
  <c r="O95" i="75"/>
  <c r="P94" i="75"/>
  <c r="T93" i="75"/>
  <c r="Y93" i="75" s="1"/>
  <c r="AD93" i="75" s="1"/>
  <c r="P95" i="75" l="1"/>
  <c r="O96" i="75"/>
  <c r="U94" i="75"/>
  <c r="Z94" i="75" s="1"/>
  <c r="AE94" i="75" s="1"/>
  <c r="S94" i="75"/>
  <c r="X94" i="75" s="1"/>
  <c r="AC94" i="75" s="1"/>
  <c r="T94" i="75"/>
  <c r="Y94" i="75" s="1"/>
  <c r="AD94" i="75" s="1"/>
  <c r="Q94" i="75"/>
  <c r="V94" i="75" s="1"/>
  <c r="AA94" i="75" s="1"/>
  <c r="R94" i="75"/>
  <c r="W94" i="75" s="1"/>
  <c r="AB94" i="75" s="1"/>
  <c r="P96" i="75" l="1"/>
  <c r="O97" i="75"/>
  <c r="T96" i="75"/>
  <c r="Y96" i="75" s="1"/>
  <c r="S96" i="75"/>
  <c r="X96" i="75" s="1"/>
  <c r="R95" i="75"/>
  <c r="W95" i="75" s="1"/>
  <c r="AB95" i="75" s="1"/>
  <c r="U95" i="75"/>
  <c r="Z95" i="75" s="1"/>
  <c r="AE95" i="75" s="1"/>
  <c r="Q95" i="75"/>
  <c r="V95" i="75" s="1"/>
  <c r="AA95" i="75" s="1"/>
  <c r="S95" i="75"/>
  <c r="X95" i="75" s="1"/>
  <c r="AC95" i="75" s="1"/>
  <c r="T95" i="75"/>
  <c r="Y95" i="75" s="1"/>
  <c r="AD95" i="75" s="1"/>
  <c r="AD96" i="75" l="1"/>
  <c r="AC96" i="75"/>
  <c r="Q96" i="75"/>
  <c r="V96" i="75" s="1"/>
  <c r="AA96" i="75" s="1"/>
  <c r="U96" i="75"/>
  <c r="Z96" i="75" s="1"/>
  <c r="AE96" i="75" s="1"/>
  <c r="P97" i="75"/>
  <c r="O98" i="75"/>
  <c r="S97" i="75"/>
  <c r="X97" i="75" s="1"/>
  <c r="AC97" i="75" s="1"/>
  <c r="R96" i="75"/>
  <c r="W96" i="75" s="1"/>
  <c r="AB96" i="75" s="1"/>
  <c r="O99" i="75" l="1"/>
  <c r="U98" i="75"/>
  <c r="Z98" i="75" s="1"/>
  <c r="T98" i="75"/>
  <c r="Y98" i="75" s="1"/>
  <c r="P98" i="75"/>
  <c r="Q98" i="75"/>
  <c r="V98" i="75" s="1"/>
  <c r="U97" i="75"/>
  <c r="Z97" i="75" s="1"/>
  <c r="AE97" i="75" s="1"/>
  <c r="Q97" i="75"/>
  <c r="V97" i="75" s="1"/>
  <c r="AA97" i="75" s="1"/>
  <c r="R97" i="75"/>
  <c r="W97" i="75" s="1"/>
  <c r="AB97" i="75" s="1"/>
  <c r="T97" i="75"/>
  <c r="Y97" i="75" s="1"/>
  <c r="AD97" i="75" s="1"/>
  <c r="AA98" i="75" l="1"/>
  <c r="AD98" i="75"/>
  <c r="S98" i="75"/>
  <c r="X98" i="75" s="1"/>
  <c r="AC98" i="75" s="1"/>
  <c r="AE98" i="75"/>
  <c r="T99" i="75"/>
  <c r="Y99" i="75" s="1"/>
  <c r="P99" i="75"/>
  <c r="U99" i="75"/>
  <c r="Z99" i="75" s="1"/>
  <c r="AE2" i="75" s="1"/>
  <c r="S99" i="75"/>
  <c r="X99" i="75" s="1"/>
  <c r="R99" i="75"/>
  <c r="W99" i="75" s="1"/>
  <c r="Q99" i="75"/>
  <c r="V99" i="75" s="1"/>
  <c r="R98" i="75"/>
  <c r="W98" i="75" s="1"/>
  <c r="AB98" i="75" s="1"/>
  <c r="AA2" i="75" l="1"/>
  <c r="AA99" i="75"/>
  <c r="AB2" i="75"/>
  <c r="AB99" i="75"/>
  <c r="AC2" i="75"/>
  <c r="AI98" i="75" s="1"/>
  <c r="AC99" i="75"/>
  <c r="AK8" i="75"/>
  <c r="AK9"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AK49" i="75"/>
  <c r="AK50" i="75"/>
  <c r="AK51" i="75"/>
  <c r="AK52" i="75"/>
  <c r="L21" i="75" s="1"/>
  <c r="L22" i="75" s="1"/>
  <c r="AK53" i="75"/>
  <c r="AK54" i="75"/>
  <c r="AK55" i="75"/>
  <c r="AK56" i="75"/>
  <c r="AK57" i="75"/>
  <c r="AK58" i="75"/>
  <c r="AK59" i="75"/>
  <c r="AK60" i="75"/>
  <c r="AK61" i="75"/>
  <c r="AK62" i="75"/>
  <c r="AK63" i="75"/>
  <c r="AK64" i="75"/>
  <c r="AK65" i="75"/>
  <c r="AK66" i="75"/>
  <c r="AK67" i="75"/>
  <c r="AK68" i="75"/>
  <c r="AK69" i="75"/>
  <c r="AK70" i="75"/>
  <c r="AK71" i="75"/>
  <c r="AK72" i="75"/>
  <c r="AK73" i="75"/>
  <c r="AK74" i="75"/>
  <c r="AK75" i="75"/>
  <c r="AK76" i="75"/>
  <c r="AK77" i="75"/>
  <c r="AK78" i="75"/>
  <c r="AK79" i="75"/>
  <c r="AK80" i="75"/>
  <c r="AK81" i="75"/>
  <c r="AK82" i="75"/>
  <c r="AK83" i="75"/>
  <c r="AK84" i="75"/>
  <c r="AK85" i="75"/>
  <c r="AK86" i="75"/>
  <c r="AK87" i="75"/>
  <c r="AK88" i="75"/>
  <c r="AK89" i="75"/>
  <c r="AK90" i="75"/>
  <c r="AK91" i="75"/>
  <c r="AK92" i="75"/>
  <c r="AK93" i="75"/>
  <c r="AK94" i="75"/>
  <c r="AK95" i="75"/>
  <c r="AK96" i="75"/>
  <c r="AK97" i="75"/>
  <c r="AD2" i="75"/>
  <c r="AD99" i="75"/>
  <c r="AH98" i="75"/>
  <c r="H5" i="75"/>
  <c r="H6" i="75" s="1"/>
  <c r="H7" i="75" s="1"/>
  <c r="H15" i="75" s="1"/>
  <c r="AE99" i="75"/>
  <c r="AK99" i="75" s="1"/>
  <c r="AK98" i="75"/>
  <c r="J5" i="75"/>
  <c r="I5" i="75"/>
  <c r="K5" i="75"/>
  <c r="L5" i="75"/>
  <c r="AI99" i="75" l="1"/>
  <c r="AG99" i="75"/>
  <c r="AI8" i="75"/>
  <c r="AI9" i="75"/>
  <c r="AI11" i="75"/>
  <c r="AI12" i="75"/>
  <c r="AI10" i="75"/>
  <c r="AI13" i="75"/>
  <c r="AI14" i="75"/>
  <c r="AI15" i="75"/>
  <c r="AI16" i="75"/>
  <c r="AI17" i="75"/>
  <c r="AI18" i="75"/>
  <c r="AI19" i="75"/>
  <c r="AI20" i="75"/>
  <c r="AI21" i="75"/>
  <c r="AI22" i="75"/>
  <c r="AI24" i="75"/>
  <c r="AI23"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AI49" i="75"/>
  <c r="AI50" i="75"/>
  <c r="AI51" i="75"/>
  <c r="AI52" i="75"/>
  <c r="J21" i="75" s="1"/>
  <c r="J22" i="75" s="1"/>
  <c r="AI53" i="75"/>
  <c r="AI54" i="75"/>
  <c r="AI56" i="75"/>
  <c r="AI55" i="75"/>
  <c r="AI57" i="75"/>
  <c r="AI58" i="75"/>
  <c r="AI59" i="75"/>
  <c r="AI60" i="75"/>
  <c r="AI61" i="75"/>
  <c r="AI62" i="75"/>
  <c r="AI63" i="75"/>
  <c r="AI65" i="75"/>
  <c r="AI64" i="75"/>
  <c r="AI66" i="75"/>
  <c r="AI67" i="75"/>
  <c r="AI68" i="75"/>
  <c r="AI69" i="75"/>
  <c r="AI70" i="75"/>
  <c r="AI72" i="75"/>
  <c r="AI71" i="75"/>
  <c r="AI74" i="75"/>
  <c r="AI73" i="75"/>
  <c r="AI75" i="75"/>
  <c r="AI76" i="75"/>
  <c r="AI77" i="75"/>
  <c r="AI78" i="75"/>
  <c r="AI79" i="75"/>
  <c r="AI80" i="75"/>
  <c r="AI81" i="75"/>
  <c r="AI82" i="75"/>
  <c r="AI83" i="75"/>
  <c r="AI84" i="75"/>
  <c r="AI85" i="75"/>
  <c r="AI86" i="75"/>
  <c r="AI87" i="75"/>
  <c r="AI88" i="75"/>
  <c r="AI89" i="75"/>
  <c r="AI90" i="75"/>
  <c r="AI91" i="75"/>
  <c r="AI92" i="75"/>
  <c r="AI93" i="75"/>
  <c r="AI94" i="75"/>
  <c r="AI95" i="75"/>
  <c r="AI96" i="75"/>
  <c r="AI97" i="75"/>
  <c r="AH99" i="75"/>
  <c r="AH8" i="75"/>
  <c r="AH9" i="75"/>
  <c r="AH10" i="75"/>
  <c r="AH11" i="75"/>
  <c r="AH13" i="75"/>
  <c r="AH14" i="75"/>
  <c r="AH12" i="75"/>
  <c r="AH15" i="75"/>
  <c r="AH16" i="75"/>
  <c r="AH17" i="75"/>
  <c r="AH18" i="75"/>
  <c r="AH19" i="75"/>
  <c r="AH20" i="75"/>
  <c r="AH21" i="75"/>
  <c r="AH22" i="75"/>
  <c r="AH23" i="75"/>
  <c r="AH24" i="75"/>
  <c r="AH25" i="75"/>
  <c r="AH27" i="75"/>
  <c r="AH26" i="75"/>
  <c r="AH28" i="75"/>
  <c r="AH29" i="75"/>
  <c r="AH30" i="75"/>
  <c r="AH32" i="75"/>
  <c r="AH31" i="75"/>
  <c r="AH33" i="75"/>
  <c r="AH34" i="75"/>
  <c r="AH35" i="75"/>
  <c r="AH36" i="75"/>
  <c r="AH37" i="75"/>
  <c r="AH38" i="75"/>
  <c r="AH39" i="75"/>
  <c r="AH40" i="75"/>
  <c r="AH41" i="75"/>
  <c r="AH42" i="75"/>
  <c r="AH43" i="75"/>
  <c r="AH44" i="75"/>
  <c r="AH45" i="75"/>
  <c r="AH46" i="75"/>
  <c r="AH47" i="75"/>
  <c r="AH48" i="75"/>
  <c r="AH49" i="75"/>
  <c r="AH50" i="75"/>
  <c r="AH51" i="75"/>
  <c r="AH52" i="75"/>
  <c r="I21" i="75" s="1"/>
  <c r="I22" i="75" s="1"/>
  <c r="AH53" i="75"/>
  <c r="AH54" i="75"/>
  <c r="AH55" i="75"/>
  <c r="AH56" i="75"/>
  <c r="AH57" i="75"/>
  <c r="AH58" i="75"/>
  <c r="AH59" i="75"/>
  <c r="AH60" i="75"/>
  <c r="AH61" i="75"/>
  <c r="AH63" i="75"/>
  <c r="AH62" i="75"/>
  <c r="AH64" i="75"/>
  <c r="AH65" i="75"/>
  <c r="AH66" i="75"/>
  <c r="AH67" i="75"/>
  <c r="AH68" i="75"/>
  <c r="AH69" i="75"/>
  <c r="AH70" i="75"/>
  <c r="AH71" i="75"/>
  <c r="AH72" i="75"/>
  <c r="AH73" i="75"/>
  <c r="AH74" i="75"/>
  <c r="AH75" i="75"/>
  <c r="AH76" i="75"/>
  <c r="AH77" i="75"/>
  <c r="AH78" i="75"/>
  <c r="AH79" i="75"/>
  <c r="AH80" i="75"/>
  <c r="AH81" i="75"/>
  <c r="AH82" i="75"/>
  <c r="AH83" i="75"/>
  <c r="AH84" i="75"/>
  <c r="AH85" i="75"/>
  <c r="AH86" i="75"/>
  <c r="AH87" i="75"/>
  <c r="AH88" i="75"/>
  <c r="AH89" i="75"/>
  <c r="AH90" i="75"/>
  <c r="AH91" i="75"/>
  <c r="AH93" i="75"/>
  <c r="AH92" i="75"/>
  <c r="AH94" i="75"/>
  <c r="AH95" i="75"/>
  <c r="AH96" i="75"/>
  <c r="AH97" i="75"/>
  <c r="AJ99" i="75"/>
  <c r="AJ8" i="75"/>
  <c r="AJ9" i="75"/>
  <c r="AJ10" i="75"/>
  <c r="AJ11" i="75"/>
  <c r="AJ12" i="75"/>
  <c r="AJ13" i="75"/>
  <c r="AJ14" i="75"/>
  <c r="AJ15" i="75"/>
  <c r="AJ16" i="75"/>
  <c r="AJ17" i="75"/>
  <c r="AJ19" i="75"/>
  <c r="AJ18"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AJ49" i="75"/>
  <c r="AJ50" i="75"/>
  <c r="AJ51" i="75"/>
  <c r="AJ52" i="75"/>
  <c r="AJ53" i="75"/>
  <c r="AJ54" i="75"/>
  <c r="AJ55" i="75"/>
  <c r="AJ56" i="75"/>
  <c r="AJ57" i="75"/>
  <c r="AJ58" i="75"/>
  <c r="AJ59" i="75"/>
  <c r="AJ60" i="75"/>
  <c r="AJ61" i="75"/>
  <c r="AJ62" i="75"/>
  <c r="AJ63" i="75"/>
  <c r="AJ64" i="75"/>
  <c r="AJ65" i="75"/>
  <c r="AJ66" i="75"/>
  <c r="AJ67" i="75"/>
  <c r="AJ68" i="75"/>
  <c r="AJ69" i="75"/>
  <c r="AJ70" i="75"/>
  <c r="AJ71" i="75"/>
  <c r="AJ72" i="75"/>
  <c r="AJ73" i="75"/>
  <c r="AJ74" i="75"/>
  <c r="AJ75" i="75"/>
  <c r="AJ76" i="75"/>
  <c r="AJ77" i="75"/>
  <c r="AJ78" i="75"/>
  <c r="AJ79" i="75"/>
  <c r="AJ80" i="75"/>
  <c r="AJ81" i="75"/>
  <c r="AJ82" i="75"/>
  <c r="AJ83" i="75"/>
  <c r="AJ84" i="75"/>
  <c r="AJ85" i="75"/>
  <c r="AJ86" i="75"/>
  <c r="AJ87" i="75"/>
  <c r="AJ88" i="75"/>
  <c r="AJ89" i="75"/>
  <c r="AJ90" i="75"/>
  <c r="AJ91" i="75"/>
  <c r="AJ92" i="75"/>
  <c r="AJ93" i="75"/>
  <c r="AJ94" i="75"/>
  <c r="AJ95" i="75"/>
  <c r="AJ96" i="75"/>
  <c r="AJ97" i="75"/>
  <c r="AJ98" i="75"/>
  <c r="AG8" i="75"/>
  <c r="AG9" i="75"/>
  <c r="AG11" i="75"/>
  <c r="AG10"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7" i="75"/>
  <c r="AG36" i="75"/>
  <c r="AG38" i="75"/>
  <c r="AG39" i="75"/>
  <c r="AG40" i="75"/>
  <c r="AG41" i="75"/>
  <c r="AG42" i="75"/>
  <c r="AG43" i="75"/>
  <c r="AG44" i="75"/>
  <c r="AG45" i="75"/>
  <c r="AG46" i="75"/>
  <c r="AG47" i="75"/>
  <c r="AG48" i="75"/>
  <c r="AG50" i="75"/>
  <c r="AG49" i="75"/>
  <c r="AG51" i="75"/>
  <c r="AG52" i="75"/>
  <c r="H21" i="75" s="1"/>
  <c r="H22" i="75" s="1"/>
  <c r="AG53" i="75"/>
  <c r="AG54" i="75"/>
  <c r="AG55" i="75"/>
  <c r="AG56" i="75"/>
  <c r="AG57" i="75"/>
  <c r="AG58" i="75"/>
  <c r="AG59" i="75"/>
  <c r="AG60" i="75"/>
  <c r="AG62" i="75"/>
  <c r="AG61" i="75"/>
  <c r="AG63" i="75"/>
  <c r="AG64" i="75"/>
  <c r="AG65" i="75"/>
  <c r="AG66" i="75"/>
  <c r="AG67" i="75"/>
  <c r="AG68" i="75"/>
  <c r="AG69" i="75"/>
  <c r="AG70" i="75"/>
  <c r="AG71" i="75"/>
  <c r="AG72" i="75"/>
  <c r="AG73" i="75"/>
  <c r="AG74" i="75"/>
  <c r="AG75" i="75"/>
  <c r="AG76" i="75"/>
  <c r="AG77" i="75"/>
  <c r="AG78" i="75"/>
  <c r="AG79" i="75"/>
  <c r="AG80" i="75"/>
  <c r="AG81" i="75"/>
  <c r="AG82" i="75"/>
  <c r="AG83" i="75"/>
  <c r="AG84" i="75"/>
  <c r="AG85" i="75"/>
  <c r="AG86" i="75"/>
  <c r="AG87" i="75"/>
  <c r="AG88" i="75"/>
  <c r="AG89" i="75"/>
  <c r="AG90" i="75"/>
  <c r="AG91" i="75"/>
  <c r="AG92" i="75"/>
  <c r="AG93" i="75"/>
  <c r="AG94" i="75"/>
  <c r="AG95" i="75"/>
  <c r="AG96" i="75"/>
  <c r="AG97" i="75"/>
  <c r="AG98" i="75"/>
  <c r="L6" i="75"/>
  <c r="L7" i="75" s="1"/>
  <c r="L15" i="75" s="1"/>
  <c r="K6" i="75"/>
  <c r="K7" i="75" s="1"/>
  <c r="K15" i="75" s="1"/>
  <c r="I6" i="75"/>
  <c r="I7" i="75" s="1"/>
  <c r="I15" i="75" s="1"/>
  <c r="J6" i="75"/>
  <c r="J7" i="75" s="1"/>
  <c r="J15" i="75" s="1"/>
  <c r="K21" i="75" l="1"/>
  <c r="K22" i="75" s="1"/>
  <c r="J15" i="71"/>
  <c r="K15" i="71" s="1"/>
  <c r="J18" i="71"/>
  <c r="K18" i="71" s="1"/>
  <c r="J17" i="71"/>
  <c r="K17" i="71" s="1"/>
  <c r="J16" i="71"/>
  <c r="K16" i="71" s="1"/>
  <c r="J14" i="71"/>
  <c r="K14" i="71" s="1"/>
  <c r="J13" i="71"/>
  <c r="K13" i="71" s="1"/>
  <c r="J12" i="71"/>
  <c r="K12" i="71" s="1"/>
  <c r="J11" i="71"/>
  <c r="K11" i="71" s="1"/>
  <c r="J10" i="71"/>
  <c r="K10" i="71" s="1"/>
  <c r="L10" i="71" s="1"/>
  <c r="J9" i="71"/>
  <c r="K9" i="71" s="1"/>
  <c r="V7" i="73" l="1"/>
  <c r="W7" i="73" s="1"/>
  <c r="Z7" i="73" s="1"/>
  <c r="N14" i="73"/>
  <c r="V14" i="73"/>
  <c r="W14" i="73" s="1"/>
  <c r="Z14" i="73" s="1"/>
  <c r="V13" i="73"/>
  <c r="N12" i="73"/>
  <c r="V12" i="73"/>
  <c r="W12" i="73" s="1"/>
  <c r="Z12" i="73" s="1"/>
  <c r="V10" i="73"/>
  <c r="W10" i="73" s="1"/>
  <c r="Z10" i="73" s="1"/>
  <c r="V19" i="73"/>
  <c r="W19" i="73" s="1"/>
  <c r="Z19" i="73" s="1"/>
  <c r="N13" i="73"/>
  <c r="V15" i="73"/>
  <c r="W15" i="73" s="1"/>
  <c r="Z15" i="73" s="1"/>
  <c r="N21" i="73"/>
  <c r="V9" i="73"/>
  <c r="N15" i="73"/>
  <c r="N10" i="73"/>
  <c r="V11" i="73"/>
  <c r="N22" i="73"/>
  <c r="N20" i="73"/>
  <c r="V23" i="73"/>
  <c r="W23" i="73" s="1"/>
  <c r="Z23" i="73" s="1"/>
  <c r="N9" i="73"/>
  <c r="V18" i="73"/>
  <c r="W18" i="73" s="1"/>
  <c r="Z18" i="73" s="1"/>
  <c r="V25" i="73"/>
  <c r="N23" i="73"/>
  <c r="V8" i="73"/>
  <c r="V16" i="73"/>
  <c r="W16" i="73" s="1"/>
  <c r="Z16" i="73" s="1"/>
  <c r="O25" i="73"/>
  <c r="AC25" i="73" s="1"/>
  <c r="N24" i="73"/>
  <c r="N18" i="73"/>
  <c r="V22" i="73"/>
  <c r="N7" i="73"/>
  <c r="V17" i="73"/>
  <c r="N11" i="73"/>
  <c r="V24" i="73"/>
  <c r="N19" i="73"/>
  <c r="N17" i="73"/>
  <c r="V21" i="73"/>
  <c r="W21" i="73" s="1"/>
  <c r="Z21" i="73" s="1"/>
  <c r="N8" i="73"/>
  <c r="N16" i="73"/>
  <c r="V20" i="73"/>
  <c r="O13" i="71"/>
  <c r="P13" i="71" s="1"/>
  <c r="R13" i="71" s="1"/>
  <c r="L13" i="71"/>
  <c r="O12" i="71"/>
  <c r="P12" i="71" s="1"/>
  <c r="R12" i="71" s="1"/>
  <c r="L12" i="71"/>
  <c r="O17" i="71"/>
  <c r="P17" i="71" s="1"/>
  <c r="R17" i="71" s="1"/>
  <c r="L17" i="71"/>
  <c r="O14" i="71"/>
  <c r="P14" i="71" s="1"/>
  <c r="R14" i="71" s="1"/>
  <c r="L14" i="71"/>
  <c r="O15" i="71"/>
  <c r="L15" i="71"/>
  <c r="O9" i="71"/>
  <c r="P9" i="71" s="1"/>
  <c r="L9" i="71"/>
  <c r="O11" i="71"/>
  <c r="P11" i="71" s="1"/>
  <c r="R11" i="71" s="1"/>
  <c r="L11" i="71"/>
  <c r="O16" i="71"/>
  <c r="P16" i="71" s="1"/>
  <c r="R16" i="71" s="1"/>
  <c r="L16" i="71"/>
  <c r="O18" i="71"/>
  <c r="P18" i="71" s="1"/>
  <c r="R18" i="71" s="1"/>
  <c r="L18" i="71"/>
  <c r="O10" i="71"/>
  <c r="P10" i="71" s="1"/>
  <c r="R10" i="71" s="1"/>
  <c r="W25" i="73" l="1"/>
  <c r="Z25" i="73" s="1"/>
  <c r="Y25" i="73"/>
  <c r="Y7" i="73"/>
  <c r="Y8" i="73"/>
  <c r="O7" i="73"/>
  <c r="P7" i="73" s="1"/>
  <c r="Q7" i="73" s="1"/>
  <c r="R7" i="73" s="1"/>
  <c r="S7" i="73" s="1"/>
  <c r="O20" i="73"/>
  <c r="AC20" i="73" s="1"/>
  <c r="AD20" i="73" s="1"/>
  <c r="O22" i="73"/>
  <c r="AC22" i="73" s="1"/>
  <c r="AD22" i="73" s="1"/>
  <c r="O13" i="73"/>
  <c r="AC13" i="73" s="1"/>
  <c r="AD13" i="73" s="1"/>
  <c r="O19" i="73"/>
  <c r="O11" i="73"/>
  <c r="AC11" i="73" s="1"/>
  <c r="AD11" i="73" s="1"/>
  <c r="O24" i="73"/>
  <c r="AC24" i="73" s="1"/>
  <c r="AD24" i="73" s="1"/>
  <c r="O15" i="73"/>
  <c r="O23" i="73"/>
  <c r="AC23" i="73" s="1"/>
  <c r="AD23" i="73" s="1"/>
  <c r="O18" i="73"/>
  <c r="AC18" i="73" s="1"/>
  <c r="AD18" i="73" s="1"/>
  <c r="O12" i="73"/>
  <c r="AC12" i="73" s="1"/>
  <c r="AD12" i="73" s="1"/>
  <c r="O10" i="73"/>
  <c r="AD25" i="73"/>
  <c r="O21" i="73"/>
  <c r="AC21" i="73" s="1"/>
  <c r="AD21" i="73" s="1"/>
  <c r="O16" i="73"/>
  <c r="AC16" i="73" s="1"/>
  <c r="AD16" i="73" s="1"/>
  <c r="O8" i="73"/>
  <c r="AC8" i="73" s="1"/>
  <c r="AD8" i="73" s="1"/>
  <c r="O17" i="73"/>
  <c r="AC17" i="73" s="1"/>
  <c r="AD17" i="73" s="1"/>
  <c r="O9" i="73"/>
  <c r="AC9" i="73" s="1"/>
  <c r="AD9" i="73" s="1"/>
  <c r="O14" i="73"/>
  <c r="Y13" i="73"/>
  <c r="Y18" i="73"/>
  <c r="Y12" i="73"/>
  <c r="Y22" i="73"/>
  <c r="Y10" i="73"/>
  <c r="W13" i="73"/>
  <c r="Z13" i="73" s="1"/>
  <c r="Y19" i="73"/>
  <c r="Y20" i="73"/>
  <c r="W9" i="73"/>
  <c r="Z9" i="73" s="1"/>
  <c r="Y9" i="73"/>
  <c r="Y16" i="73"/>
  <c r="W20" i="73"/>
  <c r="Z20" i="73" s="1"/>
  <c r="W11" i="73"/>
  <c r="Z11" i="73" s="1"/>
  <c r="Y11" i="73"/>
  <c r="Y24" i="73"/>
  <c r="W22" i="73"/>
  <c r="Z22" i="73" s="1"/>
  <c r="Y15" i="73"/>
  <c r="W8" i="73"/>
  <c r="Z8" i="73" s="1"/>
  <c r="W17" i="73"/>
  <c r="Z17" i="73" s="1"/>
  <c r="Y17" i="73"/>
  <c r="Y23" i="73"/>
  <c r="Y21" i="73"/>
  <c r="W24" i="73"/>
  <c r="Z24" i="73" s="1"/>
  <c r="Y14" i="73"/>
  <c r="R9" i="71"/>
  <c r="P15" i="71"/>
  <c r="R15" i="71" s="1"/>
  <c r="AC19" i="73" l="1"/>
  <c r="AD19" i="73" s="1"/>
  <c r="AC15" i="73"/>
  <c r="AD15" i="73" s="1"/>
  <c r="AC14" i="73"/>
  <c r="AD14" i="73" s="1"/>
  <c r="G46" i="84" a="1"/>
  <c r="P10" i="73"/>
  <c r="Q10" i="73" s="1"/>
  <c r="R10" i="73" s="1"/>
  <c r="AC7" i="73"/>
  <c r="AD7" i="73" s="1"/>
  <c r="P13" i="73"/>
  <c r="Q13" i="73" s="1"/>
  <c r="R13" i="73" s="1"/>
  <c r="P23" i="73"/>
  <c r="Q23" i="73" s="1"/>
  <c r="R23" i="73" s="1"/>
  <c r="P20" i="73"/>
  <c r="Q20" i="73" s="1"/>
  <c r="R20" i="73" s="1"/>
  <c r="P18" i="73"/>
  <c r="Q18" i="73" s="1"/>
  <c r="R18" i="73" s="1"/>
  <c r="AC10" i="73"/>
  <c r="AD10" i="73" s="1"/>
  <c r="P21" i="73"/>
  <c r="Q21" i="73" s="1"/>
  <c r="R21" i="73" s="1"/>
  <c r="P22" i="73"/>
  <c r="Q22" i="73" s="1"/>
  <c r="R22" i="73" s="1"/>
  <c r="P14" i="73"/>
  <c r="Q14" i="73" s="1"/>
  <c r="R14" i="73" s="1"/>
  <c r="P11" i="73"/>
  <c r="Q11" i="73" s="1"/>
  <c r="R11" i="73" s="1"/>
  <c r="P24" i="73"/>
  <c r="Q24" i="73" s="1"/>
  <c r="R24" i="73" s="1"/>
  <c r="P12" i="73"/>
  <c r="Q12" i="73" s="1"/>
  <c r="R12" i="73" s="1"/>
  <c r="P19" i="73"/>
  <c r="Q19" i="73" s="1"/>
  <c r="R19" i="73" s="1"/>
  <c r="P25" i="73"/>
  <c r="Q25" i="73" s="1"/>
  <c r="R25" i="73" s="1"/>
  <c r="P9" i="73"/>
  <c r="Q9" i="73" s="1"/>
  <c r="R9" i="73" s="1"/>
  <c r="P15" i="73"/>
  <c r="Q15" i="73" s="1"/>
  <c r="R15" i="73" s="1"/>
  <c r="P16" i="73"/>
  <c r="Q16" i="73" s="1"/>
  <c r="R16" i="73" s="1"/>
  <c r="P17" i="73"/>
  <c r="Q17" i="73" s="1"/>
  <c r="R17" i="73" s="1"/>
  <c r="P8" i="73"/>
  <c r="Q8" i="73" s="1"/>
  <c r="R8" i="73" s="1"/>
  <c r="S8" i="73" s="1"/>
  <c r="AB7" i="73"/>
  <c r="F48" i="84" a="1"/>
  <c r="J64" i="84" s="1"/>
  <c r="J30" i="84" s="1"/>
  <c r="F51" i="84" a="1"/>
  <c r="G46" i="84" l="1"/>
  <c r="H73" i="84"/>
  <c r="P73" i="84"/>
  <c r="X73" i="84"/>
  <c r="U73" i="84"/>
  <c r="W73" i="84"/>
  <c r="I73" i="84"/>
  <c r="Q73" i="84"/>
  <c r="T73" i="84"/>
  <c r="J73" i="84"/>
  <c r="R73" i="84"/>
  <c r="M73" i="84"/>
  <c r="K73" i="84"/>
  <c r="S73" i="84"/>
  <c r="L73" i="84"/>
  <c r="V73" i="84"/>
  <c r="O73" i="84"/>
  <c r="N73" i="84"/>
  <c r="AE7" i="73"/>
  <c r="I64" i="84"/>
  <c r="I30" i="84" s="1"/>
  <c r="M64" i="84"/>
  <c r="M30" i="84" s="1"/>
  <c r="L70" i="84"/>
  <c r="L109" i="84" s="1"/>
  <c r="J70" i="84"/>
  <c r="J109" i="84" s="1"/>
  <c r="M70" i="84"/>
  <c r="M109" i="84" s="1"/>
  <c r="I70" i="84"/>
  <c r="I109" i="84" s="1"/>
  <c r="K70" i="84"/>
  <c r="K109" i="84" s="1"/>
  <c r="D86" i="84"/>
  <c r="G129" i="47" s="1"/>
  <c r="H129" i="47" s="1"/>
  <c r="D95" i="84"/>
  <c r="G95" i="84"/>
  <c r="E95" i="84"/>
  <c r="F95" i="84"/>
  <c r="D92" i="84"/>
  <c r="G92" i="84"/>
  <c r="F92" i="84"/>
  <c r="E92" i="84"/>
  <c r="D83" i="84"/>
  <c r="V70" i="84"/>
  <c r="V109" i="84" s="1"/>
  <c r="P70" i="84"/>
  <c r="P109" i="84" s="1"/>
  <c r="O70" i="84"/>
  <c r="O109" i="84" s="1"/>
  <c r="N70" i="84"/>
  <c r="N109" i="84" s="1"/>
  <c r="R70" i="84"/>
  <c r="R109" i="84" s="1"/>
  <c r="W70" i="84"/>
  <c r="W109" i="84" s="1"/>
  <c r="X70" i="84"/>
  <c r="X109" i="84" s="1"/>
  <c r="Q70" i="84"/>
  <c r="Q109" i="84" s="1"/>
  <c r="S70" i="84"/>
  <c r="S109" i="84" s="1"/>
  <c r="U70" i="84"/>
  <c r="U109" i="84" s="1"/>
  <c r="T70" i="84"/>
  <c r="T109" i="84" s="1"/>
  <c r="F51" i="84"/>
  <c r="K64" i="84"/>
  <c r="K30" i="84" s="1"/>
  <c r="J67" i="84"/>
  <c r="J33" i="84" s="1"/>
  <c r="I67" i="84"/>
  <c r="I33" i="84" s="1"/>
  <c r="L64" i="84"/>
  <c r="L30" i="84" s="1"/>
  <c r="L67" i="84"/>
  <c r="L33" i="84" s="1"/>
  <c r="K67" i="84"/>
  <c r="K33" i="84" s="1"/>
  <c r="M67" i="84"/>
  <c r="M33" i="84" s="1"/>
  <c r="U64" i="84"/>
  <c r="U30" i="84" s="1"/>
  <c r="Q64" i="84"/>
  <c r="Q30" i="84" s="1"/>
  <c r="R64" i="84"/>
  <c r="R30" i="84" s="1"/>
  <c r="N64" i="84"/>
  <c r="N30" i="84" s="1"/>
  <c r="N67" i="84"/>
  <c r="N33" i="84" s="1"/>
  <c r="S67" i="84"/>
  <c r="S33" i="84" s="1"/>
  <c r="T64" i="84"/>
  <c r="T30" i="84" s="1"/>
  <c r="V64" i="84"/>
  <c r="V30" i="84" s="1"/>
  <c r="P64" i="84"/>
  <c r="P30" i="84" s="1"/>
  <c r="R67" i="84"/>
  <c r="R33" i="84" s="1"/>
  <c r="X64" i="84"/>
  <c r="X30" i="84" s="1"/>
  <c r="U67" i="84"/>
  <c r="U33" i="84" s="1"/>
  <c r="T67" i="84"/>
  <c r="T33" i="84" s="1"/>
  <c r="W64" i="84"/>
  <c r="W30" i="84" s="1"/>
  <c r="O64" i="84"/>
  <c r="O30" i="84" s="1"/>
  <c r="S64" i="84"/>
  <c r="S30" i="84" s="1"/>
  <c r="V67" i="84"/>
  <c r="V33" i="84" s="1"/>
  <c r="Q67" i="84"/>
  <c r="Q33" i="84" s="1"/>
  <c r="O67" i="84"/>
  <c r="O33" i="84" s="1"/>
  <c r="X67" i="84"/>
  <c r="X33" i="84" s="1"/>
  <c r="P67" i="84"/>
  <c r="P33" i="84" s="1"/>
  <c r="W67" i="84"/>
  <c r="W33" i="84" s="1"/>
  <c r="F48" i="84"/>
  <c r="AB8" i="73"/>
  <c r="AE8" i="73" s="1"/>
  <c r="S9" i="73"/>
  <c r="Z46" i="84" l="1"/>
  <c r="G73" i="84"/>
  <c r="H143" i="47"/>
  <c r="H149" i="47" s="1"/>
  <c r="F143" i="47"/>
  <c r="F149" i="47" s="1"/>
  <c r="E143" i="47"/>
  <c r="E149" i="47" s="1"/>
  <c r="G143" i="47"/>
  <c r="G149" i="47" s="1"/>
  <c r="G126" i="47"/>
  <c r="H126" i="47" s="1"/>
  <c r="AB9" i="73"/>
  <c r="AE9" i="73" s="1"/>
  <c r="S10" i="73"/>
  <c r="S11" i="73" l="1"/>
  <c r="AB10" i="73"/>
  <c r="AE10" i="73" s="1"/>
  <c r="S12" i="73" l="1"/>
  <c r="AB11" i="73"/>
  <c r="AE11" i="73" s="1"/>
  <c r="S13" i="73" l="1"/>
  <c r="AB12" i="73"/>
  <c r="AE12" i="73" s="1"/>
  <c r="S14" i="73" l="1"/>
  <c r="S15" i="73" s="1"/>
  <c r="AB13" i="73"/>
  <c r="AE13" i="73" s="1"/>
  <c r="AB14" i="73" l="1"/>
  <c r="AE14" i="73" s="1"/>
  <c r="S16" i="73" l="1"/>
  <c r="AB15" i="73"/>
  <c r="AE15" i="73" s="1"/>
  <c r="S17" i="73" l="1"/>
  <c r="AB16" i="73"/>
  <c r="AE16" i="73" s="1"/>
  <c r="S18" i="73" l="1"/>
  <c r="AB18" i="73" s="1"/>
  <c r="AE18" i="73" s="1"/>
  <c r="AB17" i="73"/>
  <c r="AE17" i="73" s="1"/>
  <c r="S19" i="73" l="1"/>
  <c r="S20" i="73" l="1"/>
  <c r="AB19" i="73"/>
  <c r="AE19" i="73" s="1"/>
  <c r="S21" i="73" l="1"/>
  <c r="AB20" i="73"/>
  <c r="AE20" i="73" s="1"/>
  <c r="S22" i="73" l="1"/>
  <c r="AB21" i="73"/>
  <c r="AE21" i="73" s="1"/>
  <c r="S23" i="73" l="1"/>
  <c r="AB22" i="73"/>
  <c r="AE22" i="73" s="1"/>
  <c r="S24" i="73" l="1"/>
  <c r="AB23" i="73"/>
  <c r="AE23" i="73" s="1"/>
  <c r="S25" i="73" l="1"/>
  <c r="AB24" i="73"/>
  <c r="AE24" i="73" s="1"/>
  <c r="AB25" i="73" l="1"/>
  <c r="AE25" i="73" s="1"/>
  <c r="E90" i="84" l="1"/>
  <c r="F141" i="47" s="1"/>
  <c r="F54" i="84" a="1"/>
  <c r="H62" i="84" l="1"/>
  <c r="H12" i="84"/>
  <c r="O74" i="84"/>
  <c r="O75" i="84" s="1"/>
  <c r="W74" i="84"/>
  <c r="W75" i="84" s="1"/>
  <c r="K74" i="84"/>
  <c r="K75" i="84" s="1"/>
  <c r="S74" i="84"/>
  <c r="S75" i="84" s="1"/>
  <c r="T74" i="84"/>
  <c r="T75" i="84" s="1"/>
  <c r="M74" i="84"/>
  <c r="M75" i="84" s="1"/>
  <c r="U74" i="84"/>
  <c r="U75" i="84" s="1"/>
  <c r="V74" i="84"/>
  <c r="V75" i="84" s="1"/>
  <c r="H74" i="84"/>
  <c r="P74" i="84"/>
  <c r="P75" i="84" s="1"/>
  <c r="X74" i="84"/>
  <c r="X75" i="84" s="1"/>
  <c r="I74" i="84"/>
  <c r="I75" i="84" s="1"/>
  <c r="Q74" i="84"/>
  <c r="Q75" i="84" s="1"/>
  <c r="J74" i="84"/>
  <c r="J75" i="84" s="1"/>
  <c r="R74" i="84"/>
  <c r="R75" i="84" s="1"/>
  <c r="G74" i="84"/>
  <c r="L74" i="84"/>
  <c r="L75" i="84" s="1"/>
  <c r="N74" i="84"/>
  <c r="N75" i="84" s="1"/>
  <c r="Z57" i="84"/>
  <c r="Z56" i="84"/>
  <c r="M12" i="84"/>
  <c r="M22" i="84" s="1"/>
  <c r="O62" i="84"/>
  <c r="L68" i="84"/>
  <c r="L107" i="84" s="1"/>
  <c r="K68" i="84"/>
  <c r="K107" i="84" s="1"/>
  <c r="O68" i="84"/>
  <c r="O107" i="84" s="1"/>
  <c r="K112" i="84"/>
  <c r="S112" i="84"/>
  <c r="F54" i="84"/>
  <c r="K62" i="84"/>
  <c r="J68" i="84"/>
  <c r="J107" i="84" s="1"/>
  <c r="J112" i="84"/>
  <c r="D81" i="84"/>
  <c r="G124" i="47" s="1"/>
  <c r="G90" i="84"/>
  <c r="H141" i="47" s="1"/>
  <c r="D90" i="84"/>
  <c r="E141" i="47" s="1"/>
  <c r="P62" i="84"/>
  <c r="T112" i="84"/>
  <c r="O12" i="84"/>
  <c r="O22" i="84" s="1"/>
  <c r="T62" i="84"/>
  <c r="V112" i="84"/>
  <c r="K12" i="84"/>
  <c r="K22" i="84" s="1"/>
  <c r="S62" i="84"/>
  <c r="H68" i="84"/>
  <c r="H107" i="84" s="1"/>
  <c r="X62" i="84"/>
  <c r="I68" i="84"/>
  <c r="I107" i="84" s="1"/>
  <c r="L62" i="84"/>
  <c r="G62" i="84"/>
  <c r="T68" i="84"/>
  <c r="T107" i="84" s="1"/>
  <c r="R112" i="84"/>
  <c r="P112" i="84"/>
  <c r="U62" i="84"/>
  <c r="P68" i="84"/>
  <c r="P107" i="84" s="1"/>
  <c r="L112" i="84"/>
  <c r="F90" i="84"/>
  <c r="G141" i="47" s="1"/>
  <c r="L12" i="84"/>
  <c r="L22" i="84" s="1"/>
  <c r="V62" i="84"/>
  <c r="Q68" i="84"/>
  <c r="Q107" i="84" s="1"/>
  <c r="U68" i="84"/>
  <c r="U107" i="84" s="1"/>
  <c r="W68" i="84"/>
  <c r="W107" i="84" s="1"/>
  <c r="I112" i="84"/>
  <c r="Q112" i="84"/>
  <c r="N12" i="84"/>
  <c r="N22" i="84" s="1"/>
  <c r="J12" i="84"/>
  <c r="J22" i="84" s="1"/>
  <c r="J62" i="84"/>
  <c r="M62" i="84"/>
  <c r="M68" i="84"/>
  <c r="M107" i="84" s="1"/>
  <c r="S68" i="84"/>
  <c r="S107" i="84" s="1"/>
  <c r="G68" i="84"/>
  <c r="G107" i="84" s="1"/>
  <c r="H112" i="84"/>
  <c r="O112" i="84"/>
  <c r="T12" i="84"/>
  <c r="T22" i="84" s="1"/>
  <c r="G12" i="84"/>
  <c r="G22" i="84" s="1"/>
  <c r="Q62" i="84"/>
  <c r="N62" i="84"/>
  <c r="V68" i="84"/>
  <c r="V107" i="84" s="1"/>
  <c r="X68" i="84"/>
  <c r="X107" i="84" s="1"/>
  <c r="W62" i="84"/>
  <c r="W112" i="84"/>
  <c r="N112" i="84"/>
  <c r="S12" i="84"/>
  <c r="S22" i="84" s="1"/>
  <c r="I62" i="84"/>
  <c r="R62" i="84"/>
  <c r="R68" i="84"/>
  <c r="R107" i="84" s="1"/>
  <c r="N68" i="84"/>
  <c r="N107" i="84" s="1"/>
  <c r="M112" i="84"/>
  <c r="G112" i="84"/>
  <c r="Q12" i="84"/>
  <c r="Q22" i="84" s="1"/>
  <c r="P12" i="84"/>
  <c r="P22" i="84" s="1"/>
  <c r="X12" i="84"/>
  <c r="I12" i="84"/>
  <c r="X112" i="84"/>
  <c r="V12" i="84"/>
  <c r="V22" i="84" s="1"/>
  <c r="W12" i="84"/>
  <c r="W22" i="84" s="1"/>
  <c r="R12" i="84"/>
  <c r="R22" i="84" s="1"/>
  <c r="U12" i="84"/>
  <c r="U112" i="84"/>
  <c r="U22" i="84" l="1"/>
  <c r="U25" i="84" s="1"/>
  <c r="I22" i="84"/>
  <c r="I25" i="84" s="1"/>
  <c r="X22" i="84"/>
  <c r="X25" i="84" s="1"/>
  <c r="H22" i="84"/>
  <c r="H25" i="84" s="1"/>
  <c r="Q25" i="84"/>
  <c r="M25" i="84"/>
  <c r="L25" i="84"/>
  <c r="N25" i="84"/>
  <c r="J18" i="84"/>
  <c r="J25" i="84"/>
  <c r="T25" i="84"/>
  <c r="R25" i="84"/>
  <c r="V25" i="84"/>
  <c r="W25" i="84"/>
  <c r="K25" i="84"/>
  <c r="O25" i="84"/>
  <c r="P25" i="84"/>
  <c r="S25" i="84"/>
  <c r="G28" i="84"/>
  <c r="G25" i="84"/>
  <c r="H18" i="84"/>
  <c r="E81" i="84"/>
  <c r="H75" i="84"/>
  <c r="I18" i="84"/>
  <c r="G75" i="84"/>
  <c r="F12" i="84"/>
  <c r="Z54" i="84"/>
  <c r="AA54" i="84" s="1"/>
  <c r="AA56" i="84"/>
  <c r="H135" i="47"/>
  <c r="H147" i="47" s="1"/>
  <c r="E135" i="47"/>
  <c r="E147" i="47" s="1"/>
  <c r="G135" i="47"/>
  <c r="G147" i="47" s="1"/>
  <c r="F135" i="47"/>
  <c r="F147" i="47" s="1"/>
  <c r="G18" i="84"/>
  <c r="X18" i="84"/>
  <c r="M28" i="84"/>
  <c r="K28" i="84"/>
  <c r="Q28" i="84"/>
  <c r="J28" i="84"/>
  <c r="S28" i="84"/>
  <c r="F68" i="84"/>
  <c r="F107" i="84" s="1"/>
  <c r="F62" i="84"/>
  <c r="F112" i="84"/>
  <c r="O28" i="84"/>
  <c r="R28" i="84"/>
  <c r="T28" i="84"/>
  <c r="L28" i="84"/>
  <c r="X28" i="84"/>
  <c r="P28" i="84"/>
  <c r="W28" i="84"/>
  <c r="I28" i="84"/>
  <c r="V28" i="84"/>
  <c r="N28" i="84"/>
  <c r="U28" i="84"/>
  <c r="H28" i="84"/>
  <c r="F28" i="84" l="1"/>
  <c r="H81" i="84"/>
  <c r="I124" i="47" s="1"/>
  <c r="F124" i="47"/>
  <c r="H124" i="47" s="1"/>
  <c r="E117" i="84" l="1"/>
  <c r="O32" i="84"/>
  <c r="P32" i="84"/>
  <c r="Q32" i="84"/>
  <c r="V32" i="84"/>
  <c r="W32" i="84"/>
  <c r="R32" i="84"/>
  <c r="S32" i="84"/>
  <c r="T32" i="84"/>
  <c r="K32" i="84"/>
  <c r="L32" i="84"/>
  <c r="U32" i="84"/>
  <c r="M32" i="84"/>
  <c r="G32" i="84"/>
  <c r="H32" i="84"/>
  <c r="X32" i="84"/>
  <c r="F32" i="84"/>
  <c r="I32" i="84"/>
  <c r="N32" i="84"/>
  <c r="J32" i="84"/>
  <c r="G29" i="84" l="1"/>
  <c r="G34" i="84" s="1"/>
  <c r="F29" i="84"/>
  <c r="N29" i="84"/>
  <c r="N34" i="84" s="1"/>
  <c r="N18" i="84"/>
  <c r="M29" i="84"/>
  <c r="M34" i="84" s="1"/>
  <c r="M18" i="84"/>
  <c r="F18" i="84"/>
  <c r="J29" i="84"/>
  <c r="J34" i="84" s="1"/>
  <c r="T29" i="84"/>
  <c r="T34" i="84" s="1"/>
  <c r="T18" i="84"/>
  <c r="U29" i="84"/>
  <c r="U34" i="84" s="1"/>
  <c r="U18" i="84"/>
  <c r="W29" i="84"/>
  <c r="W34" i="84" s="1"/>
  <c r="W18" i="84"/>
  <c r="H29" i="84"/>
  <c r="H34" i="84" s="1"/>
  <c r="R29" i="84"/>
  <c r="R34" i="84" s="1"/>
  <c r="R18" i="84"/>
  <c r="I29" i="84"/>
  <c r="K29" i="84"/>
  <c r="K34" i="84" s="1"/>
  <c r="K18" i="84"/>
  <c r="O29" i="84"/>
  <c r="O34" i="84" s="1"/>
  <c r="O18" i="84"/>
  <c r="P29" i="84"/>
  <c r="P34" i="84" s="1"/>
  <c r="P18" i="84"/>
  <c r="Q29" i="84"/>
  <c r="Q34" i="84" s="1"/>
  <c r="Q18" i="84"/>
  <c r="V29" i="84"/>
  <c r="V34" i="84" s="1"/>
  <c r="V18" i="84"/>
  <c r="L29" i="84"/>
  <c r="L34" i="84" s="1"/>
  <c r="L18" i="84"/>
  <c r="X29" i="84"/>
  <c r="X34" i="84" s="1"/>
  <c r="S29" i="84"/>
  <c r="S34" i="84" s="1"/>
  <c r="S18" i="84"/>
  <c r="G35" i="84" l="1"/>
  <c r="H35" i="84"/>
  <c r="W35" i="84"/>
  <c r="K35" i="84"/>
  <c r="I34" i="84"/>
  <c r="I35" i="84" s="1"/>
  <c r="T35" i="84"/>
  <c r="U35" i="84"/>
  <c r="S35" i="84"/>
  <c r="P35" i="84"/>
  <c r="M35" i="84"/>
  <c r="Q35" i="84"/>
  <c r="N35" i="84"/>
  <c r="R35" i="84"/>
  <c r="X35" i="84"/>
  <c r="J35" i="84"/>
  <c r="V35" i="84"/>
  <c r="L35" i="84"/>
  <c r="O35" i="84"/>
  <c r="Y18" i="84"/>
  <c r="K82" i="84" s="1"/>
  <c r="K81" i="84" l="1"/>
  <c r="D101" i="84"/>
  <c r="C101" i="84" l="1"/>
  <c r="K84" i="84"/>
  <c r="K83" i="84"/>
  <c r="E10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Kenji Takahashi</author>
  </authors>
  <commentList>
    <comment ref="F9" authorId="0" shapeId="0" xr:uid="{3E8BD105-1B41-4CB5-BDA7-1439834D3D1E}">
      <text>
        <r>
          <rPr>
            <b/>
            <sz val="9"/>
            <color indexed="81"/>
            <rFont val="Tahoma"/>
            <family val="2"/>
          </rPr>
          <t>Kenji Takahashi:</t>
        </r>
        <r>
          <rPr>
            <sz val="9"/>
            <color indexed="81"/>
            <rFont val="Tahoma"/>
            <family val="2"/>
          </rPr>
          <t xml:space="preserve">
See "Therms and Mcf of natural gas" 
https://www.epa.gov/energy/greenhouse-gases-equivalencies-calculator-calculations-and-references 
Natural gas has 14.43 kg carbon per mmbtu
the molecular weight of carbon dioxide to carbon (44/12)
1 kg is 2.20462 lbs.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<sst xmlns="http://schemas.openxmlformats.org/spreadsheetml/2006/main" count="6665" uniqueCount="2109">
  <si>
    <t>The Purpose of the Model</t>
  </si>
  <si>
    <t>Model Use</t>
  </si>
  <si>
    <t>Glossary</t>
  </si>
  <si>
    <t>Acronym</t>
  </si>
  <si>
    <t>Meaning</t>
  </si>
  <si>
    <t>Description</t>
  </si>
  <si>
    <t>COP</t>
  </si>
  <si>
    <t>Coefficient of performance</t>
  </si>
  <si>
    <t>COP indicates the energy efficiency of heat pumps</t>
  </si>
  <si>
    <t>AFUE</t>
  </si>
  <si>
    <t>Annual fuel utilization efficiency</t>
  </si>
  <si>
    <t>AFUE indicates the energy efficiency of space heating equipment over the course of a typical year</t>
  </si>
  <si>
    <t>EF</t>
  </si>
  <si>
    <t>Energy factor</t>
  </si>
  <si>
    <t>EF indicates the energy efficiency of a water heater based on the amount of hot water produced per unit of fuel consumed over a typical day</t>
  </si>
  <si>
    <t>Developer Information</t>
  </si>
  <si>
    <t xml:space="preserve">This model was developed in 2023 by Synapse Energy Economics, Inc. </t>
  </si>
  <si>
    <t xml:space="preserve">More information about the developer is available at www.synapse-energy.com. </t>
  </si>
  <si>
    <t>Legend:</t>
  </si>
  <si>
    <t>Drop-down menu. Make a selection.</t>
  </si>
  <si>
    <r>
      <t xml:space="preserve">Default or contextual values, </t>
    </r>
    <r>
      <rPr>
        <b/>
        <sz val="11"/>
        <color theme="1"/>
        <rFont val="Gill Sans MT"/>
        <family val="2"/>
        <scheme val="minor"/>
      </rPr>
      <t>do not change</t>
    </r>
    <r>
      <rPr>
        <sz val="10"/>
        <rFont val="Arial"/>
        <family val="2"/>
      </rPr>
      <t>. Some of these update automatically based on drop-down selections.</t>
    </r>
  </si>
  <si>
    <t>Direct numerical user inputs. If you select not to use a default value via the relevant drop-down, type a number here.</t>
  </si>
  <si>
    <t>Data</t>
  </si>
  <si>
    <t>UNITS</t>
  </si>
  <si>
    <t>Value</t>
  </si>
  <si>
    <t>Notes and Sources</t>
  </si>
  <si>
    <t>1. Basic Information</t>
  </si>
  <si>
    <t>State</t>
  </si>
  <si>
    <t>Drop down</t>
  </si>
  <si>
    <t>Colorado</t>
  </si>
  <si>
    <t>Please first select state, then select the gas utility.</t>
  </si>
  <si>
    <t>Gas Utility</t>
  </si>
  <si>
    <t>Xcel Gas</t>
  </si>
  <si>
    <t>Electric Utility</t>
  </si>
  <si>
    <t>Default</t>
  </si>
  <si>
    <t>Electric utility whose service area overlaps the territory of chosen gas utility</t>
  </si>
  <si>
    <t>Major County</t>
  </si>
  <si>
    <t>County which represents the gas utility service territory</t>
  </si>
  <si>
    <t>2. Space Heating Demand</t>
  </si>
  <si>
    <t>Go to "Inputs" tab if you would like to change the model's default assumptions for the following factors</t>
  </si>
  <si>
    <t>Average household demand</t>
  </si>
  <si>
    <t>MMBtu/year</t>
  </si>
  <si>
    <t>Total residential households</t>
  </si>
  <si>
    <t>Total number</t>
  </si>
  <si>
    <t>Total residential gas demand</t>
  </si>
  <si>
    <t>Bbtu/year</t>
  </si>
  <si>
    <t>3. Technology Potential Inputs</t>
  </si>
  <si>
    <t>Heat Pump Potential: Equipment type share</t>
  </si>
  <si>
    <t>Heat Pump Equipment Type</t>
  </si>
  <si>
    <t>100% Whole Home</t>
  </si>
  <si>
    <t>Select either all Whole Home heat pumps, or a mixture of Whole Home and Hybrid heat pumps</t>
  </si>
  <si>
    <t>Mixed: Heat Pump Equipment Ratio</t>
  </si>
  <si>
    <t>Use default equipment type share?</t>
  </si>
  <si>
    <t>Yes</t>
  </si>
  <si>
    <t>Relative share of new heat pump deployment between Whole Home and Hybrid systems</t>
  </si>
  <si>
    <t>Default value</t>
  </si>
  <si>
    <t>Hybrid heat pump % share</t>
  </si>
  <si>
    <t>Whole home heat pump % share</t>
  </si>
  <si>
    <t>User Input: Custom Heat Pump Type Share</t>
  </si>
  <si>
    <t>User Input</t>
  </si>
  <si>
    <t>Mixed: Switchover Temp for Gas Backup</t>
  </si>
  <si>
    <r>
      <rPr>
        <sz val="11"/>
        <rFont val="Gill Sans MT"/>
        <family val="2"/>
      </rPr>
      <t>°</t>
    </r>
    <r>
      <rPr>
        <sz val="11"/>
        <rFont val="Gill Sans MT"/>
        <family val="2"/>
        <scheme val="minor"/>
      </rPr>
      <t>F</t>
    </r>
  </si>
  <si>
    <t>Default is 10 °F. Users can enter a custom value.</t>
  </si>
  <si>
    <t>Mixed: Share of Supplemental/Backup Gas Heating</t>
  </si>
  <si>
    <t>% of household heating load</t>
  </si>
  <si>
    <t>Percent of heating load used by hybrid heating customer gas backup systems</t>
  </si>
  <si>
    <t>Go to "Inputs" tab if you would like to change the model's default assumptions on heat pumps for the following factors</t>
  </si>
  <si>
    <t>Space heating equipment lifetime, water heating equipment lifetime</t>
  </si>
  <si>
    <t>Heat pump adoption start year</t>
  </si>
  <si>
    <t>Het pump sales share</t>
  </si>
  <si>
    <t>Heat pump COP</t>
  </si>
  <si>
    <t>RNG Potential</t>
  </si>
  <si>
    <t>Resource scenario</t>
  </si>
  <si>
    <t>Low Potential</t>
  </si>
  <si>
    <r>
      <t xml:space="preserve">Based on ICF 2019. </t>
    </r>
    <r>
      <rPr>
        <i/>
        <sz val="11"/>
        <rFont val="Gill Sans MT"/>
        <family val="2"/>
        <scheme val="minor"/>
      </rPr>
      <t xml:space="preserve">Renewable Sources of Natural Gas: Supply and Emissions Reduction Assessment. </t>
    </r>
    <r>
      <rPr>
        <sz val="11"/>
        <rFont val="Gill Sans MT"/>
        <family val="2"/>
        <scheme val="minor"/>
      </rPr>
      <t>Available at</t>
    </r>
    <r>
      <rPr>
        <i/>
        <sz val="11"/>
        <rFont val="Gill Sans MT"/>
        <family val="2"/>
        <scheme val="minor"/>
      </rPr>
      <t>: https://www.gasfoundation.org/wp-content/uploads/2019/12/AGF-2019-RNG-Study-Full-Report-FINAL-12-18-19.pdf</t>
    </r>
  </si>
  <si>
    <t>Resource potential</t>
  </si>
  <si>
    <t>% of load served by RNG in 2040</t>
  </si>
  <si>
    <t>Percent of load served by RNG in 2040</t>
  </si>
  <si>
    <t>Hydrogen Potential</t>
  </si>
  <si>
    <t>Maximum blend potential</t>
  </si>
  <si>
    <t>Go to "Inputs" tab if you would like to edit the default High or Low maximum blending potential</t>
  </si>
  <si>
    <t>% by volume</t>
  </si>
  <si>
    <t>% by energy content</t>
  </si>
  <si>
    <t>Go to "Inputs" tab if you would like to change the model's default assumptions on hydrogen potential for the following factors</t>
  </si>
  <si>
    <t>Hydroge blending Limits</t>
  </si>
  <si>
    <t>Hydrogen availability assumptions</t>
  </si>
  <si>
    <t>4. Technology Cost Inputs</t>
  </si>
  <si>
    <t>Fuel cost</t>
  </si>
  <si>
    <t>Green Hydrogen Price Trajectory</t>
  </si>
  <si>
    <t>High</t>
  </si>
  <si>
    <t>2022 Unit Cost</t>
  </si>
  <si>
    <t>$/kg in 2022</t>
  </si>
  <si>
    <t>Go to "Inputs" tab if you would like to edit the default 2022 Green Hydrogen Price</t>
  </si>
  <si>
    <t>2050 Unit Cost</t>
  </si>
  <si>
    <t>$/kg in 2050</t>
  </si>
  <si>
    <t>Based on IEA. October 2022. "Global average levelised cost of hydrogen production by energy source and technology, 2019 and 2050." Available at: https://www.iea.org/data-and-statistics/charts/global-average-levelised-cost-of-hydrogen-production-by-energy-source-and-technology-2019-and-2050</t>
  </si>
  <si>
    <t>Green Hydrogen: Include IRA Production Tax Credit?</t>
  </si>
  <si>
    <t>$/kg</t>
  </si>
  <si>
    <t>Go to "Inputs" tab if you would like to edit the default IRA PTC</t>
  </si>
  <si>
    <t>Heat Pump Rebates</t>
  </si>
  <si>
    <t>Heat Pump rebate amount</t>
  </si>
  <si>
    <t>Custom Heat Pump rebate amount</t>
  </si>
  <si>
    <t>$/unit</t>
  </si>
  <si>
    <t>Custom value</t>
  </si>
  <si>
    <t>Heat Pump Water Heater rebate amount</t>
  </si>
  <si>
    <t>Custom Heat Pump Water Heater rebate amount</t>
  </si>
  <si>
    <t>5. Emissions Inputs</t>
  </si>
  <si>
    <t>Heat Pump Avoided Emissions</t>
  </si>
  <si>
    <t>Include avoided methane leaks from gas pipes?</t>
  </si>
  <si>
    <t>No</t>
  </si>
  <si>
    <t>Go to "Inputs" tab if you would like to edit the default leak rate</t>
  </si>
  <si>
    <t>Methane leaks: Default natural gas pipeline loss factor</t>
  </si>
  <si>
    <t>%</t>
  </si>
  <si>
    <t>Model Results</t>
  </si>
  <si>
    <t>1. Quantity and Cost of Emissions Reductions</t>
  </si>
  <si>
    <t>2. Emissions, Costs by End Use and Resource through 2040</t>
  </si>
  <si>
    <t>Resource</t>
  </si>
  <si>
    <t>End-Use</t>
  </si>
  <si>
    <t>Total Emissions Savings Potential</t>
  </si>
  <si>
    <t>Total Incremental Resource Costs</t>
  </si>
  <si>
    <t>Cost of Avoided Emissions</t>
  </si>
  <si>
    <t xml:space="preserve">Percent Reduction in Natural Gas Emissions </t>
  </si>
  <si>
    <t>metric tons CO2e</t>
  </si>
  <si>
    <t>NPV 2022$</t>
  </si>
  <si>
    <t>2022$/metric ton CO2e</t>
  </si>
  <si>
    <t>% of total baseline emissions</t>
  </si>
  <si>
    <t>Heat Pump</t>
  </si>
  <si>
    <t>Space Heating</t>
  </si>
  <si>
    <t>RNG</t>
  </si>
  <si>
    <t>Hydrogen</t>
  </si>
  <si>
    <t>Water Heating</t>
  </si>
  <si>
    <t>3. Results by End Use for Snapshot years</t>
  </si>
  <si>
    <t>Cumulative Avoided Emissions (metric tons CO2e)</t>
  </si>
  <si>
    <t>Incremental Resource Costs (NPV $2022)</t>
  </si>
  <si>
    <t>Cost of Emissions Reduction ($/metric ton CO2e)</t>
  </si>
  <si>
    <r>
      <t xml:space="preserve">Default or calculated values, </t>
    </r>
    <r>
      <rPr>
        <b/>
        <sz val="11"/>
        <color theme="1"/>
        <rFont val="Gill Sans MT"/>
        <family val="2"/>
        <scheme val="minor"/>
      </rPr>
      <t>do not change</t>
    </r>
    <r>
      <rPr>
        <sz val="10"/>
        <rFont val="Arial"/>
        <family val="2"/>
      </rPr>
      <t>. These update automatically based on drop-down selections.</t>
    </r>
  </si>
  <si>
    <t>Inputs Summary - Building Decarbonization Tool for Existing Buildings</t>
  </si>
  <si>
    <t>1. Utility Space and Water Heating Household</t>
  </si>
  <si>
    <t>Utility</t>
  </si>
  <si>
    <t>Total # of Households</t>
  </si>
  <si>
    <t>Black Hills Gas</t>
  </si>
  <si>
    <t>EIA Form 176: Natural Gas Consumers by Company. Released October 2022. Available at: https://www.eia.gov/naturalgas/data.php</t>
  </si>
  <si>
    <t>Nevada</t>
  </si>
  <si>
    <t>Southwest Gas</t>
  </si>
  <si>
    <t>NV Energy Gas</t>
  </si>
  <si>
    <t>New Mexico</t>
  </si>
  <si>
    <t>NM Gas</t>
  </si>
  <si>
    <t>2. Average and Total Space and Water Heating Demand</t>
  </si>
  <si>
    <t>Average Household Annual Gas Demand</t>
  </si>
  <si>
    <t xml:space="preserve">Space Heating </t>
  </si>
  <si>
    <t xml:space="preserve">Water Heating </t>
  </si>
  <si>
    <t>(MMBtu/year)</t>
  </si>
  <si>
    <t>(MMbtu/year)</t>
  </si>
  <si>
    <t>NREL. October 2022. End Use Savings Shapes, ResStock database. Available at: https://resstock.nrel.gov/</t>
  </si>
  <si>
    <t>Total Annual Gas Demand</t>
  </si>
  <si>
    <t>(Bbtu/year)</t>
  </si>
  <si>
    <t>Heat Pump Potential: Equipment Lifetime</t>
  </si>
  <si>
    <t>Use default?</t>
  </si>
  <si>
    <t>Gas Equipment Lifetime</t>
  </si>
  <si>
    <t>Lifetime (years)</t>
  </si>
  <si>
    <t>Space heating - a weighted average life of gas heating systems based on (a) 22-23 years boiler and 17-18 years furnace based on MA eTRM and (b) the share of furnaces and boilers in Colorado we obtained from NREL EULP database; Water heating - a weighted average measure life based on (a) 15 years for condensing unit, 9 regular tank unit, 19 for tankless unit based on MA eTRM and (b) the share of these water heaters we obtained from NREL EULP database</t>
  </si>
  <si>
    <t>Heat Pump equipment lifetime</t>
  </si>
  <si>
    <r>
      <rPr>
        <i/>
        <sz val="11"/>
        <rFont val="Gill Sans MT"/>
        <family val="2"/>
        <scheme val="minor"/>
      </rPr>
      <t>Default values based on</t>
    </r>
    <r>
      <rPr>
        <sz val="11"/>
        <rFont val="Gill Sans MT"/>
        <family val="2"/>
        <scheme val="minor"/>
      </rPr>
      <t xml:space="preserve">: MassSave. </t>
    </r>
    <r>
      <rPr>
        <i/>
        <sz val="11"/>
        <rFont val="Gill Sans MT"/>
        <family val="2"/>
        <scheme val="minor"/>
      </rPr>
      <t>Massachusetts Technical Reference Manual. Available at: https://www.masssavedata.com/Public/TechnicalReferenceLibrary</t>
    </r>
  </si>
  <si>
    <t>Lifetime of gas furnace before replacement with heat pump</t>
  </si>
  <si>
    <t>Heat Pump Potential: Deployment start year</t>
  </si>
  <si>
    <t>First year of heat pump adoption</t>
  </si>
  <si>
    <t>Start year for heat pump adoption projection</t>
  </si>
  <si>
    <t>Heat Pump Potential: Sales share</t>
  </si>
  <si>
    <t>Custom User Input</t>
  </si>
  <si>
    <t>Heat pump equipment sales share, 2023</t>
  </si>
  <si>
    <t xml:space="preserve">Default value based on EIA Residential Energy Consumption Survey, 2020. </t>
  </si>
  <si>
    <t>Heat pump equipment sales share, 2040</t>
  </si>
  <si>
    <t>Heat Pump Potential: COP</t>
  </si>
  <si>
    <t>See "COP" tab for calculation of Heat Pump COP values</t>
  </si>
  <si>
    <t>HP Performance Improvement</t>
  </si>
  <si>
    <t>Moderate</t>
  </si>
  <si>
    <r>
      <t xml:space="preserve">Based on NREL 2017. </t>
    </r>
    <r>
      <rPr>
        <i/>
        <sz val="11"/>
        <rFont val="Gill Sans MT"/>
        <family val="2"/>
        <scheme val="minor"/>
      </rPr>
      <t>Electrification Futures Study: End-Use Electric Technology Cost and Performance Projections through 2050</t>
    </r>
  </si>
  <si>
    <t>COP in 2020</t>
  </si>
  <si>
    <t>COP in 2030</t>
  </si>
  <si>
    <t>COP in 2040</t>
  </si>
  <si>
    <t>Hydrogen Potential: Blending Limits</t>
  </si>
  <si>
    <t>Maximum blending limit</t>
  </si>
  <si>
    <t>High Potential</t>
  </si>
  <si>
    <t>Hydrogen Potential: Availability Assumptions</t>
  </si>
  <si>
    <t>First year of Hydrogen use</t>
  </si>
  <si>
    <t>First year</t>
  </si>
  <si>
    <t>Year beginning hydrogen injection</t>
  </si>
  <si>
    <t>Hydrogen rate of increase</t>
  </si>
  <si>
    <t>% growth each year</t>
  </si>
  <si>
    <t xml:space="preserve">Incremental increase in blending as a percent of maximum potential. </t>
  </si>
  <si>
    <t>Use default assumptions?</t>
  </si>
  <si>
    <t>Fuel Cost</t>
  </si>
  <si>
    <t>2022 Green Hydrogen Price</t>
  </si>
  <si>
    <t>$3-8 /kg is reasonable</t>
  </si>
  <si>
    <t>IRA Production Tax Credit</t>
  </si>
  <si>
    <r>
      <rPr>
        <i/>
        <sz val="11"/>
        <rFont val="Gill Sans MT"/>
        <family val="2"/>
        <scheme val="minor"/>
      </rPr>
      <t>Default value</t>
    </r>
    <r>
      <rPr>
        <sz val="11"/>
        <rFont val="Gill Sans MT"/>
        <family val="2"/>
        <scheme val="minor"/>
      </rPr>
      <t xml:space="preserve">: Alvarez et. al., 2018, </t>
    </r>
    <r>
      <rPr>
        <i/>
        <sz val="11"/>
        <rFont val="Gill Sans MT"/>
        <family val="2"/>
        <scheme val="minor"/>
      </rPr>
      <t>Assessment of methane emissions from the U.S. oil and gas supply chain</t>
    </r>
    <r>
      <rPr>
        <sz val="11"/>
        <rFont val="Gill Sans MT"/>
        <family val="2"/>
        <scheme val="minor"/>
      </rPr>
      <t>. https://www.nature.com/articles/d41586-018-05517-y</t>
    </r>
  </si>
  <si>
    <t>6. Financial Inputs</t>
  </si>
  <si>
    <t>Discount Rate</t>
  </si>
  <si>
    <t>Real discount rate: User Input</t>
  </si>
  <si>
    <t>Default value: Xcel Energy Gas Weighted Average Cost of Capital (WACC), Colorado PUC Decision No C22-0642, paragraph 150</t>
  </si>
  <si>
    <t>Data Library</t>
  </si>
  <si>
    <t>Heat Pump Type</t>
  </si>
  <si>
    <t>Hybrid and Whole Home Mix</t>
  </si>
  <si>
    <t>Unit Conversions</t>
  </si>
  <si>
    <t>Million BTU</t>
  </si>
  <si>
    <t>MWH</t>
  </si>
  <si>
    <t>Therm</t>
  </si>
  <si>
    <t>MJ</t>
  </si>
  <si>
    <t>MMBTu</t>
  </si>
  <si>
    <t>kWh</t>
  </si>
  <si>
    <t>kBtu</t>
  </si>
  <si>
    <t>Metric ton</t>
  </si>
  <si>
    <t>kg</t>
  </si>
  <si>
    <t>Short ton</t>
  </si>
  <si>
    <t>lbs</t>
  </si>
  <si>
    <t>Natural Gas</t>
  </si>
  <si>
    <t>ccf</t>
  </si>
  <si>
    <t>mmbtu</t>
  </si>
  <si>
    <t>therm</t>
  </si>
  <si>
    <t>Source:</t>
  </si>
  <si>
    <t>https://www.eia.gov/dnav/ng/ng_cons_heat_a_EPG0_VGTH_btucf_a.htm</t>
  </si>
  <si>
    <t>2021 US Average</t>
  </si>
  <si>
    <t>Gas</t>
  </si>
  <si>
    <t>Year List</t>
  </si>
  <si>
    <t>Space Heat Rebate</t>
  </si>
  <si>
    <t>Water Heat Rebate</t>
  </si>
  <si>
    <t>#</t>
  </si>
  <si>
    <t>County</t>
  </si>
  <si>
    <t>County ID Code</t>
  </si>
  <si>
    <t>Xcel Electric</t>
  </si>
  <si>
    <t>Denver County</t>
  </si>
  <si>
    <t>G0800310</t>
  </si>
  <si>
    <t>-</t>
  </si>
  <si>
    <t>Tri-State</t>
  </si>
  <si>
    <t>Weld County</t>
  </si>
  <si>
    <t>G0801230</t>
  </si>
  <si>
    <t>NV Energy Electric</t>
  </si>
  <si>
    <t>Clark County</t>
  </si>
  <si>
    <t>G3200030</t>
  </si>
  <si>
    <t>Washoe County</t>
  </si>
  <si>
    <t>G3200310</t>
  </si>
  <si>
    <t>PNM</t>
  </si>
  <si>
    <t>Bernalillo County</t>
  </si>
  <si>
    <t>G3500010</t>
  </si>
  <si>
    <t>Drop-down List: Utility</t>
  </si>
  <si>
    <t>Drop-down List: Rebates</t>
  </si>
  <si>
    <t>Selection</t>
  </si>
  <si>
    <t xml:space="preserve">Calculation: Cost of Emissions Reductions by Resource </t>
  </si>
  <si>
    <t>Input Parameters</t>
  </si>
  <si>
    <t>RNG Potential Scenario</t>
  </si>
  <si>
    <t>Baseline NG 2023 emissions</t>
  </si>
  <si>
    <t>Space heating %</t>
  </si>
  <si>
    <t>Space heating potential</t>
  </si>
  <si>
    <t>Water heating %</t>
  </si>
  <si>
    <t>GHG savings targets (% of 2023)</t>
  </si>
  <si>
    <t>User input. Defines emissions target as a % of baseline natural gas emissions</t>
  </si>
  <si>
    <t>Water heating potential</t>
  </si>
  <si>
    <t>Portfolio Analysis - Emissions</t>
  </si>
  <si>
    <t>Unit</t>
  </si>
  <si>
    <t>Cumulative savings</t>
  </si>
  <si>
    <t>Total</t>
  </si>
  <si>
    <t>Scenario</t>
  </si>
  <si>
    <t>Targets (60% GHG reduction in 2040)</t>
  </si>
  <si>
    <t>Target</t>
  </si>
  <si>
    <t>Portfolio Analysis - Costs</t>
  </si>
  <si>
    <t>Average costs</t>
  </si>
  <si>
    <t>$2022/MT CO2e</t>
  </si>
  <si>
    <t>Residential Annual Consumption</t>
  </si>
  <si>
    <t>BBtu</t>
  </si>
  <si>
    <t>Total Incremental Cost</t>
  </si>
  <si>
    <t>$2022/year</t>
  </si>
  <si>
    <t>Annual Avoided GHG Emissions</t>
  </si>
  <si>
    <t>HP</t>
  </si>
  <si>
    <t>Results and Summary Calculation</t>
  </si>
  <si>
    <t>Summary Table: 2040</t>
  </si>
  <si>
    <t>End-use</t>
  </si>
  <si>
    <t>NPV Total Incremental Cost</t>
  </si>
  <si>
    <t>Total Savings Potential</t>
  </si>
  <si>
    <t>Baseline Cumulative Natural Gas Emissions</t>
  </si>
  <si>
    <t>Baseline Natural Gas Emissions + Methane Leaks</t>
  </si>
  <si>
    <t>Percent Emissions Reduction</t>
  </si>
  <si>
    <t>NPV Incremental Cost</t>
  </si>
  <si>
    <t>Portfolio-level, all resources</t>
  </si>
  <si>
    <t>Total emissions saved</t>
  </si>
  <si>
    <t>Porfolio average $/ton</t>
  </si>
  <si>
    <t>$/metric ton CO2e</t>
  </si>
  <si>
    <t>Net Present Value of Incremental Costs</t>
  </si>
  <si>
    <t>Data and calculations for chart formatting:   do not delete</t>
  </si>
  <si>
    <t>$2022/MT CO2</t>
  </si>
  <si>
    <t>Percent GHG Emissions Reduction</t>
  </si>
  <si>
    <t>million metric tons CO2e</t>
  </si>
  <si>
    <t>Scenario Portfolio Summary</t>
  </si>
  <si>
    <t xml:space="preserve">NPV Incremental Cost </t>
  </si>
  <si>
    <t>Porfolio average cost</t>
  </si>
  <si>
    <t>(portfolio, all resources)</t>
  </si>
  <si>
    <t>Rebate</t>
  </si>
  <si>
    <t>Heat Pump Equipment Deployment</t>
  </si>
  <si>
    <t>For calculating heat pump adoption and electricity consumption given equipment and resource parameters.</t>
  </si>
  <si>
    <t>sales</t>
  </si>
  <si>
    <t>stock</t>
  </si>
  <si>
    <t>Year</t>
  </si>
  <si>
    <t>Residential Gas Use</t>
  </si>
  <si>
    <t>Heat Pump Potential</t>
  </si>
  <si>
    <t>Cumulative</t>
  </si>
  <si>
    <t>Incremental</t>
  </si>
  <si>
    <t>Whole Home</t>
  </si>
  <si>
    <t>Hybrid</t>
  </si>
  <si>
    <t>All with HP</t>
  </si>
  <si>
    <t>Incremental Units</t>
  </si>
  <si>
    <t>Heat Pump Costs</t>
  </si>
  <si>
    <t>Electricity Emissions</t>
  </si>
  <si>
    <t>NG Emissions</t>
  </si>
  <si>
    <t>Plus methane leaks</t>
  </si>
  <si>
    <t>Net Avoided Emissions</t>
  </si>
  <si>
    <t>Heat Pump Space Heating Potential</t>
  </si>
  <si>
    <t>All</t>
  </si>
  <si>
    <t>All with ER</t>
  </si>
  <si>
    <t>Rebates</t>
  </si>
  <si>
    <t>Parameter</t>
  </si>
  <si>
    <t>Input</t>
  </si>
  <si>
    <t>Notes</t>
  </si>
  <si>
    <t>Bbtu</t>
  </si>
  <si>
    <t>% conversion to HP</t>
  </si>
  <si>
    <t># units</t>
  </si>
  <si>
    <t>MWh</t>
  </si>
  <si>
    <t>$</t>
  </si>
  <si>
    <t>tons/MWh</t>
  </si>
  <si>
    <t>MT CO2</t>
  </si>
  <si>
    <t>Heat Pump: Space Heating</t>
  </si>
  <si>
    <t>Gas equipment lifetime</t>
  </si>
  <si>
    <t>years</t>
  </si>
  <si>
    <t>Deployment start year</t>
  </si>
  <si>
    <t>Space heating Potential (BBtu)</t>
  </si>
  <si>
    <t>Residential space heating demand</t>
  </si>
  <si>
    <t>Space heating Potential (units)</t>
  </si>
  <si>
    <t>Space heat customers</t>
  </si>
  <si>
    <t>Heat Pump lifetime</t>
  </si>
  <si>
    <t>Annualized rebate</t>
  </si>
  <si>
    <t>$/unit-year</t>
  </si>
  <si>
    <t xml:space="preserve">% share </t>
  </si>
  <si>
    <t>Pipeline methane leak rate</t>
  </si>
  <si>
    <t>HP sales share in 2023</t>
  </si>
  <si>
    <t>% share of replaced equipment</t>
  </si>
  <si>
    <t>HP sales share in 2040</t>
  </si>
  <si>
    <t>Annual sales increase</t>
  </si>
  <si>
    <t>Heat Pump Water Heating Potential</t>
  </si>
  <si>
    <t>HPWH Costs</t>
  </si>
  <si>
    <t>Avoided methane leaks</t>
  </si>
  <si>
    <t>Electricity Costs</t>
  </si>
  <si>
    <t>Total Cost</t>
  </si>
  <si>
    <t>Heat Pump: Water Heating</t>
  </si>
  <si>
    <t>Water heating Potential (BBtu)</t>
  </si>
  <si>
    <t>Residential water heating demand</t>
  </si>
  <si>
    <t>Water heating Potential (units)</t>
  </si>
  <si>
    <t>Water heat customers</t>
  </si>
  <si>
    <t>Hydrogen Blending Model</t>
  </si>
  <si>
    <t>For calculating hydrogen mix in the distribution system given price and resource parameters.</t>
  </si>
  <si>
    <t>Load Forecast</t>
  </si>
  <si>
    <t>NG Prices</t>
  </si>
  <si>
    <t>Hydrogen Prices</t>
  </si>
  <si>
    <t>Hydrogen Blend</t>
  </si>
  <si>
    <t>Emissions</t>
  </si>
  <si>
    <t>Henry Hub</t>
  </si>
  <si>
    <t>User Forecast</t>
  </si>
  <si>
    <t>Net of IRA</t>
  </si>
  <si>
    <t>Incremental cost</t>
  </si>
  <si>
    <t>Hydrogen Qty</t>
  </si>
  <si>
    <t>H2 Cost</t>
  </si>
  <si>
    <t>Incremental Cost</t>
  </si>
  <si>
    <t>Avoided Carbon</t>
  </si>
  <si>
    <t>Cost of avoided CO2</t>
  </si>
  <si>
    <t>MMBtu</t>
  </si>
  <si>
    <t>$2022/MMBtu</t>
  </si>
  <si>
    <t>$2022/kg</t>
  </si>
  <si>
    <t>Energy % of total</t>
  </si>
  <si>
    <t>$2022/Year</t>
  </si>
  <si>
    <t>tonnes</t>
  </si>
  <si>
    <t>($/tonne)</t>
  </si>
  <si>
    <t>Gas Demand (Bbtu/year)</t>
  </si>
  <si>
    <t xml:space="preserve">Residential space &amp; water heating </t>
  </si>
  <si>
    <t>PTC ($/kg)</t>
  </si>
  <si>
    <t>2022 Green H2 Price ($/kg)</t>
  </si>
  <si>
    <t>Green H2 Price Trajectory</t>
  </si>
  <si>
    <t>Based on IEA LCOH</t>
  </si>
  <si>
    <t>Low Cost ($/kg in 2050)</t>
  </si>
  <si>
    <t>High Cost ($/kg in 2050)</t>
  </si>
  <si>
    <t>Year beginning injection</t>
  </si>
  <si>
    <t>Incremental blend potential</t>
  </si>
  <si>
    <t>by volume</t>
  </si>
  <si>
    <t>LHV H2 (Btu/ft3)</t>
  </si>
  <si>
    <t>Source</t>
  </si>
  <si>
    <t>LHV NG (Btu/ft3)</t>
  </si>
  <si>
    <t>NG Emissions (kg CO2/MMBtu)</t>
  </si>
  <si>
    <t>H2 Unit Conversion (kg/MMBtu)</t>
  </si>
  <si>
    <t>For calculating renewable natural gas (RNG) mix in the distribution system given price and resource parameters.</t>
  </si>
  <si>
    <t>RNG Potential: Western US</t>
  </si>
  <si>
    <t>Utility RNG Potential</t>
  </si>
  <si>
    <t>RNG Prices</t>
  </si>
  <si>
    <t>Natural Gas Price</t>
  </si>
  <si>
    <t>Total Costs</t>
  </si>
  <si>
    <t>Avoided Emissions Rate</t>
  </si>
  <si>
    <t>Low</t>
  </si>
  <si>
    <t>tBtu/year</t>
  </si>
  <si>
    <t>BBtu/year</t>
  </si>
  <si>
    <t>$/MMBtu</t>
  </si>
  <si>
    <t>$/year</t>
  </si>
  <si>
    <t>(kgCO2/MMBtu)</t>
  </si>
  <si>
    <t>State:</t>
  </si>
  <si>
    <t>Residential space &amp; water heating</t>
  </si>
  <si>
    <t>Allocation Factor</t>
  </si>
  <si>
    <t>% of total West US natural gas volumes</t>
  </si>
  <si>
    <t>Natural Gas Emissions</t>
  </si>
  <si>
    <t>kgCO2/MMBtu</t>
  </si>
  <si>
    <t>gCO2e/MJ</t>
  </si>
  <si>
    <t>RNG share of residential gas demand in 2040</t>
  </si>
  <si>
    <t>Supporting Data Sources and Calculations</t>
  </si>
  <si>
    <t>2040 RNG Potential (tBtu/yr)</t>
  </si>
  <si>
    <t>RNG Cost (2022 $/MMBtu)</t>
  </si>
  <si>
    <t>Avoided Emissions (kgCO2e/MMBtu)</t>
  </si>
  <si>
    <t>Mountain, West North Central, West South Central, Pacific regions</t>
  </si>
  <si>
    <t xml:space="preserve">Adjusted to $2022 </t>
  </si>
  <si>
    <t>Feedstock</t>
  </si>
  <si>
    <t>RNG Market Price</t>
  </si>
  <si>
    <r>
      <t>Emissions</t>
    </r>
    <r>
      <rPr>
        <i/>
        <sz val="10"/>
        <rFont val="Gill Sans MT"/>
        <family val="2"/>
        <scheme val="minor"/>
      </rPr>
      <t xml:space="preserve"> (gCO2e/MJ)</t>
    </r>
  </si>
  <si>
    <r>
      <t xml:space="preserve">Avoided Emissions </t>
    </r>
    <r>
      <rPr>
        <i/>
        <sz val="10"/>
        <rFont val="Gill Sans MT"/>
        <family val="2"/>
        <scheme val="minor"/>
      </rPr>
      <t>(kgCO2e/MMBtu)</t>
    </r>
  </si>
  <si>
    <t>LFG</t>
  </si>
  <si>
    <t>Animal Manure</t>
  </si>
  <si>
    <t>WRRF</t>
  </si>
  <si>
    <t xml:space="preserve"> </t>
  </si>
  <si>
    <t>Food Waste</t>
  </si>
  <si>
    <t>Ag Res</t>
  </si>
  <si>
    <t>Forest Res</t>
  </si>
  <si>
    <t>Energy Crops</t>
  </si>
  <si>
    <t>MSW</t>
  </si>
  <si>
    <t>For more detail on regional RNG potential, see "ICF RNG Tables" tab</t>
  </si>
  <si>
    <t>Source: Study on the Use of Biofuels (Renewable Natural Gas) in the Greater Washington DC Metro Area, ICF 2020</t>
  </si>
  <si>
    <t>Source: ICF 2019 Renewable Sources of Natural Gas: Supply and Emissions Reduction Assessment. Available at: https://www.gasfoundation.org/wp-content/uploads/2019/12/AGF-2019-RNG-Study-Full-Report-FINAL-12-18-19.pdf</t>
  </si>
  <si>
    <t>Usage Assumptions</t>
  </si>
  <si>
    <t>California Low Carbon Fuel Standard (LCFS) Lifecycle Emissions (gCO2e/MJ)</t>
  </si>
  <si>
    <t>LCFS Carbon Intensity</t>
  </si>
  <si>
    <t>(gCO2e/MJ)</t>
  </si>
  <si>
    <t>Source: Table 7-1. Lookup Table for Gasoline and Diesel and Fuels that Substitute for Gasoline and Diesel</t>
  </si>
  <si>
    <t>CNGF</t>
  </si>
  <si>
    <t>https://ww2.arb.ca.gov/sites/default/files/classic/fuels/lcfs/ca-greet/lut.pdf</t>
  </si>
  <si>
    <t>MRRF</t>
  </si>
  <si>
    <t>Dairy</t>
  </si>
  <si>
    <t>Swine</t>
  </si>
  <si>
    <t xml:space="preserve">Source: Table 8. Temporary Pathways for Fuels with Indeterminate CIs </t>
  </si>
  <si>
    <t>https://ww2.arb.ca.gov/sites/default/files/classic/fuels/lcfs/ca-greet/temp.pdf</t>
  </si>
  <si>
    <t>pipeline gas</t>
  </si>
  <si>
    <t>CARB. "LCFS Life Cycle Analysis Models and Documentation"</t>
  </si>
  <si>
    <t>compression adjustment</t>
  </si>
  <si>
    <t>https://ww2.arb.ca.gov/resources/documents/lcfs-life-cycle-analysis-models-and-documentation</t>
  </si>
  <si>
    <t>Adjusting carbon intensity of compressed vs gaseous fuels</t>
  </si>
  <si>
    <t>COP Performance Curve for Heating and Cooling</t>
  </si>
  <si>
    <t>Heating Average COP for Whole Home ASHP</t>
  </si>
  <si>
    <t>COP and Temperature Bin Analysis</t>
  </si>
  <si>
    <t>Heating</t>
  </si>
  <si>
    <t>Ambient Temp</t>
  </si>
  <si>
    <t>Temperature Bin</t>
  </si>
  <si>
    <t>Heating Degree Days</t>
  </si>
  <si>
    <t>Cumulative Heating Degree Days</t>
  </si>
  <si>
    <t>Slope</t>
  </si>
  <si>
    <t>Minisplit</t>
  </si>
  <si>
    <t>Intercept</t>
  </si>
  <si>
    <t>Ducted</t>
  </si>
  <si>
    <t>Average</t>
  </si>
  <si>
    <t>Below 65</t>
  </si>
  <si>
    <t>Cadmus. 2016. Ductless Mini-Split Heat Pump Impact Evaluation. Figure 55. Available at: http://www.ripuc.ri.gov/eventsactions/docket/4755-TRM-DMSHP%20Evaluation%20Report%2012-30-2016.pdf</t>
  </si>
  <si>
    <t>Ducted system performance factor</t>
  </si>
  <si>
    <t>Heating Average COP for Hybrid ASHP</t>
  </si>
  <si>
    <t>Type</t>
  </si>
  <si>
    <t>Ductless</t>
  </si>
  <si>
    <t>Ducted/Ductless</t>
  </si>
  <si>
    <t>Average/Ductless</t>
  </si>
  <si>
    <t>Cadmus (2022) Residential ccASHP Building Electrification Study. Slide 22</t>
  </si>
  <si>
    <t>HP load</t>
  </si>
  <si>
    <t>Gas backup load</t>
  </si>
  <si>
    <t>HP COP Improvement</t>
  </si>
  <si>
    <t>Slow</t>
  </si>
  <si>
    <t>Moderate Case</t>
  </si>
  <si>
    <t>Rapid</t>
  </si>
  <si>
    <t>NREL 2017. Electrification Futures Study: End-Use Electric Technology Cost and Performance Projections through 2050</t>
  </si>
  <si>
    <t>https://www.nrel.gov/docs/fy18osti/70485.pdf</t>
  </si>
  <si>
    <t>HP COP Improvement: 2020 to 2040</t>
  </si>
  <si>
    <t>Selected</t>
  </si>
  <si>
    <t>Average HPWH COP</t>
  </si>
  <si>
    <t>HPWH COP Improvement</t>
  </si>
  <si>
    <t>HPWH COP Improvement: 2020 to 2040</t>
  </si>
  <si>
    <t>Low Resource Potential Scenario</t>
  </si>
  <si>
    <t>Table 4: Low Resource Potential for RNG in 2040, tBtu/yr</t>
  </si>
  <si>
    <t>New England</t>
  </si>
  <si>
    <t>MidAtlantic</t>
  </si>
  <si>
    <t>East North Central</t>
  </si>
  <si>
    <t>West North Central</t>
  </si>
  <si>
    <t>South Atlantic</t>
  </si>
  <si>
    <t>East South Central</t>
  </si>
  <si>
    <t>West South Central</t>
  </si>
  <si>
    <t>Mountain</t>
  </si>
  <si>
    <t>Pacific</t>
  </si>
  <si>
    <t>RNG from biogenic or renewable resources</t>
  </si>
  <si>
    <t>Sub-Total, AD</t>
  </si>
  <si>
    <t>Sub-Total, TG</t>
  </si>
  <si>
    <t>Renewable gas from MSW</t>
  </si>
  <si>
    <t>RNG from P2G / Methanation</t>
  </si>
  <si>
    <t>P2G / Methanation</t>
  </si>
  <si>
    <t>Totals</t>
  </si>
  <si>
    <t>High Resource Potential Scenario</t>
  </si>
  <si>
    <t>Table 5: Low Resource Potential for RNG in 2040, tBtu/yr</t>
  </si>
  <si>
    <t>Table 33. Summary of Cost Ranges by Feedstock Type</t>
  </si>
  <si>
    <t>$2018/MMBtu</t>
  </si>
  <si>
    <t>2022 $/MMBtu</t>
  </si>
  <si>
    <t>Assuming costs are in 2018 $, converting to 2022</t>
  </si>
  <si>
    <t>Inflation adjustment: 2018 to 2022</t>
  </si>
  <si>
    <t>using GDP inflator value</t>
  </si>
  <si>
    <t>Utility RNG Potential Allocation Factors</t>
  </si>
  <si>
    <t>Western Region</t>
  </si>
  <si>
    <t>(Volume, Mcf)</t>
  </si>
  <si>
    <t>States and Utilities</t>
  </si>
  <si>
    <t>Total Delivery Volume</t>
  </si>
  <si>
    <t>Official name</t>
  </si>
  <si>
    <t>Residential Volume</t>
  </si>
  <si>
    <t>Allocation %</t>
  </si>
  <si>
    <t>AK</t>
  </si>
  <si>
    <t>Alaska</t>
  </si>
  <si>
    <t>PUB SERVICE CO OF COLORADO</t>
  </si>
  <si>
    <t>WA</t>
  </si>
  <si>
    <t>Washington</t>
  </si>
  <si>
    <t>BLACK HILLS ENERGY</t>
  </si>
  <si>
    <t>OR</t>
  </si>
  <si>
    <t>Oregon</t>
  </si>
  <si>
    <t>SOUTHWEST GAS CORPORATION</t>
  </si>
  <si>
    <t>CA</t>
  </si>
  <si>
    <t>California</t>
  </si>
  <si>
    <t>SIERRA PACIFIC POWER COMPANY</t>
  </si>
  <si>
    <t>HI</t>
  </si>
  <si>
    <t>Hawaii</t>
  </si>
  <si>
    <t>NEW MEXICO GAS COMPANY</t>
  </si>
  <si>
    <t>MT</t>
  </si>
  <si>
    <t>Montana</t>
  </si>
  <si>
    <t>ID</t>
  </si>
  <si>
    <t>Idaho</t>
  </si>
  <si>
    <t>WY</t>
  </si>
  <si>
    <t>Wyoming</t>
  </si>
  <si>
    <t>UT</t>
  </si>
  <si>
    <t>Utah</t>
  </si>
  <si>
    <t>NV</t>
  </si>
  <si>
    <t>CO</t>
  </si>
  <si>
    <t>AZ</t>
  </si>
  <si>
    <t>Arizona</t>
  </si>
  <si>
    <t>NM</t>
  </si>
  <si>
    <t>TX</t>
  </si>
  <si>
    <t>Texas</t>
  </si>
  <si>
    <t>OK</t>
  </si>
  <si>
    <t>Oklahoma</t>
  </si>
  <si>
    <t>AR</t>
  </si>
  <si>
    <t>Arkansas</t>
  </si>
  <si>
    <t>LA</t>
  </si>
  <si>
    <t>Louisiana</t>
  </si>
  <si>
    <t>ND</t>
  </si>
  <si>
    <t>North Dakota</t>
  </si>
  <si>
    <t>MN</t>
  </si>
  <si>
    <t>Minnesota</t>
  </si>
  <si>
    <t>SD</t>
  </si>
  <si>
    <t>South Dakota</t>
  </si>
  <si>
    <t>NE</t>
  </si>
  <si>
    <t>Nebraska</t>
  </si>
  <si>
    <t>IA</t>
  </si>
  <si>
    <t>Iowa</t>
  </si>
  <si>
    <t>KS</t>
  </si>
  <si>
    <t>Kansas</t>
  </si>
  <si>
    <t>MO</t>
  </si>
  <si>
    <t>Missouri</t>
  </si>
  <si>
    <t>EIA Form 176: Natural Gas Deliveries, 2021</t>
  </si>
  <si>
    <t>Source: https://www.eia.gov/naturalgas/ngqs/#?year1=2021&amp;year2=2021&amp;company=Name</t>
  </si>
  <si>
    <t>Electric Utility Grid Emissions Rates</t>
  </si>
  <si>
    <t>Public Service Co of Colorado</t>
  </si>
  <si>
    <t>United Power, Inc</t>
  </si>
  <si>
    <t>Sierra Pacific Power Co</t>
  </si>
  <si>
    <t>Nevada Power Co</t>
  </si>
  <si>
    <t>Public Service Co of NM</t>
  </si>
  <si>
    <t>Emission Rates</t>
  </si>
  <si>
    <t>Xcel Energy</t>
  </si>
  <si>
    <t>Emission rate</t>
  </si>
  <si>
    <t>lbs/MWh</t>
  </si>
  <si>
    <t>NV Energy</t>
  </si>
  <si>
    <t>short tons</t>
  </si>
  <si>
    <t>Energy</t>
  </si>
  <si>
    <t>GWh</t>
  </si>
  <si>
    <t>References</t>
  </si>
  <si>
    <t>Data provided by WRA: https://synapseenergyeconomics.box.com/s/d6ndhruorg2n43xycrmhhs1v5a4sahtf</t>
  </si>
  <si>
    <t>Additional Notes</t>
  </si>
  <si>
    <t>Emissions (short tons)</t>
  </si>
  <si>
    <t>Proceeding 21A-0141E Attachment D - Modeling Summary. Table 1</t>
  </si>
  <si>
    <t>Carbon emissions reflect the Revised Settlement, portfolio SCC 10-RSA (April 2022)</t>
  </si>
  <si>
    <t>Energy (GWh)</t>
  </si>
  <si>
    <t xml:space="preserve">Proceeding 21A-0141E UPDATED MODELING INPUTS &amp; ASSUMPTIONS, 2021 Electric Resource Plan and Clean Energy Plan. Phase II. November 29, 2022. </t>
  </si>
  <si>
    <t>Data reflects the Base forecast (updated), table 2.14-1. The text notes:  "The load forecast was updated from Phase I of the ERP to Phase II. Both the energy and peak demands are higher than the Base forecast used in Phase I. Key drivers of the increase are the incorporation of the Company’s Beneficial Electrification programs used in the DSM Strategic Issues filing and the addition of a new, large transmission-level customer that was not included in the Phase I forecast. The updated forecast also includes more embedded beneficial electrification than the forecast used in Phase I." And a second note, from the ERP, Volume 2, p. 28: "The Base forecast also assumes the electrification of homes continues at the current pace and the rate of electric vehicle (“EV”) adoption increases over time."</t>
  </si>
  <si>
    <t>Emissions rate (lbs/MWh)</t>
  </si>
  <si>
    <t>Calculated</t>
  </si>
  <si>
    <t>Emission Rate</t>
  </si>
  <si>
    <t>Proceeding 22-11032, NV Energy's Joint IRP Application, Fourth Amendment. Economic Analysis Narrative figures.</t>
  </si>
  <si>
    <t>Geo BESS + South CT: CO2 Intensity</t>
  </si>
  <si>
    <t>PNM 2020 - 2040 IRP, Appendices. Summary of Load Forecasts Table C-1.</t>
  </si>
  <si>
    <t>"Current Trends &amp; Policy" scenario. Note that PNM presents load forecasts for additional scenarios, including high building electrification loads.</t>
  </si>
  <si>
    <t>PNM 2020 - 2040 IRP, Appendices. Appendix J, Key Annual Metrics. "Technology Neutral" "Current Trends and Policies" scenario, with no sensitivity. Page J-3.</t>
  </si>
  <si>
    <t>Data provided by WRA: https://synapseenergyeconomics.box.com/s/nxljfcpeqjekmn4arqzp4cwy31xgu3uo</t>
  </si>
  <si>
    <t>Emission rate (lbs/MWh)</t>
  </si>
  <si>
    <t>Proceeding 20A-0528E, Electric Resource Plan, Phase II. Attachment A-APCD Verification Portfolio 1RevPP_PUBLIC</t>
  </si>
  <si>
    <t>Tri-State G&amp;T Emissions Intensity of Electricity</t>
  </si>
  <si>
    <t>Note: Tri-state emissions assumed to decline by 2% per year 2031-2040, based on historical data</t>
  </si>
  <si>
    <t>Summary of Utility Space and Water Heating Equipment Rebates</t>
  </si>
  <si>
    <t>Electric or Gas</t>
  </si>
  <si>
    <t>Equipment Type</t>
  </si>
  <si>
    <t>Electric</t>
  </si>
  <si>
    <t>Space Heat: ASHP, mini split</t>
  </si>
  <si>
    <t>Space Heat: Furnace, boiler</t>
  </si>
  <si>
    <t>Tri-state</t>
  </si>
  <si>
    <t>Water Heat: HPHW</t>
  </si>
  <si>
    <t>Water Heat: tankless water heater</t>
  </si>
  <si>
    <t>Type of Rebate</t>
  </si>
  <si>
    <t>Amount of Rebate</t>
  </si>
  <si>
    <t>High efficiency ASHP</t>
  </si>
  <si>
    <t>Efficiency Minimums: 15+ Seasonal Energy Efficiency Ratio (SEER), 11.5+ Energy Efficiency Ratio (EER), 9+ Heating Seasonal Performance Factor (HSPF)</t>
  </si>
  <si>
    <t>Source: https://co.my.xcelenergy.com/s/residential/heating-cooling/heat-pumps</t>
  </si>
  <si>
    <t>WRA</t>
  </si>
  <si>
    <t>Cold climate ASHP</t>
  </si>
  <si>
    <t>Efficiency Minimums: 18+ SEER, 11.5+ EER, 9.5 Heating Seasonal Performance Factor (HSPF)
Additional Requirements: The unit must be listed on ashp.neep.org opens in a new windowand must have a heating capacity at 5°F of at least 70% of the heating BTU at 47°F.</t>
  </si>
  <si>
    <t>Mini split HP</t>
  </si>
  <si>
    <t>Efficiency Minimums: 15+ SEER, 11+ EER, 9+ HSPF</t>
  </si>
  <si>
    <t>Cold climate mini split</t>
  </si>
  <si>
    <t>Efficiency Minimums: 18+ SEER, 11+ EER, 9.5+ HSPF</t>
  </si>
  <si>
    <t>95% AFUE efficient furnace</t>
  </si>
  <si>
    <t>95% AFUE efficient gas boiler</t>
  </si>
  <si>
    <t>95% AFUE efficient natural gas boiler and sidearm water heater</t>
  </si>
  <si>
    <t>Efficient Air-source heat pump</t>
  </si>
  <si>
    <t>Required HSPF &gt;= 9.0 and SEER &gt;= 1. Size &gt; 2 tons, not to exceed 50% equipment cost</t>
  </si>
  <si>
    <t>Source: https://tristate.coop/advantages-heat-pumps-energy-efficiency</t>
  </si>
  <si>
    <t>HSPF &gt;= 10.0 and SEER &gt;= 16; variable speed compressor or a minimum of 3 stages (settings for fan speed). Size &gt; 2 tons, not to exceed 50% equipment cost</t>
  </si>
  <si>
    <t>furnace</t>
  </si>
  <si>
    <t>≥ 95% AFUE</t>
  </si>
  <si>
    <t>Source: https://www.blackhillsenergy.com/efficiency-and-savings/residential-rebates/colorado-gas-residential-rebates</t>
  </si>
  <si>
    <t>≥ 97% AFUE</t>
  </si>
  <si>
    <t>boiler</t>
  </si>
  <si>
    <t>≥ 84% AFUE</t>
  </si>
  <si>
    <t>gas fired absorption heat pump</t>
  </si>
  <si>
    <t>Furnace - replacing existing</t>
  </si>
  <si>
    <t>92%–94.9%</t>
  </si>
  <si>
    <t>https://nmgcgetrebates.com/space-heating-rebates</t>
  </si>
  <si>
    <t>95%–96.9%</t>
  </si>
  <si>
    <t>97% or greater</t>
  </si>
  <si>
    <t>Furnace - new construction</t>
  </si>
  <si>
    <t>Tier 1 HP</t>
  </si>
  <si>
    <t>Source: WRA</t>
  </si>
  <si>
    <t>Tier 2 HP</t>
  </si>
  <si>
    <t>Tier 3 HP</t>
  </si>
  <si>
    <t>ASHP</t>
  </si>
  <si>
    <t>15.2 SEER2/7.8 HSPF2</t>
  </si>
  <si>
    <t>https://www.nvenergy.com/save-with-powershift/home-energy-saver/residential-ac-and-mid-stream/residential-air-conditioning</t>
  </si>
  <si>
    <t>17.2 SEER2/8 HSPF3</t>
  </si>
  <si>
    <t>19.1 SEER2/9 HSPF4</t>
  </si>
  <si>
    <t>Income qualified ASHP</t>
  </si>
  <si>
    <t>Ductless heat pump replacement or supplemental</t>
  </si>
  <si>
    <t>18 SEER2/9 HSPF2</t>
  </si>
  <si>
    <t>Income-qualified ductless heat pump replacement or supplemental</t>
  </si>
  <si>
    <t>HPHW</t>
  </si>
  <si>
    <t>UEF of 2.2. NVE requirement: The equipment must replace an electric powered water heating system. Gas-fueled water heaters are not eligible.</t>
  </si>
  <si>
    <t>https://www.nvenergy.com/save-with-powershift/home-energy-saver/residential-ac-and-mid-stream/water-heating</t>
  </si>
  <si>
    <t>Tankless water heater</t>
  </si>
  <si>
    <t>Uniform Energy Factor (UEF) &gt; 0.90</t>
  </si>
  <si>
    <t>https://www.swgas.com/en/rebate/nevada-whole-home-tankless-water-heater-homeowner/renter</t>
  </si>
  <si>
    <t>HPWH</t>
  </si>
  <si>
    <t>No add'l details available on the webpage</t>
  </si>
  <si>
    <t>https://pnmhomecheckup-6859278.hs-sites.com/additional</t>
  </si>
  <si>
    <t>&lt;= 55 Gal</t>
  </si>
  <si>
    <t>&gt; 55 Gal</t>
  </si>
  <si>
    <t>Tankless water heater - replacing existing</t>
  </si>
  <si>
    <t>UEF .87 or higher, replacing existing</t>
  </si>
  <si>
    <t>https://nmgcgetrebates.com/water-heating-rebates</t>
  </si>
  <si>
    <t>Tankless water heater - new construction</t>
  </si>
  <si>
    <t>UEF .87 or higher, new construction</t>
  </si>
  <si>
    <t>Tank, &lt; 55 gallons - replacing existing</t>
  </si>
  <si>
    <t>UEF .64 or higher, replacing existing</t>
  </si>
  <si>
    <t>Tank, &gt; 55 gallons - replacing existing</t>
  </si>
  <si>
    <t>UEF .78 or higher, replacing existing</t>
  </si>
  <si>
    <t>Tank, &lt; 55 gallons - new construction</t>
  </si>
  <si>
    <t>UEF .64 or higher, new construction</t>
  </si>
  <si>
    <t>Tank, &gt; 55 gallons - new construction</t>
  </si>
  <si>
    <t>UEF .78 or higher, new construction</t>
  </si>
  <si>
    <t>standard storage tank heater</t>
  </si>
  <si>
    <t>&gt;= 0.64 UEF</t>
  </si>
  <si>
    <t>tankless</t>
  </si>
  <si>
    <t>&gt;= 0.92 UEF</t>
  </si>
  <si>
    <t>Indirect water heater (?)</t>
  </si>
  <si>
    <t>&lt;70 gal, AHRI certified</t>
  </si>
  <si>
    <t>Electric heat pump water heater</t>
  </si>
  <si>
    <t>Source: https://co.my.xcelenergy.com/s/residential/home-rebates/water-heaters</t>
  </si>
  <si>
    <t>Smart electric heat pump water heater</t>
  </si>
  <si>
    <t>Gas - Medium draw standard tank water heater</t>
  </si>
  <si>
    <t>high draw standard tank water heater</t>
  </si>
  <si>
    <t>tankless water heater</t>
  </si>
  <si>
    <t>Data provided by WRA: https://synapseenergyeconomics.box.com/s/76p0k8yxzqhm33c140ivvdxlmqnq4e7j</t>
  </si>
  <si>
    <t>Residential Natural Gas Space and Water Heating Demand by Utility</t>
  </si>
  <si>
    <t>Space Heat Customers</t>
  </si>
  <si>
    <t>Space Heat Demand</t>
  </si>
  <si>
    <t>Water Heat Customers</t>
  </si>
  <si>
    <t>Water Heat Demand</t>
  </si>
  <si>
    <t>Sum Space+Water Demand</t>
  </si>
  <si>
    <t>Natural Gas Utility Space Heating Demand</t>
  </si>
  <si>
    <t>Space Heating % customers</t>
  </si>
  <si>
    <t>Gas Utility Total Residential Customers</t>
  </si>
  <si>
    <t>Residential Customers Primary Gas Heat</t>
  </si>
  <si>
    <t>Residential Space Heating Demand (Bbtu)</t>
  </si>
  <si>
    <t>Xcel</t>
  </si>
  <si>
    <t>Denver</t>
  </si>
  <si>
    <t>Weld</t>
  </si>
  <si>
    <t>Clark</t>
  </si>
  <si>
    <t>Washoe</t>
  </si>
  <si>
    <t>Bernalillo</t>
  </si>
  <si>
    <t>Natural Gas Utility Water Heating Demand</t>
  </si>
  <si>
    <t>Water heating % customers</t>
  </si>
  <si>
    <t>Residential Customers Primary Gas Water Heat</t>
  </si>
  <si>
    <t>Residential Water Heating Demand (Bbtu)</t>
  </si>
  <si>
    <t>Total Residential Space Heating Demand</t>
  </si>
  <si>
    <t>Total Residential Water Heating Demand</t>
  </si>
  <si>
    <t>Methane leakage factors</t>
  </si>
  <si>
    <t>Key Assumptions</t>
  </si>
  <si>
    <t>Units</t>
  </si>
  <si>
    <t>User input</t>
  </si>
  <si>
    <t>Notes/Sources</t>
  </si>
  <si>
    <t>Natural gas pipeline loss factor</t>
  </si>
  <si>
    <t>NG total loss factor for emissions</t>
  </si>
  <si>
    <t>Alvarez et. al., 2018, Assessment of methane emissions from the U.S. oil and gas supply chain. https://www.nature.com/articles/d41586-018-05517-y</t>
  </si>
  <si>
    <t>CO2 emissions from NG (combusted)</t>
  </si>
  <si>
    <t>On-site emissions per MMbtu (combusted)</t>
  </si>
  <si>
    <t>lbs per MMBtu</t>
  </si>
  <si>
    <t>EPA. "Greenhouse Gases Equivalencies Calculator - Calculations and References" Accessed June 17, 2021: EPA (2020). Inventory of U.S. Greenhouse Gas Emissions and Sinks: 1990-2018. Annex 2 (Methodology for Estimating CO2 Emissions from Fossil Fuel Combustion), Table A-43</t>
  </si>
  <si>
    <t>MT per MMBtu</t>
  </si>
  <si>
    <t>CH4 weights</t>
  </si>
  <si>
    <t>CH4 weight per MMBtu</t>
  </si>
  <si>
    <t>lbs. per MMbtu</t>
  </si>
  <si>
    <t>CH4 = 23,811 btu/lb https://www.engineeringtoolbox.com/heating-values-fuel-gases-d_823.html</t>
  </si>
  <si>
    <t>CO2e emissions from CH4 (leaked)</t>
  </si>
  <si>
    <t>CO2e per MMbtu of CH4</t>
  </si>
  <si>
    <t>This rate can be direclty applied to the leaked NG</t>
  </si>
  <si>
    <t>GWP of CH4 at 20 year time frame</t>
  </si>
  <si>
    <t>GWP</t>
  </si>
  <si>
    <t>CO2e per MMbtu, adjusted for the leakage rate</t>
  </si>
  <si>
    <t>This rate can be direclty applied to the entire gas consumed in buildings</t>
  </si>
  <si>
    <t>CO2e emissions from NG (consumed) &amp; CH4 (leaked) combined</t>
  </si>
  <si>
    <t>CO2e per MMbtu</t>
  </si>
  <si>
    <t>This rate combines CO2 combusted in buildings and CH4 leaked (from well to buildings)</t>
  </si>
  <si>
    <t>% increase</t>
  </si>
  <si>
    <r>
      <rPr>
        <b/>
        <sz val="11"/>
        <rFont val="Gill Sans MT"/>
        <family val="2"/>
        <scheme val="minor"/>
      </rPr>
      <t>Source</t>
    </r>
    <r>
      <rPr>
        <sz val="11"/>
        <rFont val="Gill Sans MT"/>
        <family val="2"/>
        <scheme val="minor"/>
      </rPr>
      <t>: AEO 2023 Table 13. Natural Gas Supply, Disposition, and Prices</t>
    </r>
  </si>
  <si>
    <t>https://www.eia.gov/outlooks/aeo/data/browser/#/?id=13-AEO2023&amp;cases=ref2023&amp;sourcekey=0</t>
  </si>
  <si>
    <t>Natural Gas: Henry Hub Spot Price: Reference case (2022 $/MMBtu)</t>
  </si>
  <si>
    <t>Source: https://www.eia.gov/electricity/data.php#sales</t>
  </si>
  <si>
    <t>2021 Utility Bundled Sales to Ultimate Customers- Residential</t>
  </si>
  <si>
    <t>(Data from forms EIA-861- schedules 4A &amp; 4D and EIA-861S)</t>
  </si>
  <si>
    <t>Entity</t>
  </si>
  <si>
    <t>Ownership</t>
  </si>
  <si>
    <t>Customers (Count)</t>
  </si>
  <si>
    <t>Sales (Megawatthours)</t>
  </si>
  <si>
    <t>Revenues (Thousands Dollars)</t>
  </si>
  <si>
    <t>Average Price (cents/kWh)</t>
  </si>
  <si>
    <t>Alaska Electric Light &amp; Power Co.</t>
  </si>
  <si>
    <t>Investor Owned</t>
  </si>
  <si>
    <t>Alaska Power and Telephone Co</t>
  </si>
  <si>
    <t>Alaska Village Elec Coop, Inc</t>
  </si>
  <si>
    <t>Cooperative</t>
  </si>
  <si>
    <t>Chugach Electric Assn Inc</t>
  </si>
  <si>
    <t>Golden Valley Elec Assn Inc</t>
  </si>
  <si>
    <t>Homer Electric Assn Inc</t>
  </si>
  <si>
    <t>Ketchikan Public Utilities</t>
  </si>
  <si>
    <t>Municipal</t>
  </si>
  <si>
    <t>Kodiak Electric Assn Inc</t>
  </si>
  <si>
    <t>Kotzebue Electric Assn Inc</t>
  </si>
  <si>
    <t>Matanuska Electric Assn Inc</t>
  </si>
  <si>
    <t>Alabama Power Co</t>
  </si>
  <si>
    <t>AL</t>
  </si>
  <si>
    <t>Albertville Municipal Utilities Board</t>
  </si>
  <si>
    <t>Arab Electric Coop Inc</t>
  </si>
  <si>
    <t>Baldwin County El Member Corp</t>
  </si>
  <si>
    <t>Black Warrior Elec Member Corp</t>
  </si>
  <si>
    <t>Central Alabama Electric Coop</t>
  </si>
  <si>
    <t>Cherokee Electric Coop</t>
  </si>
  <si>
    <t>City of Andalusia</t>
  </si>
  <si>
    <t>City of Athens - (AL)</t>
  </si>
  <si>
    <t>City of Bessemer Utilities</t>
  </si>
  <si>
    <t>City of Courtland</t>
  </si>
  <si>
    <t>City of Dothan - (AL)</t>
  </si>
  <si>
    <t>City of Florence - (AL)</t>
  </si>
  <si>
    <t>City of Hartselle</t>
  </si>
  <si>
    <t>City of Huntsville - (AL)</t>
  </si>
  <si>
    <t>City of Muscle Shoals</t>
  </si>
  <si>
    <t>City of Opelika - (AL)</t>
  </si>
  <si>
    <t>City of Russellville - (AL)</t>
  </si>
  <si>
    <t>City of Scottsboro</t>
  </si>
  <si>
    <t>City of Tarrant</t>
  </si>
  <si>
    <t>City of Troy - (AL)</t>
  </si>
  <si>
    <t>City of Tuscumbia</t>
  </si>
  <si>
    <t>Clarke-Washington E M C</t>
  </si>
  <si>
    <t>Coosa Valley Electric Coop Inc</t>
  </si>
  <si>
    <t>Covington Electric Coop, Inc</t>
  </si>
  <si>
    <t>Cullman Electric Coop, Inc</t>
  </si>
  <si>
    <t>Cullman Power Board</t>
  </si>
  <si>
    <t>Decatur Utilities</t>
  </si>
  <si>
    <t>Diverse Power Incorporated</t>
  </si>
  <si>
    <t>Dixie Electric Coop</t>
  </si>
  <si>
    <t>Foley Board of Utilities</t>
  </si>
  <si>
    <t>Fort Payne Improvement Authority</t>
  </si>
  <si>
    <t>Franklin Electric Coop - (AL)</t>
  </si>
  <si>
    <t>Guntersville Electric Board</t>
  </si>
  <si>
    <t>Joe Wheeler Elec Member Corp</t>
  </si>
  <si>
    <t>Marshall-De Kalb Electric Coop</t>
  </si>
  <si>
    <t>North Alabama Electric Coop</t>
  </si>
  <si>
    <t>Pea River Electric Coop</t>
  </si>
  <si>
    <t>Sand Mountain Electric Coop</t>
  </si>
  <si>
    <t>Sheffield Utilities</t>
  </si>
  <si>
    <t>Singing River Elec Cooperative</t>
  </si>
  <si>
    <t>South Alabama Elec Coop, Inc</t>
  </si>
  <si>
    <t>Southern Pine Elec Coop, Inc</t>
  </si>
  <si>
    <t>Tallapoosa River Elec Coop Inc</t>
  </si>
  <si>
    <t>Wiregrass Electric Coop, Inc</t>
  </si>
  <si>
    <t>Arkansas Valley Elec Coop Corp</t>
  </si>
  <si>
    <t>C &amp; L Electric Coop Corp</t>
  </si>
  <si>
    <t>Carroll Electric Coop Corp - (AR)</t>
  </si>
  <si>
    <t>City Water and Light Plant</t>
  </si>
  <si>
    <t>City of Benton - (AR)</t>
  </si>
  <si>
    <t>City of Bentonville - (AR)</t>
  </si>
  <si>
    <t>City of Hope</t>
  </si>
  <si>
    <t>City of North Little Rock - (AR)</t>
  </si>
  <si>
    <t>City of Siloam Springs - (AR)</t>
  </si>
  <si>
    <t>City of West Memphis - (AR)</t>
  </si>
  <si>
    <t>Clarksville Connected Utilities</t>
  </si>
  <si>
    <t>Clay County Electric Coop Corp</t>
  </si>
  <si>
    <t>Conway Corporation</t>
  </si>
  <si>
    <t>Craighead Electric Coop Corp</t>
  </si>
  <si>
    <t>Empire District Electric Co</t>
  </si>
  <si>
    <t>Entergy Arkansas LLC</t>
  </si>
  <si>
    <t>First Electric Coop Corp</t>
  </si>
  <si>
    <t>Mississippi County Electric Co</t>
  </si>
  <si>
    <t>North Arkansas Elec Coop, Inc</t>
  </si>
  <si>
    <t>Oklahoma Gas &amp; Electric Co</t>
  </si>
  <si>
    <t>Ouachita Electric Coop Corp</t>
  </si>
  <si>
    <t>Ozarks Electric Coop Corp - (AR)</t>
  </si>
  <si>
    <t>Paragould Light &amp; Water Comm</t>
  </si>
  <si>
    <t>Petit Jean Electric Coop Corp</t>
  </si>
  <si>
    <t>South Central Ark El Coop, Inc</t>
  </si>
  <si>
    <t>Southwest Arkansas E C C</t>
  </si>
  <si>
    <t>Southwestern Electric Power Co</t>
  </si>
  <si>
    <t>Woodruff Electric Coop Corp</t>
  </si>
  <si>
    <t>Ajo Improvement Co</t>
  </si>
  <si>
    <t>Ak-Chin Electric Utility Authority</t>
  </si>
  <si>
    <t>Arizona Public Service Co</t>
  </si>
  <si>
    <t>City of Mesa - (AZ)</t>
  </si>
  <si>
    <t>Dixie Escalante R E A, Inc</t>
  </si>
  <si>
    <t>Electrical Dist No2 Pinal County</t>
  </si>
  <si>
    <t>Political Subdivision</t>
  </si>
  <si>
    <t>Electrical Dist No3 Pinal County</t>
  </si>
  <si>
    <t>Garkane Energy Coop, Inc</t>
  </si>
  <si>
    <t>Mohave Electric Cooperative, I</t>
  </si>
  <si>
    <t>Morenci Water and Electric</t>
  </si>
  <si>
    <t>Navajo Tribal Utility Authority</t>
  </si>
  <si>
    <t>Navopache Electric Coop, Inc</t>
  </si>
  <si>
    <t>Salt River Project</t>
  </si>
  <si>
    <t>Spruce Finance</t>
  </si>
  <si>
    <t>Behind the Meter</t>
  </si>
  <si>
    <t>.</t>
  </si>
  <si>
    <t>Sulphur Springs Valley E C Inc</t>
  </si>
  <si>
    <t>SunPower Capital, LLC</t>
  </si>
  <si>
    <t>Sunnova</t>
  </si>
  <si>
    <t>Sunrun Inc.</t>
  </si>
  <si>
    <t>Tesla Inc.</t>
  </si>
  <si>
    <t>Trico Electric Cooperative Inc</t>
  </si>
  <si>
    <t>Tucson Electric Power Co</t>
  </si>
  <si>
    <t>UNS Electric, Inc</t>
  </si>
  <si>
    <t>USBIA-San Carlos Project</t>
  </si>
  <si>
    <t>Federal</t>
  </si>
  <si>
    <t>Alameda Municipal Power</t>
  </si>
  <si>
    <t>Bear Valley Electric Service</t>
  </si>
  <si>
    <t>City &amp; County of San Francisco</t>
  </si>
  <si>
    <t>City of Anaheim - (CA)</t>
  </si>
  <si>
    <t>City of Azusa</t>
  </si>
  <si>
    <t>City of Burbank Water and Power</t>
  </si>
  <si>
    <t>City of Colton - (CA)</t>
  </si>
  <si>
    <t>City of Corona - (CA)</t>
  </si>
  <si>
    <t>City of Glendale - (CA)</t>
  </si>
  <si>
    <t>City of Lodi - (CA)</t>
  </si>
  <si>
    <t>City of Moreno Valley - (CA)</t>
  </si>
  <si>
    <t>City of Palo Alto - (CA)</t>
  </si>
  <si>
    <t>City of Pasadena - (CA)</t>
  </si>
  <si>
    <t>City of Redding - (CA)</t>
  </si>
  <si>
    <t>City of Riverside - (CA)</t>
  </si>
  <si>
    <t>City of Roseville - (CA)</t>
  </si>
  <si>
    <t>City of Santa Clara - (CA)</t>
  </si>
  <si>
    <t>City of Vernon</t>
  </si>
  <si>
    <t>Imperial Irrigation District</t>
  </si>
  <si>
    <t>Liberty Utilities</t>
  </si>
  <si>
    <t>Los Angeles Department of Water &amp; Power</t>
  </si>
  <si>
    <t>Merced Irrigation District</t>
  </si>
  <si>
    <t>Modesto Irrigation District</t>
  </si>
  <si>
    <t>PacifiCorp</t>
  </si>
  <si>
    <t>Pacific Gas &amp; Electric Co.</t>
  </si>
  <si>
    <t>Sacramento Municipal Util Dist</t>
  </si>
  <si>
    <t>San Diego Gas &amp; Electric Co</t>
  </si>
  <si>
    <t>Southern California Edison Co</t>
  </si>
  <si>
    <t>Surprise Valley Electrification</t>
  </si>
  <si>
    <t>Turlock Irrigation District</t>
  </si>
  <si>
    <t>Valley Electric Assn, Inc</t>
  </si>
  <si>
    <t>Black Hills Colorado Electric, LLC</t>
  </si>
  <si>
    <t>CORE Electric Cooperative</t>
  </si>
  <si>
    <t>City of Colorado Springs - (CO)</t>
  </si>
  <si>
    <t>City of Fort Collins - (CO)</t>
  </si>
  <si>
    <t>City of Fort Morgan</t>
  </si>
  <si>
    <t>City of Fountain</t>
  </si>
  <si>
    <t>City of Longmont</t>
  </si>
  <si>
    <t>City of Loveland - (CO)</t>
  </si>
  <si>
    <t>Delta Montrose Electric Assn</t>
  </si>
  <si>
    <t>Empire Electric Assn, Inc</t>
  </si>
  <si>
    <t>Grand Valley Power</t>
  </si>
  <si>
    <t>Greenbacker Renewable Energy Corporation</t>
  </si>
  <si>
    <t>High West Energy, Inc</t>
  </si>
  <si>
    <t>Highline Electric Assn</t>
  </si>
  <si>
    <t>Holy Cross Electric Assn, Inc</t>
  </si>
  <si>
    <t>K C Electric Association</t>
  </si>
  <si>
    <t>La Plata Electric Assn, Inc</t>
  </si>
  <si>
    <t>Moon Lake Electric Assn Inc</t>
  </si>
  <si>
    <t>Morgan County Rural Elec Assn</t>
  </si>
  <si>
    <t>Mountain Parks Electric, Inc</t>
  </si>
  <si>
    <t>Mountain View Elec Assn, Inc</t>
  </si>
  <si>
    <t>Poudre Valley REA, Inc</t>
  </si>
  <si>
    <t>San Isabel Electric Assn, Inc</t>
  </si>
  <si>
    <t>San Luis Valley R E C, Inc</t>
  </si>
  <si>
    <t>San Miguel Power Assn, Inc</t>
  </si>
  <si>
    <t>Southeast Colorado Power Assn</t>
  </si>
  <si>
    <t>Southwestern Electric Coop Inc - (NM)</t>
  </si>
  <si>
    <t>Tri-County Electric Coop, Inc (OK)</t>
  </si>
  <si>
    <t>Wheatland Electric Coop, Inc</t>
  </si>
  <si>
    <t>White River Electric Assn, Inc</t>
  </si>
  <si>
    <t>Y-W Electric Assn Inc</t>
  </si>
  <si>
    <t>Yampa Valley Electric Assn Inc</t>
  </si>
  <si>
    <t>Bozrah Light &amp; Power Company</t>
  </si>
  <si>
    <t>CT</t>
  </si>
  <si>
    <t>City of Norwich - (CT)</t>
  </si>
  <si>
    <t>Connecticut Light &amp; Power Co</t>
  </si>
  <si>
    <t>Groton Dept of Utilities - (CT)</t>
  </si>
  <si>
    <t>Town of Wallingford - (CT)</t>
  </si>
  <si>
    <t>United Illuminating Co</t>
  </si>
  <si>
    <t>Potomac Electric Power Co</t>
  </si>
  <si>
    <t>DC</t>
  </si>
  <si>
    <t>City of Dover - (DE)</t>
  </si>
  <si>
    <t>DE</t>
  </si>
  <si>
    <t>City of Milford - (DE)</t>
  </si>
  <si>
    <t>City of Newark - (DE)</t>
  </si>
  <si>
    <t>Delaware Electric Cooperative</t>
  </si>
  <si>
    <t>Delmarva Power</t>
  </si>
  <si>
    <t>Town of Middletown - (DE)</t>
  </si>
  <si>
    <t>Beaches Energy Services</t>
  </si>
  <si>
    <t>FL</t>
  </si>
  <si>
    <t>Central Florida Elec Coop, Inc</t>
  </si>
  <si>
    <t>Choctawhatche Elec Coop, Inc</t>
  </si>
  <si>
    <t>City of Bartow - (FL)</t>
  </si>
  <si>
    <t>City of Homestead - (FL)</t>
  </si>
  <si>
    <t>City of Lake Worth Beach - (FL)</t>
  </si>
  <si>
    <t>City of Lakeland - (FL)</t>
  </si>
  <si>
    <t>City of Leesburg - (FL)</t>
  </si>
  <si>
    <t>City of Ocala</t>
  </si>
  <si>
    <t>City of Tallahassee - (FL)</t>
  </si>
  <si>
    <t>City of Winter Park - (FL)</t>
  </si>
  <si>
    <t>Clay Electric Cooperative, Inc</t>
  </si>
  <si>
    <t>Duke Energy Florida, LLC</t>
  </si>
  <si>
    <t>Florida Keys El Coop Assn, Inc</t>
  </si>
  <si>
    <t>Florida Power &amp; Light Co</t>
  </si>
  <si>
    <t>Florida Public Utilities Co</t>
  </si>
  <si>
    <t>Fort Pierce Utilities Authority</t>
  </si>
  <si>
    <t>Gainesville Regional Utilities</t>
  </si>
  <si>
    <t>Glades Electric Coop, Inc</t>
  </si>
  <si>
    <t>Gulf Coast Electric Coop, Inc</t>
  </si>
  <si>
    <t>Gulf Power Co</t>
  </si>
  <si>
    <t>JEA</t>
  </si>
  <si>
    <t>Kissimmee Utility Authority</t>
  </si>
  <si>
    <t>Lee County Electric Coop, Inc</t>
  </si>
  <si>
    <t>New Smyrna Beach City of</t>
  </si>
  <si>
    <t>Okefenoke Rural El Member Corp</t>
  </si>
  <si>
    <t>Orlando Utilities Comm</t>
  </si>
  <si>
    <t>Peace River Electric Coop, Inc</t>
  </si>
  <si>
    <t>Reedy Creek Improvement Dist</t>
  </si>
  <si>
    <t>Sumter Electric Coop, Inc</t>
  </si>
  <si>
    <t>Suwannee Valley Elec Coop Inc</t>
  </si>
  <si>
    <t>Talquin Electric Coop, Inc</t>
  </si>
  <si>
    <t>Tampa Electric Co</t>
  </si>
  <si>
    <t>Tri-County Electric Coop, Inc (FL)</t>
  </si>
  <si>
    <t>Utility Board of the City of Key West, F</t>
  </si>
  <si>
    <t>West Florida El Coop Assn, Inc</t>
  </si>
  <si>
    <t>Withlacoochee River Elec Coop</t>
  </si>
  <si>
    <t>Albany Utility Board</t>
  </si>
  <si>
    <t>GA</t>
  </si>
  <si>
    <t>Altamaha Electric Member Corp</t>
  </si>
  <si>
    <t>Amicalola Electric Member Corp</t>
  </si>
  <si>
    <t>Blue Ridge Mountain EMC - (GA)</t>
  </si>
  <si>
    <t>Canoochee Electric Member Corp</t>
  </si>
  <si>
    <t>Carroll Electric Member Corp - (GA)</t>
  </si>
  <si>
    <t>Central Georgia El Member Corp</t>
  </si>
  <si>
    <t>City of Buford</t>
  </si>
  <si>
    <t>City of Calhoun - (GA)</t>
  </si>
  <si>
    <t>City of Cartersville - (GA)</t>
  </si>
  <si>
    <t>City of Chattanooga - (TN)</t>
  </si>
  <si>
    <t>City of Chickamauga</t>
  </si>
  <si>
    <t>City of College Park - (GA)</t>
  </si>
  <si>
    <t>City of Covington - (GA)</t>
  </si>
  <si>
    <t>City of Douglas</t>
  </si>
  <si>
    <t>City of East Point - (GA)</t>
  </si>
  <si>
    <t>City of Griffin - (GA)</t>
  </si>
  <si>
    <t>City of La Grange - (GA)</t>
  </si>
  <si>
    <t>City of Lawrenceville - (GA)</t>
  </si>
  <si>
    <t>City of Marietta - (GA)</t>
  </si>
  <si>
    <t>City of Sylvania - (GA)</t>
  </si>
  <si>
    <t>City of Thomasville - (GA)</t>
  </si>
  <si>
    <t>Coastal Electric Member Corp</t>
  </si>
  <si>
    <t>Cobb Electric Membership Corp</t>
  </si>
  <si>
    <t>Colquitt Electric Membership Corp</t>
  </si>
  <si>
    <t>Coweta-Fayette El Member Corp</t>
  </si>
  <si>
    <t>Crisp County Power Comm</t>
  </si>
  <si>
    <t>Dalton Utilities</t>
  </si>
  <si>
    <t>Excelsior Electric Member Corp</t>
  </si>
  <si>
    <t>Flint Electric Membership Corp</t>
  </si>
  <si>
    <t>Georgia Power Co</t>
  </si>
  <si>
    <t>Grady Electric Membership Corp</t>
  </si>
  <si>
    <t>GreyStone Power Corporation</t>
  </si>
  <si>
    <t>Habersham Electric Membership Corp</t>
  </si>
  <si>
    <t>Hart Electric Member Corp</t>
  </si>
  <si>
    <t>Haywood Electric Member Corp</t>
  </si>
  <si>
    <t>Irwin Electric Membership Corp</t>
  </si>
  <si>
    <t>Jackson Electric Member Corp - (GA)</t>
  </si>
  <si>
    <t>Jefferson Electric Member Corp</t>
  </si>
  <si>
    <t>Mitchell Electric Member Corp</t>
  </si>
  <si>
    <t>Newnan Wtr, Sewer &amp; Light Comm</t>
  </si>
  <si>
    <t>North Georgia Elec Member Corp</t>
  </si>
  <si>
    <t>Oconee Electric Member Corp</t>
  </si>
  <si>
    <t>Planters Electric Member Corp</t>
  </si>
  <si>
    <t>Rayle Electric Membership Corp</t>
  </si>
  <si>
    <t>Satilla Rural Elec Member Corporation</t>
  </si>
  <si>
    <t>Sawnee Electric Membership Corporation</t>
  </si>
  <si>
    <t>Snapping Shoals El Member Corp</t>
  </si>
  <si>
    <t>Southern Rivers Energy</t>
  </si>
  <si>
    <t>Sumter Electric Member Corp</t>
  </si>
  <si>
    <t>Three Notch Elec Member Corp</t>
  </si>
  <si>
    <t>Tri-County Elec Member Corp (GA)</t>
  </si>
  <si>
    <t>Tri-State Electric Member Corp</t>
  </si>
  <si>
    <t>Walton Electric Member Corp</t>
  </si>
  <si>
    <t>Washington Elec Member Corp</t>
  </si>
  <si>
    <t>Hawaii Electric Light Co Inc</t>
  </si>
  <si>
    <t>Hawaiian Electric Co Inc</t>
  </si>
  <si>
    <t>Kauai Island Utility Cooperative</t>
  </si>
  <si>
    <t>Maui Electric Co Ltd</t>
  </si>
  <si>
    <t>Access Energy Coop</t>
  </si>
  <si>
    <t>Amana Society Service Co</t>
  </si>
  <si>
    <t>Board of Water Electric &amp; Communications</t>
  </si>
  <si>
    <t>Butler County Rural Elec Coop - (IA)</t>
  </si>
  <si>
    <t>Cedar Falls Utilities</t>
  </si>
  <si>
    <t>City of Ames - (IA)</t>
  </si>
  <si>
    <t>City of Independence - (IA)</t>
  </si>
  <si>
    <t>City of Maquoketa - (IA)</t>
  </si>
  <si>
    <t>City of Preston</t>
  </si>
  <si>
    <t>Consumers Energy</t>
  </si>
  <si>
    <t>East-Central Iowa Rural Elec Coop</t>
  </si>
  <si>
    <t>Eastern Iowa Light &amp; Power Coop</t>
  </si>
  <si>
    <t>Federated Rural Electric Assn</t>
  </si>
  <si>
    <t>Freeborn Mower Electric Cooperative</t>
  </si>
  <si>
    <t>Heartland Power Coop</t>
  </si>
  <si>
    <t>Interstate Power and Light Co</t>
  </si>
  <si>
    <t>Iowa Lakes Electric Coop</t>
  </si>
  <si>
    <t>Linn County REC</t>
  </si>
  <si>
    <t>Maquoketa Valley Rrl Elec Coop</t>
  </si>
  <si>
    <t>MiEnergy Cooperative</t>
  </si>
  <si>
    <t>MidAmerican Energy Co</t>
  </si>
  <si>
    <t>Midland Power Coop</t>
  </si>
  <si>
    <t>North West Rural Electric Coop</t>
  </si>
  <si>
    <t>Prairie Energy Coop</t>
  </si>
  <si>
    <t>Avista Corp</t>
  </si>
  <si>
    <t>City of Idaho Falls - (ID)</t>
  </si>
  <si>
    <t>Fall River Rural Elec Coop Inc</t>
  </si>
  <si>
    <t>Idaho Power Co</t>
  </si>
  <si>
    <t>Inland Power &amp; Light Company</t>
  </si>
  <si>
    <t>Kootenai Electric Cooperative</t>
  </si>
  <si>
    <t>Lower Valley Energy Inc</t>
  </si>
  <si>
    <t>Missoula Electric Coop, Inc</t>
  </si>
  <si>
    <t>Northern Lights, Inc</t>
  </si>
  <si>
    <t>Raft Rural Elec Coop Inc</t>
  </si>
  <si>
    <t>Salmon River Electric Coop Inc</t>
  </si>
  <si>
    <t>United Electric Co-op, Inc - (ID)</t>
  </si>
  <si>
    <t>Ameren Illinois Company</t>
  </si>
  <si>
    <t>IL</t>
  </si>
  <si>
    <t>City of Batavia - (IL)</t>
  </si>
  <si>
    <t>City of Geneva- (IL)</t>
  </si>
  <si>
    <t>City of Naperville - (IL)</t>
  </si>
  <si>
    <t>City of Peru - (IL)</t>
  </si>
  <si>
    <t>City of Springfield - (IL)</t>
  </si>
  <si>
    <t>City of St Charles - (IL)</t>
  </si>
  <si>
    <t>Coles-Moultrie Electric Coop</t>
  </si>
  <si>
    <t>Commonwealth Edison Co</t>
  </si>
  <si>
    <t>Corn Belt Energy Corporation</t>
  </si>
  <si>
    <t>Eastern Illinois Elec Coop</t>
  </si>
  <si>
    <t>Egyptian Electric Coop Assn</t>
  </si>
  <si>
    <t>Jo-Carroll Energy, Inc</t>
  </si>
  <si>
    <t>Menard Electric Coop</t>
  </si>
  <si>
    <t>Mt Carmel Public Utility Co</t>
  </si>
  <si>
    <t>Norris Electric Coop</t>
  </si>
  <si>
    <t>Rochelle Municipal Utilities</t>
  </si>
  <si>
    <t>Rock Energy Cooperative</t>
  </si>
  <si>
    <t>Scenic Rivers Energy Coop</t>
  </si>
  <si>
    <t>Shelby Electric Coop, Inc</t>
  </si>
  <si>
    <t>Southeastern IL Elec Coop, Inc</t>
  </si>
  <si>
    <t>Southwestern Electric Coop Inc - (IL)</t>
  </si>
  <si>
    <t>Tri-County Electric Coop, Inc (IL)</t>
  </si>
  <si>
    <t>Wayne-White Counties Elec Coop</t>
  </si>
  <si>
    <t>Bartholomew County Rural E M C</t>
  </si>
  <si>
    <t>IN</t>
  </si>
  <si>
    <t>Boone County Rural EMC</t>
  </si>
  <si>
    <t>Carroll-White REMC</t>
  </si>
  <si>
    <t>City of Anderson - (IN)</t>
  </si>
  <si>
    <t>City of Auburn - (IN)</t>
  </si>
  <si>
    <t>City of Bluffton - (IN)</t>
  </si>
  <si>
    <t>City of Frankfort - (IN)</t>
  </si>
  <si>
    <t>City of Greenfield - (IN)</t>
  </si>
  <si>
    <t>City of Jasper - (IN)</t>
  </si>
  <si>
    <t>City of Lebanon - (IN)</t>
  </si>
  <si>
    <t>City of Logansport - (IN)</t>
  </si>
  <si>
    <t>City of Mishawaka</t>
  </si>
  <si>
    <t>City of Peru - (IN)</t>
  </si>
  <si>
    <t>City of Richmond - (IN)</t>
  </si>
  <si>
    <t>Clark County Rural E M C - (IN)</t>
  </si>
  <si>
    <t>Crawfordsville Elec, Lgt &amp; Pwr</t>
  </si>
  <si>
    <t>Daviess Martin County R E M C</t>
  </si>
  <si>
    <t>Decatur County Rural E M C</t>
  </si>
  <si>
    <t>Dubois Rural Electric Coop Inc</t>
  </si>
  <si>
    <t>Duke Energy Indiana, LLC</t>
  </si>
  <si>
    <t>Harrison County Rural E M C</t>
  </si>
  <si>
    <t>Heartland REMC</t>
  </si>
  <si>
    <t>Hendricks County Rural E M C</t>
  </si>
  <si>
    <t>Indiana Michigan Power Co</t>
  </si>
  <si>
    <t>Indianapolis Power &amp; Light Co</t>
  </si>
  <si>
    <t>Jackson County Rural E M C - (IN)</t>
  </si>
  <si>
    <t>Jasper County Rural E M C</t>
  </si>
  <si>
    <t>Johnson County Rural E M C</t>
  </si>
  <si>
    <t>Kankakee Valley Rural E M C</t>
  </si>
  <si>
    <t>Kosciusko County Rural E M C</t>
  </si>
  <si>
    <t>Midwest Energy Cooperative</t>
  </si>
  <si>
    <t>NineStar Connect</t>
  </si>
  <si>
    <t>Noble County R E M C</t>
  </si>
  <si>
    <t>Northeastern Rural E M C</t>
  </si>
  <si>
    <t>Northern Indiana Pub Serv Co</t>
  </si>
  <si>
    <t>Paulding-Putman Elec Coop, Inc</t>
  </si>
  <si>
    <t>RushShelby Energy</t>
  </si>
  <si>
    <t>South Central Indiana REMC</t>
  </si>
  <si>
    <t>Southeastern Indiana R E M C</t>
  </si>
  <si>
    <t>Southern Indiana Gas &amp; Elec Co</t>
  </si>
  <si>
    <t>Southern Indiana R E C, Inc</t>
  </si>
  <si>
    <t>Tipmont Rural Elec Member Corp</t>
  </si>
  <si>
    <t>Utilities Dist-Western IN REMC</t>
  </si>
  <si>
    <t>Western Indiana Energy REMC</t>
  </si>
  <si>
    <t>Whitewater Valley Rural EMC</t>
  </si>
  <si>
    <t>Alfalfa Electric Coop, Inc</t>
  </si>
  <si>
    <t>CMS Electric Coop Inc</t>
  </si>
  <si>
    <t>City of Chanute</t>
  </si>
  <si>
    <t>City of Coffeyville - (KS)</t>
  </si>
  <si>
    <t>City of Garden City</t>
  </si>
  <si>
    <t>City of Kansas City - (KS)</t>
  </si>
  <si>
    <t>City of McPherson - (KS)</t>
  </si>
  <si>
    <t>City of Winfield - (KS)</t>
  </si>
  <si>
    <t>Evergy Kansas Central, Inc</t>
  </si>
  <si>
    <t>Evergy Kansas South, Inc</t>
  </si>
  <si>
    <t>Evergy Metro</t>
  </si>
  <si>
    <t>FreeState Electric Coop</t>
  </si>
  <si>
    <t>Midwest Energy Inc</t>
  </si>
  <si>
    <t>Pioneer Electric Coop, Inc - (KS)</t>
  </si>
  <si>
    <t>Prairie Land Electric Coop Inc</t>
  </si>
  <si>
    <t>Southern Pioneer Electric Company</t>
  </si>
  <si>
    <t>Victory Electric Coop Assn Inc</t>
  </si>
  <si>
    <t>Western Coop Electric Assn Inc</t>
  </si>
  <si>
    <t>Big Sandy Rural Elec Coop Corp</t>
  </si>
  <si>
    <t>KY</t>
  </si>
  <si>
    <t>Blue Grass Energy Coop Corp</t>
  </si>
  <si>
    <t>City of Bardstown - (KY)</t>
  </si>
  <si>
    <t>City of Benton - (KY)</t>
  </si>
  <si>
    <t>City of Berea Municipal Utility</t>
  </si>
  <si>
    <t>City of Bowling Green - (KY)</t>
  </si>
  <si>
    <t>City of Frankfort - (KY)</t>
  </si>
  <si>
    <t>City of Franklin - (KY)</t>
  </si>
  <si>
    <t>City of Fulton - (KY)</t>
  </si>
  <si>
    <t>City of Glasgow - (KY)</t>
  </si>
  <si>
    <t>City of Hickman</t>
  </si>
  <si>
    <t>City of Hopkinsville</t>
  </si>
  <si>
    <t>City of Jellico</t>
  </si>
  <si>
    <t>City of Mayfield Plant Board</t>
  </si>
  <si>
    <t>City of Murray - (KY)</t>
  </si>
  <si>
    <t>City of Owensboro - (KY)</t>
  </si>
  <si>
    <t>City of Paducah - (KY)</t>
  </si>
  <si>
    <t>City of Russellville - (KY)</t>
  </si>
  <si>
    <t>Clark Energy Coop Inc - (KY)</t>
  </si>
  <si>
    <t>Cumberland Valley Electric, Inc.</t>
  </si>
  <si>
    <t>Duke Energy Kentucky</t>
  </si>
  <si>
    <t>Farmers Rural Electric Coop Corp - (KY)</t>
  </si>
  <si>
    <t>Fleming-Mason Energy Coop Inc</t>
  </si>
  <si>
    <t>Gibson Electric Members Corp</t>
  </si>
  <si>
    <t>Grayson Rural Electric Coop Corp</t>
  </si>
  <si>
    <t>Henderson City Utility Comm</t>
  </si>
  <si>
    <t>Inter County Energy Coop Corp</t>
  </si>
  <si>
    <t>Jackson Energy Coop Corp - (KY)</t>
  </si>
  <si>
    <t>Jackson Purchase Energy Corporation</t>
  </si>
  <si>
    <t>Kenergy Corp</t>
  </si>
  <si>
    <t>Kentucky Power Co</t>
  </si>
  <si>
    <t>Kentucky Utilities Co</t>
  </si>
  <si>
    <t>Licking Valley Rural E C C</t>
  </si>
  <si>
    <t>Louisville Gas &amp; Electric Co</t>
  </si>
  <si>
    <t>Madisonville Municipal Utils</t>
  </si>
  <si>
    <t>Meade County Rural E C C</t>
  </si>
  <si>
    <t>Nolin Rural Electric Coop Corp</t>
  </si>
  <si>
    <t>Owen Electric Coop Inc</t>
  </si>
  <si>
    <t>Pennyrile Rural Electric Coop</t>
  </si>
  <si>
    <t>Salt River Electric Coop Corp</t>
  </si>
  <si>
    <t>Shelby Energy Co-op, Inc</t>
  </si>
  <si>
    <t>South Kentucky Rural E C C</t>
  </si>
  <si>
    <t>Taylor County Rural E C C</t>
  </si>
  <si>
    <t>Tri-County Elec Member Corp (TN)</t>
  </si>
  <si>
    <t>Warren Rural Elec Coop Corp</t>
  </si>
  <si>
    <t>West Kentucky Rural E C C</t>
  </si>
  <si>
    <t>Beauregard Electric Coop, Inc</t>
  </si>
  <si>
    <t>City of Alexandria - (LA)</t>
  </si>
  <si>
    <t>City of Lafayette - (LA)</t>
  </si>
  <si>
    <t>City of Natchitoches</t>
  </si>
  <si>
    <t>City of Ruston - (LA)</t>
  </si>
  <si>
    <t>Claiborne Electric Coop, Inc</t>
  </si>
  <si>
    <t>Cleco Power LLC</t>
  </si>
  <si>
    <t>Concordia Electric Coop, Inc</t>
  </si>
  <si>
    <t>Dixie Electric Membership Corp</t>
  </si>
  <si>
    <t>Entergy Louisiana LLC</t>
  </si>
  <si>
    <t>Entergy New Orleans, LLC</t>
  </si>
  <si>
    <t>Jefferson Davis Elec Coop, Inc</t>
  </si>
  <si>
    <t>Northeast Louisiana Power Coop Inc.</t>
  </si>
  <si>
    <t>Panola-Harrison Elec Coop, Inc</t>
  </si>
  <si>
    <t>Pointe Coupee Elec Member Corp</t>
  </si>
  <si>
    <t>South Louisiana Elec Coop Assn</t>
  </si>
  <si>
    <t>Southwest Louisiana E M C</t>
  </si>
  <si>
    <t>Terrebonne Parish Consol Gov't</t>
  </si>
  <si>
    <t>Washington-St Tammany E C, Inc</t>
  </si>
  <si>
    <t>City of Chicopee - (MA)</t>
  </si>
  <si>
    <t>MA</t>
  </si>
  <si>
    <t>City of Holyoke - (MA)</t>
  </si>
  <si>
    <t>City of Norwood - (MA)</t>
  </si>
  <si>
    <t>City of Peabody - (MA)</t>
  </si>
  <si>
    <t>City of Taunton</t>
  </si>
  <si>
    <t>City of Westfield - (MA)</t>
  </si>
  <si>
    <t>Fitchburg Gas &amp; Elec Light Co</t>
  </si>
  <si>
    <t>Massachusetts Electric Co</t>
  </si>
  <si>
    <t>NSTAR Electric Company</t>
  </si>
  <si>
    <t>Nantucket Electric Co</t>
  </si>
  <si>
    <t>Town of Braintree - (MA)</t>
  </si>
  <si>
    <t>Town of Danvers</t>
  </si>
  <si>
    <t>Town of Hudson - (MA)</t>
  </si>
  <si>
    <t>Town of Littleton - (MA)</t>
  </si>
  <si>
    <t>Town of Mansfield - (MA)</t>
  </si>
  <si>
    <t>Town of Middleborough - (MA)</t>
  </si>
  <si>
    <t>Town of North Attleborough - (MA)</t>
  </si>
  <si>
    <t>Town of Reading - (MA)</t>
  </si>
  <si>
    <t>Town of Shrewsbury - (MA)</t>
  </si>
  <si>
    <t>Town of Sterling - (MA)</t>
  </si>
  <si>
    <t>Town of Wellesley - (MA)</t>
  </si>
  <si>
    <t>A &amp; N Electric Coop</t>
  </si>
  <si>
    <t>MD</t>
  </si>
  <si>
    <t>Baltimore Gas &amp; Electric Co</t>
  </si>
  <si>
    <t>Choptank Electric Cooperative, Inc</t>
  </si>
  <si>
    <t>Easton Utilities Comm</t>
  </si>
  <si>
    <t>Hagerstown Light Department</t>
  </si>
  <si>
    <t>Southern Maryland Elec Coop Inc</t>
  </si>
  <si>
    <t>The Potomac Edison Company</t>
  </si>
  <si>
    <t>Central Maine Power Co</t>
  </si>
  <si>
    <t>ME</t>
  </si>
  <si>
    <t>Eastern Maine Electric Coop</t>
  </si>
  <si>
    <t>Houlton Water Company</t>
  </si>
  <si>
    <t>Town of Madison - (ME)</t>
  </si>
  <si>
    <t>Versant Power</t>
  </si>
  <si>
    <t>Alger-Delta Coop Electric Assn</t>
  </si>
  <si>
    <t>MI</t>
  </si>
  <si>
    <t>Alpena Power Co</t>
  </si>
  <si>
    <t>Cherryland Electric Coop Inc</t>
  </si>
  <si>
    <t>City of Bay City - (MI)</t>
  </si>
  <si>
    <t>City of Crystal Falls</t>
  </si>
  <si>
    <t>City of Gladstone</t>
  </si>
  <si>
    <t>City of Grand Haven - (MI)</t>
  </si>
  <si>
    <t>City of Holland</t>
  </si>
  <si>
    <t>City of Lansing - (MI)</t>
  </si>
  <si>
    <t>City of Marquette - (MI)</t>
  </si>
  <si>
    <t>City of Negaunee</t>
  </si>
  <si>
    <t>City of Norway</t>
  </si>
  <si>
    <t>City of Sturgis</t>
  </si>
  <si>
    <t>City of Traverse City - (MI)</t>
  </si>
  <si>
    <t>City of Zeeland - (MI)</t>
  </si>
  <si>
    <t>Cloverland Electric Co-op</t>
  </si>
  <si>
    <t>Coldwater Board of Public Util</t>
  </si>
  <si>
    <t>Consumers Energy Co</t>
  </si>
  <si>
    <t>DTE Electric Company</t>
  </si>
  <si>
    <t>Great Lakes Energy Coop</t>
  </si>
  <si>
    <t>Northern States Power Co</t>
  </si>
  <si>
    <t>Presque Isle Elec &amp; Gas Coop</t>
  </si>
  <si>
    <t>Tri-County Electric Coop (MI)</t>
  </si>
  <si>
    <t>Upper Michigan Energy Resources Corp.</t>
  </si>
  <si>
    <t>Upper Peninsula Power Company</t>
  </si>
  <si>
    <t>Village of Baraga - (MI)</t>
  </si>
  <si>
    <t>Village of L'Anse - (MI)</t>
  </si>
  <si>
    <t>Wyandotte Municipal Serv Comm</t>
  </si>
  <si>
    <t>ALLETE, Inc.</t>
  </si>
  <si>
    <t>Agralite Electric Coop</t>
  </si>
  <si>
    <t>BENCO Electric Cooperative</t>
  </si>
  <si>
    <t>Beltrami Electric Coop, Inc</t>
  </si>
  <si>
    <t>City of Alexandria - (MN)</t>
  </si>
  <si>
    <t>City of Anoka</t>
  </si>
  <si>
    <t>City of Austin - (MN)</t>
  </si>
  <si>
    <t>City of Chaska - (MN)</t>
  </si>
  <si>
    <t>City of Elk River</t>
  </si>
  <si>
    <t>City of Lake Crystal - (MN)</t>
  </si>
  <si>
    <t>City of Marshall - (MN)</t>
  </si>
  <si>
    <t>City of Moorhead - (MN)</t>
  </si>
  <si>
    <t>City of Owatonna - (MN)</t>
  </si>
  <si>
    <t>City of Worthington - (MN)</t>
  </si>
  <si>
    <t>Connexus Energy</t>
  </si>
  <si>
    <t>Crow Wing Cooperative Power &amp; Light Comp</t>
  </si>
  <si>
    <t>Dakota Electric Association</t>
  </si>
  <si>
    <t>East Central Energy</t>
  </si>
  <si>
    <t>Hutchinson Utilities Comm</t>
  </si>
  <si>
    <t>Itasca-Mantrap Co-op Electrical Assn</t>
  </si>
  <si>
    <t>Lake Country Power</t>
  </si>
  <si>
    <t>Lake Region Electric Cooperative - (MN)</t>
  </si>
  <si>
    <t>Meeker Coop Light &amp; Power Assn</t>
  </si>
  <si>
    <t>Mille Lacs Energy Cooperative</t>
  </si>
  <si>
    <t>Minnesota Valley Coop L&amp;P Assn</t>
  </si>
  <si>
    <t>Minnesota Valley Electric Coop</t>
  </si>
  <si>
    <t>Northern States Power Co - Minnesota</t>
  </si>
  <si>
    <t>Northwestern Wisconsin Elec Co</t>
  </si>
  <si>
    <t>Otter Tail Power Co</t>
  </si>
  <si>
    <t>People's Cooperative Services</t>
  </si>
  <si>
    <t>Rochester Public Utilities</t>
  </si>
  <si>
    <t>Runestone Electric Assn</t>
  </si>
  <si>
    <t>Shakopee Public Utilities Comm</t>
  </si>
  <si>
    <t>Sioux Valley SW Elec Coop</t>
  </si>
  <si>
    <t>South Central Electric Assn</t>
  </si>
  <si>
    <t>Stearns Cooperative Elec Assn</t>
  </si>
  <si>
    <t>Steele-Waseca Cooperative Electric</t>
  </si>
  <si>
    <t>Wild Rice Electric Coop, Inc</t>
  </si>
  <si>
    <t>Willmar Municipal Utilities</t>
  </si>
  <si>
    <t>Wright-Hennepin Coop Elec Assn</t>
  </si>
  <si>
    <t>Black River Electric Coop - (MO)</t>
  </si>
  <si>
    <t>Boone Electric Coop</t>
  </si>
  <si>
    <t>Callaway Electric Cooperative</t>
  </si>
  <si>
    <t>Central Missouri Elec Coop Inc</t>
  </si>
  <si>
    <t>Citizens Electric Corporation - (MO)</t>
  </si>
  <si>
    <t>City Utilities of Springfield - (MO)</t>
  </si>
  <si>
    <t>City of Carthage - (MO)</t>
  </si>
  <si>
    <t>City of Columbia - (MO)</t>
  </si>
  <si>
    <t>City of Farmington - (MO)</t>
  </si>
  <si>
    <t>City of Hannibal - (MO)</t>
  </si>
  <si>
    <t>City of Independence - (MO)</t>
  </si>
  <si>
    <t>City of Kirkwood - (MO)</t>
  </si>
  <si>
    <t>City of Lebanon - (MO)</t>
  </si>
  <si>
    <t>City of Monett - (MO)</t>
  </si>
  <si>
    <t>City of Poplar Bluff - (MO)</t>
  </si>
  <si>
    <t>City of Rolla - (MO)</t>
  </si>
  <si>
    <t>City of Sikeston - (MO)</t>
  </si>
  <si>
    <t>Co-Mo Electric Coop Inc</t>
  </si>
  <si>
    <t>Consolidated Electric Coop</t>
  </si>
  <si>
    <t>Crawford Electric Coop, Inc</t>
  </si>
  <si>
    <t>Cuivre River Electric Coop Inc</t>
  </si>
  <si>
    <t>Evergy Missouri West</t>
  </si>
  <si>
    <t>Farmers Electric Coop, Inc - (MO)</t>
  </si>
  <si>
    <t>Gascosage Electric Coop</t>
  </si>
  <si>
    <t>Howell-Oregon Elec Coop, Inc</t>
  </si>
  <si>
    <t>Intercounty Electric Coop Assn</t>
  </si>
  <si>
    <t>Laclede Electric Coop, Inc</t>
  </si>
  <si>
    <t>Macon Electric Coop</t>
  </si>
  <si>
    <t>Missouri Rural Electric Coop</t>
  </si>
  <si>
    <t>New-Mac Electric Coop, Inc</t>
  </si>
  <si>
    <t>Osage Valley Elec Coop Assn</t>
  </si>
  <si>
    <t>Ozark Border Electric Coop</t>
  </si>
  <si>
    <t>Ozark Electric Coop Inc - (MO)</t>
  </si>
  <si>
    <t>Platte-Clay Electric Coop, Inc</t>
  </si>
  <si>
    <t>SEMO Electric Cooperative</t>
  </si>
  <si>
    <t>Southwest Electric Coop, Inc</t>
  </si>
  <si>
    <t>Three Rivers Electric Coop</t>
  </si>
  <si>
    <t>Union Electric Co - (MO)</t>
  </si>
  <si>
    <t>Webster Electric Coop</t>
  </si>
  <si>
    <t>West Central Electric Coop Inc - (MO)</t>
  </si>
  <si>
    <t>White River Valley El Coop Inc</t>
  </si>
  <si>
    <t>4-County Electric Power Assn</t>
  </si>
  <si>
    <t>MS</t>
  </si>
  <si>
    <t>Alcorn County Elec Power Assn</t>
  </si>
  <si>
    <t>Central Electric Power Assn - (MS)</t>
  </si>
  <si>
    <t>City of Aberdeen - (MS)</t>
  </si>
  <si>
    <t>City of Amory</t>
  </si>
  <si>
    <t>City of Columbus - (MS)</t>
  </si>
  <si>
    <t>City of Holly Springs</t>
  </si>
  <si>
    <t>City of Macon - (MS)</t>
  </si>
  <si>
    <t>City of New Albany - (MS)</t>
  </si>
  <si>
    <t>City of Okolona</t>
  </si>
  <si>
    <t>City of Oxford - (MS)</t>
  </si>
  <si>
    <t>City of Philadelphia - (MS)</t>
  </si>
  <si>
    <t>City of Starkville</t>
  </si>
  <si>
    <t>City of Tupelo - (MS)</t>
  </si>
  <si>
    <t>City of Water Valley - (MS)</t>
  </si>
  <si>
    <t>City of West Point - (MS)</t>
  </si>
  <si>
    <t>Coast Electric Power Assn</t>
  </si>
  <si>
    <t>Delta Electric Power Assn</t>
  </si>
  <si>
    <t>Dixie Electric Power Assn</t>
  </si>
  <si>
    <t>East Mississippi Elec Pwr Assn</t>
  </si>
  <si>
    <t>Entergy Mississippi LLC</t>
  </si>
  <si>
    <t>Greenwood Utilities Comm</t>
  </si>
  <si>
    <t>Louisville Electric System</t>
  </si>
  <si>
    <t>Magnolia Electric Power Assn</t>
  </si>
  <si>
    <t>Mississippi Power Co</t>
  </si>
  <si>
    <t>Monroe County Elec Power Assn</t>
  </si>
  <si>
    <t>Natchez Trace Elec Power Assn</t>
  </si>
  <si>
    <t>North East Mississippi EPA</t>
  </si>
  <si>
    <t>Northcentral Mississippi E P A</t>
  </si>
  <si>
    <t>Pearl River Valley El Pwr Assn</t>
  </si>
  <si>
    <t>Pontotoc Electric Power Assn</t>
  </si>
  <si>
    <t>Prentiss County Elec Pwr Assn</t>
  </si>
  <si>
    <t>Southern Pine Electric Cooperative</t>
  </si>
  <si>
    <t>Southwest Mississippi E P A</t>
  </si>
  <si>
    <t>Tallahatchie Valley E P A</t>
  </si>
  <si>
    <t>Tippah Electric Power Assn</t>
  </si>
  <si>
    <t>Tishomingo County E P A</t>
  </si>
  <si>
    <t>Tombigbee Electric Power Assn</t>
  </si>
  <si>
    <t>Yazoo Valley Elec Power Assn</t>
  </si>
  <si>
    <t>Black Hills Power, Inc.</t>
  </si>
  <si>
    <t>Fergus Electric Coop, Inc</t>
  </si>
  <si>
    <t>Flathead Electric Coop Inc</t>
  </si>
  <si>
    <t>Lower Yellowstone R E A, Inc</t>
  </si>
  <si>
    <t>McKenzie Electric Coop Inc</t>
  </si>
  <si>
    <t>Montana-Dakota Utilities Co</t>
  </si>
  <si>
    <t>NorthWestern Energy LLC - (MT)</t>
  </si>
  <si>
    <t>Powder River Energy Corp</t>
  </si>
  <si>
    <t>USBIA-Mission Valley Power</t>
  </si>
  <si>
    <t>Yellowstone Valley Elec Co-op</t>
  </si>
  <si>
    <t>Albemarle Electric Member Corp</t>
  </si>
  <si>
    <t>NC</t>
  </si>
  <si>
    <t>Blue Ridge Elec Member Corp - (NC)</t>
  </si>
  <si>
    <t>Broad River Electric Coop, Inc</t>
  </si>
  <si>
    <t>Brunswick Electric Member Corp</t>
  </si>
  <si>
    <t>Carteret-Craven El Member Corp</t>
  </si>
  <si>
    <t>Central Electric Membership Corp. - (NC)</t>
  </si>
  <si>
    <t>City of Albemarle - (NC)</t>
  </si>
  <si>
    <t>City of Concord - (NC)</t>
  </si>
  <si>
    <t>City of Elizabeth City - (NC)</t>
  </si>
  <si>
    <t>City of Gastonia - (NC)</t>
  </si>
  <si>
    <t>City of Kinston - (NC)</t>
  </si>
  <si>
    <t>City of Lexington - (NC)</t>
  </si>
  <si>
    <t>City of Lumberton - (NC)</t>
  </si>
  <si>
    <t>City of Monroe - (NC)</t>
  </si>
  <si>
    <t>City of Morganton - (NC)</t>
  </si>
  <si>
    <t>City of New Bern - (NC)</t>
  </si>
  <si>
    <t>City of Rocky Mount - (NC)</t>
  </si>
  <si>
    <t>City of Statesville - (NC)</t>
  </si>
  <si>
    <t>City of Washington - (NC)</t>
  </si>
  <si>
    <t>City of Wilson</t>
  </si>
  <si>
    <t>Duke Energy Carolinas, LLC</t>
  </si>
  <si>
    <t>Duke Energy Progress - (NC)</t>
  </si>
  <si>
    <t>Edgecombe-Martin County E M C</t>
  </si>
  <si>
    <t>EnergyUnited Elec Member Corp</t>
  </si>
  <si>
    <t>Fayetteville Public Works Commission</t>
  </si>
  <si>
    <t>Four County Elec Member Corp</t>
  </si>
  <si>
    <t>French Broad Elec Member Corp</t>
  </si>
  <si>
    <t>Greenville Utilities Comm</t>
  </si>
  <si>
    <t>Jones-Onslow Elec Member Corp</t>
  </si>
  <si>
    <t>Lumbee River Elec Member Corp</t>
  </si>
  <si>
    <t>Mecklenburg Electric Cooperative</t>
  </si>
  <si>
    <t>Mountain Electric Coop, Inc</t>
  </si>
  <si>
    <t>New River Light &amp; Power Co</t>
  </si>
  <si>
    <t>Pee Dee Electric Member Corp</t>
  </si>
  <si>
    <t>Piedmont Electric Member Corp</t>
  </si>
  <si>
    <t>Randolph Electric Member Corp</t>
  </si>
  <si>
    <t>Roanoke Electric Member Corp</t>
  </si>
  <si>
    <t>Rutherford Elec Member Corp</t>
  </si>
  <si>
    <t>South River Elec Member Corp</t>
  </si>
  <si>
    <t>Surry-Yadkin Elec Member Corp</t>
  </si>
  <si>
    <t>Tideland Electric Member Corp</t>
  </si>
  <si>
    <t>Town of Apex- (NC)</t>
  </si>
  <si>
    <t>Town of High Point</t>
  </si>
  <si>
    <t>Town of Huntersville - (NC)</t>
  </si>
  <si>
    <t>Town of Murphy - (NC)</t>
  </si>
  <si>
    <t>Town of Tarboro - (NC)</t>
  </si>
  <si>
    <t>Tri-County Elec Member Corp (NC)</t>
  </si>
  <si>
    <t>Union Electric Membership Corp - (NC)</t>
  </si>
  <si>
    <t>Virginia Electric &amp; Power Co</t>
  </si>
  <si>
    <t>Wake Electric Membership Corp</t>
  </si>
  <si>
    <t>York Electric Coop Inc</t>
  </si>
  <si>
    <t>Burke-Divide Electric Coop Inc</t>
  </si>
  <si>
    <t>Capital Electric Coop, Inc</t>
  </si>
  <si>
    <t>Cass County Elec Coop Inc</t>
  </si>
  <si>
    <t>Dakota Valley Elec Coop Inc</t>
  </si>
  <si>
    <t>McLean Electric Coop, Inc</t>
  </si>
  <si>
    <t>Mountrail-Williams Elec Coop</t>
  </si>
  <si>
    <t>Nodak Electric Coop Inc</t>
  </si>
  <si>
    <t>North Central Elec Coop, Inc</t>
  </si>
  <si>
    <t>Northern Plains Electric Coop</t>
  </si>
  <si>
    <t>Roughrider Electric Cooperativ</t>
  </si>
  <si>
    <t>Slope Electric Coop Inc</t>
  </si>
  <si>
    <t>Verendrye Electric Coop Inc</t>
  </si>
  <si>
    <t>Cedar-Knox Public Power Dist</t>
  </si>
  <si>
    <t>City of Fremont - (NE)</t>
  </si>
  <si>
    <t>City of Grand Island - (NE)</t>
  </si>
  <si>
    <t>City of Hastings - (NE)</t>
  </si>
  <si>
    <t>City of Lexington - (NE)</t>
  </si>
  <si>
    <t>City of North Platte</t>
  </si>
  <si>
    <t>City of South Sioux City</t>
  </si>
  <si>
    <t>Cornhusker Public Power Dist</t>
  </si>
  <si>
    <t>Dawson Power District</t>
  </si>
  <si>
    <t>Elkhorn Rural Public Pwr Dist</t>
  </si>
  <si>
    <t>Lincoln Electric System</t>
  </si>
  <si>
    <t>Loup River Public Power Dist</t>
  </si>
  <si>
    <t>Midwest Electric Member Corp</t>
  </si>
  <si>
    <t>Nebraska Public Power District</t>
  </si>
  <si>
    <t>Norris Public Power District</t>
  </si>
  <si>
    <t>Northeast Power</t>
  </si>
  <si>
    <t>Omaha Public Power District</t>
  </si>
  <si>
    <t>Perennial Public Power Dist</t>
  </si>
  <si>
    <t>Southern Public Power District</t>
  </si>
  <si>
    <t>Southwest Public Power Dist</t>
  </si>
  <si>
    <t>Liberty Utilities (Granite State Electri</t>
  </si>
  <si>
    <t>NH</t>
  </si>
  <si>
    <t>New Hampshire Elec Coop Inc</t>
  </si>
  <si>
    <t>Public Service Co of NH</t>
  </si>
  <si>
    <t>Unitil Energy Systems</t>
  </si>
  <si>
    <t>Atlantic City Electric Co</t>
  </si>
  <si>
    <t>NJ</t>
  </si>
  <si>
    <t>City of Vineland - (NJ)</t>
  </si>
  <si>
    <t>Jersey Central Power &amp; Lt Co</t>
  </si>
  <si>
    <t>Public Service Elec &amp; Gas Co</t>
  </si>
  <si>
    <t>Rockland Electric Co</t>
  </si>
  <si>
    <t>Central New Mexico El Coop, Inc</t>
  </si>
  <si>
    <t>Central Valley Elec Coop, Inc</t>
  </si>
  <si>
    <t>City of Farmington - (NM)</t>
  </si>
  <si>
    <t>Continental Divide El Coop Inc</t>
  </si>
  <si>
    <t>El Paso Electric Co</t>
  </si>
  <si>
    <t>Farmers Electric Coop, Inc - (NM)</t>
  </si>
  <si>
    <t>Jemez Mountains Elec Coop, Inc</t>
  </si>
  <si>
    <t>Kit Carson Electric Coop, Inc</t>
  </si>
  <si>
    <t>Lea County Electric Coop, Inc</t>
  </si>
  <si>
    <t>Los Alamos County</t>
  </si>
  <si>
    <t>Otero County Electric Coop Inc</t>
  </si>
  <si>
    <t>Rio Grande Electric Coop, Inc</t>
  </si>
  <si>
    <t>Roosevelt County Elec Coop Inc</t>
  </si>
  <si>
    <t>Southwestern Public Service Co</t>
  </si>
  <si>
    <t>Springer Electric Coop, Inc</t>
  </si>
  <si>
    <t>City of Boulder City - (NV)</t>
  </si>
  <si>
    <t>Mt Wheeler Power, Inc</t>
  </si>
  <si>
    <t>Overton Power District No 5</t>
  </si>
  <si>
    <t>Wells Rural Electric Co</t>
  </si>
  <si>
    <t>Central Hudson Gas &amp; Elec Corp</t>
  </si>
  <si>
    <t>NY</t>
  </si>
  <si>
    <t>City of Plattsburgh - (NY)</t>
  </si>
  <si>
    <t>Consolidated Edison Co-NY Inc</t>
  </si>
  <si>
    <t>Fishers Island Utility Co Inc</t>
  </si>
  <si>
    <t>Jamestown Board of Public Util</t>
  </si>
  <si>
    <t>Long Island Power Authority</t>
  </si>
  <si>
    <t>New York State Elec &amp; Gas Corp</t>
  </si>
  <si>
    <t>Niagara Mohawk Power Corp.</t>
  </si>
  <si>
    <t>Orange &amp; Rockland Utils Inc</t>
  </si>
  <si>
    <t>Pennsylvania Electric Co</t>
  </si>
  <si>
    <t>Rochester Gas &amp; Electric Corp</t>
  </si>
  <si>
    <t>Town of Massena - (NY)</t>
  </si>
  <si>
    <t>Village of Fairport - (NY)</t>
  </si>
  <si>
    <t>Village of Freeport - (NY)</t>
  </si>
  <si>
    <t>Village of Solvay - (NY)</t>
  </si>
  <si>
    <t>Buckeye Rural Elec Coop, Inc</t>
  </si>
  <si>
    <t>OH</t>
  </si>
  <si>
    <t>Butler Rural Electric Coop Inc - (OH)</t>
  </si>
  <si>
    <t>City of Bowling Green - (OH)</t>
  </si>
  <si>
    <t>City of Celina - (OH)</t>
  </si>
  <si>
    <t>City of Cleveland - (OH)</t>
  </si>
  <si>
    <t>City of Columbus - (OH)</t>
  </si>
  <si>
    <t>City of Cuyahoga Falls - (OH)</t>
  </si>
  <si>
    <t>City of Dover - (OH)</t>
  </si>
  <si>
    <t>City of Hamilton - (OH)</t>
  </si>
  <si>
    <t>City of Lebanon - (OH)</t>
  </si>
  <si>
    <t>City of Niles - (OH)</t>
  </si>
  <si>
    <t>City of Orrville - (OH)</t>
  </si>
  <si>
    <t>City of Painesville</t>
  </si>
  <si>
    <t>City of Piqua - (OH)</t>
  </si>
  <si>
    <t>City of St Marys - (OH)</t>
  </si>
  <si>
    <t>City of Wadsworth - (OH)</t>
  </si>
  <si>
    <t>City of Wapakoneta - (OH)</t>
  </si>
  <si>
    <t>City of Westerville - (OH)</t>
  </si>
  <si>
    <t>Cleveland Electric Illum Co</t>
  </si>
  <si>
    <t>Clyde Light &amp; Power</t>
  </si>
  <si>
    <t>Consolidated Electric Coop Inc</t>
  </si>
  <si>
    <t>Dayton Power &amp; Light Co</t>
  </si>
  <si>
    <t>Duke Energy Ohio Inc</t>
  </si>
  <si>
    <t>Guernsey-Muskingum El Coop Inc</t>
  </si>
  <si>
    <t>Hancock-Wood Electric Coop Inc</t>
  </si>
  <si>
    <t>Holmes-Wayne Electric Coop Inc</t>
  </si>
  <si>
    <t>Licking Rural Electric Inc</t>
  </si>
  <si>
    <t>Lorain-Medina R E C, Inc</t>
  </si>
  <si>
    <t>Midwest Electric, Inc</t>
  </si>
  <si>
    <t>Ohio Edison Co</t>
  </si>
  <si>
    <t>Ohio Power Co</t>
  </si>
  <si>
    <t>Pioneer Rural Elec Coop, Inc - (OH)</t>
  </si>
  <si>
    <t>South Central Power Company</t>
  </si>
  <si>
    <t>The Toledo Edison Co</t>
  </si>
  <si>
    <t>Union Rural Electric Coop, Inc</t>
  </si>
  <si>
    <t>CKenergy Electric Cooperative</t>
  </si>
  <si>
    <t>Canadian Valley Elec Coop, Inc</t>
  </si>
  <si>
    <t>Central Rural Electric Cooperative, Inc</t>
  </si>
  <si>
    <t>Choctaw Electric Coop Inc</t>
  </si>
  <si>
    <t>Cimarron Electric Coop</t>
  </si>
  <si>
    <t>City of Claremore</t>
  </si>
  <si>
    <t>City of Edmond - (OK)</t>
  </si>
  <si>
    <t>City of Ponca City - (OK)</t>
  </si>
  <si>
    <t>Cookson Hills Elec Coop, Inc</t>
  </si>
  <si>
    <t>Cotton Electric Coop, Inc</t>
  </si>
  <si>
    <t>East Central Oklahoma Elec Coop Inc</t>
  </si>
  <si>
    <t>Indian Electric Coop, Inc</t>
  </si>
  <si>
    <t>Kay Electric Coop</t>
  </si>
  <si>
    <t>Kiamichi Electric Coop, Inc</t>
  </si>
  <si>
    <t>Lake Region Electric Coop, Inc - (OK)</t>
  </si>
  <si>
    <t>Northeast Oklahoma Electric Co</t>
  </si>
  <si>
    <t>Northwestern Electric Coop Inc - (OK)</t>
  </si>
  <si>
    <t>Oklahoma Electric Coop Inc</t>
  </si>
  <si>
    <t>People's Electric Cooperative</t>
  </si>
  <si>
    <t>Public Service Co of Oklahoma</t>
  </si>
  <si>
    <t>Red River Valley Rrl Elec Assn</t>
  </si>
  <si>
    <t>Rural Electric Coop, Inc</t>
  </si>
  <si>
    <t>Southeastern Electric Coop Inc - (OK)</t>
  </si>
  <si>
    <t>Stillwater Utilities Authority</t>
  </si>
  <si>
    <t>Verdigris Valley Elec Coop Inc</t>
  </si>
  <si>
    <t>Central Electric Coop Inc - (OR)</t>
  </si>
  <si>
    <t>Central Lincoln People's Ut Dt</t>
  </si>
  <si>
    <t>City of Eugene - (OR)</t>
  </si>
  <si>
    <t>City of Forest Grove</t>
  </si>
  <si>
    <t>City of McMinnville - (OR)</t>
  </si>
  <si>
    <t>City of Springfield - (OR)</t>
  </si>
  <si>
    <t>Clatskanie Peoples Util Dist</t>
  </si>
  <si>
    <t>Columbia River Peoples Ut Dist</t>
  </si>
  <si>
    <t>Columbia Rural Elec Assn, Inc</t>
  </si>
  <si>
    <t>Consumers Power, Inc</t>
  </si>
  <si>
    <t>Coos-Curry Electric Coop, Inc</t>
  </si>
  <si>
    <t>Emerald People's Utility Dist</t>
  </si>
  <si>
    <t>Lane Electric Coop Inc</t>
  </si>
  <si>
    <t>Midstate Electric Coop, Inc</t>
  </si>
  <si>
    <t>Northern Wasco County PUD</t>
  </si>
  <si>
    <t>Oregon Trail El Cons Coop, Inc</t>
  </si>
  <si>
    <t>Portland General Electric Co</t>
  </si>
  <si>
    <t>Salem Electric - (OR)</t>
  </si>
  <si>
    <t>Tillamook Peoples Utility Dist</t>
  </si>
  <si>
    <t>Umatilla Electric Coop Assn</t>
  </si>
  <si>
    <t>Adams Electric Cooperative Inc</t>
  </si>
  <si>
    <t>PA</t>
  </si>
  <si>
    <t>Bedford Rural Elec Coop, Inc</t>
  </si>
  <si>
    <t>Borough of Chambersburg</t>
  </si>
  <si>
    <t>Central Electric Coop, Inc - (PA)</t>
  </si>
  <si>
    <t>Citizens Electric Co - (PA)</t>
  </si>
  <si>
    <t>Claverack Rural Elec Coop Inc</t>
  </si>
  <si>
    <t>Duquesne Light Co</t>
  </si>
  <si>
    <t>Metropolitan Edison Co</t>
  </si>
  <si>
    <t>Northwestern Rural E C A, Inc - (PA)</t>
  </si>
  <si>
    <t>PECO Energy Co</t>
  </si>
  <si>
    <t>PPL Electric Utilities Corp</t>
  </si>
  <si>
    <t>Pennsylvania Power Co</t>
  </si>
  <si>
    <t>Pike County Light &amp; Power Co</t>
  </si>
  <si>
    <t>REA Energy Coop Inc</t>
  </si>
  <si>
    <t>Somerset Rural Elec Coop, Inc</t>
  </si>
  <si>
    <t>Tri-County Rural Elec Coop Inc (PA)</t>
  </si>
  <si>
    <t>UGI Utilities, Inc</t>
  </si>
  <si>
    <t>Valley Rural Electric Coop Inc</t>
  </si>
  <si>
    <t>Wellsborough Electric Co</t>
  </si>
  <si>
    <t>West Penn Power Company</t>
  </si>
  <si>
    <t>Block Island Utility District</t>
  </si>
  <si>
    <t>RI</t>
  </si>
  <si>
    <t>Pascoag Utility District</t>
  </si>
  <si>
    <t>The Narragansett Electric Co</t>
  </si>
  <si>
    <t>Aiken Electric Coop Inc</t>
  </si>
  <si>
    <t>SC</t>
  </si>
  <si>
    <t>Berkeley Electric Coop Inc</t>
  </si>
  <si>
    <t>Black River Electric Coop, Inc - (SC)</t>
  </si>
  <si>
    <t>Blue Ridge Electric Coop Inc - (SC)</t>
  </si>
  <si>
    <t>City of Gaffney - (SC)</t>
  </si>
  <si>
    <t>City of Newberry - (SC)</t>
  </si>
  <si>
    <t>City of Orangeburg - (SC)</t>
  </si>
  <si>
    <t>City of Rock Hill - (SC)</t>
  </si>
  <si>
    <t>Dominion Energy South Carolina, Inc</t>
  </si>
  <si>
    <t>Easley Combined Utility System</t>
  </si>
  <si>
    <t>Edisto Electric Coop, Inc</t>
  </si>
  <si>
    <t>Fairfield Electric Coop, Inc</t>
  </si>
  <si>
    <t>Greenwood CPW</t>
  </si>
  <si>
    <t>Greer Commission of Public Wks</t>
  </si>
  <si>
    <t>Horry Electric Coop Inc</t>
  </si>
  <si>
    <t>Laurens Electric Coop, Inc</t>
  </si>
  <si>
    <t>Lockhart Power Co</t>
  </si>
  <si>
    <t>Lynches River Elec Coop, Inc</t>
  </si>
  <si>
    <t>Marlboro Electric Coop, Inc</t>
  </si>
  <si>
    <t>Mid-Carolina Electric Coop Inc</t>
  </si>
  <si>
    <t>Newberry Electric Coop, Inc</t>
  </si>
  <si>
    <t>Palmetto Electric Coop Inc</t>
  </si>
  <si>
    <t>Pee Dee Electric Coop, Inc</t>
  </si>
  <si>
    <t>Santee Electric Coop, Inc</t>
  </si>
  <si>
    <t>South Carolina Public Service Authority</t>
  </si>
  <si>
    <t>Tri-County Electric Coop, Inc (SC)</t>
  </si>
  <si>
    <t>Black Hills Electric Coop, Inc</t>
  </si>
  <si>
    <t>Central Electric Coop, Inc - (SD)</t>
  </si>
  <si>
    <t>City of Brookings - (SD)</t>
  </si>
  <si>
    <t>City of Madison - (SD)</t>
  </si>
  <si>
    <t>City of Pierre - (SD)</t>
  </si>
  <si>
    <t>City of Volga - (SD)</t>
  </si>
  <si>
    <t>Dakota Energy Coop Inc</t>
  </si>
  <si>
    <t>NorthWestern Energy - (SD)</t>
  </si>
  <si>
    <t>Northern Electric Coop, Inc</t>
  </si>
  <si>
    <t>Rosebud Electric Coop Inc</t>
  </si>
  <si>
    <t>Southeastern Electric Coop Inc - (SD)</t>
  </si>
  <si>
    <t>Watertown Municipal Utilities</t>
  </si>
  <si>
    <t>West River Electric Assn Inc</t>
  </si>
  <si>
    <t>Appalachian Electric Coop</t>
  </si>
  <si>
    <t>TN</t>
  </si>
  <si>
    <t>Athens Utility Board</t>
  </si>
  <si>
    <t>Benton County</t>
  </si>
  <si>
    <t>Bolivar Energy Authority</t>
  </si>
  <si>
    <t>Caney Fork Electric Coop, Inc</t>
  </si>
  <si>
    <t>Carroll County - (TN)</t>
  </si>
  <si>
    <t>Chickasaw Electric Coop, Inc</t>
  </si>
  <si>
    <t>City of Alcoa Utilities</t>
  </si>
  <si>
    <t>City of Bristol - (TN)</t>
  </si>
  <si>
    <t>City of Brownsville</t>
  </si>
  <si>
    <t>City of Clarksville - (TN)</t>
  </si>
  <si>
    <t>City of Cleveland - (TN)</t>
  </si>
  <si>
    <t>City of Clinton - (TN)</t>
  </si>
  <si>
    <t>City of Cookeville - (TN)</t>
  </si>
  <si>
    <t>City of Covington - (TN)</t>
  </si>
  <si>
    <t>City of Dayton - (TN)</t>
  </si>
  <si>
    <t>City of Dickson</t>
  </si>
  <si>
    <t>City of Dyersburg</t>
  </si>
  <si>
    <t>City of Elizabethton - (TN)</t>
  </si>
  <si>
    <t>City of Etowah</t>
  </si>
  <si>
    <t>City of Fayetteville</t>
  </si>
  <si>
    <t>City of Gallatin - (TN)</t>
  </si>
  <si>
    <t>City of Greeneville - (TN)</t>
  </si>
  <si>
    <t>City of Harriman - (TN)</t>
  </si>
  <si>
    <t>City of Humboldt</t>
  </si>
  <si>
    <t>City of Jackson - (TN)</t>
  </si>
  <si>
    <t>City of LaFollette</t>
  </si>
  <si>
    <t>City of Lawrenceburg</t>
  </si>
  <si>
    <t>City of Lenoir - (TN)</t>
  </si>
  <si>
    <t>City of Lewisburg - (TN)</t>
  </si>
  <si>
    <t>City of Lexington - (TN)</t>
  </si>
  <si>
    <t>City of Memphis - (TN)</t>
  </si>
  <si>
    <t>City of Milan</t>
  </si>
  <si>
    <t>City of Morristown - (TN)</t>
  </si>
  <si>
    <t>City of Mt Pleasant - (TN)</t>
  </si>
  <si>
    <t>City of Newbern</t>
  </si>
  <si>
    <t>City of Newport</t>
  </si>
  <si>
    <t>City of Oak Ridge</t>
  </si>
  <si>
    <t>City of Paris - (TN)</t>
  </si>
  <si>
    <t>City of Pulaski - (TN)</t>
  </si>
  <si>
    <t>City of Ripley - (TN)</t>
  </si>
  <si>
    <t>City of Rockwood - (TN)</t>
  </si>
  <si>
    <t>City of Shelbyville - (TN)</t>
  </si>
  <si>
    <t>City of Smithville - (TN)</t>
  </si>
  <si>
    <t>City of Sparta</t>
  </si>
  <si>
    <t>City of Springfield - (TN)</t>
  </si>
  <si>
    <t>City of Sweetwater</t>
  </si>
  <si>
    <t>City of Trenton - (TN)</t>
  </si>
  <si>
    <t>City of Union City</t>
  </si>
  <si>
    <t>City of Winchester - (TN)</t>
  </si>
  <si>
    <t>Columbia Power System</t>
  </si>
  <si>
    <t>Cumberland Elec Member Corp</t>
  </si>
  <si>
    <t>Duck River Elec Member Corp</t>
  </si>
  <si>
    <t>Forked Deer Electric Coop, Inc</t>
  </si>
  <si>
    <t>Fort Loudoun Electric Coop</t>
  </si>
  <si>
    <t>Holston Electric Coop, Inc</t>
  </si>
  <si>
    <t>Johnson City - (TN)</t>
  </si>
  <si>
    <t>Kingsport Power Co</t>
  </si>
  <si>
    <t>Knoxville Utilities Board</t>
  </si>
  <si>
    <t>Loudon Utilities Board</t>
  </si>
  <si>
    <t>Maryville Utilities</t>
  </si>
  <si>
    <t>McMinnville Electric System</t>
  </si>
  <si>
    <t>Meriwether Lewis Electric Coop</t>
  </si>
  <si>
    <t>Middle Tennessee E M C</t>
  </si>
  <si>
    <t>Nashville Electric Service</t>
  </si>
  <si>
    <t>Pickwick Electric Coop</t>
  </si>
  <si>
    <t>Plateau Electric Cooperative</t>
  </si>
  <si>
    <t>Powell Valley Electric Coop</t>
  </si>
  <si>
    <t>Sequachee Valley Electric Coop</t>
  </si>
  <si>
    <t>Sevier County Electric System</t>
  </si>
  <si>
    <t>Southwest Tennessee E M C</t>
  </si>
  <si>
    <t>Tennessee Valley Electric Coop</t>
  </si>
  <si>
    <t>Town of Erwin - (TN)</t>
  </si>
  <si>
    <t>Tullahoma Board-Public Utils</t>
  </si>
  <si>
    <t>Upper Cumberland E M C</t>
  </si>
  <si>
    <t>Volunteer Electric Coop</t>
  </si>
  <si>
    <t>Weakley County Mun Elec Sys</t>
  </si>
  <si>
    <t>3000 Energy Corp</t>
  </si>
  <si>
    <t>Retail Power Marketer</t>
  </si>
  <si>
    <t>AP Holdings LLC</t>
  </si>
  <si>
    <t>ATG Clean Energy Holdings Inc.</t>
  </si>
  <si>
    <t>Accent Energy Holdings, LLC</t>
  </si>
  <si>
    <t>Alliance Power Company, LLC.</t>
  </si>
  <si>
    <t>Ambit Energy Holdings, LLC</t>
  </si>
  <si>
    <t>AmeriPower LLC</t>
  </si>
  <si>
    <t>Amigo Energy</t>
  </si>
  <si>
    <t>Austin Energy</t>
  </si>
  <si>
    <t>Bailey County Elec Coop Assn</t>
  </si>
  <si>
    <t>Bandera Electric Coop, Inc</t>
  </si>
  <si>
    <t>Bartlett Electric Coop, Inc</t>
  </si>
  <si>
    <t>Big Country Electric Coop, Inc</t>
  </si>
  <si>
    <t>Bluebonnet Electric Coop, Inc</t>
  </si>
  <si>
    <t>Bowie-Cass Electric Coop, Inc</t>
  </si>
  <si>
    <t>Brilliant Energy, LLC</t>
  </si>
  <si>
    <t>Brooklet Energy Distribution</t>
  </si>
  <si>
    <t>Brownsville Public Utilities Board</t>
  </si>
  <si>
    <t>Bulb US LLC</t>
  </si>
  <si>
    <t>Capital Energy PA LLC</t>
  </si>
  <si>
    <t>Central Texas Elec Coop, Inc</t>
  </si>
  <si>
    <t>Champion Energy Services</t>
  </si>
  <si>
    <t>Chariot Energy</t>
  </si>
  <si>
    <t>Cherokee County Elec Coop Assn</t>
  </si>
  <si>
    <t>City of Brenham - (TX)</t>
  </si>
  <si>
    <t>City of Bryan - (TX)</t>
  </si>
  <si>
    <t>City of College Station - (TX)</t>
  </si>
  <si>
    <t>City of Denton - (TX)</t>
  </si>
  <si>
    <t>City of Floresville</t>
  </si>
  <si>
    <t>City of Garland - (TX)</t>
  </si>
  <si>
    <t>City of Georgetown - (TX)</t>
  </si>
  <si>
    <t>City of Greenville - (TX)</t>
  </si>
  <si>
    <t>City of Lubbock - (TX)</t>
  </si>
  <si>
    <t>City of New Braunfels - (TX)</t>
  </si>
  <si>
    <t>City of San Antonio - (TX)</t>
  </si>
  <si>
    <t>City of San Marcos - (TX)</t>
  </si>
  <si>
    <t>City of Seguin - (TX)</t>
  </si>
  <si>
    <t>Clearview Electric Inc.</t>
  </si>
  <si>
    <t>Comanche County Elec Coop Assn</t>
  </si>
  <si>
    <t>Concho Valley Elec Coop Inc</t>
  </si>
  <si>
    <t>Conservice Energy</t>
  </si>
  <si>
    <t>Constellation NewEnergy, Inc</t>
  </si>
  <si>
    <t>Cooke County Elec Coop Assn</t>
  </si>
  <si>
    <t>Deaf Smith Electric Coop, Inc</t>
  </si>
  <si>
    <t>Declaration Energy LLC</t>
  </si>
  <si>
    <t>Deep East Texas Elec Coop Inc</t>
  </si>
  <si>
    <t>Denton County Elec Coop, Inc</t>
  </si>
  <si>
    <t>Direct Energy Services</t>
  </si>
  <si>
    <t>ENGIE Retail, LLC</t>
  </si>
  <si>
    <t>Entergy Texas Inc.</t>
  </si>
  <si>
    <t>Entrust Energy</t>
  </si>
  <si>
    <t>Farmers Electric Coop, Inc - (TX)</t>
  </si>
  <si>
    <t>Fayette Electric Coop, Inc</t>
  </si>
  <si>
    <t>Frontier Utilities, LLC</t>
  </si>
  <si>
    <t>Grayson-Collin Elec Coop, Inc</t>
  </si>
  <si>
    <t>Green Mountain Energy Company</t>
  </si>
  <si>
    <t>Greenbelt Electric Coop, Inc</t>
  </si>
  <si>
    <t>GridPlus Texas Inc</t>
  </si>
  <si>
    <t>Griddy Energy LLC</t>
  </si>
  <si>
    <t>Guadalupe Valley Elec Coop Inc</t>
  </si>
  <si>
    <t>HILCO Electric Cooperative, Inc.</t>
  </si>
  <si>
    <t>Hamilton County Elec Coop Assn</t>
  </si>
  <si>
    <t>Heart of Texas Electric Coop</t>
  </si>
  <si>
    <t>Heritage Power LLC</t>
  </si>
  <si>
    <t>Houston County Elec Coop Inc</t>
  </si>
  <si>
    <t>Hudson Energy Services</t>
  </si>
  <si>
    <t>Iberdrola Solutions, LLC</t>
  </si>
  <si>
    <t>Infinite Electric LLC</t>
  </si>
  <si>
    <t>Infuse Energy LLC</t>
  </si>
  <si>
    <t>Ironhorse Power Services LLC</t>
  </si>
  <si>
    <t>JP Energy Resources, LLC</t>
  </si>
  <si>
    <t>Jackson Electric Coop, Inc - (TX)</t>
  </si>
  <si>
    <t>Jasper-Newton Elec Coop, Inc</t>
  </si>
  <si>
    <t>Just Energy</t>
  </si>
  <si>
    <t>Karnes Electric Coop Inc</t>
  </si>
  <si>
    <t>Kerrville Public Utility Board</t>
  </si>
  <si>
    <t>Lamar County Elec Coop Assn</t>
  </si>
  <si>
    <t>Lamb County Electric Coop, Inc</t>
  </si>
  <si>
    <t>Liberty Power Corp.</t>
  </si>
  <si>
    <t>Lighthouse Electric Coop, Inc</t>
  </si>
  <si>
    <t>Lyntegar Electric Coop, Inc</t>
  </si>
  <si>
    <t>MP2 Energy LLC</t>
  </si>
  <si>
    <t>Magic Valley Electric Coop Inc</t>
  </si>
  <si>
    <t>Medina Electric Coop, Inc</t>
  </si>
  <si>
    <t>Mid-South Electric Coop Assn</t>
  </si>
  <si>
    <t>MidAmerican Energy Services, LLC</t>
  </si>
  <si>
    <t>Navarro County Elec Coop, Inc</t>
  </si>
  <si>
    <t>Navasota Valley Elec Coop, Inc</t>
  </si>
  <si>
    <t>NextEra Energy Services, LLC</t>
  </si>
  <si>
    <t>North Plains Electric Coop Inc</t>
  </si>
  <si>
    <t>Nueces Electric Cooperative</t>
  </si>
  <si>
    <t>Octopus Energy LLC</t>
  </si>
  <si>
    <t>OhmConnect Texas LLC</t>
  </si>
  <si>
    <t>Our Energy LLC</t>
  </si>
  <si>
    <t>Pedernales Electric Coop, Inc</t>
  </si>
  <si>
    <t>Pogo Energy LLC</t>
  </si>
  <si>
    <t>Pulse Power, LLC</t>
  </si>
  <si>
    <t>Reliant Energy Retail Services</t>
  </si>
  <si>
    <t>Rhythm Ops LLC</t>
  </si>
  <si>
    <t>Rita Blanca Electric Coop, Inc</t>
  </si>
  <si>
    <t>Rusk County Electric Coop, Inc</t>
  </si>
  <si>
    <t>Sam Houston Electric Coop Inc</t>
  </si>
  <si>
    <t>San Bernard Electric Coop, Inc</t>
  </si>
  <si>
    <t>San Patricio Electric Coop Inc</t>
  </si>
  <si>
    <t>Smart Prepaid Electric</t>
  </si>
  <si>
    <t>SmartEnergy Holdings, LLC</t>
  </si>
  <si>
    <t>South Plains Electric Coop Inc</t>
  </si>
  <si>
    <t>Southern Federal Power, LLC</t>
  </si>
  <si>
    <t>Southwest Texas Elec Coop, Inc</t>
  </si>
  <si>
    <t>Spark Energy, LP</t>
  </si>
  <si>
    <t>Stream SPE, LTD</t>
  </si>
  <si>
    <t>Summer Energy LLC</t>
  </si>
  <si>
    <t>TXU Energy Retail Co, LLC</t>
  </si>
  <si>
    <t>Tara Energy, LLC</t>
  </si>
  <si>
    <t>Taylor Electric Coop Inc - (TX)</t>
  </si>
  <si>
    <t>Texpo Power, L.P.</t>
  </si>
  <si>
    <t>Tomorow Energy Corp.</t>
  </si>
  <si>
    <t>Tri-County Electric Coop, Inc (TX)</t>
  </si>
  <si>
    <t>TriEagle Energy, L.P.</t>
  </si>
  <si>
    <t>Trinity Valley Elec Coop Inc</t>
  </si>
  <si>
    <t>US Retailers, LLC</t>
  </si>
  <si>
    <t>United Electric Coop Service Inc - (TX)</t>
  </si>
  <si>
    <t>Upshur Rural Elec Coop Corp</t>
  </si>
  <si>
    <t>V247 Power Corporation</t>
  </si>
  <si>
    <t>Value Based Brands LLC</t>
  </si>
  <si>
    <t>Varsity Energy</t>
  </si>
  <si>
    <t>Veteran Energy LLC</t>
  </si>
  <si>
    <t>Victoria Electric Coop, Inc</t>
  </si>
  <si>
    <t>Volt Electricity Provider LP</t>
  </si>
  <si>
    <t>Weatherford Mun Utility System</t>
  </si>
  <si>
    <t>Wharton County Elec Coop, Inc</t>
  </si>
  <si>
    <t>Windrose Power &amp; Gas LLC</t>
  </si>
  <si>
    <t>Wise Electric Coop Inc</t>
  </si>
  <si>
    <t>Wolverine Alternative Investments, LLC</t>
  </si>
  <si>
    <t>Wood County Electric Coop, Inc</t>
  </si>
  <si>
    <t>XOOM Energy Texas, LLC</t>
  </si>
  <si>
    <t>Young Energy, LLC</t>
  </si>
  <si>
    <t>City of Bountiful</t>
  </si>
  <si>
    <t>City of Logan - (UT)</t>
  </si>
  <si>
    <t>City of Murray - (UT)</t>
  </si>
  <si>
    <t>City of Springville - (UT)</t>
  </si>
  <si>
    <t>City of St George</t>
  </si>
  <si>
    <t>Lehi City Corporation</t>
  </si>
  <si>
    <t>Provo City Corp</t>
  </si>
  <si>
    <t>Spanish Fork City Corporation</t>
  </si>
  <si>
    <t>Strawberry Electric Serv Dist</t>
  </si>
  <si>
    <t>VA</t>
  </si>
  <si>
    <t>Appalachian Power Co</t>
  </si>
  <si>
    <t>Bristol Virginia Utilities</t>
  </si>
  <si>
    <t>Central Virginia Electric Coop</t>
  </si>
  <si>
    <t>City of Danville - (VA)</t>
  </si>
  <si>
    <t>City of Harrisonburg - (VA)</t>
  </si>
  <si>
    <t>City of Manassas - (VA)</t>
  </si>
  <si>
    <t>City of Salem - (VA)</t>
  </si>
  <si>
    <t>Northern Neck Elec Coop, Inc</t>
  </si>
  <si>
    <t>Northern Virginia Elec Coop</t>
  </si>
  <si>
    <t>Prince George Electric Coop</t>
  </si>
  <si>
    <t>Rappahannock Electric Coop</t>
  </si>
  <si>
    <t>Shenandoah Valley Elec Coop</t>
  </si>
  <si>
    <t>Southside Electric Coop, Inc</t>
  </si>
  <si>
    <t>Town of Bedford - (VA)</t>
  </si>
  <si>
    <t>Virginia Tech Electric Service</t>
  </si>
  <si>
    <t>City of Burlington Electric - (VT)</t>
  </si>
  <si>
    <t>VT</t>
  </si>
  <si>
    <t>Green Mountain Power Corp</t>
  </si>
  <si>
    <t>Vermont Electric Cooperative, Inc</t>
  </si>
  <si>
    <t>Washington Electric Coop - (VT)</t>
  </si>
  <si>
    <t>Benton Rural Electric Assn</t>
  </si>
  <si>
    <t>Big Bend Electric Coop, Inc</t>
  </si>
  <si>
    <t>City of Centralia - (WA)</t>
  </si>
  <si>
    <t>City of Ellensburg - (WA)</t>
  </si>
  <si>
    <t>City of Port Angeles - (WA)</t>
  </si>
  <si>
    <t>City of Richland - (WA)</t>
  </si>
  <si>
    <t>City of Seattle - (WA)</t>
  </si>
  <si>
    <t>City of Tacoma - (WA)</t>
  </si>
  <si>
    <t>Elmhurst Mutual Power &amp; Light Co</t>
  </si>
  <si>
    <t>Lakeview Light &amp; Power</t>
  </si>
  <si>
    <t>Modern Electric Water Company</t>
  </si>
  <si>
    <t>Orcas Power &amp; Light Coop</t>
  </si>
  <si>
    <t>PUD 1 of Snohomish County</t>
  </si>
  <si>
    <t>PUD No 1 of Benton County</t>
  </si>
  <si>
    <t>PUD No 1 of Chelan County</t>
  </si>
  <si>
    <t>PUD No 1 of Clallam County</t>
  </si>
  <si>
    <t>PUD No 1 of Clark County - (WA)</t>
  </si>
  <si>
    <t>PUD No 1 of Cowlitz County</t>
  </si>
  <si>
    <t>PUD No 1 of Douglas County</t>
  </si>
  <si>
    <t>PUD No 1 of Franklin County</t>
  </si>
  <si>
    <t>PUD No 1 of Grays Harbor County</t>
  </si>
  <si>
    <t>PUD No 1 of Jefferson County</t>
  </si>
  <si>
    <t>PUD No 1 of Klickitat County</t>
  </si>
  <si>
    <t>PUD No 1 of Lewis County</t>
  </si>
  <si>
    <t>PUD No 1 of Okanogan County</t>
  </si>
  <si>
    <t>PUD No 1 of Pend Oreille County</t>
  </si>
  <si>
    <t>PUD No 2 of Grant County</t>
  </si>
  <si>
    <t>PUD No 2 of Pacific County</t>
  </si>
  <si>
    <t>PUD No 3 of Mason County</t>
  </si>
  <si>
    <t>Peninsula Light Company</t>
  </si>
  <si>
    <t>Puget Sound Energy Inc</t>
  </si>
  <si>
    <t>Vera Irrigation District #15</t>
  </si>
  <si>
    <t>Adams-Columbia Electric Coop</t>
  </si>
  <si>
    <t>WI</t>
  </si>
  <si>
    <t>Algoma Utility Comm</t>
  </si>
  <si>
    <t>Barron Electric Coop</t>
  </si>
  <si>
    <t>Brodhead Water &amp; Lighting Comm</t>
  </si>
  <si>
    <t>Cedarburg Light &amp; Water Comm</t>
  </si>
  <si>
    <t>City of Black River Falls</t>
  </si>
  <si>
    <t>City of Boscobel - (WI)</t>
  </si>
  <si>
    <t>City of Columbus - (WI)</t>
  </si>
  <si>
    <t>City of Cuba City</t>
  </si>
  <si>
    <t>City of Eagle River - (WI)</t>
  </si>
  <si>
    <t>City of Evansville</t>
  </si>
  <si>
    <t>City of Kaukauna</t>
  </si>
  <si>
    <t>City of Lodi - (WI)</t>
  </si>
  <si>
    <t>City of Marshfield - (WI)</t>
  </si>
  <si>
    <t>City of Menasha - (WI)</t>
  </si>
  <si>
    <t>City of New Holstein - (WI)</t>
  </si>
  <si>
    <t>City of New Richmond</t>
  </si>
  <si>
    <t>City of Plymouth - (WI)</t>
  </si>
  <si>
    <t>City of Richland Center - (WI)</t>
  </si>
  <si>
    <t>City of River Falls</t>
  </si>
  <si>
    <t>City of Stoughton - (WI)</t>
  </si>
  <si>
    <t>City of Sturgeon Bay - (WI)</t>
  </si>
  <si>
    <t>City of Westby</t>
  </si>
  <si>
    <t>Consolidated Water Power Co</t>
  </si>
  <si>
    <t>Dahlberg Light &amp; Power Co</t>
  </si>
  <si>
    <t>Dunn County Electric Coop</t>
  </si>
  <si>
    <t>Florence Utility Comm</t>
  </si>
  <si>
    <t>Hartford Electric</t>
  </si>
  <si>
    <t>Hustisford Utilities</t>
  </si>
  <si>
    <t>Jefferson Utilities</t>
  </si>
  <si>
    <t>Juneau Utility Comm</t>
  </si>
  <si>
    <t>Lake Mills Light &amp; Water</t>
  </si>
  <si>
    <t>Madison Gas &amp; Electric Co</t>
  </si>
  <si>
    <t>Manitowoc Public Utilities</t>
  </si>
  <si>
    <t>New London Electric&amp;Water Util</t>
  </si>
  <si>
    <t>North Central Power Co Inc</t>
  </si>
  <si>
    <t>Oakdale Electric Coop</t>
  </si>
  <si>
    <t>Oconomowoc Utilities</t>
  </si>
  <si>
    <t>Oconto Falls Water &amp; Light Comm</t>
  </si>
  <si>
    <t>Pioneer Power and Light Co</t>
  </si>
  <si>
    <t>Polk-Burnett Electric Coop</t>
  </si>
  <si>
    <t>Reedsburg Utility Comm</t>
  </si>
  <si>
    <t>Riverland Energy Cooperative</t>
  </si>
  <si>
    <t>Shawano Municipal Utilities</t>
  </si>
  <si>
    <t>Slinger Utilities</t>
  </si>
  <si>
    <t>Sun Prairie Utilities</t>
  </si>
  <si>
    <t>Superior Water and Light Co</t>
  </si>
  <si>
    <t>Two Rivers Water &amp; Light</t>
  </si>
  <si>
    <t>Village of Mt. Horeb - (WI)</t>
  </si>
  <si>
    <t>Village of Muscoda - (WI)</t>
  </si>
  <si>
    <t>Village of New Glarus - (WI)</t>
  </si>
  <si>
    <t>Village of Prairie Du Sac - (WI)</t>
  </si>
  <si>
    <t>Village of Waunakee - (WI)</t>
  </si>
  <si>
    <t>Waterloo Light &amp; Water Comm</t>
  </si>
  <si>
    <t>Waupun Utilities</t>
  </si>
  <si>
    <t>Westfield Electric Company</t>
  </si>
  <si>
    <t>Whitehall Electric Utility</t>
  </si>
  <si>
    <t>Wisconsin Electric Power Co</t>
  </si>
  <si>
    <t>Wisconsin Power &amp; Light Co</t>
  </si>
  <si>
    <t>Wisconsin Public Service Corp</t>
  </si>
  <si>
    <t>Wisconsin Rapids W W &amp; L Comm</t>
  </si>
  <si>
    <t>WV</t>
  </si>
  <si>
    <t>Black Diamond Power Co</t>
  </si>
  <si>
    <t>Monongahela Power Co</t>
  </si>
  <si>
    <t>Wheeling Power Co</t>
  </si>
  <si>
    <t>Cheyenne Light Fuel &amp; Power</t>
  </si>
  <si>
    <t>City of Gillette - (WY)</t>
  </si>
  <si>
    <t>High Plains Power Inc</t>
  </si>
  <si>
    <t>Adjustment 2021</t>
  </si>
  <si>
    <t>Other</t>
  </si>
  <si>
    <r>
      <rPr>
        <b/>
        <sz val="11"/>
        <color theme="1"/>
        <rFont val="Gill Sans MT"/>
        <family val="2"/>
        <scheme val="minor"/>
      </rPr>
      <t>Source:</t>
    </r>
    <r>
      <rPr>
        <sz val="11"/>
        <color theme="1"/>
        <rFont val="Gill Sans MT"/>
        <family val="2"/>
        <scheme val="minor"/>
      </rPr>
      <t xml:space="preserve"> ResStock TMY3 State and County weather files https://data.openei.org/s3_viewer?bucket=oedi-data-lake&amp;prefix=nrel-pds-building-stock%2Fend-use-load-profiles-for-us-building-stock%2F2022%2Fresstock_tmy3_release_1%2Fweather%2F</t>
    </r>
  </si>
  <si>
    <t>Dry Bulb (degF)</t>
  </si>
  <si>
    <t>Dry Bulb (degC)</t>
  </si>
  <si>
    <t>Month</t>
  </si>
  <si>
    <t>Day</t>
  </si>
  <si>
    <t>Hour</t>
  </si>
  <si>
    <t>Input Selection</t>
  </si>
  <si>
    <t>Default yes/no</t>
  </si>
  <si>
    <t>https://www.ipcc.ch/report/ar6/wg1/downloads/report/IPCC_AR6_WGI_Chapter07.pdf</t>
  </si>
  <si>
    <t>IPCC 6AR WG, Table 7.15, pp. 1017</t>
  </si>
  <si>
    <t>To use this model, first go to the Dashboard tab. In Step 1, the user selects the state and gas utility to analyze. In Steps 2-5, the user can specify inputs including resource technical potential, cost assumptions, and emissions. The Inputs tab includes some of the more detailed and less commonly changed inputs. For most inputs, a default option is available to allow for faster modeling when the user has limited data available. Alternatively, the user can specify custom data for each input in the model. After specifying inputs in Steps 1-6, the scenario is complete and the user can view results in the bottom half of the Dashboard tab. See the accompanying report, "Building Decarbonization Strategies in the Southwest," for more detail about how the model works and specific assumptions that the model makes.</t>
  </si>
  <si>
    <t>EULP</t>
  </si>
  <si>
    <t>End-use load profile</t>
  </si>
  <si>
    <t>Load shapes derived from an NREL database of building data</t>
  </si>
  <si>
    <t>IRA</t>
  </si>
  <si>
    <t>Inflation Reduction Act</t>
  </si>
  <si>
    <t xml:space="preserve">The 2022 Inflation Reduction Act includes tax credits for clean energy, including green hydrogen. </t>
  </si>
  <si>
    <t>CO2e</t>
  </si>
  <si>
    <t>Carbon dioxide equivalent</t>
  </si>
  <si>
    <t>Used to compare the emissions from various greenhouse gases by converting to the equivalent amount of carbon dioxide with the same global warming potential</t>
  </si>
  <si>
    <t>Heat pump water heater</t>
  </si>
  <si>
    <t>Air-source heat pump system used for water heating</t>
  </si>
  <si>
    <t>Note: The correct state must be chosen from the drop down before that state's utilities will appear in the list</t>
  </si>
  <si>
    <t>Error: Blank Value. Please select a dollar amount, or select User Input</t>
  </si>
  <si>
    <t>Real Discount Rate</t>
  </si>
  <si>
    <t>Nominal Discount Rate</t>
  </si>
  <si>
    <t>Inflation Rate</t>
  </si>
  <si>
    <t>Costs</t>
  </si>
  <si>
    <t>Costs of avoided emissions</t>
  </si>
  <si>
    <t>Levelized costs ($/ton)</t>
  </si>
  <si>
    <t>Portfolio Analysis</t>
  </si>
  <si>
    <t>Annaul reduction target in 2040</t>
  </si>
  <si>
    <t>Annual incremental reduction to reach the 2040 target</t>
  </si>
  <si>
    <t>Space/Water Heating</t>
  </si>
  <si>
    <t>Values</t>
  </si>
  <si>
    <t>Key Results</t>
  </si>
  <si>
    <t>The body of literature surrounding hydrogen blending impacts on the natural gas system suggests that a realistic upper bound for hydrogen blending in the natural gas system without any major retrofits to the system is about 10 percent hydrogen by volume;</t>
  </si>
  <si>
    <t>University of California, Riverside and Gas Technology Institute for The California Public Utilities Commission (CPUC). 2022. “Hydrogen Blending Impacts Study.” July 18. at p. 107-108.</t>
  </si>
  <si>
    <r>
      <t xml:space="preserve">This Excel-based </t>
    </r>
    <r>
      <rPr>
        <i/>
        <sz val="11"/>
        <rFont val="Gill Sans MT"/>
        <family val="2"/>
        <scheme val="minor"/>
      </rPr>
      <t xml:space="preserve">Building Decarbonization Analysis </t>
    </r>
    <r>
      <rPr>
        <sz val="11"/>
        <rFont val="Gill Sans MT"/>
        <family val="2"/>
        <scheme val="minor"/>
      </rPr>
      <t xml:space="preserve">(BDA) tool allows users to evaluate to compare the costs of building decarbonization strategies from the perspective of gas companies in three Southwestern states: Colorado, Nevada, and New Mexico. The three carbon reduction resources analyzed in this model are renewable natural gas (RNG), green hydrogen, and electrification. This model calculates the potential, costs, and emission reduction impacts to decarbonize residential space and water heating for each resource thorugh 2040. The costs included in the BDA tool are teh resource costs analyzed from the perspective of the utility company.  This model uses best available data as of the date of publication. </t>
    </r>
  </si>
  <si>
    <t>User Dashboard - Building Decarbonization Analysis Tool</t>
  </si>
  <si>
    <t>Building Decarbonization Analysis Tool - Version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</si>
</sst>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00"/>
    <numFmt numFmtId="166" formatCode="0.0%"/>
    <numFmt numFmtId="167" formatCode="0.0"/>
    <numFmt numFmtId="168" formatCode="#,##0.000"/>
    <numFmt numFmtId="169" formatCode="#,##0.0000000"/>
    <numFmt numFmtId="170" formatCode="#,##0.0"/>
    <numFmt numFmtId="171" formatCode="_(&quot;$&quot;* #,##0_);_(&quot;$&quot;* \(#,##0\);_(&quot;$&quot;* &quot;-&quot;??_);_(@_)"/>
    <numFmt numFmtId="172" formatCode="&quot;$&quot;#,##0"/>
    <numFmt numFmtId="173" formatCode="&quot;$&quot;#,##0.00"/>
    <numFmt numFmtId="174" formatCode="_(&quot;$&quot;* #,##0.0_);_(&quot;$&quot;* \(#,##0.0\);_(&quot;$&quot;* &quot;-&quot;??_);_(@_)"/>
    <numFmt numFmtId="175" formatCode="_(* #,##0.000_);_(* \(#,##0.000\);_(* &quot;-&quot;??_);_(@_)"/>
    <numFmt numFmtId="176" formatCode="_(* #,##0.0_);_(* \(#,##0.0\);_(* &quot;-&quot;??_);_(@_)"/>
    <numFmt numFmtId="177" formatCode="_(* #,##0.0000_);_(* \(#,##0.0000\);_(* &quot;-&quot;??_);_(@_)"/>
  </numFmts>
  <fonts count="113" x14ac:knownFonts="1">
    <font>
      <sz val="10"/>
      <name val="Arial"/>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name val="Arial"/>
      <family val="2"/>
    </font>
    <font>
      <sz val="11"/>
      <name val="Gill Sans MT"/>
      <family val="2"/>
      <scheme val="minor"/>
    </font>
    <font>
      <b/>
      <sz val="11"/>
      <name val="Gill Sans MT"/>
      <family val="2"/>
      <scheme val="minor"/>
    </font>
    <font>
      <sz val="10"/>
      <name val="Gill Sans MT"/>
      <family val="2"/>
      <scheme val="minor"/>
    </font>
    <font>
      <b/>
      <sz val="10"/>
      <name val="Arial"/>
      <family val="2"/>
    </font>
    <font>
      <sz val="11"/>
      <color theme="4"/>
      <name val="Gill Sans MT"/>
      <family val="2"/>
      <scheme val="minor"/>
    </font>
    <font>
      <b/>
      <sz val="11"/>
      <color theme="0"/>
      <name val="Gill Sans MT"/>
      <family val="2"/>
      <scheme val="minor"/>
    </font>
    <font>
      <b/>
      <sz val="11"/>
      <color theme="1"/>
      <name val="Gill Sans MT"/>
      <family val="2"/>
      <scheme val="minor"/>
    </font>
    <font>
      <b/>
      <sz val="11"/>
      <color theme="4"/>
      <name val="Arial"/>
      <family val="2"/>
    </font>
    <font>
      <b/>
      <sz val="12"/>
      <color theme="0"/>
      <name val="Arial"/>
      <family val="2"/>
    </font>
    <font>
      <b/>
      <sz val="12"/>
      <color theme="1"/>
      <name val="Arial"/>
      <family val="2"/>
    </font>
    <font>
      <b/>
      <sz val="18"/>
      <name val="Gill Sans MT"/>
      <family val="2"/>
      <scheme val="minor"/>
    </font>
    <font>
      <b/>
      <sz val="14"/>
      <name val="Gill Sans MT"/>
      <family val="2"/>
      <scheme val="minor"/>
    </font>
    <font>
      <sz val="14"/>
      <color theme="4"/>
      <name val="Gill Sans MT"/>
      <family val="2"/>
      <scheme val="minor"/>
    </font>
    <font>
      <b/>
      <sz val="12"/>
      <color theme="0"/>
      <name val="Gill Sans MT"/>
      <family val="2"/>
      <scheme val="minor"/>
    </font>
    <font>
      <b/>
      <sz val="18"/>
      <color theme="1"/>
      <name val="Arial"/>
      <family val="2"/>
    </font>
    <font>
      <sz val="11"/>
      <color theme="1"/>
      <name val="Arial"/>
      <family val="2"/>
    </font>
    <font>
      <sz val="10"/>
      <name val="Arial"/>
      <family val="2"/>
    </font>
    <font>
      <u/>
      <sz val="10"/>
      <color theme="10"/>
      <name val="Arial"/>
      <family val="2"/>
    </font>
    <font>
      <b/>
      <sz val="16"/>
      <color theme="1"/>
      <name val="Gill Sans MT"/>
      <family val="2"/>
      <scheme val="minor"/>
    </font>
    <font>
      <u/>
      <sz val="10"/>
      <color theme="4"/>
      <name val="Gill Sans MT"/>
      <family val="2"/>
      <scheme val="minor"/>
    </font>
    <font>
      <i/>
      <sz val="11"/>
      <color theme="1"/>
      <name val="Gill Sans MT"/>
      <family val="2"/>
      <scheme val="minor"/>
    </font>
    <font>
      <sz val="9"/>
      <color theme="1"/>
      <name val="Gill Sans MT"/>
      <family val="2"/>
      <scheme val="minor"/>
    </font>
    <font>
      <sz val="9"/>
      <name val="Gill Sans MT"/>
      <family val="2"/>
      <scheme val="minor"/>
    </font>
    <font>
      <u/>
      <sz val="11"/>
      <color theme="10"/>
      <name val="Gill Sans MT"/>
      <family val="2"/>
      <scheme val="minor"/>
    </font>
    <font>
      <b/>
      <sz val="9"/>
      <color theme="1"/>
      <name val="Gill Sans MT"/>
      <family val="2"/>
      <scheme val="minor"/>
    </font>
    <font>
      <b/>
      <sz val="10"/>
      <color theme="1"/>
      <name val="Gill Sans MT"/>
      <family val="2"/>
      <scheme val="minor"/>
    </font>
    <font>
      <b/>
      <sz val="12"/>
      <color theme="4"/>
      <name val="Gill Sans MT"/>
      <family val="2"/>
      <scheme val="minor"/>
    </font>
    <font>
      <sz val="10"/>
      <color theme="1"/>
      <name val="Gill Sans MT"/>
      <family val="2"/>
      <scheme val="minor"/>
    </font>
    <font>
      <sz val="10"/>
      <name val="Arial"/>
      <family val="2"/>
    </font>
    <font>
      <b/>
      <sz val="14"/>
      <color theme="0"/>
      <name val="Arial"/>
      <family val="2"/>
    </font>
    <font>
      <i/>
      <sz val="11"/>
      <name val="Gill Sans MT"/>
      <family val="2"/>
      <scheme val="minor"/>
    </font>
    <font>
      <i/>
      <sz val="10"/>
      <color theme="1"/>
      <name val="Gill Sans MT"/>
      <family val="2"/>
      <scheme val="minor"/>
    </font>
    <font>
      <sz val="11"/>
      <name val="Gill Sans MT"/>
      <family val="2"/>
    </font>
    <font>
      <sz val="11"/>
      <color rgb="FFFF0000"/>
      <name val="Gill Sans MT"/>
      <family val="2"/>
      <scheme val="minor"/>
    </font>
    <font>
      <sz val="10"/>
      <name val="Arial"/>
      <family val="2"/>
    </font>
    <font>
      <b/>
      <sz val="10"/>
      <name val="Gill Sans MT"/>
      <family val="2"/>
      <scheme val="minor"/>
    </font>
    <font>
      <sz val="9"/>
      <color rgb="FF000000"/>
      <name val="Gill Sans MT"/>
      <family val="2"/>
      <scheme val="minor"/>
    </font>
    <font>
      <i/>
      <sz val="10"/>
      <name val="Gill Sans MT"/>
      <family val="2"/>
      <scheme val="minor"/>
    </font>
    <font>
      <sz val="11"/>
      <color rgb="FFC00000"/>
      <name val="Gill Sans MT"/>
      <family val="2"/>
      <scheme val="minor"/>
    </font>
    <font>
      <sz val="10"/>
      <color rgb="FFFF0000"/>
      <name val="Gill Sans MT"/>
      <family val="2"/>
      <scheme val="minor"/>
    </font>
    <font>
      <sz val="11"/>
      <color theme="6"/>
      <name val="Gill Sans MT"/>
      <family val="2"/>
      <scheme val="minor"/>
    </font>
    <font>
      <sz val="10"/>
      <color indexed="8"/>
      <name val="Arial"/>
      <family val="2"/>
    </font>
    <font>
      <b/>
      <sz val="10"/>
      <color indexed="8"/>
      <name val="Arial"/>
      <family val="2"/>
    </font>
    <font>
      <sz val="10"/>
      <color indexed="30"/>
      <name val="Arial"/>
      <family val="2"/>
    </font>
    <font>
      <b/>
      <sz val="12"/>
      <color indexed="30"/>
      <name val="Arial"/>
      <family val="2"/>
    </font>
    <font>
      <sz val="10"/>
      <color theme="4"/>
      <name val="Gill Sans MT"/>
      <family val="2"/>
      <scheme val="minor"/>
    </font>
    <font>
      <b/>
      <i/>
      <sz val="10"/>
      <color theme="1"/>
      <name val="Gill Sans MT"/>
      <family val="2"/>
      <scheme val="minor"/>
    </font>
    <font>
      <b/>
      <sz val="10"/>
      <color theme="0"/>
      <name val="Gill Sans MT"/>
      <family val="2"/>
      <scheme val="minor"/>
    </font>
    <font>
      <i/>
      <sz val="10"/>
      <color rgb="FF000000"/>
      <name val="Gill Sans MT"/>
      <family val="2"/>
      <scheme val="minor"/>
    </font>
    <font>
      <i/>
      <sz val="10"/>
      <color rgb="FFFF0000"/>
      <name val="Gill Sans MT"/>
      <family val="2"/>
      <scheme val="minor"/>
    </font>
    <font>
      <i/>
      <sz val="9"/>
      <name val="Segoe UI"/>
      <family val="2"/>
    </font>
    <font>
      <sz val="10"/>
      <name val="Gill Sans MT"/>
      <family val="2"/>
      <scheme val="major"/>
    </font>
    <font>
      <sz val="10"/>
      <color rgb="FFC00000"/>
      <name val="Gill Sans MT"/>
      <family val="2"/>
      <scheme val="minor"/>
    </font>
    <font>
      <b/>
      <sz val="9"/>
      <name val="Gill Sans MT"/>
      <family val="2"/>
      <scheme val="minor"/>
    </font>
    <font>
      <sz val="10"/>
      <color rgb="FF000000"/>
      <name val="Gill Sans MT"/>
      <family val="2"/>
      <scheme val="minor"/>
    </font>
    <font>
      <sz val="10"/>
      <color rgb="FFFF0000"/>
      <name val="Arial"/>
      <family val="2"/>
    </font>
    <font>
      <b/>
      <sz val="11"/>
      <color indexed="8"/>
      <name val="Gill Sans MT"/>
      <family val="2"/>
      <scheme val="minor"/>
    </font>
    <font>
      <sz val="10"/>
      <color theme="4"/>
      <name val="Arial"/>
      <family val="2"/>
    </font>
    <font>
      <b/>
      <sz val="10"/>
      <color theme="4"/>
      <name val="Arial"/>
      <family val="2"/>
    </font>
    <font>
      <b/>
      <sz val="10"/>
      <color rgb="FF000000"/>
      <name val="Gill Sans MT"/>
      <family val="2"/>
      <scheme val="minor"/>
    </font>
    <font>
      <b/>
      <sz val="12"/>
      <name val="Gill Sans MT"/>
      <family val="2"/>
      <scheme val="minor"/>
    </font>
    <font>
      <sz val="10"/>
      <color theme="6"/>
      <name val="Gill Sans MT"/>
      <family val="2"/>
      <scheme val="minor"/>
    </font>
    <font>
      <b/>
      <u/>
      <sz val="10"/>
      <color theme="6"/>
      <name val="Arial"/>
      <family val="2"/>
    </font>
    <font>
      <b/>
      <sz val="14"/>
      <name val="Calibri"/>
      <family val="2"/>
    </font>
    <font>
      <sz val="10"/>
      <name val="Calibri"/>
      <family val="2"/>
    </font>
    <font>
      <b/>
      <sz val="10"/>
      <color rgb="FFFF0000"/>
      <name val="Arial"/>
      <family val="2"/>
    </font>
    <font>
      <b/>
      <u/>
      <sz val="12"/>
      <name val="Calibri"/>
      <family val="2"/>
    </font>
    <font>
      <b/>
      <u/>
      <sz val="14"/>
      <name val="Calibri"/>
      <family val="2"/>
    </font>
    <font>
      <b/>
      <sz val="11"/>
      <name val="Calibri"/>
      <family val="2"/>
    </font>
    <font>
      <sz val="10"/>
      <color theme="1"/>
      <name val="Calibri"/>
      <family val="2"/>
    </font>
    <font>
      <u/>
      <sz val="10"/>
      <name val="Calibri"/>
      <family val="2"/>
    </font>
    <font>
      <b/>
      <sz val="14"/>
      <color theme="0" tint="-0.14999847407452621"/>
      <name val="Calibri"/>
      <family val="2"/>
    </font>
    <font>
      <b/>
      <sz val="10"/>
      <color rgb="FF00B0F0"/>
      <name val="Calibri"/>
      <family val="2"/>
    </font>
    <font>
      <b/>
      <sz val="9"/>
      <color indexed="81"/>
      <name val="Tahoma"/>
      <family val="2"/>
    </font>
    <font>
      <sz val="9"/>
      <color indexed="81"/>
      <name val="Tahoma"/>
      <family val="2"/>
    </font>
    <font>
      <b/>
      <sz val="12"/>
      <color rgb="FFFF0000"/>
      <name val="Arial"/>
      <family val="2"/>
    </font>
    <font>
      <b/>
      <sz val="10"/>
      <name val="Gill Sans MT"/>
      <family val="2"/>
      <scheme val="major"/>
    </font>
    <font>
      <i/>
      <sz val="10"/>
      <name val="Gill Sans MT"/>
      <family val="2"/>
      <scheme val="major"/>
    </font>
    <font>
      <b/>
      <sz val="16"/>
      <name val="Gill Sans MT"/>
      <family val="2"/>
      <scheme val="minor"/>
    </font>
    <font>
      <i/>
      <sz val="10"/>
      <color theme="0" tint="-0.249977111117893"/>
      <name val="Gill Sans MT"/>
      <family val="2"/>
      <scheme val="minor"/>
    </font>
    <font>
      <b/>
      <i/>
      <sz val="10"/>
      <color theme="0" tint="-0.249977111117893"/>
      <name val="Gill Sans MT"/>
      <family val="2"/>
      <scheme val="minor"/>
    </font>
    <font>
      <i/>
      <sz val="11"/>
      <color theme="0" tint="-0.249977111117893"/>
      <name val="Gill Sans MT"/>
      <family val="2"/>
      <scheme val="minor"/>
    </font>
    <font>
      <i/>
      <sz val="11"/>
      <color rgb="FFFF0000"/>
      <name val="Gill Sans MT"/>
      <family val="2"/>
      <scheme val="minor"/>
    </font>
    <font>
      <b/>
      <sz val="16"/>
      <name val="Gill Sans MT"/>
      <family val="2"/>
      <scheme val="major"/>
    </font>
    <font>
      <i/>
      <sz val="10"/>
      <color theme="0" tint="-0.34998626667073579"/>
      <name val="Gill Sans MT"/>
      <family val="2"/>
      <scheme val="minor"/>
    </font>
    <font>
      <b/>
      <u/>
      <sz val="10"/>
      <color theme="1"/>
      <name val="Gill Sans MT"/>
      <family val="2"/>
      <scheme val="minor"/>
    </font>
    <font>
      <i/>
      <u/>
      <sz val="10"/>
      <color theme="10"/>
      <name val="Gill Sans MT"/>
      <family val="2"/>
      <scheme val="minor"/>
    </font>
    <font>
      <b/>
      <sz val="10"/>
      <color theme="0" tint="-0.249977111117893"/>
      <name val="Gill Sans MT"/>
      <family val="2"/>
      <scheme val="minor"/>
    </font>
    <font>
      <sz val="11"/>
      <color theme="0" tint="-0.249977111117893"/>
      <name val="Gill Sans MT"/>
      <family val="2"/>
      <scheme val="minor"/>
    </font>
    <font>
      <b/>
      <i/>
      <sz val="10"/>
      <name val="Gill Sans MT"/>
      <family val="2"/>
      <scheme val="minor"/>
    </font>
    <font>
      <i/>
      <sz val="11"/>
      <color rgb="FF000000"/>
      <name val="Gill Sans MT"/>
      <family val="2"/>
    </font>
    <font>
      <sz val="10"/>
      <color rgb="FFFF0000"/>
      <name val="Calibri"/>
      <family val="2"/>
    </font>
  </fonts>
  <fills count="22">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65"/>
        <bgColor indexed="64"/>
      </patternFill>
    </fill>
    <fill>
      <patternFill patternType="solid">
        <fgColor rgb="FFD8E5F1"/>
        <bgColor indexed="64"/>
      </patternFill>
    </fill>
    <fill>
      <patternFill patternType="solid">
        <fgColor theme="7" tint="-0.249977111117893"/>
        <bgColor indexed="64"/>
      </patternFill>
    </fill>
    <fill>
      <patternFill patternType="solid">
        <fgColor theme="8" tint="0.59999389629810485"/>
        <bgColor indexed="64"/>
      </patternFill>
    </fill>
    <fill>
      <patternFill patternType="solid">
        <fgColor rgb="FFFFFFFF"/>
        <bgColor rgb="FF000000"/>
      </patternFill>
    </fill>
  </fills>
  <borders count="55">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style="thin">
        <color theme="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right/>
      <top/>
      <bottom style="thick">
        <color theme="4"/>
      </bottom>
      <diagonal/>
    </border>
    <border>
      <left style="thin">
        <color indexed="64"/>
      </left>
      <right style="thin">
        <color indexed="64"/>
      </right>
      <top/>
      <bottom/>
      <diagonal/>
    </border>
    <border>
      <left/>
      <right/>
      <top/>
      <bottom style="dashed">
        <color theme="0" tint="-0.24994659260841701"/>
      </bottom>
      <diagonal/>
    </border>
    <border>
      <left/>
      <right/>
      <top/>
      <bottom style="thin">
        <color theme="0" tint="-0.249977111117893"/>
      </bottom>
      <diagonal/>
    </border>
    <border>
      <left style="thick">
        <color theme="0"/>
      </left>
      <right style="thick">
        <color theme="0"/>
      </right>
      <top/>
      <bottom style="thin">
        <color theme="0" tint="-0.24994659260841701"/>
      </bottom>
      <diagonal/>
    </border>
    <border>
      <left/>
      <right/>
      <top style="medium">
        <color theme="4"/>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indexed="64"/>
      </bottom>
      <diagonal/>
    </border>
    <border>
      <left/>
      <right/>
      <top style="thin">
        <color auto="1"/>
      </top>
      <bottom/>
      <diagonal/>
    </border>
    <border>
      <left style="thin">
        <color theme="4"/>
      </left>
      <right style="thin">
        <color theme="4"/>
      </right>
      <top style="thin">
        <color theme="4"/>
      </top>
      <bottom style="thin">
        <color indexed="64"/>
      </bottom>
      <diagonal/>
    </border>
    <border>
      <left/>
      <right/>
      <top/>
      <bottom style="thin">
        <color theme="4" tint="-0.499984740745262"/>
      </bottom>
      <diagonal/>
    </border>
    <border>
      <left style="medium">
        <color indexed="64"/>
      </left>
      <right/>
      <top style="medium">
        <color indexed="64"/>
      </top>
      <bottom/>
      <diagonal/>
    </border>
    <border>
      <left style="medium">
        <color auto="1"/>
      </left>
      <right style="thin">
        <color auto="1"/>
      </right>
      <top style="medium">
        <color indexed="64"/>
      </top>
      <bottom/>
      <diagonal/>
    </border>
    <border>
      <left style="thin">
        <color auto="1"/>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tint="-0.34998626667073579"/>
      </right>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4"/>
      </left>
      <right style="thin">
        <color theme="4"/>
      </right>
      <top style="thin">
        <color theme="4"/>
      </top>
      <bottom/>
      <diagonal/>
    </border>
  </borders>
  <cellStyleXfs count="43">
    <xf numFmtId="0" fontId="0" fillId="0" borderId="0"/>
    <xf numFmtId="0" fontId="20" fillId="0" borderId="0"/>
    <xf numFmtId="0" fontId="19" fillId="0" borderId="0"/>
    <xf numFmtId="9" fontId="37" fillId="0" borderId="0" applyFont="0" applyFill="0" applyBorder="0" applyAlignment="0" applyProtection="0"/>
    <xf numFmtId="0" fontId="38" fillId="0" borderId="0" applyNumberForma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40" fillId="0" borderId="0" applyNumberFormat="0" applyFill="0" applyBorder="0" applyAlignment="0" applyProtection="0">
      <alignment vertical="top"/>
      <protection locked="0"/>
    </xf>
    <xf numFmtId="0" fontId="42" fillId="0" borderId="14" applyNumberFormat="0" applyFont="0" applyProtection="0">
      <alignment wrapText="1"/>
    </xf>
    <xf numFmtId="0" fontId="44" fillId="0" borderId="0" applyNumberFormat="0" applyFill="0" applyBorder="0" applyAlignment="0" applyProtection="0"/>
    <xf numFmtId="0" fontId="38" fillId="0" borderId="0" applyNumberFormat="0" applyFill="0" applyBorder="0" applyAlignment="0" applyProtection="0"/>
    <xf numFmtId="9" fontId="20" fillId="0" borderId="0" applyFont="0" applyFill="0" applyBorder="0" applyAlignment="0" applyProtection="0"/>
    <xf numFmtId="0" fontId="45" fillId="0" borderId="15" applyNumberFormat="0" applyProtection="0">
      <alignment wrapText="1"/>
    </xf>
    <xf numFmtId="0" fontId="45" fillId="0" borderId="16" applyNumberFormat="0" applyProtection="0">
      <alignment horizontal="left" wrapText="1"/>
    </xf>
    <xf numFmtId="0" fontId="45" fillId="0" borderId="12" applyNumberFormat="0" applyProtection="0">
      <alignment wrapText="1"/>
    </xf>
    <xf numFmtId="0" fontId="47" fillId="0" borderId="0" applyNumberFormat="0" applyProtection="0">
      <alignment horizontal="left"/>
    </xf>
    <xf numFmtId="0" fontId="42" fillId="0" borderId="17" applyNumberFormat="0" applyProtection="0">
      <alignment vertical="top" wrapText="1"/>
    </xf>
    <xf numFmtId="43" fontId="49" fillId="0" borderId="0" applyFont="0" applyFill="0" applyBorder="0" applyAlignment="0" applyProtection="0"/>
    <xf numFmtId="0" fontId="17" fillId="0" borderId="0"/>
    <xf numFmtId="43" fontId="17" fillId="0" borderId="0" applyFont="0" applyFill="0" applyBorder="0" applyAlignment="0" applyProtection="0"/>
    <xf numFmtId="0" fontId="20"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0" fontId="15" fillId="0" borderId="0"/>
    <xf numFmtId="0" fontId="14" fillId="0" borderId="0"/>
    <xf numFmtId="44" fontId="55" fillId="0" borderId="0" applyFont="0" applyFill="0" applyBorder="0" applyAlignment="0" applyProtection="0"/>
    <xf numFmtId="0" fontId="13" fillId="0" borderId="0"/>
    <xf numFmtId="0" fontId="12" fillId="0" borderId="0"/>
    <xf numFmtId="44" fontId="12" fillId="0" borderId="0" applyFont="0" applyFill="0" applyBorder="0" applyAlignment="0" applyProtection="0"/>
    <xf numFmtId="0" fontId="11" fillId="0" borderId="0"/>
    <xf numFmtId="0" fontId="10"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9" fontId="6" fillId="0" borderId="0" applyFont="0" applyFill="0" applyBorder="0" applyAlignment="0" applyProtection="0"/>
    <xf numFmtId="0" fontId="5" fillId="0" borderId="0"/>
    <xf numFmtId="0" fontId="4" fillId="0" borderId="0"/>
  </cellStyleXfs>
  <cellXfs count="984">
    <xf numFmtId="0" fontId="0" fillId="0" borderId="0" xfId="0"/>
    <xf numFmtId="0" fontId="21" fillId="2" borderId="0" xfId="0" applyFont="1" applyFill="1"/>
    <xf numFmtId="0" fontId="22" fillId="2" borderId="0" xfId="0" applyFont="1" applyFill="1"/>
    <xf numFmtId="0" fontId="0" fillId="2" borderId="0" xfId="0" applyFill="1"/>
    <xf numFmtId="0" fontId="20" fillId="2" borderId="0" xfId="0" applyFont="1" applyFill="1"/>
    <xf numFmtId="0" fontId="24" fillId="2" borderId="0" xfId="0" applyFont="1" applyFill="1"/>
    <xf numFmtId="0" fontId="21" fillId="2" borderId="0" xfId="0" applyFont="1" applyFill="1" applyAlignment="1">
      <alignment horizontal="center"/>
    </xf>
    <xf numFmtId="0" fontId="31" fillId="2" borderId="0" xfId="0" applyFont="1" applyFill="1"/>
    <xf numFmtId="0" fontId="32" fillId="2" borderId="0" xfId="0" applyFont="1" applyFill="1"/>
    <xf numFmtId="0" fontId="32" fillId="2" borderId="2" xfId="0" applyFont="1" applyFill="1" applyBorder="1"/>
    <xf numFmtId="0" fontId="33" fillId="5" borderId="6" xfId="0" applyFont="1" applyFill="1" applyBorder="1"/>
    <xf numFmtId="0" fontId="0" fillId="2" borderId="7" xfId="0" applyFill="1" applyBorder="1"/>
    <xf numFmtId="0" fontId="21" fillId="2" borderId="3" xfId="0" applyFont="1" applyFill="1" applyBorder="1"/>
    <xf numFmtId="0" fontId="0" fillId="2" borderId="4" xfId="0" applyFill="1" applyBorder="1"/>
    <xf numFmtId="0" fontId="0" fillId="2" borderId="1" xfId="0" applyFill="1" applyBorder="1"/>
    <xf numFmtId="0" fontId="21" fillId="2" borderId="1" xfId="0" applyFont="1" applyFill="1" applyBorder="1"/>
    <xf numFmtId="0" fontId="21" fillId="2" borderId="5" xfId="0" applyFont="1" applyFill="1" applyBorder="1"/>
    <xf numFmtId="0" fontId="21" fillId="2" borderId="2" xfId="0" applyFont="1" applyFill="1" applyBorder="1"/>
    <xf numFmtId="0" fontId="30" fillId="8" borderId="0" xfId="0" applyFont="1" applyFill="1" applyAlignment="1">
      <alignment horizontal="left" vertical="center"/>
    </xf>
    <xf numFmtId="0" fontId="29" fillId="7" borderId="0" xfId="0" applyFont="1" applyFill="1" applyAlignment="1">
      <alignment vertical="center"/>
    </xf>
    <xf numFmtId="0" fontId="21" fillId="2" borderId="0" xfId="0" applyFont="1" applyFill="1" applyAlignment="1">
      <alignment horizontal="left" indent="2"/>
    </xf>
    <xf numFmtId="0" fontId="21" fillId="2" borderId="0" xfId="0" applyFont="1" applyFill="1" applyAlignment="1">
      <alignment horizontal="left" indent="15"/>
    </xf>
    <xf numFmtId="0" fontId="21" fillId="2" borderId="0" xfId="0" applyFont="1" applyFill="1" applyAlignment="1">
      <alignment horizontal="left" indent="4"/>
    </xf>
    <xf numFmtId="0" fontId="21" fillId="2" borderId="0" xfId="0" applyFont="1" applyFill="1" applyAlignment="1">
      <alignment vertical="top"/>
    </xf>
    <xf numFmtId="0" fontId="21" fillId="2" borderId="0" xfId="0" applyFont="1" applyFill="1" applyAlignment="1">
      <alignment horizontal="left" indent="3"/>
    </xf>
    <xf numFmtId="0" fontId="21" fillId="2" borderId="0" xfId="0" applyFont="1" applyFill="1" applyAlignment="1">
      <alignment horizontal="left" indent="5"/>
    </xf>
    <xf numFmtId="0" fontId="21" fillId="2" borderId="4" xfId="0" applyFont="1" applyFill="1" applyBorder="1"/>
    <xf numFmtId="0" fontId="21" fillId="2" borderId="1" xfId="0" applyFont="1" applyFill="1" applyBorder="1" applyAlignment="1">
      <alignment horizontal="center"/>
    </xf>
    <xf numFmtId="0" fontId="34" fillId="3" borderId="0" xfId="0" applyFont="1" applyFill="1"/>
    <xf numFmtId="0" fontId="26" fillId="3" borderId="0" xfId="0" applyFont="1" applyFill="1"/>
    <xf numFmtId="0" fontId="26" fillId="2" borderId="0" xfId="0" applyFont="1" applyFill="1"/>
    <xf numFmtId="0" fontId="29" fillId="2" borderId="0" xfId="0" applyFont="1" applyFill="1" applyAlignment="1">
      <alignment vertical="center"/>
    </xf>
    <xf numFmtId="0" fontId="38" fillId="2" borderId="0" xfId="4" applyFill="1"/>
    <xf numFmtId="0" fontId="21" fillId="2" borderId="0" xfId="0" applyFont="1" applyFill="1" applyAlignment="1">
      <alignment horizontal="left"/>
    </xf>
    <xf numFmtId="0" fontId="0" fillId="2" borderId="3" xfId="0" applyFill="1" applyBorder="1"/>
    <xf numFmtId="0" fontId="0" fillId="2" borderId="0" xfId="0" applyFill="1" applyAlignment="1">
      <alignment horizontal="right"/>
    </xf>
    <xf numFmtId="9" fontId="0" fillId="2" borderId="0" xfId="3" applyFont="1" applyFill="1" applyBorder="1" applyAlignment="1">
      <alignment horizontal="center"/>
    </xf>
    <xf numFmtId="0" fontId="34" fillId="2" borderId="0" xfId="0" applyFont="1" applyFill="1"/>
    <xf numFmtId="0" fontId="0" fillId="2" borderId="0" xfId="0" applyFill="1" applyAlignment="1">
      <alignment horizontal="center" vertical="center"/>
    </xf>
    <xf numFmtId="169" fontId="0" fillId="2" borderId="0" xfId="18" applyNumberFormat="1" applyFont="1" applyFill="1" applyBorder="1" applyAlignment="1">
      <alignment horizontal="center" vertical="center"/>
    </xf>
    <xf numFmtId="0" fontId="0" fillId="2" borderId="5" xfId="0" applyFill="1" applyBorder="1"/>
    <xf numFmtId="0" fontId="17" fillId="2" borderId="0" xfId="19" applyFill="1"/>
    <xf numFmtId="0" fontId="36" fillId="2" borderId="0" xfId="19" applyFont="1" applyFill="1"/>
    <xf numFmtId="0" fontId="50" fillId="2" borderId="0" xfId="19" applyFont="1" applyFill="1" applyAlignment="1">
      <alignment vertical="top" wrapText="1"/>
    </xf>
    <xf numFmtId="0" fontId="17" fillId="2" borderId="0" xfId="19" applyFill="1" applyAlignment="1">
      <alignment horizontal="left" vertical="center" wrapText="1"/>
    </xf>
    <xf numFmtId="0" fontId="27" fillId="2" borderId="23" xfId="19" applyFont="1" applyFill="1" applyBorder="1"/>
    <xf numFmtId="0" fontId="17" fillId="2" borderId="23" xfId="19" applyFill="1" applyBorder="1"/>
    <xf numFmtId="0" fontId="17" fillId="2" borderId="21" xfId="19" applyFill="1" applyBorder="1" applyAlignment="1">
      <alignment vertical="top"/>
    </xf>
    <xf numFmtId="0" fontId="41" fillId="2" borderId="21" xfId="19" applyFont="1" applyFill="1" applyBorder="1" applyAlignment="1">
      <alignment vertical="top"/>
    </xf>
    <xf numFmtId="0" fontId="41" fillId="2" borderId="21" xfId="19" applyFont="1" applyFill="1" applyBorder="1" applyAlignment="1">
      <alignment vertical="center"/>
    </xf>
    <xf numFmtId="0" fontId="41" fillId="2" borderId="21" xfId="19" applyFont="1" applyFill="1" applyBorder="1"/>
    <xf numFmtId="0" fontId="41" fillId="2" borderId="0" xfId="19" applyFont="1" applyFill="1" applyAlignment="1">
      <alignment vertical="top"/>
    </xf>
    <xf numFmtId="0" fontId="17" fillId="2" borderId="0" xfId="19" applyFill="1" applyAlignment="1">
      <alignment horizontal="center"/>
    </xf>
    <xf numFmtId="0" fontId="27" fillId="2" borderId="0" xfId="19" applyFont="1" applyFill="1"/>
    <xf numFmtId="0" fontId="17" fillId="2" borderId="0" xfId="19" applyFill="1" applyAlignment="1">
      <alignment horizontal="center" vertical="center"/>
    </xf>
    <xf numFmtId="0" fontId="17" fillId="2" borderId="0" xfId="19" applyFill="1" applyAlignment="1">
      <alignment vertical="top"/>
    </xf>
    <xf numFmtId="0" fontId="39" fillId="2" borderId="0" xfId="0" applyFont="1" applyFill="1"/>
    <xf numFmtId="0" fontId="18" fillId="2" borderId="0" xfId="5" applyFill="1"/>
    <xf numFmtId="0" fontId="0" fillId="2" borderId="13" xfId="0" applyFill="1" applyBorder="1" applyAlignment="1">
      <alignment horizontal="center"/>
    </xf>
    <xf numFmtId="0" fontId="51" fillId="2" borderId="0" xfId="0" applyFont="1" applyFill="1"/>
    <xf numFmtId="9" fontId="21" fillId="2" borderId="0" xfId="3" applyFont="1" applyFill="1" applyBorder="1" applyAlignment="1">
      <alignment horizontal="center"/>
    </xf>
    <xf numFmtId="0" fontId="27" fillId="2" borderId="0" xfId="5" applyFont="1" applyFill="1"/>
    <xf numFmtId="0" fontId="27" fillId="2" borderId="0" xfId="0" applyFont="1" applyFill="1"/>
    <xf numFmtId="0" fontId="22" fillId="2" borderId="0" xfId="0" applyFont="1" applyFill="1" applyAlignment="1">
      <alignment horizontal="left"/>
    </xf>
    <xf numFmtId="0" fontId="21" fillId="2" borderId="19" xfId="0" applyFont="1" applyFill="1" applyBorder="1"/>
    <xf numFmtId="0" fontId="21" fillId="8" borderId="0" xfId="0" applyFont="1" applyFill="1"/>
    <xf numFmtId="0" fontId="21" fillId="15" borderId="0" xfId="0" applyFont="1" applyFill="1"/>
    <xf numFmtId="168" fontId="21" fillId="2" borderId="11" xfId="18" applyNumberFormat="1" applyFont="1" applyFill="1" applyBorder="1" applyAlignment="1">
      <alignment horizontal="center" vertical="center" wrapText="1"/>
    </xf>
    <xf numFmtId="168" fontId="21" fillId="2" borderId="11" xfId="18" applyNumberFormat="1" applyFont="1" applyFill="1" applyBorder="1" applyAlignment="1">
      <alignment horizontal="center" vertical="center"/>
    </xf>
    <xf numFmtId="0" fontId="0" fillId="2" borderId="25" xfId="0" applyFill="1" applyBorder="1"/>
    <xf numFmtId="3" fontId="21" fillId="2" borderId="0" xfId="0" applyNumberFormat="1" applyFont="1" applyFill="1" applyAlignment="1">
      <alignment horizontal="center" vertical="center"/>
    </xf>
    <xf numFmtId="0" fontId="22" fillId="2" borderId="18" xfId="0" applyFont="1" applyFill="1" applyBorder="1"/>
    <xf numFmtId="0" fontId="22" fillId="2" borderId="26" xfId="0" applyFont="1" applyFill="1" applyBorder="1"/>
    <xf numFmtId="0" fontId="33" fillId="2" borderId="25" xfId="0" applyFont="1" applyFill="1" applyBorder="1"/>
    <xf numFmtId="0" fontId="32" fillId="6" borderId="25" xfId="0" applyFont="1" applyFill="1" applyBorder="1"/>
    <xf numFmtId="0" fontId="22" fillId="2" borderId="19" xfId="0" applyFont="1" applyFill="1" applyBorder="1"/>
    <xf numFmtId="0" fontId="22" fillId="2" borderId="0" xfId="0" applyFont="1" applyFill="1" applyAlignment="1">
      <alignment horizontal="center"/>
    </xf>
    <xf numFmtId="0" fontId="21" fillId="2" borderId="26" xfId="0" applyFont="1" applyFill="1" applyBorder="1"/>
    <xf numFmtId="4" fontId="21" fillId="2" borderId="0" xfId="0" applyNumberFormat="1" applyFont="1" applyFill="1" applyAlignment="1">
      <alignment horizontal="center" vertical="center"/>
    </xf>
    <xf numFmtId="0" fontId="22" fillId="2" borderId="0" xfId="0" applyFont="1" applyFill="1" applyAlignment="1">
      <alignment horizontal="center" wrapText="1"/>
    </xf>
    <xf numFmtId="0" fontId="28" fillId="5" borderId="27" xfId="0" applyFont="1" applyFill="1" applyBorder="1" applyAlignment="1">
      <alignment horizontal="center" vertical="center"/>
    </xf>
    <xf numFmtId="0" fontId="21" fillId="2" borderId="0" xfId="0" quotePrefix="1" applyFont="1" applyFill="1"/>
    <xf numFmtId="0" fontId="28" fillId="5" borderId="6" xfId="0" applyFont="1" applyFill="1" applyBorder="1" applyAlignment="1">
      <alignment horizontal="center" vertical="center" wrapText="1"/>
    </xf>
    <xf numFmtId="0" fontId="21" fillId="2" borderId="0" xfId="0" applyFont="1" applyFill="1" applyAlignment="1">
      <alignment horizontal="center" vertical="center"/>
    </xf>
    <xf numFmtId="0" fontId="22" fillId="2" borderId="0" xfId="0" applyFont="1" applyFill="1" applyAlignment="1">
      <alignment vertical="center"/>
    </xf>
    <xf numFmtId="0" fontId="20" fillId="0" borderId="25" xfId="0" applyFont="1" applyBorder="1"/>
    <xf numFmtId="0" fontId="24" fillId="12" borderId="25" xfId="0" applyFont="1" applyFill="1" applyBorder="1"/>
    <xf numFmtId="0" fontId="21" fillId="2" borderId="25" xfId="0" applyFont="1" applyFill="1" applyBorder="1" applyAlignment="1">
      <alignment horizontal="center"/>
    </xf>
    <xf numFmtId="9" fontId="21" fillId="2" borderId="25" xfId="3" applyFont="1" applyFill="1" applyBorder="1" applyAlignment="1">
      <alignment horizontal="center"/>
    </xf>
    <xf numFmtId="0" fontId="54" fillId="2" borderId="0" xfId="0" applyFont="1" applyFill="1"/>
    <xf numFmtId="3" fontId="25" fillId="2" borderId="25" xfId="0" applyNumberFormat="1" applyFont="1" applyFill="1" applyBorder="1" applyAlignment="1">
      <alignment horizontal="center" vertical="center"/>
    </xf>
    <xf numFmtId="3" fontId="25" fillId="2" borderId="0" xfId="0" applyNumberFormat="1" applyFont="1" applyFill="1" applyAlignment="1">
      <alignment horizontal="center" vertical="center"/>
    </xf>
    <xf numFmtId="0" fontId="23" fillId="0" borderId="0" xfId="0" applyFont="1" applyAlignment="1">
      <alignment vertical="center"/>
    </xf>
    <xf numFmtId="0" fontId="0" fillId="0" borderId="0" xfId="0" applyAlignment="1">
      <alignment horizontal="center"/>
    </xf>
    <xf numFmtId="9" fontId="21" fillId="2" borderId="25" xfId="0" applyNumberFormat="1" applyFont="1" applyFill="1" applyBorder="1" applyAlignment="1">
      <alignment horizontal="center"/>
    </xf>
    <xf numFmtId="0" fontId="56" fillId="0" borderId="0" xfId="0" applyFont="1" applyAlignment="1">
      <alignment vertical="center"/>
    </xf>
    <xf numFmtId="0" fontId="56" fillId="5" borderId="22" xfId="0" applyFont="1" applyFill="1" applyBorder="1" applyAlignment="1">
      <alignment vertical="center"/>
    </xf>
    <xf numFmtId="0" fontId="56" fillId="5" borderId="21" xfId="0" applyFont="1" applyFill="1" applyBorder="1" applyAlignment="1">
      <alignment vertical="center"/>
    </xf>
    <xf numFmtId="0" fontId="56" fillId="5" borderId="21" xfId="0" applyFont="1" applyFill="1" applyBorder="1" applyAlignment="1">
      <alignment horizontal="center" vertical="center"/>
    </xf>
    <xf numFmtId="0" fontId="56" fillId="5" borderId="20" xfId="0" applyFont="1" applyFill="1" applyBorder="1" applyAlignment="1">
      <alignment vertical="center"/>
    </xf>
    <xf numFmtId="0" fontId="56" fillId="5" borderId="25" xfId="0" applyFont="1" applyFill="1" applyBorder="1" applyAlignment="1">
      <alignment vertical="center"/>
    </xf>
    <xf numFmtId="0" fontId="18" fillId="2" borderId="25" xfId="5" applyFill="1" applyBorder="1"/>
    <xf numFmtId="0" fontId="18" fillId="5" borderId="25" xfId="5" applyFill="1" applyBorder="1"/>
    <xf numFmtId="0" fontId="21" fillId="2" borderId="0" xfId="0" applyFont="1" applyFill="1" applyAlignment="1">
      <alignment vertical="center"/>
    </xf>
    <xf numFmtId="0" fontId="25" fillId="2" borderId="0" xfId="5" applyFont="1" applyFill="1" applyAlignment="1">
      <alignment horizontal="right"/>
    </xf>
    <xf numFmtId="0" fontId="25" fillId="2" borderId="0" xfId="5" applyFont="1" applyFill="1"/>
    <xf numFmtId="0" fontId="21" fillId="6" borderId="25" xfId="0" applyFont="1" applyFill="1" applyBorder="1" applyAlignment="1">
      <alignment horizontal="center"/>
    </xf>
    <xf numFmtId="0" fontId="59" fillId="2" borderId="0" xfId="0" applyFont="1" applyFill="1"/>
    <xf numFmtId="173" fontId="21" fillId="2" borderId="25" xfId="0" applyNumberFormat="1" applyFont="1" applyFill="1" applyBorder="1" applyAlignment="1">
      <alignment horizontal="center"/>
    </xf>
    <xf numFmtId="0" fontId="56" fillId="14" borderId="22" xfId="0" applyFont="1" applyFill="1" applyBorder="1" applyAlignment="1">
      <alignment vertical="center"/>
    </xf>
    <xf numFmtId="0" fontId="56" fillId="14" borderId="21" xfId="0" applyFont="1" applyFill="1" applyBorder="1" applyAlignment="1">
      <alignment vertical="center"/>
    </xf>
    <xf numFmtId="0" fontId="56" fillId="14" borderId="21" xfId="0" applyFont="1" applyFill="1" applyBorder="1" applyAlignment="1">
      <alignment horizontal="center" vertical="center"/>
    </xf>
    <xf numFmtId="0" fontId="56" fillId="14" borderId="25" xfId="0" applyFont="1" applyFill="1" applyBorder="1" applyAlignment="1">
      <alignment vertical="center"/>
    </xf>
    <xf numFmtId="0" fontId="56" fillId="14" borderId="20" xfId="0" applyFont="1" applyFill="1" applyBorder="1" applyAlignment="1">
      <alignment vertical="center"/>
    </xf>
    <xf numFmtId="0" fontId="0" fillId="11" borderId="22" xfId="0" applyFill="1" applyBorder="1" applyAlignment="1">
      <alignment horizontal="center"/>
    </xf>
    <xf numFmtId="0" fontId="18" fillId="2" borderId="22" xfId="5" applyFill="1" applyBorder="1"/>
    <xf numFmtId="0" fontId="0" fillId="0" borderId="2" xfId="0" applyBorder="1" applyAlignment="1">
      <alignment horizontal="center"/>
    </xf>
    <xf numFmtId="0" fontId="18" fillId="0" borderId="2" xfId="5" applyBorder="1"/>
    <xf numFmtId="0" fontId="0" fillId="2" borderId="11" xfId="0" applyFill="1" applyBorder="1" applyAlignment="1">
      <alignment horizontal="center"/>
    </xf>
    <xf numFmtId="0" fontId="23" fillId="2" borderId="25" xfId="0" applyFont="1" applyFill="1" applyBorder="1"/>
    <xf numFmtId="0" fontId="13" fillId="9" borderId="21" xfId="28" applyFill="1" applyBorder="1"/>
    <xf numFmtId="0" fontId="56" fillId="9" borderId="21" xfId="28" applyFont="1" applyFill="1" applyBorder="1" applyAlignment="1">
      <alignment vertical="center"/>
    </xf>
    <xf numFmtId="0" fontId="56" fillId="9" borderId="20" xfId="28" applyFont="1" applyFill="1" applyBorder="1" applyAlignment="1">
      <alignment vertical="center"/>
    </xf>
    <xf numFmtId="0" fontId="61" fillId="2" borderId="0" xfId="0" applyFont="1" applyFill="1"/>
    <xf numFmtId="0" fontId="10" fillId="17" borderId="0" xfId="32" applyFill="1"/>
    <xf numFmtId="4" fontId="62" fillId="0" borderId="25" xfId="32" applyNumberFormat="1" applyFont="1" applyBorder="1" applyAlignment="1">
      <alignment horizontal="right" wrapText="1"/>
    </xf>
    <xf numFmtId="170" fontId="62" fillId="0" borderId="25" xfId="32" applyNumberFormat="1" applyFont="1" applyBorder="1" applyAlignment="1">
      <alignment horizontal="right" wrapText="1"/>
    </xf>
    <xf numFmtId="3" fontId="62" fillId="0" borderId="25" xfId="32" applyNumberFormat="1" applyFont="1" applyBorder="1" applyAlignment="1">
      <alignment horizontal="right" wrapText="1"/>
    </xf>
    <xf numFmtId="0" fontId="62" fillId="0" borderId="25" xfId="32" applyFont="1" applyBorder="1" applyAlignment="1">
      <alignment horizontal="left" wrapText="1"/>
    </xf>
    <xf numFmtId="0" fontId="63" fillId="18" borderId="25" xfId="32" applyFont="1" applyFill="1" applyBorder="1" applyAlignment="1">
      <alignment horizontal="left" vertical="center" wrapText="1"/>
    </xf>
    <xf numFmtId="0" fontId="56" fillId="9" borderId="25" xfId="0" applyFont="1" applyFill="1" applyBorder="1" applyAlignment="1">
      <alignment horizontal="center" vertical="center" wrapText="1"/>
    </xf>
    <xf numFmtId="0" fontId="41" fillId="0" borderId="0" xfId="33" applyFont="1" applyAlignment="1">
      <alignment horizontal="left" indent="1"/>
    </xf>
    <xf numFmtId="0" fontId="52" fillId="12" borderId="13" xfId="33" applyFont="1" applyFill="1" applyBorder="1" applyAlignment="1">
      <alignment horizontal="center"/>
    </xf>
    <xf numFmtId="0" fontId="52" fillId="12" borderId="2" xfId="33" applyFont="1" applyFill="1" applyBorder="1" applyAlignment="1">
      <alignment horizontal="center"/>
    </xf>
    <xf numFmtId="0" fontId="52" fillId="12" borderId="3" xfId="33" applyFont="1" applyFill="1" applyBorder="1" applyAlignment="1">
      <alignment horizontal="center"/>
    </xf>
    <xf numFmtId="173" fontId="21" fillId="2" borderId="0" xfId="0" applyNumberFormat="1" applyFont="1" applyFill="1" applyAlignment="1">
      <alignment horizontal="center"/>
    </xf>
    <xf numFmtId="9" fontId="21" fillId="6" borderId="25" xfId="0" applyNumberFormat="1" applyFont="1" applyFill="1" applyBorder="1" applyAlignment="1">
      <alignment horizontal="center"/>
    </xf>
    <xf numFmtId="3" fontId="22" fillId="2" borderId="0" xfId="0" applyNumberFormat="1" applyFont="1" applyFill="1" applyAlignment="1">
      <alignment horizontal="center" vertical="center"/>
    </xf>
    <xf numFmtId="173" fontId="21" fillId="6" borderId="25" xfId="0" applyNumberFormat="1" applyFont="1" applyFill="1" applyBorder="1" applyAlignment="1">
      <alignment horizontal="center"/>
    </xf>
    <xf numFmtId="9" fontId="25" fillId="2" borderId="25" xfId="3" applyFont="1" applyFill="1" applyBorder="1" applyAlignment="1">
      <alignment horizontal="center"/>
    </xf>
    <xf numFmtId="9" fontId="25" fillId="2" borderId="25" xfId="0" applyNumberFormat="1" applyFont="1" applyFill="1" applyBorder="1" applyAlignment="1">
      <alignment horizontal="center"/>
    </xf>
    <xf numFmtId="0" fontId="25" fillId="2" borderId="25" xfId="0" applyFont="1" applyFill="1" applyBorder="1" applyAlignment="1">
      <alignment horizontal="center"/>
    </xf>
    <xf numFmtId="0" fontId="21" fillId="2" borderId="26" xfId="0" applyFont="1" applyFill="1" applyBorder="1" applyAlignment="1">
      <alignment horizontal="center"/>
    </xf>
    <xf numFmtId="0" fontId="48" fillId="5" borderId="25" xfId="28" applyFont="1" applyFill="1" applyBorder="1" applyAlignment="1">
      <alignment horizontal="center"/>
    </xf>
    <xf numFmtId="0" fontId="23" fillId="12" borderId="4" xfId="0" applyFont="1" applyFill="1" applyBorder="1"/>
    <xf numFmtId="0" fontId="58" fillId="12" borderId="11" xfId="0" applyFont="1" applyFill="1" applyBorder="1" applyAlignment="1">
      <alignment horizontal="center"/>
    </xf>
    <xf numFmtId="0" fontId="58" fillId="12" borderId="3" xfId="0" applyFont="1" applyFill="1" applyBorder="1" applyAlignment="1">
      <alignment horizontal="center"/>
    </xf>
    <xf numFmtId="0" fontId="58" fillId="12" borderId="13" xfId="0" applyFont="1" applyFill="1" applyBorder="1" applyAlignment="1">
      <alignment horizontal="center"/>
    </xf>
    <xf numFmtId="0" fontId="56" fillId="9" borderId="25" xfId="0" applyFont="1" applyFill="1" applyBorder="1" applyAlignment="1">
      <alignment horizontal="left" vertical="center" wrapText="1"/>
    </xf>
    <xf numFmtId="9" fontId="21" fillId="5" borderId="0" xfId="3" applyFont="1" applyFill="1" applyBorder="1"/>
    <xf numFmtId="9" fontId="21" fillId="5" borderId="34" xfId="3" applyFont="1" applyFill="1" applyBorder="1"/>
    <xf numFmtId="9" fontId="21" fillId="5" borderId="34" xfId="0" applyNumberFormat="1" applyFont="1" applyFill="1" applyBorder="1"/>
    <xf numFmtId="9" fontId="21" fillId="5" borderId="23" xfId="3" applyFont="1" applyFill="1" applyBorder="1"/>
    <xf numFmtId="9" fontId="21" fillId="5" borderId="36" xfId="0" applyNumberFormat="1" applyFont="1" applyFill="1" applyBorder="1"/>
    <xf numFmtId="0" fontId="21" fillId="0" borderId="0" xfId="0" applyFont="1"/>
    <xf numFmtId="0" fontId="56" fillId="10" borderId="22" xfId="0" applyFont="1" applyFill="1" applyBorder="1"/>
    <xf numFmtId="0" fontId="56" fillId="10" borderId="21" xfId="0" applyFont="1" applyFill="1" applyBorder="1"/>
    <xf numFmtId="0" fontId="56" fillId="10" borderId="21" xfId="0" applyFont="1" applyFill="1" applyBorder="1" applyAlignment="1">
      <alignment horizontal="center"/>
    </xf>
    <xf numFmtId="0" fontId="74" fillId="10" borderId="21" xfId="0" applyFont="1" applyFill="1" applyBorder="1" applyAlignment="1">
      <alignment horizontal="center"/>
    </xf>
    <xf numFmtId="0" fontId="56" fillId="10" borderId="20" xfId="0" applyFont="1" applyFill="1" applyBorder="1" applyAlignment="1">
      <alignment horizontal="center"/>
    </xf>
    <xf numFmtId="0" fontId="22" fillId="5" borderId="25" xfId="26" applyFont="1" applyFill="1" applyBorder="1" applyAlignment="1">
      <alignment horizontal="center"/>
    </xf>
    <xf numFmtId="0" fontId="21" fillId="2" borderId="25" xfId="26" applyFont="1" applyFill="1" applyBorder="1" applyAlignment="1">
      <alignment horizontal="center"/>
    </xf>
    <xf numFmtId="165" fontId="21" fillId="2" borderId="25" xfId="26" applyNumberFormat="1" applyFont="1" applyFill="1" applyBorder="1" applyAlignment="1">
      <alignment horizontal="center"/>
    </xf>
    <xf numFmtId="0" fontId="24" fillId="5" borderId="25" xfId="0" applyFont="1" applyFill="1" applyBorder="1"/>
    <xf numFmtId="0" fontId="20" fillId="2" borderId="25" xfId="0" applyFont="1" applyFill="1" applyBorder="1"/>
    <xf numFmtId="9" fontId="0" fillId="2" borderId="25" xfId="12" applyFont="1" applyFill="1" applyBorder="1"/>
    <xf numFmtId="2" fontId="0" fillId="2" borderId="25" xfId="0" applyNumberFormat="1" applyFill="1" applyBorder="1"/>
    <xf numFmtId="0" fontId="24" fillId="5" borderId="25" xfId="0" applyFont="1" applyFill="1" applyBorder="1" applyAlignment="1">
      <alignment horizontal="center"/>
    </xf>
    <xf numFmtId="0" fontId="27" fillId="5" borderId="18" xfId="0" applyFont="1" applyFill="1" applyBorder="1" applyAlignment="1">
      <alignment horizontal="center"/>
    </xf>
    <xf numFmtId="0" fontId="27" fillId="4" borderId="0" xfId="0" applyFont="1" applyFill="1" applyAlignment="1">
      <alignment horizontal="center"/>
    </xf>
    <xf numFmtId="0" fontId="27" fillId="5" borderId="0" xfId="0" applyFont="1" applyFill="1" applyAlignment="1">
      <alignment horizontal="center"/>
    </xf>
    <xf numFmtId="0" fontId="27" fillId="5" borderId="2" xfId="0" applyFont="1" applyFill="1" applyBorder="1" applyAlignment="1">
      <alignment horizontal="center"/>
    </xf>
    <xf numFmtId="0" fontId="0" fillId="2" borderId="2" xfId="0" applyFill="1" applyBorder="1" applyAlignment="1">
      <alignment horizontal="center"/>
    </xf>
    <xf numFmtId="0" fontId="14" fillId="2" borderId="0" xfId="26" applyFill="1" applyAlignment="1">
      <alignment horizontal="center"/>
    </xf>
    <xf numFmtId="1" fontId="14" fillId="2" borderId="0" xfId="26" applyNumberFormat="1" applyFill="1" applyAlignment="1">
      <alignment horizontal="center"/>
    </xf>
    <xf numFmtId="0" fontId="0" fillId="2" borderId="4" xfId="0" applyFill="1" applyBorder="1" applyAlignment="1">
      <alignment horizontal="center"/>
    </xf>
    <xf numFmtId="0" fontId="14" fillId="2" borderId="1" xfId="26" applyFill="1" applyBorder="1" applyAlignment="1">
      <alignment horizontal="center"/>
    </xf>
    <xf numFmtId="0" fontId="0" fillId="5" borderId="25" xfId="0" applyFill="1" applyBorder="1"/>
    <xf numFmtId="0" fontId="24" fillId="5" borderId="25" xfId="0" applyFont="1" applyFill="1" applyBorder="1" applyAlignment="1">
      <alignment wrapText="1"/>
    </xf>
    <xf numFmtId="0" fontId="20" fillId="2" borderId="22" xfId="0" applyFont="1" applyFill="1" applyBorder="1"/>
    <xf numFmtId="0" fontId="0" fillId="2" borderId="22" xfId="0" applyFill="1" applyBorder="1"/>
    <xf numFmtId="0" fontId="24" fillId="2" borderId="22" xfId="0" applyFont="1" applyFill="1" applyBorder="1"/>
    <xf numFmtId="167" fontId="0" fillId="2" borderId="22" xfId="0" applyNumberFormat="1" applyFill="1" applyBorder="1"/>
    <xf numFmtId="0" fontId="0" fillId="13" borderId="25" xfId="0" applyFill="1" applyBorder="1"/>
    <xf numFmtId="0" fontId="0" fillId="2" borderId="25" xfId="0" applyFill="1" applyBorder="1" applyAlignment="1">
      <alignment horizontal="center" vertical="center"/>
    </xf>
    <xf numFmtId="0" fontId="0" fillId="2" borderId="25" xfId="0" applyFill="1" applyBorder="1" applyAlignment="1">
      <alignment horizontal="left" vertical="center"/>
    </xf>
    <xf numFmtId="0" fontId="75" fillId="2" borderId="25" xfId="0" applyFont="1" applyFill="1" applyBorder="1" applyAlignment="1">
      <alignment vertical="center"/>
    </xf>
    <xf numFmtId="0" fontId="20" fillId="2" borderId="25" xfId="0" applyFont="1" applyFill="1" applyBorder="1" applyAlignment="1">
      <alignment horizontal="center" vertical="center"/>
    </xf>
    <xf numFmtId="0" fontId="23" fillId="2" borderId="25" xfId="0" applyFont="1" applyFill="1" applyBorder="1" applyAlignment="1">
      <alignment vertical="center"/>
    </xf>
    <xf numFmtId="0" fontId="20" fillId="2" borderId="25" xfId="0" quotePrefix="1" applyFont="1" applyFill="1" applyBorder="1" applyAlignment="1">
      <alignment horizontal="left" vertical="center"/>
    </xf>
    <xf numFmtId="0" fontId="8" fillId="0" borderId="0" xfId="37"/>
    <xf numFmtId="0" fontId="8" fillId="2" borderId="0" xfId="37" applyFill="1"/>
    <xf numFmtId="0" fontId="76" fillId="2" borderId="0" xfId="0" applyFont="1" applyFill="1"/>
    <xf numFmtId="0" fontId="0" fillId="5" borderId="37" xfId="0" applyFill="1" applyBorder="1" applyAlignment="1">
      <alignment horizontal="center" vertical="center" wrapText="1"/>
    </xf>
    <xf numFmtId="0" fontId="23" fillId="12" borderId="18" xfId="0" applyFont="1" applyFill="1" applyBorder="1" applyAlignment="1">
      <alignment horizontal="center"/>
    </xf>
    <xf numFmtId="0" fontId="23" fillId="12" borderId="26" xfId="0" applyFont="1" applyFill="1" applyBorder="1" applyAlignment="1">
      <alignment horizontal="center"/>
    </xf>
    <xf numFmtId="0" fontId="23" fillId="12" borderId="2" xfId="0" applyFont="1" applyFill="1" applyBorder="1" applyAlignment="1">
      <alignment horizontal="center"/>
    </xf>
    <xf numFmtId="0" fontId="52" fillId="12" borderId="2" xfId="0" applyFont="1" applyFill="1" applyBorder="1" applyAlignment="1">
      <alignment horizontal="center" wrapText="1"/>
    </xf>
    <xf numFmtId="0" fontId="52" fillId="12" borderId="3" xfId="0" applyFont="1" applyFill="1" applyBorder="1" applyAlignment="1">
      <alignment horizontal="center" wrapText="1"/>
    </xf>
    <xf numFmtId="0" fontId="52" fillId="12" borderId="13" xfId="0" applyFont="1" applyFill="1" applyBorder="1" applyAlignment="1">
      <alignment horizontal="center" wrapText="1"/>
    </xf>
    <xf numFmtId="0" fontId="58" fillId="12" borderId="0" xfId="0" applyFont="1" applyFill="1" applyAlignment="1">
      <alignment horizontal="center"/>
    </xf>
    <xf numFmtId="0" fontId="48" fillId="12" borderId="18" xfId="0" applyFont="1" applyFill="1" applyBorder="1" applyAlignment="1">
      <alignment horizontal="center"/>
    </xf>
    <xf numFmtId="0" fontId="23" fillId="2" borderId="25" xfId="0" applyFont="1" applyFill="1" applyBorder="1" applyAlignment="1">
      <alignment horizontal="center" vertical="center"/>
    </xf>
    <xf numFmtId="0" fontId="23" fillId="2" borderId="25" xfId="0" applyFont="1" applyFill="1" applyBorder="1" applyAlignment="1">
      <alignment horizontal="left" vertical="center"/>
    </xf>
    <xf numFmtId="0" fontId="23" fillId="2" borderId="25" xfId="0" quotePrefix="1" applyFont="1" applyFill="1" applyBorder="1" applyAlignment="1">
      <alignment horizontal="left" vertical="center"/>
    </xf>
    <xf numFmtId="0" fontId="75" fillId="14" borderId="18" xfId="0" applyFont="1" applyFill="1" applyBorder="1"/>
    <xf numFmtId="0" fontId="75" fillId="14" borderId="26" xfId="0" applyFont="1" applyFill="1" applyBorder="1"/>
    <xf numFmtId="0" fontId="75" fillId="14" borderId="19" xfId="0" applyFont="1" applyFill="1" applyBorder="1"/>
    <xf numFmtId="0" fontId="23" fillId="11" borderId="25" xfId="0" applyFont="1" applyFill="1" applyBorder="1" applyAlignment="1">
      <alignment horizontal="center" vertical="center"/>
    </xf>
    <xf numFmtId="0" fontId="48" fillId="9" borderId="25" xfId="0" applyFont="1" applyFill="1" applyBorder="1" applyAlignment="1">
      <alignment horizontal="center" vertical="top" wrapText="1"/>
    </xf>
    <xf numFmtId="3" fontId="23" fillId="2" borderId="25" xfId="35" applyNumberFormat="1" applyFont="1" applyFill="1" applyBorder="1"/>
    <xf numFmtId="44" fontId="23" fillId="2" borderId="25" xfId="35" applyFont="1" applyFill="1" applyBorder="1"/>
    <xf numFmtId="0" fontId="58" fillId="12" borderId="2" xfId="0" applyFont="1" applyFill="1" applyBorder="1" applyAlignment="1">
      <alignment horizontal="center" wrapText="1"/>
    </xf>
    <xf numFmtId="0" fontId="58" fillId="12" borderId="18" xfId="0" applyFont="1" applyFill="1" applyBorder="1" applyAlignment="1">
      <alignment horizontal="center"/>
    </xf>
    <xf numFmtId="0" fontId="58" fillId="12" borderId="26" xfId="0" applyFont="1" applyFill="1" applyBorder="1" applyAlignment="1">
      <alignment horizontal="center"/>
    </xf>
    <xf numFmtId="0" fontId="58" fillId="12" borderId="19" xfId="0" applyFont="1" applyFill="1" applyBorder="1" applyAlignment="1">
      <alignment horizontal="center"/>
    </xf>
    <xf numFmtId="3" fontId="23" fillId="2" borderId="25" xfId="35" applyNumberFormat="1" applyFont="1" applyFill="1" applyBorder="1" applyAlignment="1">
      <alignment horizontal="center"/>
    </xf>
    <xf numFmtId="0" fontId="46" fillId="9" borderId="21" xfId="28" applyFont="1" applyFill="1" applyBorder="1" applyAlignment="1">
      <alignment horizontal="center"/>
    </xf>
    <xf numFmtId="0" fontId="23" fillId="14" borderId="2" xfId="0" applyFont="1" applyFill="1" applyBorder="1" applyAlignment="1">
      <alignment vertical="center"/>
    </xf>
    <xf numFmtId="0" fontId="23" fillId="14" borderId="24" xfId="0" applyFont="1" applyFill="1" applyBorder="1" applyAlignment="1">
      <alignment vertical="center"/>
    </xf>
    <xf numFmtId="0" fontId="23" fillId="14" borderId="0" xfId="0" applyFont="1" applyFill="1" applyAlignment="1">
      <alignment vertical="center"/>
    </xf>
    <xf numFmtId="0" fontId="48" fillId="14" borderId="24" xfId="29" applyFont="1" applyFill="1" applyBorder="1"/>
    <xf numFmtId="172" fontId="23" fillId="14" borderId="0" xfId="30" applyNumberFormat="1" applyFont="1" applyFill="1" applyBorder="1" applyAlignment="1">
      <alignment horizontal="center"/>
    </xf>
    <xf numFmtId="0" fontId="42" fillId="14" borderId="24" xfId="29" applyFont="1" applyFill="1" applyBorder="1"/>
    <xf numFmtId="0" fontId="52" fillId="14" borderId="3" xfId="29" applyFont="1" applyFill="1" applyBorder="1"/>
    <xf numFmtId="0" fontId="23" fillId="14" borderId="13" xfId="0" applyFont="1" applyFill="1" applyBorder="1" applyAlignment="1">
      <alignment vertical="center"/>
    </xf>
    <xf numFmtId="0" fontId="48" fillId="14" borderId="13" xfId="29" applyFont="1" applyFill="1" applyBorder="1"/>
    <xf numFmtId="0" fontId="42" fillId="14" borderId="13" xfId="29" applyFont="1" applyFill="1" applyBorder="1"/>
    <xf numFmtId="0" fontId="23" fillId="14" borderId="13" xfId="0" applyFont="1" applyFill="1" applyBorder="1"/>
    <xf numFmtId="172" fontId="23" fillId="14" borderId="0" xfId="0" applyNumberFormat="1" applyFont="1" applyFill="1" applyAlignment="1">
      <alignment horizontal="center" vertical="center"/>
    </xf>
    <xf numFmtId="0" fontId="57" fillId="14" borderId="24" xfId="0" applyFont="1" applyFill="1" applyBorder="1" applyAlignment="1">
      <alignment vertical="center"/>
    </xf>
    <xf numFmtId="0" fontId="69" fillId="14" borderId="3" xfId="0" applyFont="1" applyFill="1" applyBorder="1" applyAlignment="1">
      <alignment vertical="center"/>
    </xf>
    <xf numFmtId="0" fontId="43" fillId="14" borderId="13" xfId="0" applyFont="1" applyFill="1" applyBorder="1" applyAlignment="1">
      <alignment vertical="center"/>
    </xf>
    <xf numFmtId="0" fontId="69" fillId="14" borderId="3" xfId="0" applyFont="1" applyFill="1" applyBorder="1"/>
    <xf numFmtId="0" fontId="23" fillId="14" borderId="2" xfId="0" applyFont="1" applyFill="1" applyBorder="1"/>
    <xf numFmtId="172" fontId="23" fillId="14" borderId="3" xfId="0" applyNumberFormat="1" applyFont="1" applyFill="1" applyBorder="1"/>
    <xf numFmtId="0" fontId="23" fillId="14" borderId="18" xfId="0" applyFont="1" applyFill="1" applyBorder="1"/>
    <xf numFmtId="0" fontId="23" fillId="14" borderId="26" xfId="0" applyFont="1" applyFill="1" applyBorder="1"/>
    <xf numFmtId="172" fontId="23" fillId="14" borderId="26" xfId="0" applyNumberFormat="1" applyFont="1" applyFill="1" applyBorder="1"/>
    <xf numFmtId="172" fontId="23" fillId="14" borderId="19" xfId="0" applyNumberFormat="1" applyFont="1" applyFill="1" applyBorder="1"/>
    <xf numFmtId="0" fontId="23" fillId="14" borderId="0" xfId="0" applyFont="1" applyFill="1"/>
    <xf numFmtId="172" fontId="23" fillId="14" borderId="0" xfId="0" applyNumberFormat="1" applyFont="1" applyFill="1"/>
    <xf numFmtId="172" fontId="23" fillId="0" borderId="25" xfId="0" applyNumberFormat="1" applyFont="1" applyBorder="1"/>
    <xf numFmtId="0" fontId="23" fillId="14" borderId="26" xfId="0" quotePrefix="1" applyFont="1" applyFill="1" applyBorder="1" applyAlignment="1">
      <alignment horizontal="center"/>
    </xf>
    <xf numFmtId="0" fontId="23" fillId="14" borderId="0" xfId="0" quotePrefix="1" applyFont="1" applyFill="1" applyAlignment="1">
      <alignment horizontal="center"/>
    </xf>
    <xf numFmtId="0" fontId="23" fillId="14" borderId="3" xfId="0" quotePrefix="1" applyFont="1" applyFill="1" applyBorder="1" applyAlignment="1">
      <alignment horizontal="center"/>
    </xf>
    <xf numFmtId="172" fontId="18" fillId="2" borderId="25" xfId="5" applyNumberFormat="1" applyFill="1" applyBorder="1"/>
    <xf numFmtId="172" fontId="28" fillId="5" borderId="6" xfId="0" applyNumberFormat="1" applyFont="1" applyFill="1" applyBorder="1" applyAlignment="1">
      <alignment horizontal="center" vertical="center" wrapText="1"/>
    </xf>
    <xf numFmtId="9" fontId="21" fillId="2" borderId="0" xfId="0" applyNumberFormat="1" applyFont="1" applyFill="1" applyAlignment="1">
      <alignment horizontal="center"/>
    </xf>
    <xf numFmtId="1" fontId="21" fillId="6" borderId="25" xfId="0" applyNumberFormat="1" applyFont="1" applyFill="1" applyBorder="1" applyAlignment="1">
      <alignment horizontal="center"/>
    </xf>
    <xf numFmtId="9" fontId="21" fillId="6" borderId="25" xfId="3" applyFont="1" applyFill="1" applyBorder="1" applyAlignment="1">
      <alignment horizontal="center"/>
    </xf>
    <xf numFmtId="0" fontId="21" fillId="2" borderId="0" xfId="0" applyFont="1" applyFill="1" applyAlignment="1">
      <alignment horizontal="left" indent="1"/>
    </xf>
    <xf numFmtId="0" fontId="83" fillId="2" borderId="0" xfId="4" applyFont="1" applyFill="1"/>
    <xf numFmtId="0" fontId="21" fillId="2" borderId="0" xfId="21" applyFont="1" applyFill="1"/>
    <xf numFmtId="0" fontId="84" fillId="2" borderId="0" xfId="21" applyFont="1" applyFill="1" applyAlignment="1">
      <alignment vertical="top"/>
    </xf>
    <xf numFmtId="0" fontId="85" fillId="2" borderId="0" xfId="21" applyFont="1" applyFill="1" applyAlignment="1">
      <alignment vertical="top"/>
    </xf>
    <xf numFmtId="0" fontId="85" fillId="2" borderId="0" xfId="21" applyFont="1" applyFill="1" applyAlignment="1">
      <alignment vertical="top" wrapText="1"/>
    </xf>
    <xf numFmtId="0" fontId="22" fillId="2" borderId="0" xfId="21" applyFont="1" applyFill="1" applyAlignment="1">
      <alignment horizontal="left"/>
    </xf>
    <xf numFmtId="0" fontId="86" fillId="2" borderId="0" xfId="21" applyFont="1" applyFill="1" applyAlignment="1">
      <alignment horizontal="center"/>
    </xf>
    <xf numFmtId="0" fontId="24" fillId="2" borderId="0" xfId="21" applyFont="1" applyFill="1" applyAlignment="1">
      <alignment horizontal="center"/>
    </xf>
    <xf numFmtId="0" fontId="88" fillId="2" borderId="2" xfId="21" applyFont="1" applyFill="1" applyBorder="1" applyAlignment="1">
      <alignment horizontal="left" vertical="top"/>
    </xf>
    <xf numFmtId="0" fontId="88" fillId="2" borderId="0" xfId="21" applyFont="1" applyFill="1" applyAlignment="1">
      <alignment horizontal="left" vertical="top"/>
    </xf>
    <xf numFmtId="0" fontId="88" fillId="2" borderId="3" xfId="21" applyFont="1" applyFill="1" applyBorder="1" applyAlignment="1">
      <alignment horizontal="left" vertical="top"/>
    </xf>
    <xf numFmtId="0" fontId="88" fillId="2" borderId="2" xfId="21" applyFont="1" applyFill="1" applyBorder="1" applyAlignment="1">
      <alignment vertical="top"/>
    </xf>
    <xf numFmtId="0" fontId="88" fillId="2" borderId="13" xfId="21" applyFont="1" applyFill="1" applyBorder="1" applyAlignment="1">
      <alignment vertical="top"/>
    </xf>
    <xf numFmtId="0" fontId="89" fillId="2" borderId="2" xfId="21" applyFont="1" applyFill="1" applyBorder="1" applyAlignment="1">
      <alignment vertical="top"/>
    </xf>
    <xf numFmtId="0" fontId="85" fillId="2" borderId="0" xfId="21" applyFont="1" applyFill="1" applyAlignment="1">
      <alignment horizontal="left" vertical="top" indent="2"/>
    </xf>
    <xf numFmtId="0" fontId="85" fillId="2" borderId="3" xfId="21" applyFont="1" applyFill="1" applyBorder="1" applyAlignment="1">
      <alignment horizontal="left" vertical="top" indent="2"/>
    </xf>
    <xf numFmtId="0" fontId="85" fillId="2" borderId="13" xfId="21" applyFont="1" applyFill="1" applyBorder="1" applyAlignment="1">
      <alignment vertical="top"/>
    </xf>
    <xf numFmtId="0" fontId="21" fillId="0" borderId="0" xfId="10" applyFont="1"/>
    <xf numFmtId="0" fontId="85" fillId="2" borderId="0" xfId="21" applyFont="1" applyFill="1" applyAlignment="1">
      <alignment horizontal="left" vertical="top"/>
    </xf>
    <xf numFmtId="10" fontId="90" fillId="2" borderId="13" xfId="21" applyNumberFormat="1" applyFont="1" applyFill="1" applyBorder="1" applyAlignment="1">
      <alignment vertical="top"/>
    </xf>
    <xf numFmtId="0" fontId="91" fillId="2" borderId="3" xfId="21" applyFont="1" applyFill="1" applyBorder="1" applyAlignment="1">
      <alignment vertical="top"/>
    </xf>
    <xf numFmtId="164" fontId="85" fillId="2" borderId="13" xfId="21" applyNumberFormat="1" applyFont="1" applyFill="1" applyBorder="1" applyAlignment="1">
      <alignment vertical="top"/>
    </xf>
    <xf numFmtId="175" fontId="85" fillId="2" borderId="13" xfId="21" applyNumberFormat="1" applyFont="1" applyFill="1" applyBorder="1" applyAlignment="1">
      <alignment vertical="top"/>
    </xf>
    <xf numFmtId="176" fontId="85" fillId="2" borderId="13" xfId="21" applyNumberFormat="1" applyFont="1" applyFill="1" applyBorder="1" applyAlignment="1">
      <alignment vertical="top"/>
    </xf>
    <xf numFmtId="0" fontId="91" fillId="2" borderId="0" xfId="21" applyFont="1" applyFill="1" applyAlignment="1">
      <alignment vertical="top"/>
    </xf>
    <xf numFmtId="9" fontId="85" fillId="2" borderId="13" xfId="21" applyNumberFormat="1" applyFont="1" applyFill="1" applyBorder="1" applyAlignment="1">
      <alignment vertical="top"/>
    </xf>
    <xf numFmtId="0" fontId="91" fillId="0" borderId="3" xfId="21" applyFont="1" applyBorder="1" applyAlignment="1">
      <alignment vertical="top"/>
    </xf>
    <xf numFmtId="0" fontId="85" fillId="0" borderId="13" xfId="21" applyFont="1" applyBorder="1" applyAlignment="1">
      <alignment vertical="top"/>
    </xf>
    <xf numFmtId="177" fontId="85" fillId="0" borderId="13" xfId="21" applyNumberFormat="1" applyFont="1" applyBorder="1" applyAlignment="1">
      <alignment vertical="top"/>
    </xf>
    <xf numFmtId="0" fontId="92" fillId="2" borderId="4" xfId="21" applyFont="1" applyFill="1" applyBorder="1" applyAlignment="1">
      <alignment vertical="top"/>
    </xf>
    <xf numFmtId="0" fontId="91" fillId="2" borderId="1" xfId="21" applyFont="1" applyFill="1" applyBorder="1" applyAlignment="1">
      <alignment vertical="top"/>
    </xf>
    <xf numFmtId="0" fontId="85" fillId="2" borderId="11" xfId="21" applyFont="1" applyFill="1" applyBorder="1" applyAlignment="1">
      <alignment vertical="top"/>
    </xf>
    <xf numFmtId="9" fontId="93" fillId="2" borderId="11" xfId="40" applyFont="1" applyFill="1" applyBorder="1" applyAlignment="1">
      <alignment vertical="top"/>
    </xf>
    <xf numFmtId="0" fontId="21" fillId="2" borderId="11" xfId="21" applyFont="1" applyFill="1" applyBorder="1"/>
    <xf numFmtId="0" fontId="92" fillId="2" borderId="0" xfId="21" applyFont="1" applyFill="1" applyAlignment="1">
      <alignment vertical="top"/>
    </xf>
    <xf numFmtId="175" fontId="21" fillId="2" borderId="0" xfId="21" applyNumberFormat="1" applyFont="1" applyFill="1"/>
    <xf numFmtId="0" fontId="56" fillId="9" borderId="22" xfId="0" applyFont="1" applyFill="1" applyBorder="1"/>
    <xf numFmtId="0" fontId="23" fillId="9" borderId="21" xfId="0" applyFont="1" applyFill="1" applyBorder="1"/>
    <xf numFmtId="0" fontId="96" fillId="2" borderId="0" xfId="0" applyFont="1" applyFill="1" applyAlignment="1">
      <alignment vertical="center"/>
    </xf>
    <xf numFmtId="0" fontId="54" fillId="2" borderId="0" xfId="0" applyFont="1" applyFill="1" applyAlignment="1">
      <alignment horizontal="left" indent="2"/>
    </xf>
    <xf numFmtId="2" fontId="0" fillId="2" borderId="0" xfId="0" applyNumberFormat="1" applyFill="1"/>
    <xf numFmtId="167" fontId="0" fillId="2" borderId="25" xfId="0" applyNumberFormat="1" applyFill="1" applyBorder="1"/>
    <xf numFmtId="167" fontId="24" fillId="2" borderId="25" xfId="0" applyNumberFormat="1" applyFont="1" applyFill="1" applyBorder="1"/>
    <xf numFmtId="9" fontId="0" fillId="2" borderId="0" xfId="3" applyFont="1" applyFill="1"/>
    <xf numFmtId="1" fontId="0" fillId="2" borderId="25" xfId="0" applyNumberFormat="1" applyFill="1" applyBorder="1"/>
    <xf numFmtId="9" fontId="0" fillId="2" borderId="25" xfId="3" applyFont="1" applyFill="1" applyBorder="1"/>
    <xf numFmtId="9" fontId="0" fillId="2" borderId="25" xfId="0" applyNumberFormat="1" applyFill="1" applyBorder="1"/>
    <xf numFmtId="0" fontId="24" fillId="5" borderId="25" xfId="0" applyFont="1" applyFill="1" applyBorder="1" applyAlignment="1">
      <alignment horizontal="center" wrapText="1"/>
    </xf>
    <xf numFmtId="167" fontId="0" fillId="2" borderId="25" xfId="0" applyNumberFormat="1" applyFill="1" applyBorder="1" applyAlignment="1">
      <alignment horizontal="center"/>
    </xf>
    <xf numFmtId="2" fontId="0" fillId="2" borderId="25" xfId="0" applyNumberFormat="1" applyFill="1" applyBorder="1" applyAlignment="1">
      <alignment horizontal="center"/>
    </xf>
    <xf numFmtId="2" fontId="76" fillId="2" borderId="25" xfId="0" applyNumberFormat="1" applyFont="1" applyFill="1" applyBorder="1" applyAlignment="1">
      <alignment horizontal="center"/>
    </xf>
    <xf numFmtId="167" fontId="76" fillId="2" borderId="25" xfId="0" applyNumberFormat="1" applyFont="1" applyFill="1" applyBorder="1" applyAlignment="1">
      <alignment horizontal="center"/>
    </xf>
    <xf numFmtId="0" fontId="72" fillId="5" borderId="34" xfId="0" applyFont="1" applyFill="1" applyBorder="1"/>
    <xf numFmtId="0" fontId="72" fillId="5" borderId="36" xfId="0" applyFont="1" applyFill="1" applyBorder="1"/>
    <xf numFmtId="164" fontId="72" fillId="9" borderId="32" xfId="0" applyNumberFormat="1" applyFont="1" applyFill="1" applyBorder="1"/>
    <xf numFmtId="0" fontId="68" fillId="19" borderId="4" xfId="0" applyFont="1" applyFill="1" applyBorder="1" applyAlignment="1">
      <alignment horizontal="center"/>
    </xf>
    <xf numFmtId="0" fontId="58" fillId="12" borderId="4" xfId="0" applyFont="1" applyFill="1" applyBorder="1" applyAlignment="1">
      <alignment horizontal="center"/>
    </xf>
    <xf numFmtId="0" fontId="58" fillId="12" borderId="1" xfId="0" applyFont="1" applyFill="1" applyBorder="1" applyAlignment="1">
      <alignment horizontal="center"/>
    </xf>
    <xf numFmtId="0" fontId="58" fillId="12" borderId="5" xfId="0" applyFont="1" applyFill="1" applyBorder="1" applyAlignment="1">
      <alignment horizontal="center"/>
    </xf>
    <xf numFmtId="0" fontId="68" fillId="19" borderId="1" xfId="0" applyFont="1" applyFill="1" applyBorder="1" applyAlignment="1">
      <alignment horizontal="center"/>
    </xf>
    <xf numFmtId="0" fontId="68" fillId="19" borderId="5" xfId="0" applyFont="1" applyFill="1" applyBorder="1" applyAlignment="1">
      <alignment horizontal="center"/>
    </xf>
    <xf numFmtId="0" fontId="87" fillId="9" borderId="20" xfId="21" applyFont="1" applyFill="1" applyBorder="1" applyAlignment="1">
      <alignment horizontal="left" vertical="top"/>
    </xf>
    <xf numFmtId="0" fontId="87" fillId="9" borderId="22" xfId="21" applyFont="1" applyFill="1" applyBorder="1" applyAlignment="1">
      <alignment vertical="top"/>
    </xf>
    <xf numFmtId="0" fontId="87" fillId="9" borderId="25" xfId="21" applyFont="1" applyFill="1" applyBorder="1" applyAlignment="1">
      <alignment horizontal="center" vertical="top"/>
    </xf>
    <xf numFmtId="0" fontId="87" fillId="9" borderId="20" xfId="21" applyFont="1" applyFill="1" applyBorder="1" applyAlignment="1">
      <alignment vertical="top" wrapText="1"/>
    </xf>
    <xf numFmtId="172" fontId="48" fillId="5" borderId="25" xfId="28" applyNumberFormat="1" applyFont="1" applyFill="1" applyBorder="1" applyAlignment="1">
      <alignment horizontal="center"/>
    </xf>
    <xf numFmtId="0" fontId="23" fillId="12" borderId="19" xfId="0" applyFont="1" applyFill="1" applyBorder="1" applyAlignment="1">
      <alignment horizontal="center"/>
    </xf>
    <xf numFmtId="0" fontId="52" fillId="12" borderId="0" xfId="0" applyFont="1" applyFill="1" applyAlignment="1">
      <alignment horizontal="center" wrapText="1"/>
    </xf>
    <xf numFmtId="0" fontId="21" fillId="0" borderId="0" xfId="0" applyFont="1" applyAlignment="1">
      <alignment horizontal="left" indent="2"/>
    </xf>
    <xf numFmtId="9" fontId="48" fillId="5" borderId="25" xfId="3" applyFont="1" applyFill="1" applyBorder="1" applyAlignment="1">
      <alignment horizontal="center"/>
    </xf>
    <xf numFmtId="167" fontId="21" fillId="2" borderId="25" xfId="3" applyNumberFormat="1" applyFont="1" applyFill="1" applyBorder="1" applyAlignment="1">
      <alignment horizontal="center"/>
    </xf>
    <xf numFmtId="0" fontId="68" fillId="19" borderId="2" xfId="0" applyFont="1" applyFill="1" applyBorder="1" applyAlignment="1">
      <alignment horizontal="center"/>
    </xf>
    <xf numFmtId="172" fontId="21" fillId="6" borderId="25" xfId="3" applyNumberFormat="1" applyFont="1" applyFill="1" applyBorder="1" applyAlignment="1">
      <alignment horizontal="center"/>
    </xf>
    <xf numFmtId="0" fontId="68" fillId="19" borderId="0" xfId="0" applyFont="1" applyFill="1" applyAlignment="1">
      <alignment horizontal="center"/>
    </xf>
    <xf numFmtId="0" fontId="58" fillId="12" borderId="22" xfId="0" applyFont="1" applyFill="1" applyBorder="1" applyAlignment="1">
      <alignment horizontal="center"/>
    </xf>
    <xf numFmtId="0" fontId="58" fillId="12" borderId="25" xfId="0" applyFont="1" applyFill="1" applyBorder="1" applyAlignment="1">
      <alignment horizontal="center"/>
    </xf>
    <xf numFmtId="0" fontId="58" fillId="12" borderId="21" xfId="0" applyFont="1" applyFill="1" applyBorder="1" applyAlignment="1">
      <alignment horizontal="center"/>
    </xf>
    <xf numFmtId="0" fontId="58" fillId="12" borderId="20" xfId="0" applyFont="1" applyFill="1" applyBorder="1" applyAlignment="1">
      <alignment horizontal="center"/>
    </xf>
    <xf numFmtId="0" fontId="23" fillId="12" borderId="22" xfId="0" applyFont="1" applyFill="1" applyBorder="1" applyAlignment="1">
      <alignment horizontal="center"/>
    </xf>
    <xf numFmtId="0" fontId="20" fillId="5" borderId="25" xfId="0" applyFont="1" applyFill="1" applyBorder="1"/>
    <xf numFmtId="0" fontId="68" fillId="19" borderId="3" xfId="0" applyFont="1" applyFill="1" applyBorder="1" applyAlignment="1">
      <alignment horizontal="center"/>
    </xf>
    <xf numFmtId="0" fontId="88" fillId="2" borderId="24" xfId="21" applyFont="1" applyFill="1" applyBorder="1" applyAlignment="1">
      <alignment vertical="top" wrapText="1"/>
    </xf>
    <xf numFmtId="0" fontId="85" fillId="2" borderId="13" xfId="21" applyFont="1" applyFill="1" applyBorder="1" applyAlignment="1">
      <alignment vertical="top" wrapText="1"/>
    </xf>
    <xf numFmtId="0" fontId="38" fillId="0" borderId="13" xfId="4" applyFill="1" applyBorder="1"/>
    <xf numFmtId="0" fontId="38" fillId="2" borderId="13" xfId="4" applyFill="1" applyBorder="1" applyAlignment="1">
      <alignment vertical="top" wrapText="1"/>
    </xf>
    <xf numFmtId="0" fontId="38" fillId="2" borderId="13" xfId="4" applyFill="1" applyBorder="1"/>
    <xf numFmtId="0" fontId="85" fillId="0" borderId="13" xfId="21" applyFont="1" applyBorder="1" applyAlignment="1">
      <alignment vertical="top" wrapText="1"/>
    </xf>
    <xf numFmtId="9" fontId="85" fillId="5" borderId="25" xfId="40" applyFont="1" applyFill="1" applyBorder="1" applyAlignment="1">
      <alignment vertical="top"/>
    </xf>
    <xf numFmtId="0" fontId="20" fillId="11" borderId="22" xfId="0" applyFont="1" applyFill="1" applyBorder="1" applyAlignment="1">
      <alignment horizontal="center"/>
    </xf>
    <xf numFmtId="164" fontId="66" fillId="2" borderId="25" xfId="18" applyNumberFormat="1" applyFont="1" applyFill="1" applyBorder="1" applyAlignment="1">
      <alignment horizontal="center" vertical="center"/>
    </xf>
    <xf numFmtId="43" fontId="66" fillId="2" borderId="25" xfId="18" applyFont="1" applyFill="1" applyBorder="1" applyAlignment="1">
      <alignment horizontal="center" vertical="center"/>
    </xf>
    <xf numFmtId="166" fontId="66" fillId="5" borderId="25" xfId="3" applyNumberFormat="1" applyFont="1" applyFill="1" applyBorder="1" applyAlignment="1">
      <alignment horizontal="center" vertical="center"/>
    </xf>
    <xf numFmtId="0" fontId="72" fillId="2" borderId="29" xfId="0" applyFont="1" applyFill="1" applyBorder="1"/>
    <xf numFmtId="0" fontId="23" fillId="2" borderId="8" xfId="0" applyFont="1" applyFill="1" applyBorder="1" applyAlignment="1">
      <alignment horizontal="center" vertical="center" wrapText="1"/>
    </xf>
    <xf numFmtId="0" fontId="23" fillId="2" borderId="45" xfId="0" applyFont="1" applyFill="1" applyBorder="1" applyAlignment="1">
      <alignment horizontal="center" vertical="center" wrapText="1"/>
    </xf>
    <xf numFmtId="173" fontId="21" fillId="6" borderId="11" xfId="0" applyNumberFormat="1" applyFont="1" applyFill="1" applyBorder="1" applyAlignment="1">
      <alignment horizontal="center"/>
    </xf>
    <xf numFmtId="173" fontId="21" fillId="2" borderId="1" xfId="0" applyNumberFormat="1" applyFont="1" applyFill="1" applyBorder="1" applyAlignment="1">
      <alignment horizontal="center"/>
    </xf>
    <xf numFmtId="0" fontId="28" fillId="5" borderId="27" xfId="0" applyFont="1" applyFill="1" applyBorder="1" applyAlignment="1">
      <alignment horizontal="center" vertical="center" wrapText="1"/>
    </xf>
    <xf numFmtId="0" fontId="23" fillId="2" borderId="0" xfId="0" applyFont="1" applyFill="1"/>
    <xf numFmtId="0" fontId="58" fillId="2" borderId="0" xfId="0" applyFont="1" applyFill="1" applyAlignment="1">
      <alignment horizontal="left" indent="1"/>
    </xf>
    <xf numFmtId="0" fontId="23" fillId="5" borderId="11" xfId="33" applyFont="1" applyFill="1" applyBorder="1"/>
    <xf numFmtId="0" fontId="23" fillId="5" borderId="25" xfId="0" applyFont="1" applyFill="1" applyBorder="1" applyAlignment="1">
      <alignment horizontal="center" vertical="center"/>
    </xf>
    <xf numFmtId="0" fontId="52" fillId="12" borderId="0" xfId="33" applyFont="1" applyFill="1" applyAlignment="1">
      <alignment horizontal="center"/>
    </xf>
    <xf numFmtId="0" fontId="68" fillId="19" borderId="26" xfId="0" applyFont="1" applyFill="1" applyBorder="1" applyAlignment="1">
      <alignment horizontal="left"/>
    </xf>
    <xf numFmtId="0" fontId="23" fillId="5" borderId="24" xfId="0" applyFont="1" applyFill="1" applyBorder="1" applyAlignment="1">
      <alignment horizontal="center" vertical="center"/>
    </xf>
    <xf numFmtId="0" fontId="75" fillId="5" borderId="24" xfId="0" applyFont="1" applyFill="1" applyBorder="1" applyAlignment="1">
      <alignment horizontal="center" vertical="center"/>
    </xf>
    <xf numFmtId="0" fontId="75" fillId="5" borderId="25" xfId="0" applyFont="1" applyFill="1" applyBorder="1" applyAlignment="1">
      <alignment horizontal="center" vertical="center"/>
    </xf>
    <xf numFmtId="0" fontId="46" fillId="10" borderId="18" xfId="28" applyFont="1" applyFill="1" applyBorder="1"/>
    <xf numFmtId="0" fontId="46" fillId="10" borderId="26" xfId="28" applyFont="1" applyFill="1" applyBorder="1"/>
    <xf numFmtId="0" fontId="46" fillId="10" borderId="26" xfId="28" applyFont="1" applyFill="1" applyBorder="1" applyAlignment="1">
      <alignment horizontal="center"/>
    </xf>
    <xf numFmtId="0" fontId="56" fillId="10" borderId="26" xfId="28" applyFont="1" applyFill="1" applyBorder="1" applyAlignment="1">
      <alignment vertical="center"/>
    </xf>
    <xf numFmtId="0" fontId="56" fillId="10" borderId="19" xfId="28" applyFont="1" applyFill="1" applyBorder="1" applyAlignment="1">
      <alignment vertical="center"/>
    </xf>
    <xf numFmtId="0" fontId="23" fillId="5" borderId="25" xfId="33" applyFont="1" applyFill="1" applyBorder="1" applyAlignment="1">
      <alignment horizontal="center"/>
    </xf>
    <xf numFmtId="0" fontId="48" fillId="12" borderId="26" xfId="0" applyFont="1" applyFill="1" applyBorder="1" applyAlignment="1">
      <alignment horizontal="center"/>
    </xf>
    <xf numFmtId="3" fontId="23" fillId="2" borderId="22" xfId="0" applyNumberFormat="1" applyFont="1" applyFill="1" applyBorder="1"/>
    <xf numFmtId="0" fontId="58" fillId="12" borderId="2" xfId="0" applyFont="1" applyFill="1" applyBorder="1" applyAlignment="1">
      <alignment horizontal="center"/>
    </xf>
    <xf numFmtId="3" fontId="23" fillId="2" borderId="20" xfId="0" applyNumberFormat="1" applyFont="1" applyFill="1" applyBorder="1"/>
    <xf numFmtId="0" fontId="42" fillId="14" borderId="0" xfId="29" applyFont="1" applyFill="1"/>
    <xf numFmtId="0" fontId="52" fillId="14" borderId="0" xfId="29" applyFont="1" applyFill="1"/>
    <xf numFmtId="0" fontId="23" fillId="2" borderId="2" xfId="0" applyFont="1" applyFill="1" applyBorder="1" applyAlignment="1">
      <alignment vertical="center"/>
    </xf>
    <xf numFmtId="0" fontId="23" fillId="2" borderId="13" xfId="0" applyFont="1" applyFill="1" applyBorder="1" applyAlignment="1">
      <alignment vertical="center"/>
    </xf>
    <xf numFmtId="0" fontId="23" fillId="2" borderId="0" xfId="0" applyFont="1" applyFill="1" applyAlignment="1">
      <alignment vertical="center"/>
    </xf>
    <xf numFmtId="0" fontId="48" fillId="2" borderId="13" xfId="29" applyFont="1" applyFill="1" applyBorder="1"/>
    <xf numFmtId="172" fontId="23" fillId="2" borderId="0" xfId="30" applyNumberFormat="1" applyFont="1" applyFill="1" applyBorder="1" applyAlignment="1">
      <alignment horizontal="center"/>
    </xf>
    <xf numFmtId="0" fontId="23" fillId="2" borderId="13" xfId="0" applyFont="1" applyFill="1" applyBorder="1"/>
    <xf numFmtId="0" fontId="52" fillId="2" borderId="3" xfId="29" applyFont="1" applyFill="1" applyBorder="1"/>
    <xf numFmtId="172" fontId="82" fillId="2" borderId="0" xfId="30" applyNumberFormat="1" applyFont="1" applyFill="1" applyBorder="1" applyAlignment="1">
      <alignment horizontal="center"/>
    </xf>
    <xf numFmtId="172" fontId="23" fillId="2" borderId="0" xfId="0" applyNumberFormat="1" applyFont="1" applyFill="1" applyAlignment="1">
      <alignment horizontal="center" vertical="center"/>
    </xf>
    <xf numFmtId="0" fontId="23" fillId="2" borderId="4" xfId="0" applyFont="1" applyFill="1" applyBorder="1" applyAlignment="1">
      <alignment vertical="center"/>
    </xf>
    <xf numFmtId="0" fontId="23" fillId="2" borderId="11" xfId="0" applyFont="1" applyFill="1" applyBorder="1" applyAlignment="1">
      <alignment vertical="center"/>
    </xf>
    <xf numFmtId="0" fontId="23" fillId="2" borderId="1" xfId="0" applyFont="1" applyFill="1" applyBorder="1" applyAlignment="1">
      <alignment vertical="center"/>
    </xf>
    <xf numFmtId="0" fontId="43" fillId="2" borderId="13" xfId="0" applyFont="1" applyFill="1" applyBorder="1" applyAlignment="1">
      <alignment vertical="center"/>
    </xf>
    <xf numFmtId="0" fontId="48" fillId="2" borderId="11" xfId="29" applyFont="1" applyFill="1" applyBorder="1"/>
    <xf numFmtId="172" fontId="23" fillId="2" borderId="1" xfId="30" applyNumberFormat="1" applyFont="1" applyFill="1" applyBorder="1" applyAlignment="1">
      <alignment horizontal="center"/>
    </xf>
    <xf numFmtId="0" fontId="43" fillId="2" borderId="11" xfId="0" applyFont="1" applyFill="1" applyBorder="1" applyAlignment="1">
      <alignment vertical="center"/>
    </xf>
    <xf numFmtId="0" fontId="52" fillId="2" borderId="5" xfId="29" applyFont="1" applyFill="1" applyBorder="1"/>
    <xf numFmtId="172" fontId="23" fillId="2" borderId="25" xfId="0" applyNumberFormat="1" applyFont="1" applyFill="1" applyBorder="1"/>
    <xf numFmtId="6" fontId="23" fillId="2" borderId="25" xfId="0" applyNumberFormat="1" applyFont="1" applyFill="1" applyBorder="1" applyAlignment="1">
      <alignment horizontal="right"/>
    </xf>
    <xf numFmtId="0" fontId="23" fillId="2" borderId="3" xfId="0" applyFont="1" applyFill="1" applyBorder="1"/>
    <xf numFmtId="0" fontId="81" fillId="2" borderId="0" xfId="0" applyFont="1" applyFill="1"/>
    <xf numFmtId="10" fontId="90" fillId="5" borderId="25" xfId="21" applyNumberFormat="1" applyFont="1" applyFill="1" applyBorder="1" applyAlignment="1">
      <alignment vertical="top"/>
    </xf>
    <xf numFmtId="166" fontId="21" fillId="2" borderId="25" xfId="3" applyNumberFormat="1" applyFont="1" applyFill="1" applyBorder="1" applyAlignment="1">
      <alignment horizontal="center"/>
    </xf>
    <xf numFmtId="0" fontId="23" fillId="2" borderId="0" xfId="0" applyFont="1" applyFill="1" applyAlignment="1">
      <alignment horizontal="right"/>
    </xf>
    <xf numFmtId="9" fontId="23" fillId="2" borderId="0" xfId="3" applyFont="1" applyFill="1" applyBorder="1" applyAlignment="1">
      <alignment horizontal="center"/>
    </xf>
    <xf numFmtId="0" fontId="100" fillId="2" borderId="0" xfId="0" applyFont="1" applyFill="1"/>
    <xf numFmtId="0" fontId="100" fillId="2" borderId="49" xfId="0" applyFont="1" applyFill="1" applyBorder="1"/>
    <xf numFmtId="0" fontId="101" fillId="2" borderId="51" xfId="0" applyFont="1" applyFill="1" applyBorder="1"/>
    <xf numFmtId="0" fontId="100" fillId="2" borderId="52" xfId="0" applyFont="1" applyFill="1" applyBorder="1"/>
    <xf numFmtId="0" fontId="101" fillId="2" borderId="52" xfId="28" applyFont="1" applyFill="1" applyBorder="1" applyAlignment="1">
      <alignment horizontal="center"/>
    </xf>
    <xf numFmtId="0" fontId="102" fillId="2" borderId="52" xfId="28" applyFont="1" applyFill="1" applyBorder="1"/>
    <xf numFmtId="0" fontId="101" fillId="2" borderId="52" xfId="28" applyFont="1" applyFill="1" applyBorder="1" applyAlignment="1">
      <alignment vertical="center"/>
    </xf>
    <xf numFmtId="0" fontId="101" fillId="2" borderId="53" xfId="28" applyFont="1" applyFill="1" applyBorder="1" applyAlignment="1">
      <alignment vertical="center"/>
    </xf>
    <xf numFmtId="0" fontId="100" fillId="2" borderId="47" xfId="0" applyFont="1" applyFill="1" applyBorder="1" applyAlignment="1">
      <alignment horizontal="left" indent="1"/>
    </xf>
    <xf numFmtId="0" fontId="100" fillId="2" borderId="0" xfId="0" applyFont="1" applyFill="1" applyAlignment="1">
      <alignment horizontal="left" indent="1"/>
    </xf>
    <xf numFmtId="172" fontId="100" fillId="2" borderId="0" xfId="0" applyNumberFormat="1" applyFont="1" applyFill="1"/>
    <xf numFmtId="172" fontId="100" fillId="2" borderId="46" xfId="0" applyNumberFormat="1" applyFont="1" applyFill="1" applyBorder="1"/>
    <xf numFmtId="0" fontId="100" fillId="2" borderId="48" xfId="0" applyFont="1" applyFill="1" applyBorder="1" applyAlignment="1">
      <alignment horizontal="left" indent="1"/>
    </xf>
    <xf numFmtId="0" fontId="100" fillId="2" borderId="49" xfId="0" applyFont="1" applyFill="1" applyBorder="1" applyAlignment="1">
      <alignment horizontal="left" indent="1"/>
    </xf>
    <xf numFmtId="172" fontId="100" fillId="2" borderId="49" xfId="0" applyNumberFormat="1" applyFont="1" applyFill="1" applyBorder="1"/>
    <xf numFmtId="172" fontId="100" fillId="2" borderId="50" xfId="0" applyNumberFormat="1" applyFont="1" applyFill="1" applyBorder="1"/>
    <xf numFmtId="3" fontId="100" fillId="2" borderId="0" xfId="0" applyNumberFormat="1" applyFont="1" applyFill="1"/>
    <xf numFmtId="3" fontId="100" fillId="2" borderId="49" xfId="0" applyNumberFormat="1" applyFont="1" applyFill="1" applyBorder="1"/>
    <xf numFmtId="3" fontId="100" fillId="2" borderId="50" xfId="0" applyNumberFormat="1" applyFont="1" applyFill="1" applyBorder="1"/>
    <xf numFmtId="3" fontId="100" fillId="2" borderId="48" xfId="0" applyNumberFormat="1" applyFont="1" applyFill="1" applyBorder="1" applyAlignment="1">
      <alignment horizontal="left" indent="1"/>
    </xf>
    <xf numFmtId="3" fontId="100" fillId="2" borderId="49" xfId="0" applyNumberFormat="1" applyFont="1" applyFill="1" applyBorder="1" applyAlignment="1">
      <alignment horizontal="left" indent="1"/>
    </xf>
    <xf numFmtId="0" fontId="41" fillId="11" borderId="11" xfId="0" applyFont="1" applyFill="1" applyBorder="1" applyAlignment="1">
      <alignment horizontal="center" vertical="center" wrapText="1"/>
    </xf>
    <xf numFmtId="3" fontId="21" fillId="2" borderId="11" xfId="18" applyNumberFormat="1" applyFont="1" applyFill="1" applyBorder="1" applyAlignment="1">
      <alignment horizontal="center" vertical="center" wrapText="1"/>
    </xf>
    <xf numFmtId="173" fontId="21" fillId="2" borderId="11" xfId="18" applyNumberFormat="1" applyFont="1" applyFill="1" applyBorder="1" applyAlignment="1">
      <alignment horizontal="center" vertical="center" wrapText="1"/>
    </xf>
    <xf numFmtId="3" fontId="21" fillId="2" borderId="11" xfId="18" applyNumberFormat="1" applyFont="1" applyFill="1" applyBorder="1" applyAlignment="1">
      <alignment horizontal="right" vertical="center" wrapText="1" indent="3"/>
    </xf>
    <xf numFmtId="9" fontId="0" fillId="2" borderId="0" xfId="3" applyFont="1" applyFill="1" applyBorder="1" applyAlignment="1">
      <alignment horizontal="right" indent="3"/>
    </xf>
    <xf numFmtId="172" fontId="21" fillId="2" borderId="11" xfId="18" applyNumberFormat="1" applyFont="1" applyFill="1" applyBorder="1" applyAlignment="1">
      <alignment horizontal="right" vertical="center" wrapText="1" indent="1"/>
    </xf>
    <xf numFmtId="173" fontId="21" fillId="2" borderId="11" xfId="18" applyNumberFormat="1" applyFont="1" applyFill="1" applyBorder="1" applyAlignment="1">
      <alignment horizontal="right" vertical="center" wrapText="1" indent="1"/>
    </xf>
    <xf numFmtId="0" fontId="56" fillId="9" borderId="18" xfId="0" applyFont="1" applyFill="1" applyBorder="1"/>
    <xf numFmtId="0" fontId="23" fillId="2" borderId="0" xfId="0" applyFont="1" applyFill="1" applyAlignment="1">
      <alignment horizontal="left" vertical="center"/>
    </xf>
    <xf numFmtId="0" fontId="7" fillId="9" borderId="25" xfId="38" applyFill="1" applyBorder="1" applyAlignment="1">
      <alignment horizontal="center" vertical="top" wrapText="1"/>
    </xf>
    <xf numFmtId="172" fontId="21" fillId="2" borderId="11" xfId="18" applyNumberFormat="1" applyFont="1" applyFill="1" applyBorder="1" applyAlignment="1">
      <alignment horizontal="center" vertical="center" wrapText="1"/>
    </xf>
    <xf numFmtId="0" fontId="103" fillId="2" borderId="0" xfId="5" applyFont="1" applyFill="1"/>
    <xf numFmtId="0" fontId="42" fillId="2" borderId="13" xfId="29" applyFont="1" applyFill="1" applyBorder="1"/>
    <xf numFmtId="0" fontId="43" fillId="14" borderId="13" xfId="0" applyFont="1" applyFill="1" applyBorder="1" applyAlignment="1">
      <alignment vertical="center" wrapText="1"/>
    </xf>
    <xf numFmtId="0" fontId="58" fillId="14" borderId="3" xfId="29" applyFont="1" applyFill="1" applyBorder="1"/>
    <xf numFmtId="0" fontId="23" fillId="14" borderId="4" xfId="0" applyFont="1" applyFill="1" applyBorder="1" applyAlignment="1">
      <alignment vertical="center"/>
    </xf>
    <xf numFmtId="0" fontId="23" fillId="14" borderId="11" xfId="0" applyFont="1" applyFill="1" applyBorder="1" applyAlignment="1">
      <alignment vertical="center"/>
    </xf>
    <xf numFmtId="0" fontId="23" fillId="14" borderId="1" xfId="0" applyFont="1" applyFill="1" applyBorder="1" applyAlignment="1">
      <alignment vertical="center"/>
    </xf>
    <xf numFmtId="172" fontId="23" fillId="14" borderId="1" xfId="0" applyNumberFormat="1" applyFont="1" applyFill="1" applyBorder="1" applyAlignment="1">
      <alignment horizontal="center" vertical="center"/>
    </xf>
    <xf numFmtId="0" fontId="43" fillId="14" borderId="11" xfId="0" applyFont="1" applyFill="1" applyBorder="1" applyAlignment="1">
      <alignment vertical="center" wrapText="1"/>
    </xf>
    <xf numFmtId="0" fontId="58" fillId="14" borderId="5" xfId="29" applyFont="1" applyFill="1" applyBorder="1"/>
    <xf numFmtId="172" fontId="23" fillId="2" borderId="25" xfId="0" quotePrefix="1" applyNumberFormat="1" applyFont="1" applyFill="1" applyBorder="1" applyAlignment="1">
      <alignment horizontal="right" vertical="center"/>
    </xf>
    <xf numFmtId="43" fontId="23" fillId="2" borderId="13" xfId="0" applyNumberFormat="1" applyFont="1" applyFill="1" applyBorder="1" applyAlignment="1">
      <alignment vertical="center"/>
    </xf>
    <xf numFmtId="43" fontId="66" fillId="2" borderId="13" xfId="0" applyNumberFormat="1" applyFont="1" applyFill="1" applyBorder="1" applyAlignment="1">
      <alignment vertical="center"/>
    </xf>
    <xf numFmtId="0" fontId="23" fillId="2" borderId="0" xfId="0" applyFont="1" applyFill="1" applyAlignment="1">
      <alignment horizontal="center" vertical="center"/>
    </xf>
    <xf numFmtId="43" fontId="23" fillId="2" borderId="0" xfId="0" applyNumberFormat="1" applyFont="1" applyFill="1" applyAlignment="1">
      <alignment vertical="center"/>
    </xf>
    <xf numFmtId="43" fontId="23" fillId="2" borderId="3" xfId="0" applyNumberFormat="1" applyFont="1" applyFill="1" applyBorder="1" applyAlignment="1">
      <alignment vertical="center"/>
    </xf>
    <xf numFmtId="164" fontId="48" fillId="2" borderId="13" xfId="18" applyNumberFormat="1" applyFont="1" applyFill="1" applyBorder="1"/>
    <xf numFmtId="164" fontId="48" fillId="2" borderId="0" xfId="18" applyNumberFormat="1" applyFont="1" applyFill="1" applyBorder="1"/>
    <xf numFmtId="43" fontId="23" fillId="2" borderId="13" xfId="18" applyFont="1" applyFill="1" applyBorder="1" applyAlignment="1">
      <alignment vertical="center"/>
    </xf>
    <xf numFmtId="43" fontId="23" fillId="2" borderId="0" xfId="18" applyFont="1" applyFill="1" applyBorder="1" applyAlignment="1">
      <alignment vertical="center"/>
    </xf>
    <xf numFmtId="43" fontId="23" fillId="2" borderId="3" xfId="18" applyFont="1" applyFill="1" applyBorder="1" applyAlignment="1">
      <alignment vertical="center"/>
    </xf>
    <xf numFmtId="43" fontId="23" fillId="2" borderId="0" xfId="18" applyFont="1" applyFill="1" applyAlignment="1">
      <alignment vertical="center"/>
    </xf>
    <xf numFmtId="0" fontId="23" fillId="2" borderId="1" xfId="0" applyFont="1" applyFill="1" applyBorder="1" applyAlignment="1">
      <alignment horizontal="center" vertical="center"/>
    </xf>
    <xf numFmtId="0" fontId="23" fillId="2" borderId="5" xfId="0" applyFont="1" applyFill="1" applyBorder="1" applyAlignment="1">
      <alignment vertical="center"/>
    </xf>
    <xf numFmtId="0" fontId="0" fillId="2" borderId="0" xfId="0" applyFill="1" applyAlignment="1">
      <alignment horizontal="center"/>
    </xf>
    <xf numFmtId="0" fontId="23" fillId="2" borderId="22" xfId="0" applyFont="1" applyFill="1" applyBorder="1" applyAlignment="1">
      <alignment vertical="center"/>
    </xf>
    <xf numFmtId="0" fontId="23" fillId="2" borderId="21" xfId="0" applyFont="1" applyFill="1" applyBorder="1" applyAlignment="1">
      <alignment vertical="center"/>
    </xf>
    <xf numFmtId="0" fontId="23" fillId="2" borderId="21" xfId="0" applyFont="1" applyFill="1" applyBorder="1" applyAlignment="1">
      <alignment horizontal="center" vertical="center"/>
    </xf>
    <xf numFmtId="164" fontId="23" fillId="2" borderId="22" xfId="18" applyNumberFormat="1" applyFont="1" applyFill="1" applyBorder="1" applyAlignment="1">
      <alignment vertical="center"/>
    </xf>
    <xf numFmtId="43" fontId="23" fillId="2" borderId="25" xfId="0" applyNumberFormat="1" applyFont="1" applyFill="1" applyBorder="1" applyAlignment="1">
      <alignment vertical="center"/>
    </xf>
    <xf numFmtId="43" fontId="23" fillId="2" borderId="21" xfId="0" applyNumberFormat="1" applyFont="1" applyFill="1" applyBorder="1" applyAlignment="1">
      <alignment vertical="center"/>
    </xf>
    <xf numFmtId="43" fontId="23" fillId="2" borderId="20" xfId="0" applyNumberFormat="1" applyFont="1" applyFill="1" applyBorder="1" applyAlignment="1">
      <alignment vertical="center"/>
    </xf>
    <xf numFmtId="0" fontId="23" fillId="2" borderId="0" xfId="0" applyFont="1" applyFill="1" applyAlignment="1">
      <alignment horizontal="center"/>
    </xf>
    <xf numFmtId="0" fontId="58" fillId="2" borderId="0" xfId="0" applyFont="1" applyFill="1"/>
    <xf numFmtId="0" fontId="23" fillId="2" borderId="25" xfId="0" applyFont="1" applyFill="1" applyBorder="1" applyAlignment="1">
      <alignment horizontal="left"/>
    </xf>
    <xf numFmtId="0" fontId="56" fillId="2" borderId="0" xfId="0" applyFont="1" applyFill="1" applyAlignment="1">
      <alignment vertical="center"/>
    </xf>
    <xf numFmtId="0" fontId="56" fillId="16" borderId="25" xfId="0" applyFont="1" applyFill="1" applyBorder="1"/>
    <xf numFmtId="0" fontId="56" fillId="16" borderId="25" xfId="0" applyFont="1" applyFill="1" applyBorder="1" applyAlignment="1">
      <alignment horizontal="center"/>
    </xf>
    <xf numFmtId="0" fontId="105" fillId="2" borderId="0" xfId="0" applyFont="1" applyFill="1" applyAlignment="1">
      <alignment horizontal="left" vertical="center"/>
    </xf>
    <xf numFmtId="0" fontId="105" fillId="2" borderId="0" xfId="0" applyFont="1" applyFill="1" applyAlignment="1">
      <alignment vertical="center"/>
    </xf>
    <xf numFmtId="0" fontId="23" fillId="5" borderId="11" xfId="33" applyFont="1" applyFill="1" applyBorder="1" applyAlignment="1">
      <alignment horizontal="center"/>
    </xf>
    <xf numFmtId="0" fontId="68" fillId="19" borderId="18" xfId="33" applyFont="1" applyFill="1" applyBorder="1" applyAlignment="1">
      <alignment horizontal="center" vertical="center"/>
    </xf>
    <xf numFmtId="0" fontId="68" fillId="19" borderId="24" xfId="33" applyFont="1" applyFill="1" applyBorder="1" applyAlignment="1">
      <alignment horizontal="center"/>
    </xf>
    <xf numFmtId="0" fontId="46" fillId="12" borderId="2" xfId="33" applyFont="1" applyFill="1" applyBorder="1" applyAlignment="1">
      <alignment vertical="center"/>
    </xf>
    <xf numFmtId="0" fontId="46" fillId="12" borderId="13" xfId="33" applyFont="1" applyFill="1" applyBorder="1" applyAlignment="1">
      <alignment horizontal="center"/>
    </xf>
    <xf numFmtId="0" fontId="46" fillId="12" borderId="18" xfId="33" applyFont="1" applyFill="1" applyBorder="1" applyAlignment="1">
      <alignment horizontal="center"/>
    </xf>
    <xf numFmtId="0" fontId="46" fillId="12" borderId="2" xfId="33" applyFont="1" applyFill="1" applyBorder="1" applyAlignment="1">
      <alignment horizontal="center"/>
    </xf>
    <xf numFmtId="0" fontId="46" fillId="12" borderId="3" xfId="33" applyFont="1" applyFill="1" applyBorder="1" applyAlignment="1">
      <alignment horizontal="center"/>
    </xf>
    <xf numFmtId="0" fontId="48" fillId="12" borderId="2" xfId="33" applyFont="1" applyFill="1" applyBorder="1" applyAlignment="1">
      <alignment horizontal="center" vertical="center"/>
    </xf>
    <xf numFmtId="174" fontId="23" fillId="5" borderId="25" xfId="35" applyNumberFormat="1" applyFont="1" applyFill="1" applyBorder="1" applyAlignment="1">
      <alignment horizontal="right"/>
    </xf>
    <xf numFmtId="0" fontId="23" fillId="5" borderId="25" xfId="33" applyFont="1" applyFill="1" applyBorder="1"/>
    <xf numFmtId="0" fontId="23" fillId="5" borderId="25" xfId="33" applyFont="1" applyFill="1" applyBorder="1" applyAlignment="1">
      <alignment horizontal="right"/>
    </xf>
    <xf numFmtId="9" fontId="23" fillId="5" borderId="25" xfId="33" applyNumberFormat="1" applyFont="1" applyFill="1" applyBorder="1"/>
    <xf numFmtId="0" fontId="48" fillId="2" borderId="25" xfId="33" applyFont="1" applyFill="1" applyBorder="1" applyAlignment="1">
      <alignment horizontal="right"/>
    </xf>
    <xf numFmtId="2" fontId="48" fillId="2" borderId="25" xfId="33" applyNumberFormat="1" applyFont="1" applyFill="1" applyBorder="1" applyAlignment="1">
      <alignment horizontal="right"/>
    </xf>
    <xf numFmtId="0" fontId="103" fillId="2" borderId="0" xfId="0" applyFont="1" applyFill="1"/>
    <xf numFmtId="0" fontId="58" fillId="2" borderId="0" xfId="0" applyFont="1" applyFill="1" applyAlignment="1">
      <alignment horizontal="left"/>
    </xf>
    <xf numFmtId="0" fontId="58" fillId="2" borderId="1" xfId="0" applyFont="1" applyFill="1" applyBorder="1" applyAlignment="1">
      <alignment horizontal="left"/>
    </xf>
    <xf numFmtId="0" fontId="56" fillId="9" borderId="22" xfId="0" applyFont="1" applyFill="1" applyBorder="1" applyAlignment="1">
      <alignment vertical="top"/>
    </xf>
    <xf numFmtId="0" fontId="56" fillId="9" borderId="20" xfId="0" applyFont="1" applyFill="1" applyBorder="1" applyAlignment="1">
      <alignment vertical="top"/>
    </xf>
    <xf numFmtId="0" fontId="56" fillId="9" borderId="26" xfId="0" applyFont="1" applyFill="1" applyBorder="1"/>
    <xf numFmtId="0" fontId="56" fillId="9" borderId="24" xfId="0" applyFont="1" applyFill="1" applyBorder="1"/>
    <xf numFmtId="0" fontId="56" fillId="9" borderId="24" xfId="0" applyFont="1" applyFill="1" applyBorder="1" applyAlignment="1">
      <alignment horizontal="center" vertical="top" wrapText="1"/>
    </xf>
    <xf numFmtId="0" fontId="56" fillId="9" borderId="18" xfId="0" applyFont="1" applyFill="1" applyBorder="1" applyAlignment="1">
      <alignment horizontal="center" vertical="top" wrapText="1"/>
    </xf>
    <xf numFmtId="0" fontId="100" fillId="2" borderId="0" xfId="0" applyFont="1" applyFill="1" applyAlignment="1">
      <alignment horizontal="center"/>
    </xf>
    <xf numFmtId="9" fontId="100" fillId="2" borderId="0" xfId="3" applyFont="1" applyFill="1"/>
    <xf numFmtId="9" fontId="100" fillId="2" borderId="49" xfId="3" applyFont="1" applyFill="1" applyBorder="1"/>
    <xf numFmtId="3" fontId="100" fillId="2" borderId="49" xfId="0" applyNumberFormat="1" applyFont="1" applyFill="1" applyBorder="1" applyAlignment="1">
      <alignment horizontal="center"/>
    </xf>
    <xf numFmtId="9" fontId="100" fillId="2" borderId="46" xfId="3" applyFont="1" applyFill="1" applyBorder="1"/>
    <xf numFmtId="9" fontId="100" fillId="2" borderId="50" xfId="3" applyFont="1" applyFill="1" applyBorder="1"/>
    <xf numFmtId="166" fontId="23" fillId="5" borderId="25" xfId="3" applyNumberFormat="1" applyFont="1" applyFill="1" applyBorder="1" applyAlignment="1">
      <alignment horizontal="right"/>
    </xf>
    <xf numFmtId="2" fontId="72" fillId="9" borderId="36" xfId="0" applyNumberFormat="1" applyFont="1" applyFill="1" applyBorder="1"/>
    <xf numFmtId="0" fontId="72" fillId="2" borderId="8" xfId="0" applyFont="1" applyFill="1" applyBorder="1"/>
    <xf numFmtId="0" fontId="23" fillId="2" borderId="33" xfId="0" applyFont="1" applyFill="1" applyBorder="1"/>
    <xf numFmtId="0" fontId="58" fillId="2" borderId="10" xfId="0" applyFont="1" applyFill="1" applyBorder="1" applyAlignment="1">
      <alignment horizontal="right"/>
    </xf>
    <xf numFmtId="9" fontId="23" fillId="2" borderId="25" xfId="3" applyFont="1" applyFill="1" applyBorder="1"/>
    <xf numFmtId="0" fontId="23" fillId="2" borderId="1" xfId="0" applyFont="1" applyFill="1" applyBorder="1"/>
    <xf numFmtId="0" fontId="58" fillId="2" borderId="1" xfId="0" applyFont="1" applyFill="1" applyBorder="1" applyAlignment="1">
      <alignment horizontal="left" indent="1"/>
    </xf>
    <xf numFmtId="0" fontId="56" fillId="2" borderId="0" xfId="0" applyFont="1" applyFill="1"/>
    <xf numFmtId="0" fontId="23" fillId="2" borderId="21" xfId="0" applyFont="1" applyFill="1" applyBorder="1"/>
    <xf numFmtId="0" fontId="23" fillId="2" borderId="2" xfId="0" applyFont="1" applyFill="1" applyBorder="1" applyAlignment="1">
      <alignment horizontal="left" indent="1"/>
    </xf>
    <xf numFmtId="0" fontId="23" fillId="2" borderId="0" xfId="0" applyFont="1" applyFill="1" applyAlignment="1">
      <alignment horizontal="left" indent="1"/>
    </xf>
    <xf numFmtId="3" fontId="23" fillId="2" borderId="0" xfId="0" applyNumberFormat="1" applyFont="1" applyFill="1"/>
    <xf numFmtId="3" fontId="23" fillId="2" borderId="3" xfId="0" applyNumberFormat="1" applyFont="1" applyFill="1" applyBorder="1"/>
    <xf numFmtId="0" fontId="23" fillId="2" borderId="4" xfId="0" applyFont="1" applyFill="1" applyBorder="1" applyAlignment="1">
      <alignment horizontal="left" indent="1"/>
    </xf>
    <xf numFmtId="0" fontId="23" fillId="2" borderId="1" xfId="0" applyFont="1" applyFill="1" applyBorder="1" applyAlignment="1">
      <alignment horizontal="left" indent="1"/>
    </xf>
    <xf numFmtId="3" fontId="23" fillId="2" borderId="1" xfId="0" applyNumberFormat="1" applyFont="1" applyFill="1" applyBorder="1"/>
    <xf numFmtId="3" fontId="23" fillId="2" borderId="5" xfId="0" applyNumberFormat="1" applyFont="1" applyFill="1" applyBorder="1"/>
    <xf numFmtId="0" fontId="58" fillId="2" borderId="0" xfId="0" applyFont="1" applyFill="1" applyAlignment="1">
      <alignment horizontal="center"/>
    </xf>
    <xf numFmtId="172" fontId="23" fillId="2" borderId="0" xfId="0" applyNumberFormat="1" applyFont="1" applyFill="1"/>
    <xf numFmtId="172" fontId="23" fillId="2" borderId="3" xfId="0" applyNumberFormat="1" applyFont="1" applyFill="1" applyBorder="1"/>
    <xf numFmtId="172" fontId="23" fillId="2" borderId="1" xfId="0" applyNumberFormat="1" applyFont="1" applyFill="1" applyBorder="1"/>
    <xf numFmtId="172" fontId="23" fillId="2" borderId="5" xfId="0" applyNumberFormat="1" applyFont="1" applyFill="1" applyBorder="1"/>
    <xf numFmtId="0" fontId="23" fillId="2" borderId="18" xfId="0" applyFont="1" applyFill="1" applyBorder="1" applyAlignment="1">
      <alignment horizontal="left" indent="1"/>
    </xf>
    <xf numFmtId="0" fontId="23" fillId="2" borderId="26" xfId="0" applyFont="1" applyFill="1" applyBorder="1" applyAlignment="1">
      <alignment horizontal="left" indent="1"/>
    </xf>
    <xf numFmtId="0" fontId="58" fillId="2" borderId="26" xfId="0" applyFont="1" applyFill="1" applyBorder="1" applyAlignment="1">
      <alignment horizontal="left"/>
    </xf>
    <xf numFmtId="0" fontId="23" fillId="2" borderId="26" xfId="0" applyFont="1" applyFill="1" applyBorder="1"/>
    <xf numFmtId="172" fontId="23" fillId="2" borderId="26" xfId="0" applyNumberFormat="1" applyFont="1" applyFill="1" applyBorder="1"/>
    <xf numFmtId="172" fontId="23" fillId="2" borderId="19" xfId="0" applyNumberFormat="1" applyFont="1" applyFill="1" applyBorder="1"/>
    <xf numFmtId="0" fontId="23" fillId="2" borderId="0" xfId="0" applyFont="1" applyFill="1" applyAlignment="1">
      <alignment vertical="top"/>
    </xf>
    <xf numFmtId="172" fontId="23" fillId="2" borderId="18" xfId="0" applyNumberFormat="1" applyFont="1" applyFill="1" applyBorder="1"/>
    <xf numFmtId="164" fontId="23" fillId="2" borderId="18" xfId="18" applyNumberFormat="1" applyFont="1" applyFill="1" applyBorder="1"/>
    <xf numFmtId="172" fontId="23" fillId="2" borderId="2" xfId="0" applyNumberFormat="1" applyFont="1" applyFill="1" applyBorder="1"/>
    <xf numFmtId="164" fontId="23" fillId="2" borderId="2" xfId="18" applyNumberFormat="1" applyFont="1" applyFill="1" applyBorder="1"/>
    <xf numFmtId="172" fontId="23" fillId="2" borderId="4" xfId="0" applyNumberFormat="1" applyFont="1" applyFill="1" applyBorder="1"/>
    <xf numFmtId="164" fontId="23" fillId="2" borderId="4" xfId="18" applyNumberFormat="1" applyFont="1" applyFill="1" applyBorder="1"/>
    <xf numFmtId="164" fontId="23" fillId="2" borderId="0" xfId="0" applyNumberFormat="1" applyFont="1" applyFill="1"/>
    <xf numFmtId="0" fontId="43" fillId="2" borderId="18" xfId="0" applyFont="1" applyFill="1" applyBorder="1" applyAlignment="1">
      <alignment horizontal="left" indent="1"/>
    </xf>
    <xf numFmtId="0" fontId="43" fillId="2" borderId="26" xfId="0" applyFont="1" applyFill="1" applyBorder="1" applyAlignment="1">
      <alignment horizontal="left" indent="1"/>
    </xf>
    <xf numFmtId="172" fontId="43" fillId="2" borderId="24" xfId="0" applyNumberFormat="1" applyFont="1" applyFill="1" applyBorder="1"/>
    <xf numFmtId="172" fontId="43" fillId="2" borderId="26" xfId="0" applyNumberFormat="1" applyFont="1" applyFill="1" applyBorder="1"/>
    <xf numFmtId="0" fontId="43" fillId="2" borderId="2" xfId="0" applyFont="1" applyFill="1" applyBorder="1" applyAlignment="1">
      <alignment horizontal="left" indent="1"/>
    </xf>
    <xf numFmtId="0" fontId="43" fillId="2" borderId="0" xfId="0" applyFont="1" applyFill="1" applyAlignment="1">
      <alignment horizontal="left" indent="1"/>
    </xf>
    <xf numFmtId="172" fontId="43" fillId="2" borderId="13" xfId="0" applyNumberFormat="1" applyFont="1" applyFill="1" applyBorder="1"/>
    <xf numFmtId="172" fontId="43" fillId="2" borderId="0" xfId="0" applyNumberFormat="1" applyFont="1" applyFill="1"/>
    <xf numFmtId="0" fontId="43" fillId="2" borderId="4" xfId="0" applyFont="1" applyFill="1" applyBorder="1" applyAlignment="1">
      <alignment horizontal="left" indent="1"/>
    </xf>
    <xf numFmtId="0" fontId="43" fillId="2" borderId="1" xfId="0" applyFont="1" applyFill="1" applyBorder="1" applyAlignment="1">
      <alignment horizontal="left" indent="1"/>
    </xf>
    <xf numFmtId="172" fontId="43" fillId="2" borderId="11" xfId="0" applyNumberFormat="1" applyFont="1" applyFill="1" applyBorder="1"/>
    <xf numFmtId="172" fontId="43" fillId="2" borderId="1" xfId="0" applyNumberFormat="1" applyFont="1" applyFill="1" applyBorder="1"/>
    <xf numFmtId="0" fontId="60" fillId="2" borderId="0" xfId="0" applyFont="1" applyFill="1"/>
    <xf numFmtId="0" fontId="99" fillId="2" borderId="0" xfId="0" applyFont="1" applyFill="1"/>
    <xf numFmtId="0" fontId="58" fillId="2" borderId="1" xfId="0" applyFont="1" applyFill="1" applyBorder="1"/>
    <xf numFmtId="0" fontId="23" fillId="2" borderId="2" xfId="0" applyFont="1" applyFill="1" applyBorder="1"/>
    <xf numFmtId="0" fontId="81" fillId="10" borderId="0" xfId="0" applyFont="1" applyFill="1"/>
    <xf numFmtId="0" fontId="23" fillId="10" borderId="0" xfId="0" applyFont="1" applyFill="1"/>
    <xf numFmtId="0" fontId="23" fillId="2" borderId="2" xfId="0" applyFont="1" applyFill="1" applyBorder="1" applyAlignment="1">
      <alignment horizontal="center"/>
    </xf>
    <xf numFmtId="3" fontId="23" fillId="2" borderId="13" xfId="0" applyNumberFormat="1" applyFont="1" applyFill="1" applyBorder="1" applyAlignment="1">
      <alignment horizontal="center"/>
    </xf>
    <xf numFmtId="9" fontId="23" fillId="2" borderId="2" xfId="3" applyFont="1" applyFill="1" applyBorder="1" applyAlignment="1">
      <alignment horizontal="center"/>
    </xf>
    <xf numFmtId="3" fontId="23" fillId="2" borderId="0" xfId="0" applyNumberFormat="1" applyFont="1" applyFill="1" applyAlignment="1">
      <alignment horizontal="center"/>
    </xf>
    <xf numFmtId="3" fontId="23" fillId="2" borderId="3" xfId="0" applyNumberFormat="1" applyFont="1" applyFill="1" applyBorder="1" applyAlignment="1">
      <alignment horizontal="center"/>
    </xf>
    <xf numFmtId="3" fontId="23" fillId="2" borderId="2" xfId="0" applyNumberFormat="1" applyFont="1" applyFill="1" applyBorder="1" applyAlignment="1">
      <alignment horizontal="center"/>
    </xf>
    <xf numFmtId="4" fontId="23" fillId="2" borderId="13" xfId="0" applyNumberFormat="1" applyFont="1" applyFill="1" applyBorder="1" applyAlignment="1">
      <alignment horizontal="center"/>
    </xf>
    <xf numFmtId="2" fontId="23" fillId="2" borderId="2" xfId="0" applyNumberFormat="1" applyFont="1" applyFill="1" applyBorder="1"/>
    <xf numFmtId="3" fontId="23" fillId="2" borderId="2" xfId="0" applyNumberFormat="1" applyFont="1" applyFill="1" applyBorder="1"/>
    <xf numFmtId="0" fontId="23" fillId="2" borderId="4" xfId="0" applyFont="1" applyFill="1" applyBorder="1" applyAlignment="1">
      <alignment horizontal="center"/>
    </xf>
    <xf numFmtId="3" fontId="23" fillId="2" borderId="11" xfId="0" applyNumberFormat="1" applyFont="1" applyFill="1" applyBorder="1" applyAlignment="1">
      <alignment horizontal="center"/>
    </xf>
    <xf numFmtId="9" fontId="23" fillId="2" borderId="4" xfId="3" applyFont="1" applyFill="1" applyBorder="1" applyAlignment="1">
      <alignment horizontal="center"/>
    </xf>
    <xf numFmtId="3" fontId="23" fillId="2" borderId="1" xfId="0" applyNumberFormat="1" applyFont="1" applyFill="1" applyBorder="1" applyAlignment="1">
      <alignment horizontal="center"/>
    </xf>
    <xf numFmtId="3" fontId="23" fillId="2" borderId="5" xfId="0" applyNumberFormat="1" applyFont="1" applyFill="1" applyBorder="1" applyAlignment="1">
      <alignment horizontal="center"/>
    </xf>
    <xf numFmtId="3" fontId="23" fillId="2" borderId="4" xfId="0" applyNumberFormat="1" applyFont="1" applyFill="1" applyBorder="1" applyAlignment="1">
      <alignment horizontal="center"/>
    </xf>
    <xf numFmtId="4" fontId="23" fillId="2" borderId="11" xfId="0" applyNumberFormat="1" applyFont="1" applyFill="1" applyBorder="1" applyAlignment="1">
      <alignment horizontal="center"/>
    </xf>
    <xf numFmtId="2" fontId="23" fillId="2" borderId="4" xfId="0" applyNumberFormat="1" applyFont="1" applyFill="1" applyBorder="1"/>
    <xf numFmtId="3" fontId="23" fillId="2" borderId="4" xfId="0" applyNumberFormat="1" applyFont="1" applyFill="1" applyBorder="1"/>
    <xf numFmtId="8" fontId="23" fillId="2" borderId="25" xfId="0" applyNumberFormat="1" applyFont="1" applyFill="1" applyBorder="1"/>
    <xf numFmtId="0" fontId="23" fillId="2" borderId="0" xfId="0" applyFont="1" applyFill="1" applyAlignment="1">
      <alignment horizontal="left"/>
    </xf>
    <xf numFmtId="3" fontId="23" fillId="2" borderId="24" xfId="0" applyNumberFormat="1" applyFont="1" applyFill="1" applyBorder="1" applyAlignment="1">
      <alignment horizontal="center"/>
    </xf>
    <xf numFmtId="9" fontId="23" fillId="2" borderId="18" xfId="3" applyFont="1" applyFill="1" applyBorder="1" applyAlignment="1">
      <alignment horizontal="center"/>
    </xf>
    <xf numFmtId="3" fontId="23" fillId="2" borderId="26" xfId="0" applyNumberFormat="1" applyFont="1" applyFill="1" applyBorder="1" applyAlignment="1">
      <alignment horizontal="center"/>
    </xf>
    <xf numFmtId="3" fontId="23" fillId="2" borderId="19" xfId="0" applyNumberFormat="1" applyFont="1" applyFill="1" applyBorder="1" applyAlignment="1">
      <alignment horizontal="center"/>
    </xf>
    <xf numFmtId="3" fontId="23" fillId="2" borderId="18" xfId="0" applyNumberFormat="1" applyFont="1" applyFill="1" applyBorder="1" applyAlignment="1">
      <alignment horizontal="center"/>
    </xf>
    <xf numFmtId="3" fontId="23" fillId="2" borderId="26" xfId="0" applyNumberFormat="1" applyFont="1" applyFill="1" applyBorder="1"/>
    <xf numFmtId="4" fontId="23" fillId="2" borderId="24" xfId="0" applyNumberFormat="1" applyFont="1" applyFill="1" applyBorder="1" applyAlignment="1">
      <alignment horizontal="center"/>
    </xf>
    <xf numFmtId="3" fontId="23" fillId="2" borderId="18" xfId="0" applyNumberFormat="1" applyFont="1" applyFill="1" applyBorder="1"/>
    <xf numFmtId="3" fontId="23" fillId="2" borderId="19" xfId="0" applyNumberFormat="1" applyFont="1" applyFill="1" applyBorder="1"/>
    <xf numFmtId="0" fontId="46" fillId="2" borderId="28" xfId="33" applyFont="1" applyFill="1" applyBorder="1"/>
    <xf numFmtId="0" fontId="67" fillId="2" borderId="28" xfId="33" applyFont="1" applyFill="1" applyBorder="1" applyAlignment="1">
      <alignment horizontal="left" indent="1"/>
    </xf>
    <xf numFmtId="172" fontId="23" fillId="2" borderId="2" xfId="0" applyNumberFormat="1" applyFont="1" applyFill="1" applyBorder="1" applyAlignment="1">
      <alignment horizontal="center"/>
    </xf>
    <xf numFmtId="2" fontId="23" fillId="2" borderId="0" xfId="0" applyNumberFormat="1" applyFont="1" applyFill="1"/>
    <xf numFmtId="172" fontId="23" fillId="2" borderId="4" xfId="0" applyNumberFormat="1" applyFont="1" applyFill="1" applyBorder="1" applyAlignment="1">
      <alignment horizontal="center"/>
    </xf>
    <xf numFmtId="2" fontId="23" fillId="2" borderId="1" xfId="0" applyNumberFormat="1" applyFont="1" applyFill="1" applyBorder="1"/>
    <xf numFmtId="0" fontId="52" fillId="2" borderId="0" xfId="33" applyFont="1" applyFill="1" applyAlignment="1">
      <alignment horizontal="left" indent="1"/>
    </xf>
    <xf numFmtId="172" fontId="23" fillId="2" borderId="18" xfId="0" applyNumberFormat="1" applyFont="1" applyFill="1" applyBorder="1" applyAlignment="1">
      <alignment horizontal="center"/>
    </xf>
    <xf numFmtId="2" fontId="23" fillId="2" borderId="26" xfId="0" applyNumberFormat="1" applyFont="1" applyFill="1" applyBorder="1"/>
    <xf numFmtId="0" fontId="48" fillId="2" borderId="0" xfId="33" applyFont="1" applyFill="1"/>
    <xf numFmtId="0" fontId="48" fillId="2" borderId="0" xfId="33" applyFont="1" applyFill="1" applyAlignment="1">
      <alignment horizontal="left" indent="2"/>
    </xf>
    <xf numFmtId="0" fontId="104" fillId="2" borderId="0" xfId="0" applyFont="1" applyFill="1"/>
    <xf numFmtId="0" fontId="23" fillId="2" borderId="0" xfId="0" quotePrefix="1" applyFont="1" applyFill="1"/>
    <xf numFmtId="0" fontId="41" fillId="2" borderId="0" xfId="33" applyFont="1" applyFill="1" applyAlignment="1">
      <alignment horizontal="left" wrapText="1" indent="1"/>
    </xf>
    <xf numFmtId="0" fontId="107" fillId="2" borderId="0" xfId="10" applyFont="1" applyFill="1" applyAlignment="1">
      <alignment horizontal="left" indent="1"/>
    </xf>
    <xf numFmtId="0" fontId="48" fillId="2" borderId="22" xfId="33" applyFont="1" applyFill="1" applyBorder="1"/>
    <xf numFmtId="37" fontId="23" fillId="2" borderId="25" xfId="34" applyNumberFormat="1" applyFont="1" applyFill="1" applyBorder="1" applyAlignment="1">
      <alignment horizontal="right"/>
    </xf>
    <xf numFmtId="39" fontId="23" fillId="2" borderId="25" xfId="34" applyNumberFormat="1" applyFont="1" applyFill="1" applyBorder="1" applyAlignment="1">
      <alignment horizontal="right"/>
    </xf>
    <xf numFmtId="44" fontId="20" fillId="2" borderId="22" xfId="35" applyFont="1" applyFill="1" applyBorder="1" applyAlignment="1">
      <alignment horizontal="right"/>
    </xf>
    <xf numFmtId="44" fontId="20" fillId="2" borderId="21" xfId="35" applyFont="1" applyFill="1" applyBorder="1" applyAlignment="1">
      <alignment horizontal="right"/>
    </xf>
    <xf numFmtId="44" fontId="20" fillId="2" borderId="20" xfId="35" applyFont="1" applyFill="1" applyBorder="1" applyAlignment="1">
      <alignment horizontal="right"/>
    </xf>
    <xf numFmtId="3" fontId="48" fillId="2" borderId="21" xfId="33" applyNumberFormat="1" applyFont="1" applyFill="1" applyBorder="1"/>
    <xf numFmtId="166" fontId="20" fillId="2" borderId="21" xfId="36" applyNumberFormat="1" applyFont="1" applyFill="1" applyBorder="1"/>
    <xf numFmtId="171" fontId="48" fillId="2" borderId="21" xfId="33" applyNumberFormat="1" applyFont="1" applyFill="1" applyBorder="1"/>
    <xf numFmtId="164" fontId="20" fillId="2" borderId="22" xfId="34" applyNumberFormat="1" applyFont="1" applyFill="1" applyBorder="1"/>
    <xf numFmtId="171" fontId="48" fillId="2" borderId="20" xfId="33" applyNumberFormat="1" applyFont="1" applyFill="1" applyBorder="1"/>
    <xf numFmtId="44" fontId="48" fillId="2" borderId="0" xfId="33" applyNumberFormat="1" applyFont="1" applyFill="1"/>
    <xf numFmtId="171" fontId="48" fillId="2" borderId="0" xfId="33" applyNumberFormat="1" applyFont="1" applyFill="1"/>
    <xf numFmtId="0" fontId="46" fillId="2" borderId="0" xfId="33" applyFont="1" applyFill="1" applyAlignment="1">
      <alignment horizontal="right" indent="1"/>
    </xf>
    <xf numFmtId="171" fontId="46" fillId="2" borderId="0" xfId="33" applyNumberFormat="1" applyFont="1" applyFill="1"/>
    <xf numFmtId="0" fontId="9" fillId="2" borderId="0" xfId="33" applyFill="1"/>
    <xf numFmtId="0" fontId="52" fillId="2" borderId="0" xfId="33" applyFont="1" applyFill="1" applyAlignment="1">
      <alignment horizontal="left" indent="2"/>
    </xf>
    <xf numFmtId="44" fontId="52" fillId="2" borderId="25" xfId="35" applyFont="1" applyFill="1" applyBorder="1"/>
    <xf numFmtId="0" fontId="48" fillId="2" borderId="0" xfId="33" applyFont="1" applyFill="1" applyAlignment="1">
      <alignment horizontal="left" indent="1"/>
    </xf>
    <xf numFmtId="6" fontId="48" fillId="2" borderId="0" xfId="33" applyNumberFormat="1" applyFont="1" applyFill="1"/>
    <xf numFmtId="0" fontId="106" fillId="2" borderId="0" xfId="33" applyFont="1" applyFill="1"/>
    <xf numFmtId="0" fontId="39" fillId="2" borderId="0" xfId="33" applyFont="1" applyFill="1"/>
    <xf numFmtId="0" fontId="52" fillId="2" borderId="0" xfId="33" applyFont="1" applyFill="1" applyAlignment="1">
      <alignment horizontal="left" wrapText="1" indent="1"/>
    </xf>
    <xf numFmtId="0" fontId="98" fillId="2" borderId="0" xfId="0" applyFont="1" applyFill="1"/>
    <xf numFmtId="0" fontId="72" fillId="2" borderId="0" xfId="0" applyFont="1" applyFill="1"/>
    <xf numFmtId="164" fontId="72" fillId="2" borderId="0" xfId="0" quotePrefix="1" applyNumberFormat="1" applyFont="1" applyFill="1"/>
    <xf numFmtId="0" fontId="72" fillId="2" borderId="35" xfId="0" applyFont="1" applyFill="1" applyBorder="1"/>
    <xf numFmtId="0" fontId="72" fillId="2" borderId="33" xfId="0" applyFont="1" applyFill="1" applyBorder="1"/>
    <xf numFmtId="0" fontId="23" fillId="2" borderId="35" xfId="0" applyFont="1" applyFill="1" applyBorder="1"/>
    <xf numFmtId="0" fontId="23" fillId="2" borderId="23" xfId="0" applyFont="1" applyFill="1" applyBorder="1"/>
    <xf numFmtId="9" fontId="66" fillId="2" borderId="0" xfId="3" applyFont="1" applyFill="1"/>
    <xf numFmtId="0" fontId="70" fillId="2" borderId="0" xfId="0" applyFont="1" applyFill="1"/>
    <xf numFmtId="0" fontId="43" fillId="2" borderId="0" xfId="0" applyFont="1" applyFill="1"/>
    <xf numFmtId="0" fontId="45" fillId="2" borderId="0" xfId="0" applyFont="1" applyFill="1"/>
    <xf numFmtId="0" fontId="58" fillId="2" borderId="23" xfId="0" applyFont="1" applyFill="1" applyBorder="1"/>
    <xf numFmtId="0" fontId="71" fillId="2" borderId="0" xfId="0" applyFont="1" applyFill="1"/>
    <xf numFmtId="0" fontId="23" fillId="2" borderId="29" xfId="0" applyFont="1" applyFill="1" applyBorder="1" applyAlignment="1">
      <alignment horizontal="center" vertical="center" wrapText="1"/>
    </xf>
    <xf numFmtId="0" fontId="23" fillId="2" borderId="30"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37" xfId="0" applyFont="1" applyFill="1" applyBorder="1" applyAlignment="1">
      <alignment horizontal="center" vertical="center" wrapText="1"/>
    </xf>
    <xf numFmtId="0" fontId="23" fillId="2" borderId="32"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29" xfId="0" applyFont="1" applyFill="1" applyBorder="1"/>
    <xf numFmtId="167" fontId="66" fillId="2" borderId="37" xfId="0" applyNumberFormat="1" applyFont="1" applyFill="1" applyBorder="1" applyAlignment="1">
      <alignment vertical="center" wrapText="1"/>
    </xf>
    <xf numFmtId="167" fontId="66" fillId="2" borderId="32" xfId="0" applyNumberFormat="1" applyFont="1" applyFill="1" applyBorder="1" applyAlignment="1">
      <alignment vertical="center" wrapText="1"/>
    </xf>
    <xf numFmtId="44" fontId="66" fillId="2" borderId="37" xfId="27" applyFont="1" applyFill="1" applyBorder="1"/>
    <xf numFmtId="44" fontId="66" fillId="2" borderId="32" xfId="27" applyFont="1" applyFill="1" applyBorder="1"/>
    <xf numFmtId="44" fontId="23" fillId="2" borderId="40" xfId="0" applyNumberFormat="1" applyFont="1" applyFill="1" applyBorder="1"/>
    <xf numFmtId="2" fontId="23" fillId="2" borderId="33" xfId="0" applyNumberFormat="1" applyFont="1" applyFill="1" applyBorder="1"/>
    <xf numFmtId="2" fontId="23" fillId="2" borderId="40" xfId="0" applyNumberFormat="1" applyFont="1" applyFill="1" applyBorder="1"/>
    <xf numFmtId="176" fontId="23" fillId="2" borderId="0" xfId="0" applyNumberFormat="1" applyFont="1" applyFill="1"/>
    <xf numFmtId="167" fontId="66" fillId="2" borderId="0" xfId="0" applyNumberFormat="1" applyFont="1" applyFill="1" applyAlignment="1">
      <alignment vertical="center" wrapText="1"/>
    </xf>
    <xf numFmtId="167" fontId="66" fillId="2" borderId="34" xfId="0" applyNumberFormat="1" applyFont="1" applyFill="1" applyBorder="1" applyAlignment="1">
      <alignment vertical="center" wrapText="1"/>
    </xf>
    <xf numFmtId="44" fontId="66" fillId="2" borderId="0" xfId="27" applyFont="1" applyFill="1" applyBorder="1"/>
    <xf numFmtId="44" fontId="66" fillId="2" borderId="34" xfId="27" applyFont="1" applyFill="1" applyBorder="1"/>
    <xf numFmtId="44" fontId="23" fillId="2" borderId="38" xfId="0" applyNumberFormat="1" applyFont="1" applyFill="1" applyBorder="1"/>
    <xf numFmtId="2" fontId="23" fillId="2" borderId="38" xfId="0" applyNumberFormat="1" applyFont="1" applyFill="1" applyBorder="1"/>
    <xf numFmtId="0" fontId="23" fillId="2" borderId="41" xfId="0" applyFont="1" applyFill="1" applyBorder="1"/>
    <xf numFmtId="167" fontId="66" fillId="2" borderId="26" xfId="0" applyNumberFormat="1" applyFont="1" applyFill="1" applyBorder="1" applyAlignment="1">
      <alignment vertical="center" wrapText="1"/>
    </xf>
    <xf numFmtId="167" fontId="66" fillId="2" borderId="42" xfId="0" applyNumberFormat="1" applyFont="1" applyFill="1" applyBorder="1" applyAlignment="1">
      <alignment vertical="center" wrapText="1"/>
    </xf>
    <xf numFmtId="167" fontId="66" fillId="2" borderId="23" xfId="0" applyNumberFormat="1" applyFont="1" applyFill="1" applyBorder="1" applyAlignment="1">
      <alignment vertical="center" wrapText="1"/>
    </xf>
    <xf numFmtId="167" fontId="66" fillId="2" borderId="36" xfId="0" applyNumberFormat="1" applyFont="1" applyFill="1" applyBorder="1" applyAlignment="1">
      <alignment vertical="center" wrapText="1"/>
    </xf>
    <xf numFmtId="44" fontId="66" fillId="2" borderId="23" xfId="27" applyFont="1" applyFill="1" applyBorder="1"/>
    <xf numFmtId="44" fontId="66" fillId="2" borderId="36" xfId="27" applyFont="1" applyFill="1" applyBorder="1"/>
    <xf numFmtId="44" fontId="23" fillId="2" borderId="39" xfId="0" applyNumberFormat="1" applyFont="1" applyFill="1" applyBorder="1"/>
    <xf numFmtId="2" fontId="23" fillId="2" borderId="35" xfId="0" applyNumberFormat="1" applyFont="1" applyFill="1" applyBorder="1"/>
    <xf numFmtId="2" fontId="23" fillId="2" borderId="39" xfId="0" applyNumberFormat="1" applyFont="1" applyFill="1" applyBorder="1"/>
    <xf numFmtId="0" fontId="97" fillId="2" borderId="0" xfId="0" applyFont="1" applyFill="1"/>
    <xf numFmtId="0" fontId="23" fillId="2" borderId="8" xfId="0" applyFont="1" applyFill="1" applyBorder="1"/>
    <xf numFmtId="0" fontId="23" fillId="2" borderId="9" xfId="0" applyFont="1" applyFill="1" applyBorder="1"/>
    <xf numFmtId="0" fontId="27" fillId="2" borderId="9" xfId="0" applyFont="1" applyFill="1" applyBorder="1"/>
    <xf numFmtId="0" fontId="27" fillId="2" borderId="10" xfId="0" applyFont="1" applyFill="1" applyBorder="1"/>
    <xf numFmtId="44" fontId="23" fillId="2" borderId="21" xfId="0" applyNumberFormat="1" applyFont="1" applyFill="1" applyBorder="1"/>
    <xf numFmtId="44" fontId="23" fillId="2" borderId="22" xfId="0" applyNumberFormat="1" applyFont="1" applyFill="1" applyBorder="1"/>
    <xf numFmtId="44" fontId="23" fillId="2" borderId="20" xfId="0" applyNumberFormat="1" applyFont="1" applyFill="1" applyBorder="1"/>
    <xf numFmtId="172" fontId="23" fillId="2" borderId="21" xfId="27" applyNumberFormat="1" applyFont="1" applyFill="1" applyBorder="1"/>
    <xf numFmtId="167" fontId="23" fillId="2" borderId="21" xfId="0" applyNumberFormat="1" applyFont="1" applyFill="1" applyBorder="1"/>
    <xf numFmtId="0" fontId="23" fillId="2" borderId="22" xfId="0" applyFont="1" applyFill="1" applyBorder="1"/>
    <xf numFmtId="167" fontId="23" fillId="2" borderId="22" xfId="0" applyNumberFormat="1" applyFont="1" applyFill="1" applyBorder="1"/>
    <xf numFmtId="167" fontId="23" fillId="2" borderId="20" xfId="0" applyNumberFormat="1" applyFont="1" applyFill="1" applyBorder="1"/>
    <xf numFmtId="9" fontId="66" fillId="2" borderId="25" xfId="3" applyFont="1" applyFill="1" applyBorder="1"/>
    <xf numFmtId="0" fontId="72" fillId="2" borderId="0" xfId="0" applyFont="1" applyFill="1" applyAlignment="1">
      <alignment horizontal="left" indent="1"/>
    </xf>
    <xf numFmtId="176" fontId="79" fillId="2" borderId="0" xfId="18" applyNumberFormat="1" applyFont="1" applyFill="1" applyBorder="1" applyAlignment="1">
      <alignment horizontal="center" vertical="center"/>
    </xf>
    <xf numFmtId="0" fontId="23" fillId="2" borderId="20" xfId="0" applyFont="1" applyFill="1" applyBorder="1"/>
    <xf numFmtId="172" fontId="23" fillId="2" borderId="22" xfId="27" applyNumberFormat="1" applyFont="1" applyFill="1" applyBorder="1"/>
    <xf numFmtId="0" fontId="48" fillId="2" borderId="22" xfId="0" applyFont="1" applyFill="1" applyBorder="1"/>
    <xf numFmtId="44" fontId="23" fillId="2" borderId="22" xfId="27" applyFont="1" applyFill="1" applyBorder="1"/>
    <xf numFmtId="44" fontId="23" fillId="2" borderId="20" xfId="27" applyFont="1" applyFill="1" applyBorder="1"/>
    <xf numFmtId="1" fontId="23" fillId="2" borderId="22" xfId="0" applyNumberFormat="1" applyFont="1" applyFill="1" applyBorder="1"/>
    <xf numFmtId="1" fontId="23" fillId="2" borderId="21" xfId="0" applyNumberFormat="1" applyFont="1" applyFill="1" applyBorder="1"/>
    <xf numFmtId="167" fontId="66" fillId="2" borderId="22" xfId="0" applyNumberFormat="1" applyFont="1" applyFill="1" applyBorder="1"/>
    <xf numFmtId="167" fontId="66" fillId="2" borderId="20" xfId="0" applyNumberFormat="1" applyFont="1" applyFill="1" applyBorder="1"/>
    <xf numFmtId="2" fontId="66" fillId="2" borderId="22" xfId="0" applyNumberFormat="1" applyFont="1" applyFill="1" applyBorder="1"/>
    <xf numFmtId="2" fontId="66" fillId="2" borderId="20" xfId="0" applyNumberFormat="1" applyFont="1" applyFill="1" applyBorder="1"/>
    <xf numFmtId="2" fontId="66" fillId="2" borderId="21" xfId="0" applyNumberFormat="1" applyFont="1" applyFill="1" applyBorder="1"/>
    <xf numFmtId="0" fontId="0" fillId="2" borderId="29" xfId="0" applyFill="1" applyBorder="1"/>
    <xf numFmtId="0" fontId="0" fillId="2" borderId="37" xfId="0" applyFill="1" applyBorder="1" applyAlignment="1">
      <alignment horizontal="center" vertical="center"/>
    </xf>
    <xf numFmtId="0" fontId="0" fillId="2" borderId="32" xfId="0" applyFill="1" applyBorder="1" applyAlignment="1">
      <alignment horizontal="center" vertical="center"/>
    </xf>
    <xf numFmtId="0" fontId="0" fillId="2" borderId="41" xfId="0" applyFill="1" applyBorder="1"/>
    <xf numFmtId="0" fontId="0" fillId="2" borderId="26" xfId="0" applyFill="1" applyBorder="1" applyAlignment="1">
      <alignment horizontal="center" vertical="center"/>
    </xf>
    <xf numFmtId="0" fontId="0" fillId="2" borderId="42" xfId="0" applyFill="1" applyBorder="1" applyAlignment="1">
      <alignment horizontal="center" vertical="center"/>
    </xf>
    <xf numFmtId="0" fontId="0" fillId="2" borderId="33" xfId="0" applyFill="1" applyBorder="1"/>
    <xf numFmtId="0" fontId="0" fillId="2" borderId="34" xfId="0" applyFill="1" applyBorder="1" applyAlignment="1">
      <alignment horizontal="center" vertical="center"/>
    </xf>
    <xf numFmtId="0" fontId="0" fillId="2" borderId="43" xfId="0" applyFill="1" applyBorder="1"/>
    <xf numFmtId="0" fontId="0" fillId="2" borderId="1" xfId="0" applyFill="1" applyBorder="1" applyAlignment="1">
      <alignment horizontal="center" vertical="center"/>
    </xf>
    <xf numFmtId="0" fontId="0" fillId="2" borderId="44" xfId="0" applyFill="1" applyBorder="1" applyAlignment="1">
      <alignment horizontal="center" vertical="center"/>
    </xf>
    <xf numFmtId="0" fontId="0" fillId="2" borderId="35" xfId="0" applyFill="1" applyBorder="1"/>
    <xf numFmtId="0" fontId="0" fillId="2" borderId="23" xfId="0" applyFill="1" applyBorder="1" applyAlignment="1">
      <alignment horizontal="center" vertical="center"/>
    </xf>
    <xf numFmtId="0" fontId="0" fillId="2" borderId="36" xfId="0" applyFill="1" applyBorder="1" applyAlignment="1">
      <alignment horizontal="center" vertical="center"/>
    </xf>
    <xf numFmtId="0" fontId="0" fillId="2" borderId="34" xfId="0" applyFill="1" applyBorder="1"/>
    <xf numFmtId="44" fontId="0" fillId="2" borderId="37" xfId="27" applyFont="1" applyFill="1" applyBorder="1"/>
    <xf numFmtId="44" fontId="78" fillId="2" borderId="29" xfId="27" applyFont="1" applyFill="1" applyBorder="1"/>
    <xf numFmtId="44" fontId="78" fillId="2" borderId="32" xfId="27" applyFont="1" applyFill="1" applyBorder="1"/>
    <xf numFmtId="44" fontId="0" fillId="2" borderId="0" xfId="27" applyFont="1" applyFill="1" applyBorder="1"/>
    <xf numFmtId="44" fontId="78" fillId="2" borderId="33" xfId="27" applyFont="1" applyFill="1" applyBorder="1"/>
    <xf numFmtId="44" fontId="78" fillId="2" borderId="34" xfId="27" applyFont="1" applyFill="1" applyBorder="1"/>
    <xf numFmtId="44" fontId="0" fillId="2" borderId="23" xfId="27" applyFont="1" applyFill="1" applyBorder="1"/>
    <xf numFmtId="44" fontId="78" fillId="2" borderId="35" xfId="27" applyFont="1" applyFill="1" applyBorder="1"/>
    <xf numFmtId="44" fontId="78" fillId="2" borderId="36" xfId="27" applyFont="1" applyFill="1" applyBorder="1"/>
    <xf numFmtId="0" fontId="0" fillId="2" borderId="32" xfId="0" applyFill="1" applyBorder="1" applyAlignment="1">
      <alignment horizontal="center" vertical="center" wrapText="1"/>
    </xf>
    <xf numFmtId="0" fontId="23" fillId="2" borderId="0" xfId="0" applyFont="1" applyFill="1" applyAlignment="1">
      <alignment wrapText="1"/>
    </xf>
    <xf numFmtId="0" fontId="0" fillId="2" borderId="37" xfId="0" applyFill="1" applyBorder="1" applyAlignment="1">
      <alignment horizontal="center" vertical="center" wrapText="1"/>
    </xf>
    <xf numFmtId="0" fontId="0" fillId="2" borderId="29" xfId="0" applyFill="1" applyBorder="1" applyAlignment="1">
      <alignment wrapText="1"/>
    </xf>
    <xf numFmtId="0" fontId="0" fillId="2" borderId="26" xfId="0" applyFill="1" applyBorder="1" applyAlignment="1">
      <alignment horizontal="center"/>
    </xf>
    <xf numFmtId="0" fontId="0" fillId="2" borderId="42" xfId="0" applyFill="1" applyBorder="1" applyAlignment="1">
      <alignment horizontal="center"/>
    </xf>
    <xf numFmtId="0" fontId="0" fillId="2" borderId="34" xfId="0" applyFill="1" applyBorder="1" applyAlignment="1">
      <alignment horizontal="center"/>
    </xf>
    <xf numFmtId="0" fontId="0" fillId="2" borderId="1" xfId="0" applyFill="1" applyBorder="1" applyAlignment="1">
      <alignment horizontal="center"/>
    </xf>
    <xf numFmtId="0" fontId="0" fillId="2" borderId="44" xfId="0" applyFill="1" applyBorder="1" applyAlignment="1">
      <alignment horizontal="center"/>
    </xf>
    <xf numFmtId="0" fontId="0" fillId="2" borderId="23" xfId="0" applyFill="1" applyBorder="1" applyAlignment="1">
      <alignment horizontal="center"/>
    </xf>
    <xf numFmtId="0" fontId="0" fillId="2" borderId="36" xfId="0" applyFill="1" applyBorder="1" applyAlignment="1">
      <alignment horizontal="center"/>
    </xf>
    <xf numFmtId="0" fontId="77" fillId="2" borderId="0" xfId="0" applyFont="1" applyFill="1"/>
    <xf numFmtId="0" fontId="0" fillId="2" borderId="29" xfId="0" applyFill="1" applyBorder="1" applyAlignment="1">
      <alignment horizontal="center" vertical="center" wrapText="1"/>
    </xf>
    <xf numFmtId="0" fontId="75" fillId="2" borderId="18" xfId="0" applyFont="1" applyFill="1" applyBorder="1"/>
    <xf numFmtId="0" fontId="75" fillId="2" borderId="26" xfId="0" applyFont="1" applyFill="1" applyBorder="1"/>
    <xf numFmtId="164" fontId="23" fillId="2" borderId="19" xfId="18" applyNumberFormat="1" applyFont="1" applyFill="1" applyBorder="1"/>
    <xf numFmtId="166" fontId="23" fillId="2" borderId="25" xfId="3" applyNumberFormat="1" applyFont="1" applyFill="1" applyBorder="1"/>
    <xf numFmtId="0" fontId="75" fillId="2" borderId="2" xfId="0" applyFont="1" applyFill="1" applyBorder="1"/>
    <xf numFmtId="0" fontId="75" fillId="2" borderId="0" xfId="0" applyFont="1" applyFill="1"/>
    <xf numFmtId="164" fontId="23" fillId="2" borderId="3" xfId="18" applyNumberFormat="1" applyFont="1" applyFill="1" applyBorder="1"/>
    <xf numFmtId="0" fontId="75" fillId="2" borderId="4" xfId="0" applyFont="1" applyFill="1" applyBorder="1"/>
    <xf numFmtId="0" fontId="75" fillId="2" borderId="1" xfId="0" applyFont="1" applyFill="1" applyBorder="1"/>
    <xf numFmtId="164" fontId="23" fillId="2" borderId="5" xfId="18" applyNumberFormat="1" applyFont="1" applyFill="1" applyBorder="1"/>
    <xf numFmtId="0" fontId="80" fillId="2" borderId="4" xfId="0" applyFont="1" applyFill="1" applyBorder="1"/>
    <xf numFmtId="0" fontId="80" fillId="2" borderId="0" xfId="0" applyFont="1" applyFill="1"/>
    <xf numFmtId="0" fontId="69" fillId="2" borderId="0" xfId="0" applyFont="1" applyFill="1"/>
    <xf numFmtId="0" fontId="27" fillId="2" borderId="0" xfId="28" applyFont="1" applyFill="1"/>
    <xf numFmtId="0" fontId="13" fillId="2" borderId="0" xfId="28" applyFill="1"/>
    <xf numFmtId="0" fontId="13" fillId="2" borderId="18" xfId="28" applyFill="1" applyBorder="1"/>
    <xf numFmtId="0" fontId="41" fillId="2" borderId="26" xfId="28" applyFont="1" applyFill="1" applyBorder="1" applyAlignment="1">
      <alignment horizontal="center"/>
    </xf>
    <xf numFmtId="0" fontId="13" fillId="2" borderId="26" xfId="28" applyFill="1" applyBorder="1"/>
    <xf numFmtId="43" fontId="13" fillId="2" borderId="26" xfId="28" applyNumberFormat="1" applyFill="1" applyBorder="1"/>
    <xf numFmtId="43" fontId="13" fillId="2" borderId="19" xfId="28" applyNumberFormat="1" applyFill="1" applyBorder="1"/>
    <xf numFmtId="43" fontId="13" fillId="2" borderId="0" xfId="28" applyNumberFormat="1" applyFill="1"/>
    <xf numFmtId="0" fontId="13" fillId="2" borderId="2" xfId="28" applyFill="1" applyBorder="1"/>
    <xf numFmtId="0" fontId="41" fillId="2" borderId="0" xfId="28" applyFont="1" applyFill="1" applyAlignment="1">
      <alignment horizontal="center"/>
    </xf>
    <xf numFmtId="43" fontId="13" fillId="2" borderId="3" xfId="28" applyNumberFormat="1" applyFill="1" applyBorder="1"/>
    <xf numFmtId="0" fontId="13" fillId="2" borderId="4" xfId="28" applyFill="1" applyBorder="1"/>
    <xf numFmtId="0" fontId="13" fillId="2" borderId="1" xfId="28" applyFill="1" applyBorder="1"/>
    <xf numFmtId="0" fontId="41" fillId="2" borderId="1" xfId="28" applyFont="1" applyFill="1" applyBorder="1" applyAlignment="1">
      <alignment horizontal="center"/>
    </xf>
    <xf numFmtId="43" fontId="13" fillId="2" borderId="1" xfId="28" applyNumberFormat="1" applyFill="1" applyBorder="1"/>
    <xf numFmtId="43" fontId="13" fillId="2" borderId="5" xfId="28" applyNumberFormat="1" applyFill="1" applyBorder="1"/>
    <xf numFmtId="0" fontId="56" fillId="2" borderId="0" xfId="0" applyFont="1" applyFill="1" applyAlignment="1">
      <alignment horizontal="right"/>
    </xf>
    <xf numFmtId="0" fontId="43" fillId="2" borderId="0" xfId="0" applyFont="1" applyFill="1" applyAlignment="1">
      <alignment vertical="center"/>
    </xf>
    <xf numFmtId="0" fontId="58" fillId="2" borderId="0" xfId="0" applyFont="1" applyFill="1" applyAlignment="1">
      <alignment vertical="center"/>
    </xf>
    <xf numFmtId="0" fontId="69" fillId="2" borderId="3" xfId="0" applyFont="1" applyFill="1" applyBorder="1"/>
    <xf numFmtId="6" fontId="23" fillId="2" borderId="0" xfId="0" quotePrefix="1" applyNumberFormat="1" applyFont="1" applyFill="1" applyAlignment="1">
      <alignment horizontal="center"/>
    </xf>
    <xf numFmtId="0" fontId="23" fillId="2" borderId="4" xfId="0" applyFont="1" applyFill="1" applyBorder="1"/>
    <xf numFmtId="172" fontId="23" fillId="2" borderId="1" xfId="0" quotePrefix="1" applyNumberFormat="1" applyFont="1" applyFill="1" applyBorder="1" applyAlignment="1">
      <alignment horizontal="center"/>
    </xf>
    <xf numFmtId="0" fontId="73" fillId="2" borderId="0" xfId="0" applyFont="1" applyFill="1"/>
    <xf numFmtId="0" fontId="23" fillId="2" borderId="0" xfId="0" quotePrefix="1" applyFont="1" applyFill="1" applyAlignment="1">
      <alignment horizontal="center"/>
    </xf>
    <xf numFmtId="172" fontId="23" fillId="2" borderId="0" xfId="0" quotePrefix="1" applyNumberFormat="1" applyFont="1" applyFill="1" applyAlignment="1">
      <alignment horizontal="center"/>
    </xf>
    <xf numFmtId="0" fontId="82" fillId="2" borderId="0" xfId="0" applyFont="1" applyFill="1" applyAlignment="1">
      <alignment horizontal="center" vertical="center"/>
    </xf>
    <xf numFmtId="0" fontId="82" fillId="2" borderId="0" xfId="0" applyFont="1" applyFill="1" applyAlignment="1">
      <alignment horizontal="left" vertical="center"/>
    </xf>
    <xf numFmtId="164" fontId="23" fillId="2" borderId="25" xfId="18" applyNumberFormat="1" applyFont="1" applyFill="1" applyBorder="1"/>
    <xf numFmtId="164" fontId="66" fillId="2" borderId="25" xfId="0" applyNumberFormat="1" applyFont="1" applyFill="1" applyBorder="1"/>
    <xf numFmtId="164" fontId="66" fillId="2" borderId="25" xfId="18" applyNumberFormat="1" applyFont="1" applyFill="1" applyBorder="1"/>
    <xf numFmtId="164" fontId="23" fillId="2" borderId="0" xfId="18" applyNumberFormat="1" applyFont="1" applyFill="1"/>
    <xf numFmtId="43" fontId="23" fillId="2" borderId="0" xfId="0" applyNumberFormat="1" applyFont="1" applyFill="1"/>
    <xf numFmtId="0" fontId="105" fillId="2" borderId="0" xfId="0" applyFont="1" applyFill="1"/>
    <xf numFmtId="164" fontId="105" fillId="2" borderId="0" xfId="0" applyNumberFormat="1" applyFont="1" applyFill="1"/>
    <xf numFmtId="164" fontId="23" fillId="2" borderId="25" xfId="0" applyNumberFormat="1" applyFont="1" applyFill="1" applyBorder="1"/>
    <xf numFmtId="0" fontId="7" fillId="2" borderId="2" xfId="38" applyFill="1" applyBorder="1" applyAlignment="1">
      <alignment horizontal="center"/>
    </xf>
    <xf numFmtId="173" fontId="0" fillId="2" borderId="13" xfId="39" applyNumberFormat="1" applyFont="1" applyFill="1" applyBorder="1"/>
    <xf numFmtId="0" fontId="7" fillId="2" borderId="0" xfId="38" applyFill="1"/>
    <xf numFmtId="0" fontId="7" fillId="2" borderId="4" xfId="38" applyFill="1" applyBorder="1" applyAlignment="1">
      <alignment horizontal="center"/>
    </xf>
    <xf numFmtId="173" fontId="0" fillId="2" borderId="11" xfId="39" applyNumberFormat="1" applyFont="1" applyFill="1" applyBorder="1"/>
    <xf numFmtId="0" fontId="21" fillId="2" borderId="0" xfId="38" applyFont="1" applyFill="1"/>
    <xf numFmtId="0" fontId="44" fillId="2" borderId="0" xfId="10" applyFill="1"/>
    <xf numFmtId="0" fontId="7" fillId="2" borderId="0" xfId="38" applyFill="1" applyAlignment="1">
      <alignment horizontal="center" vertical="top" wrapText="1"/>
    </xf>
    <xf numFmtId="0" fontId="41" fillId="2" borderId="0" xfId="38" applyFont="1" applyFill="1"/>
    <xf numFmtId="0" fontId="62" fillId="2" borderId="25" xfId="32" applyFont="1" applyFill="1" applyBorder="1" applyAlignment="1">
      <alignment horizontal="left" wrapText="1"/>
    </xf>
    <xf numFmtId="3" fontId="62" fillId="2" borderId="25" xfId="32" applyNumberFormat="1" applyFont="1" applyFill="1" applyBorder="1" applyAlignment="1">
      <alignment horizontal="right" wrapText="1"/>
    </xf>
    <xf numFmtId="170" fontId="62" fillId="2" borderId="25" xfId="32" applyNumberFormat="1" applyFont="1" applyFill="1" applyBorder="1" applyAlignment="1">
      <alignment horizontal="right" wrapText="1"/>
    </xf>
    <xf numFmtId="4" fontId="62" fillId="2" borderId="25" xfId="32" applyNumberFormat="1" applyFont="1" applyFill="1" applyBorder="1" applyAlignment="1">
      <alignment horizontal="right" wrapText="1"/>
    </xf>
    <xf numFmtId="0" fontId="10" fillId="2" borderId="0" xfId="32" applyFill="1"/>
    <xf numFmtId="0" fontId="54" fillId="2" borderId="0" xfId="32" applyFont="1" applyFill="1"/>
    <xf numFmtId="0" fontId="65" fillId="2" borderId="0" xfId="32" applyFont="1" applyFill="1" applyAlignment="1">
      <alignment horizontal="left"/>
    </xf>
    <xf numFmtId="0" fontId="64" fillId="2" borderId="0" xfId="32" applyFont="1" applyFill="1" applyAlignment="1">
      <alignment horizontal="left"/>
    </xf>
    <xf numFmtId="164" fontId="23" fillId="2" borderId="24" xfId="0" applyNumberFormat="1" applyFont="1" applyFill="1" applyBorder="1"/>
    <xf numFmtId="164" fontId="23" fillId="2" borderId="13" xfId="0" applyNumberFormat="1" applyFont="1" applyFill="1" applyBorder="1"/>
    <xf numFmtId="164" fontId="23" fillId="2" borderId="11" xfId="0" applyNumberFormat="1" applyFont="1" applyFill="1" applyBorder="1"/>
    <xf numFmtId="166" fontId="23" fillId="2" borderId="19" xfId="3" applyNumberFormat="1" applyFont="1" applyFill="1" applyBorder="1"/>
    <xf numFmtId="166" fontId="23" fillId="2" borderId="3" xfId="3" applyNumberFormat="1" applyFont="1" applyFill="1" applyBorder="1"/>
    <xf numFmtId="166" fontId="23" fillId="2" borderId="5" xfId="3" applyNumberFormat="1" applyFont="1" applyFill="1" applyBorder="1"/>
    <xf numFmtId="166" fontId="21" fillId="2" borderId="11" xfId="3" applyNumberFormat="1" applyFont="1" applyFill="1" applyBorder="1" applyAlignment="1">
      <alignment horizontal="right" vertical="center" wrapText="1" indent="1"/>
    </xf>
    <xf numFmtId="0" fontId="108" fillId="2" borderId="0" xfId="28" applyFont="1" applyFill="1"/>
    <xf numFmtId="0" fontId="109" fillId="2" borderId="0" xfId="28" applyFont="1" applyFill="1"/>
    <xf numFmtId="0" fontId="108" fillId="2" borderId="0" xfId="28" applyFont="1" applyFill="1" applyAlignment="1">
      <alignment vertical="center"/>
    </xf>
    <xf numFmtId="2" fontId="109" fillId="2" borderId="0" xfId="28" applyNumberFormat="1" applyFont="1" applyFill="1"/>
    <xf numFmtId="0" fontId="67" fillId="2" borderId="0" xfId="33" applyFont="1" applyFill="1" applyAlignment="1">
      <alignment horizontal="left" indent="1"/>
    </xf>
    <xf numFmtId="166" fontId="21" fillId="6" borderId="25" xfId="3" applyNumberFormat="1" applyFont="1" applyFill="1" applyBorder="1" applyAlignment="1">
      <alignment horizontal="center"/>
    </xf>
    <xf numFmtId="175" fontId="85" fillId="0" borderId="25" xfId="21" applyNumberFormat="1" applyFont="1" applyBorder="1" applyAlignment="1">
      <alignment vertical="top"/>
    </xf>
    <xf numFmtId="0" fontId="87" fillId="9" borderId="20" xfId="21" applyFont="1" applyFill="1" applyBorder="1" applyAlignment="1">
      <alignment horizontal="center" vertical="top"/>
    </xf>
    <xf numFmtId="10" fontId="90" fillId="6" borderId="25" xfId="21" applyNumberFormat="1" applyFont="1" applyFill="1" applyBorder="1" applyAlignment="1">
      <alignment vertical="top"/>
    </xf>
    <xf numFmtId="9" fontId="85" fillId="6" borderId="25" xfId="40" applyFont="1" applyFill="1" applyBorder="1" applyAlignment="1">
      <alignment vertical="top"/>
    </xf>
    <xf numFmtId="10" fontId="21" fillId="2" borderId="25" xfId="3" applyNumberFormat="1" applyFont="1" applyFill="1" applyBorder="1" applyAlignment="1">
      <alignment horizontal="center"/>
    </xf>
    <xf numFmtId="6" fontId="58" fillId="2" borderId="26" xfId="0" applyNumberFormat="1" applyFont="1" applyFill="1" applyBorder="1" applyAlignment="1">
      <alignment horizontal="left"/>
    </xf>
    <xf numFmtId="0" fontId="23" fillId="2" borderId="22" xfId="0" applyFont="1" applyFill="1" applyBorder="1" applyAlignment="1">
      <alignment horizontal="left" indent="1"/>
    </xf>
    <xf numFmtId="0" fontId="56" fillId="2" borderId="22" xfId="0" applyFont="1" applyFill="1" applyBorder="1" applyAlignment="1">
      <alignment horizontal="left" indent="1"/>
    </xf>
    <xf numFmtId="6" fontId="58" fillId="2" borderId="0" xfId="0" applyNumberFormat="1" applyFont="1" applyFill="1" applyAlignment="1">
      <alignment horizontal="left"/>
    </xf>
    <xf numFmtId="6" fontId="58" fillId="2" borderId="1" xfId="0" applyNumberFormat="1" applyFont="1" applyFill="1" applyBorder="1" applyAlignment="1">
      <alignment horizontal="left"/>
    </xf>
    <xf numFmtId="164" fontId="66" fillId="2" borderId="21" xfId="0" applyNumberFormat="1" applyFont="1" applyFill="1" applyBorder="1"/>
    <xf numFmtId="3" fontId="23" fillId="2" borderId="21" xfId="0" applyNumberFormat="1" applyFont="1" applyFill="1" applyBorder="1"/>
    <xf numFmtId="164" fontId="66" fillId="2" borderId="20" xfId="0" applyNumberFormat="1" applyFont="1" applyFill="1" applyBorder="1"/>
    <xf numFmtId="9" fontId="66" fillId="2" borderId="0" xfId="0" applyNumberFormat="1" applyFont="1" applyFill="1"/>
    <xf numFmtId="3" fontId="23" fillId="2" borderId="25" xfId="0" applyNumberFormat="1" applyFont="1" applyFill="1" applyBorder="1"/>
    <xf numFmtId="0" fontId="56" fillId="20" borderId="22" xfId="0" applyFont="1" applyFill="1" applyBorder="1"/>
    <xf numFmtId="0" fontId="23" fillId="20" borderId="21" xfId="0" applyFont="1" applyFill="1" applyBorder="1"/>
    <xf numFmtId="0" fontId="46" fillId="20" borderId="21" xfId="28" applyFont="1" applyFill="1" applyBorder="1" applyAlignment="1">
      <alignment horizontal="center"/>
    </xf>
    <xf numFmtId="0" fontId="13" fillId="20" borderId="21" xfId="28" applyFill="1" applyBorder="1"/>
    <xf numFmtId="0" fontId="56" fillId="20" borderId="21" xfId="28" applyFont="1" applyFill="1" applyBorder="1" applyAlignment="1">
      <alignment vertical="center"/>
    </xf>
    <xf numFmtId="0" fontId="56" fillId="20" borderId="20" xfId="28" applyFont="1" applyFill="1" applyBorder="1" applyAlignment="1">
      <alignment vertical="center"/>
    </xf>
    <xf numFmtId="6" fontId="23" fillId="2" borderId="25" xfId="0" applyNumberFormat="1" applyFont="1" applyFill="1" applyBorder="1"/>
    <xf numFmtId="173" fontId="23" fillId="2" borderId="25" xfId="0" applyNumberFormat="1" applyFont="1" applyFill="1" applyBorder="1"/>
    <xf numFmtId="0" fontId="56" fillId="0" borderId="0" xfId="0" applyFont="1"/>
    <xf numFmtId="9" fontId="23" fillId="2" borderId="0" xfId="3" applyFont="1" applyFill="1"/>
    <xf numFmtId="9" fontId="23" fillId="2" borderId="25" xfId="3" applyFont="1" applyFill="1" applyBorder="1" applyAlignment="1">
      <alignment horizontal="center"/>
    </xf>
    <xf numFmtId="164" fontId="23" fillId="2" borderId="25" xfId="18" applyNumberFormat="1" applyFont="1" applyFill="1" applyBorder="1" applyAlignment="1">
      <alignment horizontal="center"/>
    </xf>
    <xf numFmtId="164" fontId="66" fillId="2" borderId="25" xfId="0" applyNumberFormat="1" applyFont="1" applyFill="1" applyBorder="1" applyAlignment="1">
      <alignment horizontal="center"/>
    </xf>
    <xf numFmtId="9" fontId="23" fillId="5" borderId="25" xfId="0" applyNumberFormat="1" applyFont="1" applyFill="1" applyBorder="1" applyAlignment="1">
      <alignment horizontal="center"/>
    </xf>
    <xf numFmtId="9" fontId="23" fillId="5" borderId="2" xfId="3" applyFont="1" applyFill="1" applyBorder="1" applyAlignment="1">
      <alignment horizontal="center"/>
    </xf>
    <xf numFmtId="9" fontId="23" fillId="5" borderId="4" xfId="3" applyFont="1" applyFill="1" applyBorder="1" applyAlignment="1">
      <alignment horizontal="center"/>
    </xf>
    <xf numFmtId="1" fontId="21" fillId="2" borderId="25" xfId="0" applyNumberFormat="1" applyFont="1" applyFill="1" applyBorder="1" applyAlignment="1">
      <alignment horizontal="center"/>
    </xf>
    <xf numFmtId="0" fontId="23" fillId="0" borderId="25" xfId="0" applyFont="1" applyBorder="1" applyAlignment="1">
      <alignment horizontal="left"/>
    </xf>
    <xf numFmtId="172" fontId="18" fillId="2" borderId="0" xfId="5" applyNumberFormat="1" applyFill="1"/>
    <xf numFmtId="167" fontId="21" fillId="2" borderId="25" xfId="0" applyNumberFormat="1" applyFont="1" applyFill="1" applyBorder="1" applyAlignment="1">
      <alignment horizontal="center"/>
    </xf>
    <xf numFmtId="0" fontId="23" fillId="0" borderId="25" xfId="0" applyFont="1" applyBorder="1"/>
    <xf numFmtId="9" fontId="23" fillId="6" borderId="25" xfId="3" applyFont="1" applyFill="1" applyBorder="1" applyAlignment="1">
      <alignment horizontal="center"/>
    </xf>
    <xf numFmtId="0" fontId="28" fillId="5" borderId="54" xfId="0" applyFont="1" applyFill="1" applyBorder="1" applyAlignment="1">
      <alignment horizontal="center" vertical="center" wrapText="1"/>
    </xf>
    <xf numFmtId="0" fontId="21" fillId="2" borderId="0" xfId="19" applyFont="1" applyFill="1" applyAlignment="1">
      <alignment horizontal="left" vertical="center" wrapText="1"/>
    </xf>
    <xf numFmtId="0" fontId="30" fillId="8" borderId="0" xfId="0" applyFont="1" applyFill="1" applyAlignment="1">
      <alignment horizontal="center" vertical="center"/>
    </xf>
    <xf numFmtId="0" fontId="68" fillId="19" borderId="18" xfId="0" applyFont="1" applyFill="1" applyBorder="1" applyAlignment="1">
      <alignment horizontal="center"/>
    </xf>
    <xf numFmtId="0" fontId="68" fillId="19" borderId="19" xfId="0" applyFont="1" applyFill="1" applyBorder="1" applyAlignment="1">
      <alignment horizontal="center"/>
    </xf>
    <xf numFmtId="0" fontId="68" fillId="19" borderId="26" xfId="0" applyFont="1" applyFill="1" applyBorder="1" applyAlignment="1">
      <alignment horizontal="center"/>
    </xf>
    <xf numFmtId="0" fontId="68" fillId="19" borderId="18" xfId="0" applyFont="1" applyFill="1" applyBorder="1" applyAlignment="1">
      <alignment horizontal="center" vertical="top" wrapText="1"/>
    </xf>
    <xf numFmtId="0" fontId="68" fillId="19" borderId="4" xfId="0" applyFont="1" applyFill="1" applyBorder="1" applyAlignment="1">
      <alignment horizontal="center" vertical="top" wrapText="1"/>
    </xf>
    <xf numFmtId="0" fontId="68" fillId="2" borderId="0" xfId="0" applyFont="1" applyFill="1" applyAlignment="1">
      <alignment horizontal="center"/>
    </xf>
    <xf numFmtId="0" fontId="46" fillId="12" borderId="19" xfId="33" applyFont="1" applyFill="1" applyBorder="1" applyAlignment="1">
      <alignment horizontal="center"/>
    </xf>
    <xf numFmtId="0" fontId="46" fillId="12" borderId="0" xfId="33" applyFont="1" applyFill="1" applyAlignment="1">
      <alignment horizontal="center"/>
    </xf>
    <xf numFmtId="0" fontId="41" fillId="2" borderId="0" xfId="0" applyFont="1" applyFill="1"/>
    <xf numFmtId="0" fontId="0" fillId="2" borderId="37" xfId="0" applyFill="1" applyBorder="1" applyAlignment="1">
      <alignment horizontal="center"/>
    </xf>
    <xf numFmtId="0" fontId="0" fillId="2" borderId="32" xfId="0" applyFill="1" applyBorder="1" applyAlignment="1">
      <alignment horizontal="center"/>
    </xf>
    <xf numFmtId="0" fontId="75" fillId="11" borderId="25" xfId="0" applyFont="1" applyFill="1" applyBorder="1" applyAlignment="1">
      <alignment horizontal="center" vertical="center"/>
    </xf>
    <xf numFmtId="0" fontId="27" fillId="4" borderId="26" xfId="0" applyFont="1" applyFill="1" applyBorder="1" applyAlignment="1">
      <alignment horizontal="center"/>
    </xf>
    <xf numFmtId="0" fontId="27" fillId="5" borderId="26" xfId="0" applyFont="1" applyFill="1" applyBorder="1" applyAlignment="1">
      <alignment horizontal="center"/>
    </xf>
    <xf numFmtId="0" fontId="3" fillId="2" borderId="21" xfId="19" applyFont="1" applyFill="1" applyBorder="1" applyAlignment="1">
      <alignment vertical="top"/>
    </xf>
    <xf numFmtId="0" fontId="3" fillId="2" borderId="0" xfId="19" applyFont="1" applyFill="1"/>
    <xf numFmtId="0" fontId="21" fillId="2" borderId="18" xfId="0" applyFont="1" applyFill="1" applyBorder="1"/>
    <xf numFmtId="0" fontId="27" fillId="11" borderId="25" xfId="0" applyFont="1" applyFill="1" applyBorder="1" applyAlignment="1">
      <alignment horizontal="center" vertical="center" wrapText="1"/>
    </xf>
    <xf numFmtId="0" fontId="0" fillId="2" borderId="26" xfId="0" applyFill="1" applyBorder="1"/>
    <xf numFmtId="170" fontId="21" fillId="2" borderId="25" xfId="0" applyNumberFormat="1" applyFont="1" applyFill="1" applyBorder="1" applyAlignment="1">
      <alignment horizontal="center" vertical="center"/>
    </xf>
    <xf numFmtId="0" fontId="0" fillId="11" borderId="25" xfId="0" applyFill="1" applyBorder="1" applyAlignment="1">
      <alignment horizontal="center" vertical="center"/>
    </xf>
    <xf numFmtId="0" fontId="3" fillId="2" borderId="0" xfId="5" applyFont="1" applyFill="1"/>
    <xf numFmtId="0" fontId="20" fillId="11" borderId="25" xfId="0" applyFont="1" applyFill="1" applyBorder="1" applyAlignment="1">
      <alignment horizontal="center" vertical="center"/>
    </xf>
    <xf numFmtId="0" fontId="20" fillId="2" borderId="25" xfId="0" applyFont="1" applyFill="1" applyBorder="1" applyAlignment="1">
      <alignment horizontal="left" vertical="center"/>
    </xf>
    <xf numFmtId="0" fontId="0" fillId="11" borderId="25" xfId="0" applyFill="1" applyBorder="1" applyAlignment="1">
      <alignment horizontal="center"/>
    </xf>
    <xf numFmtId="0" fontId="20" fillId="11" borderId="25" xfId="0" applyFont="1" applyFill="1" applyBorder="1" applyAlignment="1">
      <alignment horizontal="center"/>
    </xf>
    <xf numFmtId="0" fontId="3" fillId="2" borderId="25" xfId="5" applyFont="1" applyFill="1" applyBorder="1"/>
    <xf numFmtId="0" fontId="3" fillId="2" borderId="0" xfId="5" applyFont="1" applyFill="1" applyAlignment="1">
      <alignment horizontal="right"/>
    </xf>
    <xf numFmtId="0" fontId="3" fillId="12" borderId="18" xfId="0" applyFont="1" applyFill="1" applyBorder="1" applyAlignment="1">
      <alignment horizontal="center" wrapText="1"/>
    </xf>
    <xf numFmtId="0" fontId="3" fillId="12" borderId="19" xfId="0" applyFont="1" applyFill="1" applyBorder="1" applyAlignment="1">
      <alignment horizontal="center" wrapText="1"/>
    </xf>
    <xf numFmtId="0" fontId="3" fillId="12" borderId="26" xfId="0" applyFont="1" applyFill="1" applyBorder="1" applyAlignment="1">
      <alignment horizontal="center" wrapText="1"/>
    </xf>
    <xf numFmtId="0" fontId="3" fillId="12" borderId="24" xfId="0" applyFont="1" applyFill="1" applyBorder="1" applyAlignment="1">
      <alignment horizontal="center" wrapText="1"/>
    </xf>
    <xf numFmtId="0" fontId="3" fillId="2" borderId="26" xfId="28" applyFont="1" applyFill="1" applyBorder="1"/>
    <xf numFmtId="0" fontId="3" fillId="2" borderId="0" xfId="28" applyFont="1" applyFill="1"/>
    <xf numFmtId="0" fontId="3" fillId="9" borderId="22" xfId="38" applyFont="1" applyFill="1" applyBorder="1" applyAlignment="1">
      <alignment horizontal="center" vertical="top"/>
    </xf>
    <xf numFmtId="0" fontId="2" fillId="2" borderId="21" xfId="19" applyFont="1" applyFill="1" applyBorder="1" applyAlignment="1">
      <alignment vertical="top"/>
    </xf>
    <xf numFmtId="0" fontId="111" fillId="21" borderId="21" xfId="0" applyFont="1" applyFill="1" applyBorder="1" applyAlignment="1">
      <alignment vertical="center"/>
    </xf>
    <xf numFmtId="173" fontId="23" fillId="2" borderId="0" xfId="0" applyNumberFormat="1" applyFont="1" applyFill="1"/>
    <xf numFmtId="166" fontId="21" fillId="2" borderId="25" xfId="0" applyNumberFormat="1" applyFont="1" applyFill="1" applyBorder="1" applyAlignment="1">
      <alignment horizontal="center"/>
    </xf>
    <xf numFmtId="8" fontId="23" fillId="2" borderId="0" xfId="0" applyNumberFormat="1" applyFont="1" applyFill="1"/>
    <xf numFmtId="176" fontId="112" fillId="2" borderId="13" xfId="21" applyNumberFormat="1" applyFont="1" applyFill="1" applyBorder="1" applyAlignment="1">
      <alignment vertical="top"/>
    </xf>
    <xf numFmtId="0" fontId="103" fillId="2" borderId="0" xfId="0" quotePrefix="1" applyFont="1" applyFill="1"/>
    <xf numFmtId="0" fontId="56" fillId="2" borderId="4" xfId="0" applyFont="1" applyFill="1" applyBorder="1" applyAlignment="1">
      <alignment horizontal="left" indent="1"/>
    </xf>
    <xf numFmtId="0" fontId="56" fillId="2" borderId="1" xfId="0" applyFont="1" applyFill="1" applyBorder="1"/>
    <xf numFmtId="0" fontId="110" fillId="2" borderId="1" xfId="0" applyFont="1" applyFill="1" applyBorder="1" applyAlignment="1">
      <alignment horizontal="left"/>
    </xf>
    <xf numFmtId="173" fontId="56" fillId="2" borderId="1" xfId="0" applyNumberFormat="1" applyFont="1" applyFill="1" applyBorder="1"/>
    <xf numFmtId="3" fontId="23" fillId="5" borderId="20" xfId="0" applyNumberFormat="1" applyFont="1" applyFill="1" applyBorder="1"/>
    <xf numFmtId="0" fontId="23" fillId="2" borderId="21" xfId="0" applyFont="1" applyFill="1" applyBorder="1" applyAlignment="1">
      <alignment horizontal="left" indent="1"/>
    </xf>
    <xf numFmtId="0" fontId="58" fillId="2" borderId="21" xfId="0" applyFont="1" applyFill="1" applyBorder="1" applyAlignment="1">
      <alignment horizontal="left"/>
    </xf>
    <xf numFmtId="4" fontId="23" fillId="2" borderId="18" xfId="0" applyNumberFormat="1" applyFont="1" applyFill="1" applyBorder="1"/>
    <xf numFmtId="4" fontId="23" fillId="2" borderId="26" xfId="0" applyNumberFormat="1" applyFont="1" applyFill="1" applyBorder="1"/>
    <xf numFmtId="4" fontId="23" fillId="2" borderId="19" xfId="0" applyNumberFormat="1" applyFont="1" applyFill="1" applyBorder="1"/>
    <xf numFmtId="4" fontId="23" fillId="2" borderId="2" xfId="0" applyNumberFormat="1" applyFont="1" applyFill="1" applyBorder="1"/>
    <xf numFmtId="4" fontId="23" fillId="2" borderId="0" xfId="0" applyNumberFormat="1" applyFont="1" applyFill="1"/>
    <xf numFmtId="4" fontId="23" fillId="2" borderId="3" xfId="0" applyNumberFormat="1" applyFont="1" applyFill="1" applyBorder="1"/>
    <xf numFmtId="4" fontId="23" fillId="2" borderId="22" xfId="0" applyNumberFormat="1" applyFont="1" applyFill="1" applyBorder="1"/>
    <xf numFmtId="4" fontId="23" fillId="2" borderId="21" xfId="0" applyNumberFormat="1" applyFont="1" applyFill="1" applyBorder="1"/>
    <xf numFmtId="4" fontId="23" fillId="2" borderId="20" xfId="0" applyNumberFormat="1" applyFont="1" applyFill="1" applyBorder="1"/>
    <xf numFmtId="0" fontId="23" fillId="2" borderId="25" xfId="0" applyFont="1" applyFill="1" applyBorder="1" applyAlignment="1">
      <alignment horizontal="right" vertical="center"/>
    </xf>
    <xf numFmtId="0" fontId="110" fillId="9" borderId="25" xfId="0" applyFont="1" applyFill="1" applyBorder="1" applyAlignment="1">
      <alignment horizontal="center"/>
    </xf>
    <xf numFmtId="0" fontId="50" fillId="3" borderId="22" xfId="19" applyFont="1" applyFill="1" applyBorder="1" applyAlignment="1">
      <alignment horizontal="center" vertical="top" wrapText="1"/>
    </xf>
    <xf numFmtId="0" fontId="50" fillId="3" borderId="21" xfId="19" applyFont="1" applyFill="1" applyBorder="1" applyAlignment="1">
      <alignment horizontal="center" vertical="top" wrapText="1"/>
    </xf>
    <xf numFmtId="0" fontId="50" fillId="3" borderId="20" xfId="19" applyFont="1" applyFill="1" applyBorder="1" applyAlignment="1">
      <alignment horizontal="center" vertical="top" wrapText="1"/>
    </xf>
    <xf numFmtId="0" fontId="35" fillId="2" borderId="8" xfId="19" applyFont="1" applyFill="1" applyBorder="1" applyAlignment="1">
      <alignment horizontal="center"/>
    </xf>
    <xf numFmtId="0" fontId="35" fillId="2" borderId="9" xfId="19" applyFont="1" applyFill="1" applyBorder="1" applyAlignment="1">
      <alignment horizontal="center"/>
    </xf>
    <xf numFmtId="0" fontId="35" fillId="2" borderId="10" xfId="19" applyFont="1" applyFill="1" applyBorder="1" applyAlignment="1">
      <alignment horizontal="center"/>
    </xf>
    <xf numFmtId="0" fontId="21" fillId="2" borderId="0" xfId="19" applyFont="1" applyFill="1" applyAlignment="1">
      <alignment horizontal="left" vertical="center" wrapText="1"/>
    </xf>
    <xf numFmtId="0" fontId="41" fillId="2" borderId="21" xfId="19" applyFont="1" applyFill="1" applyBorder="1" applyAlignment="1">
      <alignment horizontal="left" vertical="center" wrapText="1"/>
    </xf>
    <xf numFmtId="0" fontId="21" fillId="2" borderId="22" xfId="0" applyFont="1" applyFill="1" applyBorder="1" applyAlignment="1">
      <alignment horizontal="left" vertical="center" indent="2"/>
    </xf>
    <xf numFmtId="0" fontId="21" fillId="2" borderId="20" xfId="0" applyFont="1" applyFill="1" applyBorder="1" applyAlignment="1">
      <alignment horizontal="left" vertical="center" indent="2"/>
    </xf>
    <xf numFmtId="0" fontId="27" fillId="11" borderId="18" xfId="0" applyFont="1" applyFill="1" applyBorder="1" applyAlignment="1">
      <alignment horizontal="left" vertical="center" indent="2"/>
    </xf>
    <xf numFmtId="0" fontId="27" fillId="11" borderId="19" xfId="0" applyFont="1" applyFill="1" applyBorder="1" applyAlignment="1">
      <alignment horizontal="left" vertical="center" indent="2"/>
    </xf>
    <xf numFmtId="0" fontId="27" fillId="11" borderId="4" xfId="0" applyFont="1" applyFill="1" applyBorder="1" applyAlignment="1">
      <alignment horizontal="left" vertical="center" indent="2"/>
    </xf>
    <xf numFmtId="0" fontId="27" fillId="11" borderId="5" xfId="0" applyFont="1" applyFill="1" applyBorder="1" applyAlignment="1">
      <alignment horizontal="left" vertical="center" indent="2"/>
    </xf>
    <xf numFmtId="0" fontId="27" fillId="11" borderId="24" xfId="0" applyFont="1" applyFill="1" applyBorder="1" applyAlignment="1">
      <alignment horizontal="center" vertical="center" wrapText="1"/>
    </xf>
    <xf numFmtId="0" fontId="27" fillId="11" borderId="11" xfId="0" applyFont="1" applyFill="1" applyBorder="1" applyAlignment="1">
      <alignment horizontal="center" vertical="center" wrapText="1"/>
    </xf>
    <xf numFmtId="0" fontId="27" fillId="11" borderId="22" xfId="0" applyFont="1" applyFill="1" applyBorder="1" applyAlignment="1">
      <alignment horizontal="left" vertical="center" indent="2"/>
    </xf>
    <xf numFmtId="0" fontId="27" fillId="11" borderId="20" xfId="0" applyFont="1" applyFill="1" applyBorder="1" applyAlignment="1">
      <alignment horizontal="left" vertical="center" indent="2"/>
    </xf>
    <xf numFmtId="0" fontId="99" fillId="2" borderId="8" xfId="0" applyFont="1" applyFill="1" applyBorder="1" applyAlignment="1">
      <alignment horizontal="left"/>
    </xf>
    <xf numFmtId="0" fontId="99" fillId="2" borderId="9" xfId="0" applyFont="1" applyFill="1" applyBorder="1" applyAlignment="1">
      <alignment horizontal="left"/>
    </xf>
    <xf numFmtId="0" fontId="99" fillId="2" borderId="10" xfId="0" applyFont="1" applyFill="1" applyBorder="1" applyAlignment="1">
      <alignment horizontal="left"/>
    </xf>
    <xf numFmtId="0" fontId="30" fillId="8" borderId="0" xfId="0" applyFont="1" applyFill="1" applyAlignment="1">
      <alignment horizontal="center" vertical="center"/>
    </xf>
    <xf numFmtId="0" fontId="56" fillId="9" borderId="24" xfId="0" applyFont="1" applyFill="1" applyBorder="1" applyAlignment="1">
      <alignment horizontal="center" vertical="center"/>
    </xf>
    <xf numFmtId="0" fontId="56" fillId="9" borderId="13" xfId="0" applyFont="1" applyFill="1" applyBorder="1" applyAlignment="1">
      <alignment horizontal="center" vertical="center"/>
    </xf>
    <xf numFmtId="0" fontId="56" fillId="9" borderId="11" xfId="0" applyFont="1" applyFill="1" applyBorder="1" applyAlignment="1">
      <alignment horizontal="center" vertical="center"/>
    </xf>
    <xf numFmtId="0" fontId="56" fillId="9" borderId="25" xfId="0" applyFont="1" applyFill="1" applyBorder="1" applyAlignment="1">
      <alignment horizontal="center" vertical="center" wrapText="1"/>
    </xf>
    <xf numFmtId="0" fontId="56" fillId="9" borderId="25" xfId="0" applyFont="1" applyFill="1" applyBorder="1" applyAlignment="1">
      <alignment horizontal="center" wrapText="1"/>
    </xf>
    <xf numFmtId="0" fontId="68" fillId="19" borderId="18" xfId="0" applyFont="1" applyFill="1" applyBorder="1" applyAlignment="1">
      <alignment horizontal="center" vertical="top" wrapText="1"/>
    </xf>
    <xf numFmtId="0" fontId="68" fillId="19" borderId="4" xfId="0" applyFont="1" applyFill="1" applyBorder="1" applyAlignment="1">
      <alignment horizontal="center" vertical="top" wrapText="1"/>
    </xf>
    <xf numFmtId="0" fontId="68" fillId="19" borderId="24" xfId="0" applyFont="1" applyFill="1" applyBorder="1" applyAlignment="1">
      <alignment horizontal="center" vertical="top" wrapText="1"/>
    </xf>
    <xf numFmtId="0" fontId="68" fillId="19" borderId="11" xfId="0" applyFont="1" applyFill="1" applyBorder="1" applyAlignment="1">
      <alignment horizontal="center" vertical="top" wrapText="1"/>
    </xf>
    <xf numFmtId="0" fontId="68" fillId="19" borderId="18" xfId="0" applyFont="1" applyFill="1" applyBorder="1" applyAlignment="1">
      <alignment horizontal="center"/>
    </xf>
    <xf numFmtId="0" fontId="68" fillId="19" borderId="26" xfId="0" applyFont="1" applyFill="1" applyBorder="1" applyAlignment="1">
      <alignment horizontal="center"/>
    </xf>
    <xf numFmtId="0" fontId="68" fillId="19" borderId="19" xfId="0" applyFont="1" applyFill="1" applyBorder="1" applyAlignment="1">
      <alignment horizontal="center"/>
    </xf>
    <xf numFmtId="0" fontId="68" fillId="19" borderId="18" xfId="0" applyFont="1" applyFill="1" applyBorder="1" applyAlignment="1">
      <alignment horizontal="center" vertical="top"/>
    </xf>
    <xf numFmtId="0" fontId="68" fillId="19" borderId="26" xfId="0" applyFont="1" applyFill="1" applyBorder="1" applyAlignment="1">
      <alignment horizontal="center" vertical="top"/>
    </xf>
    <xf numFmtId="0" fontId="68" fillId="19" borderId="19" xfId="0" applyFont="1" applyFill="1" applyBorder="1" applyAlignment="1">
      <alignment horizontal="center" vertical="top"/>
    </xf>
    <xf numFmtId="0" fontId="68" fillId="19" borderId="4" xfId="0" applyFont="1" applyFill="1" applyBorder="1" applyAlignment="1">
      <alignment horizontal="center" vertical="top"/>
    </xf>
    <xf numFmtId="0" fontId="68" fillId="19" borderId="1" xfId="0" applyFont="1" applyFill="1" applyBorder="1" applyAlignment="1">
      <alignment horizontal="center" vertical="top"/>
    </xf>
    <xf numFmtId="0" fontId="68" fillId="19" borderId="5" xfId="0" applyFont="1" applyFill="1" applyBorder="1" applyAlignment="1">
      <alignment horizontal="center" vertical="top"/>
    </xf>
    <xf numFmtId="0" fontId="68" fillId="2" borderId="0" xfId="0" applyFont="1" applyFill="1" applyAlignment="1">
      <alignment horizontal="center"/>
    </xf>
    <xf numFmtId="0" fontId="68" fillId="19" borderId="24" xfId="0" applyFont="1" applyFill="1" applyBorder="1" applyAlignment="1">
      <alignment horizontal="center" vertical="top"/>
    </xf>
    <xf numFmtId="0" fontId="68" fillId="19" borderId="11" xfId="0" applyFont="1" applyFill="1" applyBorder="1" applyAlignment="1">
      <alignment horizontal="center" vertical="top"/>
    </xf>
    <xf numFmtId="0" fontId="68" fillId="19" borderId="13" xfId="0" applyFont="1" applyFill="1" applyBorder="1" applyAlignment="1">
      <alignment horizontal="center" vertical="top"/>
    </xf>
    <xf numFmtId="0" fontId="68" fillId="19" borderId="18" xfId="0" applyFont="1" applyFill="1" applyBorder="1" applyAlignment="1">
      <alignment horizontal="center" vertical="center" wrapText="1"/>
    </xf>
    <xf numFmtId="0" fontId="68" fillId="19" borderId="4" xfId="0" applyFont="1" applyFill="1" applyBorder="1" applyAlignment="1">
      <alignment horizontal="center" vertical="center" wrapText="1"/>
    </xf>
    <xf numFmtId="0" fontId="68" fillId="19" borderId="19" xfId="0" applyFont="1" applyFill="1" applyBorder="1" applyAlignment="1">
      <alignment horizontal="center" vertical="top" wrapText="1"/>
    </xf>
    <xf numFmtId="0" fontId="68" fillId="19" borderId="5" xfId="0" applyFont="1" applyFill="1" applyBorder="1" applyAlignment="1">
      <alignment horizontal="center" vertical="top" wrapText="1"/>
    </xf>
    <xf numFmtId="0" fontId="68" fillId="19" borderId="22" xfId="0" applyFont="1" applyFill="1" applyBorder="1" applyAlignment="1">
      <alignment horizontal="center"/>
    </xf>
    <xf numFmtId="0" fontId="68" fillId="19" borderId="21" xfId="0" applyFont="1" applyFill="1" applyBorder="1" applyAlignment="1">
      <alignment horizontal="center"/>
    </xf>
    <xf numFmtId="0" fontId="68" fillId="19" borderId="20" xfId="0" applyFont="1" applyFill="1" applyBorder="1" applyAlignment="1">
      <alignment horizontal="center"/>
    </xf>
    <xf numFmtId="0" fontId="68" fillId="19" borderId="24" xfId="0" applyFont="1" applyFill="1" applyBorder="1" applyAlignment="1">
      <alignment horizontal="center" wrapText="1"/>
    </xf>
    <xf numFmtId="0" fontId="68" fillId="19" borderId="11" xfId="0" applyFont="1" applyFill="1" applyBorder="1" applyAlignment="1">
      <alignment horizontal="center" wrapText="1"/>
    </xf>
    <xf numFmtId="0" fontId="68" fillId="19" borderId="19" xfId="0" applyFont="1" applyFill="1" applyBorder="1" applyAlignment="1">
      <alignment horizontal="center" wrapText="1"/>
    </xf>
    <xf numFmtId="0" fontId="68" fillId="19" borderId="5" xfId="0" applyFont="1" applyFill="1" applyBorder="1" applyAlignment="1">
      <alignment horizontal="center" wrapText="1"/>
    </xf>
    <xf numFmtId="0" fontId="68" fillId="19" borderId="18" xfId="33" applyFont="1" applyFill="1" applyBorder="1" applyAlignment="1">
      <alignment horizontal="center"/>
    </xf>
    <xf numFmtId="0" fontId="68" fillId="19" borderId="26" xfId="33" applyFont="1" applyFill="1" applyBorder="1" applyAlignment="1">
      <alignment horizontal="center"/>
    </xf>
    <xf numFmtId="0" fontId="68" fillId="19" borderId="19" xfId="33" applyFont="1" applyFill="1" applyBorder="1" applyAlignment="1">
      <alignment horizontal="center"/>
    </xf>
    <xf numFmtId="0" fontId="46" fillId="12" borderId="26" xfId="33" applyFont="1" applyFill="1" applyBorder="1" applyAlignment="1">
      <alignment horizontal="center"/>
    </xf>
    <xf numFmtId="0" fontId="46" fillId="12" borderId="19" xfId="33" applyFont="1" applyFill="1" applyBorder="1" applyAlignment="1">
      <alignment horizontal="center"/>
    </xf>
    <xf numFmtId="0" fontId="46" fillId="12" borderId="0" xfId="33" applyFont="1" applyFill="1" applyAlignment="1">
      <alignment horizontal="center"/>
    </xf>
    <xf numFmtId="0" fontId="41" fillId="2" borderId="0" xfId="0" applyFont="1" applyFill="1"/>
    <xf numFmtId="0" fontId="41" fillId="2" borderId="37" xfId="0" applyFont="1" applyFill="1" applyBorder="1"/>
    <xf numFmtId="0" fontId="24" fillId="5" borderId="25" xfId="0" applyFont="1" applyFill="1" applyBorder="1" applyAlignment="1">
      <alignment horizontal="center" vertical="center"/>
    </xf>
    <xf numFmtId="0" fontId="24" fillId="5" borderId="25" xfId="0" applyFont="1" applyFill="1" applyBorder="1" applyAlignment="1">
      <alignment horizontal="center" vertical="center" wrapText="1"/>
    </xf>
    <xf numFmtId="0" fontId="24" fillId="5" borderId="24" xfId="0" applyFont="1" applyFill="1" applyBorder="1" applyAlignment="1">
      <alignment horizontal="center" vertical="center"/>
    </xf>
    <xf numFmtId="0" fontId="24" fillId="5" borderId="11" xfId="0" applyFont="1" applyFill="1" applyBorder="1" applyAlignment="1">
      <alignment horizontal="center" vertical="center"/>
    </xf>
    <xf numFmtId="0" fontId="0" fillId="2" borderId="37" xfId="0" applyFill="1" applyBorder="1" applyAlignment="1">
      <alignment horizontal="center"/>
    </xf>
    <xf numFmtId="0" fontId="0" fillId="2" borderId="32" xfId="0" applyFill="1" applyBorder="1" applyAlignment="1">
      <alignment horizontal="center"/>
    </xf>
    <xf numFmtId="0" fontId="75" fillId="11" borderId="25" xfId="0" applyFont="1" applyFill="1" applyBorder="1" applyAlignment="1">
      <alignment horizontal="center" vertical="center"/>
    </xf>
    <xf numFmtId="0" fontId="87" fillId="9" borderId="22" xfId="21" applyFont="1" applyFill="1" applyBorder="1" applyAlignment="1">
      <alignment horizontal="left" vertical="top"/>
    </xf>
    <xf numFmtId="0" fontId="87" fillId="9" borderId="21" xfId="21" applyFont="1" applyFill="1" applyBorder="1" applyAlignment="1">
      <alignment horizontal="left" vertical="top"/>
    </xf>
    <xf numFmtId="0" fontId="23" fillId="0" borderId="25" xfId="0" applyFont="1" applyBorder="1" applyAlignment="1">
      <alignment horizontal="center"/>
    </xf>
    <xf numFmtId="0" fontId="27" fillId="4" borderId="26" xfId="0" applyFont="1" applyFill="1" applyBorder="1" applyAlignment="1">
      <alignment horizontal="center"/>
    </xf>
    <xf numFmtId="0" fontId="27" fillId="5" borderId="26" xfId="0" applyFont="1" applyFill="1" applyBorder="1" applyAlignment="1">
      <alignment horizontal="center"/>
    </xf>
  </cellXfs>
  <cellStyles count="43">
    <cellStyle name="Body: normal cell" xfId="9" xr:uid="{E01759C1-DB2A-4B0B-80D9-8C9DB97F978D}"/>
    <cellStyle name="Comma" xfId="18" builtinId="3"/>
    <cellStyle name="Comma 2" xfId="7" xr:uid="{0DC72A6A-069D-4D97-8D2C-775246DFDF57}"/>
    <cellStyle name="Comma 3" xfId="20" xr:uid="{1B529664-D22F-4235-8F36-49F6F8C002D0}"/>
    <cellStyle name="Comma 4" xfId="23" xr:uid="{268EFA8C-75D6-49A5-B210-9E122CE9774F}"/>
    <cellStyle name="Comma 5" xfId="34" xr:uid="{6C981BA6-9475-44E1-9F19-5E494583FAC4}"/>
    <cellStyle name="Currency" xfId="27" builtinId="4"/>
    <cellStyle name="Currency 2" xfId="30" xr:uid="{81DEDC98-8FF0-4408-9688-2916B448AD3A}"/>
    <cellStyle name="Currency 3" xfId="35" xr:uid="{2F8874DF-818B-43F8-99E8-9D8F5772AE8A}"/>
    <cellStyle name="Currency 4" xfId="39" xr:uid="{B1FC93EA-E39D-4FA0-9ACE-C389E800D254}"/>
    <cellStyle name="Footnotes: top row" xfId="17" xr:uid="{946670D1-CF64-4703-B52B-33185AC885D4}"/>
    <cellStyle name="Header: bottom row" xfId="15" xr:uid="{8C61493C-F61E-47E6-85D7-F1A98DD1C609}"/>
    <cellStyle name="Header: top rows" xfId="14" xr:uid="{2BF38398-82B5-489D-9849-96967E7B5821}"/>
    <cellStyle name="Hyperlink" xfId="4" builtinId="8"/>
    <cellStyle name="Hyperlink 2" xfId="8" xr:uid="{A476FDC2-BC59-41CF-9190-A3CBBBAB8502}"/>
    <cellStyle name="Hyperlink 2 2" xfId="10" xr:uid="{DD1996E0-3795-49F0-A36A-C6D40484F4E5}"/>
    <cellStyle name="Hyperlink 3" xfId="11" xr:uid="{965F31C8-B21D-44EF-B630-70951C863A36}"/>
    <cellStyle name="Normal" xfId="0" builtinId="0"/>
    <cellStyle name="Normal 10" xfId="21" xr:uid="{55AE2E96-7EA6-42AE-8D72-228B4D9C26F4}"/>
    <cellStyle name="Normal 11" xfId="31" xr:uid="{4DE05066-204F-41B4-8C44-71F3E9FF9002}"/>
    <cellStyle name="Normal 12" xfId="32" xr:uid="{0F09C70D-0AC4-4EEA-89AC-90743346F49B}"/>
    <cellStyle name="Normal 13" xfId="33" xr:uid="{4AC9F458-E673-42FF-8B61-942F9FCCB18A}"/>
    <cellStyle name="Normal 14" xfId="37" xr:uid="{A3CF4F9D-8485-4CA6-9A2B-4831D40A57C9}"/>
    <cellStyle name="Normal 15" xfId="38" xr:uid="{DF69AEC8-D32F-464E-BBFE-7481A0DD0529}"/>
    <cellStyle name="Normal 16" xfId="41" xr:uid="{308B5A7F-5D4A-44BB-B509-05857567A004}"/>
    <cellStyle name="Normal 17" xfId="42" xr:uid="{8C1D7B85-D770-4353-954F-03A876BEFB91}"/>
    <cellStyle name="Normal 2" xfId="1" xr:uid="{143C076F-1021-43B8-96BB-68792EBE41DD}"/>
    <cellStyle name="Normal 2 7" xfId="26" xr:uid="{1ECEC262-C77D-4B9C-8985-C27ECCF5477B}"/>
    <cellStyle name="Normal 3" xfId="2" xr:uid="{D9AEE22D-C8B4-432A-90BE-AA7E541C13BC}"/>
    <cellStyle name="Normal 4" xfId="5" xr:uid="{D69C2607-8228-4BA2-9D28-0CD66EF1E4C6}"/>
    <cellStyle name="Normal 5" xfId="19" xr:uid="{A2876ED1-8377-4952-9B83-F08E99A86190}"/>
    <cellStyle name="Normal 6" xfId="22" xr:uid="{26BE8F7A-7142-4D72-B531-E37DE2F87225}"/>
    <cellStyle name="Normal 7" xfId="25" xr:uid="{9BD522A2-3C85-4E0F-AD5E-59CA8899293A}"/>
    <cellStyle name="Normal 8" xfId="28" xr:uid="{1D8DB08C-16DA-4CB2-8B01-A5DD32965E4E}"/>
    <cellStyle name="Normal 9" xfId="29" xr:uid="{3E2FF3B8-0C10-4B01-89C0-2F78893E25B9}"/>
    <cellStyle name="Parent row" xfId="13" xr:uid="{7B7A3B5A-346D-490D-907E-04B899DB3D9A}"/>
    <cellStyle name="Percent" xfId="3" builtinId="5"/>
    <cellStyle name="Percent 2" xfId="6" xr:uid="{4055CCC2-9344-40E5-8174-056FF7F45C04}"/>
    <cellStyle name="Percent 2 2" xfId="12" xr:uid="{B6036D86-50C2-43CF-A3F9-BF5988848D36}"/>
    <cellStyle name="Percent 3" xfId="24" xr:uid="{57B58432-20EB-446B-AB76-78782F65C618}"/>
    <cellStyle name="Percent 4" xfId="36" xr:uid="{70F48ADA-E9E6-43BB-8049-2CBC140B44E6}"/>
    <cellStyle name="Percent 5" xfId="40" xr:uid="{CB703516-9844-4BF6-9761-2A9DD9260445}"/>
    <cellStyle name="Table title" xfId="16" xr:uid="{6E70402D-F5A3-4021-85D0-3B2967F5330B}"/>
  </cellStyles>
  <dxfs count="63">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2499465926084170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style="thin">
          <color auto="1"/>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style="thin">
          <color theme="4"/>
        </top>
        <bottom/>
        <vertical/>
        <horizontal/>
      </border>
    </dxf>
    <dxf>
      <fill>
        <patternFill>
          <bgColor theme="0"/>
        </patternFill>
      </fill>
      <border>
        <left/>
        <right/>
        <top style="thin">
          <color theme="4"/>
        </top>
        <bottom/>
        <vertical/>
        <horizontal/>
      </border>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Costs of Avoided Emissions by Resource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857874015748034"/>
          <c:y val="0.16775481189851268"/>
          <c:w val="0.67808792650918637"/>
          <c:h val="0.68323199183435401"/>
        </c:manualLayout>
      </c:layout>
      <c:lineChart>
        <c:grouping val="standard"/>
        <c:varyColors val="0"/>
        <c:ser>
          <c:idx val="0"/>
          <c:order val="0"/>
          <c:tx>
            <c:strRef>
              <c:f>Calculation!$C$107</c:f>
              <c:strCache>
                <c:ptCount val="1"/>
                <c:pt idx="0">
                  <c:v>Heat Pump</c:v>
                </c:pt>
              </c:strCache>
            </c:strRef>
          </c:tx>
          <c:spPr>
            <a:ln w="28575" cap="rnd">
              <a:solidFill>
                <a:schemeClr val="accent1"/>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Calculation!$F$107:$X$107</c:f>
              <c:numCache>
                <c:formatCode>"$"#,##0</c:formatCode>
                <c:ptCount val="19"/>
                <c:pt idx="0">
                  <c:v>#N/A</c:v>
                </c:pt>
                <c:pt idx="1">
                  <c:v>173.64000724930963</c:v>
                </c:pt>
                <c:pt idx="2">
                  <c:v>264.02721499762896</c:v>
                </c:pt>
                <c:pt idx="3">
                  <c:v>186.02109489049647</c:v>
                </c:pt>
                <c:pt idx="4">
                  <c:v>124.07730449101852</c:v>
                </c:pt>
                <c:pt idx="5">
                  <c:v>116.57210418017125</c:v>
                </c:pt>
                <c:pt idx="6">
                  <c:v>111.11605117849432</c:v>
                </c:pt>
                <c:pt idx="7">
                  <c:v>101.7786333856959</c:v>
                </c:pt>
                <c:pt idx="8">
                  <c:v>98.974394894332406</c:v>
                </c:pt>
                <c:pt idx="9">
                  <c:v>94.452069337481646</c:v>
                </c:pt>
                <c:pt idx="10">
                  <c:v>94.197881451743712</c:v>
                </c:pt>
                <c:pt idx="11">
                  <c:v>93.515296108826064</c:v>
                </c:pt>
                <c:pt idx="12">
                  <c:v>92.973277448795045</c:v>
                </c:pt>
                <c:pt idx="13">
                  <c:v>92.23660717691105</c:v>
                </c:pt>
                <c:pt idx="14">
                  <c:v>91.785749782179792</c:v>
                </c:pt>
                <c:pt idx="15">
                  <c:v>91.425752417622036</c:v>
                </c:pt>
                <c:pt idx="16">
                  <c:v>91.434680027385795</c:v>
                </c:pt>
                <c:pt idx="17">
                  <c:v>91.05793322213141</c:v>
                </c:pt>
                <c:pt idx="18">
                  <c:v>90.951244166192808</c:v>
                </c:pt>
              </c:numCache>
            </c:numRef>
          </c:val>
          <c:smooth val="0"/>
          <c:extLst>
            <c:ext xmlns:c16="http://schemas.microsoft.com/office/drawing/2014/chart" uri="{C3380CC4-5D6E-409C-BE32-E72D297353CC}">
              <c16:uniqueId val="{00000000-6868-42B5-BB65-D6C59CC0F5B1}"/>
            </c:ext>
          </c:extLst>
        </c:ser>
        <c:ser>
          <c:idx val="1"/>
          <c:order val="1"/>
          <c:tx>
            <c:strRef>
              <c:f>Calculation!$C$108</c:f>
              <c:strCache>
                <c:ptCount val="1"/>
                <c:pt idx="0">
                  <c:v>RNG</c:v>
                </c:pt>
              </c:strCache>
            </c:strRef>
          </c:tx>
          <c:spPr>
            <a:ln w="28575" cap="rnd">
              <a:solidFill>
                <a:schemeClr val="accent2"/>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Calculation!$F$108:$X$108</c:f>
              <c:numCache>
                <c:formatCode>"$"#,##0</c:formatCode>
                <c:ptCount val="19"/>
                <c:pt idx="0">
                  <c:v>#N/A</c:v>
                </c:pt>
                <c:pt idx="1">
                  <c:v>#N/A</c:v>
                </c:pt>
                <c:pt idx="2">
                  <c:v>#N/A</c:v>
                </c:pt>
                <c:pt idx="3">
                  <c:v>331.78172765565432</c:v>
                </c:pt>
                <c:pt idx="4">
                  <c:v>328.38920032141669</c:v>
                </c:pt>
                <c:pt idx="5">
                  <c:v>322.08114852119854</c:v>
                </c:pt>
                <c:pt idx="6">
                  <c:v>314.16847090609002</c:v>
                </c:pt>
                <c:pt idx="7">
                  <c:v>306.06776900325565</c:v>
                </c:pt>
                <c:pt idx="8">
                  <c:v>298.02357112634269</c:v>
                </c:pt>
                <c:pt idx="9">
                  <c:v>324.53138523640695</c:v>
                </c:pt>
                <c:pt idx="10">
                  <c:v>352.66935187918455</c:v>
                </c:pt>
                <c:pt idx="11">
                  <c:v>382.46481983977208</c:v>
                </c:pt>
                <c:pt idx="12">
                  <c:v>415.70548560204594</c:v>
                </c:pt>
                <c:pt idx="13">
                  <c:v>452.59171338286797</c:v>
                </c:pt>
                <c:pt idx="14">
                  <c:v>459.89731441535514</c:v>
                </c:pt>
                <c:pt idx="15">
                  <c:v>466.86309088603997</c:v>
                </c:pt>
                <c:pt idx="16">
                  <c:v>472.55827050907789</c:v>
                </c:pt>
                <c:pt idx="17">
                  <c:v>481.92848567004285</c:v>
                </c:pt>
                <c:pt idx="18">
                  <c:v>487.60795507188669</c:v>
                </c:pt>
              </c:numCache>
            </c:numRef>
          </c:val>
          <c:smooth val="0"/>
          <c:extLst>
            <c:ext xmlns:c16="http://schemas.microsoft.com/office/drawing/2014/chart" uri="{C3380CC4-5D6E-409C-BE32-E72D297353CC}">
              <c16:uniqueId val="{00000001-6868-42B5-BB65-D6C59CC0F5B1}"/>
            </c:ext>
          </c:extLst>
        </c:ser>
        <c:ser>
          <c:idx val="2"/>
          <c:order val="2"/>
          <c:tx>
            <c:strRef>
              <c:f>Calculation!$C$109</c:f>
              <c:strCache>
                <c:ptCount val="1"/>
                <c:pt idx="0">
                  <c:v>Hydrogen</c:v>
                </c:pt>
              </c:strCache>
            </c:strRef>
          </c:tx>
          <c:spPr>
            <a:ln w="28575" cap="rnd">
              <a:solidFill>
                <a:schemeClr val="accent3"/>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Calculation!$F$109:$X$109</c:f>
              <c:numCache>
                <c:formatCode>"$"#,##0</c:formatCode>
                <c:ptCount val="19"/>
                <c:pt idx="0">
                  <c:v>#N/A</c:v>
                </c:pt>
                <c:pt idx="1">
                  <c:v>#N/A</c:v>
                </c:pt>
                <c:pt idx="2">
                  <c:v>#N/A</c:v>
                </c:pt>
                <c:pt idx="3">
                  <c:v>236.05769581224092</c:v>
                </c:pt>
                <c:pt idx="4">
                  <c:v>233.9830191634484</c:v>
                </c:pt>
                <c:pt idx="5">
                  <c:v>227.91213157827724</c:v>
                </c:pt>
                <c:pt idx="6">
                  <c:v>218.82923927741587</c:v>
                </c:pt>
                <c:pt idx="7">
                  <c:v>208.26708062442765</c:v>
                </c:pt>
                <c:pt idx="8">
                  <c:v>196.52986034877077</c:v>
                </c:pt>
                <c:pt idx="9">
                  <c:v>183.96325705450894</c:v>
                </c:pt>
                <c:pt idx="10">
                  <c:v>170.77373316889856</c:v>
                </c:pt>
                <c:pt idx="11">
                  <c:v>156.7402206587314</c:v>
                </c:pt>
                <c:pt idx="12">
                  <c:v>642.14660026126887</c:v>
                </c:pt>
                <c:pt idx="13">
                  <c:v>629.93680455154902</c:v>
                </c:pt>
                <c:pt idx="14">
                  <c:v>619.61766957745772</c:v>
                </c:pt>
                <c:pt idx="15">
                  <c:v>608.71072037147906</c:v>
                </c:pt>
                <c:pt idx="16">
                  <c:v>596.18782052686208</c:v>
                </c:pt>
                <c:pt idx="17">
                  <c:v>587.57132509195355</c:v>
                </c:pt>
                <c:pt idx="18">
                  <c:v>574.66448486829404</c:v>
                </c:pt>
              </c:numCache>
            </c:numRef>
          </c:val>
          <c:smooth val="0"/>
          <c:extLst>
            <c:ext xmlns:c16="http://schemas.microsoft.com/office/drawing/2014/chart" uri="{C3380CC4-5D6E-409C-BE32-E72D297353CC}">
              <c16:uniqueId val="{00000002-6868-42B5-BB65-D6C59CC0F5B1}"/>
            </c:ext>
          </c:extLst>
        </c:ser>
        <c:dLbls>
          <c:showLegendKey val="0"/>
          <c:showVal val="0"/>
          <c:showCatName val="0"/>
          <c:showSerName val="0"/>
          <c:showPercent val="0"/>
          <c:showBubbleSize val="0"/>
        </c:dLbls>
        <c:smooth val="0"/>
        <c:axId val="1505470591"/>
        <c:axId val="1505464831"/>
      </c:lineChart>
      <c:catAx>
        <c:axId val="1505470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05464831"/>
        <c:crosses val="autoZero"/>
        <c:auto val="1"/>
        <c:lblAlgn val="ctr"/>
        <c:lblOffset val="100"/>
        <c:noMultiLvlLbl val="0"/>
      </c:catAx>
      <c:valAx>
        <c:axId val="15054648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$2022</a:t>
                </a:r>
                <a:r>
                  <a:rPr lang="en-US" sz="1200" baseline="0">
                    <a:solidFill>
                      <a:sysClr val="windowText" lastClr="000000"/>
                    </a:solidFill>
                  </a:rPr>
                  <a:t> / metric ton CO2e</a:t>
                </a:r>
                <a:endParaRPr lang="en-US"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05470591"/>
        <c:crosses val="autoZero"/>
        <c:crossBetween val="between"/>
      </c:valAx>
      <c:spPr>
        <a:noFill/>
        <a:ln>
          <a:noFill/>
        </a:ln>
        <a:effectLst/>
      </c:spPr>
    </c:plotArea>
    <c:legend>
      <c:legendPos val="r"/>
      <c:layout>
        <c:manualLayout>
          <c:xMode val="edge"/>
          <c:yMode val="edge"/>
          <c:x val="0.80755191357025857"/>
          <c:y val="0.45573190222730536"/>
          <c:w val="0.18976532375030788"/>
          <c:h val="0.1825214445959618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Annual Avoided GHG Emissions by Resource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857874015748034"/>
          <c:y val="0.16775481189851268"/>
          <c:w val="0.67808792650918637"/>
          <c:h val="0.68323199183435401"/>
        </c:manualLayout>
      </c:layout>
      <c:lineChart>
        <c:grouping val="standard"/>
        <c:varyColors val="0"/>
        <c:ser>
          <c:idx val="0"/>
          <c:order val="0"/>
          <c:tx>
            <c:strRef>
              <c:f>Calculation!$C$112</c:f>
              <c:strCache>
                <c:ptCount val="1"/>
                <c:pt idx="0">
                  <c:v>Heat Pump</c:v>
                </c:pt>
              </c:strCache>
            </c:strRef>
          </c:tx>
          <c:spPr>
            <a:ln w="28575" cap="rnd">
              <a:solidFill>
                <a:schemeClr val="accent1"/>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Calculation!$F$112:$X$112</c:f>
              <c:numCache>
                <c:formatCode>#,##0</c:formatCode>
                <c:ptCount val="19"/>
                <c:pt idx="0">
                  <c:v>#N/A</c:v>
                </c:pt>
                <c:pt idx="1">
                  <c:v>5.7089497307845488E-3</c:v>
                </c:pt>
                <c:pt idx="2">
                  <c:v>1.1680806816386422E-2</c:v>
                </c:pt>
                <c:pt idx="3">
                  <c:v>3.3750185503128707E-2</c:v>
                </c:pt>
                <c:pt idx="4">
                  <c:v>8.5220168331311408E-2</c:v>
                </c:pt>
                <c:pt idx="5">
                  <c:v>0.13700514329125682</c:v>
                </c:pt>
                <c:pt idx="6">
                  <c:v>0.20221663214433291</c:v>
                </c:pt>
                <c:pt idx="7">
                  <c:v>0.29544016463106021</c:v>
                </c:pt>
                <c:pt idx="8">
                  <c:v>0.39172682539828702</c:v>
                </c:pt>
                <c:pt idx="9">
                  <c:v>0.51426932093750988</c:v>
                </c:pt>
                <c:pt idx="10">
                  <c:v>0.63141679453621491</c:v>
                </c:pt>
                <c:pt idx="11">
                  <c:v>0.76440857142327823</c:v>
                </c:pt>
                <c:pt idx="12">
                  <c:v>0.90984326378241687</c:v>
                </c:pt>
                <c:pt idx="13">
                  <c:v>1.0711557619441152</c:v>
                </c:pt>
                <c:pt idx="14">
                  <c:v>1.2432200346901787</c:v>
                </c:pt>
                <c:pt idx="15">
                  <c:v>1.4276222630137911</c:v>
                </c:pt>
                <c:pt idx="16">
                  <c:v>1.6190185474826582</c:v>
                </c:pt>
                <c:pt idx="17">
                  <c:v>1.83014139439801</c:v>
                </c:pt>
                <c:pt idx="18">
                  <c:v>2.0502735948306454</c:v>
                </c:pt>
              </c:numCache>
            </c:numRef>
          </c:val>
          <c:smooth val="0"/>
          <c:extLst>
            <c:ext xmlns:c16="http://schemas.microsoft.com/office/drawing/2014/chart" uri="{C3380CC4-5D6E-409C-BE32-E72D297353CC}">
              <c16:uniqueId val="{00000000-B37D-41F6-BB34-0F6DC1419A3C}"/>
            </c:ext>
          </c:extLst>
        </c:ser>
        <c:ser>
          <c:idx val="1"/>
          <c:order val="1"/>
          <c:tx>
            <c:strRef>
              <c:f>Calculation!$C$113</c:f>
              <c:strCache>
                <c:ptCount val="1"/>
                <c:pt idx="0">
                  <c:v>RNG</c:v>
                </c:pt>
              </c:strCache>
            </c:strRef>
          </c:tx>
          <c:spPr>
            <a:ln w="28575" cap="rnd">
              <a:solidFill>
                <a:schemeClr val="accent2"/>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Calculation!$F$113:$X$113</c:f>
              <c:numCache>
                <c:formatCode>#,##0</c:formatCode>
                <c:ptCount val="19"/>
                <c:pt idx="0">
                  <c:v>#N/A</c:v>
                </c:pt>
                <c:pt idx="1">
                  <c:v>#N/A</c:v>
                </c:pt>
                <c:pt idx="2">
                  <c:v>#N/A</c:v>
                </c:pt>
                <c:pt idx="3">
                  <c:v>5.5891130282123586E-2</c:v>
                </c:pt>
                <c:pt idx="4">
                  <c:v>8.0595268638204751E-2</c:v>
                </c:pt>
                <c:pt idx="5">
                  <c:v>0.10815729016133883</c:v>
                </c:pt>
                <c:pt idx="6">
                  <c:v>0.13857719485152586</c:v>
                </c:pt>
                <c:pt idx="7">
                  <c:v>0.17185498270876579</c:v>
                </c:pt>
                <c:pt idx="8">
                  <c:v>0.20799065373305867</c:v>
                </c:pt>
                <c:pt idx="9">
                  <c:v>0.25087158893804867</c:v>
                </c:pt>
                <c:pt idx="10">
                  <c:v>0.28989767476240963</c:v>
                </c:pt>
                <c:pt idx="11">
                  <c:v>0.32506891120614129</c:v>
                </c:pt>
                <c:pt idx="12">
                  <c:v>0.35638529826924398</c:v>
                </c:pt>
                <c:pt idx="13">
                  <c:v>0.38384683595171754</c:v>
                </c:pt>
                <c:pt idx="14">
                  <c:v>0.39199221254824101</c:v>
                </c:pt>
                <c:pt idx="15">
                  <c:v>0.39983004655733767</c:v>
                </c:pt>
                <c:pt idx="16">
                  <c:v>0.40736033797900773</c:v>
                </c:pt>
                <c:pt idx="17">
                  <c:v>0.4145830868132509</c:v>
                </c:pt>
                <c:pt idx="18">
                  <c:v>0.42149829306006731</c:v>
                </c:pt>
              </c:numCache>
            </c:numRef>
          </c:val>
          <c:smooth val="0"/>
          <c:extLst>
            <c:ext xmlns:c16="http://schemas.microsoft.com/office/drawing/2014/chart" uri="{C3380CC4-5D6E-409C-BE32-E72D297353CC}">
              <c16:uniqueId val="{00000001-B37D-41F6-BB34-0F6DC1419A3C}"/>
            </c:ext>
          </c:extLst>
        </c:ser>
        <c:ser>
          <c:idx val="2"/>
          <c:order val="2"/>
          <c:tx>
            <c:strRef>
              <c:f>Calculation!$C$114</c:f>
              <c:strCache>
                <c:ptCount val="1"/>
                <c:pt idx="0">
                  <c:v>Hydrogen</c:v>
                </c:pt>
              </c:strCache>
            </c:strRef>
          </c:tx>
          <c:spPr>
            <a:ln w="28575" cap="rnd">
              <a:solidFill>
                <a:schemeClr val="accent3"/>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Calculation!$F$114:$X$114</c:f>
              <c:numCache>
                <c:formatCode>#,##0</c:formatCode>
                <c:ptCount val="19"/>
                <c:pt idx="0">
                  <c:v>#N/A</c:v>
                </c:pt>
                <c:pt idx="1">
                  <c:v>#N/A</c:v>
                </c:pt>
                <c:pt idx="2">
                  <c:v>#N/A</c:v>
                </c:pt>
                <c:pt idx="3">
                  <c:v>3.0414006808601808E-3</c:v>
                </c:pt>
                <c:pt idx="4">
                  <c:v>6.0828013617203617E-3</c:v>
                </c:pt>
                <c:pt idx="5">
                  <c:v>9.1242020425805412E-3</c:v>
                </c:pt>
                <c:pt idx="6">
                  <c:v>1.2165602723440723E-2</c:v>
                </c:pt>
                <c:pt idx="7">
                  <c:v>1.5207003404300902E-2</c:v>
                </c:pt>
                <c:pt idx="8">
                  <c:v>1.8248404085161082E-2</c:v>
                </c:pt>
                <c:pt idx="9">
                  <c:v>2.1289804766021266E-2</c:v>
                </c:pt>
                <c:pt idx="10">
                  <c:v>2.4331205446881447E-2</c:v>
                </c:pt>
                <c:pt idx="11">
                  <c:v>2.7372606127741624E-2</c:v>
                </c:pt>
                <c:pt idx="12">
                  <c:v>3.0414006808601804E-2</c:v>
                </c:pt>
                <c:pt idx="13">
                  <c:v>3.3455407489461991E-2</c:v>
                </c:pt>
                <c:pt idx="14">
                  <c:v>3.6496808170322165E-2</c:v>
                </c:pt>
                <c:pt idx="15">
                  <c:v>3.9538208851182352E-2</c:v>
                </c:pt>
                <c:pt idx="16">
                  <c:v>4.2579609532042532E-2</c:v>
                </c:pt>
                <c:pt idx="17">
                  <c:v>4.5621010212902713E-2</c:v>
                </c:pt>
                <c:pt idx="18">
                  <c:v>4.8662410893762893E-2</c:v>
                </c:pt>
              </c:numCache>
            </c:numRef>
          </c:val>
          <c:smooth val="0"/>
          <c:extLst>
            <c:ext xmlns:c16="http://schemas.microsoft.com/office/drawing/2014/chart" uri="{C3380CC4-5D6E-409C-BE32-E72D297353CC}">
              <c16:uniqueId val="{00000002-B37D-41F6-BB34-0F6DC1419A3C}"/>
            </c:ext>
          </c:extLst>
        </c:ser>
        <c:dLbls>
          <c:showLegendKey val="0"/>
          <c:showVal val="0"/>
          <c:showCatName val="0"/>
          <c:showSerName val="0"/>
          <c:showPercent val="0"/>
          <c:showBubbleSize val="0"/>
        </c:dLbls>
        <c:smooth val="0"/>
        <c:axId val="1505470591"/>
        <c:axId val="1505464831"/>
      </c:lineChart>
      <c:catAx>
        <c:axId val="1505470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05464831"/>
        <c:crosses val="autoZero"/>
        <c:auto val="1"/>
        <c:lblAlgn val="ctr"/>
        <c:lblOffset val="100"/>
        <c:noMultiLvlLbl val="0"/>
      </c:catAx>
      <c:valAx>
        <c:axId val="15054648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Million Metric Tons</a:t>
                </a:r>
                <a:r>
                  <a:rPr lang="en-US" sz="1200" baseline="0">
                    <a:solidFill>
                      <a:sysClr val="windowText" lastClr="000000"/>
                    </a:solidFill>
                  </a:rPr>
                  <a:t> CO2e</a:t>
                </a:r>
                <a:endParaRPr lang="en-US"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054705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solidFill>
                  <a:sysClr val="windowText" lastClr="000000"/>
                </a:solidFill>
              </a:rPr>
              <a:t>Percent of</a:t>
            </a:r>
            <a:r>
              <a:rPr lang="en-US" sz="1050" b="1" baseline="0">
                <a:solidFill>
                  <a:sysClr val="windowText" lastClr="000000"/>
                </a:solidFill>
              </a:rPr>
              <a:t> Cumulative Natural Gas Emissions Avoided over 18 Years</a:t>
            </a:r>
            <a:endParaRPr lang="en-US" sz="105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Calculation!$E$116</c:f>
              <c:strCache>
                <c:ptCount val="1"/>
                <c:pt idx="0">
                  <c:v>Space Heating</c:v>
                </c:pt>
              </c:strCache>
            </c:strRef>
          </c:tx>
          <c:spPr>
            <a:solidFill>
              <a:schemeClr val="accent6">
                <a:lumMod val="75000"/>
              </a:schemeClr>
            </a:solidFill>
            <a:ln>
              <a:solidFill>
                <a:schemeClr val="bg1"/>
              </a:solidFill>
            </a:ln>
            <a:effectLst/>
          </c:spPr>
          <c:invertIfNegative val="0"/>
          <c:dPt>
            <c:idx val="2"/>
            <c:invertIfNegative val="0"/>
            <c:bubble3D val="0"/>
            <c:spPr>
              <a:solidFill>
                <a:schemeClr val="accent6">
                  <a:lumMod val="75000"/>
                </a:schemeClr>
              </a:solidFill>
              <a:ln w="6350">
                <a:solidFill>
                  <a:schemeClr val="bg1"/>
                </a:solidFill>
              </a:ln>
              <a:effectLst/>
            </c:spPr>
            <c:extLst>
              <c:ext xmlns:c16="http://schemas.microsoft.com/office/drawing/2014/chart" uri="{C3380CC4-5D6E-409C-BE32-E72D297353CC}">
                <c16:uniqueId val="{00000006-B1B2-46EF-B7C3-A81988AC2E21}"/>
              </c:ext>
            </c:extLst>
          </c:dPt>
          <c:cat>
            <c:strRef>
              <c:f>Calculation!$C$117:$C$119</c:f>
              <c:strCache>
                <c:ptCount val="3"/>
                <c:pt idx="0">
                  <c:v>Heat Pump</c:v>
                </c:pt>
                <c:pt idx="1">
                  <c:v>RNG</c:v>
                </c:pt>
                <c:pt idx="2">
                  <c:v>Hydrogen</c:v>
                </c:pt>
              </c:strCache>
            </c:strRef>
          </c:cat>
          <c:val>
            <c:numRef>
              <c:f>Calculation!$E$117:$E$119</c:f>
              <c:numCache>
                <c:formatCode>0%</c:formatCode>
                <c:ptCount val="3"/>
                <c:pt idx="0">
                  <c:v>0.14279433879267855</c:v>
                </c:pt>
                <c:pt idx="1">
                  <c:v>4.9786795728483942E-2</c:v>
                </c:pt>
                <c:pt idx="2">
                  <c:v>4.6756273434042251E-3</c:v>
                </c:pt>
              </c:numCache>
            </c:numRef>
          </c:val>
          <c:extLst>
            <c:ext xmlns:c16="http://schemas.microsoft.com/office/drawing/2014/chart" uri="{C3380CC4-5D6E-409C-BE32-E72D297353CC}">
              <c16:uniqueId val="{00000003-B1B2-46EF-B7C3-A81988AC2E21}"/>
            </c:ext>
          </c:extLst>
        </c:ser>
        <c:ser>
          <c:idx val="1"/>
          <c:order val="1"/>
          <c:tx>
            <c:strRef>
              <c:f>Calculation!$F$116</c:f>
              <c:strCache>
                <c:ptCount val="1"/>
                <c:pt idx="0">
                  <c:v>Water Heating</c:v>
                </c:pt>
              </c:strCache>
            </c:strRef>
          </c:tx>
          <c:spPr>
            <a:solidFill>
              <a:schemeClr val="accent6">
                <a:lumMod val="60000"/>
                <a:lumOff val="40000"/>
              </a:schemeClr>
            </a:solidFill>
            <a:ln>
              <a:solidFill>
                <a:schemeClr val="bg1"/>
              </a:solidFill>
            </a:ln>
            <a:effectLst/>
          </c:spPr>
          <c:invertIfNegative val="0"/>
          <c:dPt>
            <c:idx val="2"/>
            <c:invertIfNegative val="0"/>
            <c:bubble3D val="0"/>
            <c:spPr>
              <a:solidFill>
                <a:schemeClr val="accent6">
                  <a:lumMod val="60000"/>
                  <a:lumOff val="40000"/>
                </a:schemeClr>
              </a:solidFill>
              <a:ln w="6350">
                <a:solidFill>
                  <a:schemeClr val="bg1"/>
                </a:solidFill>
              </a:ln>
              <a:effectLst/>
            </c:spPr>
            <c:extLst>
              <c:ext xmlns:c16="http://schemas.microsoft.com/office/drawing/2014/chart" uri="{C3380CC4-5D6E-409C-BE32-E72D297353CC}">
                <c16:uniqueId val="{00000005-B1B2-46EF-B7C3-A81988AC2E21}"/>
              </c:ext>
            </c:extLst>
          </c:dPt>
          <c:cat>
            <c:strRef>
              <c:f>Calculation!$C$117:$C$119</c:f>
              <c:strCache>
                <c:ptCount val="3"/>
                <c:pt idx="0">
                  <c:v>Heat Pump</c:v>
                </c:pt>
                <c:pt idx="1">
                  <c:v>RNG</c:v>
                </c:pt>
                <c:pt idx="2">
                  <c:v>Hydrogen</c:v>
                </c:pt>
              </c:strCache>
            </c:strRef>
          </c:cat>
          <c:val>
            <c:numRef>
              <c:f>Calculation!$F$117:$F$119</c:f>
              <c:numCache>
                <c:formatCode>0%</c:formatCode>
                <c:ptCount val="3"/>
                <c:pt idx="0">
                  <c:v>3.5678107829917573E-2</c:v>
                </c:pt>
                <c:pt idx="1">
                  <c:v>9.6549124216179852E-3</c:v>
                </c:pt>
                <c:pt idx="2">
                  <c:v>9.0672178950578961E-4</c:v>
                </c:pt>
              </c:numCache>
            </c:numRef>
          </c:val>
          <c:extLst>
            <c:ext xmlns:c16="http://schemas.microsoft.com/office/drawing/2014/chart" uri="{C3380CC4-5D6E-409C-BE32-E72D297353CC}">
              <c16:uniqueId val="{00000004-B1B2-46EF-B7C3-A81988AC2E21}"/>
            </c:ext>
          </c:extLst>
        </c:ser>
        <c:dLbls>
          <c:showLegendKey val="0"/>
          <c:showVal val="0"/>
          <c:showCatName val="0"/>
          <c:showSerName val="0"/>
          <c:showPercent val="0"/>
          <c:showBubbleSize val="0"/>
        </c:dLbls>
        <c:gapWidth val="150"/>
        <c:overlap val="100"/>
        <c:axId val="967505200"/>
        <c:axId val="967501840"/>
      </c:barChart>
      <c:catAx>
        <c:axId val="9675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967501840"/>
        <c:crosses val="autoZero"/>
        <c:auto val="1"/>
        <c:lblAlgn val="ctr"/>
        <c:lblOffset val="100"/>
        <c:noMultiLvlLbl val="0"/>
      </c:catAx>
      <c:valAx>
        <c:axId val="967501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7505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Average Costs of Avoided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Calculation!$G$27:$X$27</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Calculation!$G$35:$X$35</c:f>
              <c:numCache>
                <c:formatCode>"$"#,##0.00</c:formatCode>
                <c:ptCount val="18"/>
                <c:pt idx="0">
                  <c:v>173.64000724930963</c:v>
                </c:pt>
                <c:pt idx="1">
                  <c:v>264.02721499762896</c:v>
                </c:pt>
                <c:pt idx="2">
                  <c:v>275.56214617191699</c:v>
                </c:pt>
                <c:pt idx="3">
                  <c:v>223.75899365576691</c:v>
                </c:pt>
                <c:pt idx="4">
                  <c:v>207.9775773766564</c:v>
                </c:pt>
                <c:pt idx="5">
                  <c:v>194.55008950854139</c:v>
                </c:pt>
                <c:pt idx="6">
                  <c:v>177.89741543087541</c:v>
                </c:pt>
                <c:pt idx="7">
                  <c:v>168.84977315809121</c:v>
                </c:pt>
                <c:pt idx="8">
                  <c:v>170.27062291392451</c:v>
                </c:pt>
                <c:pt idx="9">
                  <c:v>175.40531791614978</c:v>
                </c:pt>
                <c:pt idx="10">
                  <c:v>179.16612695252743</c:v>
                </c:pt>
                <c:pt idx="11">
                  <c:v>194.55838548569179</c:v>
                </c:pt>
                <c:pt idx="12">
                  <c:v>197.25142518386767</c:v>
                </c:pt>
                <c:pt idx="13">
                  <c:v>189.6263677287655</c:v>
                </c:pt>
                <c:pt idx="14">
                  <c:v>182.78328633903743</c:v>
                </c:pt>
                <c:pt idx="15">
                  <c:v>176.86260267088591</c:v>
                </c:pt>
                <c:pt idx="16">
                  <c:v>171.70068489045875</c:v>
                </c:pt>
                <c:pt idx="17">
                  <c:v>166.62422605798514</c:v>
                </c:pt>
              </c:numCache>
            </c:numRef>
          </c:val>
          <c:smooth val="0"/>
          <c:extLst>
            <c:ext xmlns:c16="http://schemas.microsoft.com/office/drawing/2014/chart" uri="{C3380CC4-5D6E-409C-BE32-E72D297353CC}">
              <c16:uniqueId val="{00000000-22E2-4269-BFD2-D5F9FF1F274F}"/>
            </c:ext>
          </c:extLst>
        </c:ser>
        <c:dLbls>
          <c:showLegendKey val="0"/>
          <c:showVal val="0"/>
          <c:showCatName val="0"/>
          <c:showSerName val="0"/>
          <c:showPercent val="0"/>
          <c:showBubbleSize val="0"/>
        </c:dLbls>
        <c:smooth val="0"/>
        <c:axId val="2087999135"/>
        <c:axId val="2087999615"/>
      </c:lineChart>
      <c:catAx>
        <c:axId val="208799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2087999615"/>
        <c:crosses val="autoZero"/>
        <c:auto val="1"/>
        <c:lblAlgn val="ctr"/>
        <c:lblOffset val="100"/>
        <c:noMultiLvlLbl val="0"/>
      </c:catAx>
      <c:valAx>
        <c:axId val="2087999615"/>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200">
                    <a:solidFill>
                      <a:schemeClr val="tx1"/>
                    </a:solidFill>
                  </a:rPr>
                  <a:t>$2022 / metric ton CO2e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87999135"/>
        <c:crosses val="autoZero"/>
        <c:crossBetween val="between"/>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chemeClr val="tx1"/>
                </a:solidFill>
              </a:rPr>
              <a:t>Annual Avoided GHG Emissions by Resource </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Calculation!$C$22</c:f>
              <c:strCache>
                <c:ptCount val="1"/>
                <c:pt idx="0">
                  <c:v>Heat Pump</c:v>
                </c:pt>
              </c:strCache>
            </c:strRef>
          </c:tx>
          <c:spPr>
            <a:solidFill>
              <a:schemeClr val="accent1"/>
            </a:solidFill>
            <a:ln>
              <a:solidFill>
                <a:schemeClr val="bg1"/>
              </a:solidFill>
            </a:ln>
            <a:effectLst/>
          </c:spPr>
          <c:cat>
            <c:numRef>
              <c:f>Calculation!$G$21:$X$21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Calculation!$G$22:$X$22</c:f>
              <c:numCache>
                <c:formatCode>#,##0.00</c:formatCode>
                <c:ptCount val="18"/>
                <c:pt idx="0">
                  <c:v>5.7089497307845488E-3</c:v>
                </c:pt>
                <c:pt idx="1">
                  <c:v>1.1680806816386422E-2</c:v>
                </c:pt>
                <c:pt idx="2">
                  <c:v>3.3750185503128707E-2</c:v>
                </c:pt>
                <c:pt idx="3">
                  <c:v>8.5220168331311408E-2</c:v>
                </c:pt>
                <c:pt idx="4">
                  <c:v>0.13700514329125682</c:v>
                </c:pt>
                <c:pt idx="5">
                  <c:v>0.20221663214433291</c:v>
                </c:pt>
                <c:pt idx="6">
                  <c:v>0.29544016463106021</c:v>
                </c:pt>
                <c:pt idx="7">
                  <c:v>0.39172682539828702</c:v>
                </c:pt>
                <c:pt idx="8">
                  <c:v>0.51426932093750988</c:v>
                </c:pt>
                <c:pt idx="9">
                  <c:v>0.63141679453621491</c:v>
                </c:pt>
                <c:pt idx="10">
                  <c:v>0.76440857142327823</c:v>
                </c:pt>
                <c:pt idx="11">
                  <c:v>0.90984326378241687</c:v>
                </c:pt>
                <c:pt idx="12">
                  <c:v>1.0711557619441152</c:v>
                </c:pt>
                <c:pt idx="13">
                  <c:v>1.2432200346901787</c:v>
                </c:pt>
                <c:pt idx="14">
                  <c:v>1.4276222630137911</c:v>
                </c:pt>
                <c:pt idx="15">
                  <c:v>1.6190185474826582</c:v>
                </c:pt>
                <c:pt idx="16">
                  <c:v>1.83014139439801</c:v>
                </c:pt>
                <c:pt idx="17">
                  <c:v>2.0502735948306454</c:v>
                </c:pt>
              </c:numCache>
            </c:numRef>
          </c:val>
          <c:extLst>
            <c:ext xmlns:c16="http://schemas.microsoft.com/office/drawing/2014/chart" uri="{C3380CC4-5D6E-409C-BE32-E72D297353CC}">
              <c16:uniqueId val="{00000000-7113-4729-BE20-F51259CF89C1}"/>
            </c:ext>
          </c:extLst>
        </c:ser>
        <c:ser>
          <c:idx val="1"/>
          <c:order val="1"/>
          <c:tx>
            <c:strRef>
              <c:f>Calculation!$C$23</c:f>
              <c:strCache>
                <c:ptCount val="1"/>
                <c:pt idx="0">
                  <c:v>RNG</c:v>
                </c:pt>
              </c:strCache>
            </c:strRef>
          </c:tx>
          <c:spPr>
            <a:solidFill>
              <a:schemeClr val="accent2"/>
            </a:solidFill>
            <a:ln>
              <a:solidFill>
                <a:schemeClr val="bg1"/>
              </a:solidFill>
            </a:ln>
            <a:effectLst/>
          </c:spPr>
          <c:cat>
            <c:numRef>
              <c:f>Calculation!$G$21:$X$21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Calculation!$G$23:$X$23</c:f>
              <c:numCache>
                <c:formatCode>#,##0.00</c:formatCode>
                <c:ptCount val="18"/>
                <c:pt idx="0">
                  <c:v>0</c:v>
                </c:pt>
                <c:pt idx="1">
                  <c:v>0</c:v>
                </c:pt>
                <c:pt idx="2">
                  <c:v>5.5891130282123586E-2</c:v>
                </c:pt>
                <c:pt idx="3">
                  <c:v>8.0595268638204751E-2</c:v>
                </c:pt>
                <c:pt idx="4">
                  <c:v>0.10815729016133883</c:v>
                </c:pt>
                <c:pt idx="5">
                  <c:v>0.13857719485152586</c:v>
                </c:pt>
                <c:pt idx="6">
                  <c:v>0.17185498270876579</c:v>
                </c:pt>
                <c:pt idx="7">
                  <c:v>0.20799065373305867</c:v>
                </c:pt>
                <c:pt idx="8">
                  <c:v>0.25087158893804867</c:v>
                </c:pt>
                <c:pt idx="9">
                  <c:v>0.28989767476240963</c:v>
                </c:pt>
                <c:pt idx="10">
                  <c:v>0.32506891120614129</c:v>
                </c:pt>
                <c:pt idx="11">
                  <c:v>0.35638529826924398</c:v>
                </c:pt>
                <c:pt idx="12">
                  <c:v>0.38384683595171754</c:v>
                </c:pt>
                <c:pt idx="13">
                  <c:v>0.39199221254824101</c:v>
                </c:pt>
                <c:pt idx="14">
                  <c:v>0.39983004655733767</c:v>
                </c:pt>
                <c:pt idx="15">
                  <c:v>0.40736033797900773</c:v>
                </c:pt>
                <c:pt idx="16">
                  <c:v>0.4145830868132509</c:v>
                </c:pt>
                <c:pt idx="17">
                  <c:v>0.42149829306006731</c:v>
                </c:pt>
              </c:numCache>
            </c:numRef>
          </c:val>
          <c:extLst>
            <c:ext xmlns:c16="http://schemas.microsoft.com/office/drawing/2014/chart" uri="{C3380CC4-5D6E-409C-BE32-E72D297353CC}">
              <c16:uniqueId val="{00000001-7113-4729-BE20-F51259CF89C1}"/>
            </c:ext>
          </c:extLst>
        </c:ser>
        <c:ser>
          <c:idx val="2"/>
          <c:order val="2"/>
          <c:tx>
            <c:strRef>
              <c:f>Calculation!$C$24</c:f>
              <c:strCache>
                <c:ptCount val="1"/>
                <c:pt idx="0">
                  <c:v>Hydrogen</c:v>
                </c:pt>
              </c:strCache>
            </c:strRef>
          </c:tx>
          <c:spPr>
            <a:solidFill>
              <a:schemeClr val="accent3"/>
            </a:solidFill>
            <a:ln>
              <a:solidFill>
                <a:schemeClr val="bg1"/>
              </a:solidFill>
            </a:ln>
            <a:effectLst/>
          </c:spPr>
          <c:cat>
            <c:numRef>
              <c:f>Calculation!$G$21:$X$21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Calculation!$G$24:$X$24</c:f>
              <c:numCache>
                <c:formatCode>#,##0.00</c:formatCode>
                <c:ptCount val="18"/>
                <c:pt idx="0">
                  <c:v>0</c:v>
                </c:pt>
                <c:pt idx="1">
                  <c:v>0</c:v>
                </c:pt>
                <c:pt idx="2">
                  <c:v>3.0414006808601808E-3</c:v>
                </c:pt>
                <c:pt idx="3">
                  <c:v>6.0828013617203617E-3</c:v>
                </c:pt>
                <c:pt idx="4">
                  <c:v>9.1242020425805412E-3</c:v>
                </c:pt>
                <c:pt idx="5">
                  <c:v>1.2165602723440723E-2</c:v>
                </c:pt>
                <c:pt idx="6">
                  <c:v>1.5207003404300902E-2</c:v>
                </c:pt>
                <c:pt idx="7">
                  <c:v>1.8248404085161082E-2</c:v>
                </c:pt>
                <c:pt idx="8">
                  <c:v>2.1289804766021266E-2</c:v>
                </c:pt>
                <c:pt idx="9">
                  <c:v>2.4331205446881447E-2</c:v>
                </c:pt>
                <c:pt idx="10">
                  <c:v>2.7372606127741624E-2</c:v>
                </c:pt>
                <c:pt idx="11">
                  <c:v>3.0414006808601804E-2</c:v>
                </c:pt>
                <c:pt idx="12">
                  <c:v>3.3455407489461991E-2</c:v>
                </c:pt>
                <c:pt idx="13">
                  <c:v>3.6496808170322165E-2</c:v>
                </c:pt>
                <c:pt idx="14">
                  <c:v>3.9538208851182352E-2</c:v>
                </c:pt>
                <c:pt idx="15">
                  <c:v>4.2579609532042532E-2</c:v>
                </c:pt>
                <c:pt idx="16">
                  <c:v>4.5621010212902713E-2</c:v>
                </c:pt>
                <c:pt idx="17">
                  <c:v>4.8662410893762893E-2</c:v>
                </c:pt>
              </c:numCache>
            </c:numRef>
          </c:val>
          <c:extLst>
            <c:ext xmlns:c16="http://schemas.microsoft.com/office/drawing/2014/chart" uri="{C3380CC4-5D6E-409C-BE32-E72D297353CC}">
              <c16:uniqueId val="{00000002-7113-4729-BE20-F51259CF89C1}"/>
            </c:ext>
          </c:extLst>
        </c:ser>
        <c:dLbls>
          <c:showLegendKey val="0"/>
          <c:showVal val="0"/>
          <c:showCatName val="0"/>
          <c:showSerName val="0"/>
          <c:showPercent val="0"/>
          <c:showBubbleSize val="0"/>
        </c:dLbls>
        <c:axId val="1546386399"/>
        <c:axId val="1727676607"/>
      </c:areaChart>
      <c:catAx>
        <c:axId val="1546386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27676607"/>
        <c:crosses val="autoZero"/>
        <c:auto val="1"/>
        <c:lblAlgn val="ctr"/>
        <c:lblOffset val="100"/>
        <c:noMultiLvlLbl val="0"/>
      </c:catAx>
      <c:valAx>
        <c:axId val="1727676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0" i="0" u="none" strike="noStrike" kern="1200" baseline="0">
                    <a:solidFill>
                      <a:sysClr val="windowText" lastClr="000000"/>
                    </a:solidFill>
                  </a:rPr>
                  <a:t>Million Metric Tons 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4638639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7874015748034"/>
          <c:y val="7.266427763157382E-2"/>
          <c:w val="0.83835965526947787"/>
          <c:h val="0.77832237129095139"/>
        </c:manualLayout>
      </c:layout>
      <c:lineChart>
        <c:grouping val="standard"/>
        <c:varyColors val="0"/>
        <c:ser>
          <c:idx val="0"/>
          <c:order val="0"/>
          <c:tx>
            <c:strRef>
              <c:f>Calculation!$C$107</c:f>
              <c:strCache>
                <c:ptCount val="1"/>
                <c:pt idx="0">
                  <c:v>Heat Pump</c:v>
                </c:pt>
              </c:strCache>
            </c:strRef>
          </c:tx>
          <c:spPr>
            <a:ln w="28575" cap="rnd">
              <a:solidFill>
                <a:schemeClr val="accent1"/>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Calculation!$F$107:$X$107</c:f>
              <c:numCache>
                <c:formatCode>"$"#,##0</c:formatCode>
                <c:ptCount val="19"/>
                <c:pt idx="0">
                  <c:v>#N/A</c:v>
                </c:pt>
                <c:pt idx="1">
                  <c:v>173.64000724930963</c:v>
                </c:pt>
                <c:pt idx="2">
                  <c:v>264.02721499762896</c:v>
                </c:pt>
                <c:pt idx="3">
                  <c:v>186.02109489049647</c:v>
                </c:pt>
                <c:pt idx="4">
                  <c:v>124.07730449101852</c:v>
                </c:pt>
                <c:pt idx="5">
                  <c:v>116.57210418017125</c:v>
                </c:pt>
                <c:pt idx="6">
                  <c:v>111.11605117849432</c:v>
                </c:pt>
                <c:pt idx="7">
                  <c:v>101.7786333856959</c:v>
                </c:pt>
                <c:pt idx="8">
                  <c:v>98.974394894332406</c:v>
                </c:pt>
                <c:pt idx="9">
                  <c:v>94.452069337481646</c:v>
                </c:pt>
                <c:pt idx="10">
                  <c:v>94.197881451743712</c:v>
                </c:pt>
                <c:pt idx="11">
                  <c:v>93.515296108826064</c:v>
                </c:pt>
                <c:pt idx="12">
                  <c:v>92.973277448795045</c:v>
                </c:pt>
                <c:pt idx="13">
                  <c:v>92.23660717691105</c:v>
                </c:pt>
                <c:pt idx="14">
                  <c:v>91.785749782179792</c:v>
                </c:pt>
                <c:pt idx="15">
                  <c:v>91.425752417622036</c:v>
                </c:pt>
                <c:pt idx="16">
                  <c:v>91.434680027385795</c:v>
                </c:pt>
                <c:pt idx="17">
                  <c:v>91.05793322213141</c:v>
                </c:pt>
                <c:pt idx="18">
                  <c:v>90.951244166192808</c:v>
                </c:pt>
              </c:numCache>
            </c:numRef>
          </c:val>
          <c:smooth val="0"/>
          <c:extLst>
            <c:ext xmlns:c16="http://schemas.microsoft.com/office/drawing/2014/chart" uri="{C3380CC4-5D6E-409C-BE32-E72D297353CC}">
              <c16:uniqueId val="{00000000-24BF-4BB2-A9D5-160B7B9A366E}"/>
            </c:ext>
          </c:extLst>
        </c:ser>
        <c:ser>
          <c:idx val="1"/>
          <c:order val="1"/>
          <c:tx>
            <c:strRef>
              <c:f>Calculation!$C$108</c:f>
              <c:strCache>
                <c:ptCount val="1"/>
                <c:pt idx="0">
                  <c:v>RNG</c:v>
                </c:pt>
              </c:strCache>
            </c:strRef>
          </c:tx>
          <c:spPr>
            <a:ln w="28575" cap="rnd">
              <a:solidFill>
                <a:schemeClr val="accent2"/>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Calculation!$F$108:$X$108</c:f>
              <c:numCache>
                <c:formatCode>"$"#,##0</c:formatCode>
                <c:ptCount val="19"/>
                <c:pt idx="0">
                  <c:v>#N/A</c:v>
                </c:pt>
                <c:pt idx="1">
                  <c:v>#N/A</c:v>
                </c:pt>
                <c:pt idx="2">
                  <c:v>#N/A</c:v>
                </c:pt>
                <c:pt idx="3">
                  <c:v>331.78172765565432</c:v>
                </c:pt>
                <c:pt idx="4">
                  <c:v>328.38920032141669</c:v>
                </c:pt>
                <c:pt idx="5">
                  <c:v>322.08114852119854</c:v>
                </c:pt>
                <c:pt idx="6">
                  <c:v>314.16847090609002</c:v>
                </c:pt>
                <c:pt idx="7">
                  <c:v>306.06776900325565</c:v>
                </c:pt>
                <c:pt idx="8">
                  <c:v>298.02357112634269</c:v>
                </c:pt>
                <c:pt idx="9">
                  <c:v>324.53138523640695</c:v>
                </c:pt>
                <c:pt idx="10">
                  <c:v>352.66935187918455</c:v>
                </c:pt>
                <c:pt idx="11">
                  <c:v>382.46481983977208</c:v>
                </c:pt>
                <c:pt idx="12">
                  <c:v>415.70548560204594</c:v>
                </c:pt>
                <c:pt idx="13">
                  <c:v>452.59171338286797</c:v>
                </c:pt>
                <c:pt idx="14">
                  <c:v>459.89731441535514</c:v>
                </c:pt>
                <c:pt idx="15">
                  <c:v>466.86309088603997</c:v>
                </c:pt>
                <c:pt idx="16">
                  <c:v>472.55827050907789</c:v>
                </c:pt>
                <c:pt idx="17">
                  <c:v>481.92848567004285</c:v>
                </c:pt>
                <c:pt idx="18">
                  <c:v>487.60795507188669</c:v>
                </c:pt>
              </c:numCache>
            </c:numRef>
          </c:val>
          <c:smooth val="0"/>
          <c:extLst>
            <c:ext xmlns:c16="http://schemas.microsoft.com/office/drawing/2014/chart" uri="{C3380CC4-5D6E-409C-BE32-E72D297353CC}">
              <c16:uniqueId val="{00000001-24BF-4BB2-A9D5-160B7B9A366E}"/>
            </c:ext>
          </c:extLst>
        </c:ser>
        <c:ser>
          <c:idx val="2"/>
          <c:order val="2"/>
          <c:tx>
            <c:strRef>
              <c:f>Calculation!$C$109</c:f>
              <c:strCache>
                <c:ptCount val="1"/>
                <c:pt idx="0">
                  <c:v>Hydrogen</c:v>
                </c:pt>
              </c:strCache>
            </c:strRef>
          </c:tx>
          <c:spPr>
            <a:ln w="28575" cap="rnd">
              <a:solidFill>
                <a:schemeClr val="accent3"/>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Calculation!$F$109:$X$109</c:f>
              <c:numCache>
                <c:formatCode>"$"#,##0</c:formatCode>
                <c:ptCount val="19"/>
                <c:pt idx="0">
                  <c:v>#N/A</c:v>
                </c:pt>
                <c:pt idx="1">
                  <c:v>#N/A</c:v>
                </c:pt>
                <c:pt idx="2">
                  <c:v>#N/A</c:v>
                </c:pt>
                <c:pt idx="3">
                  <c:v>236.05769581224092</c:v>
                </c:pt>
                <c:pt idx="4">
                  <c:v>233.9830191634484</c:v>
                </c:pt>
                <c:pt idx="5">
                  <c:v>227.91213157827724</c:v>
                </c:pt>
                <c:pt idx="6">
                  <c:v>218.82923927741587</c:v>
                </c:pt>
                <c:pt idx="7">
                  <c:v>208.26708062442765</c:v>
                </c:pt>
                <c:pt idx="8">
                  <c:v>196.52986034877077</c:v>
                </c:pt>
                <c:pt idx="9">
                  <c:v>183.96325705450894</c:v>
                </c:pt>
                <c:pt idx="10">
                  <c:v>170.77373316889856</c:v>
                </c:pt>
                <c:pt idx="11">
                  <c:v>156.7402206587314</c:v>
                </c:pt>
                <c:pt idx="12">
                  <c:v>642.14660026126887</c:v>
                </c:pt>
                <c:pt idx="13">
                  <c:v>629.93680455154902</c:v>
                </c:pt>
                <c:pt idx="14">
                  <c:v>619.61766957745772</c:v>
                </c:pt>
                <c:pt idx="15">
                  <c:v>608.71072037147906</c:v>
                </c:pt>
                <c:pt idx="16">
                  <c:v>596.18782052686208</c:v>
                </c:pt>
                <c:pt idx="17">
                  <c:v>587.57132509195355</c:v>
                </c:pt>
                <c:pt idx="18">
                  <c:v>574.66448486829404</c:v>
                </c:pt>
              </c:numCache>
            </c:numRef>
          </c:val>
          <c:smooth val="0"/>
          <c:extLst>
            <c:ext xmlns:c16="http://schemas.microsoft.com/office/drawing/2014/chart" uri="{C3380CC4-5D6E-409C-BE32-E72D297353CC}">
              <c16:uniqueId val="{00000002-24BF-4BB2-A9D5-160B7B9A366E}"/>
            </c:ext>
          </c:extLst>
        </c:ser>
        <c:dLbls>
          <c:showLegendKey val="0"/>
          <c:showVal val="0"/>
          <c:showCatName val="0"/>
          <c:showSerName val="0"/>
          <c:showPercent val="0"/>
          <c:showBubbleSize val="0"/>
        </c:dLbls>
        <c:smooth val="0"/>
        <c:axId val="1505470591"/>
        <c:axId val="1505464831"/>
      </c:lineChart>
      <c:catAx>
        <c:axId val="1505470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464831"/>
        <c:crosses val="autoZero"/>
        <c:auto val="1"/>
        <c:lblAlgn val="ctr"/>
        <c:lblOffset val="100"/>
        <c:noMultiLvlLbl val="0"/>
      </c:catAx>
      <c:valAx>
        <c:axId val="15054648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solidFill>
                      <a:schemeClr val="tx1">
                        <a:lumMod val="65000"/>
                        <a:lumOff val="35000"/>
                      </a:schemeClr>
                    </a:solidFill>
                  </a:rPr>
                  <a:t>$2022</a:t>
                </a:r>
                <a:r>
                  <a:rPr lang="en-US" sz="1200" baseline="0">
                    <a:solidFill>
                      <a:schemeClr val="tx1">
                        <a:lumMod val="65000"/>
                        <a:lumOff val="35000"/>
                      </a:schemeClr>
                    </a:solidFill>
                  </a:rPr>
                  <a:t> / metric ton CO2e</a:t>
                </a:r>
                <a:endParaRPr lang="en-US" sz="1200">
                  <a:solidFill>
                    <a:schemeClr val="tx1">
                      <a:lumMod val="65000"/>
                      <a:lumOff val="35000"/>
                    </a:schemeClr>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470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solidFill>
                  <a:sysClr val="windowText" lastClr="000000"/>
                </a:solidFill>
              </a:rPr>
              <a:t>Hydrogen Price Trajectory</a:t>
            </a:r>
          </a:p>
        </c:rich>
      </c:tx>
      <c:layout>
        <c:manualLayout>
          <c:xMode val="edge"/>
          <c:yMode val="edge"/>
          <c:x val="0.30029855643044612"/>
          <c:y val="2.314814814814814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772769028871391"/>
          <c:y val="0.13293999708369786"/>
          <c:w val="0.69183617672790898"/>
          <c:h val="0.701395815106445"/>
        </c:manualLayout>
      </c:layout>
      <c:lineChart>
        <c:grouping val="standard"/>
        <c:varyColors val="0"/>
        <c:ser>
          <c:idx val="0"/>
          <c:order val="0"/>
          <c:spPr>
            <a:ln w="28575" cap="rnd">
              <a:solidFill>
                <a:schemeClr val="accent1"/>
              </a:solidFill>
              <a:round/>
            </a:ln>
            <a:effectLst/>
          </c:spPr>
          <c:marker>
            <c:symbol val="none"/>
          </c:marker>
          <c:cat>
            <c:numRef>
              <c:f>Input_HydrogenBlending!$F$7:$F$35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Input_HydrogenBlending!$J$7:$J$35</c:f>
              <c:numCache>
                <c:formatCode>_("$"* #,##0.00_);_("$"* \(#,##0.00\);_("$"* "-"??_);_(@_)</c:formatCode>
                <c:ptCount val="29"/>
                <c:pt idx="0">
                  <c:v>5</c:v>
                </c:pt>
                <c:pt idx="1">
                  <c:v>4.9392857142857141</c:v>
                </c:pt>
                <c:pt idx="2">
                  <c:v>1.8785714285714281</c:v>
                </c:pt>
                <c:pt idx="3">
                  <c:v>1.8178571428571422</c:v>
                </c:pt>
                <c:pt idx="4">
                  <c:v>1.7571428571428562</c:v>
                </c:pt>
                <c:pt idx="5">
                  <c:v>1.6964285714285703</c:v>
                </c:pt>
                <c:pt idx="6">
                  <c:v>1.6357142857142843</c:v>
                </c:pt>
                <c:pt idx="7">
                  <c:v>1.5749999999999984</c:v>
                </c:pt>
                <c:pt idx="8">
                  <c:v>1.5142857142857125</c:v>
                </c:pt>
                <c:pt idx="9">
                  <c:v>1.4535714285714265</c:v>
                </c:pt>
                <c:pt idx="10">
                  <c:v>1.3928571428571406</c:v>
                </c:pt>
                <c:pt idx="11">
                  <c:v>1.3321428571428546</c:v>
                </c:pt>
                <c:pt idx="12">
                  <c:v>4.2714285714285687</c:v>
                </c:pt>
                <c:pt idx="13">
                  <c:v>4.2107142857142827</c:v>
                </c:pt>
                <c:pt idx="14">
                  <c:v>4.1499999999999968</c:v>
                </c:pt>
                <c:pt idx="15">
                  <c:v>4.0892857142857109</c:v>
                </c:pt>
                <c:pt idx="16">
                  <c:v>4.0285714285714249</c:v>
                </c:pt>
                <c:pt idx="17">
                  <c:v>3.967857142857139</c:v>
                </c:pt>
                <c:pt idx="18">
                  <c:v>3.907142857142853</c:v>
                </c:pt>
                <c:pt idx="19">
                  <c:v>3.8464285714285671</c:v>
                </c:pt>
                <c:pt idx="20">
                  <c:v>3.7857142857142811</c:v>
                </c:pt>
                <c:pt idx="21">
                  <c:v>3.7249999999999952</c:v>
                </c:pt>
                <c:pt idx="22">
                  <c:v>3.6642857142857093</c:v>
                </c:pt>
                <c:pt idx="23">
                  <c:v>3.6035714285714233</c:v>
                </c:pt>
                <c:pt idx="24">
                  <c:v>3.5428571428571374</c:v>
                </c:pt>
                <c:pt idx="25">
                  <c:v>3.4821428571428514</c:v>
                </c:pt>
                <c:pt idx="26">
                  <c:v>3.4214285714285655</c:v>
                </c:pt>
                <c:pt idx="27">
                  <c:v>3.3607142857142795</c:v>
                </c:pt>
                <c:pt idx="28">
                  <c:v>3.3</c:v>
                </c:pt>
              </c:numCache>
            </c:numRef>
          </c:val>
          <c:smooth val="0"/>
          <c:extLst>
            <c:ext xmlns:c16="http://schemas.microsoft.com/office/drawing/2014/chart" uri="{C3380CC4-5D6E-409C-BE32-E72D297353CC}">
              <c16:uniqueId val="{00000000-FA2E-4640-A6A1-A8594816362C}"/>
            </c:ext>
          </c:extLst>
        </c:ser>
        <c:ser>
          <c:idx val="2"/>
          <c:order val="2"/>
          <c:spPr>
            <a:ln w="28575" cap="rnd">
              <a:solidFill>
                <a:schemeClr val="bg1">
                  <a:lumMod val="65000"/>
                </a:schemeClr>
              </a:solidFill>
              <a:prstDash val="sysDash"/>
              <a:round/>
            </a:ln>
            <a:effectLst/>
          </c:spPr>
          <c:marker>
            <c:symbol val="none"/>
          </c:marker>
          <c:val>
            <c:numRef>
              <c:f>Input_HydrogenBlending!$I$7:$I$35</c:f>
              <c:numCache>
                <c:formatCode>_("$"* #,##0.00_);_("$"* \(#,##0.00\);_("$"* "-"??_);_(@_)</c:formatCode>
                <c:ptCount val="29"/>
                <c:pt idx="0">
                  <c:v>5</c:v>
                </c:pt>
                <c:pt idx="1">
                  <c:v>4.9392857142857141</c:v>
                </c:pt>
                <c:pt idx="2">
                  <c:v>4.8785714285714281</c:v>
                </c:pt>
                <c:pt idx="3">
                  <c:v>4.8178571428571422</c:v>
                </c:pt>
                <c:pt idx="4">
                  <c:v>4.7571428571428562</c:v>
                </c:pt>
                <c:pt idx="5">
                  <c:v>4.6964285714285703</c:v>
                </c:pt>
                <c:pt idx="6">
                  <c:v>4.6357142857142843</c:v>
                </c:pt>
                <c:pt idx="7">
                  <c:v>4.5749999999999984</c:v>
                </c:pt>
                <c:pt idx="8">
                  <c:v>4.5142857142857125</c:v>
                </c:pt>
                <c:pt idx="9">
                  <c:v>4.4535714285714265</c:v>
                </c:pt>
                <c:pt idx="10">
                  <c:v>4.3928571428571406</c:v>
                </c:pt>
                <c:pt idx="11">
                  <c:v>4.3321428571428546</c:v>
                </c:pt>
                <c:pt idx="12">
                  <c:v>4.2714285714285687</c:v>
                </c:pt>
                <c:pt idx="13">
                  <c:v>4.2107142857142827</c:v>
                </c:pt>
                <c:pt idx="14">
                  <c:v>4.1499999999999968</c:v>
                </c:pt>
                <c:pt idx="15">
                  <c:v>4.0892857142857109</c:v>
                </c:pt>
                <c:pt idx="16">
                  <c:v>4.0285714285714249</c:v>
                </c:pt>
                <c:pt idx="17">
                  <c:v>3.967857142857139</c:v>
                </c:pt>
                <c:pt idx="18">
                  <c:v>3.907142857142853</c:v>
                </c:pt>
                <c:pt idx="19">
                  <c:v>3.8464285714285671</c:v>
                </c:pt>
                <c:pt idx="20">
                  <c:v>3.7857142857142811</c:v>
                </c:pt>
                <c:pt idx="21">
                  <c:v>3.7249999999999952</c:v>
                </c:pt>
                <c:pt idx="22">
                  <c:v>3.6642857142857093</c:v>
                </c:pt>
                <c:pt idx="23">
                  <c:v>3.6035714285714233</c:v>
                </c:pt>
                <c:pt idx="24">
                  <c:v>3.5428571428571374</c:v>
                </c:pt>
                <c:pt idx="25">
                  <c:v>3.4821428571428514</c:v>
                </c:pt>
                <c:pt idx="26">
                  <c:v>3.4214285714285655</c:v>
                </c:pt>
                <c:pt idx="27">
                  <c:v>3.3607142857142795</c:v>
                </c:pt>
                <c:pt idx="28">
                  <c:v>3.3</c:v>
                </c:pt>
              </c:numCache>
            </c:numRef>
          </c:val>
          <c:smooth val="0"/>
          <c:extLst>
            <c:ext xmlns:c16="http://schemas.microsoft.com/office/drawing/2014/chart" uri="{C3380CC4-5D6E-409C-BE32-E72D297353CC}">
              <c16:uniqueId val="{00000001-FA2E-4640-A6A1-A8594816362C}"/>
            </c:ext>
          </c:extLst>
        </c:ser>
        <c:dLbls>
          <c:showLegendKey val="0"/>
          <c:showVal val="0"/>
          <c:showCatName val="0"/>
          <c:showSerName val="0"/>
          <c:showPercent val="0"/>
          <c:showBubbleSize val="0"/>
        </c:dLbls>
        <c:marker val="1"/>
        <c:smooth val="0"/>
        <c:axId val="1327638063"/>
        <c:axId val="1327638543"/>
      </c:lineChart>
      <c:lineChart>
        <c:grouping val="standard"/>
        <c:varyColors val="0"/>
        <c:ser>
          <c:idx val="1"/>
          <c:order val="1"/>
          <c:spPr>
            <a:ln w="28575" cap="rnd">
              <a:solidFill>
                <a:sysClr val="windowText" lastClr="000000"/>
              </a:solidFill>
              <a:round/>
            </a:ln>
            <a:effectLst/>
          </c:spPr>
          <c:marker>
            <c:symbol val="none"/>
          </c:marker>
          <c:cat>
            <c:numRef>
              <c:f>Input_HydrogenBlending!$F$7:$F$35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Input_HydrogenBlending!$K$7:$K$35</c:f>
              <c:numCache>
                <c:formatCode>_("$"* #,##0.00_);_("$"* \(#,##0.00\);_("$"* "-"??_);_(@_)</c:formatCode>
                <c:ptCount val="29"/>
                <c:pt idx="0">
                  <c:v>43.960660540365282</c:v>
                </c:pt>
                <c:pt idx="1">
                  <c:v>43.426852519517986</c:v>
                </c:pt>
                <c:pt idx="2">
                  <c:v>16.516648174451525</c:v>
                </c:pt>
                <c:pt idx="3">
                  <c:v>15.982840153604229</c:v>
                </c:pt>
                <c:pt idx="4">
                  <c:v>15.449032132756935</c:v>
                </c:pt>
                <c:pt idx="5">
                  <c:v>14.915224111909639</c:v>
                </c:pt>
                <c:pt idx="6">
                  <c:v>14.381416091062345</c:v>
                </c:pt>
                <c:pt idx="7">
                  <c:v>13.847608070215051</c:v>
                </c:pt>
                <c:pt idx="8">
                  <c:v>13.313800049367755</c:v>
                </c:pt>
                <c:pt idx="9">
                  <c:v>12.779992028520461</c:v>
                </c:pt>
                <c:pt idx="10">
                  <c:v>12.246184007673167</c:v>
                </c:pt>
                <c:pt idx="11">
                  <c:v>11.712375986825871</c:v>
                </c:pt>
                <c:pt idx="12">
                  <c:v>37.554964290197745</c:v>
                </c:pt>
                <c:pt idx="13">
                  <c:v>37.021156269350449</c:v>
                </c:pt>
                <c:pt idx="14">
                  <c:v>36.48734824850316</c:v>
                </c:pt>
                <c:pt idx="15">
                  <c:v>35.953540227655864</c:v>
                </c:pt>
                <c:pt idx="16">
                  <c:v>35.419732206808568</c:v>
                </c:pt>
                <c:pt idx="17">
                  <c:v>34.885924185961272</c:v>
                </c:pt>
                <c:pt idx="18">
                  <c:v>34.352116165113976</c:v>
                </c:pt>
                <c:pt idx="19">
                  <c:v>33.81830814426668</c:v>
                </c:pt>
                <c:pt idx="20">
                  <c:v>33.284500123419392</c:v>
                </c:pt>
                <c:pt idx="21">
                  <c:v>32.750692102572096</c:v>
                </c:pt>
                <c:pt idx="22">
                  <c:v>32.2168840817248</c:v>
                </c:pt>
                <c:pt idx="23">
                  <c:v>31.683076060877504</c:v>
                </c:pt>
                <c:pt idx="24">
                  <c:v>31.149268040030211</c:v>
                </c:pt>
                <c:pt idx="25">
                  <c:v>30.615460019182915</c:v>
                </c:pt>
                <c:pt idx="26">
                  <c:v>30.081651998335619</c:v>
                </c:pt>
                <c:pt idx="27">
                  <c:v>29.547843977488327</c:v>
                </c:pt>
                <c:pt idx="28">
                  <c:v>29.014035956641084</c:v>
                </c:pt>
              </c:numCache>
            </c:numRef>
          </c:val>
          <c:smooth val="0"/>
          <c:extLst>
            <c:ext xmlns:c16="http://schemas.microsoft.com/office/drawing/2014/chart" uri="{C3380CC4-5D6E-409C-BE32-E72D297353CC}">
              <c16:uniqueId val="{00000002-FA2E-4640-A6A1-A8594816362C}"/>
            </c:ext>
          </c:extLst>
        </c:ser>
        <c:dLbls>
          <c:showLegendKey val="0"/>
          <c:showVal val="0"/>
          <c:showCatName val="0"/>
          <c:showSerName val="0"/>
          <c:showPercent val="0"/>
          <c:showBubbleSize val="0"/>
        </c:dLbls>
        <c:marker val="1"/>
        <c:smooth val="0"/>
        <c:axId val="431913728"/>
        <c:axId val="431912768"/>
      </c:lineChart>
      <c:catAx>
        <c:axId val="1327638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327638543"/>
        <c:crosses val="autoZero"/>
        <c:auto val="1"/>
        <c:lblAlgn val="ctr"/>
        <c:lblOffset val="100"/>
        <c:noMultiLvlLbl val="0"/>
      </c:catAx>
      <c:valAx>
        <c:axId val="13276385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$/kg</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quot;$&quot;* #,##0.0_);_(&quot;$&quot;* \(#,##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327638063"/>
        <c:crosses val="autoZero"/>
        <c:crossBetween val="between"/>
      </c:valAx>
      <c:valAx>
        <c:axId val="431912768"/>
        <c:scaling>
          <c:orientation val="minMax"/>
          <c:max val="52.75"/>
          <c:min val="0"/>
        </c:scaling>
        <c:delete val="0"/>
        <c:axPos val="r"/>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$/MMBtu</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quot;$&quot;* #,##0.0_);_(&quot;$&quot;* \(#,##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31913728"/>
        <c:crosses val="max"/>
        <c:crossBetween val="between"/>
        <c:majorUnit val="8.75"/>
      </c:valAx>
      <c:catAx>
        <c:axId val="431913728"/>
        <c:scaling>
          <c:orientation val="minMax"/>
        </c:scaling>
        <c:delete val="1"/>
        <c:axPos val="b"/>
        <c:numFmt formatCode="General" sourceLinked="1"/>
        <c:majorTickMark val="out"/>
        <c:minorTickMark val="none"/>
        <c:tickLblPos val="nextTo"/>
        <c:crossAx val="43191276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UtilityInputs!$G$13</c:f>
              <c:strCache>
                <c:ptCount val="1"/>
                <c:pt idx="0">
                  <c:v>Xcel Electric</c:v>
                </c:pt>
              </c:strCache>
            </c:strRef>
          </c:tx>
          <c:spPr>
            <a:ln w="28575" cap="rnd">
              <a:solidFill>
                <a:schemeClr val="accent2"/>
              </a:solidFill>
              <a:round/>
            </a:ln>
            <a:effectLst/>
          </c:spPr>
          <c:marker>
            <c:symbol val="none"/>
          </c:marker>
          <c:cat>
            <c:numRef>
              <c:f>UtilityInputs!$I$12:$AA$12</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UtilityInputs!$I$13:$AA$13</c:f>
              <c:numCache>
                <c:formatCode>0.00</c:formatCode>
                <c:ptCount val="19"/>
                <c:pt idx="0">
                  <c:v>0.36114587817115978</c:v>
                </c:pt>
                <c:pt idx="1">
                  <c:v>0.28055001377700955</c:v>
                </c:pt>
                <c:pt idx="2">
                  <c:v>0.37339930408382588</c:v>
                </c:pt>
                <c:pt idx="3">
                  <c:v>0.30699326957738893</c:v>
                </c:pt>
                <c:pt idx="4">
                  <c:v>0.18771984970853389</c:v>
                </c:pt>
                <c:pt idx="5">
                  <c:v>0.16620877260452105</c:v>
                </c:pt>
                <c:pt idx="6">
                  <c:v>0.1486155478538482</c:v>
                </c:pt>
                <c:pt idx="7">
                  <c:v>0.11091121677024407</c:v>
                </c:pt>
                <c:pt idx="8">
                  <c:v>9.8858521561662485E-2</c:v>
                </c:pt>
                <c:pt idx="9">
                  <c:v>7.6153786799746312E-2</c:v>
                </c:pt>
                <c:pt idx="10">
                  <c:v>7.5398477440782499E-2</c:v>
                </c:pt>
                <c:pt idx="11">
                  <c:v>7.2158423936493535E-2</c:v>
                </c:pt>
                <c:pt idx="12">
                  <c:v>6.9626370087124564E-2</c:v>
                </c:pt>
                <c:pt idx="13">
                  <c:v>6.5831187673539682E-2</c:v>
                </c:pt>
                <c:pt idx="14">
                  <c:v>6.3652657204675236E-2</c:v>
                </c:pt>
                <c:pt idx="15">
                  <c:v>6.1968500049139674E-2</c:v>
                </c:pt>
                <c:pt idx="16">
                  <c:v>6.2565041119722012E-2</c:v>
                </c:pt>
                <c:pt idx="17">
                  <c:v>6.0698794574735891E-2</c:v>
                </c:pt>
                <c:pt idx="18">
                  <c:v>6.0530673769921835E-2</c:v>
                </c:pt>
              </c:numCache>
            </c:numRef>
          </c:val>
          <c:smooth val="0"/>
          <c:extLst>
            <c:ext xmlns:c16="http://schemas.microsoft.com/office/drawing/2014/chart" uri="{C3380CC4-5D6E-409C-BE32-E72D297353CC}">
              <c16:uniqueId val="{00000001-17B7-463F-9192-3FF4158FE24C}"/>
            </c:ext>
          </c:extLst>
        </c:ser>
        <c:ser>
          <c:idx val="2"/>
          <c:order val="1"/>
          <c:tx>
            <c:strRef>
              <c:f>UtilityInputs!$G$14</c:f>
              <c:strCache>
                <c:ptCount val="1"/>
                <c:pt idx="0">
                  <c:v>Tri-State</c:v>
                </c:pt>
              </c:strCache>
            </c:strRef>
          </c:tx>
          <c:spPr>
            <a:ln w="28575" cap="rnd">
              <a:solidFill>
                <a:schemeClr val="accent3"/>
              </a:solidFill>
              <a:round/>
            </a:ln>
            <a:effectLst/>
          </c:spPr>
          <c:marker>
            <c:symbol val="none"/>
          </c:marker>
          <c:cat>
            <c:numRef>
              <c:f>UtilityInputs!$I$12:$AA$12</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UtilityInputs!$I$14:$AA$14</c:f>
              <c:numCache>
                <c:formatCode>0.00</c:formatCode>
                <c:ptCount val="19"/>
                <c:pt idx="0">
                  <c:v>#N/A</c:v>
                </c:pt>
                <c:pt idx="1">
                  <c:v>0.7198399682549208</c:v>
                </c:pt>
                <c:pt idx="2">
                  <c:v>0.67525056009889894</c:v>
                </c:pt>
                <c:pt idx="3">
                  <c:v>0.38284264595680689</c:v>
                </c:pt>
                <c:pt idx="4">
                  <c:v>0.32505694947505509</c:v>
                </c:pt>
                <c:pt idx="5">
                  <c:v>0.28163966229266441</c:v>
                </c:pt>
                <c:pt idx="6">
                  <c:v>0.2417965702460701</c:v>
                </c:pt>
                <c:pt idx="7">
                  <c:v>0.18371761154926772</c:v>
                </c:pt>
                <c:pt idx="8">
                  <c:v>9.6622250228863601E-2</c:v>
                </c:pt>
                <c:pt idx="9">
                  <c:v>9.4689805224286328E-2</c:v>
                </c:pt>
                <c:pt idx="10">
                  <c:v>9.2796009119800599E-2</c:v>
                </c:pt>
                <c:pt idx="11">
                  <c:v>9.0940088937404573E-2</c:v>
                </c:pt>
                <c:pt idx="12">
                  <c:v>8.9121287158656484E-2</c:v>
                </c:pt>
                <c:pt idx="13">
                  <c:v>8.733886141548336E-2</c:v>
                </c:pt>
                <c:pt idx="14">
                  <c:v>8.5592084187173692E-2</c:v>
                </c:pt>
                <c:pt idx="15">
                  <c:v>8.3880242503430222E-2</c:v>
                </c:pt>
                <c:pt idx="16">
                  <c:v>8.2202637653361596E-2</c:v>
                </c:pt>
                <c:pt idx="17">
                  <c:v>8.0558584900294369E-2</c:v>
                </c:pt>
                <c:pt idx="18">
                  <c:v>7.8947413202288486E-2</c:v>
                </c:pt>
              </c:numCache>
            </c:numRef>
          </c:val>
          <c:smooth val="0"/>
          <c:extLst>
            <c:ext xmlns:c16="http://schemas.microsoft.com/office/drawing/2014/chart" uri="{C3380CC4-5D6E-409C-BE32-E72D297353CC}">
              <c16:uniqueId val="{00000002-17B7-463F-9192-3FF4158FE24C}"/>
            </c:ext>
          </c:extLst>
        </c:ser>
        <c:ser>
          <c:idx val="3"/>
          <c:order val="2"/>
          <c:tx>
            <c:strRef>
              <c:f>UtilityInputs!$G$15</c:f>
              <c:strCache>
                <c:ptCount val="1"/>
                <c:pt idx="0">
                  <c:v>NV Energy Electric</c:v>
                </c:pt>
              </c:strCache>
            </c:strRef>
          </c:tx>
          <c:spPr>
            <a:ln w="28575" cap="rnd">
              <a:solidFill>
                <a:schemeClr val="accent4"/>
              </a:solidFill>
              <a:round/>
            </a:ln>
            <a:effectLst/>
          </c:spPr>
          <c:marker>
            <c:symbol val="none"/>
          </c:marker>
          <c:cat>
            <c:numRef>
              <c:f>UtilityInputs!$I$12:$AA$12</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UtilityInputs!$I$15:$AA$15</c:f>
              <c:numCache>
                <c:formatCode>0.00</c:formatCode>
                <c:ptCount val="19"/>
                <c:pt idx="0">
                  <c:v>0.32659542594567792</c:v>
                </c:pt>
                <c:pt idx="1">
                  <c:v>0.34584731924363943</c:v>
                </c:pt>
                <c:pt idx="2">
                  <c:v>0.30362209790152489</c:v>
                </c:pt>
                <c:pt idx="3">
                  <c:v>0.27164891687978004</c:v>
                </c:pt>
                <c:pt idx="4">
                  <c:v>0.23069995001254731</c:v>
                </c:pt>
                <c:pt idx="5">
                  <c:v>0.21768472822145576</c:v>
                </c:pt>
                <c:pt idx="6">
                  <c:v>0.2080578568939776</c:v>
                </c:pt>
                <c:pt idx="7">
                  <c:v>0.19741017831722141</c:v>
                </c:pt>
                <c:pt idx="8">
                  <c:v>0.16324686805199137</c:v>
                </c:pt>
                <c:pt idx="9">
                  <c:v>0.16318817032448743</c:v>
                </c:pt>
                <c:pt idx="10">
                  <c:v>0.15844514935654211</c:v>
                </c:pt>
                <c:pt idx="11">
                  <c:v>0.15304379193981063</c:v>
                </c:pt>
                <c:pt idx="12">
                  <c:v>0.13731535809799891</c:v>
                </c:pt>
                <c:pt idx="13">
                  <c:v>0.13252083534569961</c:v>
                </c:pt>
                <c:pt idx="14">
                  <c:v>0.1217402354688213</c:v>
                </c:pt>
                <c:pt idx="15">
                  <c:v>0.12183285841007319</c:v>
                </c:pt>
                <c:pt idx="16">
                  <c:v>0.12337044695231889</c:v>
                </c:pt>
                <c:pt idx="17">
                  <c:v>0.11944173781299501</c:v>
                </c:pt>
                <c:pt idx="18">
                  <c:v>0.11874325978523688</c:v>
                </c:pt>
              </c:numCache>
            </c:numRef>
          </c:val>
          <c:smooth val="0"/>
          <c:extLst>
            <c:ext xmlns:c16="http://schemas.microsoft.com/office/drawing/2014/chart" uri="{C3380CC4-5D6E-409C-BE32-E72D297353CC}">
              <c16:uniqueId val="{00000003-17B7-463F-9192-3FF4158FE24C}"/>
            </c:ext>
          </c:extLst>
        </c:ser>
        <c:ser>
          <c:idx val="4"/>
          <c:order val="3"/>
          <c:tx>
            <c:strRef>
              <c:f>UtilityInputs!$G$16</c:f>
              <c:strCache>
                <c:ptCount val="1"/>
                <c:pt idx="0">
                  <c:v>PNM</c:v>
                </c:pt>
              </c:strCache>
            </c:strRef>
          </c:tx>
          <c:spPr>
            <a:ln w="28575" cap="rnd">
              <a:solidFill>
                <a:schemeClr val="accent5"/>
              </a:solidFill>
              <a:round/>
            </a:ln>
            <a:effectLst/>
          </c:spPr>
          <c:marker>
            <c:symbol val="none"/>
          </c:marker>
          <c:cat>
            <c:numRef>
              <c:f>UtilityInputs!$I$12:$AA$12</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UtilityInputs!$I$16:$AA$16</c:f>
              <c:numCache>
                <c:formatCode>0.00</c:formatCode>
                <c:ptCount val="19"/>
                <c:pt idx="0">
                  <c:v>0.29937403610632313</c:v>
                </c:pt>
                <c:pt idx="1">
                  <c:v>0.2009434818107593</c:v>
                </c:pt>
                <c:pt idx="2">
                  <c:v>0.18733557107865373</c:v>
                </c:pt>
                <c:pt idx="3">
                  <c:v>0.10886328585684477</c:v>
                </c:pt>
                <c:pt idx="4">
                  <c:v>0.11113127097886237</c:v>
                </c:pt>
                <c:pt idx="5">
                  <c:v>0.11067767395445885</c:v>
                </c:pt>
                <c:pt idx="6">
                  <c:v>0.10977047990565181</c:v>
                </c:pt>
                <c:pt idx="7">
                  <c:v>0.10840968883244126</c:v>
                </c:pt>
                <c:pt idx="8">
                  <c:v>0.10523450966161663</c:v>
                </c:pt>
                <c:pt idx="9">
                  <c:v>0.10478091263721311</c:v>
                </c:pt>
                <c:pt idx="10">
                  <c:v>8.2101061417037102E-2</c:v>
                </c:pt>
                <c:pt idx="11">
                  <c:v>8.3461852490247665E-2</c:v>
                </c:pt>
                <c:pt idx="12">
                  <c:v>8.3008255465844144E-2</c:v>
                </c:pt>
                <c:pt idx="13">
                  <c:v>8.799782273428286E-2</c:v>
                </c:pt>
                <c:pt idx="14">
                  <c:v>8.799782273428286E-2</c:v>
                </c:pt>
                <c:pt idx="15">
                  <c:v>9.0719404880703985E-2</c:v>
                </c:pt>
                <c:pt idx="16">
                  <c:v>9.0265807856300465E-2</c:v>
                </c:pt>
                <c:pt idx="17">
                  <c:v>7.1214732831352628E-2</c:v>
                </c:pt>
                <c:pt idx="18">
                  <c:v>#N/A</c:v>
                </c:pt>
              </c:numCache>
            </c:numRef>
          </c:val>
          <c:smooth val="0"/>
          <c:extLst>
            <c:ext xmlns:c16="http://schemas.microsoft.com/office/drawing/2014/chart" uri="{C3380CC4-5D6E-409C-BE32-E72D297353CC}">
              <c16:uniqueId val="{00000004-17B7-463F-9192-3FF4158FE24C}"/>
            </c:ext>
          </c:extLst>
        </c:ser>
        <c:dLbls>
          <c:showLegendKey val="0"/>
          <c:showVal val="0"/>
          <c:showCatName val="0"/>
          <c:showSerName val="0"/>
          <c:showPercent val="0"/>
          <c:showBubbleSize val="0"/>
        </c:dLbls>
        <c:smooth val="0"/>
        <c:axId val="812571311"/>
        <c:axId val="812583311"/>
      </c:lineChart>
      <c:catAx>
        <c:axId val="81257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583311"/>
        <c:crosses val="autoZero"/>
        <c:auto val="1"/>
        <c:lblAlgn val="ctr"/>
        <c:lblOffset val="100"/>
        <c:noMultiLvlLbl val="0"/>
      </c:catAx>
      <c:valAx>
        <c:axId val="812583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Emissions Rate</a:t>
                </a:r>
                <a:r>
                  <a:rPr lang="en-US" sz="1050" baseline="0"/>
                  <a:t> (</a:t>
                </a:r>
                <a:r>
                  <a:rPr lang="en-US" sz="1050" i="1"/>
                  <a:t>MT</a:t>
                </a:r>
                <a:r>
                  <a:rPr lang="en-US" sz="1050" i="1" baseline="0"/>
                  <a:t>/MWh)</a:t>
                </a:r>
                <a:endParaRPr lang="en-US" sz="1050" i="1"/>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571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Residential</a:t>
            </a:r>
            <a:r>
              <a:rPr lang="en-US" baseline="0">
                <a:solidFill>
                  <a:schemeClr val="tx1"/>
                </a:solidFill>
              </a:rPr>
              <a:t> Space and Water Heating Gas Demand</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555094050743657"/>
          <c:y val="0.13819265837562544"/>
          <c:w val="0.7903696855706801"/>
          <c:h val="0.66898869774235237"/>
        </c:manualLayout>
      </c:layout>
      <c:barChart>
        <c:barDir val="col"/>
        <c:grouping val="stacked"/>
        <c:varyColors val="0"/>
        <c:ser>
          <c:idx val="0"/>
          <c:order val="0"/>
          <c:tx>
            <c:strRef>
              <c:f>GasHeatingPotential!$M$28</c:f>
              <c:strCache>
                <c:ptCount val="1"/>
                <c:pt idx="0">
                  <c:v>Total Residential Space Heating Demand</c:v>
                </c:pt>
              </c:strCache>
            </c:strRef>
          </c:tx>
          <c:spPr>
            <a:solidFill>
              <a:schemeClr val="accent1"/>
            </a:solidFill>
            <a:ln>
              <a:solidFill>
                <a:schemeClr val="bg1"/>
              </a:solidFill>
            </a:ln>
            <a:effectLst/>
          </c:spPr>
          <c:invertIfNegative val="0"/>
          <c:cat>
            <c:strRef>
              <c:f>GasHeatingPotential!$L$29:$L$33</c:f>
              <c:strCache>
                <c:ptCount val="5"/>
                <c:pt idx="0">
                  <c:v>Xcel Gas</c:v>
                </c:pt>
                <c:pt idx="1">
                  <c:v>Black Hills Gas</c:v>
                </c:pt>
                <c:pt idx="2">
                  <c:v>Southwest Gas</c:v>
                </c:pt>
                <c:pt idx="3">
                  <c:v>NV Energy Gas</c:v>
                </c:pt>
                <c:pt idx="4">
                  <c:v>NM Gas</c:v>
                </c:pt>
              </c:strCache>
            </c:strRef>
          </c:cat>
          <c:val>
            <c:numRef>
              <c:f>GasHeatingPotential!$M$29:$M$33</c:f>
              <c:numCache>
                <c:formatCode>_(* #,##0_);_(* \(#,##0\);_(* "-"??_);_(@_)</c:formatCode>
                <c:ptCount val="5"/>
                <c:pt idx="0">
                  <c:v>65145.740950401938</c:v>
                </c:pt>
                <c:pt idx="1">
                  <c:v>8856.906743564452</c:v>
                </c:pt>
                <c:pt idx="2">
                  <c:v>10925.499927054499</c:v>
                </c:pt>
                <c:pt idx="3">
                  <c:v>6896.0219062275964</c:v>
                </c:pt>
                <c:pt idx="4">
                  <c:v>17751.304208369675</c:v>
                </c:pt>
              </c:numCache>
            </c:numRef>
          </c:val>
          <c:extLst>
            <c:ext xmlns:c16="http://schemas.microsoft.com/office/drawing/2014/chart" uri="{C3380CC4-5D6E-409C-BE32-E72D297353CC}">
              <c16:uniqueId val="{00000000-11C4-4411-BD24-6575DC70925B}"/>
            </c:ext>
          </c:extLst>
        </c:ser>
        <c:ser>
          <c:idx val="1"/>
          <c:order val="1"/>
          <c:tx>
            <c:strRef>
              <c:f>GasHeatingPotential!$N$28</c:f>
              <c:strCache>
                <c:ptCount val="1"/>
                <c:pt idx="0">
                  <c:v>Total Residential Water Heating Demand</c:v>
                </c:pt>
              </c:strCache>
            </c:strRef>
          </c:tx>
          <c:spPr>
            <a:solidFill>
              <a:schemeClr val="accent1">
                <a:lumMod val="40000"/>
                <a:lumOff val="60000"/>
              </a:schemeClr>
            </a:solidFill>
            <a:ln>
              <a:solidFill>
                <a:schemeClr val="bg1"/>
              </a:solidFill>
            </a:ln>
            <a:effectLst/>
          </c:spPr>
          <c:invertIfNegative val="0"/>
          <c:cat>
            <c:strRef>
              <c:f>GasHeatingPotential!$L$29:$L$33</c:f>
              <c:strCache>
                <c:ptCount val="5"/>
                <c:pt idx="0">
                  <c:v>Xcel Gas</c:v>
                </c:pt>
                <c:pt idx="1">
                  <c:v>Black Hills Gas</c:v>
                </c:pt>
                <c:pt idx="2">
                  <c:v>Southwest Gas</c:v>
                </c:pt>
                <c:pt idx="3">
                  <c:v>NV Energy Gas</c:v>
                </c:pt>
                <c:pt idx="4">
                  <c:v>NM Gas</c:v>
                </c:pt>
              </c:strCache>
            </c:strRef>
          </c:cat>
          <c:val>
            <c:numRef>
              <c:f>GasHeatingPotential!$N$29:$N$33</c:f>
              <c:numCache>
                <c:formatCode>_(* #,##0_);_(* \(#,##0\);_(* "-"??_);_(@_)</c:formatCode>
                <c:ptCount val="5"/>
                <c:pt idx="0">
                  <c:v>12633.398360234183</c:v>
                </c:pt>
                <c:pt idx="1">
                  <c:v>1660.2465423615336</c:v>
                </c:pt>
                <c:pt idx="2">
                  <c:v>5293.3485471934182</c:v>
                </c:pt>
                <c:pt idx="3">
                  <c:v>1612.2530694278971</c:v>
                </c:pt>
                <c:pt idx="4">
                  <c:v>4459.7713431058883</c:v>
                </c:pt>
              </c:numCache>
            </c:numRef>
          </c:val>
          <c:extLst>
            <c:ext xmlns:c16="http://schemas.microsoft.com/office/drawing/2014/chart" uri="{C3380CC4-5D6E-409C-BE32-E72D297353CC}">
              <c16:uniqueId val="{00000001-11C4-4411-BD24-6575DC70925B}"/>
            </c:ext>
          </c:extLst>
        </c:ser>
        <c:dLbls>
          <c:showLegendKey val="0"/>
          <c:showVal val="0"/>
          <c:showCatName val="0"/>
          <c:showSerName val="0"/>
          <c:showPercent val="0"/>
          <c:showBubbleSize val="0"/>
        </c:dLbls>
        <c:gapWidth val="99"/>
        <c:overlap val="100"/>
        <c:axId val="699893071"/>
        <c:axId val="699893551"/>
      </c:barChart>
      <c:catAx>
        <c:axId val="69989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699893551"/>
        <c:crosses val="autoZero"/>
        <c:auto val="1"/>
        <c:lblAlgn val="ctr"/>
        <c:lblOffset val="100"/>
        <c:noMultiLvlLbl val="0"/>
      </c:catAx>
      <c:valAx>
        <c:axId val="6998935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sz="1050">
                    <a:solidFill>
                      <a:sysClr val="windowText" lastClr="000000"/>
                    </a:solidFill>
                  </a:rPr>
                  <a:t>BBTu / </a:t>
                </a:r>
                <a:r>
                  <a:rPr lang="en-US" sz="1050" baseline="0">
                    <a:solidFill>
                      <a:sysClr val="windowText" lastClr="000000"/>
                    </a:solidFill>
                  </a:rPr>
                  <a:t>year</a:t>
                </a:r>
                <a:endParaRPr lang="en-US"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9893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304799</xdr:colOff>
      <xdr:row>86</xdr:row>
      <xdr:rowOff>0</xdr:rowOff>
    </xdr:from>
    <xdr:to>
      <xdr:col>5</xdr:col>
      <xdr:colOff>1200150</xdr:colOff>
      <xdr:row>101</xdr:row>
      <xdr:rowOff>123825</xdr:rowOff>
    </xdr:to>
    <xdr:graphicFrame macro="">
      <xdr:nvGraphicFramePr>
        <xdr:cNvPr id="6" name="Chart 5">
          <a:extLst>
            <a:ext uri="{FF2B5EF4-FFF2-40B4-BE49-F238E27FC236}">
              <a16:creationId xmlns:a16="http://schemas.microsoft.com/office/drawing/2014/main" id="{95CC4A34-CE0C-403F-B632-A65357931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1362075</xdr:colOff>
      <xdr:row>86</xdr:row>
      <xdr:rowOff>9525</xdr:rowOff>
    </xdr:from>
    <xdr:to>
      <xdr:col>8</xdr:col>
      <xdr:colOff>161925</xdr:colOff>
      <xdr:row>101</xdr:row>
      <xdr:rowOff>133350</xdr:rowOff>
    </xdr:to>
    <xdr:graphicFrame macro="">
      <xdr:nvGraphicFramePr>
        <xdr:cNvPr id="7" name="Chart 6">
          <a:extLst>
            <a:ext uri="{FF2B5EF4-FFF2-40B4-BE49-F238E27FC236}">
              <a16:creationId xmlns:a16="http://schemas.microsoft.com/office/drawing/2014/main" id="{0DB3A43E-8EE2-452E-A113-9EA9B9D59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177512</xdr:colOff>
      <xdr:row>120</xdr:row>
      <xdr:rowOff>59532</xdr:rowOff>
    </xdr:from>
    <xdr:to>
      <xdr:col>12</xdr:col>
      <xdr:colOff>107156</xdr:colOff>
      <xdr:row>129</xdr:row>
      <xdr:rowOff>51956</xdr:rowOff>
    </xdr:to>
    <xdr:graphicFrame macro="">
      <xdr:nvGraphicFramePr>
        <xdr:cNvPr id="3" name="Chart 2">
          <a:extLst>
            <a:ext uri="{FF2B5EF4-FFF2-40B4-BE49-F238E27FC236}">
              <a16:creationId xmlns:a16="http://schemas.microsoft.com/office/drawing/2014/main" id="{638618BB-72A0-BEF1-B92A-C27AD75369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297657</xdr:colOff>
      <xdr:row>102</xdr:row>
      <xdr:rowOff>59531</xdr:rowOff>
    </xdr:from>
    <xdr:to>
      <xdr:col>5</xdr:col>
      <xdr:colOff>1196912</xdr:colOff>
      <xdr:row>117</xdr:row>
      <xdr:rowOff>182403</xdr:rowOff>
    </xdr:to>
    <xdr:graphicFrame macro="">
      <xdr:nvGraphicFramePr>
        <xdr:cNvPr id="2" name="Chart 1">
          <a:extLst>
            <a:ext uri="{FF2B5EF4-FFF2-40B4-BE49-F238E27FC236}">
              <a16:creationId xmlns:a16="http://schemas.microsoft.com/office/drawing/2014/main" id="{7C9FF657-C959-444E-ADD7-C43276F05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1369219</xdr:colOff>
      <xdr:row>102</xdr:row>
      <xdr:rowOff>59532</xdr:rowOff>
    </xdr:from>
    <xdr:to>
      <xdr:col>8</xdr:col>
      <xdr:colOff>190500</xdr:colOff>
      <xdr:row>117</xdr:row>
      <xdr:rowOff>182404</xdr:rowOff>
    </xdr:to>
    <xdr:graphicFrame macro="">
      <xdr:nvGraphicFramePr>
        <xdr:cNvPr id="4" name="Chart 3">
          <a:extLst>
            <a:ext uri="{FF2B5EF4-FFF2-40B4-BE49-F238E27FC236}">
              <a16:creationId xmlns:a16="http://schemas.microsoft.com/office/drawing/2014/main" id="{6E51D641-D9DE-4058-B663-26392B062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47625</xdr:colOff>
      <xdr:row>11</xdr:row>
      <xdr:rowOff>0</xdr:rowOff>
    </xdr:from>
    <xdr:to>
      <xdr:col>8</xdr:col>
      <xdr:colOff>495300</xdr:colOff>
      <xdr:row>20</xdr:row>
      <xdr:rowOff>0</xdr:rowOff>
    </xdr:to>
    <xdr:sp macro="" textlink="">
      <xdr:nvSpPr>
        <xdr:cNvPr id="2" name="TextBox 1">
          <a:extLst>
            <a:ext uri="{FF2B5EF4-FFF2-40B4-BE49-F238E27FC236}">
              <a16:creationId xmlns:a16="http://schemas.microsoft.com/office/drawing/2014/main" id="{11A3498C-4293-4BBF-B13B-87A7BA08F643}"/>
            </a:ext>
          </a:extLst>
        </xdr:cNvPr>
        <xdr:cNvSpPr txBox="1"/>
      </xdr:nvSpPr>
      <xdr:spPr>
        <a:xfrm>
          <a:off x="3352800" y="2152650"/>
          <a:ext cx="4429125"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We used EIA Form 176 Natural Gas Deliveries, 2021</a:t>
          </a:r>
          <a:r>
            <a:rPr lang="en-US" sz="1100" baseline="0"/>
            <a:t> to calculate the total delivery volume for the Western region, across all sectors (residential, commercial, industrial, electric power, and vehicle fuel). We used the same data set to get the total volume of residential natural gas deliveries for each gas utility studied in this analysis. We divided the utility residential natural gas deliveries by the total western natural gas deliveries to get an allocation factor (%) by which to scale RNG potential by utility residential consumption. </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9</xdr:row>
      <xdr:rowOff>33337</xdr:rowOff>
    </xdr:from>
    <xdr:to>
      <xdr:col>4</xdr:col>
      <xdr:colOff>1133475</xdr:colOff>
      <xdr:row>22</xdr:row>
      <xdr:rowOff>95250</xdr:rowOff>
    </xdr:to>
    <xdr:graphicFrame macro="">
      <xdr:nvGraphicFramePr>
        <xdr:cNvPr id="3" name="Chart 2">
          <a:extLst>
            <a:ext uri="{FF2B5EF4-FFF2-40B4-BE49-F238E27FC236}">
              <a16:creationId xmlns:a16="http://schemas.microsoft.com/office/drawing/2014/main" id="{FD899765-625B-3F3B-DE0F-5DCEA944E1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0.25403</cdr:x>
      <cdr:y>0.13257</cdr:y>
    </cdr:from>
    <cdr:to>
      <cdr:x>0.43145</cdr:x>
      <cdr:y>0.23077</cdr:y>
    </cdr:to>
    <cdr:sp macro="" textlink="">
      <cdr:nvSpPr>
        <cdr:cNvPr id="2" name="TextBox 1">
          <a:extLst xmlns:a="http://schemas.openxmlformats.org/drawingml/2006/main">
            <a:ext uri="{FF2B5EF4-FFF2-40B4-BE49-F238E27FC236}">
              <a16:creationId xmlns:a16="http://schemas.microsoft.com/office/drawing/2014/main" id="{0BC8898C-7F83-BF9C-415D-26066693CA95}"/>
            </a:ext>
          </a:extLst>
        </cdr:cNvPr>
        <cdr:cNvSpPr txBox="1"/>
      </cdr:nvSpPr>
      <cdr:spPr>
        <a:xfrm xmlns:a="http://schemas.openxmlformats.org/drawingml/2006/main">
          <a:off x="1200150" y="385763"/>
          <a:ext cx="8382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a:solidFill>
                <a:schemeClr val="accent3"/>
              </a:solidFill>
            </a:rPr>
            <a:t>Tri-State</a:t>
          </a:r>
        </a:p>
      </cdr:txBody>
    </cdr:sp>
  </cdr:relSizeAnchor>
  <cdr:relSizeAnchor xmlns:cdr="http://schemas.openxmlformats.org/drawingml/2006/chartDrawing">
    <cdr:from>
      <cdr:x>0.1418</cdr:x>
      <cdr:y>0.3317</cdr:y>
    </cdr:from>
    <cdr:to>
      <cdr:x>0.26411</cdr:x>
      <cdr:y>0.4599</cdr:y>
    </cdr:to>
    <cdr:sp macro="" textlink="">
      <cdr:nvSpPr>
        <cdr:cNvPr id="3" name="TextBox 1">
          <a:extLst xmlns:a="http://schemas.openxmlformats.org/drawingml/2006/main">
            <a:ext uri="{FF2B5EF4-FFF2-40B4-BE49-F238E27FC236}">
              <a16:creationId xmlns:a16="http://schemas.microsoft.com/office/drawing/2014/main" id="{339322C7-CE98-16AD-E8E0-B9C101D659CB}"/>
            </a:ext>
          </a:extLst>
        </cdr:cNvPr>
        <cdr:cNvSpPr txBox="1"/>
      </cdr:nvSpPr>
      <cdr:spPr>
        <a:xfrm xmlns:a="http://schemas.openxmlformats.org/drawingml/2006/main">
          <a:off x="669925" y="965199"/>
          <a:ext cx="577850" cy="3730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2">
                  <a:lumMod val="75000"/>
                </a:schemeClr>
              </a:solidFill>
            </a:rPr>
            <a:t>Xcel Electric</a:t>
          </a:r>
        </a:p>
      </cdr:txBody>
    </cdr:sp>
  </cdr:relSizeAnchor>
  <cdr:relSizeAnchor xmlns:cdr="http://schemas.openxmlformats.org/drawingml/2006/chartDrawing">
    <cdr:from>
      <cdr:x>0.57527</cdr:x>
      <cdr:y>0.58047</cdr:y>
    </cdr:from>
    <cdr:to>
      <cdr:x>0.84476</cdr:x>
      <cdr:y>0.67867</cdr:y>
    </cdr:to>
    <cdr:sp macro="" textlink="">
      <cdr:nvSpPr>
        <cdr:cNvPr id="4" name="TextBox 1">
          <a:extLst xmlns:a="http://schemas.openxmlformats.org/drawingml/2006/main">
            <a:ext uri="{FF2B5EF4-FFF2-40B4-BE49-F238E27FC236}">
              <a16:creationId xmlns:a16="http://schemas.microsoft.com/office/drawing/2014/main" id="{8A6F00FD-32AF-79AE-3A22-8489E1F7D15A}"/>
            </a:ext>
          </a:extLst>
        </cdr:cNvPr>
        <cdr:cNvSpPr txBox="1"/>
      </cdr:nvSpPr>
      <cdr:spPr>
        <a:xfrm xmlns:a="http://schemas.openxmlformats.org/drawingml/2006/main">
          <a:off x="2717799" y="1689100"/>
          <a:ext cx="127317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4">
                  <a:lumMod val="75000"/>
                </a:schemeClr>
              </a:solidFill>
            </a:rPr>
            <a:t>NV Energy Electric</a:t>
          </a:r>
        </a:p>
      </cdr:txBody>
    </cdr:sp>
  </cdr:relSizeAnchor>
  <cdr:relSizeAnchor xmlns:cdr="http://schemas.openxmlformats.org/drawingml/2006/chartDrawing">
    <cdr:from>
      <cdr:x>0.14987</cdr:x>
      <cdr:y>0.6754</cdr:y>
    </cdr:from>
    <cdr:to>
      <cdr:x>0.30444</cdr:x>
      <cdr:y>0.7736</cdr:y>
    </cdr:to>
    <cdr:sp macro="" textlink="">
      <cdr:nvSpPr>
        <cdr:cNvPr id="5" name="TextBox 1">
          <a:extLst xmlns:a="http://schemas.openxmlformats.org/drawingml/2006/main">
            <a:ext uri="{FF2B5EF4-FFF2-40B4-BE49-F238E27FC236}">
              <a16:creationId xmlns:a16="http://schemas.microsoft.com/office/drawing/2014/main" id="{D630E3A1-3DBC-2006-DABA-ED2D53FBB6E1}"/>
            </a:ext>
          </a:extLst>
        </cdr:cNvPr>
        <cdr:cNvSpPr txBox="1"/>
      </cdr:nvSpPr>
      <cdr:spPr>
        <a:xfrm xmlns:a="http://schemas.openxmlformats.org/drawingml/2006/main">
          <a:off x="708026" y="1965325"/>
          <a:ext cx="730250"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5"/>
              </a:solidFill>
            </a:rPr>
            <a:t>PNM</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12</xdr:col>
      <xdr:colOff>0</xdr:colOff>
      <xdr:row>12</xdr:row>
      <xdr:rowOff>0</xdr:rowOff>
    </xdr:from>
    <xdr:to>
      <xdr:col>12</xdr:col>
      <xdr:colOff>304800</xdr:colOff>
      <xdr:row>12</xdr:row>
      <xdr:rowOff>304800</xdr:rowOff>
    </xdr:to>
    <xdr:sp macro="" textlink="">
      <xdr:nvSpPr>
        <xdr:cNvPr id="53249" name="AutoShape 1">
          <a:extLst>
            <a:ext uri="{FF2B5EF4-FFF2-40B4-BE49-F238E27FC236}">
              <a16:creationId xmlns:a16="http://schemas.microsoft.com/office/drawing/2014/main" id="{43E568EE-EB4B-3AA1-46ED-A1803FAC0CED}"/>
            </a:ext>
          </a:extLst>
        </xdr:cNvPr>
        <xdr:cNvSpPr>
          <a:spLocks noChangeAspect="1" noChangeArrowheads="1"/>
        </xdr:cNvSpPr>
      </xdr:nvSpPr>
      <xdr:spPr bwMode="auto">
        <a:xfrm>
          <a:off x="14039850" y="79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27</xdr:row>
      <xdr:rowOff>85725</xdr:rowOff>
    </xdr:from>
    <xdr:to>
      <xdr:col>7</xdr:col>
      <xdr:colOff>904875</xdr:colOff>
      <xdr:row>42</xdr:row>
      <xdr:rowOff>152401</xdr:rowOff>
    </xdr:to>
    <xdr:sp macro="" textlink="">
      <xdr:nvSpPr>
        <xdr:cNvPr id="2" name="TextBox 1">
          <a:extLst>
            <a:ext uri="{FF2B5EF4-FFF2-40B4-BE49-F238E27FC236}">
              <a16:creationId xmlns:a16="http://schemas.microsoft.com/office/drawing/2014/main" id="{CDB2FE54-C827-4B6D-82A3-335A99AE5654}"/>
            </a:ext>
          </a:extLst>
        </xdr:cNvPr>
        <xdr:cNvSpPr txBox="1"/>
      </xdr:nvSpPr>
      <xdr:spPr>
        <a:xfrm>
          <a:off x="247650" y="5724525"/>
          <a:ext cx="7753350" cy="2924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latin typeface="Gill Sans MT" panose="020B0502020104020203" pitchFamily="34" charset="0"/>
            </a:rPr>
            <a:t>1. We</a:t>
          </a:r>
          <a:r>
            <a:rPr lang="en-US" sz="1050" baseline="0">
              <a:latin typeface="Gill Sans MT" panose="020B0502020104020203" pitchFamily="34" charset="0"/>
            </a:rPr>
            <a:t> used NREL's ResStock database (https://resstock.nrel.gov/datasets) to calculate average residential natural gas consumption for each utility. We used the October 2022 TMY3 state metadata tables. </a:t>
          </a:r>
        </a:p>
        <a:p>
          <a:pPr lvl="1"/>
          <a:r>
            <a:rPr lang="en-US" sz="1050" baseline="0">
              <a:latin typeface="Gill Sans MT" panose="020B0502020104020203" pitchFamily="34" charset="0"/>
            </a:rPr>
            <a:t>We used utility data to identify the main county in the state for each gas utility. </a:t>
          </a:r>
        </a:p>
        <a:p>
          <a:pPr lvl="1"/>
          <a:endParaRPr lang="en-US" sz="1050" baseline="0">
            <a:latin typeface="Gill Sans MT" panose="020B0502020104020203" pitchFamily="34" charset="0"/>
          </a:endParaRPr>
        </a:p>
        <a:p>
          <a:r>
            <a:rPr lang="en-US" sz="1050" baseline="0">
              <a:latin typeface="Gill Sans MT" panose="020B0502020104020203" pitchFamily="34" charset="0"/>
            </a:rPr>
            <a:t>2. We took into account AFUE and EF for space and water heating from the ResStock data, to get an average efficiency factor by which to adjust the average consumption.</a:t>
          </a:r>
        </a:p>
        <a:p>
          <a:endParaRPr lang="en-US" sz="1050" baseline="0">
            <a:latin typeface="Gill Sans MT" panose="020B0502020104020203" pitchFamily="34" charset="0"/>
          </a:endParaRPr>
        </a:p>
        <a:p>
          <a:r>
            <a:rPr lang="en-US" sz="1050" baseline="0">
              <a:latin typeface="Gill Sans MT" panose="020B0502020104020203" pitchFamily="34" charset="0"/>
            </a:rPr>
            <a:t>3. We tallied the total residential households using natural gas in the ResStock database for each state, and calculated the % of households using natural gas as the primary fuel for space heating and water heating, respectively.</a:t>
          </a:r>
        </a:p>
        <a:p>
          <a:endParaRPr lang="en-US" sz="1050" baseline="0">
            <a:latin typeface="Gill Sans MT" panose="020B0502020104020203" pitchFamily="34" charset="0"/>
          </a:endParaRPr>
        </a:p>
        <a:p>
          <a:r>
            <a:rPr lang="en-US" sz="1050" baseline="0">
              <a:latin typeface="Gill Sans MT" panose="020B0502020104020203" pitchFamily="34" charset="0"/>
            </a:rPr>
            <a:t>4. We estimated the total number of residential customers using natural gas as their primary space or water heating fuel for each utility by multiplying the total number of utility customers (from EIA form 176 data) by the % of households. </a:t>
          </a:r>
        </a:p>
        <a:p>
          <a:pPr lvl="1"/>
          <a:r>
            <a:rPr lang="en-US" sz="1050" baseline="0">
              <a:latin typeface="Gill Sans MT" panose="020B0502020104020203" pitchFamily="34" charset="0"/>
            </a:rPr>
            <a:t>EIA Form 176 Natural Gas Consumers by Company https://www.eia.gov/naturalgas/data.php</a:t>
          </a:r>
        </a:p>
        <a:p>
          <a:endParaRPr lang="en-US" sz="1050" baseline="0">
            <a:latin typeface="Gill Sans MT" panose="020B0502020104020203" pitchFamily="34" charset="0"/>
          </a:endParaRPr>
        </a:p>
        <a:p>
          <a:r>
            <a:rPr lang="en-US" sz="1050" baseline="0">
              <a:latin typeface="Gill Sans MT" panose="020B0502020104020203" pitchFamily="34" charset="0"/>
            </a:rPr>
            <a:t>5. We then multiplied the total number of customers for each utility by the average demand for the utility to get the residential space and water heating potential for each utility.</a:t>
          </a:r>
          <a:endParaRPr lang="en-US" sz="1050">
            <a:latin typeface="Gill Sans MT" panose="020B0502020104020203" pitchFamily="34" charset="0"/>
          </a:endParaRPr>
        </a:p>
      </xdr:txBody>
    </xdr:sp>
    <xdr:clientData/>
  </xdr:twoCellAnchor>
  <xdr:twoCellAnchor>
    <xdr:from>
      <xdr:col>10</xdr:col>
      <xdr:colOff>0</xdr:colOff>
      <xdr:row>11</xdr:row>
      <xdr:rowOff>214312</xdr:rowOff>
    </xdr:from>
    <xdr:to>
      <xdr:col>17</xdr:col>
      <xdr:colOff>438150</xdr:colOff>
      <xdr:row>26</xdr:row>
      <xdr:rowOff>57150</xdr:rowOff>
    </xdr:to>
    <xdr:graphicFrame macro="">
      <xdr:nvGraphicFramePr>
        <xdr:cNvPr id="3" name="Chart 2">
          <a:extLst>
            <a:ext uri="{FF2B5EF4-FFF2-40B4-BE49-F238E27FC236}">
              <a16:creationId xmlns:a16="http://schemas.microsoft.com/office/drawing/2014/main" id="{580DD1AC-F81E-174D-C2E3-13CA3E839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0.26721</cdr:x>
      <cdr:y>0.20486</cdr:y>
    </cdr:from>
    <cdr:to>
      <cdr:x>0.56275</cdr:x>
      <cdr:y>0.31108</cdr:y>
    </cdr:to>
    <cdr:sp macro="" textlink="">
      <cdr:nvSpPr>
        <cdr:cNvPr id="5" name="TextBox 4">
          <a:extLst xmlns:a="http://schemas.openxmlformats.org/drawingml/2006/main">
            <a:ext uri="{FF2B5EF4-FFF2-40B4-BE49-F238E27FC236}">
              <a16:creationId xmlns:a16="http://schemas.microsoft.com/office/drawing/2014/main" id="{A8B5DF57-CD37-DDD3-631C-C1A6790BDAF6}"/>
            </a:ext>
          </a:extLst>
        </cdr:cNvPr>
        <cdr:cNvSpPr txBox="1"/>
      </cdr:nvSpPr>
      <cdr:spPr>
        <a:xfrm xmlns:a="http://schemas.openxmlformats.org/drawingml/2006/main">
          <a:off x="1257300" y="642938"/>
          <a:ext cx="13906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a:solidFill>
                <a:schemeClr val="accent1">
                  <a:lumMod val="60000"/>
                  <a:lumOff val="40000"/>
                </a:schemeClr>
              </a:solidFill>
            </a:rPr>
            <a:t>Water Heating</a:t>
          </a:r>
        </a:p>
      </cdr:txBody>
    </cdr:sp>
  </cdr:relSizeAnchor>
  <cdr:relSizeAnchor xmlns:cdr="http://schemas.openxmlformats.org/drawingml/2006/chartDrawing">
    <cdr:from>
      <cdr:x>0.27193</cdr:x>
      <cdr:y>0.4259</cdr:y>
    </cdr:from>
    <cdr:to>
      <cdr:x>0.56748</cdr:x>
      <cdr:y>0.53212</cdr:y>
    </cdr:to>
    <cdr:sp macro="" textlink="">
      <cdr:nvSpPr>
        <cdr:cNvPr id="6" name="TextBox 1">
          <a:extLst xmlns:a="http://schemas.openxmlformats.org/drawingml/2006/main">
            <a:ext uri="{FF2B5EF4-FFF2-40B4-BE49-F238E27FC236}">
              <a16:creationId xmlns:a16="http://schemas.microsoft.com/office/drawing/2014/main" id="{120F2B1B-CD35-00ED-6329-6AB70878A0D4}"/>
            </a:ext>
          </a:extLst>
        </cdr:cNvPr>
        <cdr:cNvSpPr txBox="1"/>
      </cdr:nvSpPr>
      <cdr:spPr>
        <a:xfrm xmlns:a="http://schemas.openxmlformats.org/drawingml/2006/main">
          <a:off x="1279525" y="1336675"/>
          <a:ext cx="1390650" cy="3333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1">
                  <a:lumMod val="75000"/>
                </a:schemeClr>
              </a:solidFill>
            </a:rPr>
            <a:t>Space Heating</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429610</xdr:colOff>
      <xdr:row>45</xdr:row>
      <xdr:rowOff>60763</xdr:rowOff>
    </xdr:from>
    <xdr:to>
      <xdr:col>7</xdr:col>
      <xdr:colOff>1255904</xdr:colOff>
      <xdr:row>74</xdr:row>
      <xdr:rowOff>153195</xdr:rowOff>
    </xdr:to>
    <xdr:pic>
      <xdr:nvPicPr>
        <xdr:cNvPr id="2" name="Picture 1">
          <a:extLst>
            <a:ext uri="{FF2B5EF4-FFF2-40B4-BE49-F238E27FC236}">
              <a16:creationId xmlns:a16="http://schemas.microsoft.com/office/drawing/2014/main" id="{D040463E-71C6-45D8-98E4-313D323582DB}"/>
            </a:ext>
          </a:extLst>
        </xdr:cNvPr>
        <xdr:cNvPicPr>
          <a:picLocks noChangeAspect="1"/>
        </xdr:cNvPicPr>
      </xdr:nvPicPr>
      <xdr:blipFill>
        <a:blip xmlns:r="http://schemas.openxmlformats.org/officeDocument/2006/relationships" r:embed="rId1"/>
        <a:stretch>
          <a:fillRect/>
        </a:stretch>
      </xdr:blipFill>
      <xdr:spPr>
        <a:xfrm>
          <a:off x="743935" y="10395388"/>
          <a:ext cx="6931819" cy="6445607"/>
        </a:xfrm>
        <a:prstGeom prst="rect">
          <a:avLst/>
        </a:prstGeom>
      </xdr:spPr>
    </xdr:pic>
    <xdr:clientData/>
  </xdr:twoCellAnchor>
  <xdr:twoCellAnchor editAs="oneCell">
    <xdr:from>
      <xdr:col>1</xdr:col>
      <xdr:colOff>428625</xdr:colOff>
      <xdr:row>24</xdr:row>
      <xdr:rowOff>114300</xdr:rowOff>
    </xdr:from>
    <xdr:to>
      <xdr:col>7</xdr:col>
      <xdr:colOff>2475481</xdr:colOff>
      <xdr:row>40</xdr:row>
      <xdr:rowOff>28133</xdr:rowOff>
    </xdr:to>
    <xdr:pic>
      <xdr:nvPicPr>
        <xdr:cNvPr id="3" name="Picture 2">
          <a:extLst>
            <a:ext uri="{FF2B5EF4-FFF2-40B4-BE49-F238E27FC236}">
              <a16:creationId xmlns:a16="http://schemas.microsoft.com/office/drawing/2014/main" id="{0FDB4B49-5AF5-A182-D879-10A6F19FA003}"/>
            </a:ext>
          </a:extLst>
        </xdr:cNvPr>
        <xdr:cNvPicPr>
          <a:picLocks noChangeAspect="1"/>
        </xdr:cNvPicPr>
      </xdr:nvPicPr>
      <xdr:blipFill>
        <a:blip xmlns:r="http://schemas.openxmlformats.org/officeDocument/2006/relationships" r:embed="rId2"/>
        <a:stretch>
          <a:fillRect/>
        </a:stretch>
      </xdr:blipFill>
      <xdr:spPr>
        <a:xfrm>
          <a:off x="742950" y="5734050"/>
          <a:ext cx="8152381" cy="3533333"/>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0.30034</cdr:x>
      <cdr:y>0.26903</cdr:y>
    </cdr:from>
    <cdr:to>
      <cdr:x>0.66227</cdr:x>
      <cdr:y>0.42999</cdr:y>
    </cdr:to>
    <cdr:sp macro="" textlink="">
      <cdr:nvSpPr>
        <cdr:cNvPr id="4" name="TextBox 3">
          <a:extLst xmlns:a="http://schemas.openxmlformats.org/drawingml/2006/main">
            <a:ext uri="{FF2B5EF4-FFF2-40B4-BE49-F238E27FC236}">
              <a16:creationId xmlns:a16="http://schemas.microsoft.com/office/drawing/2014/main" id="{7D6C418B-FCC3-3B2C-69BA-697FCA6F5279}"/>
            </a:ext>
          </a:extLst>
        </cdr:cNvPr>
        <cdr:cNvSpPr txBox="1"/>
      </cdr:nvSpPr>
      <cdr:spPr>
        <a:xfrm xmlns:a="http://schemas.openxmlformats.org/drawingml/2006/main">
          <a:off x="1201853" y="584128"/>
          <a:ext cx="1448292" cy="349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a:solidFill>
                <a:schemeClr val="accent6">
                  <a:lumMod val="60000"/>
                  <a:lumOff val="40000"/>
                </a:schemeClr>
              </a:solidFill>
            </a:rPr>
            <a:t>Water Heating</a:t>
          </a:r>
        </a:p>
      </cdr:txBody>
    </cdr:sp>
  </cdr:relSizeAnchor>
  <cdr:relSizeAnchor xmlns:cdr="http://schemas.openxmlformats.org/drawingml/2006/chartDrawing">
    <cdr:from>
      <cdr:x>0.30649</cdr:x>
      <cdr:y>0.48439</cdr:y>
    </cdr:from>
    <cdr:to>
      <cdr:x>0.66843</cdr:x>
      <cdr:y>0.64535</cdr:y>
    </cdr:to>
    <cdr:sp macro="" textlink="">
      <cdr:nvSpPr>
        <cdr:cNvPr id="5" name="TextBox 1">
          <a:extLst xmlns:a="http://schemas.openxmlformats.org/drawingml/2006/main">
            <a:ext uri="{FF2B5EF4-FFF2-40B4-BE49-F238E27FC236}">
              <a16:creationId xmlns:a16="http://schemas.microsoft.com/office/drawing/2014/main" id="{F9E59098-9926-25E4-256E-2D013158E87D}"/>
            </a:ext>
          </a:extLst>
        </cdr:cNvPr>
        <cdr:cNvSpPr txBox="1"/>
      </cdr:nvSpPr>
      <cdr:spPr>
        <a:xfrm xmlns:a="http://schemas.openxmlformats.org/drawingml/2006/main">
          <a:off x="1154197" y="1003300"/>
          <a:ext cx="1362997" cy="3333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6">
                  <a:lumMod val="75000"/>
                </a:schemeClr>
              </a:solidFill>
            </a:rPr>
            <a:t>Space Heating</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123825</xdr:colOff>
      <xdr:row>120</xdr:row>
      <xdr:rowOff>161925</xdr:rowOff>
    </xdr:from>
    <xdr:to>
      <xdr:col>5</xdr:col>
      <xdr:colOff>26988</xdr:colOff>
      <xdr:row>134</xdr:row>
      <xdr:rowOff>180974</xdr:rowOff>
    </xdr:to>
    <xdr:graphicFrame macro="">
      <xdr:nvGraphicFramePr>
        <xdr:cNvPr id="2" name="Chart 1">
          <a:extLst>
            <a:ext uri="{FF2B5EF4-FFF2-40B4-BE49-F238E27FC236}">
              <a16:creationId xmlns:a16="http://schemas.microsoft.com/office/drawing/2014/main" id="{7D529C3F-A71C-45E4-889E-F67A8B769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0.73729</cdr:x>
      <cdr:y>0.61779</cdr:y>
    </cdr:from>
    <cdr:to>
      <cdr:x>0.93593</cdr:x>
      <cdr:y>0.71631</cdr:y>
    </cdr:to>
    <cdr:sp macro="" textlink="">
      <cdr:nvSpPr>
        <cdr:cNvPr id="2" name="TextBox 1">
          <a:extLst xmlns:a="http://schemas.openxmlformats.org/drawingml/2006/main">
            <a:ext uri="{FF2B5EF4-FFF2-40B4-BE49-F238E27FC236}">
              <a16:creationId xmlns:a16="http://schemas.microsoft.com/office/drawing/2014/main" id="{9C4BED02-4282-A21B-31D6-7CE99AC2A208}"/>
            </a:ext>
          </a:extLst>
        </cdr:cNvPr>
        <cdr:cNvSpPr txBox="1"/>
      </cdr:nvSpPr>
      <cdr:spPr>
        <a:xfrm xmlns:a="http://schemas.openxmlformats.org/drawingml/2006/main">
          <a:off x="3657650" y="1659406"/>
          <a:ext cx="985441" cy="264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a:solidFill>
                <a:schemeClr val="accent1">
                  <a:lumMod val="75000"/>
                </a:schemeClr>
              </a:solidFill>
            </a:rPr>
            <a:t>Heat Pump</a:t>
          </a:r>
        </a:p>
      </cdr:txBody>
    </cdr:sp>
  </cdr:relSizeAnchor>
  <cdr:relSizeAnchor xmlns:cdr="http://schemas.openxmlformats.org/drawingml/2006/chartDrawing">
    <cdr:from>
      <cdr:x>0.73032</cdr:x>
      <cdr:y>0.3906</cdr:y>
    </cdr:from>
    <cdr:to>
      <cdr:x>0.92896</cdr:x>
      <cdr:y>0.45285</cdr:y>
    </cdr:to>
    <cdr:sp macro="" textlink="">
      <cdr:nvSpPr>
        <cdr:cNvPr id="3" name="TextBox 1">
          <a:extLst xmlns:a="http://schemas.openxmlformats.org/drawingml/2006/main">
            <a:ext uri="{FF2B5EF4-FFF2-40B4-BE49-F238E27FC236}">
              <a16:creationId xmlns:a16="http://schemas.microsoft.com/office/drawing/2014/main" id="{51ABCF4E-80EA-5CC1-00DD-0843BA0EE59A}"/>
            </a:ext>
          </a:extLst>
        </cdr:cNvPr>
        <cdr:cNvSpPr txBox="1"/>
      </cdr:nvSpPr>
      <cdr:spPr>
        <a:xfrm xmlns:a="http://schemas.openxmlformats.org/drawingml/2006/main">
          <a:off x="3623072" y="1049175"/>
          <a:ext cx="985441" cy="167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2">
                  <a:lumMod val="75000"/>
                </a:schemeClr>
              </a:solidFill>
            </a:rPr>
            <a:t>RNG</a:t>
          </a:r>
        </a:p>
      </cdr:txBody>
    </cdr:sp>
  </cdr:relSizeAnchor>
  <cdr:relSizeAnchor xmlns:cdr="http://schemas.openxmlformats.org/drawingml/2006/chartDrawing">
    <cdr:from>
      <cdr:x>0.47002</cdr:x>
      <cdr:y>0.18664</cdr:y>
    </cdr:from>
    <cdr:to>
      <cdr:x>0.71382</cdr:x>
      <cdr:y>0.24888</cdr:y>
    </cdr:to>
    <cdr:sp macro="" textlink="">
      <cdr:nvSpPr>
        <cdr:cNvPr id="4" name="TextBox 1">
          <a:extLst xmlns:a="http://schemas.openxmlformats.org/drawingml/2006/main">
            <a:ext uri="{FF2B5EF4-FFF2-40B4-BE49-F238E27FC236}">
              <a16:creationId xmlns:a16="http://schemas.microsoft.com/office/drawing/2014/main" id="{F2EEB960-5230-5141-CB5A-049722A76202}"/>
            </a:ext>
          </a:extLst>
        </cdr:cNvPr>
        <cdr:cNvSpPr txBox="1"/>
      </cdr:nvSpPr>
      <cdr:spPr>
        <a:xfrm xmlns:a="http://schemas.openxmlformats.org/drawingml/2006/main">
          <a:off x="2331740" y="501328"/>
          <a:ext cx="1209477" cy="167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3">
                  <a:lumMod val="75000"/>
                </a:schemeClr>
              </a:solidFill>
            </a:rPr>
            <a:t>Green</a:t>
          </a:r>
          <a:r>
            <a:rPr lang="en-US" sz="1100" i="1" baseline="0">
              <a:solidFill>
                <a:schemeClr val="accent3">
                  <a:lumMod val="75000"/>
                </a:schemeClr>
              </a:solidFill>
            </a:rPr>
            <a:t> Hydrogen</a:t>
          </a:r>
          <a:endParaRPr lang="en-US" sz="1100" i="1">
            <a:solidFill>
              <a:schemeClr val="accent3">
                <a:lumMod val="7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19050</xdr:colOff>
      <xdr:row>21</xdr:row>
      <xdr:rowOff>104775</xdr:rowOff>
    </xdr:from>
    <xdr:to>
      <xdr:col>4</xdr:col>
      <xdr:colOff>19050</xdr:colOff>
      <xdr:row>36</xdr:row>
      <xdr:rowOff>115981</xdr:rowOff>
    </xdr:to>
    <xdr:graphicFrame macro="">
      <xdr:nvGraphicFramePr>
        <xdr:cNvPr id="2" name="Chart 1">
          <a:extLst>
            <a:ext uri="{FF2B5EF4-FFF2-40B4-BE49-F238E27FC236}">
              <a16:creationId xmlns:a16="http://schemas.microsoft.com/office/drawing/2014/main" id="{77326658-2E6F-4A87-90BF-F8B137693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0.17752</cdr:x>
      <cdr:y>0.72143</cdr:y>
    </cdr:from>
    <cdr:to>
      <cdr:x>0.37915</cdr:x>
      <cdr:y>0.86428</cdr:y>
    </cdr:to>
    <cdr:sp macro="" textlink="">
      <cdr:nvSpPr>
        <cdr:cNvPr id="4" name="TextBox 3">
          <a:extLst xmlns:a="http://schemas.openxmlformats.org/drawingml/2006/main">
            <a:ext uri="{FF2B5EF4-FFF2-40B4-BE49-F238E27FC236}">
              <a16:creationId xmlns:a16="http://schemas.microsoft.com/office/drawing/2014/main" id="{B4A170F1-7919-7D9D-EA9E-2B00BBDCEDB3}"/>
            </a:ext>
          </a:extLst>
        </cdr:cNvPr>
        <cdr:cNvSpPr txBox="1"/>
      </cdr:nvSpPr>
      <cdr:spPr>
        <a:xfrm xmlns:a="http://schemas.openxmlformats.org/drawingml/2006/main">
          <a:off x="836980" y="1924058"/>
          <a:ext cx="950661" cy="38098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sz="1200" b="1"/>
            <a:t>With IRA</a:t>
          </a:r>
          <a:endParaRPr lang="en-US" sz="1100" b="1"/>
        </a:p>
      </cdr:txBody>
    </cdr:sp>
  </cdr:relSizeAnchor>
  <cdr:relSizeAnchor xmlns:cdr="http://schemas.openxmlformats.org/drawingml/2006/chartDrawing">
    <cdr:from>
      <cdr:x>0.25227</cdr:x>
      <cdr:y>0.15</cdr:y>
    </cdr:from>
    <cdr:to>
      <cdr:x>0.4539</cdr:x>
      <cdr:y>0.29286</cdr:y>
    </cdr:to>
    <cdr:sp macro="" textlink="">
      <cdr:nvSpPr>
        <cdr:cNvPr id="5" name="TextBox 4">
          <a:extLst xmlns:a="http://schemas.openxmlformats.org/drawingml/2006/main">
            <a:ext uri="{FF2B5EF4-FFF2-40B4-BE49-F238E27FC236}">
              <a16:creationId xmlns:a16="http://schemas.microsoft.com/office/drawing/2014/main" id="{54CF8C67-A9C5-1AF0-B8BC-D2D48F47C969}"/>
            </a:ext>
          </a:extLst>
        </cdr:cNvPr>
        <cdr:cNvSpPr txBox="1"/>
      </cdr:nvSpPr>
      <cdr:spPr>
        <a:xfrm xmlns:a="http://schemas.openxmlformats.org/drawingml/2006/main">
          <a:off x="1189403" y="400050"/>
          <a:ext cx="950657" cy="38100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sz="1200" b="1">
              <a:solidFill>
                <a:schemeClr val="bg1">
                  <a:lumMod val="75000"/>
                </a:schemeClr>
              </a:solidFill>
            </a:rPr>
            <a:t>No IRA</a:t>
          </a:r>
          <a:endParaRPr lang="en-US" sz="1100" b="1">
            <a:solidFill>
              <a:schemeClr val="bg1">
                <a:lumMod val="75000"/>
              </a:schemeClr>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188384</xdr:colOff>
      <xdr:row>41</xdr:row>
      <xdr:rowOff>61387</xdr:rowOff>
    </xdr:from>
    <xdr:to>
      <xdr:col>3</xdr:col>
      <xdr:colOff>1418167</xdr:colOff>
      <xdr:row>48</xdr:row>
      <xdr:rowOff>1</xdr:rowOff>
    </xdr:to>
    <xdr:sp macro="" textlink="">
      <xdr:nvSpPr>
        <xdr:cNvPr id="2" name="TextBox 1">
          <a:extLst>
            <a:ext uri="{FF2B5EF4-FFF2-40B4-BE49-F238E27FC236}">
              <a16:creationId xmlns:a16="http://schemas.microsoft.com/office/drawing/2014/main" id="{91159FE9-42E8-4784-A570-89A49C3E1358}"/>
            </a:ext>
          </a:extLst>
        </xdr:cNvPr>
        <xdr:cNvSpPr txBox="1"/>
      </xdr:nvSpPr>
      <xdr:spPr>
        <a:xfrm>
          <a:off x="188384" y="9226554"/>
          <a:ext cx="4881033" cy="149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mn-cs"/>
            </a:rPr>
            <a:t>From ICF report - </a:t>
          </a:r>
          <a:r>
            <a:rPr lang="en-US" sz="1100" b="0" i="1" u="none" strike="noStrike" baseline="0">
              <a:solidFill>
                <a:srgbClr val="FF0000"/>
              </a:solidFill>
              <a:latin typeface="+mn-lt"/>
              <a:ea typeface="+mn-ea"/>
              <a:cs typeface="+mn-cs"/>
            </a:rPr>
            <a:t>consider putting similar explaination in report</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"ICF reports that RNG will be available from various feedstocks in the range of $7/MMBtu to $44/MMBtu. Anaerobic digestion feedstocks, notably from LFG and WRRF, are more cost effective in the near term. RNG from thermal gasification feedstocks are more expensive, largely reflecting the immature state of thermal gasification as a technology, and the associated uncertainties around cost and feedstock availability."</a:t>
          </a:r>
          <a:endParaRPr lang="en-US" sz="1100"/>
        </a:p>
      </xdr:txBody>
    </xdr:sp>
    <xdr:clientData/>
  </xdr:twoCellAnchor>
  <xdr:twoCellAnchor>
    <xdr:from>
      <xdr:col>10</xdr:col>
      <xdr:colOff>85725</xdr:colOff>
      <xdr:row>30</xdr:row>
      <xdr:rowOff>9525</xdr:rowOff>
    </xdr:from>
    <xdr:to>
      <xdr:col>11</xdr:col>
      <xdr:colOff>733425</xdr:colOff>
      <xdr:row>39</xdr:row>
      <xdr:rowOff>104775</xdr:rowOff>
    </xdr:to>
    <xdr:sp macro="" textlink="">
      <xdr:nvSpPr>
        <xdr:cNvPr id="3" name="TextBox 2">
          <a:extLst>
            <a:ext uri="{FF2B5EF4-FFF2-40B4-BE49-F238E27FC236}">
              <a16:creationId xmlns:a16="http://schemas.microsoft.com/office/drawing/2014/main" id="{AB2B5FC7-8C95-D543-B936-7F2560B79E6F}"/>
            </a:ext>
          </a:extLst>
        </xdr:cNvPr>
        <xdr:cNvSpPr txBox="1"/>
      </xdr:nvSpPr>
      <xdr:spPr>
        <a:xfrm>
          <a:off x="8629650" y="6705600"/>
          <a:ext cx="1495425"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"RNG Price" is marginal cost. Assume marginal cost is Low Cost plus 3/4 of the difference between Low and High range. Accounts for the fact that some of the first resources to be built will likely be more expensive, and that the low-cost feedstocks will compete.</a:t>
          </a:r>
        </a:p>
      </xdr:txBody>
    </xdr:sp>
    <xdr:clientData/>
  </xdr:twoCellAnchor>
  <xdr:oneCellAnchor>
    <xdr:from>
      <xdr:col>14</xdr:col>
      <xdr:colOff>621242</xdr:colOff>
      <xdr:row>44</xdr:row>
      <xdr:rowOff>50186</xdr:rowOff>
    </xdr:from>
    <xdr:ext cx="6324600" cy="528987"/>
    <xdr:pic>
      <xdr:nvPicPr>
        <xdr:cNvPr id="4" name="Picture 3">
          <a:extLst>
            <a:ext uri="{FF2B5EF4-FFF2-40B4-BE49-F238E27FC236}">
              <a16:creationId xmlns:a16="http://schemas.microsoft.com/office/drawing/2014/main" id="{7641FEAB-6E1F-4338-9495-16BC1F2DB16D}"/>
            </a:ext>
          </a:extLst>
        </xdr:cNvPr>
        <xdr:cNvPicPr>
          <a:picLocks noChangeAspect="1"/>
        </xdr:cNvPicPr>
      </xdr:nvPicPr>
      <xdr:blipFill>
        <a:blip xmlns:r="http://schemas.openxmlformats.org/officeDocument/2006/relationships" r:embed="rId1"/>
        <a:stretch>
          <a:fillRect/>
        </a:stretch>
      </xdr:blipFill>
      <xdr:spPr>
        <a:xfrm>
          <a:off x="13776325" y="9839769"/>
          <a:ext cx="6324600" cy="528987"/>
        </a:xfrm>
        <a:prstGeom prst="rect">
          <a:avLst/>
        </a:prstGeom>
      </xdr:spPr>
    </xdr:pic>
    <xdr:clientData/>
  </xdr:oneCellAnchor>
  <xdr:oneCellAnchor>
    <xdr:from>
      <xdr:col>14</xdr:col>
      <xdr:colOff>695325</xdr:colOff>
      <xdr:row>52</xdr:row>
      <xdr:rowOff>1782</xdr:rowOff>
    </xdr:from>
    <xdr:ext cx="5886450" cy="1016365"/>
    <xdr:pic>
      <xdr:nvPicPr>
        <xdr:cNvPr id="5" name="Picture 4">
          <a:extLst>
            <a:ext uri="{FF2B5EF4-FFF2-40B4-BE49-F238E27FC236}">
              <a16:creationId xmlns:a16="http://schemas.microsoft.com/office/drawing/2014/main" id="{B4EA44AF-8373-4CB3-A5B2-A8E38C7E387D}"/>
            </a:ext>
          </a:extLst>
        </xdr:cNvPr>
        <xdr:cNvPicPr>
          <a:picLocks noChangeAspect="1"/>
        </xdr:cNvPicPr>
      </xdr:nvPicPr>
      <xdr:blipFill>
        <a:blip xmlns:r="http://schemas.openxmlformats.org/officeDocument/2006/relationships" r:embed="rId2"/>
        <a:stretch>
          <a:fillRect/>
        </a:stretch>
      </xdr:blipFill>
      <xdr:spPr>
        <a:xfrm>
          <a:off x="14287500" y="11384157"/>
          <a:ext cx="5886450" cy="1016365"/>
        </a:xfrm>
        <a:prstGeom prst="rect">
          <a:avLst/>
        </a:prstGeom>
      </xdr:spPr>
    </xdr:pic>
    <xdr:clientData/>
  </xdr:oneCellAnchor>
  <xdr:oneCellAnchor>
    <xdr:from>
      <xdr:col>14</xdr:col>
      <xdr:colOff>704850</xdr:colOff>
      <xdr:row>57</xdr:row>
      <xdr:rowOff>143631</xdr:rowOff>
    </xdr:from>
    <xdr:ext cx="6819900" cy="960203"/>
    <xdr:pic>
      <xdr:nvPicPr>
        <xdr:cNvPr id="6" name="Picture 5">
          <a:extLst>
            <a:ext uri="{FF2B5EF4-FFF2-40B4-BE49-F238E27FC236}">
              <a16:creationId xmlns:a16="http://schemas.microsoft.com/office/drawing/2014/main" id="{8C5284ED-C4A6-4EBF-953E-DD078D07D840}"/>
            </a:ext>
          </a:extLst>
        </xdr:cNvPr>
        <xdr:cNvPicPr>
          <a:picLocks noChangeAspect="1"/>
        </xdr:cNvPicPr>
      </xdr:nvPicPr>
      <xdr:blipFill>
        <a:blip xmlns:r="http://schemas.openxmlformats.org/officeDocument/2006/relationships" r:embed="rId3"/>
        <a:stretch>
          <a:fillRect/>
        </a:stretch>
      </xdr:blipFill>
      <xdr:spPr>
        <a:xfrm>
          <a:off x="14297025" y="12535656"/>
          <a:ext cx="6819900" cy="960203"/>
        </a:xfrm>
        <a:prstGeom prst="rect">
          <a:avLst/>
        </a:prstGeom>
      </xdr:spPr>
    </xdr:pic>
    <xdr:clientData/>
  </xdr:oneCellAnchor>
  <xdr:twoCellAnchor>
    <xdr:from>
      <xdr:col>4</xdr:col>
      <xdr:colOff>222249</xdr:colOff>
      <xdr:row>52</xdr:row>
      <xdr:rowOff>42333</xdr:rowOff>
    </xdr:from>
    <xdr:to>
      <xdr:col>11</xdr:col>
      <xdr:colOff>63499</xdr:colOff>
      <xdr:row>55</xdr:row>
      <xdr:rowOff>137584</xdr:rowOff>
    </xdr:to>
    <xdr:sp macro="" textlink="">
      <xdr:nvSpPr>
        <xdr:cNvPr id="8" name="TextBox 7">
          <a:extLst>
            <a:ext uri="{FF2B5EF4-FFF2-40B4-BE49-F238E27FC236}">
              <a16:creationId xmlns:a16="http://schemas.microsoft.com/office/drawing/2014/main" id="{625DDC02-048A-86EB-BF5F-C1787C944A80}"/>
            </a:ext>
          </a:extLst>
        </xdr:cNvPr>
        <xdr:cNvSpPr txBox="1"/>
      </xdr:nvSpPr>
      <xdr:spPr>
        <a:xfrm>
          <a:off x="5852582" y="11673416"/>
          <a:ext cx="4688417" cy="730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Feedstock</a:t>
          </a:r>
          <a:r>
            <a:rPr lang="en-US" sz="1100" baseline="0"/>
            <a:t> usage assumptions are b</a:t>
          </a:r>
          <a:r>
            <a:rPr lang="en-US" sz="1100"/>
            <a:t>ased off of eyeballing supply curves in ICF report. LFG</a:t>
          </a:r>
          <a:r>
            <a:rPr lang="en-US" sz="1100" baseline="0"/>
            <a:t> and</a:t>
          </a:r>
          <a:r>
            <a:rPr lang="en-US" sz="1100"/>
            <a:t> animal manure resources come online first, followed by WRRF and food waste.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410210</xdr:colOff>
      <xdr:row>22</xdr:row>
      <xdr:rowOff>26670</xdr:rowOff>
    </xdr:from>
    <xdr:to>
      <xdr:col>5</xdr:col>
      <xdr:colOff>330200</xdr:colOff>
      <xdr:row>38</xdr:row>
      <xdr:rowOff>88900</xdr:rowOff>
    </xdr:to>
    <xdr:sp macro="" textlink="">
      <xdr:nvSpPr>
        <xdr:cNvPr id="2" name="TextBox 1">
          <a:extLst>
            <a:ext uri="{FF2B5EF4-FFF2-40B4-BE49-F238E27FC236}">
              <a16:creationId xmlns:a16="http://schemas.microsoft.com/office/drawing/2014/main" id="{C874DAD7-44D2-43D4-A4AD-6391E2966EC3}"/>
            </a:ext>
          </a:extLst>
        </xdr:cNvPr>
        <xdr:cNvSpPr txBox="1"/>
      </xdr:nvSpPr>
      <xdr:spPr>
        <a:xfrm>
          <a:off x="410210" y="4376420"/>
          <a:ext cx="3742690" cy="2602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COP Methodology</a:t>
          </a:r>
          <a:r>
            <a:rPr lang="en-US" sz="1100"/>
            <a:t>:</a:t>
          </a:r>
        </a:p>
        <a:p>
          <a:endParaRPr lang="en-US" sz="1100"/>
        </a:p>
        <a:p>
          <a:r>
            <a:rPr lang="en-US" sz="1100" b="1"/>
            <a:t>Heating</a:t>
          </a:r>
          <a:r>
            <a:rPr lang="en-US" sz="1100" b="1" baseline="0"/>
            <a:t> COP for ASHP</a:t>
          </a:r>
          <a:r>
            <a:rPr lang="en-US" sz="1100" baseline="0"/>
            <a:t>: </a:t>
          </a:r>
        </a:p>
        <a:p>
          <a:r>
            <a:rPr lang="en-US" sz="1100" baseline="0"/>
            <a:t>We developed a COP performance curve for ASHPs based on historical, in-field studies of heat pumps. More specifically, we developed a COP performance curve based on the performance of many cold climate minisplit heat pumps evaluated in a 2016 in-field study by Cadmus. We applied this performance curve to temperature data for each hour for each geographic location in our study and then adjuted the calculated COP for each hour to take into account the difference in performance between minisplit heat pumps and ducted heat pumps, assuming a 50/50 share for these two types of heat pumps. </a:t>
          </a:r>
        </a:p>
        <a:p>
          <a:endParaRPr lang="en-US" sz="1100" baseline="0"/>
        </a:p>
        <a:p>
          <a:endParaRPr lang="en-US" sz="1100"/>
        </a:p>
        <a:p>
          <a:endParaRPr lang="en-US" sz="1100"/>
        </a:p>
      </xdr:txBody>
    </xdr:sp>
    <xdr:clientData/>
  </xdr:twoCellAnchor>
  <xdr:twoCellAnchor>
    <xdr:from>
      <xdr:col>0</xdr:col>
      <xdr:colOff>495300</xdr:colOff>
      <xdr:row>55</xdr:row>
      <xdr:rowOff>114299</xdr:rowOff>
    </xdr:from>
    <xdr:to>
      <xdr:col>5</xdr:col>
      <xdr:colOff>200025</xdr:colOff>
      <xdr:row>67</xdr:row>
      <xdr:rowOff>9525</xdr:rowOff>
    </xdr:to>
    <xdr:sp macro="" textlink="">
      <xdr:nvSpPr>
        <xdr:cNvPr id="3" name="TextBox 2">
          <a:extLst>
            <a:ext uri="{FF2B5EF4-FFF2-40B4-BE49-F238E27FC236}">
              <a16:creationId xmlns:a16="http://schemas.microsoft.com/office/drawing/2014/main" id="{7008E2F2-AE14-8459-5B8C-A48285BC9081}"/>
            </a:ext>
          </a:extLst>
        </xdr:cNvPr>
        <xdr:cNvSpPr txBox="1"/>
      </xdr:nvSpPr>
      <xdr:spPr>
        <a:xfrm>
          <a:off x="495300" y="10163174"/>
          <a:ext cx="33528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Heating</a:t>
          </a:r>
          <a:r>
            <a:rPr lang="en-US" sz="1100" b="1" baseline="0">
              <a:solidFill>
                <a:schemeClr val="dk1"/>
              </a:solidFill>
              <a:effectLst/>
              <a:latin typeface="+mn-lt"/>
              <a:ea typeface="+mn-ea"/>
              <a:cs typeface="+mn-cs"/>
            </a:rPr>
            <a:t> COP for HPWH</a:t>
          </a:r>
          <a:r>
            <a:rPr lang="en-US" sz="1100" baseline="0">
              <a:solidFill>
                <a:schemeClr val="dk1"/>
              </a:solidFill>
              <a:effectLst/>
              <a:latin typeface="+mn-lt"/>
              <a:ea typeface="+mn-ea"/>
              <a:cs typeface="+mn-cs"/>
            </a:rPr>
            <a:t>: </a:t>
          </a:r>
          <a:endParaRPr lang="en-US">
            <a:effectLst/>
          </a:endParaRPr>
        </a:p>
        <a:p>
          <a:endParaRPr lang="en-US" sz="1100"/>
        </a:p>
        <a:p>
          <a:r>
            <a:rPr lang="en-US" sz="1100"/>
            <a:t>We developed estimates of HPWH performance data from NRDC-commissioned</a:t>
          </a:r>
          <a:r>
            <a:rPr lang="en-US" sz="1100" baseline="0"/>
            <a:t> analysis by Ecotape. https://www.nrdc.org/bio/pierre-delforge/very-cool-heat-pump-water-heaters-save-energy-and-money</a:t>
          </a:r>
        </a:p>
        <a:p>
          <a:endParaRPr lang="en-US" sz="1100" baseline="0"/>
        </a:p>
        <a:p>
          <a:r>
            <a:rPr lang="en-US" sz="1100" baseline="0"/>
            <a:t>COP estimates are adjusted based on a 117% performance scaler which reflects technology improvements since the original study was conducted.</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66675</xdr:colOff>
      <xdr:row>4</xdr:row>
      <xdr:rowOff>76201</xdr:rowOff>
    </xdr:from>
    <xdr:to>
      <xdr:col>21</xdr:col>
      <xdr:colOff>504825</xdr:colOff>
      <xdr:row>23</xdr:row>
      <xdr:rowOff>186136</xdr:rowOff>
    </xdr:to>
    <xdr:pic>
      <xdr:nvPicPr>
        <xdr:cNvPr id="2" name="Picture 1">
          <a:extLst>
            <a:ext uri="{FF2B5EF4-FFF2-40B4-BE49-F238E27FC236}">
              <a16:creationId xmlns:a16="http://schemas.microsoft.com/office/drawing/2014/main" id="{104373FE-FEDE-4572-AF40-5D6AB7A0F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850" y="933451"/>
          <a:ext cx="5314950" cy="396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knight/Desktop/Box%20Sync/SEE/Projects/18-006%20MADER%20MACEP/Analysis/Electrification%20Amou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knight/Desktop/Box%20Sync/SEE/Projects/17-004%20E4FTR%20RPSXP/Analysis/Multi-Sector%20Emissions%20Model%201.2%20-%20New%20England%20-%20Est%20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takahashi/Box/SEE/Projects/21-009%20MEEA%20MEEA%20EE/21-009%20Proj%20Mgmt/Synapse%20Proposal%20Budget%20for%20P20-24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15-112%20SC%20RGGI%202030%2040%20Percent%20Emission%20Reductions\Baseline%20input%20memo\Energy%20Efficiency\Clean%20Power%20Plan%20Planning%20Tool%20(v2.1)%20-%20NH.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smith/Box/SEE/Projects/22-028%20SC%20GAIRP%20EVSE/Modeling/2030%20EV%20Sales%20Forecasts%202022_05_2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knight/Desktop/Box%20Sync/AESC%202018%20Analysis%20Team/Analysis/Financial%20Parameters/Common%20Financial%20Parameters%202017-10-06.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kschultz\AppData\Local\Box\Box%20Edit\Documents\2csZ6y3ZE0yh1A+Ul3PaVQ==\esist-pilot-gas-version.xlsm" TargetMode="External"/><Relationship Id="rId1" Type="http://schemas.openxmlformats.org/officeDocument/2006/relationships/externalLinkPath" Target="/Users/kschultz/AppData/Local/Box/Box%20Edit/Documents/2csZ6y3ZE0yh1A+Ul3PaVQ==/esist-pilot-gas-versi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smith/AppData/Local/Box/Box%20Edit/Documents/LDfm5jMRDk25COpXYw04_w==/EV-REDI.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EVs"/>
      <sheetName val="EVs2"/>
      <sheetName val="HeatPumps"/>
      <sheetName val="AEO2017_US_TransVMT"/>
      <sheetName val="AEO2017_US_TransStock"/>
      <sheetName val="AEO2017_US_TransMPG"/>
      <sheetName val="SCurve"/>
      <sheetName val="SCurve2"/>
    </sheetNames>
    <sheetDataSet>
      <sheetData sheetId="0" refreshError="1"/>
      <sheetData sheetId="1" refreshError="1"/>
      <sheetData sheetId="2">
        <row r="5">
          <cell r="F5">
            <v>2014</v>
          </cell>
        </row>
      </sheetData>
      <sheetData sheetId="3" refreshError="1"/>
      <sheetData sheetId="4"/>
      <sheetData sheetId="5"/>
      <sheetData sheetId="6" refreshError="1"/>
      <sheetData sheetId="7">
        <row r="5">
          <cell r="B5">
            <v>2014</v>
          </cell>
        </row>
        <row r="6">
          <cell r="B6">
            <v>1.8624620870863026E-3</v>
          </cell>
        </row>
        <row r="7">
          <cell r="B7">
            <v>2025</v>
          </cell>
        </row>
        <row r="8">
          <cell r="B8">
            <v>0.11510967785345781</v>
          </cell>
        </row>
        <row r="9">
          <cell r="B9">
            <v>1</v>
          </cell>
        </row>
        <row r="11">
          <cell r="B11">
            <v>0.38585576836309826</v>
          </cell>
        </row>
        <row r="12">
          <cell r="B12">
            <v>2030.2858567383269</v>
          </cell>
        </row>
        <row r="15">
          <cell r="A15">
            <v>2000</v>
          </cell>
        </row>
        <row r="16">
          <cell r="A16">
            <v>2001</v>
          </cell>
        </row>
        <row r="17">
          <cell r="A17">
            <v>2002</v>
          </cell>
        </row>
        <row r="18">
          <cell r="A18">
            <v>2003</v>
          </cell>
        </row>
        <row r="19">
          <cell r="A19">
            <v>2004</v>
          </cell>
        </row>
        <row r="20">
          <cell r="A20">
            <v>2005</v>
          </cell>
        </row>
        <row r="21">
          <cell r="A21">
            <v>2006</v>
          </cell>
        </row>
        <row r="22">
          <cell r="A22">
            <v>2007</v>
          </cell>
        </row>
        <row r="23">
          <cell r="A23">
            <v>2008</v>
          </cell>
        </row>
        <row r="24">
          <cell r="A24">
            <v>2009</v>
          </cell>
        </row>
        <row r="25">
          <cell r="A25">
            <v>2010</v>
          </cell>
        </row>
        <row r="26">
          <cell r="A26">
            <v>2011</v>
          </cell>
        </row>
        <row r="27">
          <cell r="A27">
            <v>2012</v>
          </cell>
        </row>
        <row r="28">
          <cell r="A28">
            <v>2013</v>
          </cell>
        </row>
        <row r="29">
          <cell r="A29">
            <v>2014</v>
          </cell>
        </row>
        <row r="30">
          <cell r="A30">
            <v>2015</v>
          </cell>
        </row>
        <row r="31">
          <cell r="A31">
            <v>2016</v>
          </cell>
        </row>
        <row r="32">
          <cell r="A32">
            <v>2017</v>
          </cell>
        </row>
        <row r="33">
          <cell r="A33">
            <v>2018</v>
          </cell>
        </row>
        <row r="34">
          <cell r="A34">
            <v>2019</v>
          </cell>
        </row>
        <row r="35">
          <cell r="A35">
            <v>2020</v>
          </cell>
        </row>
        <row r="36">
          <cell r="A36">
            <v>2021</v>
          </cell>
        </row>
        <row r="37">
          <cell r="A37">
            <v>2022</v>
          </cell>
        </row>
        <row r="38">
          <cell r="A38">
            <v>2023</v>
          </cell>
        </row>
        <row r="39">
          <cell r="A39">
            <v>2024</v>
          </cell>
        </row>
        <row r="40">
          <cell r="A40">
            <v>2025</v>
          </cell>
        </row>
        <row r="41">
          <cell r="A41">
            <v>2026</v>
          </cell>
        </row>
        <row r="42">
          <cell r="A42">
            <v>2027</v>
          </cell>
        </row>
        <row r="43">
          <cell r="A43">
            <v>2028</v>
          </cell>
        </row>
        <row r="44">
          <cell r="A44">
            <v>2029</v>
          </cell>
        </row>
        <row r="45">
          <cell r="A45">
            <v>2030</v>
          </cell>
        </row>
        <row r="46">
          <cell r="A46">
            <v>2031</v>
          </cell>
        </row>
        <row r="47">
          <cell r="A47">
            <v>2032</v>
          </cell>
        </row>
        <row r="48">
          <cell r="A48">
            <v>2033</v>
          </cell>
        </row>
        <row r="49">
          <cell r="A49">
            <v>2034</v>
          </cell>
        </row>
        <row r="50">
          <cell r="A50">
            <v>2035</v>
          </cell>
        </row>
        <row r="51">
          <cell r="A51">
            <v>2036</v>
          </cell>
        </row>
        <row r="52">
          <cell r="A52">
            <v>2037</v>
          </cell>
        </row>
        <row r="53">
          <cell r="A53">
            <v>2038</v>
          </cell>
        </row>
        <row r="54">
          <cell r="A54">
            <v>2039</v>
          </cell>
        </row>
        <row r="55">
          <cell r="A55">
            <v>2040</v>
          </cell>
        </row>
        <row r="56">
          <cell r="A56">
            <v>2041</v>
          </cell>
        </row>
        <row r="57">
          <cell r="A57">
            <v>2042</v>
          </cell>
        </row>
        <row r="58">
          <cell r="A58">
            <v>2043</v>
          </cell>
        </row>
        <row r="59">
          <cell r="A59">
            <v>2044</v>
          </cell>
        </row>
        <row r="60">
          <cell r="A60">
            <v>2045</v>
          </cell>
        </row>
        <row r="61">
          <cell r="A61">
            <v>2046</v>
          </cell>
        </row>
        <row r="62">
          <cell r="A62">
            <v>2047</v>
          </cell>
        </row>
        <row r="63">
          <cell r="A63">
            <v>2048</v>
          </cell>
        </row>
        <row r="64">
          <cell r="A64">
            <v>2049</v>
          </cell>
        </row>
        <row r="65">
          <cell r="A65">
            <v>2050</v>
          </cell>
        </row>
        <row r="66">
          <cell r="A66">
            <v>2051</v>
          </cell>
        </row>
        <row r="67">
          <cell r="A67">
            <v>2052</v>
          </cell>
        </row>
        <row r="68">
          <cell r="A68">
            <v>2053</v>
          </cell>
        </row>
        <row r="69">
          <cell r="A69">
            <v>2054</v>
          </cell>
        </row>
        <row r="70">
          <cell r="A70">
            <v>2055</v>
          </cell>
        </row>
        <row r="71">
          <cell r="A71">
            <v>2056</v>
          </cell>
        </row>
        <row r="72">
          <cell r="A72">
            <v>2057</v>
          </cell>
        </row>
        <row r="73">
          <cell r="A73">
            <v>2058</v>
          </cell>
        </row>
        <row r="74">
          <cell r="A74">
            <v>2059</v>
          </cell>
        </row>
        <row r="75">
          <cell r="A75">
            <v>2060</v>
          </cell>
        </row>
        <row r="76">
          <cell r="A76">
            <v>2061</v>
          </cell>
        </row>
        <row r="77">
          <cell r="A77">
            <v>2062</v>
          </cell>
        </row>
        <row r="78">
          <cell r="A78">
            <v>2063</v>
          </cell>
        </row>
        <row r="79">
          <cell r="A79">
            <v>2064</v>
          </cell>
        </row>
        <row r="80">
          <cell r="A80">
            <v>2065</v>
          </cell>
        </row>
        <row r="81">
          <cell r="A81">
            <v>2066</v>
          </cell>
        </row>
        <row r="82">
          <cell r="A82">
            <v>2067</v>
          </cell>
        </row>
        <row r="83">
          <cell r="A83">
            <v>2068</v>
          </cell>
        </row>
        <row r="84">
          <cell r="A84">
            <v>2069</v>
          </cell>
        </row>
        <row r="85">
          <cell r="A85">
            <v>2070</v>
          </cell>
        </row>
        <row r="86">
          <cell r="A86">
            <v>2071</v>
          </cell>
        </row>
        <row r="87">
          <cell r="A87">
            <v>2072</v>
          </cell>
        </row>
        <row r="88">
          <cell r="A88">
            <v>2073</v>
          </cell>
        </row>
        <row r="89">
          <cell r="A89">
            <v>2074</v>
          </cell>
        </row>
        <row r="90">
          <cell r="A90">
            <v>2075</v>
          </cell>
        </row>
        <row r="91">
          <cell r="A91">
            <v>2076</v>
          </cell>
        </row>
        <row r="92">
          <cell r="A92">
            <v>2077</v>
          </cell>
        </row>
        <row r="93">
          <cell r="A93">
            <v>2078</v>
          </cell>
        </row>
        <row r="94">
          <cell r="A94">
            <v>2079</v>
          </cell>
        </row>
        <row r="95">
          <cell r="A95">
            <v>2080</v>
          </cell>
        </row>
        <row r="96">
          <cell r="A96">
            <v>2081</v>
          </cell>
        </row>
        <row r="97">
          <cell r="A97">
            <v>2082</v>
          </cell>
        </row>
        <row r="98">
          <cell r="A98">
            <v>2083</v>
          </cell>
        </row>
        <row r="99">
          <cell r="A99">
            <v>2084</v>
          </cell>
        </row>
        <row r="100">
          <cell r="A100">
            <v>2085</v>
          </cell>
        </row>
      </sheetData>
      <sheetData sheetId="8">
        <row r="15">
          <cell r="A15">
            <v>2000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heetName val="State"/>
      <sheetName val="ControlPanel"/>
      <sheetName val="Library"/>
      <sheetName val="Sankey"/>
      <sheetName val="Ref_Info"/>
      <sheetName val="Ref_En"/>
      <sheetName val="Ref_Em"/>
      <sheetName val="Ref_Rt"/>
      <sheetName val="Pol_Info"/>
      <sheetName val="Pol_En"/>
      <sheetName val="Pol_Em"/>
      <sheetName val="S1_Info"/>
      <sheetName val="S1_En"/>
      <sheetName val="S1_Em"/>
      <sheetName val="S2_Info"/>
      <sheetName val="S2_En"/>
      <sheetName val="S2_Em"/>
      <sheetName val="S3_Info"/>
      <sheetName val="S3_En"/>
      <sheetName val="S3_Em"/>
      <sheetName val="S4_Info"/>
      <sheetName val="S4_En"/>
      <sheetName val="S4_Em"/>
      <sheetName val="S5_Info"/>
      <sheetName val="S5_En"/>
      <sheetName val="S5_Em"/>
      <sheetName val="S6_Info"/>
      <sheetName val="S6_En"/>
      <sheetName val="S6_Em"/>
      <sheetName val="S7_Info"/>
      <sheetName val="S7_En"/>
      <sheetName val="S7_Em"/>
      <sheetName val="S8_Info"/>
      <sheetName val="S8_En"/>
      <sheetName val="S8_Em"/>
      <sheetName val="S9_Info"/>
      <sheetName val="S9_En"/>
      <sheetName val="S9_Em"/>
      <sheetName val="Emissions_Historic"/>
      <sheetName val="Emissions_Forecast"/>
      <sheetName val="Energy_Forecast"/>
      <sheetName val="Electricity_Forecast"/>
      <sheetName val="SEDS_data"/>
      <sheetName val="AEO2017_EnergyEmissions"/>
      <sheetName val="AEO2017_Electricity"/>
      <sheetName val="AEO2017_ResComTrans_Indicators"/>
      <sheetName val="EIA_Sales"/>
      <sheetName val="EIA_Generation"/>
      <sheetName val="EIA_Losses"/>
    </sheetNames>
    <sheetDataSet>
      <sheetData sheetId="0"/>
      <sheetData sheetId="1"/>
      <sheetData sheetId="2"/>
      <sheetData sheetId="3">
        <row r="62">
          <cell r="G62" t="str">
            <v>CT, MA, ME, NH, RI, VT</v>
          </cell>
        </row>
        <row r="106">
          <cell r="D106">
            <v>3412.1415999999999</v>
          </cell>
        </row>
      </sheetData>
      <sheetData sheetId="4">
        <row r="59">
          <cell r="AS59">
            <v>1.7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96">
          <cell r="C196">
            <v>7.2231931553862275E-2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Planning"/>
      <sheetName val="Planning (2)"/>
      <sheetName val="Planning (3)"/>
      <sheetName val="Timelog"/>
      <sheetName val="Sheet1"/>
      <sheetName val="Timeline"/>
      <sheetName val="Sheet3"/>
      <sheetName val="Sheet2"/>
      <sheetName val="Planning (SuperSlimBudget)"/>
      <sheetName val="RefTables"/>
    </sheetNames>
    <sheetDataSet>
      <sheetData sheetId="0">
        <row r="8">
          <cell r="D8" t="str">
            <v>MEEA</v>
          </cell>
          <cell r="F8">
            <v>44186</v>
          </cell>
        </row>
        <row r="9">
          <cell r="D9"/>
        </row>
        <row r="11">
          <cell r="D11">
            <v>44221</v>
          </cell>
        </row>
        <row r="12">
          <cell r="D12">
            <v>44347</v>
          </cell>
        </row>
        <row r="15">
          <cell r="F15" t="str">
            <v>Daily</v>
          </cell>
        </row>
      </sheetData>
      <sheetData sheetId="1"/>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heetName val="QuickStart"/>
      <sheetName val="State"/>
      <sheetName val="Dashboard"/>
      <sheetName val="Charts"/>
      <sheetName val="Tables"/>
      <sheetName val="Sources"/>
      <sheetName val="Q_Gen"/>
      <sheetName val="Q_Rate"/>
      <sheetName val="Q_Mass"/>
      <sheetName val="A1_RE"/>
      <sheetName val="A2_RE"/>
      <sheetName val="A3_RE"/>
      <sheetName val="B1_EE"/>
      <sheetName val="EmbeddedSavings"/>
      <sheetName val="EmbeddedSavings (2)"/>
      <sheetName val="B2_EE"/>
      <sheetName val="B3_EE"/>
      <sheetName val="C1_FF"/>
      <sheetName val="C2_FF"/>
      <sheetName val="C3_FF"/>
      <sheetName val="E_IE"/>
      <sheetName val="F_Disp"/>
      <sheetName val="G_StateData"/>
      <sheetName val="H_CAVT"/>
      <sheetName val="I_Credits"/>
      <sheetName val="Model"/>
      <sheetName val="Library"/>
      <sheetName val="UnitData"/>
      <sheetName val="Goals"/>
      <sheetName val="Appdx1"/>
      <sheetName val="Appdx3"/>
      <sheetName val="Appdx4"/>
      <sheetName val="Appdx5"/>
      <sheetName val="Appdx_BB2"/>
      <sheetName val="NS_Appdx1"/>
      <sheetName val="NS_Appdx2"/>
      <sheetName val="NS_Appdx3"/>
      <sheetName val="NS_Appdx4"/>
      <sheetName val="NS_Appdx5"/>
      <sheetName val="RE_Appdx1"/>
      <sheetName val="RE_Appdx2"/>
      <sheetName val="EIA_Sales_Gen"/>
      <sheetName val="ReEDS_Demand"/>
      <sheetName val="ReEDS_RE"/>
      <sheetName val="RPS_Calcs"/>
      <sheetName val="RPS_Pcnts"/>
      <sheetName val="RPS_Baseline"/>
      <sheetName val="EERS_Pcnts"/>
    </sheetNames>
    <sheetDataSet>
      <sheetData sheetId="0"/>
      <sheetData sheetId="1"/>
      <sheetData sheetId="2"/>
      <sheetData sheetId="3">
        <row r="7">
          <cell r="BB7" t="str">
            <v>Enter your scenario name</v>
          </cell>
        </row>
        <row r="11">
          <cell r="BH11" t="str">
            <v>CPP Default</v>
          </cell>
        </row>
        <row r="16">
          <cell r="BH16" t="str">
            <v>Synapse Default</v>
          </cell>
        </row>
        <row r="31">
          <cell r="J31" t="str">
            <v>R1. Technology-Specific</v>
          </cell>
          <cell r="AB31" t="str">
            <v>M1. Existing Only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0">
          <cell r="H10">
            <v>2000</v>
          </cell>
        </row>
        <row r="12">
          <cell r="H12">
            <v>0.02</v>
          </cell>
        </row>
        <row r="15">
          <cell r="H15">
            <v>8784</v>
          </cell>
          <cell r="I15">
            <v>8760</v>
          </cell>
        </row>
        <row r="25">
          <cell r="H25">
            <v>7.51E-2</v>
          </cell>
        </row>
        <row r="32">
          <cell r="H32">
            <v>0.04</v>
          </cell>
        </row>
        <row r="34">
          <cell r="H34">
            <v>575</v>
          </cell>
        </row>
        <row r="35">
          <cell r="H35">
            <v>0.55000000000000004</v>
          </cell>
        </row>
        <row r="36">
          <cell r="H36">
            <v>0.6</v>
          </cell>
        </row>
        <row r="37">
          <cell r="H37">
            <v>0.75</v>
          </cell>
        </row>
        <row r="38">
          <cell r="H38">
            <v>0.9</v>
          </cell>
        </row>
        <row r="39">
          <cell r="H39">
            <v>0.66</v>
          </cell>
        </row>
        <row r="40">
          <cell r="H40">
            <v>0.7</v>
          </cell>
        </row>
        <row r="41">
          <cell r="H41">
            <v>800</v>
          </cell>
        </row>
        <row r="42">
          <cell r="H42">
            <v>1030</v>
          </cell>
        </row>
        <row r="43">
          <cell r="H43">
            <v>7.8005879090769087E-2</v>
          </cell>
        </row>
        <row r="44">
          <cell r="H44">
            <v>1482.545825767985</v>
          </cell>
        </row>
        <row r="375">
          <cell r="H375">
            <v>0.55000000000000004</v>
          </cell>
        </row>
        <row r="484">
          <cell r="H484">
            <v>8.4788704000000006E-2</v>
          </cell>
        </row>
        <row r="504">
          <cell r="H504">
            <v>0.03</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orecasts"/>
      <sheetName val="Fuel Cost Analysis"/>
      <sheetName val="EV Forecasts"/>
      <sheetName val="Survival"/>
      <sheetName val="GA VMT Calculations"/>
      <sheetName val="Library"/>
      <sheetName val="2022 AEO LDV Sales"/>
      <sheetName val="Chargers"/>
      <sheetName val="VMT 2020_VM-1"/>
      <sheetName val="AEO 2022 Table 12"/>
      <sheetName val="AEO 2022 Table 7"/>
      <sheetName val="fhwa_2019_vm2"/>
      <sheetName val="fhwa_2019_vm4"/>
      <sheetName val="2019 MV-9"/>
      <sheetName val="2019 MV-1"/>
      <sheetName val="AEO Car Sales, South Atlantic"/>
      <sheetName val="AEO, Electric MPG Equi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EO to AESC"/>
      <sheetName val="Summary"/>
      <sheetName val="Deflator"/>
      <sheetName val="Composite Rate"/>
      <sheetName val="T-Bills - 30 year"/>
      <sheetName val="BEA IPD 2017"/>
      <sheetName val="AEO 2017 Ref"/>
      <sheetName val="OECD Rates"/>
    </sheetNames>
    <sheetDataSet>
      <sheetData sheetId="0" refreshError="1"/>
      <sheetData sheetId="1" refreshError="1"/>
      <sheetData sheetId="2">
        <row r="10">
          <cell r="E10">
            <v>0.02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S1_StudyArea"/>
      <sheetName val="S2_Sales"/>
      <sheetName val="S3_Approach"/>
      <sheetName val="S4or5_Costs"/>
      <sheetName val="S4_AnnSavings"/>
      <sheetName val="S4_CumulSavings"/>
      <sheetName val="S5_Budget"/>
      <sheetName val="S6_Other"/>
      <sheetName val="S7_Outputs"/>
      <sheetName val="Charts"/>
      <sheetName val="A_MeasureExpiration"/>
      <sheetName val="B_Emissions"/>
      <sheetName val="D_CustomerInfo"/>
      <sheetName val="E_Equity"/>
      <sheetName val="Cost_benefit_summary"/>
      <sheetName val="Library"/>
      <sheetName val="SalesSavings"/>
      <sheetName val="EnergyBurdenData"/>
      <sheetName val="TerritoryMatch"/>
    </sheetNames>
    <sheetDataSet>
      <sheetData sheetId="0"/>
      <sheetData sheetId="1">
        <row r="7">
          <cell r="D7" t="str">
            <v>US Total</v>
          </cell>
        </row>
        <row r="16">
          <cell r="C16" t="str">
            <v>ESIST: Pilot Gas Version—US Total, Residential and Commercial Sectors, All Utilities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Dashboard"/>
      <sheetName val="SecondaryInputs"/>
      <sheetName val="EVModel"/>
      <sheetName val="Loop_Output"/>
      <sheetName val="Calibration Notes"/>
      <sheetName val="State Sales"/>
      <sheetName val="Library"/>
      <sheetName val="Total Pop"/>
      <sheetName val="Calculations"/>
      <sheetName val="Stock"/>
      <sheetName val="StockToSales"/>
      <sheetName val="Retirement"/>
      <sheetName val="SurvivalFlow"/>
      <sheetName val="IncrementalSurvival"/>
      <sheetName val="SurvivalScaling"/>
      <sheetName val="HistoricalSurvival"/>
      <sheetName val="VMT Flow"/>
      <sheetName val="VMT_AgeUS"/>
      <sheetName val="LightTruckTypes"/>
      <sheetName val="VMT_Scaling"/>
      <sheetName val="Criteria Pollutants"/>
      <sheetName val="NOx"/>
      <sheetName val="VOC"/>
      <sheetName val="PM2.5"/>
      <sheetName val="SO2"/>
      <sheetName val="AnnualEVSales"/>
      <sheetName val="MHD Sales"/>
      <sheetName val="StockUS"/>
      <sheetName val="VMT_FuelUS"/>
      <sheetName val="SalesCanada"/>
      <sheetName val="SalesCanadaPre2010"/>
      <sheetName val="StockCanada"/>
      <sheetName val="VMTCanada"/>
      <sheetName val="ElectricEfficiency"/>
      <sheetName val="AEO_2019_t07"/>
      <sheetName val="AEO_2018_t07"/>
      <sheetName val="AEO_2018_t07_noCAFE"/>
      <sheetName val="AEO_2018_t07_extendCAFE"/>
      <sheetName val="AEO_2019_t37"/>
      <sheetName val="AEO_2018_t40"/>
      <sheetName val="AEO_2018_t41"/>
      <sheetName val="AEO_2018_t42"/>
      <sheetName val="AEO_2019_t50"/>
      <sheetName val="AEO_2019_t39_0"/>
      <sheetName val="AEO_2019_t39_1"/>
      <sheetName val="AEO_2019_t39_2"/>
      <sheetName val="AEO_2019_t39_3"/>
      <sheetName val="AEO_2019_t39_4"/>
      <sheetName val="AEO_2019_t39_5"/>
      <sheetName val="AEO_2019_t39_6"/>
      <sheetName val="AEO_2019_t39_7"/>
      <sheetName val="AEO_2019_t39_8"/>
      <sheetName val="AEO_2019_t39_9"/>
      <sheetName val="AEO_2021_t49"/>
      <sheetName val="NST01"/>
      <sheetName val="ElectricSales"/>
      <sheetName val="NetGeneration"/>
      <sheetName val="HistoricalEmissions"/>
      <sheetName val="Version Updates"/>
    </sheetNames>
    <sheetDataSet>
      <sheetData sheetId="0"/>
      <sheetData sheetId="1"/>
      <sheetData sheetId="2"/>
      <sheetData sheetId="3"/>
      <sheetData sheetId="4"/>
      <sheetData sheetId="5"/>
      <sheetData sheetId="6"/>
      <sheetData sheetId="7"/>
      <sheetData sheetId="8"/>
      <sheetData sheetId="9"/>
      <sheetData sheetId="10">
        <row r="6">
          <cell r="B6" t="str">
            <v>Cars2010</v>
          </cell>
        </row>
        <row r="7">
          <cell r="B7" t="str">
            <v>Cars2011</v>
          </cell>
        </row>
        <row r="8">
          <cell r="B8" t="str">
            <v>Cars2012</v>
          </cell>
        </row>
        <row r="9">
          <cell r="B9" t="str">
            <v>Cars2013</v>
          </cell>
        </row>
        <row r="10">
          <cell r="B10" t="str">
            <v>Cars2014</v>
          </cell>
        </row>
        <row r="11">
          <cell r="B11" t="str">
            <v>Cars2015</v>
          </cell>
        </row>
        <row r="12">
          <cell r="B12" t="str">
            <v>Cars2016</v>
          </cell>
        </row>
        <row r="13">
          <cell r="B13" t="str">
            <v>Cars2017</v>
          </cell>
        </row>
        <row r="14">
          <cell r="B14" t="str">
            <v>Cars2018</v>
          </cell>
        </row>
        <row r="15">
          <cell r="B15" t="str">
            <v>Cars2019</v>
          </cell>
          <cell r="E15">
            <v>0</v>
          </cell>
          <cell r="F15">
            <v>0</v>
          </cell>
          <cell r="G15">
            <v>0</v>
          </cell>
          <cell r="H15">
            <v>0</v>
          </cell>
          <cell r="I15">
            <v>0</v>
          </cell>
          <cell r="J15">
            <v>0</v>
          </cell>
          <cell r="K15">
            <v>0</v>
          </cell>
          <cell r="L15">
            <v>6.308481818052044E-5</v>
          </cell>
          <cell r="M15">
            <v>8.4034082647952042E-4</v>
          </cell>
          <cell r="N15">
            <v>2.2989292817267959E-3</v>
          </cell>
          <cell r="O15">
            <v>3.087198420829679E-3</v>
          </cell>
          <cell r="P15">
            <v>3.6639891618670253E-3</v>
          </cell>
          <cell r="Q15">
            <v>6.2611358218677025E-3</v>
          </cell>
          <cell r="R15">
            <v>8.4810883236336922E-3</v>
          </cell>
          <cell r="S15">
            <v>1.1917202067549863E-2</v>
          </cell>
          <cell r="T15">
            <v>1.5119859241813423E-2</v>
          </cell>
          <cell r="U15">
            <v>1.9616010152972246E-2</v>
          </cell>
          <cell r="V15">
            <v>2.4945429335449014E-2</v>
          </cell>
          <cell r="W15">
            <v>3.1994111301178359E-2</v>
          </cell>
          <cell r="X15">
            <v>4.4641323689336612E-2</v>
          </cell>
          <cell r="Y15">
            <v>5.8582091483148996E-2</v>
          </cell>
          <cell r="Z15">
            <v>7.1552312413225849E-2</v>
          </cell>
          <cell r="AA15">
            <v>8.7471445668041117E-2</v>
          </cell>
          <cell r="AB15">
            <v>0.10255342319746823</v>
          </cell>
          <cell r="AC15">
            <v>0.12457807583763146</v>
          </cell>
          <cell r="AD15">
            <v>0.15299294494657414</v>
          </cell>
          <cell r="AE15">
            <v>0.18097541100531359</v>
          </cell>
          <cell r="AF15">
            <v>0.19310441013585483</v>
          </cell>
          <cell r="AG15">
            <v>0.18113614798080135</v>
          </cell>
          <cell r="AH15">
            <v>0.15080196527926962</v>
          </cell>
          <cell r="AI15">
            <v>0.16294987401232888</v>
          </cell>
          <cell r="AJ15">
            <v>0.18144528618026184</v>
          </cell>
          <cell r="AK15">
            <v>0.22087721121928269</v>
          </cell>
          <cell r="AL15">
            <v>0.23589563235159336</v>
          </cell>
          <cell r="AM15">
            <v>0.24290959128210524</v>
          </cell>
          <cell r="AN15">
            <v>0.23930567684369231</v>
          </cell>
          <cell r="AO15">
            <v>0.22034705724899695</v>
          </cell>
          <cell r="AP15">
            <v>0.19551151124490126</v>
          </cell>
          <cell r="AQ15">
            <v>0.17107091531059673</v>
          </cell>
          <cell r="AR15">
            <v>0.15252968112198231</v>
          </cell>
        </row>
        <row r="16">
          <cell r="B16" t="str">
            <v>Cars2020</v>
          </cell>
          <cell r="E16">
            <v>0</v>
          </cell>
          <cell r="F16">
            <v>0</v>
          </cell>
          <cell r="G16">
            <v>0</v>
          </cell>
          <cell r="H16">
            <v>0</v>
          </cell>
          <cell r="I16">
            <v>0</v>
          </cell>
          <cell r="J16">
            <v>0</v>
          </cell>
          <cell r="K16">
            <v>0</v>
          </cell>
          <cell r="L16">
            <v>0</v>
          </cell>
          <cell r="M16">
            <v>1.4165615850861551E-4</v>
          </cell>
          <cell r="N16">
            <v>1.0761221485884485E-3</v>
          </cell>
          <cell r="O16">
            <v>2.6963030636304817E-3</v>
          </cell>
          <cell r="P16">
            <v>3.2056088589296375E-3</v>
          </cell>
          <cell r="Q16">
            <v>5.4975435926416325E-3</v>
          </cell>
          <cell r="R16">
            <v>7.4020995951253965E-3</v>
          </cell>
          <cell r="S16">
            <v>1.0489248320233712E-2</v>
          </cell>
          <cell r="T16">
            <v>1.3306280792176148E-2</v>
          </cell>
          <cell r="U16">
            <v>1.7291313547480012E-2</v>
          </cell>
          <cell r="V16">
            <v>2.2050458543405177E-2</v>
          </cell>
          <cell r="W16">
            <v>2.8379990429897285E-2</v>
          </cell>
          <cell r="X16">
            <v>3.9732242242479968E-2</v>
          </cell>
          <cell r="Y16">
            <v>5.2241389436034548E-2</v>
          </cell>
          <cell r="Z16">
            <v>6.4104143393851412E-2</v>
          </cell>
          <cell r="AA16">
            <v>7.8716683920222741E-2</v>
          </cell>
          <cell r="AB16">
            <v>9.2707392936956165E-2</v>
          </cell>
          <cell r="AC16">
            <v>0.11329148832838198</v>
          </cell>
          <cell r="AD16">
            <v>0.14024735386100382</v>
          </cell>
          <cell r="AE16">
            <v>0.16839279115492531</v>
          </cell>
          <cell r="AF16">
            <v>0.18060334524573513</v>
          </cell>
          <cell r="AG16">
            <v>0.17055069189448008</v>
          </cell>
          <cell r="AH16">
            <v>0.14269946906864736</v>
          </cell>
          <cell r="AI16">
            <v>0.15536338120699547</v>
          </cell>
          <cell r="AJ16">
            <v>0.1739808703667855</v>
          </cell>
          <cell r="AK16">
            <v>0.21308428280107078</v>
          </cell>
          <cell r="AL16">
            <v>0.22885537177004822</v>
          </cell>
          <cell r="AM16">
            <v>0.23731577524460115</v>
          </cell>
          <cell r="AN16">
            <v>0.23466188145409564</v>
          </cell>
          <cell r="AO16">
            <v>0.21745145221140383</v>
          </cell>
          <cell r="AP16">
            <v>0.19373503108215104</v>
          </cell>
          <cell r="AQ16">
            <v>0.16953050686858034</v>
          </cell>
          <cell r="AR16">
            <v>0.15116848416601023</v>
          </cell>
          <cell r="AS16">
            <v>0.13937527983014855</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row>
        <row r="17">
          <cell r="B17" t="str">
            <v>Cars2021</v>
          </cell>
          <cell r="E17">
            <v>0</v>
          </cell>
          <cell r="F17">
            <v>0</v>
          </cell>
          <cell r="G17">
            <v>0</v>
          </cell>
          <cell r="H17">
            <v>0</v>
          </cell>
          <cell r="I17">
            <v>0</v>
          </cell>
          <cell r="J17">
            <v>0</v>
          </cell>
          <cell r="K17">
            <v>0</v>
          </cell>
          <cell r="L17">
            <v>0</v>
          </cell>
          <cell r="M17">
            <v>0</v>
          </cell>
          <cell r="N17">
            <v>1.8140178943072235E-4</v>
          </cell>
          <cell r="O17">
            <v>1.2621316667471415E-3</v>
          </cell>
          <cell r="P17">
            <v>2.7997205909460541E-3</v>
          </cell>
          <cell r="Q17">
            <v>4.8097779945243902E-3</v>
          </cell>
          <cell r="R17">
            <v>6.4993583207619953E-3</v>
          </cell>
          <cell r="S17">
            <v>9.1547756351045839E-3</v>
          </cell>
          <cell r="T17">
            <v>1.171188359958618E-2</v>
          </cell>
          <cell r="U17">
            <v>1.5217276143156286E-2</v>
          </cell>
          <cell r="V17">
            <v>1.9437255056781056E-2</v>
          </cell>
          <cell r="W17">
            <v>2.5086431426834432E-2</v>
          </cell>
          <cell r="X17">
            <v>3.5244006123039649E-2</v>
          </cell>
          <cell r="Y17">
            <v>4.649655002618279E-2</v>
          </cell>
          <cell r="Z17">
            <v>5.7165755518730391E-2</v>
          </cell>
          <cell r="AA17">
            <v>7.0522746551762217E-2</v>
          </cell>
          <cell r="AB17">
            <v>8.3428580505930217E-2</v>
          </cell>
          <cell r="AC17">
            <v>0.10241450940792372</v>
          </cell>
          <cell r="AD17">
            <v>0.1275411531780202</v>
          </cell>
          <cell r="AE17">
            <v>0.15436426416259891</v>
          </cell>
          <cell r="AF17">
            <v>0.16804659389309534</v>
          </cell>
          <cell r="AG17">
            <v>0.15950969461778536</v>
          </cell>
          <cell r="AH17">
            <v>0.13436022270503564</v>
          </cell>
          <cell r="AI17">
            <v>0.14701580294322472</v>
          </cell>
          <cell r="AJ17">
            <v>0.16588080505956473</v>
          </cell>
          <cell r="AK17">
            <v>0.20431828108436922</v>
          </cell>
          <cell r="AL17">
            <v>0.22078096010719594</v>
          </cell>
          <cell r="AM17">
            <v>0.23023313076671112</v>
          </cell>
          <cell r="AN17">
            <v>0.22925799686913359</v>
          </cell>
          <cell r="AO17">
            <v>0.21323174432749939</v>
          </cell>
          <cell r="AP17">
            <v>0.19118913762224513</v>
          </cell>
          <cell r="AQ17">
            <v>0.16799009842656398</v>
          </cell>
          <cell r="AR17">
            <v>0.14980728721003814</v>
          </cell>
          <cell r="AS17">
            <v>0.13813147465566036</v>
          </cell>
          <cell r="AT17">
            <v>0.14225242729215656</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row>
        <row r="18">
          <cell r="B18" t="str">
            <v>Cars2022</v>
          </cell>
          <cell r="E18">
            <v>0</v>
          </cell>
          <cell r="F18">
            <v>0</v>
          </cell>
          <cell r="G18">
            <v>0</v>
          </cell>
          <cell r="H18">
            <v>0</v>
          </cell>
          <cell r="I18">
            <v>0</v>
          </cell>
          <cell r="J18">
            <v>0</v>
          </cell>
          <cell r="K18">
            <v>0</v>
          </cell>
          <cell r="L18">
            <v>0</v>
          </cell>
          <cell r="M18">
            <v>0</v>
          </cell>
          <cell r="N18">
            <v>0</v>
          </cell>
          <cell r="O18">
            <v>2.1275739296457155E-4</v>
          </cell>
          <cell r="P18">
            <v>1.3105411122142701E-3</v>
          </cell>
          <cell r="Q18">
            <v>4.2007727959815734E-3</v>
          </cell>
          <cell r="R18">
            <v>5.6862615280707631E-3</v>
          </cell>
          <cell r="S18">
            <v>8.0382824405537054E-3</v>
          </cell>
          <cell r="T18">
            <v>1.0221863697501211E-2</v>
          </cell>
          <cell r="U18">
            <v>1.3393897940001238E-2</v>
          </cell>
          <cell r="V18">
            <v>1.7105818875576672E-2</v>
          </cell>
          <cell r="W18">
            <v>2.2113434291989493E-2</v>
          </cell>
          <cell r="X18">
            <v>3.1153863317767403E-2</v>
          </cell>
          <cell r="Y18">
            <v>4.1244203733132215E-2</v>
          </cell>
          <cell r="Z18">
            <v>5.0879397350556806E-2</v>
          </cell>
          <cell r="AA18">
            <v>6.2889633562658406E-2</v>
          </cell>
          <cell r="AB18">
            <v>7.4744162802334146E-2</v>
          </cell>
          <cell r="AC18">
            <v>9.2164140015507642E-2</v>
          </cell>
          <cell r="AD18">
            <v>0.11529608115118617</v>
          </cell>
          <cell r="AE18">
            <v>0.14037909250171351</v>
          </cell>
          <cell r="AF18">
            <v>0.15404690802632393</v>
          </cell>
          <cell r="AG18">
            <v>0.14841951480452781</v>
          </cell>
          <cell r="AH18">
            <v>0.12566209995628586</v>
          </cell>
          <cell r="AI18">
            <v>0.13842431337364575</v>
          </cell>
          <cell r="AJ18">
            <v>0.15696813212509034</v>
          </cell>
          <cell r="AK18">
            <v>0.19480579033321113</v>
          </cell>
          <cell r="AL18">
            <v>0.21169832740489808</v>
          </cell>
          <cell r="AM18">
            <v>0.22211010939360729</v>
          </cell>
          <cell r="AN18">
            <v>0.2224158352645639</v>
          </cell>
          <cell r="AO18">
            <v>0.20832136123052694</v>
          </cell>
          <cell r="AP18">
            <v>0.18747905749568358</v>
          </cell>
          <cell r="AQ18">
            <v>0.16578252197266091</v>
          </cell>
          <cell r="AR18">
            <v>0.14844609025406608</v>
          </cell>
          <cell r="AS18">
            <v>0.13688766948117218</v>
          </cell>
          <cell r="AT18">
            <v>0.14098294603719433</v>
          </cell>
          <cell r="AU18">
            <v>0.14503602027440507</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row>
        <row r="19">
          <cell r="B19" t="str">
            <v>Cars2023</v>
          </cell>
          <cell r="E19">
            <v>0</v>
          </cell>
          <cell r="F19">
            <v>0</v>
          </cell>
          <cell r="G19">
            <v>0</v>
          </cell>
          <cell r="H19">
            <v>0</v>
          </cell>
          <cell r="I19">
            <v>0</v>
          </cell>
          <cell r="J19">
            <v>0</v>
          </cell>
          <cell r="K19">
            <v>0</v>
          </cell>
          <cell r="L19">
            <v>0</v>
          </cell>
          <cell r="M19">
            <v>0</v>
          </cell>
          <cell r="N19">
            <v>0</v>
          </cell>
          <cell r="O19">
            <v>0</v>
          </cell>
          <cell r="P19">
            <v>2.209177677367151E-4</v>
          </cell>
          <cell r="Q19">
            <v>1.9663695977407691E-3</v>
          </cell>
          <cell r="R19">
            <v>4.9662776047355349E-3</v>
          </cell>
          <cell r="S19">
            <v>7.0326598315829493E-3</v>
          </cell>
          <cell r="T19">
            <v>8.9752311519558804E-3</v>
          </cell>
          <cell r="U19">
            <v>1.1689887280451831E-2</v>
          </cell>
          <cell r="V19">
            <v>1.5056149999792221E-2</v>
          </cell>
          <cell r="W19">
            <v>1.9460999025362493E-2</v>
          </cell>
          <cell r="X19">
            <v>2.7461813826662851E-2</v>
          </cell>
          <cell r="Y19">
            <v>3.6457725074340509E-2</v>
          </cell>
          <cell r="Z19">
            <v>4.5131955574417279E-2</v>
          </cell>
          <cell r="AA19">
            <v>5.5973836543050652E-2</v>
          </cell>
          <cell r="AB19">
            <v>6.6654139826166747E-2</v>
          </cell>
          <cell r="AC19">
            <v>8.2570402661550274E-2</v>
          </cell>
          <cell r="AD19">
            <v>0.10375643283250563</v>
          </cell>
          <cell r="AE19">
            <v>0.12690146543066305</v>
          </cell>
          <cell r="AF19">
            <v>0.14009048835714799</v>
          </cell>
          <cell r="AG19">
            <v>0.13605492867620764</v>
          </cell>
          <cell r="AH19">
            <v>0.11692523109344893</v>
          </cell>
          <cell r="AI19">
            <v>0.129463092225787</v>
          </cell>
          <cell r="AJ19">
            <v>0.14779503615234096</v>
          </cell>
          <cell r="AK19">
            <v>0.18433899585172636</v>
          </cell>
          <cell r="AL19">
            <v>0.20184224222844155</v>
          </cell>
          <cell r="AM19">
            <v>0.21297279727162968</v>
          </cell>
          <cell r="AN19">
            <v>0.2145686215401349</v>
          </cell>
          <cell r="AO19">
            <v>0.20210404956119032</v>
          </cell>
          <cell r="AP19">
            <v>0.18316171723348881</v>
          </cell>
          <cell r="AQ19">
            <v>0.16256546451975645</v>
          </cell>
          <cell r="AR19">
            <v>0.14649534377205181</v>
          </cell>
          <cell r="AS19">
            <v>0.13564386430668399</v>
          </cell>
          <cell r="AT19">
            <v>0.13971346478223209</v>
          </cell>
          <cell r="AU19">
            <v>0.14374169783269</v>
          </cell>
          <cell r="AV19">
            <v>0.14792660863859605</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row>
        <row r="20">
          <cell r="B20" t="str">
            <v>Cars2024</v>
          </cell>
          <cell r="E20">
            <v>0</v>
          </cell>
          <cell r="F20">
            <v>0</v>
          </cell>
          <cell r="G20">
            <v>0</v>
          </cell>
          <cell r="H20">
            <v>0</v>
          </cell>
          <cell r="I20">
            <v>0</v>
          </cell>
          <cell r="J20">
            <v>0</v>
          </cell>
          <cell r="K20">
            <v>0</v>
          </cell>
          <cell r="L20">
            <v>0</v>
          </cell>
          <cell r="M20">
            <v>0</v>
          </cell>
          <cell r="N20">
            <v>0</v>
          </cell>
          <cell r="O20">
            <v>0</v>
          </cell>
          <cell r="P20">
            <v>0</v>
          </cell>
          <cell r="Q20">
            <v>3.3147070170447951E-4</v>
          </cell>
          <cell r="R20">
            <v>2.3247001849836871E-3</v>
          </cell>
          <cell r="S20">
            <v>6.1421974439440415E-3</v>
          </cell>
          <cell r="T20">
            <v>7.8523923572389638E-3</v>
          </cell>
          <cell r="U20">
            <v>1.0264218305709966E-2</v>
          </cell>
          <cell r="V20">
            <v>1.3140662797608988E-2</v>
          </cell>
          <cell r="W20">
            <v>1.7129125626953654E-2</v>
          </cell>
          <cell r="X20">
            <v>2.4167857649726024E-2</v>
          </cell>
          <cell r="Y20">
            <v>3.2137114049807236E-2</v>
          </cell>
          <cell r="Z20">
            <v>3.9894294942531973E-2</v>
          </cell>
          <cell r="AA20">
            <v>4.9650916397165436E-2</v>
          </cell>
          <cell r="AB20">
            <v>5.9324370586931942E-2</v>
          </cell>
          <cell r="AC20">
            <v>7.3633297346050314E-2</v>
          </cell>
          <cell r="AD20">
            <v>9.295600692703862E-2</v>
          </cell>
          <cell r="AE20">
            <v>0.1142002680649451</v>
          </cell>
          <cell r="AF20">
            <v>0.12664056982133803</v>
          </cell>
          <cell r="AG20">
            <v>0.1237285554500701</v>
          </cell>
          <cell r="AH20">
            <v>0.10718438203911296</v>
          </cell>
          <cell r="AI20">
            <v>0.12046195298215237</v>
          </cell>
          <cell r="AJ20">
            <v>0.13822717938470855</v>
          </cell>
          <cell r="AK20">
            <v>0.17356636781840951</v>
          </cell>
          <cell r="AL20">
            <v>0.19099738354393564</v>
          </cell>
          <cell r="AM20">
            <v>0.20305737632376997</v>
          </cell>
          <cell r="AN20">
            <v>0.20574155611773082</v>
          </cell>
          <cell r="AO20">
            <v>0.19497347061840614</v>
          </cell>
          <cell r="AP20">
            <v>0.17769529038602142</v>
          </cell>
          <cell r="AQ20">
            <v>0.15882184411442293</v>
          </cell>
          <cell r="AR20">
            <v>0.1436525595515572</v>
          </cell>
          <cell r="AS20">
            <v>0.13386135329106744</v>
          </cell>
          <cell r="AT20">
            <v>0.13844398352726989</v>
          </cell>
          <cell r="AU20">
            <v>0.14244737539097493</v>
          </cell>
          <cell r="AV20">
            <v>0.14660649016785005</v>
          </cell>
          <cell r="AW20">
            <v>0.15077844992524828</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row>
        <row r="21">
          <cell r="B21" t="str">
            <v>Cars2025</v>
          </cell>
          <cell r="E21">
            <v>0</v>
          </cell>
          <cell r="F21">
            <v>0</v>
          </cell>
          <cell r="G21">
            <v>0</v>
          </cell>
          <cell r="H21">
            <v>0</v>
          </cell>
          <cell r="I21">
            <v>0</v>
          </cell>
          <cell r="J21">
            <v>0</v>
          </cell>
          <cell r="K21">
            <v>0</v>
          </cell>
          <cell r="L21">
            <v>0</v>
          </cell>
          <cell r="M21">
            <v>0</v>
          </cell>
          <cell r="N21">
            <v>0</v>
          </cell>
          <cell r="O21">
            <v>0</v>
          </cell>
          <cell r="P21">
            <v>0</v>
          </cell>
          <cell r="Q21">
            <v>0</v>
          </cell>
          <cell r="R21">
            <v>3.9187444845282951E-4</v>
          </cell>
          <cell r="S21">
            <v>2.8751448611184552E-3</v>
          </cell>
          <cell r="T21">
            <v>6.8581369525195423E-3</v>
          </cell>
          <cell r="U21">
            <v>8.9801218500344879E-3</v>
          </cell>
          <cell r="V21">
            <v>1.1538060923985818E-2</v>
          </cell>
          <cell r="W21">
            <v>1.4949908435077154E-2</v>
          </cell>
          <cell r="X21">
            <v>2.1271994786957193E-2</v>
          </cell>
          <cell r="Y21">
            <v>2.828237065953243E-2</v>
          </cell>
          <cell r="Z21">
            <v>3.5166415454900408E-2</v>
          </cell>
          <cell r="AA21">
            <v>4.3888820630637829E-2</v>
          </cell>
          <cell r="AB21">
            <v>5.262296719755425E-2</v>
          </cell>
          <cell r="AC21">
            <v>6.5536049684043418E-2</v>
          </cell>
          <cell r="AD21">
            <v>8.2894803434783657E-2</v>
          </cell>
          <cell r="AE21">
            <v>0.1023127011936841</v>
          </cell>
          <cell r="AF21">
            <v>0.11396548473584192</v>
          </cell>
          <cell r="AG21">
            <v>0.11184952632487841</v>
          </cell>
          <cell r="AH21">
            <v>9.7473637195967397E-2</v>
          </cell>
          <cell r="AI21">
            <v>0.11042646543326005</v>
          </cell>
          <cell r="AJ21">
            <v>0.12861670224017455</v>
          </cell>
          <cell r="AK21">
            <v>0.16233014371915755</v>
          </cell>
          <cell r="AL21">
            <v>0.17983564449491443</v>
          </cell>
          <cell r="AM21">
            <v>0.19214722923679156</v>
          </cell>
          <cell r="AN21">
            <v>0.19616280164058916</v>
          </cell>
          <cell r="AO21">
            <v>0.1869525234341044</v>
          </cell>
          <cell r="AP21">
            <v>0.17142589450499104</v>
          </cell>
          <cell r="AQ21">
            <v>0.15408183618184484</v>
          </cell>
          <cell r="AR21">
            <v>0.14034447283827967</v>
          </cell>
          <cell r="AS21">
            <v>0.1312637352844363</v>
          </cell>
          <cell r="AT21">
            <v>0.13662467583543619</v>
          </cell>
          <cell r="AU21">
            <v>0.14115305294925987</v>
          </cell>
          <cell r="AV21">
            <v>0.14528637169710401</v>
          </cell>
          <cell r="AW21">
            <v>0.14943288121000065</v>
          </cell>
          <cell r="AX21">
            <v>0.15354594137448158</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row>
        <row r="22">
          <cell r="B22" t="str">
            <v>Cars2026</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4.8466284553622471E-4</v>
          </cell>
          <cell r="T22">
            <v>3.2102740746838788E-3</v>
          </cell>
          <cell r="U22">
            <v>7.843075421603703E-3</v>
          </cell>
          <cell r="V22">
            <v>1.0094601451809956E-2</v>
          </cell>
          <cell r="W22">
            <v>1.3126655556774175E-2</v>
          </cell>
          <cell r="X22">
            <v>1.8565709728699455E-2</v>
          </cell>
          <cell r="Y22">
            <v>2.4893494903516413E-2</v>
          </cell>
          <cell r="Z22">
            <v>3.0948317111522617E-2</v>
          </cell>
          <cell r="AA22">
            <v>3.8687549243467297E-2</v>
          </cell>
          <cell r="AB22">
            <v>4.6515958535606181E-2</v>
          </cell>
          <cell r="AC22">
            <v>5.8132962198513188E-2</v>
          </cell>
          <cell r="AD22">
            <v>7.377909386455582E-2</v>
          </cell>
          <cell r="AE22">
            <v>9.1238764816878426E-2</v>
          </cell>
          <cell r="AF22">
            <v>0.10210235740900812</v>
          </cell>
          <cell r="AG22">
            <v>0.10065483362142376</v>
          </cell>
          <cell r="AH22">
            <v>8.8115311052278406E-2</v>
          </cell>
          <cell r="AI22">
            <v>0.10042199267937026</v>
          </cell>
          <cell r="AJ22">
            <v>0.11790185591768385</v>
          </cell>
          <cell r="AK22">
            <v>0.15104386743813791</v>
          </cell>
          <cell r="AL22">
            <v>0.16819356413120967</v>
          </cell>
          <cell r="AM22">
            <v>0.18091829409674459</v>
          </cell>
          <cell r="AN22">
            <v>0.18562309578188566</v>
          </cell>
          <cell r="AO22">
            <v>0.17824853404737773</v>
          </cell>
          <cell r="AP22">
            <v>0.1643736630322421</v>
          </cell>
          <cell r="AQ22">
            <v>0.14864556363347545</v>
          </cell>
          <cell r="AR22">
            <v>0.13615591856064724</v>
          </cell>
          <cell r="AS22">
            <v>0.12824094320899279</v>
          </cell>
          <cell r="AT22">
            <v>0.13397343476118392</v>
          </cell>
          <cell r="AU22">
            <v>0.13929814507667748</v>
          </cell>
          <cell r="AV22">
            <v>0.143966253226358</v>
          </cell>
          <cell r="AW22">
            <v>0.14808731249475302</v>
          </cell>
          <cell r="AX22">
            <v>0.15217567516489275</v>
          </cell>
          <cell r="AY22">
            <v>0.15596389116934783</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row>
        <row r="23">
          <cell r="B23" t="str">
            <v>Cars2027</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5.4115553933592106E-4</v>
          </cell>
          <cell r="U23">
            <v>3.6713209237553435E-3</v>
          </cell>
          <cell r="V23">
            <v>8.8164416763756564E-3</v>
          </cell>
          <cell r="W23">
            <v>1.1484456280288635E-2</v>
          </cell>
          <cell r="X23">
            <v>1.630148290432866E-2</v>
          </cell>
          <cell r="Y23">
            <v>2.1726472065277072E-2</v>
          </cell>
          <cell r="Z23">
            <v>2.7239999912398949E-2</v>
          </cell>
          <cell r="AA23">
            <v>3.4047102235653874E-2</v>
          </cell>
          <cell r="AB23">
            <v>4.100334460108717E-2</v>
          </cell>
          <cell r="AC23">
            <v>5.1386506751441408E-2</v>
          </cell>
          <cell r="AD23">
            <v>6.5444855088863496E-2</v>
          </cell>
          <cell r="AE23">
            <v>8.1205493162264761E-2</v>
          </cell>
          <cell r="AF23">
            <v>9.1051187840835032E-2</v>
          </cell>
          <cell r="AG23">
            <v>9.0177265697416284E-2</v>
          </cell>
          <cell r="AH23">
            <v>7.9296106697005514E-2</v>
          </cell>
          <cell r="AI23">
            <v>9.0780598487797237E-2</v>
          </cell>
          <cell r="AJ23">
            <v>0.10722012395665854</v>
          </cell>
          <cell r="AK23">
            <v>0.13846065080012976</v>
          </cell>
          <cell r="AL23">
            <v>0.15649962368378184</v>
          </cell>
          <cell r="AM23">
            <v>0.16920612588307193</v>
          </cell>
          <cell r="AN23">
            <v>0.17477542594397774</v>
          </cell>
          <cell r="AO23">
            <v>0.16867135069308103</v>
          </cell>
          <cell r="AP23">
            <v>0.15672088257114122</v>
          </cell>
          <cell r="AQ23">
            <v>0.14253048443165753</v>
          </cell>
          <cell r="AR23">
            <v>0.13135210325891553</v>
          </cell>
          <cell r="AS23">
            <v>0.12441361648651758</v>
          </cell>
          <cell r="AT23">
            <v>0.13088824267794391</v>
          </cell>
          <cell r="AU23">
            <v>0.13659502456395783</v>
          </cell>
          <cell r="AV23">
            <v>0.14207437677794882</v>
          </cell>
          <cell r="AW23">
            <v>0.14674174377950538</v>
          </cell>
          <cell r="AX23">
            <v>0.15080540895530392</v>
          </cell>
          <cell r="AY23">
            <v>0.15457204682574432</v>
          </cell>
          <cell r="AZ23">
            <v>0.15828235193351195</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row>
        <row r="24">
          <cell r="B24" t="str">
            <v>Cars2028</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6.1887415477624417E-4</v>
          </cell>
          <cell r="V24">
            <v>4.1269508527725183E-3</v>
          </cell>
          <cell r="W24">
            <v>1.0030315655691036E-2</v>
          </cell>
          <cell r="X24">
            <v>1.4262099505004618E-2</v>
          </cell>
          <cell r="Y24">
            <v>1.9076766690798549E-2</v>
          </cell>
          <cell r="Z24">
            <v>2.3774447880811015E-2</v>
          </cell>
          <cell r="AA24">
            <v>2.9967479607197957E-2</v>
          </cell>
          <cell r="AB24">
            <v>3.6085125393997261E-2</v>
          </cell>
          <cell r="AC24">
            <v>4.5296683342827444E-2</v>
          </cell>
          <cell r="AD24">
            <v>5.7849838726384398E-2</v>
          </cell>
          <cell r="AE24">
            <v>7.2032352988510212E-2</v>
          </cell>
          <cell r="AF24">
            <v>8.1038543501382551E-2</v>
          </cell>
          <cell r="AG24">
            <v>8.0416822552854539E-2</v>
          </cell>
          <cell r="AH24">
            <v>7.1041854872874718E-2</v>
          </cell>
          <cell r="AI24">
            <v>8.1694633290638016E-2</v>
          </cell>
          <cell r="AJ24">
            <v>9.6926049394365665E-2</v>
          </cell>
          <cell r="AK24">
            <v>0.12591632274452469</v>
          </cell>
          <cell r="AL24">
            <v>0.14346189694928652</v>
          </cell>
          <cell r="AM24">
            <v>0.15744178537671924</v>
          </cell>
          <cell r="AN24">
            <v>0.16346093064380904</v>
          </cell>
          <cell r="AO24">
            <v>0.15881432769857998</v>
          </cell>
          <cell r="AP24">
            <v>0.14830036659970508</v>
          </cell>
          <cell r="AQ24">
            <v>0.1358946615981913</v>
          </cell>
          <cell r="AR24">
            <v>0.1259484538319188</v>
          </cell>
          <cell r="AS24">
            <v>0.1200240898251738</v>
          </cell>
          <cell r="AT24">
            <v>0.12698190780295224</v>
          </cell>
          <cell r="AU24">
            <v>0.13344946149657877</v>
          </cell>
          <cell r="AV24">
            <v>0.13931738269171076</v>
          </cell>
          <cell r="AW24">
            <v>0.14481339430292045</v>
          </cell>
          <cell r="AX24">
            <v>0.14943514274571509</v>
          </cell>
          <cell r="AY24">
            <v>0.15318020248214081</v>
          </cell>
          <cell r="AZ24">
            <v>0.15686981731040675</v>
          </cell>
          <cell r="BA24">
            <v>0.16057799260055824</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row>
        <row r="25">
          <cell r="B25" t="str">
            <v>Cars2029</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6.9567964061288765E-4</v>
          </cell>
          <cell r="W25">
            <v>4.6951617521331515E-3</v>
          </cell>
          <cell r="X25">
            <v>1.2456258829910917E-2</v>
          </cell>
          <cell r="Y25">
            <v>1.6690183732038295E-2</v>
          </cell>
          <cell r="Z25">
            <v>2.0874976575217752E-2</v>
          </cell>
          <cell r="AA25">
            <v>2.6154929674441781E-2</v>
          </cell>
          <cell r="AB25">
            <v>3.1761300914336862E-2</v>
          </cell>
          <cell r="AC25">
            <v>3.9863491972671347E-2</v>
          </cell>
          <cell r="AD25">
            <v>5.0994044777117817E-2</v>
          </cell>
          <cell r="AE25">
            <v>6.3672843309212274E-2</v>
          </cell>
          <cell r="AF25">
            <v>7.1884262306024613E-2</v>
          </cell>
          <cell r="AG25">
            <v>7.1573609606109423E-2</v>
          </cell>
          <cell r="AH25">
            <v>6.3352555579884867E-2</v>
          </cell>
          <cell r="AI25">
            <v>7.3190709151744443E-2</v>
          </cell>
          <cell r="AJ25">
            <v>8.7225003948914873E-2</v>
          </cell>
          <cell r="AK25">
            <v>0.11382724872455965</v>
          </cell>
          <cell r="AL25">
            <v>0.13046446346611548</v>
          </cell>
          <cell r="AM25">
            <v>0.14432556869826696</v>
          </cell>
          <cell r="AN25">
            <v>0.15209603449987186</v>
          </cell>
          <cell r="AO25">
            <v>0.14853311136258882</v>
          </cell>
          <cell r="AP25">
            <v>0.13963380812572829</v>
          </cell>
          <cell r="AQ25">
            <v>0.12859312558303365</v>
          </cell>
          <cell r="AR25">
            <v>0.12008464421175043</v>
          </cell>
          <cell r="AS25">
            <v>0.11508645968360558</v>
          </cell>
          <cell r="AT25">
            <v>0.12250176740071773</v>
          </cell>
          <cell r="AU25">
            <v>0.12946668752981677</v>
          </cell>
          <cell r="AV25">
            <v>0.13610912810822287</v>
          </cell>
          <cell r="AW25">
            <v>0.14200324879494325</v>
          </cell>
          <cell r="AX25">
            <v>0.14747139901557318</v>
          </cell>
          <cell r="AY25">
            <v>0.15178835813853733</v>
          </cell>
          <cell r="AZ25">
            <v>0.15545728268730152</v>
          </cell>
          <cell r="BA25">
            <v>0.15914497134780164</v>
          </cell>
          <cell r="BB25">
            <v>0.16289980512559871</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row>
        <row r="26">
          <cell r="B26" t="str">
            <v>Cars2030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7.9146288794522998E-4</v>
          </cell>
          <cell r="X26">
            <v>5.8307387364908737E-3</v>
          </cell>
          <cell r="Y26">
            <v>1.4576903520557105E-2</v>
          </cell>
          <cell r="Z26">
            <v>1.8263430071220079E-2</v>
          </cell>
          <cell r="AA26">
            <v>2.2965140852802626E-2</v>
          </cell>
          <cell r="AB26">
            <v>2.7720535816556723E-2</v>
          </cell>
          <cell r="AC26">
            <v>3.5086932640973567E-2</v>
          </cell>
          <cell r="AD26">
            <v>4.4877473241063809E-2</v>
          </cell>
          <cell r="AE26">
            <v>5.6126964124370168E-2</v>
          </cell>
          <cell r="AF26">
            <v>6.3541938869328657E-2</v>
          </cell>
          <cell r="AG26">
            <v>6.348850688594615E-2</v>
          </cell>
          <cell r="AH26">
            <v>5.6385852321431632E-2</v>
          </cell>
          <cell r="AI26">
            <v>6.5268826071115352E-2</v>
          </cell>
          <cell r="AJ26">
            <v>7.8145401204908579E-2</v>
          </cell>
          <cell r="AK26">
            <v>0.10243461155728258</v>
          </cell>
          <cell r="AL26">
            <v>0.11793872795034037</v>
          </cell>
          <cell r="AM26">
            <v>0.13124988784525501</v>
          </cell>
          <cell r="AN26">
            <v>0.1394251635512205</v>
          </cell>
          <cell r="AO26">
            <v>0.13820609696273772</v>
          </cell>
          <cell r="AP26">
            <v>0.13059428751091584</v>
          </cell>
          <cell r="AQ26">
            <v>0.12107824299865697</v>
          </cell>
          <cell r="AR26">
            <v>0.11363257064044277</v>
          </cell>
          <cell r="AS26">
            <v>0.10972835429277289</v>
          </cell>
          <cell r="AT26">
            <v>0.11746220892546322</v>
          </cell>
          <cell r="AU26">
            <v>0.12489887981939964</v>
          </cell>
          <cell r="AV26">
            <v>0.13204697689390715</v>
          </cell>
          <cell r="AW26">
            <v>0.1387331430478041</v>
          </cell>
          <cell r="AX26">
            <v>0.14460967416274742</v>
          </cell>
          <cell r="AY26">
            <v>0.14979369054478195</v>
          </cell>
          <cell r="AZ26">
            <v>0.15404474806419632</v>
          </cell>
          <cell r="BA26">
            <v>0.15771195009504504</v>
          </cell>
          <cell r="BB26">
            <v>0.16144606368174111</v>
          </cell>
          <cell r="BC26">
            <v>0.16546951531859092</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row>
        <row r="27">
          <cell r="B27" t="str">
            <v>Cars2031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9.8288697234776663E-4</v>
          </cell>
          <cell r="Y27">
            <v>6.8234063835690504E-3</v>
          </cell>
          <cell r="Z27">
            <v>1.5950948316499073E-2</v>
          </cell>
          <cell r="AA27">
            <v>2.0092106093130079E-2</v>
          </cell>
          <cell r="AB27">
            <v>2.4339809644545417E-2</v>
          </cell>
          <cell r="AC27">
            <v>3.0623071000475996E-2</v>
          </cell>
          <cell r="AD27">
            <v>3.950012411822288E-2</v>
          </cell>
          <cell r="AE27">
            <v>4.9394715433983959E-2</v>
          </cell>
          <cell r="AF27">
            <v>5.6011573191293913E-2</v>
          </cell>
          <cell r="AG27">
            <v>5.6120528945229745E-2</v>
          </cell>
          <cell r="AH27">
            <v>5.0016390022525614E-2</v>
          </cell>
          <cell r="AI27">
            <v>5.8091395909017331E-2</v>
          </cell>
          <cell r="AJ27">
            <v>6.9687241162345537E-2</v>
          </cell>
          <cell r="AK27">
            <v>9.1771779363873526E-2</v>
          </cell>
          <cell r="AL27">
            <v>0.10613458482499993</v>
          </cell>
          <cell r="AM27">
            <v>0.118648744683755</v>
          </cell>
          <cell r="AN27">
            <v>0.12679345208167378</v>
          </cell>
          <cell r="AO27">
            <v>0.12669237390815591</v>
          </cell>
          <cell r="AP27">
            <v>0.12151450001241464</v>
          </cell>
          <cell r="AQ27">
            <v>0.11323996021970321</v>
          </cell>
          <cell r="AR27">
            <v>0.10699197129073318</v>
          </cell>
          <cell r="AS27">
            <v>0.10383271776569887</v>
          </cell>
          <cell r="AT27">
            <v>0.1119934952592951</v>
          </cell>
          <cell r="AU27">
            <v>0.11976070735300008</v>
          </cell>
          <cell r="AV27">
            <v>0.12738813213081432</v>
          </cell>
          <cell r="AW27">
            <v>0.134592678603352</v>
          </cell>
          <cell r="AX27">
            <v>0.14127954664394404</v>
          </cell>
          <cell r="AY27">
            <v>0.14688690095785176</v>
          </cell>
          <cell r="AZ27">
            <v>0.15202042900099505</v>
          </cell>
          <cell r="BA27">
            <v>0.15627892884228847</v>
          </cell>
          <cell r="BB27">
            <v>0.15999232223788351</v>
          </cell>
          <cell r="BC27">
            <v>0.16399284140895551</v>
          </cell>
          <cell r="BD27">
            <v>0.16304818609504484</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row>
        <row r="28">
          <cell r="B28" t="str">
            <v>Cars2032</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1.1502208458547532E-3</v>
          </cell>
          <cell r="Z28">
            <v>7.4665927790005769E-3</v>
          </cell>
          <cell r="AA28">
            <v>1.7548080760917215E-2</v>
          </cell>
          <cell r="AB28">
            <v>2.1294798094178283E-2</v>
          </cell>
          <cell r="AC28">
            <v>2.6888359006314793E-2</v>
          </cell>
          <cell r="AD28">
            <v>3.4474803419760836E-2</v>
          </cell>
          <cell r="AE28">
            <v>4.3476097238054207E-2</v>
          </cell>
          <cell r="AF28">
            <v>4.9293165271920431E-2</v>
          </cell>
          <cell r="AG28">
            <v>4.9469675783959527E-2</v>
          </cell>
          <cell r="AH28">
            <v>4.421188025476145E-2</v>
          </cell>
          <cell r="AI28">
            <v>5.1529271884997355E-2</v>
          </cell>
          <cell r="AJ28">
            <v>6.2023930256660816E-2</v>
          </cell>
          <cell r="AK28">
            <v>8.183875214433102E-2</v>
          </cell>
          <cell r="AL28">
            <v>9.5086607479244523E-2</v>
          </cell>
          <cell r="AM28">
            <v>0.10677353805545613</v>
          </cell>
          <cell r="AN28">
            <v>0.11462016593375936</v>
          </cell>
          <cell r="AO28">
            <v>0.11521423415319096</v>
          </cell>
          <cell r="AP28">
            <v>0.11139132649832478</v>
          </cell>
          <cell r="AQ28">
            <v>0.10536676151606396</v>
          </cell>
          <cell r="AR28">
            <v>0.10006559620232219</v>
          </cell>
          <cell r="AS28">
            <v>9.7764814221958429E-2</v>
          </cell>
          <cell r="AT28">
            <v>0.10597615411077413</v>
          </cell>
          <cell r="AU28">
            <v>0.11418498199449853</v>
          </cell>
          <cell r="AV28">
            <v>0.12214755516161277</v>
          </cell>
          <cell r="AW28">
            <v>0.12984401709960808</v>
          </cell>
          <cell r="AX28">
            <v>0.13706308526523803</v>
          </cell>
          <cell r="AY28">
            <v>0.14350433257946663</v>
          </cell>
          <cell r="AZ28">
            <v>0.1490704289147855</v>
          </cell>
          <cell r="BA28">
            <v>0.15422525016250457</v>
          </cell>
          <cell r="BB28">
            <v>0.15853858079402591</v>
          </cell>
          <cell r="BC28">
            <v>0.16251616749932007</v>
          </cell>
          <cell r="BD28">
            <v>0.16159312047793487</v>
          </cell>
          <cell r="BE28">
            <v>0.16495995440427577</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row>
        <row r="29">
          <cell r="B29" t="str">
            <v>Cars2033</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1.2586427041185368E-3</v>
          </cell>
          <cell r="AA29">
            <v>8.2142058575449487E-3</v>
          </cell>
          <cell r="AB29">
            <v>1.8598490124031183E-2</v>
          </cell>
          <cell r="AC29">
            <v>2.3524513317283488E-2</v>
          </cell>
          <cell r="AD29">
            <v>3.0270343918421823E-2</v>
          </cell>
          <cell r="AE29">
            <v>3.7944941672951843E-2</v>
          </cell>
          <cell r="AF29">
            <v>4.3386715111208778E-2</v>
          </cell>
          <cell r="AG29">
            <v>4.3535947402135539E-2</v>
          </cell>
          <cell r="AH29">
            <v>3.8972323018138598E-2</v>
          </cell>
          <cell r="AI29">
            <v>4.5549188919242783E-2</v>
          </cell>
          <cell r="AJ29">
            <v>5.5017579033171025E-2</v>
          </cell>
          <cell r="AK29">
            <v>7.2839173579379093E-2</v>
          </cell>
          <cell r="AL29">
            <v>8.4794795913072624E-2</v>
          </cell>
          <cell r="AM29">
            <v>9.5659049488813416E-2</v>
          </cell>
          <cell r="AN29">
            <v>0.10314816799681314</v>
          </cell>
          <cell r="AO29">
            <v>0.10415265472907237</v>
          </cell>
          <cell r="AP29">
            <v>0.10129943877376781</v>
          </cell>
          <cell r="AQ29">
            <v>9.6588829587480399E-2</v>
          </cell>
          <cell r="AR29">
            <v>9.3108367316242696E-2</v>
          </cell>
          <cell r="AS29">
            <v>9.1435780691862603E-2</v>
          </cell>
          <cell r="AT29">
            <v>9.9782989808441067E-2</v>
          </cell>
          <cell r="AU29">
            <v>0.10804989362076911</v>
          </cell>
          <cell r="AV29">
            <v>0.11646070480938403</v>
          </cell>
          <cell r="AW29">
            <v>0.12450240831534504</v>
          </cell>
          <cell r="AX29">
            <v>0.13222726355979797</v>
          </cell>
          <cell r="AY29">
            <v>0.13922147288482703</v>
          </cell>
          <cell r="AZ29">
            <v>0.14563757740991135</v>
          </cell>
          <cell r="BA29">
            <v>0.15123246488841421</v>
          </cell>
          <cell r="BB29">
            <v>0.15645520777815083</v>
          </cell>
          <cell r="BC29">
            <v>0.16103949358968467</v>
          </cell>
          <cell r="BD29">
            <v>0.16013805486082489</v>
          </cell>
          <cell r="BE29">
            <v>0.16348782789000857</v>
          </cell>
          <cell r="BF29">
            <v>0.16661494557712431</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row>
        <row r="30">
          <cell r="B30" t="str">
            <v>Cars2034</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1.3846677565976175E-3</v>
          </cell>
          <cell r="AB30">
            <v>8.7058994427789294E-3</v>
          </cell>
          <cell r="AC30">
            <v>2.0545882927330939E-2</v>
          </cell>
          <cell r="AD30">
            <v>2.6483397832512884E-2</v>
          </cell>
          <cell r="AE30">
            <v>3.3317272920150472E-2</v>
          </cell>
          <cell r="AF30">
            <v>3.786693100030146E-2</v>
          </cell>
          <cell r="AG30">
            <v>3.8319343799758286E-2</v>
          </cell>
          <cell r="AH30">
            <v>3.4297718312657099E-2</v>
          </cell>
          <cell r="AI30">
            <v>4.0151147011753055E-2</v>
          </cell>
          <cell r="AJ30">
            <v>4.8632670511125471E-2</v>
          </cell>
          <cell r="AK30">
            <v>6.4611110139767211E-2</v>
          </cell>
          <cell r="AL30">
            <v>7.5470149486732613E-2</v>
          </cell>
          <cell r="AM30">
            <v>8.5305278983825339E-2</v>
          </cell>
          <cell r="AN30">
            <v>9.2411058833349033E-2</v>
          </cell>
          <cell r="AO30">
            <v>9.3728319443517949E-2</v>
          </cell>
          <cell r="AP30">
            <v>9.1573802042764663E-2</v>
          </cell>
          <cell r="AQ30">
            <v>8.783802596312569E-2</v>
          </cell>
          <cell r="AR30">
            <v>8.5351662084688917E-2</v>
          </cell>
          <cell r="AS30">
            <v>8.5078554244478549E-2</v>
          </cell>
          <cell r="AT30">
            <v>9.3323304969301982E-2</v>
          </cell>
          <cell r="AU30">
            <v>0.10173554158886235</v>
          </cell>
          <cell r="AV30">
            <v>0.11020334325804787</v>
          </cell>
          <cell r="AW30">
            <v>0.1187059225515108</v>
          </cell>
          <cell r="AX30">
            <v>0.12678761121133245</v>
          </cell>
          <cell r="AY30">
            <v>0.13430949954687874</v>
          </cell>
          <cell r="AZ30">
            <v>0.14129105142632503</v>
          </cell>
          <cell r="BA30">
            <v>0.14774982518275676</v>
          </cell>
          <cell r="BB30">
            <v>0.15341914953606775</v>
          </cell>
          <cell r="BC30">
            <v>0.15892325580229821</v>
          </cell>
          <cell r="BD30">
            <v>0.15868298924371493</v>
          </cell>
          <cell r="BE30">
            <v>0.16201570137574137</v>
          </cell>
          <cell r="BF30">
            <v>0.16512804968203842</v>
          </cell>
          <cell r="BG30">
            <v>0.16821188611283652</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row>
        <row r="31">
          <cell r="B31" t="str">
            <v>Cars2035</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1.467552488902447E-3</v>
          </cell>
          <cell r="AC31">
            <v>9.6174683824109142E-3</v>
          </cell>
          <cell r="AD31">
            <v>2.3130118954893343E-2</v>
          </cell>
          <cell r="AE31">
            <v>2.9149143327102167E-2</v>
          </cell>
          <cell r="AF31">
            <v>3.3248776231085062E-2</v>
          </cell>
          <cell r="AG31">
            <v>3.3444245408369426E-2</v>
          </cell>
          <cell r="AH31">
            <v>3.0188066138317347E-2</v>
          </cell>
          <cell r="AI31">
            <v>3.5335146162528218E-2</v>
          </cell>
          <cell r="AJ31">
            <v>4.2869204690523556E-2</v>
          </cell>
          <cell r="AK31">
            <v>5.7112851674023038E-2</v>
          </cell>
          <cell r="AL31">
            <v>6.6944885576412427E-2</v>
          </cell>
          <cell r="AM31">
            <v>7.5924496162673064E-2</v>
          </cell>
          <cell r="AN31">
            <v>8.2408838443365565E-2</v>
          </cell>
          <cell r="AO31">
            <v>8.3971760339102447E-2</v>
          </cell>
          <cell r="AP31">
            <v>8.2408447416423988E-2</v>
          </cell>
          <cell r="AQ31">
            <v>7.9404803212566835E-2</v>
          </cell>
          <cell r="AR31">
            <v>7.7618929043970872E-2</v>
          </cell>
          <cell r="AS31">
            <v>7.7990799557945092E-2</v>
          </cell>
          <cell r="AT31">
            <v>8.6834845221717263E-2</v>
          </cell>
          <cell r="AU31">
            <v>9.5149453750997384E-2</v>
          </cell>
          <cell r="AV31">
            <v>0.10376314529851359</v>
          </cell>
          <cell r="AW31">
            <v>0.11232792684123703</v>
          </cell>
          <cell r="AX31">
            <v>0.12088473275812538</v>
          </cell>
          <cell r="AY31">
            <v>0.12878418680151585</v>
          </cell>
          <cell r="AZ31">
            <v>0.13630605979309526</v>
          </cell>
          <cell r="BA31">
            <v>0.14334025956344096</v>
          </cell>
          <cell r="BB31">
            <v>0.14988615401042621</v>
          </cell>
          <cell r="BC31">
            <v>0.15583930437946403</v>
          </cell>
          <cell r="BD31">
            <v>0.15659771854043883</v>
          </cell>
          <cell r="BE31">
            <v>0.16054357486147416</v>
          </cell>
          <cell r="BF31">
            <v>0.16364115378695254</v>
          </cell>
          <cell r="BG31">
            <v>0.16671073888922172</v>
          </cell>
          <cell r="BH31">
            <v>0.16981344693387745</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row>
        <row r="32">
          <cell r="B32" t="str">
            <v>Cars2036</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1.621215562425849E-3</v>
          </cell>
          <cell r="AD32">
            <v>1.0827141793657071E-2</v>
          </cell>
          <cell r="AE32">
            <v>2.5458332682726414E-2</v>
          </cell>
          <cell r="AF32">
            <v>2.9089215859095265E-2</v>
          </cell>
          <cell r="AG32">
            <v>2.9365470145745812E-2</v>
          </cell>
          <cell r="AH32">
            <v>2.6347452545373209E-2</v>
          </cell>
          <cell r="AI32">
            <v>3.1101186371568671E-2</v>
          </cell>
          <cell r="AJ32">
            <v>3.7727181571365336E-2</v>
          </cell>
          <cell r="AK32">
            <v>5.034439818214588E-2</v>
          </cell>
          <cell r="AL32">
            <v>5.9175787445676954E-2</v>
          </cell>
          <cell r="AM32">
            <v>6.7347908313742558E-2</v>
          </cell>
          <cell r="AN32">
            <v>7.3346569083374197E-2</v>
          </cell>
          <cell r="AO32">
            <v>7.4882977415824503E-2</v>
          </cell>
          <cell r="AP32">
            <v>7.3830219483872889E-2</v>
          </cell>
          <cell r="AQ32">
            <v>7.1457408168970157E-2</v>
          </cell>
          <cell r="AR32">
            <v>7.0166829442342538E-2</v>
          </cell>
          <cell r="AS32">
            <v>7.0924949662540107E-2</v>
          </cell>
          <cell r="AT32">
            <v>7.9600776817051383E-2</v>
          </cell>
          <cell r="AU32">
            <v>8.8534027937787058E-2</v>
          </cell>
          <cell r="AV32">
            <v>9.7045795800037332E-2</v>
          </cell>
          <cell r="AW32">
            <v>0.10576356986390166</v>
          </cell>
          <cell r="AX32">
            <v>0.11438967092467432</v>
          </cell>
          <cell r="AY32">
            <v>0.12278835334332924</v>
          </cell>
          <cell r="AZ32">
            <v>0.13069861123595047</v>
          </cell>
          <cell r="BA32">
            <v>0.13828296833787929</v>
          </cell>
          <cell r="BB32">
            <v>0.14541283006084915</v>
          </cell>
          <cell r="BC32">
            <v>0.15225057659185301</v>
          </cell>
          <cell r="BD32">
            <v>0.15355889483608334</v>
          </cell>
          <cell r="BE32">
            <v>0.15843385399691651</v>
          </cell>
          <cell r="BF32">
            <v>0.16215425789186666</v>
          </cell>
          <cell r="BG32">
            <v>0.16520959166560692</v>
          </cell>
          <cell r="BH32">
            <v>0.16829800714963858</v>
          </cell>
          <cell r="BI32">
            <v>0.17138771457801469</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row>
        <row r="33">
          <cell r="B33" t="str">
            <v>Cars2037</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1.8251300731667111E-3</v>
          </cell>
          <cell r="AE33">
            <v>1.1916971906781268E-2</v>
          </cell>
          <cell r="AF33">
            <v>2.5405993119939515E-2</v>
          </cell>
          <cell r="AG33">
            <v>2.5691727537171388E-2</v>
          </cell>
          <cell r="AH33">
            <v>2.3134184123167319E-2</v>
          </cell>
          <cell r="AI33">
            <v>2.7144402966230819E-2</v>
          </cell>
          <cell r="AJ33">
            <v>3.3206601153651233E-2</v>
          </cell>
          <cell r="AK33">
            <v>4.4305749664135786E-2</v>
          </cell>
          <cell r="AL33">
            <v>5.2162855094525465E-2</v>
          </cell>
          <cell r="AM33">
            <v>5.9532038526467893E-2</v>
          </cell>
          <cell r="AN33">
            <v>6.5061189200004269E-2</v>
          </cell>
          <cell r="AO33">
            <v>6.6648305933508706E-2</v>
          </cell>
          <cell r="AP33">
            <v>6.5839118245110184E-2</v>
          </cell>
          <cell r="AQ33">
            <v>6.4019118115460447E-2</v>
          </cell>
          <cell r="AR33">
            <v>6.3144036236216797E-2</v>
          </cell>
          <cell r="AS33">
            <v>6.4115530933942233E-2</v>
          </cell>
          <cell r="AT33">
            <v>7.2389065387820112E-2</v>
          </cell>
          <cell r="AU33">
            <v>8.115840341047606E-2</v>
          </cell>
          <cell r="AV33">
            <v>9.0298523616224341E-2</v>
          </cell>
          <cell r="AW33">
            <v>9.8916718210181442E-2</v>
          </cell>
          <cell r="AX33">
            <v>0.10770482722119541</v>
          </cell>
          <cell r="AY33">
            <v>0.11619101115464865</v>
          </cell>
          <cell r="AZ33">
            <v>0.12461364750205041</v>
          </cell>
          <cell r="BA33">
            <v>0.13259419241360287</v>
          </cell>
          <cell r="BB33">
            <v>0.14028241497864857</v>
          </cell>
          <cell r="BC33">
            <v>0.14770668689702585</v>
          </cell>
          <cell r="BD33">
            <v>0.15002268120161263</v>
          </cell>
          <cell r="BE33">
            <v>0.15535939955667574</v>
          </cell>
          <cell r="BF33">
            <v>0.16002337086355353</v>
          </cell>
          <cell r="BG33">
            <v>0.16370844444199212</v>
          </cell>
          <cell r="BH33">
            <v>0.1667825673653997</v>
          </cell>
          <cell r="BI33">
            <v>0.16985822580141366</v>
          </cell>
          <cell r="BJ33">
            <v>0.17278065308367768</v>
          </cell>
          <cell r="BK33">
            <v>0</v>
          </cell>
          <cell r="BL33">
            <v>0</v>
          </cell>
          <cell r="BM33">
            <v>0</v>
          </cell>
          <cell r="BN33">
            <v>0</v>
          </cell>
          <cell r="BO33">
            <v>0</v>
          </cell>
          <cell r="BP33">
            <v>0</v>
          </cell>
          <cell r="BQ33">
            <v>0</v>
          </cell>
          <cell r="BR33">
            <v>0</v>
          </cell>
          <cell r="BS33">
            <v>0</v>
          </cell>
          <cell r="BT33">
            <v>0</v>
          </cell>
          <cell r="BU33">
            <v>0</v>
          </cell>
          <cell r="BV33">
            <v>0</v>
          </cell>
          <cell r="BW33">
            <v>0</v>
          </cell>
        </row>
        <row r="34">
          <cell r="B34" t="str">
            <v>Cars2038</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2.0088426126358928E-3</v>
          </cell>
          <cell r="AF34">
            <v>1.1892471908799551E-2</v>
          </cell>
          <cell r="AG34">
            <v>2.2438688488904422E-2</v>
          </cell>
          <cell r="AH34">
            <v>2.0240001346386607E-2</v>
          </cell>
          <cell r="AI34">
            <v>2.3833940493974155E-2</v>
          </cell>
          <cell r="AJ34">
            <v>2.8981960754963672E-2</v>
          </cell>
          <cell r="AK34">
            <v>3.8996906119993263E-2</v>
          </cell>
          <cell r="AL34">
            <v>4.5906088522958015E-2</v>
          </cell>
          <cell r="AM34">
            <v>5.2476886800848339E-2</v>
          </cell>
          <cell r="AN34">
            <v>5.7510698090116136E-2</v>
          </cell>
          <cell r="AO34">
            <v>5.9119575685547467E-2</v>
          </cell>
          <cell r="AP34">
            <v>5.8598974648479435E-2</v>
          </cell>
          <cell r="AQ34">
            <v>5.7089933052036662E-2</v>
          </cell>
          <cell r="AR34">
            <v>5.6571118624040302E-2</v>
          </cell>
          <cell r="AS34">
            <v>5.7698394537320091E-2</v>
          </cell>
          <cell r="AT34">
            <v>6.543907867732035E-2</v>
          </cell>
          <cell r="AU34">
            <v>7.3805573339499705E-2</v>
          </cell>
          <cell r="AV34">
            <v>8.2775901850593164E-2</v>
          </cell>
          <cell r="AW34">
            <v>9.2039366998915795E-2</v>
          </cell>
          <cell r="AX34">
            <v>0.10073230373960301</v>
          </cell>
          <cell r="AY34">
            <v>0.10940089852437918</v>
          </cell>
          <cell r="AZ34">
            <v>0.11791823338853169</v>
          </cell>
          <cell r="BA34">
            <v>0.12642097569360294</v>
          </cell>
          <cell r="BB34">
            <v>0.1345113845001881</v>
          </cell>
          <cell r="BC34">
            <v>0.1424953405950436</v>
          </cell>
          <cell r="BD34">
            <v>0.14554528262380767</v>
          </cell>
          <cell r="BE34">
            <v>0.15178172320297484</v>
          </cell>
          <cell r="BF34">
            <v>0.15691807139199412</v>
          </cell>
          <cell r="BG34">
            <v>0.16155713367641611</v>
          </cell>
          <cell r="BH34">
            <v>0.16526712758116086</v>
          </cell>
          <cell r="BI34">
            <v>0.16832873702481263</v>
          </cell>
          <cell r="BJ34">
            <v>0.17123873352219718</v>
          </cell>
          <cell r="BK34">
            <v>0.1738511072343891</v>
          </cell>
          <cell r="BL34">
            <v>0</v>
          </cell>
          <cell r="BM34">
            <v>0</v>
          </cell>
          <cell r="BN34">
            <v>0</v>
          </cell>
          <cell r="BO34">
            <v>0</v>
          </cell>
          <cell r="BP34">
            <v>0</v>
          </cell>
          <cell r="BQ34">
            <v>0</v>
          </cell>
          <cell r="BR34">
            <v>0</v>
          </cell>
          <cell r="BS34">
            <v>0</v>
          </cell>
          <cell r="BT34">
            <v>0</v>
          </cell>
          <cell r="BU34">
            <v>0</v>
          </cell>
          <cell r="BV34">
            <v>0</v>
          </cell>
          <cell r="BW34">
            <v>0</v>
          </cell>
        </row>
        <row r="35">
          <cell r="B35" t="str">
            <v>Cars2039</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2.0047126507344837E-3</v>
          </cell>
          <cell r="AG35">
            <v>1.0503485192049638E-2</v>
          </cell>
          <cell r="AH35">
            <v>1.7677249790598443E-2</v>
          </cell>
          <cell r="AI35">
            <v>2.0852215281050055E-2</v>
          </cell>
          <cell r="AJ35">
            <v>2.5447394399937109E-2</v>
          </cell>
          <cell r="AK35">
            <v>3.4035606279156201E-2</v>
          </cell>
          <cell r="AL35">
            <v>4.0405487730975131E-2</v>
          </cell>
          <cell r="AM35">
            <v>4.6182453136883961E-2</v>
          </cell>
          <cell r="AN35">
            <v>5.0695095753709105E-2</v>
          </cell>
          <cell r="AO35">
            <v>5.2258621618724854E-2</v>
          </cell>
          <cell r="AP35">
            <v>5.1979513482044729E-2</v>
          </cell>
          <cell r="AQ35">
            <v>5.0811912868352328E-2</v>
          </cell>
          <cell r="AR35">
            <v>5.0448076605812159E-2</v>
          </cell>
          <cell r="AS35">
            <v>5.1692335750866729E-2</v>
          </cell>
          <cell r="AT35">
            <v>5.888947224928804E-2</v>
          </cell>
          <cell r="AU35">
            <v>6.6719589411923741E-2</v>
          </cell>
          <cell r="AV35">
            <v>7.5276528838030127E-2</v>
          </cell>
          <cell r="AW35">
            <v>8.4371718428894696E-2</v>
          </cell>
          <cell r="AX35">
            <v>9.3728720890593462E-2</v>
          </cell>
          <cell r="AY35">
            <v>0.10231857590663834</v>
          </cell>
          <cell r="AZ35">
            <v>0.11102718322971311</v>
          </cell>
          <cell r="BA35">
            <v>0.11962845495553669</v>
          </cell>
          <cell r="BB35">
            <v>0.12824890865029021</v>
          </cell>
          <cell r="BC35">
            <v>0.13663327332354869</v>
          </cell>
          <cell r="BD35">
            <v>0.14041019438706911</v>
          </cell>
          <cell r="BE35">
            <v>0.14725182634896181</v>
          </cell>
          <cell r="BF35">
            <v>0.15330450134029805</v>
          </cell>
          <cell r="BG35">
            <v>0.15842207109696455</v>
          </cell>
          <cell r="BH35">
            <v>0.16309533398814827</v>
          </cell>
          <cell r="BI35">
            <v>0.16679924824821163</v>
          </cell>
          <cell r="BJ35">
            <v>0.16969681396071665</v>
          </cell>
          <cell r="BK35">
            <v>0.17229963478509858</v>
          </cell>
          <cell r="BL35">
            <v>0.17386581334397569</v>
          </cell>
          <cell r="BM35">
            <v>0</v>
          </cell>
          <cell r="BN35">
            <v>0</v>
          </cell>
          <cell r="BO35">
            <v>0</v>
          </cell>
          <cell r="BP35">
            <v>0</v>
          </cell>
          <cell r="BQ35">
            <v>0</v>
          </cell>
          <cell r="BR35">
            <v>0</v>
          </cell>
          <cell r="BS35">
            <v>0</v>
          </cell>
          <cell r="BT35">
            <v>0</v>
          </cell>
          <cell r="BU35">
            <v>0</v>
          </cell>
          <cell r="BV35">
            <v>0</v>
          </cell>
          <cell r="BW35">
            <v>0</v>
          </cell>
        </row>
        <row r="36">
          <cell r="B36" t="str">
            <v>Cars2040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1.7705713162731119E-3</v>
          </cell>
          <cell r="AH36">
            <v>8.2746695067996319E-3</v>
          </cell>
          <cell r="AI36">
            <v>1.8211946328563988E-2</v>
          </cell>
          <cell r="AJ36">
            <v>2.2263819384102036E-2</v>
          </cell>
          <cell r="AK36">
            <v>2.9884710146063042E-2</v>
          </cell>
          <cell r="AL36">
            <v>3.5264984039943721E-2</v>
          </cell>
          <cell r="AM36">
            <v>4.0648737534575277E-2</v>
          </cell>
          <cell r="AN36">
            <v>4.4614382190783231E-2</v>
          </cell>
          <cell r="AO36">
            <v>4.606544373304023E-2</v>
          </cell>
          <cell r="AP36">
            <v>4.5947179009399347E-2</v>
          </cell>
          <cell r="AQ36">
            <v>4.5072094278658797E-2</v>
          </cell>
          <cell r="AR36">
            <v>4.4900442789695016E-2</v>
          </cell>
          <cell r="AS36">
            <v>4.6097354574581327E-2</v>
          </cell>
          <cell r="AT36">
            <v>5.2759429376021197E-2</v>
          </cell>
          <cell r="AU36">
            <v>6.0041820401103889E-2</v>
          </cell>
          <cell r="AV36">
            <v>6.8049320250186021E-2</v>
          </cell>
          <cell r="AW36">
            <v>7.6727766819025447E-2</v>
          </cell>
          <cell r="AX36">
            <v>8.5920335021152053E-2</v>
          </cell>
          <cell r="AY36">
            <v>9.5204704817109354E-2</v>
          </cell>
          <cell r="AZ36">
            <v>0.10383957927418778</v>
          </cell>
          <cell r="BA36">
            <v>0.11263746077396386</v>
          </cell>
          <cell r="BB36">
            <v>0.12135817420640518</v>
          </cell>
          <cell r="BC36">
            <v>0.1302720082331576</v>
          </cell>
          <cell r="BD36">
            <v>0.13463390723505744</v>
          </cell>
          <cell r="BE36">
            <v>0.14205652831050009</v>
          </cell>
          <cell r="BF36">
            <v>0.14872915746046364</v>
          </cell>
          <cell r="BG36">
            <v>0.15477386635824084</v>
          </cell>
          <cell r="BH36">
            <v>0.15993042218986447</v>
          </cell>
          <cell r="BI36">
            <v>0.16460732088814492</v>
          </cell>
          <cell r="BJ36">
            <v>0.16815489439923614</v>
          </cell>
          <cell r="BK36">
            <v>0.17074816233580803</v>
          </cell>
          <cell r="BL36">
            <v>0.17231420965523422</v>
          </cell>
          <cell r="BM36">
            <v>0.17327728849317744</v>
          </cell>
          <cell r="BN36">
            <v>0</v>
          </cell>
          <cell r="BO36">
            <v>0</v>
          </cell>
          <cell r="BP36">
            <v>0</v>
          </cell>
          <cell r="BQ36">
            <v>0</v>
          </cell>
          <cell r="BR36">
            <v>0</v>
          </cell>
          <cell r="BS36">
            <v>0</v>
          </cell>
          <cell r="BT36">
            <v>0</v>
          </cell>
          <cell r="BU36">
            <v>0</v>
          </cell>
          <cell r="BV36">
            <v>0</v>
          </cell>
          <cell r="BW36">
            <v>0</v>
          </cell>
        </row>
        <row r="37">
          <cell r="B37" t="str">
            <v>Cars2041</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1.3948601071450883E-3</v>
          </cell>
          <cell r="AI37">
            <v>8.5249594099523242E-3</v>
          </cell>
          <cell r="AJ37">
            <v>1.9444815729510859E-2</v>
          </cell>
          <cell r="AK37">
            <v>2.6146008451059077E-2</v>
          </cell>
          <cell r="AL37">
            <v>3.0964156116257229E-2</v>
          </cell>
          <cell r="AM37">
            <v>3.5477286895902134E-2</v>
          </cell>
          <cell r="AN37">
            <v>3.926855740133902E-2</v>
          </cell>
          <cell r="AO37">
            <v>4.054004202849365E-2</v>
          </cell>
          <cell r="AP37">
            <v>4.0501971230542742E-2</v>
          </cell>
          <cell r="AQ37">
            <v>3.9841380679052005E-2</v>
          </cell>
          <cell r="AR37">
            <v>3.9828396065583575E-2</v>
          </cell>
          <cell r="AS37">
            <v>4.1028157485667405E-2</v>
          </cell>
          <cell r="AT37">
            <v>4.7048950057518975E-2</v>
          </cell>
          <cell r="AU37">
            <v>5.379182495727132E-2</v>
          </cell>
          <cell r="AV37">
            <v>6.1238462360031838E-2</v>
          </cell>
          <cell r="AW37">
            <v>6.9361226625949887E-2</v>
          </cell>
          <cell r="AX37">
            <v>7.8136081062179508E-2</v>
          </cell>
          <cell r="AY37">
            <v>8.7273357149770567E-2</v>
          </cell>
          <cell r="AZ37">
            <v>9.6619957867205591E-2</v>
          </cell>
          <cell r="BA37">
            <v>0.10534561174160358</v>
          </cell>
          <cell r="BB37">
            <v>0.11426609657254609</v>
          </cell>
          <cell r="BC37">
            <v>0.12327257390148572</v>
          </cell>
          <cell r="BD37">
            <v>0.12836572706748389</v>
          </cell>
          <cell r="BE37">
            <v>0.13621251318808464</v>
          </cell>
          <cell r="BF37">
            <v>0.14348173663605052</v>
          </cell>
          <cell r="BG37">
            <v>0.15015466955704199</v>
          </cell>
          <cell r="BH37">
            <v>0.15624748255866858</v>
          </cell>
          <cell r="BI37">
            <v>0.16141306854981236</v>
          </cell>
          <cell r="BJ37">
            <v>0.16594515234323878</v>
          </cell>
          <cell r="BK37">
            <v>0.16919668988651751</v>
          </cell>
          <cell r="BL37">
            <v>0.17076260596649273</v>
          </cell>
          <cell r="BM37">
            <v>0.17173093688540492</v>
          </cell>
          <cell r="BN37">
            <v>0.17423503548624966</v>
          </cell>
          <cell r="BO37">
            <v>0</v>
          </cell>
          <cell r="BP37">
            <v>0</v>
          </cell>
          <cell r="BQ37">
            <v>0</v>
          </cell>
          <cell r="BR37">
            <v>0</v>
          </cell>
          <cell r="BS37">
            <v>0</v>
          </cell>
          <cell r="BT37">
            <v>0</v>
          </cell>
          <cell r="BU37">
            <v>0</v>
          </cell>
          <cell r="BV37">
            <v>0</v>
          </cell>
          <cell r="BW37">
            <v>0</v>
          </cell>
        </row>
        <row r="38">
          <cell r="B38" t="str">
            <v>Cars2042</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1.4370514479402721E-3</v>
          </cell>
          <cell r="AJ38">
            <v>9.1020620112465065E-3</v>
          </cell>
          <cell r="AK38">
            <v>2.2835449193237461E-2</v>
          </cell>
          <cell r="AL38">
            <v>2.7090411234998307E-2</v>
          </cell>
          <cell r="AM38">
            <v>3.1150567054891928E-2</v>
          </cell>
          <cell r="AN38">
            <v>3.4272697294239887E-2</v>
          </cell>
          <cell r="AO38">
            <v>3.5682416505085572E-2</v>
          </cell>
          <cell r="AP38">
            <v>3.5643890145474949E-2</v>
          </cell>
          <cell r="AQ38">
            <v>3.5119772069531464E-2</v>
          </cell>
          <cell r="AR38">
            <v>3.5206224935421193E-2</v>
          </cell>
          <cell r="AS38">
            <v>3.6393532104661869E-2</v>
          </cell>
          <cell r="AT38">
            <v>4.1875108676184179E-2</v>
          </cell>
          <cell r="AU38">
            <v>4.796960308042518E-2</v>
          </cell>
          <cell r="AV38">
            <v>5.4863903624459684E-2</v>
          </cell>
          <cell r="AW38">
            <v>6.2419063854899551E-2</v>
          </cell>
          <cell r="AX38">
            <v>7.0634330320083996E-2</v>
          </cell>
          <cell r="AY38">
            <v>7.9366521407816346E-2</v>
          </cell>
          <cell r="AZ38">
            <v>8.8570707791586267E-2</v>
          </cell>
          <cell r="BA38">
            <v>9.8021280894180995E-2</v>
          </cell>
          <cell r="BB38">
            <v>0.10686881399889006</v>
          </cell>
          <cell r="BC38">
            <v>0.11606862023332955</v>
          </cell>
          <cell r="BD38">
            <v>0.12146871604238263</v>
          </cell>
          <cell r="BE38">
            <v>0.12987083751904055</v>
          </cell>
          <cell r="BF38">
            <v>0.13757909035386956</v>
          </cell>
          <cell r="BG38">
            <v>0.14485695421076936</v>
          </cell>
          <cell r="BH38">
            <v>0.1515843059603672</v>
          </cell>
          <cell r="BI38">
            <v>0.15769598596467854</v>
          </cell>
          <cell r="BJ38">
            <v>0.16272493900128454</v>
          </cell>
          <cell r="BK38">
            <v>0.16697325748085642</v>
          </cell>
          <cell r="BL38">
            <v>0.16921100227775127</v>
          </cell>
          <cell r="BM38">
            <v>0.17018458527763239</v>
          </cell>
          <cell r="BN38">
            <v>0.17268013680565844</v>
          </cell>
          <cell r="BO38">
            <v>0.17643589436080775</v>
          </cell>
          <cell r="BP38">
            <v>0</v>
          </cell>
          <cell r="BQ38">
            <v>0</v>
          </cell>
          <cell r="BR38">
            <v>0</v>
          </cell>
          <cell r="BS38">
            <v>0</v>
          </cell>
          <cell r="BT38">
            <v>0</v>
          </cell>
          <cell r="BU38">
            <v>0</v>
          </cell>
          <cell r="BV38">
            <v>0</v>
          </cell>
          <cell r="BW38">
            <v>0</v>
          </cell>
        </row>
        <row r="39">
          <cell r="B39" t="str">
            <v>Cars2043</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1.534333568466467E-3</v>
          </cell>
          <cell r="AK39">
            <v>1.0689207730370449E-2</v>
          </cell>
          <cell r="AL39">
            <v>2.366027344245179E-2</v>
          </cell>
          <cell r="AM39">
            <v>2.7253501388896113E-2</v>
          </cell>
          <cell r="AN39">
            <v>3.009288614286763E-2</v>
          </cell>
          <cell r="AO39">
            <v>3.1142795675098728E-2</v>
          </cell>
          <cell r="AP39">
            <v>3.1372935754196377E-2</v>
          </cell>
          <cell r="AQ39">
            <v>3.0907268450097218E-2</v>
          </cell>
          <cell r="AR39">
            <v>3.1033929399207443E-2</v>
          </cell>
          <cell r="AS39">
            <v>3.2169984333824939E-2</v>
          </cell>
          <cell r="AT39">
            <v>3.7144809939985611E-2</v>
          </cell>
          <cell r="AU39">
            <v>4.2694520062413269E-2</v>
          </cell>
          <cell r="AV39">
            <v>4.8925644043468677E-2</v>
          </cell>
          <cell r="AW39">
            <v>5.5921611544239032E-2</v>
          </cell>
          <cell r="AX39">
            <v>6.3564746315312309E-2</v>
          </cell>
          <cell r="AY39">
            <v>7.1746637574701844E-2</v>
          </cell>
          <cell r="AZ39">
            <v>8.054633402016273E-2</v>
          </cell>
          <cell r="BA39">
            <v>8.9855288897639371E-2</v>
          </cell>
          <cell r="BB39">
            <v>9.9438579952506795E-2</v>
          </cell>
          <cell r="BC39">
            <v>0.10855464708158896</v>
          </cell>
          <cell r="BD39">
            <v>0.11437017842931185</v>
          </cell>
          <cell r="BE39">
            <v>0.12289295784141396</v>
          </cell>
          <cell r="BF39">
            <v>0.13117379065382206</v>
          </cell>
          <cell r="BG39">
            <v>0.13889773332129049</v>
          </cell>
          <cell r="BH39">
            <v>0.14623615057958997</v>
          </cell>
          <cell r="BI39">
            <v>0.15298957905587965</v>
          </cell>
          <cell r="BJ39">
            <v>0.15897764615589777</v>
          </cell>
          <cell r="BK39">
            <v>0.16373309346342696</v>
          </cell>
          <cell r="BL39">
            <v>0.16698738179137482</v>
          </cell>
          <cell r="BM39">
            <v>0.16863823366985986</v>
          </cell>
          <cell r="BN39">
            <v>0.17112523812506722</v>
          </cell>
          <cell r="BO39">
            <v>0.17486135489700283</v>
          </cell>
          <cell r="BP39">
            <v>0.1790101235873125</v>
          </cell>
          <cell r="BQ39">
            <v>0</v>
          </cell>
          <cell r="BR39">
            <v>0</v>
          </cell>
          <cell r="BS39">
            <v>0</v>
          </cell>
          <cell r="BT39">
            <v>0</v>
          </cell>
          <cell r="BU39">
            <v>0</v>
          </cell>
          <cell r="BV39">
            <v>0</v>
          </cell>
          <cell r="BW39">
            <v>0</v>
          </cell>
        </row>
        <row r="40">
          <cell r="B40" t="str">
            <v>Cars2044</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1.8018785436479995E-3</v>
          </cell>
          <cell r="AL40">
            <v>1.1075305576149186E-2</v>
          </cell>
          <cell r="AM40">
            <v>2.3802713422543656E-2</v>
          </cell>
          <cell r="AN40">
            <v>2.632814076370851E-2</v>
          </cell>
          <cell r="AO40">
            <v>2.7344699379084035E-2</v>
          </cell>
          <cell r="AP40">
            <v>2.7381579601865984E-2</v>
          </cell>
          <cell r="AQ40">
            <v>2.7203869820749616E-2</v>
          </cell>
          <cell r="AR40">
            <v>2.731150945694236E-2</v>
          </cell>
          <cell r="AS40">
            <v>2.8357514173156229E-2</v>
          </cell>
          <cell r="AT40">
            <v>3.283407475855233E-2</v>
          </cell>
          <cell r="AU40">
            <v>3.7871658924175829E-2</v>
          </cell>
          <cell r="AV40">
            <v>4.3545427876028386E-2</v>
          </cell>
          <cell r="AW40">
            <v>4.9868869693967435E-2</v>
          </cell>
          <cell r="AX40">
            <v>5.6948035292810215E-2</v>
          </cell>
          <cell r="AY40">
            <v>6.4565725982622349E-2</v>
          </cell>
          <cell r="AZ40">
            <v>7.2813177803536189E-2</v>
          </cell>
          <cell r="BA40">
            <v>8.1714533997604616E-2</v>
          </cell>
          <cell r="BB40">
            <v>9.1154515098097813E-2</v>
          </cell>
          <cell r="BC40">
            <v>0.1010072026545635</v>
          </cell>
          <cell r="BD40">
            <v>0.10696615787362633</v>
          </cell>
          <cell r="BE40">
            <v>0.11571118864156159</v>
          </cell>
          <cell r="BF40">
            <v>0.12412590411111495</v>
          </cell>
          <cell r="BG40">
            <v>0.13243104127316185</v>
          </cell>
          <cell r="BH40">
            <v>0.14022019140055816</v>
          </cell>
          <cell r="BI40">
            <v>0.14759184322005722</v>
          </cell>
          <cell r="BJ40">
            <v>0.15423298834082635</v>
          </cell>
          <cell r="BK40">
            <v>0.15996258444708189</v>
          </cell>
          <cell r="BL40">
            <v>0.16374694368764314</v>
          </cell>
          <cell r="BM40">
            <v>0.16642213999907646</v>
          </cell>
          <cell r="BN40">
            <v>0.169570339444476</v>
          </cell>
          <cell r="BO40">
            <v>0.1732868154331979</v>
          </cell>
          <cell r="BP40">
            <v>0.17741261132922048</v>
          </cell>
          <cell r="BQ40">
            <v>0.18138132665141432</v>
          </cell>
          <cell r="BR40">
            <v>0</v>
          </cell>
          <cell r="BS40">
            <v>0</v>
          </cell>
          <cell r="BT40">
            <v>0</v>
          </cell>
          <cell r="BU40">
            <v>0</v>
          </cell>
          <cell r="BV40">
            <v>0</v>
          </cell>
          <cell r="BW40">
            <v>0</v>
          </cell>
        </row>
        <row r="41">
          <cell r="B41" t="str">
            <v>Cars2045</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1.866963014041514E-3</v>
          </cell>
          <cell r="AM41">
            <v>1.1141981318913322E-2</v>
          </cell>
          <cell r="AN41">
            <v>2.2994520249140241E-2</v>
          </cell>
          <cell r="AO41">
            <v>2.3923763608976745E-2</v>
          </cell>
          <cell r="AP41">
            <v>2.404219166926513E-2</v>
          </cell>
          <cell r="AQ41">
            <v>2.3742914364525834E-2</v>
          </cell>
          <cell r="AR41">
            <v>2.4038965108626253E-2</v>
          </cell>
          <cell r="AS41">
            <v>2.4956121622655768E-2</v>
          </cell>
          <cell r="AT41">
            <v>2.8942903131883933E-2</v>
          </cell>
          <cell r="AU41">
            <v>3.3476571352925498E-2</v>
          </cell>
          <cell r="AV41">
            <v>3.862644643428343E-2</v>
          </cell>
          <cell r="AW41">
            <v>4.4384929641158373E-2</v>
          </cell>
          <cell r="AX41">
            <v>5.0784197252576803E-2</v>
          </cell>
          <cell r="AY41">
            <v>5.7844818946104305E-2</v>
          </cell>
          <cell r="AZ41">
            <v>6.55255193122075E-2</v>
          </cell>
          <cell r="BA41">
            <v>7.386922031251332E-2</v>
          </cell>
          <cell r="BB41">
            <v>8.2896052245783433E-2</v>
          </cell>
          <cell r="BC41">
            <v>9.25924584179455E-2</v>
          </cell>
          <cell r="BD41">
            <v>9.9529155830619845E-2</v>
          </cell>
          <cell r="BE41">
            <v>0.10822035465851905</v>
          </cell>
          <cell r="BF41">
            <v>0.11687208248693864</v>
          </cell>
          <cell r="BG41">
            <v>0.12531560343322767</v>
          </cell>
          <cell r="BH41">
            <v>0.1336919293833545</v>
          </cell>
          <cell r="BI41">
            <v>0.14152011266334596</v>
          </cell>
          <cell r="BJ41">
            <v>0.14879138288396587</v>
          </cell>
          <cell r="BK41">
            <v>0.15518853133478708</v>
          </cell>
          <cell r="BL41">
            <v>0.15997611572297687</v>
          </cell>
          <cell r="BM41">
            <v>0.16319267057466613</v>
          </cell>
          <cell r="BN41">
            <v>0.16734199686866866</v>
          </cell>
          <cell r="BO41">
            <v>0.17171227596939298</v>
          </cell>
          <cell r="BP41">
            <v>0.17581509907112844</v>
          </cell>
          <cell r="BQ41">
            <v>0.17976265343390047</v>
          </cell>
          <cell r="BR41">
            <v>0.18344214754433691</v>
          </cell>
          <cell r="BS41">
            <v>0</v>
          </cell>
          <cell r="BT41">
            <v>0</v>
          </cell>
          <cell r="BU41">
            <v>0</v>
          </cell>
          <cell r="BV41">
            <v>0</v>
          </cell>
          <cell r="BW41">
            <v>0</v>
          </cell>
        </row>
        <row r="42">
          <cell r="B42" t="str">
            <v>Cars2046</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1.8782025364924753E-3</v>
          </cell>
          <cell r="AN42">
            <v>1.0763668431626884E-2</v>
          </cell>
          <cell r="AO42">
            <v>2.0894580885124848E-2</v>
          </cell>
          <cell r="AP42">
            <v>2.1034413367044147E-2</v>
          </cell>
          <cell r="AQ42">
            <v>2.084728880652224E-2</v>
          </cell>
          <cell r="AR42">
            <v>2.0980658036769351E-2</v>
          </cell>
          <cell r="AS42">
            <v>2.1965806682323837E-2</v>
          </cell>
          <cell r="AT42">
            <v>2.5471295059980453E-2</v>
          </cell>
          <cell r="AU42">
            <v>2.9509257348661864E-2</v>
          </cell>
          <cell r="AV42">
            <v>3.4143764147120316E-2</v>
          </cell>
          <cell r="AW42">
            <v>3.9371116346693012E-2</v>
          </cell>
          <cell r="AX42">
            <v>4.5199601189497167E-2</v>
          </cell>
          <cell r="AY42">
            <v>5.1583916465146783E-2</v>
          </cell>
          <cell r="AZ42">
            <v>5.8704703513815577E-2</v>
          </cell>
          <cell r="BA42">
            <v>6.647586560808269E-2</v>
          </cell>
          <cell r="BB42">
            <v>7.4937302421144505E-2</v>
          </cell>
          <cell r="BC42">
            <v>8.4203720049624967E-2</v>
          </cell>
          <cell r="BD42">
            <v>9.123754524849742E-2</v>
          </cell>
          <cell r="BE42">
            <v>0.10069615247448666</v>
          </cell>
          <cell r="BF42">
            <v>0.10930609533012141</v>
          </cell>
          <cell r="BG42">
            <v>0.11799225670282308</v>
          </cell>
          <cell r="BH42">
            <v>0.12650874480606228</v>
          </cell>
          <cell r="BI42">
            <v>0.13493132992854487</v>
          </cell>
          <cell r="BJ42">
            <v>0.14267030487367965</v>
          </cell>
          <cell r="BK42">
            <v>0.14971321267541307</v>
          </cell>
          <cell r="BL42">
            <v>0.15520165877230935</v>
          </cell>
          <cell r="BM42">
            <v>0.15943460662566578</v>
          </cell>
          <cell r="BN42">
            <v>0.16409467735751387</v>
          </cell>
          <cell r="BO42">
            <v>0.16945578596893116</v>
          </cell>
          <cell r="BP42">
            <v>0.17421758681303642</v>
          </cell>
          <cell r="BQ42">
            <v>0.17814398021638661</v>
          </cell>
          <cell r="BR42">
            <v>0.18180508326283068</v>
          </cell>
          <cell r="BS42">
            <v>0.18531660320726129</v>
          </cell>
          <cell r="BT42">
            <v>0</v>
          </cell>
          <cell r="BU42">
            <v>0</v>
          </cell>
          <cell r="BV42">
            <v>0</v>
          </cell>
          <cell r="BW42">
            <v>0</v>
          </cell>
        </row>
        <row r="43">
          <cell r="B43" t="str">
            <v>Cars2047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1.8144303756755266E-3</v>
          </cell>
          <cell r="AO43">
            <v>9.7806928880676217E-3</v>
          </cell>
          <cell r="AP43">
            <v>1.8371074829712109E-2</v>
          </cell>
          <cell r="AQ43">
            <v>1.8239206157694882E-2</v>
          </cell>
          <cell r="AR43">
            <v>1.8421910247754358E-2</v>
          </cell>
          <cell r="AS43">
            <v>1.9171252856398691E-2</v>
          </cell>
          <cell r="AT43">
            <v>2.2419250542842179E-2</v>
          </cell>
          <cell r="AU43">
            <v>2.5969716911384957E-2</v>
          </cell>
          <cell r="AV43">
            <v>3.009738101453863E-2</v>
          </cell>
          <cell r="AW43">
            <v>3.4802013512617282E-2</v>
          </cell>
          <cell r="AX43">
            <v>4.0093760914867438E-2</v>
          </cell>
          <cell r="AY43">
            <v>4.5911377518105131E-2</v>
          </cell>
          <cell r="AZ43">
            <v>5.2350730408359483E-2</v>
          </cell>
          <cell r="BA43">
            <v>5.955612442768863E-2</v>
          </cell>
          <cell r="BB43">
            <v>6.7437046495215147E-2</v>
          </cell>
          <cell r="BC43">
            <v>7.611942261900774E-2</v>
          </cell>
          <cell r="BD43">
            <v>8.2971559988631871E-2</v>
          </cell>
          <cell r="BE43">
            <v>9.2307321317741303E-2</v>
          </cell>
          <cell r="BF43">
            <v>0.10170640519968244</v>
          </cell>
          <cell r="BG43">
            <v>0.11035375245252695</v>
          </cell>
          <cell r="BH43">
            <v>0.11911567181865318</v>
          </cell>
          <cell r="BI43">
            <v>0.12768155312745602</v>
          </cell>
          <cell r="BJ43">
            <v>0.13602797238941519</v>
          </cell>
          <cell r="BK43">
            <v>0.14355421182338504</v>
          </cell>
          <cell r="BL43">
            <v>0.14972587695433079</v>
          </cell>
          <cell r="BM43">
            <v>0.15467631091170425</v>
          </cell>
          <cell r="BN43">
            <v>0.16031584164737722</v>
          </cell>
          <cell r="BO43">
            <v>0.16616744777318918</v>
          </cell>
          <cell r="BP43">
            <v>0.17192817424582849</v>
          </cell>
          <cell r="BQ43">
            <v>0.17652530699887276</v>
          </cell>
          <cell r="BR43">
            <v>0.18016801898132445</v>
          </cell>
          <cell r="BS43">
            <v>0.1836628110120552</v>
          </cell>
          <cell r="BT43">
            <v>0.18683422780284673</v>
          </cell>
          <cell r="BU43">
            <v>0</v>
          </cell>
          <cell r="BV43">
            <v>0</v>
          </cell>
          <cell r="BW43">
            <v>0</v>
          </cell>
        </row>
        <row r="44">
          <cell r="B44" t="str">
            <v>Cars2048</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1.6487302989675234E-3</v>
          </cell>
          <cell r="AP44">
            <v>8.5994470011619799E-3</v>
          </cell>
          <cell r="AQ44">
            <v>1.5929791590125277E-2</v>
          </cell>
          <cell r="AR44">
            <v>1.611725255718735E-2</v>
          </cell>
          <cell r="AS44">
            <v>1.6833175529510851E-2</v>
          </cell>
          <cell r="AT44">
            <v>1.9567008269887515E-2</v>
          </cell>
          <cell r="AU44">
            <v>2.2857950041095074E-2</v>
          </cell>
          <cell r="AV44">
            <v>2.6487297036538401E-2</v>
          </cell>
          <cell r="AW44">
            <v>3.0677621138930754E-2</v>
          </cell>
          <cell r="AX44">
            <v>3.5440793622507114E-2</v>
          </cell>
          <cell r="AY44">
            <v>4.0725133519781069E-2</v>
          </cell>
          <cell r="AZ44">
            <v>4.6593867077748631E-2</v>
          </cell>
          <cell r="BA44">
            <v>5.3109996771330173E-2</v>
          </cell>
          <cell r="BB44">
            <v>6.0417252116481239E-2</v>
          </cell>
          <cell r="BC44">
            <v>6.8500851732001239E-2</v>
          </cell>
          <cell r="BD44">
            <v>7.5005560756827294E-2</v>
          </cell>
          <cell r="BE44">
            <v>8.3944415944608317E-2</v>
          </cell>
          <cell r="BF44">
            <v>9.3233411546863001E-2</v>
          </cell>
          <cell r="BG44">
            <v>0.10268122219849575</v>
          </cell>
          <cell r="BH44">
            <v>0.11140444066765263</v>
          </cell>
          <cell r="BI44">
            <v>0.12021994213080814</v>
          </cell>
          <cell r="BJ44">
            <v>0.12871927366799754</v>
          </cell>
          <cell r="BK44">
            <v>0.13687072709058298</v>
          </cell>
          <cell r="BL44">
            <v>0.14356635511084684</v>
          </cell>
          <cell r="BM44">
            <v>0.14921906427102966</v>
          </cell>
          <cell r="BN44">
            <v>0.15553124564067783</v>
          </cell>
          <cell r="BO44">
            <v>0.16234087950407008</v>
          </cell>
          <cell r="BP44">
            <v>0.16859185864548423</v>
          </cell>
          <cell r="BQ44">
            <v>0.17420556842559562</v>
          </cell>
          <cell r="BR44">
            <v>0.17853095469981822</v>
          </cell>
          <cell r="BS44">
            <v>0.18200901881684908</v>
          </cell>
          <cell r="BT44">
            <v>0.18516689210604392</v>
          </cell>
          <cell r="BU44">
            <v>0.18799475228933105</v>
          </cell>
          <cell r="BV44">
            <v>0</v>
          </cell>
          <cell r="BW44">
            <v>0</v>
          </cell>
        </row>
        <row r="45">
          <cell r="B45" t="str">
            <v>Cars2049</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1.449607812804186E-3</v>
          </cell>
          <cell r="AQ45">
            <v>7.4566893765673518E-3</v>
          </cell>
          <cell r="AR45">
            <v>1.4076515831972822E-2</v>
          </cell>
          <cell r="AS45">
            <v>1.4727275168527348E-2</v>
          </cell>
          <cell r="AT45">
            <v>1.7180665617504139E-2</v>
          </cell>
          <cell r="AU45">
            <v>1.9949895141770507E-2</v>
          </cell>
          <cell r="AV45">
            <v>2.3313512213119929E-2</v>
          </cell>
          <cell r="AW45">
            <v>2.6997939225633462E-2</v>
          </cell>
          <cell r="AX45">
            <v>3.1240699312415753E-2</v>
          </cell>
          <cell r="AY45">
            <v>3.5998894077018256E-2</v>
          </cell>
          <cell r="AZ45">
            <v>4.1330527649621265E-2</v>
          </cell>
          <cell r="BA45">
            <v>4.726963904342904E-2</v>
          </cell>
          <cell r="BB45">
            <v>5.3877919284941816E-2</v>
          </cell>
          <cell r="BC45">
            <v>6.1370321572129759E-2</v>
          </cell>
          <cell r="BD45">
            <v>6.7498473053263064E-2</v>
          </cell>
          <cell r="BE45">
            <v>7.5885013987833566E-2</v>
          </cell>
          <cell r="BF45">
            <v>8.4786603782862582E-2</v>
          </cell>
          <cell r="BG45">
            <v>9.4127018141794777E-2</v>
          </cell>
          <cell r="BH45">
            <v>0.10365885954820955</v>
          </cell>
          <cell r="BI45">
            <v>0.11243722346267233</v>
          </cell>
          <cell r="BJ45">
            <v>0.12119701908731507</v>
          </cell>
          <cell r="BK45">
            <v>0.12951674768094584</v>
          </cell>
          <cell r="BL45">
            <v>0.13688230502036336</v>
          </cell>
          <cell r="BM45">
            <v>0.14308039202186332</v>
          </cell>
          <cell r="BN45">
            <v>0.15004383543035132</v>
          </cell>
          <cell r="BO45">
            <v>0.15749584662511287</v>
          </cell>
          <cell r="BP45">
            <v>0.16470946010491574</v>
          </cell>
          <cell r="BQ45">
            <v>0.17082505933710773</v>
          </cell>
          <cell r="BR45">
            <v>0.17618485968838846</v>
          </cell>
          <cell r="BS45">
            <v>0.18035522662164299</v>
          </cell>
          <cell r="BT45">
            <v>0.18349955640924112</v>
          </cell>
          <cell r="BU45">
            <v>0.18631705990400235</v>
          </cell>
          <cell r="BV45">
            <v>0.18919205345685555</v>
          </cell>
          <cell r="BW45">
            <v>0</v>
          </cell>
        </row>
        <row r="46">
          <cell r="B46" t="str">
            <v>Cars2050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1.2569732886853575E-3</v>
          </cell>
          <cell r="AR46">
            <v>6.5891763535952446E-3</v>
          </cell>
          <cell r="AS46">
            <v>1.2862534810819719E-2</v>
          </cell>
          <cell r="AT46">
            <v>1.5031292799380251E-2</v>
          </cell>
          <cell r="AU46">
            <v>1.751685657855552E-2</v>
          </cell>
          <cell r="AV46">
            <v>2.03474993690137E-2</v>
          </cell>
          <cell r="AW46">
            <v>2.3762967772725713E-2</v>
          </cell>
          <cell r="AX46">
            <v>2.7493477984593395E-2</v>
          </cell>
          <cell r="AY46">
            <v>3.1732659189816256E-2</v>
          </cell>
          <cell r="AZ46">
            <v>3.6534030914430471E-2</v>
          </cell>
          <cell r="BA46">
            <v>4.1929963018782358E-2</v>
          </cell>
          <cell r="BB46">
            <v>4.7953115267086809E-2</v>
          </cell>
          <cell r="BC46">
            <v>5.4727832139392321E-2</v>
          </cell>
          <cell r="BD46">
            <v>6.0472284536154185E-2</v>
          </cell>
          <cell r="BE46">
            <v>6.8289904376697019E-2</v>
          </cell>
          <cell r="BF46">
            <v>7.6646344389232512E-2</v>
          </cell>
          <cell r="BG46">
            <v>8.5599250955643011E-2</v>
          </cell>
          <cell r="BH46">
            <v>9.502321012882349E-2</v>
          </cell>
          <cell r="BI46">
            <v>0.10461983638226711</v>
          </cell>
          <cell r="BJ46">
            <v>0.11335104706091914</v>
          </cell>
          <cell r="BK46">
            <v>0.1219478893370822</v>
          </cell>
          <cell r="BL46">
            <v>0.12952770353572873</v>
          </cell>
          <cell r="BM46">
            <v>0.13641896702084724</v>
          </cell>
          <cell r="BN46">
            <v>0.14387123320144429</v>
          </cell>
          <cell r="BO46">
            <v>0.15193912190851594</v>
          </cell>
          <cell r="BP46">
            <v>0.15979373738540442</v>
          </cell>
          <cell r="BQ46">
            <v>0.16689123378709991</v>
          </cell>
          <cell r="BR46">
            <v>0.1727659418844783</v>
          </cell>
          <cell r="BS46">
            <v>0.17798515865122425</v>
          </cell>
          <cell r="BT46">
            <v>0.18183222071243835</v>
          </cell>
          <cell r="BU46">
            <v>0.18463936751867366</v>
          </cell>
          <cell r="BV46">
            <v>0.18750367618257524</v>
          </cell>
          <cell r="BW46">
            <v>0.19041729770965105</v>
          </cell>
        </row>
        <row r="49">
          <cell r="B49" t="str">
            <v>Light Trucks</v>
          </cell>
        </row>
        <row r="51">
          <cell r="E51">
            <v>1980</v>
          </cell>
          <cell r="F51">
            <v>1981</v>
          </cell>
          <cell r="G51">
            <v>1982</v>
          </cell>
          <cell r="H51">
            <v>1983</v>
          </cell>
          <cell r="I51">
            <v>1984</v>
          </cell>
          <cell r="J51">
            <v>1985</v>
          </cell>
          <cell r="K51">
            <v>1986</v>
          </cell>
          <cell r="L51">
            <v>1987</v>
          </cell>
          <cell r="M51">
            <v>1988</v>
          </cell>
          <cell r="N51">
            <v>1989</v>
          </cell>
          <cell r="O51">
            <v>1990</v>
          </cell>
          <cell r="P51">
            <v>1991</v>
          </cell>
          <cell r="Q51">
            <v>1992</v>
          </cell>
          <cell r="R51">
            <v>1993</v>
          </cell>
          <cell r="S51">
            <v>1994</v>
          </cell>
          <cell r="T51">
            <v>1995</v>
          </cell>
          <cell r="U51">
            <v>1996</v>
          </cell>
          <cell r="V51">
            <v>1997</v>
          </cell>
          <cell r="W51">
            <v>1998</v>
          </cell>
          <cell r="X51">
            <v>1999</v>
          </cell>
          <cell r="Y51">
            <v>2000</v>
          </cell>
          <cell r="Z51">
            <v>2001</v>
          </cell>
          <cell r="AA51">
            <v>2002</v>
          </cell>
          <cell r="AB51">
            <v>2003</v>
          </cell>
          <cell r="AC51">
            <v>2004</v>
          </cell>
          <cell r="AD51">
            <v>2005</v>
          </cell>
          <cell r="AE51">
            <v>2006</v>
          </cell>
          <cell r="AF51">
            <v>2007</v>
          </cell>
          <cell r="AG51">
            <v>2008</v>
          </cell>
          <cell r="AH51">
            <v>2009</v>
          </cell>
          <cell r="AI51">
            <v>2010</v>
          </cell>
          <cell r="AJ51">
            <v>2011</v>
          </cell>
          <cell r="AK51">
            <v>2012</v>
          </cell>
          <cell r="AL51">
            <v>2013</v>
          </cell>
          <cell r="AM51">
            <v>2014</v>
          </cell>
          <cell r="AN51">
            <v>2015</v>
          </cell>
          <cell r="AO51">
            <v>2016</v>
          </cell>
          <cell r="AP51">
            <v>2017</v>
          </cell>
          <cell r="AQ51">
            <v>2018</v>
          </cell>
          <cell r="AR51">
            <v>2019</v>
          </cell>
          <cell r="AS51">
            <v>2020</v>
          </cell>
          <cell r="AT51">
            <v>2021</v>
          </cell>
          <cell r="AU51">
            <v>2022</v>
          </cell>
          <cell r="AV51">
            <v>2023</v>
          </cell>
          <cell r="AW51">
            <v>2024</v>
          </cell>
          <cell r="AX51">
            <v>2025</v>
          </cell>
          <cell r="AY51">
            <v>2026</v>
          </cell>
          <cell r="AZ51">
            <v>2027</v>
          </cell>
          <cell r="BA51">
            <v>2028</v>
          </cell>
          <cell r="BB51">
            <v>2029</v>
          </cell>
          <cell r="BC51">
            <v>2030</v>
          </cell>
          <cell r="BD51">
            <v>2031</v>
          </cell>
          <cell r="BE51">
            <v>2032</v>
          </cell>
          <cell r="BF51">
            <v>2033</v>
          </cell>
          <cell r="BG51">
            <v>2034</v>
          </cell>
          <cell r="BH51">
            <v>2035</v>
          </cell>
          <cell r="BI51">
            <v>2036</v>
          </cell>
          <cell r="BJ51">
            <v>2037</v>
          </cell>
          <cell r="BK51">
            <v>2038</v>
          </cell>
          <cell r="BL51">
            <v>2039</v>
          </cell>
          <cell r="BM51">
            <v>2040</v>
          </cell>
          <cell r="BN51">
            <v>2041</v>
          </cell>
          <cell r="BO51">
            <v>2042</v>
          </cell>
          <cell r="BP51">
            <v>2043</v>
          </cell>
          <cell r="BQ51">
            <v>2044</v>
          </cell>
          <cell r="BR51">
            <v>2045</v>
          </cell>
          <cell r="BS51">
            <v>2046</v>
          </cell>
          <cell r="BT51">
            <v>2047</v>
          </cell>
          <cell r="BU51">
            <v>2048</v>
          </cell>
          <cell r="BV51">
            <v>2049</v>
          </cell>
          <cell r="BW51">
            <v>2050</v>
          </cell>
        </row>
        <row r="53">
          <cell r="B53" t="str">
            <v>Trucks2010</v>
          </cell>
        </row>
        <row r="54">
          <cell r="B54" t="str">
            <v>Trucks2011</v>
          </cell>
        </row>
        <row r="55">
          <cell r="B55" t="str">
            <v>Trucks2012</v>
          </cell>
        </row>
        <row r="56">
          <cell r="B56" t="str">
            <v>Trucks2013</v>
          </cell>
        </row>
        <row r="57">
          <cell r="B57" t="str">
            <v>Trucks2014</v>
          </cell>
        </row>
        <row r="58">
          <cell r="B58" t="str">
            <v>Trucks2015</v>
          </cell>
        </row>
        <row r="59">
          <cell r="B59" t="str">
            <v>Trucks2016</v>
          </cell>
        </row>
        <row r="60">
          <cell r="B60" t="str">
            <v>Trucks2017</v>
          </cell>
        </row>
        <row r="61">
          <cell r="B61" t="str">
            <v>Trucks2018</v>
          </cell>
        </row>
        <row r="62">
          <cell r="B62" t="str">
            <v>Trucks2019</v>
          </cell>
          <cell r="E62">
            <v>0</v>
          </cell>
          <cell r="F62">
            <v>0</v>
          </cell>
          <cell r="G62">
            <v>0</v>
          </cell>
          <cell r="H62">
            <v>0</v>
          </cell>
          <cell r="I62">
            <v>0</v>
          </cell>
          <cell r="J62">
            <v>0</v>
          </cell>
          <cell r="K62">
            <v>0</v>
          </cell>
          <cell r="L62">
            <v>1.0388872501176621E-3</v>
          </cell>
          <cell r="M62">
            <v>6.4169511267422536E-3</v>
          </cell>
          <cell r="N62">
            <v>1.3165957883895242E-2</v>
          </cell>
          <cell r="O62">
            <v>1.4871947045495425E-2</v>
          </cell>
          <cell r="P62">
            <v>1.5406323487241481E-2</v>
          </cell>
          <cell r="Q62">
            <v>1.970437431747012E-2</v>
          </cell>
          <cell r="R62">
            <v>2.6097991243854965E-2</v>
          </cell>
          <cell r="S62">
            <v>3.3429924193828155E-2</v>
          </cell>
          <cell r="T62">
            <v>3.8112181208959227E-2</v>
          </cell>
          <cell r="U62">
            <v>4.6564699371752373E-2</v>
          </cell>
          <cell r="V62">
            <v>5.4924542759902252E-2</v>
          </cell>
          <cell r="W62">
            <v>6.6492146107553968E-2</v>
          </cell>
          <cell r="X62">
            <v>8.2629652888460692E-2</v>
          </cell>
          <cell r="Y62">
            <v>9.6251163388783589E-2</v>
          </cell>
          <cell r="Z62">
            <v>0.1101504162889531</v>
          </cell>
          <cell r="AA62">
            <v>0.12289945495970156</v>
          </cell>
          <cell r="AB62">
            <v>0.14075517126401427</v>
          </cell>
          <cell r="AC62">
            <v>0.16024992719405573</v>
          </cell>
          <cell r="AD62">
            <v>0.17216865965957853</v>
          </cell>
          <cell r="AE62">
            <v>0.17407028062886756</v>
          </cell>
          <cell r="AF62">
            <v>0.18027985044152522</v>
          </cell>
          <cell r="AG62">
            <v>0.14399956311157072</v>
          </cell>
          <cell r="AH62">
            <v>0.11777428727960444</v>
          </cell>
          <cell r="AI62">
            <v>0.14713665003535417</v>
          </cell>
          <cell r="AJ62">
            <v>0.17186433865402445</v>
          </cell>
          <cell r="AK62">
            <v>0.19268020485538304</v>
          </cell>
          <cell r="AL62">
            <v>0.21905209394449057</v>
          </cell>
          <cell r="AM62">
            <v>0.24726887898249675</v>
          </cell>
          <cell r="AN62">
            <v>0.28467750709904999</v>
          </cell>
          <cell r="AO62">
            <v>0.31009221721306718</v>
          </cell>
          <cell r="AP62">
            <v>0.32636905693651797</v>
          </cell>
          <cell r="AQ62">
            <v>0.35604736437108109</v>
          </cell>
          <cell r="AR62">
            <v>0.36859832841459766</v>
          </cell>
        </row>
        <row r="63">
          <cell r="B63" t="str">
            <v>Trucks2020</v>
          </cell>
          <cell r="E63">
            <v>0</v>
          </cell>
          <cell r="F63">
            <v>0</v>
          </cell>
          <cell r="G63">
            <v>0</v>
          </cell>
          <cell r="H63">
            <v>0</v>
          </cell>
          <cell r="I63">
            <v>0</v>
          </cell>
          <cell r="J63">
            <v>0</v>
          </cell>
          <cell r="K63">
            <v>0</v>
          </cell>
          <cell r="L63">
            <v>0</v>
          </cell>
          <cell r="M63">
            <v>1.0817047289728371E-3</v>
          </cell>
          <cell r="N63">
            <v>6.1629468113087059E-3</v>
          </cell>
          <cell r="O63">
            <v>1.2988888602159559E-2</v>
          </cell>
          <cell r="P63">
            <v>1.347892825891208E-2</v>
          </cell>
          <cell r="Q63">
            <v>1.730127885066492E-2</v>
          </cell>
          <cell r="R63">
            <v>2.2777728877248351E-2</v>
          </cell>
          <cell r="S63">
            <v>2.9424253630008789E-2</v>
          </cell>
          <cell r="T63">
            <v>3.354074774494311E-2</v>
          </cell>
          <cell r="U63">
            <v>4.1046309152685471E-2</v>
          </cell>
          <cell r="V63">
            <v>4.8550431297714511E-2</v>
          </cell>
          <cell r="W63">
            <v>5.8981055995958008E-2</v>
          </cell>
          <cell r="X63">
            <v>7.3543101181844511E-2</v>
          </cell>
          <cell r="Y63">
            <v>8.5833304734625457E-2</v>
          </cell>
          <cell r="Z63">
            <v>9.8684414836246306E-2</v>
          </cell>
          <cell r="AA63">
            <v>0.11059880714381623</v>
          </cell>
          <cell r="AB63">
            <v>0.12724143732535764</v>
          </cell>
          <cell r="AC63">
            <v>0.14573152325768496</v>
          </cell>
          <cell r="AD63">
            <v>0.15782557126071148</v>
          </cell>
          <cell r="AE63">
            <v>0.16196775158231583</v>
          </cell>
          <cell r="AF63">
            <v>0.16860901336864301</v>
          </cell>
          <cell r="AG63">
            <v>0.13558434025981533</v>
          </cell>
          <cell r="AH63">
            <v>0.11144634775557681</v>
          </cell>
          <cell r="AI63">
            <v>0.1402863769457928</v>
          </cell>
          <cell r="AJ63">
            <v>0.16479407017679737</v>
          </cell>
          <cell r="AK63">
            <v>0.18588211538406268</v>
          </cell>
          <cell r="AL63">
            <v>0.21251452558458236</v>
          </cell>
          <cell r="AM63">
            <v>0.24157467558143966</v>
          </cell>
          <cell r="AN63">
            <v>0.27915325831220689</v>
          </cell>
          <cell r="AO63">
            <v>0.30601726110749994</v>
          </cell>
          <cell r="AP63">
            <v>0.32340356323391461</v>
          </cell>
          <cell r="AQ63">
            <v>0.35284133507709436</v>
          </cell>
          <cell r="AR63">
            <v>0.36530890357004497</v>
          </cell>
          <cell r="AS63">
            <v>0.33680982474895954</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row>
        <row r="64">
          <cell r="B64" t="str">
            <v>Trucks2021</v>
          </cell>
          <cell r="E64">
            <v>0</v>
          </cell>
          <cell r="F64">
            <v>0</v>
          </cell>
          <cell r="G64">
            <v>0</v>
          </cell>
          <cell r="H64">
            <v>0</v>
          </cell>
          <cell r="I64">
            <v>0</v>
          </cell>
          <cell r="J64">
            <v>0</v>
          </cell>
          <cell r="K64">
            <v>0</v>
          </cell>
          <cell r="L64">
            <v>0</v>
          </cell>
          <cell r="M64">
            <v>0</v>
          </cell>
          <cell r="N64">
            <v>1.0388872501176623E-3</v>
          </cell>
          <cell r="O64">
            <v>6.0800611925882859E-3</v>
          </cell>
          <cell r="P64">
            <v>1.1772251279265985E-2</v>
          </cell>
          <cell r="Q64">
            <v>1.5136816814775354E-2</v>
          </cell>
          <cell r="R64">
            <v>1.9999814890885287E-2</v>
          </cell>
          <cell r="S64">
            <v>2.5680814486346352E-2</v>
          </cell>
          <cell r="T64">
            <v>2.9521797981508894E-2</v>
          </cell>
          <cell r="U64">
            <v>3.6122936485921714E-2</v>
          </cell>
          <cell r="V64">
            <v>4.2796711659886973E-2</v>
          </cell>
          <cell r="W64">
            <v>5.2136177437401537E-2</v>
          </cell>
          <cell r="X64">
            <v>6.5235520626848731E-2</v>
          </cell>
          <cell r="Y64">
            <v>7.6394456399225569E-2</v>
          </cell>
          <cell r="Z64">
            <v>8.8003190330110892E-2</v>
          </cell>
          <cell r="AA64">
            <v>9.908613087710097E-2</v>
          </cell>
          <cell r="AB64">
            <v>0.11450621316476653</v>
          </cell>
          <cell r="AC64">
            <v>0.13174001577633249</v>
          </cell>
          <cell r="AD64">
            <v>0.14352681034909667</v>
          </cell>
          <cell r="AE64">
            <v>0.14847448408924074</v>
          </cell>
          <cell r="AF64">
            <v>0.15688618811419791</v>
          </cell>
          <cell r="AG64">
            <v>0.12680697140283492</v>
          </cell>
          <cell r="AH64">
            <v>0.10493350957668064</v>
          </cell>
          <cell r="AI64">
            <v>0.13274887678456998</v>
          </cell>
          <cell r="AJ64">
            <v>0.15712171672862416</v>
          </cell>
          <cell r="AK64">
            <v>0.17823517436550804</v>
          </cell>
          <cell r="AL64">
            <v>0.20501664711822143</v>
          </cell>
          <cell r="AM64">
            <v>0.2343649250275987</v>
          </cell>
          <cell r="AN64">
            <v>0.27272480908948826</v>
          </cell>
          <cell r="AO64">
            <v>0.30007890826518013</v>
          </cell>
          <cell r="AP64">
            <v>0.31915368125878357</v>
          </cell>
          <cell r="AQ64">
            <v>0.34963530578310764</v>
          </cell>
          <cell r="AR64">
            <v>0.36201947872549228</v>
          </cell>
          <cell r="AS64">
            <v>0.33380408511312354</v>
          </cell>
          <cell r="AT64">
            <v>0.34376264689673769</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row>
        <row r="65">
          <cell r="B65" t="str">
            <v>Trucks2022</v>
          </cell>
          <cell r="E65">
            <v>0</v>
          </cell>
          <cell r="F65">
            <v>0</v>
          </cell>
          <cell r="G65">
            <v>0</v>
          </cell>
          <cell r="H65">
            <v>0</v>
          </cell>
          <cell r="I65">
            <v>0</v>
          </cell>
          <cell r="J65">
            <v>0</v>
          </cell>
          <cell r="K65">
            <v>0</v>
          </cell>
          <cell r="L65">
            <v>0</v>
          </cell>
          <cell r="M65">
            <v>0</v>
          </cell>
          <cell r="N65">
            <v>0</v>
          </cell>
          <cell r="O65">
            <v>1.0249152307017632E-3</v>
          </cell>
          <cell r="P65">
            <v>5.51055678008991E-3</v>
          </cell>
          <cell r="Q65">
            <v>1.3220221050878757E-2</v>
          </cell>
          <cell r="R65">
            <v>1.7497754758233511E-2</v>
          </cell>
          <cell r="S65">
            <v>2.2548847549375996E-2</v>
          </cell>
          <cell r="T65">
            <v>2.5765948961686463E-2</v>
          </cell>
          <cell r="U65">
            <v>3.1794581371461503E-2</v>
          </cell>
          <cell r="V65">
            <v>3.7663383846419679E-2</v>
          </cell>
          <cell r="W65">
            <v>4.5957510431883924E-2</v>
          </cell>
          <cell r="X65">
            <v>5.7664797979468767E-2</v>
          </cell>
          <cell r="Y65">
            <v>6.7764780871640465E-2</v>
          </cell>
          <cell r="Z65">
            <v>7.83257257477393E-2</v>
          </cell>
          <cell r="AA65">
            <v>8.836142615955421E-2</v>
          </cell>
          <cell r="AB65">
            <v>0.10258679923312042</v>
          </cell>
          <cell r="AC65">
            <v>0.11855454202581669</v>
          </cell>
          <cell r="AD65">
            <v>0.12974697469045754</v>
          </cell>
          <cell r="AE65">
            <v>0.13502291770168476</v>
          </cell>
          <cell r="AF65">
            <v>0.14381625733160069</v>
          </cell>
          <cell r="AG65">
            <v>0.11799050342700543</v>
          </cell>
          <cell r="AH65">
            <v>9.8140393813849508E-2</v>
          </cell>
          <cell r="AI65">
            <v>0.12499113532116821</v>
          </cell>
          <cell r="AJ65">
            <v>0.14867966418612225</v>
          </cell>
          <cell r="AK65">
            <v>0.16993704049963609</v>
          </cell>
          <cell r="AL65">
            <v>0.19658253711739834</v>
          </cell>
          <cell r="AM65">
            <v>0.2260961268369765</v>
          </cell>
          <cell r="AN65">
            <v>0.26458538868606013</v>
          </cell>
          <cell r="AO65">
            <v>0.29316857508026672</v>
          </cell>
          <cell r="AP65">
            <v>0.31296041241054645</v>
          </cell>
          <cell r="AQ65">
            <v>0.34504070957934746</v>
          </cell>
          <cell r="AR65">
            <v>0.35873005388093965</v>
          </cell>
          <cell r="AS65">
            <v>0.33079834547728748</v>
          </cell>
          <cell r="AT65">
            <v>0.34069485926949861</v>
          </cell>
          <cell r="AU65">
            <v>0.35048938829353415</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row>
        <row r="66">
          <cell r="B66" t="str">
            <v>Trucks2023</v>
          </cell>
          <cell r="E66">
            <v>0</v>
          </cell>
          <cell r="F66">
            <v>0</v>
          </cell>
          <cell r="G66">
            <v>0</v>
          </cell>
          <cell r="H66">
            <v>0</v>
          </cell>
          <cell r="I66">
            <v>0</v>
          </cell>
          <cell r="J66">
            <v>0</v>
          </cell>
          <cell r="K66">
            <v>0</v>
          </cell>
          <cell r="L66">
            <v>0</v>
          </cell>
          <cell r="M66">
            <v>0</v>
          </cell>
          <cell r="N66">
            <v>0</v>
          </cell>
          <cell r="O66">
            <v>0</v>
          </cell>
          <cell r="P66">
            <v>9.2891393600542374E-4</v>
          </cell>
          <cell r="Q66">
            <v>6.1883472428520599E-3</v>
          </cell>
          <cell r="R66">
            <v>1.5282221396252373E-2</v>
          </cell>
          <cell r="S66">
            <v>1.9727892815627507E-2</v>
          </cell>
          <cell r="T66">
            <v>2.2623599240240821E-2</v>
          </cell>
          <cell r="U66">
            <v>2.7749582237111194E-2</v>
          </cell>
          <cell r="V66">
            <v>3.315044785731306E-2</v>
          </cell>
          <cell r="W66">
            <v>4.0445054979405218E-2</v>
          </cell>
          <cell r="X66">
            <v>5.0830933239703911E-2</v>
          </cell>
          <cell r="Y66">
            <v>5.9900532126325415E-2</v>
          </cell>
          <cell r="Z66">
            <v>6.9477890047026591E-2</v>
          </cell>
          <cell r="AA66">
            <v>7.8644567385465589E-2</v>
          </cell>
          <cell r="AB66">
            <v>9.1483195530417658E-2</v>
          </cell>
          <cell r="AC66">
            <v>0.10621372120197992</v>
          </cell>
          <cell r="AD66">
            <v>0.11676097860636407</v>
          </cell>
          <cell r="AE66">
            <v>0.12205953050208285</v>
          </cell>
          <cell r="AF66">
            <v>0.13078671932732586</v>
          </cell>
          <cell r="AG66">
            <v>0.10816090828334472</v>
          </cell>
          <cell r="AH66">
            <v>9.1317017862014765E-2</v>
          </cell>
          <cell r="AI66">
            <v>0.11689954232108925</v>
          </cell>
          <cell r="AJ66">
            <v>0.13999093985519517</v>
          </cell>
          <cell r="AK66">
            <v>0.16080642854678281</v>
          </cell>
          <cell r="AL66">
            <v>0.18743020108440153</v>
          </cell>
          <cell r="AM66">
            <v>0.21679483530135063</v>
          </cell>
          <cell r="AN66">
            <v>0.25525036049028926</v>
          </cell>
          <cell r="AO66">
            <v>0.28441901434313077</v>
          </cell>
          <cell r="AP66">
            <v>0.30575343896496981</v>
          </cell>
          <cell r="AQ66">
            <v>0.33834509551159464</v>
          </cell>
          <cell r="AR66">
            <v>0.35401594258704616</v>
          </cell>
          <cell r="AS66">
            <v>0.32779260584145148</v>
          </cell>
          <cell r="AT66">
            <v>0.33762707164225947</v>
          </cell>
          <cell r="AU66">
            <v>0.34736157025224335</v>
          </cell>
          <cell r="AV66">
            <v>0.35747469129382953</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row>
        <row r="67">
          <cell r="B67" t="str">
            <v>Trucks2024</v>
          </cell>
          <cell r="E67">
            <v>0</v>
          </cell>
          <cell r="F67">
            <v>0</v>
          </cell>
          <cell r="G67">
            <v>0</v>
          </cell>
          <cell r="H67">
            <v>0</v>
          </cell>
          <cell r="I67">
            <v>0</v>
          </cell>
          <cell r="J67">
            <v>0</v>
          </cell>
          <cell r="K67">
            <v>0</v>
          </cell>
          <cell r="L67">
            <v>0</v>
          </cell>
          <cell r="M67">
            <v>0</v>
          </cell>
          <cell r="N67">
            <v>0</v>
          </cell>
          <cell r="O67">
            <v>0</v>
          </cell>
          <cell r="P67">
            <v>0</v>
          </cell>
          <cell r="Q67">
            <v>1.0431689980031796E-3</v>
          </cell>
          <cell r="R67">
            <v>7.1535636414995418E-3</v>
          </cell>
          <cell r="S67">
            <v>1.7229983495344905E-2</v>
          </cell>
          <cell r="T67">
            <v>1.9793292758659584E-2</v>
          </cell>
          <cell r="U67">
            <v>2.4365313637391361E-2</v>
          </cell>
          <cell r="V67">
            <v>2.8932951444338825E-2</v>
          </cell>
          <cell r="W67">
            <v>3.5598811079965875E-2</v>
          </cell>
          <cell r="X67">
            <v>4.473392640755422E-2</v>
          </cell>
          <cell r="Y67">
            <v>5.2801710163279697E-2</v>
          </cell>
          <cell r="Z67">
            <v>6.1414831292886496E-2</v>
          </cell>
          <cell r="AA67">
            <v>6.9760714675038415E-2</v>
          </cell>
          <cell r="AB67">
            <v>8.1423044514223511E-2</v>
          </cell>
          <cell r="AC67">
            <v>9.4717553304820443E-2</v>
          </cell>
          <cell r="AD67">
            <v>0.10460685703856112</v>
          </cell>
          <cell r="AE67">
            <v>0.10984294827418979</v>
          </cell>
          <cell r="AF67">
            <v>0.11823004441565174</v>
          </cell>
          <cell r="AG67">
            <v>9.8361691621731168E-2</v>
          </cell>
          <cell r="AH67">
            <v>8.3709547012758304E-2</v>
          </cell>
          <cell r="AI67">
            <v>0.10877190501644207</v>
          </cell>
          <cell r="AJ67">
            <v>0.13092829948397094</v>
          </cell>
          <cell r="AK67">
            <v>0.15140902550627788</v>
          </cell>
          <cell r="AL67">
            <v>0.17735969244593555</v>
          </cell>
          <cell r="AM67">
            <v>0.20670147089578689</v>
          </cell>
          <cell r="AN67">
            <v>0.24474970286865017</v>
          </cell>
          <cell r="AO67">
            <v>0.27438422167566112</v>
          </cell>
          <cell r="AP67">
            <v>0.29662828534275859</v>
          </cell>
          <cell r="AQ67">
            <v>0.33055355376351447</v>
          </cell>
          <cell r="AR67">
            <v>0.34714616154502248</v>
          </cell>
          <cell r="AS67">
            <v>0.32348504697222769</v>
          </cell>
          <cell r="AT67">
            <v>0.33455928401502039</v>
          </cell>
          <cell r="AU67">
            <v>0.34423375221095248</v>
          </cell>
          <cell r="AV67">
            <v>0.35428453539730553</v>
          </cell>
          <cell r="AW67">
            <v>0.36436635935103268</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row>
        <row r="68">
          <cell r="B68" t="str">
            <v>Trucks2025</v>
          </cell>
          <cell r="E68">
            <v>0</v>
          </cell>
          <cell r="F68">
            <v>0</v>
          </cell>
          <cell r="G68">
            <v>0</v>
          </cell>
          <cell r="H68">
            <v>0</v>
          </cell>
          <cell r="I68">
            <v>0</v>
          </cell>
          <cell r="J68">
            <v>0</v>
          </cell>
          <cell r="K68">
            <v>0</v>
          </cell>
          <cell r="L68">
            <v>0</v>
          </cell>
          <cell r="M68">
            <v>0</v>
          </cell>
          <cell r="N68">
            <v>0</v>
          </cell>
          <cell r="O68">
            <v>0</v>
          </cell>
          <cell r="P68">
            <v>0</v>
          </cell>
          <cell r="Q68">
            <v>0</v>
          </cell>
          <cell r="R68">
            <v>1.2058754176528441E-3</v>
          </cell>
          <cell r="S68">
            <v>8.0653054474241707E-3</v>
          </cell>
          <cell r="T68">
            <v>1.7287102618485442E-2</v>
          </cell>
          <cell r="U68">
            <v>2.1317111431307094E-2</v>
          </cell>
          <cell r="V68">
            <v>2.5404362140412504E-2</v>
          </cell>
          <cell r="W68">
            <v>3.1069826775375769E-2</v>
          </cell>
          <cell r="X68">
            <v>3.9373777483020199E-2</v>
          </cell>
          <cell r="Y68">
            <v>4.6468314982503367E-2</v>
          </cell>
          <cell r="Z68">
            <v>5.4136549485318278E-2</v>
          </cell>
          <cell r="AA68">
            <v>6.1664833513780985E-2</v>
          </cell>
          <cell r="AB68">
            <v>7.2225329290570309E-2</v>
          </cell>
          <cell r="AC68">
            <v>8.4301729014838261E-2</v>
          </cell>
          <cell r="AD68">
            <v>9.3284609987047032E-2</v>
          </cell>
          <cell r="AE68">
            <v>9.8408952408231651E-2</v>
          </cell>
          <cell r="AF68">
            <v>0.10639674427538444</v>
          </cell>
          <cell r="AG68">
            <v>8.8918104445534107E-2</v>
          </cell>
          <cell r="AH68">
            <v>7.6125587143683698E-2</v>
          </cell>
          <cell r="AI68">
            <v>9.971029617283042E-2</v>
          </cell>
          <cell r="AJ68">
            <v>0.12182528924123569</v>
          </cell>
          <cell r="AK68">
            <v>0.14160720869913118</v>
          </cell>
          <cell r="AL68">
            <v>0.16699492949387759</v>
          </cell>
          <cell r="AM68">
            <v>0.19559552886405271</v>
          </cell>
          <cell r="AN68">
            <v>0.23335483759996012</v>
          </cell>
          <cell r="AO68">
            <v>0.26309642265723171</v>
          </cell>
          <cell r="AP68">
            <v>0.28616272856697089</v>
          </cell>
          <cell r="AQ68">
            <v>0.32068824540043994</v>
          </cell>
          <cell r="AR68">
            <v>0.33915194544363636</v>
          </cell>
          <cell r="AS68">
            <v>0.31720772672831937</v>
          </cell>
          <cell r="AT68">
            <v>0.33016280347989474</v>
          </cell>
          <cell r="AU68">
            <v>0.34110593416966167</v>
          </cell>
          <cell r="AV68">
            <v>0.35109437950078154</v>
          </cell>
          <cell r="AW68">
            <v>0.36111470121106315</v>
          </cell>
          <cell r="AX68">
            <v>0.37105419030029746</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row>
        <row r="69">
          <cell r="B69" t="str">
            <v>Trucks2026</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1.3595676312277347E-3</v>
          </cell>
          <cell r="T69">
            <v>8.0920427437855946E-3</v>
          </cell>
          <cell r="U69">
            <v>1.8617978187660103E-2</v>
          </cell>
          <cell r="V69">
            <v>2.2226170639453036E-2</v>
          </cell>
          <cell r="W69">
            <v>2.728062958111974E-2</v>
          </cell>
          <cell r="X69">
            <v>3.4364530971038296E-2</v>
          </cell>
          <cell r="Y69">
            <v>4.0900346583996952E-2</v>
          </cell>
          <cell r="Z69">
            <v>4.7643044624321985E-2</v>
          </cell>
          <cell r="AA69">
            <v>5.4356923901692542E-2</v>
          </cell>
          <cell r="AB69">
            <v>6.3843424295861761E-2</v>
          </cell>
          <cell r="AC69">
            <v>7.477883164633449E-2</v>
          </cell>
          <cell r="AD69">
            <v>8.3026362463932968E-2</v>
          </cell>
          <cell r="AE69">
            <v>8.775754290420687E-2</v>
          </cell>
          <cell r="AF69">
            <v>9.5321477694234186E-2</v>
          </cell>
          <cell r="AG69">
            <v>8.0018550842149455E-2</v>
          </cell>
          <cell r="AH69">
            <v>6.8816861493709872E-2</v>
          </cell>
          <cell r="AI69">
            <v>9.0676692340366308E-2</v>
          </cell>
          <cell r="AJ69">
            <v>0.11167622438669392</v>
          </cell>
          <cell r="AK69">
            <v>0.13176172933131006</v>
          </cell>
          <cell r="AL69">
            <v>0.15618412279891278</v>
          </cell>
          <cell r="AM69">
            <v>0.18416507776662369</v>
          </cell>
          <cell r="AN69">
            <v>0.22081682668025782</v>
          </cell>
          <cell r="AO69">
            <v>0.25084738515599969</v>
          </cell>
          <cell r="AP69">
            <v>0.27439037756623597</v>
          </cell>
          <cell r="AQ69">
            <v>0.30937381179648366</v>
          </cell>
          <cell r="AR69">
            <v>0.32903001970529805</v>
          </cell>
          <cell r="AS69">
            <v>0.30990294448556155</v>
          </cell>
          <cell r="AT69">
            <v>0.32375589945305172</v>
          </cell>
          <cell r="AU69">
            <v>0.33662342338115386</v>
          </cell>
          <cell r="AV69">
            <v>0.34790422360425755</v>
          </cell>
          <cell r="AW69">
            <v>0.35786304307109357</v>
          </cell>
          <cell r="AX69">
            <v>0.36774284898874299</v>
          </cell>
          <cell r="AY69">
            <v>0.37689733011428139</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row>
        <row r="70">
          <cell r="B70" t="str">
            <v>Trucks2027</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1.3640747342651212E-3</v>
          </cell>
          <cell r="U70">
            <v>8.7150217490068217E-3</v>
          </cell>
          <cell r="V70">
            <v>1.9411933999313659E-2</v>
          </cell>
          <cell r="W70">
            <v>2.3867709209558292E-2</v>
          </cell>
          <cell r="X70">
            <v>3.0173520017588659E-2</v>
          </cell>
          <cell r="Y70">
            <v>3.5696885510111125E-2</v>
          </cell>
          <cell r="Z70">
            <v>4.1934316709898167E-2</v>
          </cell>
          <cell r="AA70">
            <v>4.7836985838773147E-2</v>
          </cell>
          <cell r="AB70">
            <v>5.6277329530097078E-2</v>
          </cell>
          <cell r="AC70">
            <v>6.610058720450937E-2</v>
          </cell>
          <cell r="AD70">
            <v>7.3647533134287041E-2</v>
          </cell>
          <cell r="AE70">
            <v>7.8107091481869811E-2</v>
          </cell>
          <cell r="AF70">
            <v>8.5004244672199455E-2</v>
          </cell>
          <cell r="AG70">
            <v>7.1689096890811169E-2</v>
          </cell>
          <cell r="AH70">
            <v>6.1929182640241824E-2</v>
          </cell>
          <cell r="AI70">
            <v>8.1970932660484358E-2</v>
          </cell>
          <cell r="AJ70">
            <v>0.10155852533918418</v>
          </cell>
          <cell r="AK70">
            <v>0.12078487596483016</v>
          </cell>
          <cell r="AL70">
            <v>0.14532515895996684</v>
          </cell>
          <cell r="AM70">
            <v>0.17224272143082175</v>
          </cell>
          <cell r="AN70">
            <v>0.20791246248790216</v>
          </cell>
          <cell r="AO70">
            <v>0.23736951048833851</v>
          </cell>
          <cell r="AP70">
            <v>0.26161552494437101</v>
          </cell>
          <cell r="AQ70">
            <v>0.29664658795031057</v>
          </cell>
          <cell r="AR70">
            <v>0.31742127393722219</v>
          </cell>
          <cell r="AS70">
            <v>0.30065394965502318</v>
          </cell>
          <cell r="AT70">
            <v>0.31630032335563124</v>
          </cell>
          <cell r="AU70">
            <v>0.33009114916958682</v>
          </cell>
          <cell r="AV70">
            <v>0.34333237574277226</v>
          </cell>
          <cell r="AW70">
            <v>0.35461138493112404</v>
          </cell>
          <cell r="AX70">
            <v>0.36443150767718852</v>
          </cell>
          <cell r="AY70">
            <v>0.37353384377711873</v>
          </cell>
          <cell r="AZ70">
            <v>0.38250004793208298</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row>
        <row r="71">
          <cell r="B71" t="str">
            <v>Trucks2028</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1.4690902350362341E-3</v>
          </cell>
          <cell r="V71">
            <v>9.086670168430646E-3</v>
          </cell>
          <cell r="W71">
            <v>2.0845623990141299E-2</v>
          </cell>
          <cell r="X71">
            <v>2.6398687004899855E-2</v>
          </cell>
          <cell r="Y71">
            <v>3.1343383979623246E-2</v>
          </cell>
          <cell r="Z71">
            <v>3.6599310948716393E-2</v>
          </cell>
          <cell r="AA71">
            <v>4.2105019325023342E-2</v>
          </cell>
          <cell r="AB71">
            <v>4.9527044993276322E-2</v>
          </cell>
          <cell r="AC71">
            <v>5.826699568936209E-2</v>
          </cell>
          <cell r="AD71">
            <v>6.5100578320931288E-2</v>
          </cell>
          <cell r="AE71">
            <v>6.9283953159247014E-2</v>
          </cell>
          <cell r="AF71">
            <v>7.5656565751916122E-2</v>
          </cell>
          <cell r="AG71">
            <v>6.3929742591518096E-2</v>
          </cell>
          <cell r="AH71">
            <v>5.5482724042616255E-2</v>
          </cell>
          <cell r="AI71">
            <v>7.3766701208628951E-2</v>
          </cell>
          <cell r="AJ71">
            <v>9.1808014020052758E-2</v>
          </cell>
          <cell r="AK71">
            <v>0.10984194669573721</v>
          </cell>
          <cell r="AL71">
            <v>0.13321835853726721</v>
          </cell>
          <cell r="AM71">
            <v>0.1602672565114647</v>
          </cell>
          <cell r="AN71">
            <v>0.19445276375188011</v>
          </cell>
          <cell r="AO71">
            <v>0.22349782028450241</v>
          </cell>
          <cell r="AP71">
            <v>0.24755908479403091</v>
          </cell>
          <cell r="AQ71">
            <v>0.28283554809003147</v>
          </cell>
          <cell r="AR71">
            <v>0.30436298828764685</v>
          </cell>
          <cell r="AS71">
            <v>0.29004636050908711</v>
          </cell>
          <cell r="AT71">
            <v>0.3068603999613243</v>
          </cell>
          <cell r="AU71">
            <v>0.32248968249090565</v>
          </cell>
          <cell r="AV71">
            <v>0.33666991238376492</v>
          </cell>
          <cell r="AW71">
            <v>0.34995139752119869</v>
          </cell>
          <cell r="AX71">
            <v>0.3611201663656341</v>
          </cell>
          <cell r="AY71">
            <v>0.37017035743995608</v>
          </cell>
          <cell r="AZ71">
            <v>0.37908656213001185</v>
          </cell>
          <cell r="BA71">
            <v>0.38804761943613097</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row>
        <row r="72">
          <cell r="B72" t="str">
            <v>Trucks2029</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1.5317389672559112E-3</v>
          </cell>
          <cell r="W72">
            <v>9.7577763071024417E-3</v>
          </cell>
          <cell r="X72">
            <v>2.305613405568032E-2</v>
          </cell>
          <cell r="Y72">
            <v>2.7422196113351935E-2</v>
          </cell>
          <cell r="Z72">
            <v>3.2135751902790465E-2</v>
          </cell>
          <cell r="AA72">
            <v>3.6748296280561581E-2</v>
          </cell>
          <cell r="AB72">
            <v>4.359257068540006E-2</v>
          </cell>
          <cell r="AC72">
            <v>5.1278057100892713E-2</v>
          </cell>
          <cell r="AD72">
            <v>5.738549802386491E-2</v>
          </cell>
          <cell r="AE72">
            <v>6.1243401198558811E-2</v>
          </cell>
          <cell r="AF72">
            <v>6.7110243875384473E-2</v>
          </cell>
          <cell r="AG72">
            <v>5.6899567692530774E-2</v>
          </cell>
          <cell r="AH72">
            <v>4.9477485700832283E-2</v>
          </cell>
          <cell r="AI72">
            <v>6.6088027521180037E-2</v>
          </cell>
          <cell r="AJ72">
            <v>8.2619217800355721E-2</v>
          </cell>
          <cell r="AK72">
            <v>9.9296154099839926E-2</v>
          </cell>
          <cell r="AL72">
            <v>0.12114897432692569</v>
          </cell>
          <cell r="AM72">
            <v>0.14691565447115718</v>
          </cell>
          <cell r="AN72">
            <v>0.18093310828290909</v>
          </cell>
          <cell r="AO72">
            <v>0.20902916701961197</v>
          </cell>
          <cell r="AP72">
            <v>0.23309192376588067</v>
          </cell>
          <cell r="AQ72">
            <v>0.26763896923653441</v>
          </cell>
          <cell r="AR72">
            <v>0.290192694294788</v>
          </cell>
          <cell r="AS72">
            <v>0.27811424209695934</v>
          </cell>
          <cell r="AT72">
            <v>0.29603383655950555</v>
          </cell>
          <cell r="AU72">
            <v>0.31286503884251554</v>
          </cell>
          <cell r="AV72">
            <v>0.32891694740079624</v>
          </cell>
          <cell r="AW72">
            <v>0.34316049014354666</v>
          </cell>
          <cell r="AX72">
            <v>0.35637464633936405</v>
          </cell>
          <cell r="AY72">
            <v>0.36680687110279347</v>
          </cell>
          <cell r="AZ72">
            <v>0.37567307632794072</v>
          </cell>
          <cell r="BA72">
            <v>0.38458462630283879</v>
          </cell>
          <cell r="BB72">
            <v>0.39365843701161368</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row>
        <row r="73">
          <cell r="B73" t="str">
            <v>Trucks2030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1.6448672534943207E-3</v>
          </cell>
          <cell r="X73">
            <v>1.0792509676289625E-2</v>
          </cell>
          <cell r="Y73">
            <v>2.3950048332829821E-2</v>
          </cell>
          <cell r="Z73">
            <v>2.8115435509492019E-2</v>
          </cell>
          <cell r="AA73">
            <v>3.2266567361803902E-2</v>
          </cell>
          <cell r="AB73">
            <v>3.8046597029498377E-2</v>
          </cell>
          <cell r="AC73">
            <v>4.5133771439101827E-2</v>
          </cell>
          <cell r="AD73">
            <v>5.0502292243087964E-2</v>
          </cell>
          <cell r="AE73">
            <v>5.3985435599804461E-2</v>
          </cell>
          <cell r="AF73">
            <v>5.9321955557969555E-2</v>
          </cell>
          <cell r="AG73">
            <v>5.0472075044629916E-2</v>
          </cell>
          <cell r="AH73">
            <v>4.4036585050543343E-2</v>
          </cell>
          <cell r="AI73">
            <v>5.8934911598136575E-2</v>
          </cell>
          <cell r="AJ73">
            <v>7.4019049927768366E-2</v>
          </cell>
          <cell r="AK73">
            <v>8.9357891790584731E-2</v>
          </cell>
          <cell r="AL73">
            <v>0.10951760766882708</v>
          </cell>
          <cell r="AM73">
            <v>0.13360531571758263</v>
          </cell>
          <cell r="AN73">
            <v>0.16585986805722105</v>
          </cell>
          <cell r="AO73">
            <v>0.1944960625959736</v>
          </cell>
          <cell r="AP73">
            <v>0.21800217380983308</v>
          </cell>
          <cell r="AQ73">
            <v>0.25199835532582066</v>
          </cell>
          <cell r="AR73">
            <v>0.27460082053160828</v>
          </cell>
          <cell r="AS73">
            <v>0.26516601670238371</v>
          </cell>
          <cell r="AT73">
            <v>0.28385540140995014</v>
          </cell>
          <cell r="AU73">
            <v>0.30182662143946221</v>
          </cell>
          <cell r="AV73">
            <v>0.31910048324542528</v>
          </cell>
          <cell r="AW73">
            <v>0.33525805762504879</v>
          </cell>
          <cell r="AX73">
            <v>0.34945909397358865</v>
          </cell>
          <cell r="AY73">
            <v>0.36198662146093513</v>
          </cell>
          <cell r="AZ73">
            <v>0.3722595905258696</v>
          </cell>
          <cell r="BA73">
            <v>0.38112163316954661</v>
          </cell>
          <cell r="BB73">
            <v>0.39014537213000283</v>
          </cell>
          <cell r="BC73">
            <v>0.39986831612943197</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row>
        <row r="74">
          <cell r="B74" t="str">
            <v>Trucks2031</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1.8192921410411899E-3</v>
          </cell>
          <cell r="Y74">
            <v>1.1210948364345942E-2</v>
          </cell>
          <cell r="Z74">
            <v>2.4555511038119596E-2</v>
          </cell>
          <cell r="AA74">
            <v>2.822988540979815E-2</v>
          </cell>
          <cell r="AB74">
            <v>3.340653064749257E-2</v>
          </cell>
          <cell r="AC74">
            <v>3.9391721739872224E-2</v>
          </cell>
          <cell r="AD74">
            <v>4.4450960978601024E-2</v>
          </cell>
          <cell r="AE74">
            <v>4.7510056362984013E-2</v>
          </cell>
          <cell r="AF74">
            <v>5.2291700799670639E-2</v>
          </cell>
          <cell r="AG74">
            <v>4.4614682048775181E-2</v>
          </cell>
          <cell r="AH74">
            <v>3.9062121480265923E-2</v>
          </cell>
          <cell r="AI74">
            <v>5.2454004286518099E-2</v>
          </cell>
          <cell r="AJ74">
            <v>6.6007510402289499E-2</v>
          </cell>
          <cell r="AK74">
            <v>8.0056268141755954E-2</v>
          </cell>
          <cell r="AL74">
            <v>9.8556309898920225E-2</v>
          </cell>
          <cell r="AM74">
            <v>0.12077803077178804</v>
          </cell>
          <cell r="AN74">
            <v>0.15083321186179022</v>
          </cell>
          <cell r="AO74">
            <v>0.17829291491182753</v>
          </cell>
          <cell r="AP74">
            <v>0.20284520599652686</v>
          </cell>
          <cell r="AQ74">
            <v>0.23568465337610736</v>
          </cell>
          <cell r="AR74">
            <v>0.25855336142745849</v>
          </cell>
          <cell r="AS74">
            <v>0.25091881082852091</v>
          </cell>
          <cell r="AT74">
            <v>0.27063988360974195</v>
          </cell>
          <cell r="AU74">
            <v>0.28940987888621345</v>
          </cell>
          <cell r="AV74">
            <v>0.30784206862482572</v>
          </cell>
          <cell r="AW74">
            <v>0.3252523442330133</v>
          </cell>
          <cell r="AX74">
            <v>0.34141161476948068</v>
          </cell>
          <cell r="AY74">
            <v>0.35496216710612294</v>
          </cell>
          <cell r="AZ74">
            <v>0.36736768609530129</v>
          </cell>
          <cell r="BA74">
            <v>0.37765864003625443</v>
          </cell>
          <cell r="BB74">
            <v>0.38663230724839198</v>
          </cell>
          <cell r="BC74">
            <v>0.39629983338757291</v>
          </cell>
          <cell r="BD74">
            <v>0.39401700969664172</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row>
        <row r="75">
          <cell r="B75" t="str">
            <v>Trucks2032</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1.8898283035762935E-3</v>
          </cell>
          <cell r="Z75">
            <v>1.1494363705777066E-2</v>
          </cell>
          <cell r="AA75">
            <v>2.4655469503615534E-2</v>
          </cell>
          <cell r="AB75">
            <v>2.9227234541037407E-2</v>
          </cell>
          <cell r="AC75">
            <v>3.4587607363156879E-2</v>
          </cell>
          <cell r="AD75">
            <v>3.879578041249139E-2</v>
          </cell>
          <cell r="AE75">
            <v>4.1817263488098014E-2</v>
          </cell>
          <cell r="AF75">
            <v>4.6019479600487787E-2</v>
          </cell>
          <cell r="AG75">
            <v>3.9327388704966028E-2</v>
          </cell>
          <cell r="AH75">
            <v>3.4528878165830799E-2</v>
          </cell>
          <cell r="AI75">
            <v>4.6528691659778881E-2</v>
          </cell>
          <cell r="AJ75">
            <v>5.8748849191343412E-2</v>
          </cell>
          <cell r="AK75">
            <v>7.1391283153352317E-2</v>
          </cell>
          <cell r="AL75">
            <v>8.8297185779860746E-2</v>
          </cell>
          <cell r="AM75">
            <v>0.10868971011237531</v>
          </cell>
          <cell r="AN75">
            <v>0.13635189742120044</v>
          </cell>
          <cell r="AO75">
            <v>0.16213984325053246</v>
          </cell>
          <cell r="AP75">
            <v>0.18594650488189157</v>
          </cell>
          <cell r="AQ75">
            <v>0.21929828142906413</v>
          </cell>
          <cell r="AR75">
            <v>0.24181530585177646</v>
          </cell>
          <cell r="AS75">
            <v>0.23625531001509528</v>
          </cell>
          <cell r="AT75">
            <v>0.25609857025662858</v>
          </cell>
          <cell r="AU75">
            <v>0.27593576006733944</v>
          </cell>
          <cell r="AV75">
            <v>0.29517785863915796</v>
          </cell>
          <cell r="AW75">
            <v>0.31377688136171183</v>
          </cell>
          <cell r="AX75">
            <v>0.33122224962701491</v>
          </cell>
          <cell r="AY75">
            <v>0.34678796100505777</v>
          </cell>
          <cell r="AZ75">
            <v>0.36023881063577573</v>
          </cell>
          <cell r="BA75">
            <v>0.37269578609923176</v>
          </cell>
          <cell r="BB75">
            <v>0.38311924236678119</v>
          </cell>
          <cell r="BC75">
            <v>0.39273135064571379</v>
          </cell>
          <cell r="BD75">
            <v>0.39050074486047931</v>
          </cell>
          <cell r="BE75">
            <v>0.39863692759009733</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row>
        <row r="76">
          <cell r="B76" t="str">
            <v>Trucks2033</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1.9376035957725951E-3</v>
          </cell>
          <cell r="AA76">
            <v>1.1541153974409555E-2</v>
          </cell>
          <cell r="AB76">
            <v>2.5526536131508831E-2</v>
          </cell>
          <cell r="AC76">
            <v>3.0260553640944297E-2</v>
          </cell>
          <cell r="AD76">
            <v>3.4064345527103058E-2</v>
          </cell>
          <cell r="AE76">
            <v>3.6497149578308234E-2</v>
          </cell>
          <cell r="AF76">
            <v>4.0505291960421512E-2</v>
          </cell>
          <cell r="AG76">
            <v>3.4610195013202498E-2</v>
          </cell>
          <cell r="AH76">
            <v>3.0436855107237547E-2</v>
          </cell>
          <cell r="AI76">
            <v>4.112893679744594E-2</v>
          </cell>
          <cell r="AJ76">
            <v>5.2112457887098673E-2</v>
          </cell>
          <cell r="AK76">
            <v>6.3540583518316041E-2</v>
          </cell>
          <cell r="AL76">
            <v>7.8740235311647228E-2</v>
          </cell>
          <cell r="AM76">
            <v>9.7375759461716171E-2</v>
          </cell>
          <cell r="AN76">
            <v>0.12270483389471153</v>
          </cell>
          <cell r="AO76">
            <v>0.14657299279049987</v>
          </cell>
          <cell r="AP76">
            <v>0.1691000294063521</v>
          </cell>
          <cell r="AQ76">
            <v>0.20102890161001935</v>
          </cell>
          <cell r="AR76">
            <v>0.22500268997961834</v>
          </cell>
          <cell r="AS76">
            <v>0.2209607708636786</v>
          </cell>
          <cell r="AT76">
            <v>0.24113236831714305</v>
          </cell>
          <cell r="AU76">
            <v>0.26110990255162086</v>
          </cell>
          <cell r="AV76">
            <v>0.28143519872958195</v>
          </cell>
          <cell r="AW76">
            <v>0.30086852113673046</v>
          </cell>
          <cell r="AX76">
            <v>0.31953615821172676</v>
          </cell>
          <cell r="AY76">
            <v>0.33643813982490384</v>
          </cell>
          <cell r="AZ76">
            <v>0.35194309194624268</v>
          </cell>
          <cell r="BA76">
            <v>0.36546351732885834</v>
          </cell>
          <cell r="BB76">
            <v>0.37808463005089032</v>
          </cell>
          <cell r="BC76">
            <v>0.38916286790385474</v>
          </cell>
          <cell r="BD76">
            <v>0.3869844800243169</v>
          </cell>
          <cell r="BE76">
            <v>0.39507943393783074</v>
          </cell>
          <cell r="BF76">
            <v>0.40263632610300071</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row>
        <row r="77">
          <cell r="B77" t="str">
            <v>Trucks2034</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1.945491026088021E-3</v>
          </cell>
          <cell r="AB77">
            <v>1.1948897743921308E-2</v>
          </cell>
          <cell r="AC77">
            <v>2.6429018277129408E-2</v>
          </cell>
          <cell r="AD77">
            <v>2.9802754039719714E-2</v>
          </cell>
          <cell r="AE77">
            <v>3.2046049873752654E-2</v>
          </cell>
          <cell r="AF77">
            <v>3.5352090884983665E-2</v>
          </cell>
          <cell r="AG77">
            <v>3.0463100973484983E-2</v>
          </cell>
          <cell r="AH77">
            <v>2.6786052304486201E-2</v>
          </cell>
          <cell r="AI77">
            <v>3.625473969951877E-2</v>
          </cell>
          <cell r="AJ77">
            <v>4.6064694929963353E-2</v>
          </cell>
          <cell r="AK77">
            <v>5.6362908010933958E-2</v>
          </cell>
          <cell r="AL77">
            <v>7.00813919722445E-2</v>
          </cell>
          <cell r="AM77">
            <v>8.6836178819809082E-2</v>
          </cell>
          <cell r="AN77">
            <v>0.10993199243762473</v>
          </cell>
          <cell r="AO77">
            <v>0.1319029296545208</v>
          </cell>
          <cell r="AP77">
            <v>0.15286493988249966</v>
          </cell>
          <cell r="AQ77">
            <v>0.18281598352909642</v>
          </cell>
          <cell r="AR77">
            <v>0.20625808524875958</v>
          </cell>
          <cell r="AS77">
            <v>0.20559810161385003</v>
          </cell>
          <cell r="AT77">
            <v>0.22552210140858242</v>
          </cell>
          <cell r="AU77">
            <v>0.24585084223718398</v>
          </cell>
          <cell r="AV77">
            <v>0.26631385978005812</v>
          </cell>
          <cell r="AW77">
            <v>0.28686091981276496</v>
          </cell>
          <cell r="AX77">
            <v>0.30639086905848034</v>
          </cell>
          <cell r="AY77">
            <v>0.32456802282035269</v>
          </cell>
          <cell r="AZ77">
            <v>0.34143941685706924</v>
          </cell>
          <cell r="BA77">
            <v>0.35704748207242165</v>
          </cell>
          <cell r="BB77">
            <v>0.37074778921591722</v>
          </cell>
          <cell r="BC77">
            <v>0.38404883563668812</v>
          </cell>
          <cell r="BD77">
            <v>0.38346821518815455</v>
          </cell>
          <cell r="BE77">
            <v>0.39152194028556414</v>
          </cell>
          <cell r="BF77">
            <v>0.3990431412394142</v>
          </cell>
          <cell r="BG77">
            <v>0.40649544131068471</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row>
        <row r="78">
          <cell r="B78" t="str">
            <v>Trucks2035</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2.014224347408171E-3</v>
          </cell>
          <cell r="AC78">
            <v>1.2371347026431837E-2</v>
          </cell>
          <cell r="AD78">
            <v>2.6029184415145599E-2</v>
          </cell>
          <cell r="AE78">
            <v>2.803695557785351E-2</v>
          </cell>
          <cell r="AF78">
            <v>3.1040639631620695E-2</v>
          </cell>
          <cell r="AG78">
            <v>2.6587496648718602E-2</v>
          </cell>
          <cell r="AH78">
            <v>2.3576469757577066E-2</v>
          </cell>
          <cell r="AI78">
            <v>3.1906100365997413E-2</v>
          </cell>
          <cell r="AJ78">
            <v>4.0605560319936902E-2</v>
          </cell>
          <cell r="AK78">
            <v>4.9821871163978022E-2</v>
          </cell>
          <cell r="AL78">
            <v>6.2164853237005741E-2</v>
          </cell>
          <cell r="AM78">
            <v>7.728704722759161E-2</v>
          </cell>
          <cell r="AN78">
            <v>9.8033373049938297E-2</v>
          </cell>
          <cell r="AO78">
            <v>0.11817262128176256</v>
          </cell>
          <cell r="AP78">
            <v>0.1375651341225175</v>
          </cell>
          <cell r="AQ78">
            <v>0.16526404182095075</v>
          </cell>
          <cell r="AR78">
            <v>0.18757141094432989</v>
          </cell>
          <cell r="AS78">
            <v>0.18847006128457375</v>
          </cell>
          <cell r="AT78">
            <v>0.20984229798047146</v>
          </cell>
          <cell r="AU78">
            <v>0.22993511390174412</v>
          </cell>
          <cell r="AV78">
            <v>0.25075068423886621</v>
          </cell>
          <cell r="AW78">
            <v>0.27144806022930928</v>
          </cell>
          <cell r="AX78">
            <v>0.29212616257852231</v>
          </cell>
          <cell r="AY78">
            <v>0.31121572950322524</v>
          </cell>
          <cell r="AZ78">
            <v>0.32939284618535991</v>
          </cell>
          <cell r="BA78">
            <v>0.34639146742426646</v>
          </cell>
          <cell r="BB78">
            <v>0.36221006570224729</v>
          </cell>
          <cell r="BC78">
            <v>0.37659625767935656</v>
          </cell>
          <cell r="BD78">
            <v>0.37842901698184078</v>
          </cell>
          <cell r="BE78">
            <v>0.38796444663329754</v>
          </cell>
          <cell r="BF78">
            <v>0.39544995637582769</v>
          </cell>
          <cell r="BG78">
            <v>0.40286781714430281</v>
          </cell>
          <cell r="BH78">
            <v>0.41036572175149866</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row>
        <row r="79">
          <cell r="B79" t="str">
            <v>Trucks2036</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2.0854365753988822E-3</v>
          </cell>
          <cell r="AD79">
            <v>1.2184185951901851E-2</v>
          </cell>
          <cell r="AE79">
            <v>2.4486968090350933E-2</v>
          </cell>
          <cell r="AF79">
            <v>2.7157326344072013E-2</v>
          </cell>
          <cell r="AG79">
            <v>2.3344953057086438E-2</v>
          </cell>
          <cell r="AH79">
            <v>2.057700268970632E-2</v>
          </cell>
          <cell r="AI79">
            <v>2.8083018796882232E-2</v>
          </cell>
          <cell r="AJ79">
            <v>3.5735054057019357E-2</v>
          </cell>
          <cell r="AK79">
            <v>4.3917472977447629E-2</v>
          </cell>
          <cell r="AL79">
            <v>5.4950488152614052E-2</v>
          </cell>
          <cell r="AM79">
            <v>6.8556542797089198E-2</v>
          </cell>
          <cell r="AN79">
            <v>8.7252917341202579E-2</v>
          </cell>
          <cell r="AO79">
            <v>0.10538206767222327</v>
          </cell>
          <cell r="AP79">
            <v>0.12324542403124679</v>
          </cell>
          <cell r="AQ79">
            <v>0.14872324612957988</v>
          </cell>
          <cell r="AR79">
            <v>0.16956290639535246</v>
          </cell>
          <cell r="AS79">
            <v>0.17139495536999522</v>
          </cell>
          <cell r="AT79">
            <v>0.19236068061929537</v>
          </cell>
          <cell r="AU79">
            <v>0.21394848835736877</v>
          </cell>
          <cell r="AV79">
            <v>0.2345177531902865</v>
          </cell>
          <cell r="AW79">
            <v>0.25558484599346831</v>
          </cell>
          <cell r="AX79">
            <v>0.27643040476175412</v>
          </cell>
          <cell r="AY79">
            <v>0.29672639094378478</v>
          </cell>
          <cell r="AZ79">
            <v>0.31584206610353793</v>
          </cell>
          <cell r="BA79">
            <v>0.33417017987986342</v>
          </cell>
          <cell r="BB79">
            <v>0.35139997472098805</v>
          </cell>
          <cell r="BC79">
            <v>0.3679238533714333</v>
          </cell>
          <cell r="BD79">
            <v>0.37108549321956197</v>
          </cell>
          <cell r="BE79">
            <v>0.3828661629525269</v>
          </cell>
          <cell r="BF79">
            <v>0.39185677151224119</v>
          </cell>
          <cell r="BG79">
            <v>0.3992401929779209</v>
          </cell>
          <cell r="BH79">
            <v>0.40670355864216451</v>
          </cell>
          <cell r="BI79">
            <v>0.41417004637761595</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row>
        <row r="80">
          <cell r="B80" t="str">
            <v>Trucks2037</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2.0538868541371737E-3</v>
          </cell>
          <cell r="AE80">
            <v>1.1462278950143351E-2</v>
          </cell>
          <cell r="AF80">
            <v>2.371871588411063E-2</v>
          </cell>
          <cell r="AG80">
            <v>2.0424402208919182E-2</v>
          </cell>
          <cell r="AH80">
            <v>1.8067483682029428E-2</v>
          </cell>
          <cell r="AI80">
            <v>2.4510215450419728E-2</v>
          </cell>
          <cell r="AJ80">
            <v>3.1453176141211119E-2</v>
          </cell>
          <cell r="AK80">
            <v>3.8649713451342826E-2</v>
          </cell>
          <cell r="AL80">
            <v>4.8438296719068775E-2</v>
          </cell>
          <cell r="AM80">
            <v>6.0600408375340059E-2</v>
          </cell>
          <cell r="AN80">
            <v>7.739664764599187E-2</v>
          </cell>
          <cell r="AO80">
            <v>9.3793496579635441E-2</v>
          </cell>
          <cell r="AP80">
            <v>0.10990580960868558</v>
          </cell>
          <cell r="AQ80">
            <v>0.13324204311987276</v>
          </cell>
          <cell r="AR80">
            <v>0.15259184989318109</v>
          </cell>
          <cell r="AS80">
            <v>0.15493953277700517</v>
          </cell>
          <cell r="AT80">
            <v>0.17493309040688787</v>
          </cell>
          <cell r="AU80">
            <v>0.19612479101674191</v>
          </cell>
          <cell r="AV80">
            <v>0.21821251194138602</v>
          </cell>
          <cell r="AW80">
            <v>0.23903896419590728</v>
          </cell>
          <cell r="AX80">
            <v>0.26027602617333617</v>
          </cell>
          <cell r="AY80">
            <v>0.28078346570563378</v>
          </cell>
          <cell r="AZ80">
            <v>0.30113733818251581</v>
          </cell>
          <cell r="BA80">
            <v>0.32042286669472303</v>
          </cell>
          <cell r="BB80">
            <v>0.33900197841324098</v>
          </cell>
          <cell r="BC80">
            <v>0.35694323547665013</v>
          </cell>
          <cell r="BD80">
            <v>0.36253999292745548</v>
          </cell>
          <cell r="BE80">
            <v>0.37543653509830421</v>
          </cell>
          <cell r="BF80">
            <v>0.38670733835995896</v>
          </cell>
          <cell r="BG80">
            <v>0.395612568811539</v>
          </cell>
          <cell r="BH80">
            <v>0.40304139553283036</v>
          </cell>
          <cell r="BI80">
            <v>0.4104739329245683</v>
          </cell>
          <cell r="BJ80">
            <v>0.41753617683166905</v>
          </cell>
          <cell r="BK80">
            <v>0</v>
          </cell>
          <cell r="BL80">
            <v>0</v>
          </cell>
          <cell r="BM80">
            <v>0</v>
          </cell>
          <cell r="BN80">
            <v>0</v>
          </cell>
          <cell r="BO80">
            <v>0</v>
          </cell>
          <cell r="BP80">
            <v>0</v>
          </cell>
          <cell r="BQ80">
            <v>0</v>
          </cell>
          <cell r="BR80">
            <v>0</v>
          </cell>
          <cell r="BS80">
            <v>0</v>
          </cell>
          <cell r="BT80">
            <v>0</v>
          </cell>
          <cell r="BU80">
            <v>0</v>
          </cell>
          <cell r="BV80">
            <v>0</v>
          </cell>
          <cell r="BW80">
            <v>0</v>
          </cell>
        </row>
        <row r="81">
          <cell r="B81" t="str">
            <v>Trucks2038</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1.9321950721277303E-3</v>
          </cell>
          <cell r="AF81">
            <v>1.1102662314082171E-2</v>
          </cell>
          <cell r="AG81">
            <v>1.7838302156791691E-2</v>
          </cell>
          <cell r="AH81">
            <v>1.5807166230854194E-2</v>
          </cell>
          <cell r="AI81">
            <v>2.1521011799984571E-2</v>
          </cell>
          <cell r="AJ81">
            <v>2.7451611573420791E-2</v>
          </cell>
          <cell r="AK81">
            <v>3.4018592585664052E-2</v>
          </cell>
          <cell r="AL81">
            <v>4.2628278936369952E-2</v>
          </cell>
          <cell r="AM81">
            <v>5.3418643962343457E-2</v>
          </cell>
          <cell r="AN81">
            <v>6.8414600020182917E-2</v>
          </cell>
          <cell r="AO81">
            <v>8.3198389549223706E-2</v>
          </cell>
          <cell r="AP81">
            <v>9.7819775274075677E-2</v>
          </cell>
          <cell r="AQ81">
            <v>0.11882043279182725</v>
          </cell>
          <cell r="AR81">
            <v>0.13670794830213553</v>
          </cell>
          <cell r="AS81">
            <v>0.13943208706804994</v>
          </cell>
          <cell r="AT81">
            <v>0.15813797574362978</v>
          </cell>
          <cell r="AU81">
            <v>0.17835617802717554</v>
          </cell>
          <cell r="AV81">
            <v>0.20003358579592709</v>
          </cell>
          <cell r="AW81">
            <v>0.22241937814717405</v>
          </cell>
          <cell r="AX81">
            <v>0.24342644987289705</v>
          </cell>
          <cell r="AY81">
            <v>0.26437469760978627</v>
          </cell>
          <cell r="AZ81">
            <v>0.28495741548069858</v>
          </cell>
          <cell r="BA81">
            <v>0.30550486944202249</v>
          </cell>
          <cell r="BB81">
            <v>0.32505589151433079</v>
          </cell>
          <cell r="BC81">
            <v>0.34434966338254691</v>
          </cell>
          <cell r="BD81">
            <v>0.35172005533049056</v>
          </cell>
          <cell r="BE81">
            <v>0.36679083733061557</v>
          </cell>
          <cell r="BF81">
            <v>0.37920317139373971</v>
          </cell>
          <cell r="BG81">
            <v>0.39041378031176177</v>
          </cell>
          <cell r="BH81">
            <v>0.39937923242349627</v>
          </cell>
          <cell r="BI81">
            <v>0.40677781947152064</v>
          </cell>
          <cell r="BJ81">
            <v>0.41381002354313656</v>
          </cell>
          <cell r="BK81">
            <v>0.42012300195117575</v>
          </cell>
          <cell r="BL81">
            <v>0</v>
          </cell>
          <cell r="BM81">
            <v>0</v>
          </cell>
          <cell r="BN81">
            <v>0</v>
          </cell>
          <cell r="BO81">
            <v>0</v>
          </cell>
          <cell r="BP81">
            <v>0</v>
          </cell>
          <cell r="BQ81">
            <v>0</v>
          </cell>
          <cell r="BR81">
            <v>0</v>
          </cell>
          <cell r="BS81">
            <v>0</v>
          </cell>
          <cell r="BT81">
            <v>0</v>
          </cell>
          <cell r="BU81">
            <v>0</v>
          </cell>
          <cell r="BV81">
            <v>0</v>
          </cell>
          <cell r="BW81">
            <v>0</v>
          </cell>
        </row>
        <row r="82">
          <cell r="B82" t="str">
            <v>Trucks2039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1.8715745362748776E-3</v>
          </cell>
          <cell r="AG82">
            <v>8.3500576536733595E-3</v>
          </cell>
          <cell r="AH82">
            <v>1.3805692063069327E-2</v>
          </cell>
          <cell r="AI82">
            <v>1.8828643598936372E-2</v>
          </cell>
          <cell r="AJ82">
            <v>2.4103682719364465E-2</v>
          </cell>
          <cell r="AK82">
            <v>2.9690648274865863E-2</v>
          </cell>
          <cell r="AL82">
            <v>3.7520434804518076E-2</v>
          </cell>
          <cell r="AM82">
            <v>4.701124955809944E-2</v>
          </cell>
          <cell r="AN82">
            <v>6.0306774463774873E-2</v>
          </cell>
          <cell r="AO82">
            <v>7.3543037282032403E-2</v>
          </cell>
          <cell r="AP82">
            <v>8.676985148922467E-2</v>
          </cell>
          <cell r="AQ82">
            <v>0.1057540822914462</v>
          </cell>
          <cell r="AR82">
            <v>0.12191120162221362</v>
          </cell>
          <cell r="AS82">
            <v>0.12491803830873956</v>
          </cell>
          <cell r="AT82">
            <v>0.14231040721147289</v>
          </cell>
          <cell r="AU82">
            <v>0.16123241685712228</v>
          </cell>
          <cell r="AV82">
            <v>0.18191084184042358</v>
          </cell>
          <cell r="AW82">
            <v>0.20388998488423199</v>
          </cell>
          <cell r="AX82">
            <v>0.22650181650272982</v>
          </cell>
          <cell r="AY82">
            <v>0.24725978424348577</v>
          </cell>
          <cell r="AZ82">
            <v>0.26830472499529501</v>
          </cell>
          <cell r="BA82">
            <v>0.28909028199021747</v>
          </cell>
          <cell r="BB82">
            <v>0.30992219351516498</v>
          </cell>
          <cell r="BC82">
            <v>0.3301835798935312</v>
          </cell>
          <cell r="BD82">
            <v>0.33931076602758048</v>
          </cell>
          <cell r="BE82">
            <v>0.3558440340855184</v>
          </cell>
          <cell r="BF82">
            <v>0.37047073406831832</v>
          </cell>
          <cell r="BG82">
            <v>0.38283768877494895</v>
          </cell>
          <cell r="BH82">
            <v>0.39413094578080815</v>
          </cell>
          <cell r="BI82">
            <v>0.40308170601847304</v>
          </cell>
          <cell r="BJ82">
            <v>0.41008387025460408</v>
          </cell>
          <cell r="BK82">
            <v>0.41637376346078353</v>
          </cell>
          <cell r="BL82">
            <v>0.42015854026326832</v>
          </cell>
          <cell r="BM82">
            <v>0</v>
          </cell>
          <cell r="BN82">
            <v>0</v>
          </cell>
          <cell r="BO82">
            <v>0</v>
          </cell>
          <cell r="BP82">
            <v>0</v>
          </cell>
          <cell r="BQ82">
            <v>0</v>
          </cell>
          <cell r="BR82">
            <v>0</v>
          </cell>
          <cell r="BS82">
            <v>0</v>
          </cell>
          <cell r="BT82">
            <v>0</v>
          </cell>
          <cell r="BU82">
            <v>0</v>
          </cell>
          <cell r="BV82">
            <v>0</v>
          </cell>
          <cell r="BW82">
            <v>0</v>
          </cell>
        </row>
        <row r="83">
          <cell r="B83" t="str">
            <v>Trucks2040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1.4075682785759046E-3</v>
          </cell>
          <cell r="AH83">
            <v>6.4624045305566773E-3</v>
          </cell>
          <cell r="AI83">
            <v>1.6444595552162426E-2</v>
          </cell>
          <cell r="AJ83">
            <v>2.1088211630694815E-2</v>
          </cell>
          <cell r="AK83">
            <v>2.6069652189109487E-2</v>
          </cell>
          <cell r="AL83">
            <v>3.2746975939576074E-2</v>
          </cell>
          <cell r="AM83">
            <v>4.1378225162608549E-2</v>
          </cell>
          <cell r="AN83">
            <v>5.3073170976767801E-2</v>
          </cell>
          <cell r="AO83">
            <v>6.4827439778060644E-2</v>
          </cell>
          <cell r="AP83">
            <v>7.6700023373084708E-2</v>
          </cell>
          <cell r="AQ83">
            <v>9.3807882803835646E-2</v>
          </cell>
          <cell r="AR83">
            <v>0.10850496792241489</v>
          </cell>
          <cell r="AS83">
            <v>0.11139738649907205</v>
          </cell>
          <cell r="AT83">
            <v>0.12749674249011961</v>
          </cell>
          <cell r="AU83">
            <v>0.14509513474375749</v>
          </cell>
          <cell r="AV83">
            <v>0.16444580169225376</v>
          </cell>
          <cell r="AW83">
            <v>0.18541785693408827</v>
          </cell>
          <cell r="AX83">
            <v>0.20763232200224291</v>
          </cell>
          <cell r="AY83">
            <v>0.23006863185354337</v>
          </cell>
          <cell r="AZ83">
            <v>0.25093539212955568</v>
          </cell>
          <cell r="BA83">
            <v>0.27219606998945201</v>
          </cell>
          <cell r="BB83">
            <v>0.2932702659763296</v>
          </cell>
          <cell r="BC83">
            <v>0.31481115098872592</v>
          </cell>
          <cell r="BD83">
            <v>0.32535197602020155</v>
          </cell>
          <cell r="BE83">
            <v>0.34328924370959701</v>
          </cell>
          <cell r="BF83">
            <v>0.35941410500029963</v>
          </cell>
          <cell r="BG83">
            <v>0.37402155437726176</v>
          </cell>
          <cell r="BH83">
            <v>0.38648272158046976</v>
          </cell>
          <cell r="BI83">
            <v>0.39778476476098307</v>
          </cell>
          <cell r="BJ83">
            <v>0.40635771696607159</v>
          </cell>
          <cell r="BK83">
            <v>0.41262452497039126</v>
          </cell>
          <cell r="BL83">
            <v>0.41640898462383408</v>
          </cell>
          <cell r="BM83">
            <v>0.41873633001121124</v>
          </cell>
          <cell r="BN83">
            <v>0</v>
          </cell>
          <cell r="BO83">
            <v>0</v>
          </cell>
          <cell r="BP83">
            <v>0</v>
          </cell>
          <cell r="BQ83">
            <v>0</v>
          </cell>
          <cell r="BR83">
            <v>0</v>
          </cell>
          <cell r="BS83">
            <v>0</v>
          </cell>
          <cell r="BT83">
            <v>0</v>
          </cell>
          <cell r="BU83">
            <v>0</v>
          </cell>
          <cell r="BV83">
            <v>0</v>
          </cell>
          <cell r="BW83">
            <v>0</v>
          </cell>
        </row>
        <row r="84">
          <cell r="B84" t="str">
            <v>Trucks2041</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1.0893668041363947E-3</v>
          </cell>
          <cell r="AI84">
            <v>7.6976676224545593E-3</v>
          </cell>
          <cell r="AJ84">
            <v>1.841806125666821E-2</v>
          </cell>
          <cell r="AK84">
            <v>2.2808230132438559E-2</v>
          </cell>
          <cell r="AL84">
            <v>2.8753237891156892E-2</v>
          </cell>
          <cell r="AM84">
            <v>3.6113966985775382E-2</v>
          </cell>
          <cell r="AN84">
            <v>4.6713789559162305E-2</v>
          </cell>
          <cell r="AO84">
            <v>5.7051597037308506E-2</v>
          </cell>
          <cell r="AP84">
            <v>6.7610290925654876E-2</v>
          </cell>
          <cell r="AQ84">
            <v>8.2921275997888386E-2</v>
          </cell>
          <cell r="AR84">
            <v>9.6248022714137141E-2</v>
          </cell>
          <cell r="AS84">
            <v>9.9147327627687368E-2</v>
          </cell>
          <cell r="AT84">
            <v>0.11369698157956788</v>
          </cell>
          <cell r="AU84">
            <v>0.12999159649304043</v>
          </cell>
          <cell r="AV84">
            <v>0.14798690126767008</v>
          </cell>
          <cell r="AW84">
            <v>0.16761611250380193</v>
          </cell>
          <cell r="AX84">
            <v>0.18882114390152058</v>
          </cell>
          <cell r="AY84">
            <v>0.21090199182157407</v>
          </cell>
          <cell r="AZ84">
            <v>0.23348868691896987</v>
          </cell>
          <cell r="BA84">
            <v>0.25457482181920166</v>
          </cell>
          <cell r="BB84">
            <v>0.27613177895139168</v>
          </cell>
          <cell r="BC84">
            <v>0.29789654279231387</v>
          </cell>
          <cell r="BD84">
            <v>0.31020449315015336</v>
          </cell>
          <cell r="BE84">
            <v>0.32916678446424352</v>
          </cell>
          <cell r="BF84">
            <v>0.34673335637394009</v>
          </cell>
          <cell r="BG84">
            <v>0.36285895174795246</v>
          </cell>
          <cell r="BH84">
            <v>0.37758264795725782</v>
          </cell>
          <cell r="BI84">
            <v>0.39006563715392928</v>
          </cell>
          <cell r="BJ84">
            <v>0.40101772528657231</v>
          </cell>
          <cell r="BK84">
            <v>0.40887528647999904</v>
          </cell>
          <cell r="BL84">
            <v>0.41265942898439983</v>
          </cell>
          <cell r="BM84">
            <v>0.414999466381959</v>
          </cell>
          <cell r="BN84">
            <v>0.42105079063352252</v>
          </cell>
          <cell r="BO84">
            <v>0</v>
          </cell>
          <cell r="BP84">
            <v>0</v>
          </cell>
          <cell r="BQ84">
            <v>0</v>
          </cell>
          <cell r="BR84">
            <v>0</v>
          </cell>
          <cell r="BS84">
            <v>0</v>
          </cell>
          <cell r="BT84">
            <v>0</v>
          </cell>
          <cell r="BU84">
            <v>0</v>
          </cell>
          <cell r="BV84">
            <v>0</v>
          </cell>
          <cell r="BW84">
            <v>0</v>
          </cell>
        </row>
        <row r="85">
          <cell r="B85" t="str">
            <v>Trucks2042</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1.2975949644636654E-3</v>
          </cell>
          <cell r="AJ85">
            <v>8.6214412117418347E-3</v>
          </cell>
          <cell r="AK85">
            <v>1.992029419526449E-2</v>
          </cell>
          <cell r="AL85">
            <v>2.5156088087290304E-2</v>
          </cell>
          <cell r="AM85">
            <v>3.17095992573911E-2</v>
          </cell>
          <cell r="AN85">
            <v>4.0770725358334668E-2</v>
          </cell>
          <cell r="AO85">
            <v>5.0215509059776627E-2</v>
          </cell>
          <cell r="AP85">
            <v>5.9500654146935228E-2</v>
          </cell>
          <cell r="AQ85">
            <v>7.3094261873603406E-2</v>
          </cell>
          <cell r="AR85">
            <v>8.5078232416984756E-2</v>
          </cell>
          <cell r="AS85">
            <v>8.7947440787956022E-2</v>
          </cell>
          <cell r="AT85">
            <v>0.10119404267210932</v>
          </cell>
          <cell r="AU85">
            <v>0.11592180210496901</v>
          </cell>
          <cell r="AV85">
            <v>0.13258234736688873</v>
          </cell>
          <cell r="AW85">
            <v>0.15083990492132618</v>
          </cell>
          <cell r="AX85">
            <v>0.17069265400119737</v>
          </cell>
          <cell r="AY85">
            <v>0.19179458652120923</v>
          </cell>
          <cell r="AZ85">
            <v>0.21403712771396757</v>
          </cell>
          <cell r="BA85">
            <v>0.23687507913793046</v>
          </cell>
          <cell r="BB85">
            <v>0.25825574347158575</v>
          </cell>
          <cell r="BC85">
            <v>0.28048769973615484</v>
          </cell>
          <cell r="BD85">
            <v>0.2935373978267436</v>
          </cell>
          <cell r="BE85">
            <v>0.31384169472588769</v>
          </cell>
          <cell r="BF85">
            <v>0.33246921095102683</v>
          </cell>
          <cell r="BG85">
            <v>0.35005666299543881</v>
          </cell>
          <cell r="BH85">
            <v>0.36631376516282416</v>
          </cell>
          <cell r="BI85">
            <v>0.3810830547648425</v>
          </cell>
          <cell r="BJ85">
            <v>0.39323586115198811</v>
          </cell>
          <cell r="BK85">
            <v>0.40350221114121232</v>
          </cell>
          <cell r="BL85">
            <v>0.40890987334496565</v>
          </cell>
          <cell r="BM85">
            <v>0.41126260275270671</v>
          </cell>
          <cell r="BN85">
            <v>0.41729327242261355</v>
          </cell>
          <cell r="BO85">
            <v>0.4263693155020678</v>
          </cell>
          <cell r="BP85">
            <v>0</v>
          </cell>
          <cell r="BQ85">
            <v>0</v>
          </cell>
          <cell r="BR85">
            <v>0</v>
          </cell>
          <cell r="BS85">
            <v>0</v>
          </cell>
          <cell r="BT85">
            <v>0</v>
          </cell>
          <cell r="BU85">
            <v>0</v>
          </cell>
          <cell r="BV85">
            <v>0</v>
          </cell>
          <cell r="BW85">
            <v>0</v>
          </cell>
        </row>
        <row r="86">
          <cell r="B86" t="str">
            <v>Trucks2043</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1.453315374405381E-3</v>
          </cell>
          <cell r="AK86">
            <v>9.3246321060473352E-3</v>
          </cell>
          <cell r="AL86">
            <v>2.1970870716010001E-2</v>
          </cell>
          <cell r="AM86">
            <v>2.7742596334757015E-2</v>
          </cell>
          <cell r="AN86">
            <v>3.5798431201290198E-2</v>
          </cell>
          <cell r="AO86">
            <v>4.3826945917376625E-2</v>
          </cell>
          <cell r="AP86">
            <v>5.2371113036926445E-2</v>
          </cell>
          <cell r="AQ86">
            <v>6.4326840430980789E-2</v>
          </cell>
          <cell r="AR86">
            <v>7.4995597030956693E-2</v>
          </cell>
          <cell r="AS86">
            <v>7.7740950897869115E-2</v>
          </cell>
          <cell r="AT86">
            <v>8.9762954675078194E-2</v>
          </cell>
          <cell r="AU86">
            <v>0.10317420591001963</v>
          </cell>
          <cell r="AV86">
            <v>0.11823213998990757</v>
          </cell>
          <cell r="AW86">
            <v>0.13513837035411153</v>
          </cell>
          <cell r="AX86">
            <v>0.1536085243578563</v>
          </cell>
          <cell r="AY86">
            <v>0.17338061998735643</v>
          </cell>
          <cell r="AZ86">
            <v>0.19464568378670175</v>
          </cell>
          <cell r="BA86">
            <v>0.21714140515637229</v>
          </cell>
          <cell r="BB86">
            <v>0.24030007852113042</v>
          </cell>
          <cell r="BC86">
            <v>0.26232967355324566</v>
          </cell>
          <cell r="BD86">
            <v>0.27638329982352589</v>
          </cell>
          <cell r="BE86">
            <v>0.29697917481414393</v>
          </cell>
          <cell r="BF86">
            <v>0.31699036942284003</v>
          </cell>
          <cell r="BG86">
            <v>0.33565580119360622</v>
          </cell>
          <cell r="BH86">
            <v>0.35338958464297177</v>
          </cell>
          <cell r="BI86">
            <v>0.36970970299054201</v>
          </cell>
          <cell r="BJ86">
            <v>0.38418027361827439</v>
          </cell>
          <cell r="BK86">
            <v>0.39567213484505526</v>
          </cell>
          <cell r="BL86">
            <v>0.40353634349636303</v>
          </cell>
          <cell r="BM86">
            <v>0.40752573912345447</v>
          </cell>
          <cell r="BN86">
            <v>0.41353575421170458</v>
          </cell>
          <cell r="BO86">
            <v>0.42256433400527199</v>
          </cell>
          <cell r="BP86">
            <v>0.43259011517112911</v>
          </cell>
          <cell r="BQ86">
            <v>0</v>
          </cell>
          <cell r="BR86">
            <v>0</v>
          </cell>
          <cell r="BS86">
            <v>0</v>
          </cell>
          <cell r="BT86">
            <v>0</v>
          </cell>
          <cell r="BU86">
            <v>0</v>
          </cell>
          <cell r="BV86">
            <v>0</v>
          </cell>
          <cell r="BW86">
            <v>0</v>
          </cell>
        </row>
        <row r="87">
          <cell r="B87" t="str">
            <v>Trucks2044</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1.5718521842886534E-3</v>
          </cell>
          <cell r="AL87">
            <v>1.0284501045422534E-2</v>
          </cell>
          <cell r="AM87">
            <v>2.4229880070477001E-2</v>
          </cell>
          <cell r="AN87">
            <v>3.131989837441658E-2</v>
          </cell>
          <cell r="AO87">
            <v>3.8481922860004729E-2</v>
          </cell>
          <cell r="AP87">
            <v>4.5708307685777015E-2</v>
          </cell>
          <cell r="AQ87">
            <v>5.6619011670021265E-2</v>
          </cell>
          <cell r="AR87">
            <v>6.6000116556053035E-2</v>
          </cell>
          <cell r="AS87">
            <v>6.8527857957425706E-2</v>
          </cell>
          <cell r="AT87">
            <v>7.9345770488850248E-2</v>
          </cell>
          <cell r="AU87">
            <v>9.1519434585162748E-2</v>
          </cell>
          <cell r="AV87">
            <v>0.10523048240274122</v>
          </cell>
          <cell r="AW87">
            <v>0.1205115088021558</v>
          </cell>
          <cell r="AX87">
            <v>0.13761879301798513</v>
          </cell>
          <cell r="AY87">
            <v>0.15602745967217338</v>
          </cell>
          <cell r="AZ87">
            <v>0.17595798684896324</v>
          </cell>
          <cell r="BA87">
            <v>0.19746871833166152</v>
          </cell>
          <cell r="BB87">
            <v>0.22028107346354231</v>
          </cell>
          <cell r="BC87">
            <v>0.24409076176152147</v>
          </cell>
          <cell r="BD87">
            <v>0.25849098155275957</v>
          </cell>
          <cell r="BE87">
            <v>0.27962394203156177</v>
          </cell>
          <cell r="BF87">
            <v>0.29995867316943992</v>
          </cell>
          <cell r="BG87">
            <v>0.3200286008888607</v>
          </cell>
          <cell r="BH87">
            <v>0.33885161091293947</v>
          </cell>
          <cell r="BI87">
            <v>0.35666570793546426</v>
          </cell>
          <cell r="BJ87">
            <v>0.37271448593242751</v>
          </cell>
          <cell r="BK87">
            <v>0.38656044385826627</v>
          </cell>
          <cell r="BL87">
            <v>0.3957056048520512</v>
          </cell>
          <cell r="BM87">
            <v>0.40217039833566592</v>
          </cell>
          <cell r="BN87">
            <v>0.40977823600079566</v>
          </cell>
          <cell r="BO87">
            <v>0.41875935250847612</v>
          </cell>
          <cell r="BP87">
            <v>0.42872961835750478</v>
          </cell>
          <cell r="BQ87">
            <v>0.4383202883369704</v>
          </cell>
          <cell r="BR87">
            <v>0</v>
          </cell>
          <cell r="BS87">
            <v>0</v>
          </cell>
          <cell r="BT87">
            <v>0</v>
          </cell>
          <cell r="BU87">
            <v>0</v>
          </cell>
          <cell r="BV87">
            <v>0</v>
          </cell>
          <cell r="BW87">
            <v>0</v>
          </cell>
        </row>
        <row r="88">
          <cell r="B88" t="str">
            <v>Trucks2045</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1.733657183330841E-3</v>
          </cell>
          <cell r="AM88">
            <v>1.134193679150362E-2</v>
          </cell>
          <cell r="AN88">
            <v>2.7354230738703068E-2</v>
          </cell>
          <cell r="AO88">
            <v>3.3667674051148039E-2</v>
          </cell>
          <cell r="AP88">
            <v>4.0133838523483373E-2</v>
          </cell>
          <cell r="AQ88">
            <v>4.9415776297387123E-2</v>
          </cell>
          <cell r="AR88">
            <v>5.8091790992274524E-2</v>
          </cell>
          <cell r="AS88">
            <v>6.0308161966625876E-2</v>
          </cell>
          <cell r="AT88">
            <v>6.9942490113424502E-2</v>
          </cell>
          <cell r="AU88">
            <v>8.0898407122953153E-2</v>
          </cell>
          <cell r="AV88">
            <v>9.3343429839642972E-2</v>
          </cell>
          <cell r="AW88">
            <v>0.10725919540503585</v>
          </cell>
          <cell r="AX88">
            <v>0.1227234599815817</v>
          </cell>
          <cell r="AY88">
            <v>0.13978593159142377</v>
          </cell>
          <cell r="AZ88">
            <v>0.15834686540557702</v>
          </cell>
          <cell r="BA88">
            <v>0.17850998525793152</v>
          </cell>
          <cell r="BB88">
            <v>0.20032393738192478</v>
          </cell>
          <cell r="BC88">
            <v>0.22375596110607868</v>
          </cell>
          <cell r="BD88">
            <v>0.24051896127904068</v>
          </cell>
          <cell r="BE88">
            <v>0.2615218332205389</v>
          </cell>
          <cell r="BF88">
            <v>0.2824293208124336</v>
          </cell>
          <cell r="BG88">
            <v>0.30283366234021042</v>
          </cell>
          <cell r="BH88">
            <v>0.32307562259844619</v>
          </cell>
          <cell r="BI88">
            <v>0.34199295888541026</v>
          </cell>
          <cell r="BJ88">
            <v>0.35956447696016419</v>
          </cell>
          <cell r="BK88">
            <v>0.37502362044127452</v>
          </cell>
          <cell r="BL88">
            <v>0.38659314310499326</v>
          </cell>
          <cell r="BM88">
            <v>0.39436616624950743</v>
          </cell>
          <cell r="BN88">
            <v>0.4043932949025395</v>
          </cell>
          <cell r="BO88">
            <v>0.41495437101168031</v>
          </cell>
          <cell r="BP88">
            <v>0.4248691215438804</v>
          </cell>
          <cell r="BQ88">
            <v>0.43440865462846001</v>
          </cell>
          <cell r="BR88">
            <v>0.44330040191686865</v>
          </cell>
          <cell r="BS88">
            <v>0</v>
          </cell>
          <cell r="BT88">
            <v>0</v>
          </cell>
          <cell r="BU88">
            <v>0</v>
          </cell>
          <cell r="BV88">
            <v>0</v>
          </cell>
          <cell r="BW88">
            <v>0</v>
          </cell>
        </row>
        <row r="89">
          <cell r="B89" t="str">
            <v>Trucks2046</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1.911909007994734E-3</v>
          </cell>
          <cell r="AN89">
            <v>1.2804436304107049E-2</v>
          </cell>
          <cell r="AO89">
            <v>2.9404735399231788E-2</v>
          </cell>
          <cell r="AP89">
            <v>3.51129281856754E-2</v>
          </cell>
          <cell r="AQ89">
            <v>4.3389153675646476E-2</v>
          </cell>
          <cell r="AR89">
            <v>5.0701184349863239E-2</v>
          </cell>
          <cell r="AS89">
            <v>5.3081862925470305E-2</v>
          </cell>
          <cell r="AT89">
            <v>6.1553113548801046E-2</v>
          </cell>
          <cell r="AU89">
            <v>7.1311123523389863E-2</v>
          </cell>
          <cell r="AV89">
            <v>8.2510723800346589E-2</v>
          </cell>
          <cell r="AW89">
            <v>9.5142975232485605E-2</v>
          </cell>
          <cell r="AX89">
            <v>0.10922790450293569</v>
          </cell>
          <cell r="AY89">
            <v>0.12465603574510538</v>
          </cell>
          <cell r="AZ89">
            <v>0.14186390101977653</v>
          </cell>
          <cell r="BA89">
            <v>0.16064344174073944</v>
          </cell>
          <cell r="BB89">
            <v>0.18109107817673301</v>
          </cell>
          <cell r="BC89">
            <v>0.20348400539670083</v>
          </cell>
          <cell r="BD89">
            <v>0.22048172145821573</v>
          </cell>
          <cell r="BE89">
            <v>0.24333908788673181</v>
          </cell>
          <cell r="BF89">
            <v>0.26414559925545444</v>
          </cell>
          <cell r="BG89">
            <v>0.28513629784451677</v>
          </cell>
          <cell r="BH89">
            <v>0.30571696946020233</v>
          </cell>
          <cell r="BI89">
            <v>0.3260707181485899</v>
          </cell>
          <cell r="BJ89">
            <v>0.34477247643875431</v>
          </cell>
          <cell r="BK89">
            <v>0.36179214122662573</v>
          </cell>
          <cell r="BL89">
            <v>0.37505534378516053</v>
          </cell>
          <cell r="BM89">
            <v>0.38528454961275005</v>
          </cell>
          <cell r="BN89">
            <v>0.39654592687006773</v>
          </cell>
          <cell r="BO89">
            <v>0.40950140975104987</v>
          </cell>
          <cell r="BP89">
            <v>0.42100862473025608</v>
          </cell>
          <cell r="BQ89">
            <v>0.43049702091994962</v>
          </cell>
          <cell r="BR89">
            <v>0.43934432495380288</v>
          </cell>
          <cell r="BS89">
            <v>0.44783015126767634</v>
          </cell>
          <cell r="BT89">
            <v>0</v>
          </cell>
          <cell r="BU89">
            <v>0</v>
          </cell>
          <cell r="BV89">
            <v>0</v>
          </cell>
          <cell r="BW89">
            <v>0</v>
          </cell>
        </row>
        <row r="90">
          <cell r="B90" t="str">
            <v>Trucks2047</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2.1584423861765842E-3</v>
          </cell>
          <cell r="AO90">
            <v>1.3764271605922578E-2</v>
          </cell>
          <cell r="AP90">
            <v>3.0666994126872453E-2</v>
          </cell>
          <cell r="AQ90">
            <v>3.7960989855449698E-2</v>
          </cell>
          <cell r="AR90">
            <v>4.4517796625403165E-2</v>
          </cell>
          <cell r="AS90">
            <v>4.6328633905887866E-2</v>
          </cell>
          <cell r="AT90">
            <v>5.4177640794980574E-2</v>
          </cell>
          <cell r="AU90">
            <v>6.2757583786472948E-2</v>
          </cell>
          <cell r="AV90">
            <v>7.2732364284851067E-2</v>
          </cell>
          <cell r="AW90">
            <v>8.410142807519598E-2</v>
          </cell>
          <cell r="AX90">
            <v>9.6889294885864799E-2</v>
          </cell>
          <cell r="AY90">
            <v>0.11094796031764735</v>
          </cell>
          <cell r="AZ90">
            <v>0.12650909369155947</v>
          </cell>
          <cell r="BA90">
            <v>0.14392141745410164</v>
          </cell>
          <cell r="BB90">
            <v>0.16296620060114608</v>
          </cell>
          <cell r="BC90">
            <v>0.18394775187926996</v>
          </cell>
          <cell r="BD90">
            <v>0.20050640696811653</v>
          </cell>
          <cell r="BE90">
            <v>0.22306690794782677</v>
          </cell>
          <cell r="BF90">
            <v>0.24578043217490114</v>
          </cell>
          <cell r="BG90">
            <v>0.26667733380855785</v>
          </cell>
          <cell r="BH90">
            <v>0.2878511067313162</v>
          </cell>
          <cell r="BI90">
            <v>0.30855114038114406</v>
          </cell>
          <cell r="BJ90">
            <v>0.32872082909730443</v>
          </cell>
          <cell r="BK90">
            <v>0.34690849758387748</v>
          </cell>
          <cell r="BL90">
            <v>0.36182274531630382</v>
          </cell>
          <cell r="BM90">
            <v>0.37378580501847058</v>
          </cell>
          <cell r="BN90">
            <v>0.38741411386250074</v>
          </cell>
          <cell r="BO90">
            <v>0.40155491728285259</v>
          </cell>
          <cell r="BP90">
            <v>0.41547610385224182</v>
          </cell>
          <cell r="BQ90">
            <v>0.42658538721143924</v>
          </cell>
          <cell r="BR90">
            <v>0.43538824799073711</v>
          </cell>
          <cell r="BS90">
            <v>0.44383365016563459</v>
          </cell>
          <cell r="BT90">
            <v>0.45149759412193835</v>
          </cell>
          <cell r="BU90">
            <v>0</v>
          </cell>
          <cell r="BV90">
            <v>0</v>
          </cell>
          <cell r="BW90">
            <v>0</v>
          </cell>
        </row>
        <row r="91">
          <cell r="B91" t="str">
            <v>Trucks2048</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2.3202417149391251E-3</v>
          </cell>
          <cell r="AP91">
            <v>1.4355131266052226E-2</v>
          </cell>
          <cell r="AQ91">
            <v>3.3154439492809509E-2</v>
          </cell>
          <cell r="AR91">
            <v>3.8948434871925931E-2</v>
          </cell>
          <cell r="AS91">
            <v>4.067851133265759E-2</v>
          </cell>
          <cell r="AT91">
            <v>4.7285003727157944E-2</v>
          </cell>
          <cell r="AU91">
            <v>5.5237787912203115E-2</v>
          </cell>
          <cell r="AV91">
            <v>6.4008351293156476E-2</v>
          </cell>
          <cell r="AW91">
            <v>7.4134553933165967E-2</v>
          </cell>
          <cell r="AX91">
            <v>8.5645083572263359E-2</v>
          </cell>
          <cell r="AY91">
            <v>9.8415049644322752E-2</v>
          </cell>
          <cell r="AZ91">
            <v>0.11259724266711883</v>
          </cell>
          <cell r="BA91">
            <v>0.12834391239801582</v>
          </cell>
          <cell r="BB91">
            <v>0.14600239096893278</v>
          </cell>
          <cell r="BC91">
            <v>0.1655369581688122</v>
          </cell>
          <cell r="BD91">
            <v>0.18125602907840646</v>
          </cell>
          <cell r="BE91">
            <v>0.20285737942490886</v>
          </cell>
          <cell r="BF91">
            <v>0.22530486785113468</v>
          </cell>
          <cell r="BG91">
            <v>0.24813614362482808</v>
          </cell>
          <cell r="BH91">
            <v>0.26921639320297502</v>
          </cell>
          <cell r="BI91">
            <v>0.29051965090045168</v>
          </cell>
          <cell r="BJ91">
            <v>0.31105886250966042</v>
          </cell>
          <cell r="BK91">
            <v>0.33075740304034945</v>
          </cell>
          <cell r="BL91">
            <v>0.34693784266233646</v>
          </cell>
          <cell r="BM91">
            <v>0.36059799806376941</v>
          </cell>
          <cell r="BN91">
            <v>0.37585181282551006</v>
          </cell>
          <cell r="BO91">
            <v>0.39230775530633444</v>
          </cell>
          <cell r="BP91">
            <v>0.40741367072903245</v>
          </cell>
          <cell r="BQ91">
            <v>0.42097958148117609</v>
          </cell>
          <cell r="BR91">
            <v>0.4314321710276714</v>
          </cell>
          <cell r="BS91">
            <v>0.43983714906359284</v>
          </cell>
          <cell r="BT91">
            <v>0.44746836422893149</v>
          </cell>
          <cell r="BU91">
            <v>0.45430208032197328</v>
          </cell>
          <cell r="BV91">
            <v>0</v>
          </cell>
          <cell r="BW91">
            <v>0</v>
          </cell>
        </row>
        <row r="92">
          <cell r="B92" t="str">
            <v>Trucks2049</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2.4198428613243553E-3</v>
          </cell>
          <cell r="AQ92">
            <v>1.5519497248496864E-2</v>
          </cell>
          <cell r="AR92">
            <v>3.4016856046642806E-2</v>
          </cell>
          <cell r="AS92">
            <v>3.5589460158116405E-2</v>
          </cell>
          <cell r="AT92">
            <v>4.1518244718532424E-2</v>
          </cell>
          <cell r="AU92">
            <v>4.821027584409826E-2</v>
          </cell>
          <cell r="AV92">
            <v>5.6338684825263552E-2</v>
          </cell>
          <cell r="AW92">
            <v>6.5242352806395634E-2</v>
          </cell>
          <cell r="AX92">
            <v>7.5495270562130332E-2</v>
          </cell>
          <cell r="AY92">
            <v>8.6993771205431114E-2</v>
          </cell>
          <cell r="AZ92">
            <v>9.9878025654301039E-2</v>
          </cell>
          <cell r="BA92">
            <v>0.11423029149477651</v>
          </cell>
          <cell r="BB92">
            <v>0.13019964928009076</v>
          </cell>
          <cell r="BC92">
            <v>0.14830554800454016</v>
          </cell>
          <cell r="BD92">
            <v>0.16311464204841175</v>
          </cell>
          <cell r="BE92">
            <v>0.18338128750996693</v>
          </cell>
          <cell r="BF92">
            <v>0.20489258350524359</v>
          </cell>
          <cell r="BG92">
            <v>0.22746432884737663</v>
          </cell>
          <cell r="BH92">
            <v>0.2504986706441561</v>
          </cell>
          <cell r="BI92">
            <v>0.27171218293425459</v>
          </cell>
          <cell r="BJ92">
            <v>0.29288082369155516</v>
          </cell>
          <cell r="BK92">
            <v>0.31298601259589021</v>
          </cell>
          <cell r="BL92">
            <v>0.33078538189359374</v>
          </cell>
          <cell r="BM92">
            <v>0.34576347986977779</v>
          </cell>
          <cell r="BN92">
            <v>0.36259111355718876</v>
          </cell>
          <cell r="BO92">
            <v>0.38059940446497142</v>
          </cell>
          <cell r="BP92">
            <v>0.39803159111169967</v>
          </cell>
          <cell r="BQ92">
            <v>0.41281035179393583</v>
          </cell>
          <cell r="BR92">
            <v>0.42576267317549099</v>
          </cell>
          <cell r="BS92">
            <v>0.43584064796155114</v>
          </cell>
          <cell r="BT92">
            <v>0.44343913433592458</v>
          </cell>
          <cell r="BU92">
            <v>0.45024782278811332</v>
          </cell>
          <cell r="BV92">
            <v>0.45719543986820771</v>
          </cell>
          <cell r="BW92">
            <v>0</v>
          </cell>
        </row>
        <row r="93">
          <cell r="B93" t="str">
            <v>Trucks2050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2.6161199038931509E-3</v>
          </cell>
          <cell r="AR93">
            <v>1.5923191943355956E-2</v>
          </cell>
          <cell r="AS93">
            <v>3.1083188501857022E-2</v>
          </cell>
          <cell r="AT93">
            <v>3.6324139400324557E-2</v>
          </cell>
          <cell r="AU93">
            <v>4.2330672997147503E-2</v>
          </cell>
          <cell r="AV93">
            <v>4.9171113449306462E-2</v>
          </cell>
          <cell r="AW93">
            <v>5.7424824694885725E-2</v>
          </cell>
          <cell r="AX93">
            <v>6.6439855855465788E-2</v>
          </cell>
          <cell r="AY93">
            <v>7.6684125000971395E-2</v>
          </cell>
          <cell r="AZ93">
            <v>8.8286965699068479E-2</v>
          </cell>
          <cell r="BA93">
            <v>0.10132660191460718</v>
          </cell>
          <cell r="BB93">
            <v>0.11588195818481505</v>
          </cell>
          <cell r="BC93">
            <v>0.13225352138645141</v>
          </cell>
          <cell r="BD93">
            <v>0.14613538054676997</v>
          </cell>
          <cell r="BE93">
            <v>0.16502718956524168</v>
          </cell>
          <cell r="BF93">
            <v>0.18522109410539558</v>
          </cell>
          <cell r="BG93">
            <v>0.20685640056218868</v>
          </cell>
          <cell r="BH93">
            <v>0.22963003761912154</v>
          </cell>
          <cell r="BI93">
            <v>0.25282093639645559</v>
          </cell>
          <cell r="BJ93">
            <v>0.27392049969137311</v>
          </cell>
          <cell r="BK93">
            <v>0.29469535262051216</v>
          </cell>
          <cell r="BL93">
            <v>0.31301248816267552</v>
          </cell>
          <cell r="BM93">
            <v>0.32966569416556396</v>
          </cell>
          <cell r="BN93">
            <v>0.34767460126392696</v>
          </cell>
          <cell r="BO93">
            <v>0.36717120198705694</v>
          </cell>
          <cell r="BP93">
            <v>0.38615241347208679</v>
          </cell>
          <cell r="BQ93">
            <v>0.40330399531733696</v>
          </cell>
          <cell r="BR93">
            <v>0.41750062622018158</v>
          </cell>
          <cell r="BS93">
            <v>0.43011321782664719</v>
          </cell>
          <cell r="BT93">
            <v>0.43940990444291772</v>
          </cell>
          <cell r="BU93">
            <v>0.44619356525425335</v>
          </cell>
          <cell r="BV93">
            <v>0.45311536157488708</v>
          </cell>
          <cell r="BW93">
            <v>0.46015632577682525</v>
          </cell>
        </row>
        <row r="96">
          <cell r="B96" t="str">
            <v>Medium</v>
          </cell>
        </row>
        <row r="98">
          <cell r="E98">
            <v>1980</v>
          </cell>
          <cell r="F98">
            <v>1981</v>
          </cell>
          <cell r="G98">
            <v>1982</v>
          </cell>
          <cell r="H98">
            <v>1983</v>
          </cell>
          <cell r="I98">
            <v>1984</v>
          </cell>
          <cell r="J98">
            <v>1985</v>
          </cell>
          <cell r="K98">
            <v>1986</v>
          </cell>
          <cell r="L98">
            <v>1987</v>
          </cell>
          <cell r="M98">
            <v>1988</v>
          </cell>
          <cell r="N98">
            <v>1989</v>
          </cell>
          <cell r="O98">
            <v>1990</v>
          </cell>
          <cell r="P98">
            <v>1991</v>
          </cell>
          <cell r="Q98">
            <v>1992</v>
          </cell>
          <cell r="R98">
            <v>1993</v>
          </cell>
          <cell r="S98">
            <v>1994</v>
          </cell>
          <cell r="T98">
            <v>1995</v>
          </cell>
          <cell r="U98">
            <v>1996</v>
          </cell>
          <cell r="V98">
            <v>1997</v>
          </cell>
          <cell r="W98">
            <v>1998</v>
          </cell>
          <cell r="X98">
            <v>1999</v>
          </cell>
          <cell r="Y98">
            <v>2000</v>
          </cell>
          <cell r="Z98">
            <v>2001</v>
          </cell>
          <cell r="AA98">
            <v>2002</v>
          </cell>
          <cell r="AB98">
            <v>2003</v>
          </cell>
          <cell r="AC98">
            <v>2004</v>
          </cell>
          <cell r="AD98">
            <v>2005</v>
          </cell>
          <cell r="AE98">
            <v>2006</v>
          </cell>
          <cell r="AF98">
            <v>2007</v>
          </cell>
          <cell r="AG98">
            <v>2008</v>
          </cell>
          <cell r="AH98">
            <v>2009</v>
          </cell>
          <cell r="AI98">
            <v>2010</v>
          </cell>
          <cell r="AJ98">
            <v>2011</v>
          </cell>
          <cell r="AK98">
            <v>2012</v>
          </cell>
          <cell r="AL98">
            <v>2013</v>
          </cell>
          <cell r="AM98">
            <v>2014</v>
          </cell>
          <cell r="AN98">
            <v>2015</v>
          </cell>
          <cell r="AO98">
            <v>2016</v>
          </cell>
          <cell r="AP98">
            <v>2017</v>
          </cell>
          <cell r="AQ98">
            <v>2018</v>
          </cell>
          <cell r="AR98">
            <v>2019</v>
          </cell>
          <cell r="AS98">
            <v>2020</v>
          </cell>
          <cell r="AT98">
            <v>2021</v>
          </cell>
          <cell r="AU98">
            <v>2022</v>
          </cell>
          <cell r="AV98">
            <v>2023</v>
          </cell>
          <cell r="AW98">
            <v>2024</v>
          </cell>
          <cell r="AX98">
            <v>2025</v>
          </cell>
          <cell r="AY98">
            <v>2026</v>
          </cell>
          <cell r="AZ98">
            <v>2027</v>
          </cell>
          <cell r="BA98">
            <v>2028</v>
          </cell>
          <cell r="BB98">
            <v>2029</v>
          </cell>
          <cell r="BC98">
            <v>2030</v>
          </cell>
          <cell r="BD98">
            <v>2031</v>
          </cell>
          <cell r="BE98">
            <v>2032</v>
          </cell>
          <cell r="BF98">
            <v>2033</v>
          </cell>
          <cell r="BG98">
            <v>2034</v>
          </cell>
          <cell r="BH98">
            <v>2035</v>
          </cell>
          <cell r="BI98">
            <v>2036</v>
          </cell>
          <cell r="BJ98">
            <v>2037</v>
          </cell>
          <cell r="BK98">
            <v>2038</v>
          </cell>
          <cell r="BL98">
            <v>2039</v>
          </cell>
          <cell r="BM98">
            <v>2040</v>
          </cell>
          <cell r="BN98">
            <v>2041</v>
          </cell>
          <cell r="BO98">
            <v>2042</v>
          </cell>
          <cell r="BP98">
            <v>2043</v>
          </cell>
          <cell r="BQ98">
            <v>2044</v>
          </cell>
          <cell r="BR98">
            <v>2045</v>
          </cell>
          <cell r="BS98">
            <v>2046</v>
          </cell>
          <cell r="BT98">
            <v>2047</v>
          </cell>
          <cell r="BU98">
            <v>2048</v>
          </cell>
          <cell r="BV98">
            <v>2049</v>
          </cell>
          <cell r="BW98">
            <v>2050</v>
          </cell>
        </row>
        <row r="100">
          <cell r="B100" t="str">
            <v>Medium2010</v>
          </cell>
        </row>
        <row r="101">
          <cell r="B101" t="str">
            <v>Medium2011</v>
          </cell>
        </row>
        <row r="102">
          <cell r="B102" t="str">
            <v>Medium2012</v>
          </cell>
        </row>
        <row r="103">
          <cell r="B103" t="str">
            <v>Medium2013</v>
          </cell>
        </row>
        <row r="104">
          <cell r="B104" t="str">
            <v>Medium2014</v>
          </cell>
        </row>
        <row r="105">
          <cell r="B105" t="str">
            <v>Medium2015</v>
          </cell>
        </row>
        <row r="106">
          <cell r="B106" t="str">
            <v>Medium2016</v>
          </cell>
        </row>
        <row r="107">
          <cell r="B107" t="str">
            <v>Medium2017</v>
          </cell>
        </row>
        <row r="108">
          <cell r="B108" t="str">
            <v>Medium2018</v>
          </cell>
        </row>
        <row r="109">
          <cell r="B109" t="str">
            <v>Medium2019</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1.0846598230857697E-2</v>
          </cell>
          <cell r="Y109">
            <v>1.0846598230857697E-2</v>
          </cell>
          <cell r="Z109">
            <v>1.0846598230857697E-2</v>
          </cell>
          <cell r="AA109">
            <v>1.0846598230857697E-2</v>
          </cell>
          <cell r="AB109">
            <v>1.0846598230857697E-2</v>
          </cell>
          <cell r="AC109">
            <v>1.0846598230857697E-2</v>
          </cell>
          <cell r="AD109">
            <v>1.0846598230857697E-2</v>
          </cell>
          <cell r="AE109">
            <v>1.0846598230857697E-2</v>
          </cell>
          <cell r="AF109">
            <v>1.0846598230857697E-2</v>
          </cell>
          <cell r="AG109">
            <v>1.0846598230857697E-2</v>
          </cell>
          <cell r="AH109">
            <v>1.0846598230857697E-2</v>
          </cell>
          <cell r="AI109">
            <v>1.0846598230857697E-2</v>
          </cell>
          <cell r="AJ109">
            <v>1.0846598230857697E-2</v>
          </cell>
          <cell r="AK109">
            <v>1.0846598230857697E-2</v>
          </cell>
          <cell r="AL109">
            <v>1.0846598230857697E-2</v>
          </cell>
          <cell r="AM109">
            <v>1.0846598230857697E-2</v>
          </cell>
          <cell r="AN109">
            <v>1.0846598230857697E-2</v>
          </cell>
          <cell r="AO109">
            <v>1.0846598230857697E-2</v>
          </cell>
          <cell r="AP109">
            <v>1.0846598230857697E-2</v>
          </cell>
          <cell r="AQ109">
            <v>1.0846598230857697E-2</v>
          </cell>
          <cell r="AR109">
            <v>1.0846598230857697E-2</v>
          </cell>
        </row>
        <row r="110">
          <cell r="B110" t="str">
            <v>Medium2020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1.0846598230857697E-2</v>
          </cell>
          <cell r="Z110">
            <v>1.0846598230857697E-2</v>
          </cell>
          <cell r="AA110">
            <v>1.0846598230857697E-2</v>
          </cell>
          <cell r="AB110">
            <v>1.0846598230857697E-2</v>
          </cell>
          <cell r="AC110">
            <v>1.0846598230857697E-2</v>
          </cell>
          <cell r="AD110">
            <v>1.0846598230857697E-2</v>
          </cell>
          <cell r="AE110">
            <v>1.0846598230857697E-2</v>
          </cell>
          <cell r="AF110">
            <v>1.0846598230857697E-2</v>
          </cell>
          <cell r="AG110">
            <v>1.0846598230857697E-2</v>
          </cell>
          <cell r="AH110">
            <v>1.0846598230857697E-2</v>
          </cell>
          <cell r="AI110">
            <v>1.0846598230857697E-2</v>
          </cell>
          <cell r="AJ110">
            <v>1.0846598230857697E-2</v>
          </cell>
          <cell r="AK110">
            <v>1.0846598230857697E-2</v>
          </cell>
          <cell r="AL110">
            <v>1.0846598230857697E-2</v>
          </cell>
          <cell r="AM110">
            <v>1.0846598230857697E-2</v>
          </cell>
          <cell r="AN110">
            <v>1.0846598230857697E-2</v>
          </cell>
          <cell r="AO110">
            <v>1.0846598230857697E-2</v>
          </cell>
          <cell r="AP110">
            <v>1.0846598230857697E-2</v>
          </cell>
          <cell r="AQ110">
            <v>1.0846598230857697E-2</v>
          </cell>
          <cell r="AR110">
            <v>1.0846598230857697E-2</v>
          </cell>
          <cell r="AS110">
            <v>1.3176259977915078E-2</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row>
        <row r="111">
          <cell r="B111" t="str">
            <v>Medium2021</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1.0846598230857697E-2</v>
          </cell>
          <cell r="AA111">
            <v>1.0846598230857697E-2</v>
          </cell>
          <cell r="AB111">
            <v>1.0846598230857697E-2</v>
          </cell>
          <cell r="AC111">
            <v>1.0846598230857697E-2</v>
          </cell>
          <cell r="AD111">
            <v>1.0846598230857697E-2</v>
          </cell>
          <cell r="AE111">
            <v>1.0846598230857697E-2</v>
          </cell>
          <cell r="AF111">
            <v>1.0846598230857697E-2</v>
          </cell>
          <cell r="AG111">
            <v>1.0846598230857697E-2</v>
          </cell>
          <cell r="AH111">
            <v>1.0846598230857697E-2</v>
          </cell>
          <cell r="AI111">
            <v>1.0846598230857697E-2</v>
          </cell>
          <cell r="AJ111">
            <v>1.0846598230857697E-2</v>
          </cell>
          <cell r="AK111">
            <v>1.0846598230857697E-2</v>
          </cell>
          <cell r="AL111">
            <v>1.0846598230857697E-2</v>
          </cell>
          <cell r="AM111">
            <v>1.0846598230857697E-2</v>
          </cell>
          <cell r="AN111">
            <v>1.0846598230857697E-2</v>
          </cell>
          <cell r="AO111">
            <v>1.0846598230857697E-2</v>
          </cell>
          <cell r="AP111">
            <v>1.0846598230857697E-2</v>
          </cell>
          <cell r="AQ111">
            <v>1.0846598230857697E-2</v>
          </cell>
          <cell r="AR111">
            <v>1.0846598230857697E-2</v>
          </cell>
          <cell r="AS111">
            <v>1.3176259977915078E-2</v>
          </cell>
          <cell r="AT111">
            <v>1.3200087171255259E-2</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row>
        <row r="112">
          <cell r="B112" t="str">
            <v>Medium2022</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1.0846598230857697E-2</v>
          </cell>
          <cell r="AB112">
            <v>1.0846598230857697E-2</v>
          </cell>
          <cell r="AC112">
            <v>1.0846598230857697E-2</v>
          </cell>
          <cell r="AD112">
            <v>1.0846598230857697E-2</v>
          </cell>
          <cell r="AE112">
            <v>1.0846598230857697E-2</v>
          </cell>
          <cell r="AF112">
            <v>1.0846598230857697E-2</v>
          </cell>
          <cell r="AG112">
            <v>1.0846598230857697E-2</v>
          </cell>
          <cell r="AH112">
            <v>1.0846598230857697E-2</v>
          </cell>
          <cell r="AI112">
            <v>1.0846598230857697E-2</v>
          </cell>
          <cell r="AJ112">
            <v>1.0846598230857697E-2</v>
          </cell>
          <cell r="AK112">
            <v>1.0846598230857697E-2</v>
          </cell>
          <cell r="AL112">
            <v>1.0846598230857697E-2</v>
          </cell>
          <cell r="AM112">
            <v>1.0846598230857697E-2</v>
          </cell>
          <cell r="AN112">
            <v>1.0846598230857697E-2</v>
          </cell>
          <cell r="AO112">
            <v>1.0846598230857697E-2</v>
          </cell>
          <cell r="AP112">
            <v>1.0846598230857697E-2</v>
          </cell>
          <cell r="AQ112">
            <v>1.0846598230857697E-2</v>
          </cell>
          <cell r="AR112">
            <v>1.0846598230857697E-2</v>
          </cell>
          <cell r="AS112">
            <v>1.3176259977915078E-2</v>
          </cell>
          <cell r="AT112">
            <v>1.3200087171255259E-2</v>
          </cell>
          <cell r="AU112">
            <v>1.3224158063125047E-2</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row>
        <row r="113">
          <cell r="B113" t="str">
            <v>Medium2023</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1.0846598230857697E-2</v>
          </cell>
          <cell r="AC113">
            <v>1.0846598230857697E-2</v>
          </cell>
          <cell r="AD113">
            <v>1.0846598230857697E-2</v>
          </cell>
          <cell r="AE113">
            <v>1.0846598230857697E-2</v>
          </cell>
          <cell r="AF113">
            <v>1.0846598230857697E-2</v>
          </cell>
          <cell r="AG113">
            <v>1.0846598230857697E-2</v>
          </cell>
          <cell r="AH113">
            <v>1.0846598230857697E-2</v>
          </cell>
          <cell r="AI113">
            <v>1.0846598230857697E-2</v>
          </cell>
          <cell r="AJ113">
            <v>1.0846598230857697E-2</v>
          </cell>
          <cell r="AK113">
            <v>1.0846598230857697E-2</v>
          </cell>
          <cell r="AL113">
            <v>1.0846598230857697E-2</v>
          </cell>
          <cell r="AM113">
            <v>1.0846598230857697E-2</v>
          </cell>
          <cell r="AN113">
            <v>1.0846598230857697E-2</v>
          </cell>
          <cell r="AO113">
            <v>1.0846598230857697E-2</v>
          </cell>
          <cell r="AP113">
            <v>1.0846598230857697E-2</v>
          </cell>
          <cell r="AQ113">
            <v>1.0846598230857697E-2</v>
          </cell>
          <cell r="AR113">
            <v>1.0846598230857697E-2</v>
          </cell>
          <cell r="AS113">
            <v>1.3176259977915078E-2</v>
          </cell>
          <cell r="AT113">
            <v>1.3200087171255259E-2</v>
          </cell>
          <cell r="AU113">
            <v>1.3224158063125047E-2</v>
          </cell>
          <cell r="AV113">
            <v>1.3248475146011685E-2</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B114" t="str">
            <v>Medium2024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1.0846598230857697E-2</v>
          </cell>
          <cell r="AD114">
            <v>1.0846598230857697E-2</v>
          </cell>
          <cell r="AE114">
            <v>1.0846598230857697E-2</v>
          </cell>
          <cell r="AF114">
            <v>1.0846598230857697E-2</v>
          </cell>
          <cell r="AG114">
            <v>1.0846598230857697E-2</v>
          </cell>
          <cell r="AH114">
            <v>1.0846598230857697E-2</v>
          </cell>
          <cell r="AI114">
            <v>1.0846598230857697E-2</v>
          </cell>
          <cell r="AJ114">
            <v>1.0846598230857697E-2</v>
          </cell>
          <cell r="AK114">
            <v>1.0846598230857697E-2</v>
          </cell>
          <cell r="AL114">
            <v>1.0846598230857697E-2</v>
          </cell>
          <cell r="AM114">
            <v>1.0846598230857697E-2</v>
          </cell>
          <cell r="AN114">
            <v>1.0846598230857697E-2</v>
          </cell>
          <cell r="AO114">
            <v>1.0846598230857697E-2</v>
          </cell>
          <cell r="AP114">
            <v>1.0846598230857697E-2</v>
          </cell>
          <cell r="AQ114">
            <v>1.0846598230857697E-2</v>
          </cell>
          <cell r="AR114">
            <v>1.0846598230857697E-2</v>
          </cell>
          <cell r="AS114">
            <v>1.3176259977915078E-2</v>
          </cell>
          <cell r="AT114">
            <v>1.3200087171255259E-2</v>
          </cell>
          <cell r="AU114">
            <v>1.3224158063125047E-2</v>
          </cell>
          <cell r="AV114">
            <v>1.3248475146011685E-2</v>
          </cell>
          <cell r="AW114">
            <v>1.3273040937894859E-2</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row>
        <row r="115">
          <cell r="B115" t="str">
            <v>Medium2025</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1.0846598230857697E-2</v>
          </cell>
          <cell r="AE115">
            <v>1.0846598230857697E-2</v>
          </cell>
          <cell r="AF115">
            <v>1.0846598230857697E-2</v>
          </cell>
          <cell r="AG115">
            <v>1.0846598230857697E-2</v>
          </cell>
          <cell r="AH115">
            <v>1.0846598230857697E-2</v>
          </cell>
          <cell r="AI115">
            <v>1.0846598230857697E-2</v>
          </cell>
          <cell r="AJ115">
            <v>1.0846598230857697E-2</v>
          </cell>
          <cell r="AK115">
            <v>1.0846598230857697E-2</v>
          </cell>
          <cell r="AL115">
            <v>1.0846598230857697E-2</v>
          </cell>
          <cell r="AM115">
            <v>1.0846598230857697E-2</v>
          </cell>
          <cell r="AN115">
            <v>1.0846598230857697E-2</v>
          </cell>
          <cell r="AO115">
            <v>1.0846598230857697E-2</v>
          </cell>
          <cell r="AP115">
            <v>1.0846598230857697E-2</v>
          </cell>
          <cell r="AQ115">
            <v>1.0846598230857697E-2</v>
          </cell>
          <cell r="AR115">
            <v>1.0846598230857697E-2</v>
          </cell>
          <cell r="AS115">
            <v>1.3176259977915078E-2</v>
          </cell>
          <cell r="AT115">
            <v>1.3200087171255259E-2</v>
          </cell>
          <cell r="AU115">
            <v>1.3224158063125047E-2</v>
          </cell>
          <cell r="AV115">
            <v>1.3248475146011685E-2</v>
          </cell>
          <cell r="AW115">
            <v>1.3273040937894859E-2</v>
          </cell>
          <cell r="AX115">
            <v>1.3297857982507544E-2</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row>
        <row r="116">
          <cell r="B116" t="str">
            <v>Medium2026</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1.0846598230857697E-2</v>
          </cell>
          <cell r="AF116">
            <v>1.0846598230857697E-2</v>
          </cell>
          <cell r="AG116">
            <v>1.0846598230857697E-2</v>
          </cell>
          <cell r="AH116">
            <v>1.0846598230857697E-2</v>
          </cell>
          <cell r="AI116">
            <v>1.0846598230857697E-2</v>
          </cell>
          <cell r="AJ116">
            <v>1.0846598230857697E-2</v>
          </cell>
          <cell r="AK116">
            <v>1.0846598230857697E-2</v>
          </cell>
          <cell r="AL116">
            <v>1.0846598230857697E-2</v>
          </cell>
          <cell r="AM116">
            <v>1.0846598230857697E-2</v>
          </cell>
          <cell r="AN116">
            <v>1.0846598230857697E-2</v>
          </cell>
          <cell r="AO116">
            <v>1.0846598230857697E-2</v>
          </cell>
          <cell r="AP116">
            <v>1.0846598230857697E-2</v>
          </cell>
          <cell r="AQ116">
            <v>1.0846598230857697E-2</v>
          </cell>
          <cell r="AR116">
            <v>1.0846598230857697E-2</v>
          </cell>
          <cell r="AS116">
            <v>1.3176259977915078E-2</v>
          </cell>
          <cell r="AT116">
            <v>1.3200087171255259E-2</v>
          </cell>
          <cell r="AU116">
            <v>1.3224158063125047E-2</v>
          </cell>
          <cell r="AV116">
            <v>1.3248475146011685E-2</v>
          </cell>
          <cell r="AW116">
            <v>1.3273040937894859E-2</v>
          </cell>
          <cell r="AX116">
            <v>1.3297857982507544E-2</v>
          </cell>
          <cell r="AY116">
            <v>1.3322928849599319E-2</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row>
        <row r="117">
          <cell r="B117" t="str">
            <v>Medium2027</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1.0846598230857697E-2</v>
          </cell>
          <cell r="AG117">
            <v>1.0846598230857697E-2</v>
          </cell>
          <cell r="AH117">
            <v>1.0846598230857697E-2</v>
          </cell>
          <cell r="AI117">
            <v>1.0846598230857697E-2</v>
          </cell>
          <cell r="AJ117">
            <v>1.0846598230857697E-2</v>
          </cell>
          <cell r="AK117">
            <v>1.0846598230857697E-2</v>
          </cell>
          <cell r="AL117">
            <v>1.0846598230857697E-2</v>
          </cell>
          <cell r="AM117">
            <v>1.0846598230857697E-2</v>
          </cell>
          <cell r="AN117">
            <v>1.0846598230857697E-2</v>
          </cell>
          <cell r="AO117">
            <v>1.0846598230857697E-2</v>
          </cell>
          <cell r="AP117">
            <v>1.0846598230857697E-2</v>
          </cell>
          <cell r="AQ117">
            <v>1.0846598230857697E-2</v>
          </cell>
          <cell r="AR117">
            <v>1.0846598230857697E-2</v>
          </cell>
          <cell r="AS117">
            <v>1.3176259977915078E-2</v>
          </cell>
          <cell r="AT117">
            <v>1.3200087171255259E-2</v>
          </cell>
          <cell r="AU117">
            <v>1.3224158063125047E-2</v>
          </cell>
          <cell r="AV117">
            <v>1.3248475146011685E-2</v>
          </cell>
          <cell r="AW117">
            <v>1.3273040937894859E-2</v>
          </cell>
          <cell r="AX117">
            <v>1.3297857982507544E-2</v>
          </cell>
          <cell r="AY117">
            <v>1.3322928849599319E-2</v>
          </cell>
          <cell r="AZ117">
            <v>1.3348256135202574E-2</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row>
        <row r="118">
          <cell r="B118" t="str">
            <v>Medium2028</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1.0846598230857697E-2</v>
          </cell>
          <cell r="AH118">
            <v>1.0846598230857697E-2</v>
          </cell>
          <cell r="AI118">
            <v>1.0846598230857697E-2</v>
          </cell>
          <cell r="AJ118">
            <v>1.0846598230857697E-2</v>
          </cell>
          <cell r="AK118">
            <v>1.0846598230857697E-2</v>
          </cell>
          <cell r="AL118">
            <v>1.0846598230857697E-2</v>
          </cell>
          <cell r="AM118">
            <v>1.0846598230857697E-2</v>
          </cell>
          <cell r="AN118">
            <v>1.0846598230857697E-2</v>
          </cell>
          <cell r="AO118">
            <v>1.0846598230857697E-2</v>
          </cell>
          <cell r="AP118">
            <v>1.0846598230857697E-2</v>
          </cell>
          <cell r="AQ118">
            <v>1.0846598230857697E-2</v>
          </cell>
          <cell r="AR118">
            <v>1.0846598230857697E-2</v>
          </cell>
          <cell r="AS118">
            <v>1.3176259977915078E-2</v>
          </cell>
          <cell r="AT118">
            <v>1.3200087171255259E-2</v>
          </cell>
          <cell r="AU118">
            <v>1.3224158063125047E-2</v>
          </cell>
          <cell r="AV118">
            <v>1.3248475146011685E-2</v>
          </cell>
          <cell r="AW118">
            <v>1.3273040937894859E-2</v>
          </cell>
          <cell r="AX118">
            <v>1.3297857982507544E-2</v>
          </cell>
          <cell r="AY118">
            <v>1.3322928849599319E-2</v>
          </cell>
          <cell r="AZ118">
            <v>1.3348256135202574E-2</v>
          </cell>
          <cell r="BA118">
            <v>1.3373842461901209E-2</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row>
        <row r="119">
          <cell r="B119" t="str">
            <v>Medium2029</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1.0846598230857697E-2</v>
          </cell>
          <cell r="AI119">
            <v>1.0846598230857697E-2</v>
          </cell>
          <cell r="AJ119">
            <v>1.0846598230857697E-2</v>
          </cell>
          <cell r="AK119">
            <v>1.0846598230857697E-2</v>
          </cell>
          <cell r="AL119">
            <v>1.0846598230857697E-2</v>
          </cell>
          <cell r="AM119">
            <v>1.0846598230857697E-2</v>
          </cell>
          <cell r="AN119">
            <v>1.0846598230857697E-2</v>
          </cell>
          <cell r="AO119">
            <v>1.0846598230857697E-2</v>
          </cell>
          <cell r="AP119">
            <v>1.0846598230857697E-2</v>
          </cell>
          <cell r="AQ119">
            <v>1.0846598230857697E-2</v>
          </cell>
          <cell r="AR119">
            <v>1.0846598230857697E-2</v>
          </cell>
          <cell r="AS119">
            <v>1.3176259977915078E-2</v>
          </cell>
          <cell r="AT119">
            <v>1.3200087171255259E-2</v>
          </cell>
          <cell r="AU119">
            <v>1.3224158063125047E-2</v>
          </cell>
          <cell r="AV119">
            <v>1.3248475146011685E-2</v>
          </cell>
          <cell r="AW119">
            <v>1.3273040937894859E-2</v>
          </cell>
          <cell r="AX119">
            <v>1.3297857982507544E-2</v>
          </cell>
          <cell r="AY119">
            <v>1.3322928849599319E-2</v>
          </cell>
          <cell r="AZ119">
            <v>1.3348256135202574E-2</v>
          </cell>
          <cell r="BA119">
            <v>1.3373842461901209E-2</v>
          </cell>
          <cell r="BB119">
            <v>1.3399690479102278E-2</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row>
        <row r="120">
          <cell r="B120" t="str">
            <v>Medium2030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1.0846598230857697E-2</v>
          </cell>
          <cell r="AJ120">
            <v>1.0846598230857697E-2</v>
          </cell>
          <cell r="AK120">
            <v>1.0846598230857697E-2</v>
          </cell>
          <cell r="AL120">
            <v>1.0846598230857697E-2</v>
          </cell>
          <cell r="AM120">
            <v>1.0846598230857697E-2</v>
          </cell>
          <cell r="AN120">
            <v>1.0846598230857697E-2</v>
          </cell>
          <cell r="AO120">
            <v>1.0846598230857697E-2</v>
          </cell>
          <cell r="AP120">
            <v>1.0846598230857697E-2</v>
          </cell>
          <cell r="AQ120">
            <v>1.0846598230857697E-2</v>
          </cell>
          <cell r="AR120">
            <v>1.0846598230857697E-2</v>
          </cell>
          <cell r="AS120">
            <v>1.3176259977915078E-2</v>
          </cell>
          <cell r="AT120">
            <v>1.3200087171255259E-2</v>
          </cell>
          <cell r="AU120">
            <v>1.3224158063125047E-2</v>
          </cell>
          <cell r="AV120">
            <v>1.3248475146011685E-2</v>
          </cell>
          <cell r="AW120">
            <v>1.3273040937894859E-2</v>
          </cell>
          <cell r="AX120">
            <v>1.3297857982507544E-2</v>
          </cell>
          <cell r="AY120">
            <v>1.3322928849599319E-2</v>
          </cell>
          <cell r="AZ120">
            <v>1.3348256135202574E-2</v>
          </cell>
          <cell r="BA120">
            <v>1.3373842461901209E-2</v>
          </cell>
          <cell r="BB120">
            <v>1.3399690479102278E-2</v>
          </cell>
          <cell r="BC120">
            <v>1.3425802863310354E-2</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row>
        <row r="121">
          <cell r="B121" t="str">
            <v>Medium2031</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1.0846598230857697E-2</v>
          </cell>
          <cell r="AK121">
            <v>1.0846598230857697E-2</v>
          </cell>
          <cell r="AL121">
            <v>1.0846598230857697E-2</v>
          </cell>
          <cell r="AM121">
            <v>1.0846598230857697E-2</v>
          </cell>
          <cell r="AN121">
            <v>1.0846598230857697E-2</v>
          </cell>
          <cell r="AO121">
            <v>1.0846598230857697E-2</v>
          </cell>
          <cell r="AP121">
            <v>1.0846598230857697E-2</v>
          </cell>
          <cell r="AQ121">
            <v>1.0846598230857697E-2</v>
          </cell>
          <cell r="AR121">
            <v>1.0846598230857697E-2</v>
          </cell>
          <cell r="AS121">
            <v>1.3176259977915078E-2</v>
          </cell>
          <cell r="AT121">
            <v>1.3200087171255259E-2</v>
          </cell>
          <cell r="AU121">
            <v>1.3224158063125047E-2</v>
          </cell>
          <cell r="AV121">
            <v>1.3248475146011685E-2</v>
          </cell>
          <cell r="AW121">
            <v>1.3273040937894859E-2</v>
          </cell>
          <cell r="AX121">
            <v>1.3297857982507544E-2</v>
          </cell>
          <cell r="AY121">
            <v>1.3322928849599319E-2</v>
          </cell>
          <cell r="AZ121">
            <v>1.3348256135202574E-2</v>
          </cell>
          <cell r="BA121">
            <v>1.3373842461901209E-2</v>
          </cell>
          <cell r="BB121">
            <v>1.3399690479102278E-2</v>
          </cell>
          <cell r="BC121">
            <v>1.3425802863310354E-2</v>
          </cell>
          <cell r="BD121">
            <v>1.3452182318404476E-2</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row>
        <row r="122">
          <cell r="B122" t="str">
            <v>Medium2032</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1.0846598230857697E-2</v>
          </cell>
          <cell r="AL122">
            <v>1.0846598230857697E-2</v>
          </cell>
          <cell r="AM122">
            <v>1.0846598230857697E-2</v>
          </cell>
          <cell r="AN122">
            <v>1.0846598230857697E-2</v>
          </cell>
          <cell r="AO122">
            <v>1.0846598230857697E-2</v>
          </cell>
          <cell r="AP122">
            <v>1.0846598230857697E-2</v>
          </cell>
          <cell r="AQ122">
            <v>1.0846598230857697E-2</v>
          </cell>
          <cell r="AR122">
            <v>1.0846598230857697E-2</v>
          </cell>
          <cell r="AS122">
            <v>1.3176259977915078E-2</v>
          </cell>
          <cell r="AT122">
            <v>1.3200087171255259E-2</v>
          </cell>
          <cell r="AU122">
            <v>1.3224158063125047E-2</v>
          </cell>
          <cell r="AV122">
            <v>1.3248475146011685E-2</v>
          </cell>
          <cell r="AW122">
            <v>1.3273040937894859E-2</v>
          </cell>
          <cell r="AX122">
            <v>1.3297857982507544E-2</v>
          </cell>
          <cell r="AY122">
            <v>1.3322928849599319E-2</v>
          </cell>
          <cell r="AZ122">
            <v>1.3348256135202574E-2</v>
          </cell>
          <cell r="BA122">
            <v>1.3373842461901209E-2</v>
          </cell>
          <cell r="BB122">
            <v>1.3399690479102278E-2</v>
          </cell>
          <cell r="BC122">
            <v>1.3425802863310354E-2</v>
          </cell>
          <cell r="BD122">
            <v>1.3452182318404476E-2</v>
          </cell>
          <cell r="BE122">
            <v>1.3478831575918421E-2</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row>
        <row r="123">
          <cell r="B123" t="str">
            <v>Medium2033</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1.0846598230857697E-2</v>
          </cell>
          <cell r="AM123">
            <v>1.0846598230857697E-2</v>
          </cell>
          <cell r="AN123">
            <v>1.0846598230857697E-2</v>
          </cell>
          <cell r="AO123">
            <v>1.0846598230857697E-2</v>
          </cell>
          <cell r="AP123">
            <v>1.0846598230857697E-2</v>
          </cell>
          <cell r="AQ123">
            <v>1.0846598230857697E-2</v>
          </cell>
          <cell r="AR123">
            <v>1.0846598230857697E-2</v>
          </cell>
          <cell r="AS123">
            <v>1.3176259977915078E-2</v>
          </cell>
          <cell r="AT123">
            <v>1.3200087171255259E-2</v>
          </cell>
          <cell r="AU123">
            <v>1.3224158063125047E-2</v>
          </cell>
          <cell r="AV123">
            <v>1.3248475146011685E-2</v>
          </cell>
          <cell r="AW123">
            <v>1.3273040937894859E-2</v>
          </cell>
          <cell r="AX123">
            <v>1.3297857982507544E-2</v>
          </cell>
          <cell r="AY123">
            <v>1.3322928849599319E-2</v>
          </cell>
          <cell r="AZ123">
            <v>1.3348256135202574E-2</v>
          </cell>
          <cell r="BA123">
            <v>1.3373842461901209E-2</v>
          </cell>
          <cell r="BB123">
            <v>1.3399690479102278E-2</v>
          </cell>
          <cell r="BC123">
            <v>1.3425802863310354E-2</v>
          </cell>
          <cell r="BD123">
            <v>1.3452182318404476E-2</v>
          </cell>
          <cell r="BE123">
            <v>1.3478831575918421E-2</v>
          </cell>
          <cell r="BF123">
            <v>1.350575339532345E-2</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row>
        <row r="124">
          <cell r="B124" t="str">
            <v>Medium2034</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1.0846598230857697E-2</v>
          </cell>
          <cell r="AN124">
            <v>1.0846598230857697E-2</v>
          </cell>
          <cell r="AO124">
            <v>1.0846598230857697E-2</v>
          </cell>
          <cell r="AP124">
            <v>1.0846598230857697E-2</v>
          </cell>
          <cell r="AQ124">
            <v>1.0846598230857697E-2</v>
          </cell>
          <cell r="AR124">
            <v>1.0846598230857697E-2</v>
          </cell>
          <cell r="AS124">
            <v>1.3176259977915078E-2</v>
          </cell>
          <cell r="AT124">
            <v>1.3200087171255259E-2</v>
          </cell>
          <cell r="AU124">
            <v>1.3224158063125047E-2</v>
          </cell>
          <cell r="AV124">
            <v>1.3248475146011685E-2</v>
          </cell>
          <cell r="AW124">
            <v>1.3273040937894859E-2</v>
          </cell>
          <cell r="AX124">
            <v>1.3297857982507544E-2</v>
          </cell>
          <cell r="AY124">
            <v>1.3322928849599319E-2</v>
          </cell>
          <cell r="AZ124">
            <v>1.3348256135202574E-2</v>
          </cell>
          <cell r="BA124">
            <v>1.3373842461901209E-2</v>
          </cell>
          <cell r="BB124">
            <v>1.3399690479102278E-2</v>
          </cell>
          <cell r="BC124">
            <v>1.3425802863310354E-2</v>
          </cell>
          <cell r="BD124">
            <v>1.3452182318404476E-2</v>
          </cell>
          <cell r="BE124">
            <v>1.3478831575918421E-2</v>
          </cell>
          <cell r="BF124">
            <v>1.350575339532345E-2</v>
          </cell>
          <cell r="BG124">
            <v>1.3532950564313695E-2</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row>
        <row r="125">
          <cell r="B125" t="str">
            <v>Medium2035</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1.0846598230857697E-2</v>
          </cell>
          <cell r="AO125">
            <v>1.0846598230857697E-2</v>
          </cell>
          <cell r="AP125">
            <v>1.0846598230857697E-2</v>
          </cell>
          <cell r="AQ125">
            <v>1.0846598230857697E-2</v>
          </cell>
          <cell r="AR125">
            <v>1.0846598230857697E-2</v>
          </cell>
          <cell r="AS125">
            <v>1.3176259977915078E-2</v>
          </cell>
          <cell r="AT125">
            <v>1.3200087171255259E-2</v>
          </cell>
          <cell r="AU125">
            <v>1.3224158063125047E-2</v>
          </cell>
          <cell r="AV125">
            <v>1.3248475146011685E-2</v>
          </cell>
          <cell r="AW125">
            <v>1.3273040937894859E-2</v>
          </cell>
          <cell r="AX125">
            <v>1.3297857982507544E-2</v>
          </cell>
          <cell r="AY125">
            <v>1.3322928849599319E-2</v>
          </cell>
          <cell r="AZ125">
            <v>1.3348256135202574E-2</v>
          </cell>
          <cell r="BA125">
            <v>1.3373842461901209E-2</v>
          </cell>
          <cell r="BB125">
            <v>1.3399690479102278E-2</v>
          </cell>
          <cell r="BC125">
            <v>1.3425802863310354E-2</v>
          </cell>
          <cell r="BD125">
            <v>1.3452182318404476E-2</v>
          </cell>
          <cell r="BE125">
            <v>1.3478831575918421E-2</v>
          </cell>
          <cell r="BF125">
            <v>1.350575339532345E-2</v>
          </cell>
          <cell r="BG125">
            <v>1.3532950564313695E-2</v>
          </cell>
          <cell r="BH125">
            <v>1.3560425899095618E-2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row>
        <row r="126">
          <cell r="B126" t="str">
            <v>Medium2036</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1.0846598230857697E-2</v>
          </cell>
          <cell r="AP126">
            <v>1.0846598230857697E-2</v>
          </cell>
          <cell r="AQ126">
            <v>1.0846598230857697E-2</v>
          </cell>
          <cell r="AR126">
            <v>1.0846598230857697E-2</v>
          </cell>
          <cell r="AS126">
            <v>1.3176259977915078E-2</v>
          </cell>
          <cell r="AT126">
            <v>1.3200087171255259E-2</v>
          </cell>
          <cell r="AU126">
            <v>1.3224158063125047E-2</v>
          </cell>
          <cell r="AV126">
            <v>1.3248475146011685E-2</v>
          </cell>
          <cell r="AW126">
            <v>1.3273040937894859E-2</v>
          </cell>
          <cell r="AX126">
            <v>1.3297857982507544E-2</v>
          </cell>
          <cell r="AY126">
            <v>1.3322928849599319E-2</v>
          </cell>
          <cell r="AZ126">
            <v>1.3348256135202574E-2</v>
          </cell>
          <cell r="BA126">
            <v>1.3373842461901209E-2</v>
          </cell>
          <cell r="BB126">
            <v>1.3399690479102278E-2</v>
          </cell>
          <cell r="BC126">
            <v>1.3425802863310354E-2</v>
          </cell>
          <cell r="BD126">
            <v>1.3452182318404476E-2</v>
          </cell>
          <cell r="BE126">
            <v>1.3478831575918421E-2</v>
          </cell>
          <cell r="BF126">
            <v>1.350575339532345E-2</v>
          </cell>
          <cell r="BG126">
            <v>1.3532950564313695E-2</v>
          </cell>
          <cell r="BH126">
            <v>1.3560425899095618E-2</v>
          </cell>
          <cell r="BI126">
            <v>1.3588182244678448E-2</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row>
        <row r="127">
          <cell r="B127" t="str">
            <v>Medium2037</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1.0846598230857697E-2</v>
          </cell>
          <cell r="AQ127">
            <v>1.0846598230857697E-2</v>
          </cell>
          <cell r="AR127">
            <v>1.0846598230857697E-2</v>
          </cell>
          <cell r="AS127">
            <v>1.3176259977915078E-2</v>
          </cell>
          <cell r="AT127">
            <v>1.3200087171255259E-2</v>
          </cell>
          <cell r="AU127">
            <v>1.3224158063125047E-2</v>
          </cell>
          <cell r="AV127">
            <v>1.3248475146011685E-2</v>
          </cell>
          <cell r="AW127">
            <v>1.3273040937894859E-2</v>
          </cell>
          <cell r="AX127">
            <v>1.3297857982507544E-2</v>
          </cell>
          <cell r="AY127">
            <v>1.3322928849599319E-2</v>
          </cell>
          <cell r="AZ127">
            <v>1.3348256135202574E-2</v>
          </cell>
          <cell r="BA127">
            <v>1.3373842461901209E-2</v>
          </cell>
          <cell r="BB127">
            <v>1.3399690479102278E-2</v>
          </cell>
          <cell r="BC127">
            <v>1.3425802863310354E-2</v>
          </cell>
          <cell r="BD127">
            <v>1.3452182318404476E-2</v>
          </cell>
          <cell r="BE127">
            <v>1.3478831575918421E-2</v>
          </cell>
          <cell r="BF127">
            <v>1.350575339532345E-2</v>
          </cell>
          <cell r="BG127">
            <v>1.3532950564313695E-2</v>
          </cell>
          <cell r="BH127">
            <v>1.3560425899095618E-2</v>
          </cell>
          <cell r="BI127">
            <v>1.3588182244678448E-2</v>
          </cell>
          <cell r="BJ127">
            <v>1.3616222475170303E-2</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row>
        <row r="128">
          <cell r="B128" t="str">
            <v>Medium2038</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1.0846598230857697E-2</v>
          </cell>
          <cell r="AR128">
            <v>1.0846598230857697E-2</v>
          </cell>
          <cell r="AS128">
            <v>1.3176259977915078E-2</v>
          </cell>
          <cell r="AT128">
            <v>1.3200087171255259E-2</v>
          </cell>
          <cell r="AU128">
            <v>1.3224158063125047E-2</v>
          </cell>
          <cell r="AV128">
            <v>1.3248475146011685E-2</v>
          </cell>
          <cell r="AW128">
            <v>1.3273040937894859E-2</v>
          </cell>
          <cell r="AX128">
            <v>1.3297857982507544E-2</v>
          </cell>
          <cell r="AY128">
            <v>1.3322928849599319E-2</v>
          </cell>
          <cell r="AZ128">
            <v>1.3348256135202574E-2</v>
          </cell>
          <cell r="BA128">
            <v>1.3373842461901209E-2</v>
          </cell>
          <cell r="BB128">
            <v>1.3399690479102278E-2</v>
          </cell>
          <cell r="BC128">
            <v>1.3425802863310354E-2</v>
          </cell>
          <cell r="BD128">
            <v>1.3452182318404476E-2</v>
          </cell>
          <cell r="BE128">
            <v>1.3478831575918421E-2</v>
          </cell>
          <cell r="BF128">
            <v>1.350575339532345E-2</v>
          </cell>
          <cell r="BG128">
            <v>1.3532950564313695E-2</v>
          </cell>
          <cell r="BH128">
            <v>1.3560425899095618E-2</v>
          </cell>
          <cell r="BI128">
            <v>1.3588182244678448E-2</v>
          </cell>
          <cell r="BJ128">
            <v>1.3616222475170303E-2</v>
          </cell>
          <cell r="BK128">
            <v>1.3644549494074176E-2</v>
          </cell>
          <cell r="BL128">
            <v>0</v>
          </cell>
          <cell r="BM128">
            <v>0</v>
          </cell>
          <cell r="BN128">
            <v>0</v>
          </cell>
          <cell r="BO128">
            <v>0</v>
          </cell>
          <cell r="BP128">
            <v>0</v>
          </cell>
          <cell r="BQ128">
            <v>0</v>
          </cell>
          <cell r="BR128">
            <v>0</v>
          </cell>
          <cell r="BS128">
            <v>0</v>
          </cell>
          <cell r="BT128">
            <v>0</v>
          </cell>
          <cell r="BU128">
            <v>0</v>
          </cell>
          <cell r="BV128">
            <v>0</v>
          </cell>
          <cell r="BW128">
            <v>0</v>
          </cell>
        </row>
        <row r="129">
          <cell r="B129" t="str">
            <v>Medium2039</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1.0846598230857697E-2</v>
          </cell>
          <cell r="AS129">
            <v>1.3176259977915078E-2</v>
          </cell>
          <cell r="AT129">
            <v>1.3200087171255259E-2</v>
          </cell>
          <cell r="AU129">
            <v>1.3224158063125047E-2</v>
          </cell>
          <cell r="AV129">
            <v>1.3248475146011685E-2</v>
          </cell>
          <cell r="AW129">
            <v>1.3273040937894859E-2</v>
          </cell>
          <cell r="AX129">
            <v>1.3297857982507544E-2</v>
          </cell>
          <cell r="AY129">
            <v>1.3322928849599319E-2</v>
          </cell>
          <cell r="AZ129">
            <v>1.3348256135202574E-2</v>
          </cell>
          <cell r="BA129">
            <v>1.3373842461901209E-2</v>
          </cell>
          <cell r="BB129">
            <v>1.3399690479102278E-2</v>
          </cell>
          <cell r="BC129">
            <v>1.3425802863310354E-2</v>
          </cell>
          <cell r="BD129">
            <v>1.3452182318404476E-2</v>
          </cell>
          <cell r="BE129">
            <v>1.3478831575918421E-2</v>
          </cell>
          <cell r="BF129">
            <v>1.350575339532345E-2</v>
          </cell>
          <cell r="BG129">
            <v>1.3532950564313695E-2</v>
          </cell>
          <cell r="BH129">
            <v>1.3560425899095618E-2</v>
          </cell>
          <cell r="BI129">
            <v>1.3588182244678448E-2</v>
          </cell>
          <cell r="BJ129">
            <v>1.3616222475170303E-2</v>
          </cell>
          <cell r="BK129">
            <v>1.3644549494074176E-2</v>
          </cell>
          <cell r="BL129">
            <v>1.3673166234589862E-2</v>
          </cell>
          <cell r="BM129">
            <v>0</v>
          </cell>
          <cell r="BN129">
            <v>0</v>
          </cell>
          <cell r="BO129">
            <v>0</v>
          </cell>
          <cell r="BP129">
            <v>0</v>
          </cell>
          <cell r="BQ129">
            <v>0</v>
          </cell>
          <cell r="BR129">
            <v>0</v>
          </cell>
          <cell r="BS129">
            <v>0</v>
          </cell>
          <cell r="BT129">
            <v>0</v>
          </cell>
          <cell r="BU129">
            <v>0</v>
          </cell>
          <cell r="BV129">
            <v>0</v>
          </cell>
          <cell r="BW129">
            <v>0</v>
          </cell>
        </row>
        <row r="130">
          <cell r="B130" t="str">
            <v>Medium2040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1.3176259977915078E-2</v>
          </cell>
          <cell r="AT130">
            <v>1.3200087171255259E-2</v>
          </cell>
          <cell r="AU130">
            <v>1.3224158063125047E-2</v>
          </cell>
          <cell r="AV130">
            <v>1.3248475146011685E-2</v>
          </cell>
          <cell r="AW130">
            <v>1.3273040937894859E-2</v>
          </cell>
          <cell r="AX130">
            <v>1.3297857982507544E-2</v>
          </cell>
          <cell r="AY130">
            <v>1.3322928849599319E-2</v>
          </cell>
          <cell r="AZ130">
            <v>1.3348256135202574E-2</v>
          </cell>
          <cell r="BA130">
            <v>1.3373842461901209E-2</v>
          </cell>
          <cell r="BB130">
            <v>1.3399690479102278E-2</v>
          </cell>
          <cell r="BC130">
            <v>1.3425802863310354E-2</v>
          </cell>
          <cell r="BD130">
            <v>1.3452182318404476E-2</v>
          </cell>
          <cell r="BE130">
            <v>1.3478831575918421E-2</v>
          </cell>
          <cell r="BF130">
            <v>1.350575339532345E-2</v>
          </cell>
          <cell r="BG130">
            <v>1.3532950564313695E-2</v>
          </cell>
          <cell r="BH130">
            <v>1.3560425899095618E-2</v>
          </cell>
          <cell r="BI130">
            <v>1.3588182244678448E-2</v>
          </cell>
          <cell r="BJ130">
            <v>1.3616222475170303E-2</v>
          </cell>
          <cell r="BK130">
            <v>1.3644549494074176E-2</v>
          </cell>
          <cell r="BL130">
            <v>1.3673166234589862E-2</v>
          </cell>
          <cell r="BM130">
            <v>1.3702075659916879E-2</v>
          </cell>
          <cell r="BN130">
            <v>0</v>
          </cell>
          <cell r="BO130">
            <v>0</v>
          </cell>
          <cell r="BP130">
            <v>0</v>
          </cell>
          <cell r="BQ130">
            <v>0</v>
          </cell>
          <cell r="BR130">
            <v>0</v>
          </cell>
          <cell r="BS130">
            <v>0</v>
          </cell>
          <cell r="BT130">
            <v>0</v>
          </cell>
          <cell r="BU130">
            <v>0</v>
          </cell>
          <cell r="BV130">
            <v>0</v>
          </cell>
          <cell r="BW130">
            <v>0</v>
          </cell>
        </row>
        <row r="131">
          <cell r="B131" t="str">
            <v>Medium2041</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1.3200087171255259E-2</v>
          </cell>
          <cell r="AU131">
            <v>1.3224158063125047E-2</v>
          </cell>
          <cell r="AV131">
            <v>1.3248475146011685E-2</v>
          </cell>
          <cell r="AW131">
            <v>1.3273040937894859E-2</v>
          </cell>
          <cell r="AX131">
            <v>1.3297857982507544E-2</v>
          </cell>
          <cell r="AY131">
            <v>1.3322928849599319E-2</v>
          </cell>
          <cell r="AZ131">
            <v>1.3348256135202574E-2</v>
          </cell>
          <cell r="BA131">
            <v>1.3373842461901209E-2</v>
          </cell>
          <cell r="BB131">
            <v>1.3399690479102278E-2</v>
          </cell>
          <cell r="BC131">
            <v>1.3425802863310354E-2</v>
          </cell>
          <cell r="BD131">
            <v>1.3452182318404476E-2</v>
          </cell>
          <cell r="BE131">
            <v>1.3478831575918421E-2</v>
          </cell>
          <cell r="BF131">
            <v>1.350575339532345E-2</v>
          </cell>
          <cell r="BG131">
            <v>1.3532950564313695E-2</v>
          </cell>
          <cell r="BH131">
            <v>1.3560425899095618E-2</v>
          </cell>
          <cell r="BI131">
            <v>1.3588182244678448E-2</v>
          </cell>
          <cell r="BJ131">
            <v>1.3616222475170303E-2</v>
          </cell>
          <cell r="BK131">
            <v>1.3644549494074176E-2</v>
          </cell>
          <cell r="BL131">
            <v>1.3673166234589862E-2</v>
          </cell>
          <cell r="BM131">
            <v>1.3702075659916879E-2</v>
          </cell>
          <cell r="BN131">
            <v>1.6060942510619125E-2</v>
          </cell>
          <cell r="BO131">
            <v>0</v>
          </cell>
          <cell r="BP131">
            <v>0</v>
          </cell>
          <cell r="BQ131">
            <v>0</v>
          </cell>
          <cell r="BR131">
            <v>0</v>
          </cell>
          <cell r="BS131">
            <v>0</v>
          </cell>
          <cell r="BT131">
            <v>0</v>
          </cell>
          <cell r="BU131">
            <v>0</v>
          </cell>
          <cell r="BV131">
            <v>0</v>
          </cell>
          <cell r="BW131">
            <v>0</v>
          </cell>
        </row>
        <row r="132">
          <cell r="B132" t="str">
            <v>Medium2042</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1.3224158063125047E-2</v>
          </cell>
          <cell r="AV132">
            <v>1.3248475146011685E-2</v>
          </cell>
          <cell r="AW132">
            <v>1.3273040937894859E-2</v>
          </cell>
          <cell r="AX132">
            <v>1.3297857982507544E-2</v>
          </cell>
          <cell r="AY132">
            <v>1.3322928849599319E-2</v>
          </cell>
          <cell r="AZ132">
            <v>1.3348256135202574E-2</v>
          </cell>
          <cell r="BA132">
            <v>1.3373842461901209E-2</v>
          </cell>
          <cell r="BB132">
            <v>1.3399690479102278E-2</v>
          </cell>
          <cell r="BC132">
            <v>1.3425802863310354E-2</v>
          </cell>
          <cell r="BD132">
            <v>1.3452182318404476E-2</v>
          </cell>
          <cell r="BE132">
            <v>1.3478831575918421E-2</v>
          </cell>
          <cell r="BF132">
            <v>1.350575339532345E-2</v>
          </cell>
          <cell r="BG132">
            <v>1.3532950564313695E-2</v>
          </cell>
          <cell r="BH132">
            <v>1.3560425899095618E-2</v>
          </cell>
          <cell r="BI132">
            <v>1.3588182244678448E-2</v>
          </cell>
          <cell r="BJ132">
            <v>1.3616222475170303E-2</v>
          </cell>
          <cell r="BK132">
            <v>1.3644549494074176E-2</v>
          </cell>
          <cell r="BL132">
            <v>1.3673166234589862E-2</v>
          </cell>
          <cell r="BM132">
            <v>1.3702075659916879E-2</v>
          </cell>
          <cell r="BN132">
            <v>1.6060942510619125E-2</v>
          </cell>
          <cell r="BO132">
            <v>1.6114273510045463E-2</v>
          </cell>
          <cell r="BP132">
            <v>0</v>
          </cell>
          <cell r="BQ132">
            <v>0</v>
          </cell>
          <cell r="BR132">
            <v>0</v>
          </cell>
          <cell r="BS132">
            <v>0</v>
          </cell>
          <cell r="BT132">
            <v>0</v>
          </cell>
          <cell r="BU132">
            <v>0</v>
          </cell>
          <cell r="BV132">
            <v>0</v>
          </cell>
          <cell r="BW132">
            <v>0</v>
          </cell>
        </row>
        <row r="133">
          <cell r="B133" t="str">
            <v>Medium2043</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1.3248475146011685E-2</v>
          </cell>
          <cell r="AW133">
            <v>1.3273040937894859E-2</v>
          </cell>
          <cell r="AX133">
            <v>1.3297857982507544E-2</v>
          </cell>
          <cell r="AY133">
            <v>1.3322928849599319E-2</v>
          </cell>
          <cell r="AZ133">
            <v>1.3348256135202574E-2</v>
          </cell>
          <cell r="BA133">
            <v>1.3373842461901209E-2</v>
          </cell>
          <cell r="BB133">
            <v>1.3399690479102278E-2</v>
          </cell>
          <cell r="BC133">
            <v>1.3425802863310354E-2</v>
          </cell>
          <cell r="BD133">
            <v>1.3452182318404476E-2</v>
          </cell>
          <cell r="BE133">
            <v>1.3478831575918421E-2</v>
          </cell>
          <cell r="BF133">
            <v>1.350575339532345E-2</v>
          </cell>
          <cell r="BG133">
            <v>1.3532950564313695E-2</v>
          </cell>
          <cell r="BH133">
            <v>1.3560425899095618E-2</v>
          </cell>
          <cell r="BI133">
            <v>1.3588182244678448E-2</v>
          </cell>
          <cell r="BJ133">
            <v>1.3616222475170303E-2</v>
          </cell>
          <cell r="BK133">
            <v>1.3644549494074176E-2</v>
          </cell>
          <cell r="BL133">
            <v>1.3673166234589862E-2</v>
          </cell>
          <cell r="BM133">
            <v>1.3702075659916879E-2</v>
          </cell>
          <cell r="BN133">
            <v>1.6060942510619125E-2</v>
          </cell>
          <cell r="BO133">
            <v>1.6114273510045463E-2</v>
          </cell>
          <cell r="BP133">
            <v>1.6168149965495926E-2</v>
          </cell>
          <cell r="BQ133">
            <v>0</v>
          </cell>
          <cell r="BR133">
            <v>0</v>
          </cell>
          <cell r="BS133">
            <v>0</v>
          </cell>
          <cell r="BT133">
            <v>0</v>
          </cell>
          <cell r="BU133">
            <v>0</v>
          </cell>
          <cell r="BV133">
            <v>0</v>
          </cell>
          <cell r="BW133">
            <v>0</v>
          </cell>
        </row>
        <row r="134">
          <cell r="B134" t="str">
            <v>Medium2044</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1.3273040937894859E-2</v>
          </cell>
          <cell r="AX134">
            <v>1.3297857982507544E-2</v>
          </cell>
          <cell r="AY134">
            <v>1.3322928849599319E-2</v>
          </cell>
          <cell r="AZ134">
            <v>1.3348256135202574E-2</v>
          </cell>
          <cell r="BA134">
            <v>1.3373842461901209E-2</v>
          </cell>
          <cell r="BB134">
            <v>1.3399690479102278E-2</v>
          </cell>
          <cell r="BC134">
            <v>1.3425802863310354E-2</v>
          </cell>
          <cell r="BD134">
            <v>1.3452182318404476E-2</v>
          </cell>
          <cell r="BE134">
            <v>1.3478831575918421E-2</v>
          </cell>
          <cell r="BF134">
            <v>1.350575339532345E-2</v>
          </cell>
          <cell r="BG134">
            <v>1.3532950564313695E-2</v>
          </cell>
          <cell r="BH134">
            <v>1.3560425899095618E-2</v>
          </cell>
          <cell r="BI134">
            <v>1.3588182244678448E-2</v>
          </cell>
          <cell r="BJ134">
            <v>1.3616222475170303E-2</v>
          </cell>
          <cell r="BK134">
            <v>1.3644549494074176E-2</v>
          </cell>
          <cell r="BL134">
            <v>1.3673166234589862E-2</v>
          </cell>
          <cell r="BM134">
            <v>1.3702075659916879E-2</v>
          </cell>
          <cell r="BN134">
            <v>1.6060942510619125E-2</v>
          </cell>
          <cell r="BO134">
            <v>1.6114273510045463E-2</v>
          </cell>
          <cell r="BP134">
            <v>1.6168149965495926E-2</v>
          </cell>
          <cell r="BQ134">
            <v>1.6222577455757337E-2</v>
          </cell>
          <cell r="BR134">
            <v>0</v>
          </cell>
          <cell r="BS134">
            <v>0</v>
          </cell>
          <cell r="BT134">
            <v>0</v>
          </cell>
          <cell r="BU134">
            <v>0</v>
          </cell>
          <cell r="BV134">
            <v>0</v>
          </cell>
          <cell r="BW134">
            <v>0</v>
          </cell>
        </row>
        <row r="135">
          <cell r="B135" t="str">
            <v>Medium2045</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1.3297857982507544E-2</v>
          </cell>
          <cell r="AY135">
            <v>1.3322928849599319E-2</v>
          </cell>
          <cell r="AZ135">
            <v>1.3348256135202574E-2</v>
          </cell>
          <cell r="BA135">
            <v>1.3373842461901209E-2</v>
          </cell>
          <cell r="BB135">
            <v>1.3399690479102278E-2</v>
          </cell>
          <cell r="BC135">
            <v>1.3425802863310354E-2</v>
          </cell>
          <cell r="BD135">
            <v>1.3452182318404476E-2</v>
          </cell>
          <cell r="BE135">
            <v>1.3478831575918421E-2</v>
          </cell>
          <cell r="BF135">
            <v>1.350575339532345E-2</v>
          </cell>
          <cell r="BG135">
            <v>1.3532950564313695E-2</v>
          </cell>
          <cell r="BH135">
            <v>1.3560425899095618E-2</v>
          </cell>
          <cell r="BI135">
            <v>1.3588182244678448E-2</v>
          </cell>
          <cell r="BJ135">
            <v>1.3616222475170303E-2</v>
          </cell>
          <cell r="BK135">
            <v>1.3644549494074176E-2</v>
          </cell>
          <cell r="BL135">
            <v>1.3673166234589862E-2</v>
          </cell>
          <cell r="BM135">
            <v>1.3702075659916879E-2</v>
          </cell>
          <cell r="BN135">
            <v>1.6060942510619125E-2</v>
          </cell>
          <cell r="BO135">
            <v>1.6114273510045463E-2</v>
          </cell>
          <cell r="BP135">
            <v>1.6168149965495926E-2</v>
          </cell>
          <cell r="BQ135">
            <v>1.6222577455757337E-2</v>
          </cell>
          <cell r="BR135">
            <v>1.6277561616674929E-2</v>
          </cell>
          <cell r="BS135">
            <v>0</v>
          </cell>
          <cell r="BT135">
            <v>0</v>
          </cell>
          <cell r="BU135">
            <v>0</v>
          </cell>
          <cell r="BV135">
            <v>0</v>
          </cell>
          <cell r="BW135">
            <v>0</v>
          </cell>
        </row>
        <row r="136">
          <cell r="B136" t="str">
            <v>Medium2046</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1.3322928849599319E-2</v>
          </cell>
          <cell r="AZ136">
            <v>1.3348256135202574E-2</v>
          </cell>
          <cell r="BA136">
            <v>1.3373842461901209E-2</v>
          </cell>
          <cell r="BB136">
            <v>1.3399690479102278E-2</v>
          </cell>
          <cell r="BC136">
            <v>1.3425802863310354E-2</v>
          </cell>
          <cell r="BD136">
            <v>1.3452182318404476E-2</v>
          </cell>
          <cell r="BE136">
            <v>1.3478831575918421E-2</v>
          </cell>
          <cell r="BF136">
            <v>1.350575339532345E-2</v>
          </cell>
          <cell r="BG136">
            <v>1.3532950564313695E-2</v>
          </cell>
          <cell r="BH136">
            <v>1.3560425899095618E-2</v>
          </cell>
          <cell r="BI136">
            <v>1.3588182244678448E-2</v>
          </cell>
          <cell r="BJ136">
            <v>1.3616222475170303E-2</v>
          </cell>
          <cell r="BK136">
            <v>1.3644549494074176E-2</v>
          </cell>
          <cell r="BL136">
            <v>1.3673166234589862E-2</v>
          </cell>
          <cell r="BM136">
            <v>1.3702075659916879E-2</v>
          </cell>
          <cell r="BN136">
            <v>1.6060942510619125E-2</v>
          </cell>
          <cell r="BO136">
            <v>1.6114273510045463E-2</v>
          </cell>
          <cell r="BP136">
            <v>1.6168149965495926E-2</v>
          </cell>
          <cell r="BQ136">
            <v>1.6222577455757337E-2</v>
          </cell>
          <cell r="BR136">
            <v>1.6277561616674929E-2</v>
          </cell>
          <cell r="BS136">
            <v>1.6333108141736108E-2</v>
          </cell>
          <cell r="BT136">
            <v>0</v>
          </cell>
          <cell r="BU136">
            <v>0</v>
          </cell>
          <cell r="BV136">
            <v>0</v>
          </cell>
          <cell r="BW136">
            <v>0</v>
          </cell>
        </row>
        <row r="137">
          <cell r="B137" t="str">
            <v>Medium2047</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1.3348256135202574E-2</v>
          </cell>
          <cell r="BA137">
            <v>1.3373842461901209E-2</v>
          </cell>
          <cell r="BB137">
            <v>1.3399690479102278E-2</v>
          </cell>
          <cell r="BC137">
            <v>1.3425802863310354E-2</v>
          </cell>
          <cell r="BD137">
            <v>1.3452182318404476E-2</v>
          </cell>
          <cell r="BE137">
            <v>1.3478831575918421E-2</v>
          </cell>
          <cell r="BF137">
            <v>1.350575339532345E-2</v>
          </cell>
          <cell r="BG137">
            <v>1.3532950564313695E-2</v>
          </cell>
          <cell r="BH137">
            <v>1.3560425899095618E-2</v>
          </cell>
          <cell r="BI137">
            <v>1.3588182244678448E-2</v>
          </cell>
          <cell r="BJ137">
            <v>1.3616222475170303E-2</v>
          </cell>
          <cell r="BK137">
            <v>1.3644549494074176E-2</v>
          </cell>
          <cell r="BL137">
            <v>1.3673166234589862E-2</v>
          </cell>
          <cell r="BM137">
            <v>1.3702075659916879E-2</v>
          </cell>
          <cell r="BN137">
            <v>1.6060942510619125E-2</v>
          </cell>
          <cell r="BO137">
            <v>1.6114273510045463E-2</v>
          </cell>
          <cell r="BP137">
            <v>1.6168149965495926E-2</v>
          </cell>
          <cell r="BQ137">
            <v>1.6222577455757337E-2</v>
          </cell>
          <cell r="BR137">
            <v>1.6277561616674929E-2</v>
          </cell>
          <cell r="BS137">
            <v>1.6333108141736108E-2</v>
          </cell>
          <cell r="BT137">
            <v>1.6389222782659252E-2</v>
          </cell>
          <cell r="BU137">
            <v>0</v>
          </cell>
          <cell r="BV137">
            <v>0</v>
          </cell>
          <cell r="BW137">
            <v>0</v>
          </cell>
        </row>
        <row r="138">
          <cell r="B138" t="str">
            <v>Medium2048</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1.3373842461901209E-2</v>
          </cell>
          <cell r="BB138">
            <v>1.3399690479102278E-2</v>
          </cell>
          <cell r="BC138">
            <v>1.3425802863310354E-2</v>
          </cell>
          <cell r="BD138">
            <v>1.3452182318404476E-2</v>
          </cell>
          <cell r="BE138">
            <v>1.3478831575918421E-2</v>
          </cell>
          <cell r="BF138">
            <v>1.350575339532345E-2</v>
          </cell>
          <cell r="BG138">
            <v>1.3532950564313695E-2</v>
          </cell>
          <cell r="BH138">
            <v>1.3560425899095618E-2</v>
          </cell>
          <cell r="BI138">
            <v>1.3588182244678448E-2</v>
          </cell>
          <cell r="BJ138">
            <v>1.3616222475170303E-2</v>
          </cell>
          <cell r="BK138">
            <v>1.3644549494074176E-2</v>
          </cell>
          <cell r="BL138">
            <v>1.3673166234589862E-2</v>
          </cell>
          <cell r="BM138">
            <v>1.3702075659916879E-2</v>
          </cell>
          <cell r="BN138">
            <v>1.6060942510619125E-2</v>
          </cell>
          <cell r="BO138">
            <v>1.6114273510045463E-2</v>
          </cell>
          <cell r="BP138">
            <v>1.6168149965495926E-2</v>
          </cell>
          <cell r="BQ138">
            <v>1.6222577455757337E-2</v>
          </cell>
          <cell r="BR138">
            <v>1.6277561616674929E-2</v>
          </cell>
          <cell r="BS138">
            <v>1.6333108141736108E-2</v>
          </cell>
          <cell r="BT138">
            <v>1.6389222782659252E-2</v>
          </cell>
          <cell r="BU138">
            <v>1.6445911349990572E-2</v>
          </cell>
          <cell r="BV138">
            <v>0</v>
          </cell>
          <cell r="BW138">
            <v>0</v>
          </cell>
        </row>
        <row r="139">
          <cell r="B139" t="str">
            <v>Medium2049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1.3399690479102278E-2</v>
          </cell>
          <cell r="BC139">
            <v>1.3425802863310354E-2</v>
          </cell>
          <cell r="BD139">
            <v>1.3452182318404476E-2</v>
          </cell>
          <cell r="BE139">
            <v>1.3478831575918421E-2</v>
          </cell>
          <cell r="BF139">
            <v>1.350575339532345E-2</v>
          </cell>
          <cell r="BG139">
            <v>1.3532950564313695E-2</v>
          </cell>
          <cell r="BH139">
            <v>1.3560425899095618E-2</v>
          </cell>
          <cell r="BI139">
            <v>1.3588182244678448E-2</v>
          </cell>
          <cell r="BJ139">
            <v>1.3616222475170303E-2</v>
          </cell>
          <cell r="BK139">
            <v>1.3644549494074176E-2</v>
          </cell>
          <cell r="BL139">
            <v>1.3673166234589862E-2</v>
          </cell>
          <cell r="BM139">
            <v>1.3702075659916879E-2</v>
          </cell>
          <cell r="BN139">
            <v>1.6060942510619125E-2</v>
          </cell>
          <cell r="BO139">
            <v>1.6114273510045463E-2</v>
          </cell>
          <cell r="BP139">
            <v>1.6168149965495926E-2</v>
          </cell>
          <cell r="BQ139">
            <v>1.6222577455757337E-2</v>
          </cell>
          <cell r="BR139">
            <v>1.6277561616674929E-2</v>
          </cell>
          <cell r="BS139">
            <v>1.6333108141736108E-2</v>
          </cell>
          <cell r="BT139">
            <v>1.6389222782659252E-2</v>
          </cell>
          <cell r="BU139">
            <v>1.6445911349990572E-2</v>
          </cell>
          <cell r="BV139">
            <v>1.6503179713704574E-2</v>
          </cell>
          <cell r="BW139">
            <v>0</v>
          </cell>
        </row>
        <row r="140">
          <cell r="B140" t="str">
            <v>Medium2050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1.3425802863310354E-2</v>
          </cell>
          <cell r="BD140">
            <v>1.3452182318404476E-2</v>
          </cell>
          <cell r="BE140">
            <v>1.3478831575918421E-2</v>
          </cell>
          <cell r="BF140">
            <v>1.350575339532345E-2</v>
          </cell>
          <cell r="BG140">
            <v>1.3532950564313695E-2</v>
          </cell>
          <cell r="BH140">
            <v>1.3560425899095618E-2</v>
          </cell>
          <cell r="BI140">
            <v>1.3588182244678448E-2</v>
          </cell>
          <cell r="BJ140">
            <v>1.3616222475170303E-2</v>
          </cell>
          <cell r="BK140">
            <v>1.3644549494074176E-2</v>
          </cell>
          <cell r="BL140">
            <v>1.3673166234589862E-2</v>
          </cell>
          <cell r="BM140">
            <v>1.3702075659916879E-2</v>
          </cell>
          <cell r="BN140">
            <v>1.6060942510619125E-2</v>
          </cell>
          <cell r="BO140">
            <v>1.6114273510045463E-2</v>
          </cell>
          <cell r="BP140">
            <v>1.6168149965495926E-2</v>
          </cell>
          <cell r="BQ140">
            <v>1.6222577455757337E-2</v>
          </cell>
          <cell r="BR140">
            <v>1.6277561616674929E-2</v>
          </cell>
          <cell r="BS140">
            <v>1.6333108141736108E-2</v>
          </cell>
          <cell r="BT140">
            <v>1.6389222782659252E-2</v>
          </cell>
          <cell r="BU140">
            <v>1.6445911349990572E-2</v>
          </cell>
          <cell r="BV140">
            <v>1.6503179713704574E-2</v>
          </cell>
          <cell r="BW140">
            <v>1.6561033803812686E-2</v>
          </cell>
        </row>
        <row r="143">
          <cell r="B143" t="str">
            <v>Heavy Single</v>
          </cell>
        </row>
        <row r="145">
          <cell r="E145">
            <v>1980</v>
          </cell>
          <cell r="F145">
            <v>1981</v>
          </cell>
          <cell r="G145">
            <v>1982</v>
          </cell>
          <cell r="H145">
            <v>1983</v>
          </cell>
          <cell r="I145">
            <v>1984</v>
          </cell>
          <cell r="J145">
            <v>1985</v>
          </cell>
          <cell r="K145">
            <v>1986</v>
          </cell>
          <cell r="L145">
            <v>1987</v>
          </cell>
          <cell r="M145">
            <v>1988</v>
          </cell>
          <cell r="N145">
            <v>1989</v>
          </cell>
          <cell r="O145">
            <v>1990</v>
          </cell>
          <cell r="P145">
            <v>1991</v>
          </cell>
          <cell r="Q145">
            <v>1992</v>
          </cell>
          <cell r="R145">
            <v>1993</v>
          </cell>
          <cell r="S145">
            <v>1994</v>
          </cell>
          <cell r="T145">
            <v>1995</v>
          </cell>
          <cell r="U145">
            <v>1996</v>
          </cell>
          <cell r="V145">
            <v>1997</v>
          </cell>
          <cell r="W145">
            <v>1998</v>
          </cell>
          <cell r="X145">
            <v>1999</v>
          </cell>
          <cell r="Y145">
            <v>2000</v>
          </cell>
          <cell r="Z145">
            <v>2001</v>
          </cell>
          <cell r="AA145">
            <v>2002</v>
          </cell>
          <cell r="AB145">
            <v>2003</v>
          </cell>
          <cell r="AC145">
            <v>2004</v>
          </cell>
          <cell r="AD145">
            <v>2005</v>
          </cell>
          <cell r="AE145">
            <v>2006</v>
          </cell>
          <cell r="AF145">
            <v>2007</v>
          </cell>
          <cell r="AG145">
            <v>2008</v>
          </cell>
          <cell r="AH145">
            <v>2009</v>
          </cell>
          <cell r="AI145">
            <v>2010</v>
          </cell>
          <cell r="AJ145">
            <v>2011</v>
          </cell>
          <cell r="AK145">
            <v>2012</v>
          </cell>
          <cell r="AL145">
            <v>2013</v>
          </cell>
          <cell r="AM145">
            <v>2014</v>
          </cell>
          <cell r="AN145">
            <v>2015</v>
          </cell>
          <cell r="AO145">
            <v>2016</v>
          </cell>
          <cell r="AP145">
            <v>2017</v>
          </cell>
          <cell r="AQ145">
            <v>2018</v>
          </cell>
          <cell r="AR145">
            <v>2019</v>
          </cell>
          <cell r="AS145">
            <v>2020</v>
          </cell>
          <cell r="AT145">
            <v>2021</v>
          </cell>
          <cell r="AU145">
            <v>2022</v>
          </cell>
          <cell r="AV145">
            <v>2023</v>
          </cell>
          <cell r="AW145">
            <v>2024</v>
          </cell>
          <cell r="AX145">
            <v>2025</v>
          </cell>
          <cell r="AY145">
            <v>2026</v>
          </cell>
          <cell r="AZ145">
            <v>2027</v>
          </cell>
          <cell r="BA145">
            <v>2028</v>
          </cell>
          <cell r="BB145">
            <v>2029</v>
          </cell>
          <cell r="BC145">
            <v>2030</v>
          </cell>
          <cell r="BD145">
            <v>2031</v>
          </cell>
          <cell r="BE145">
            <v>2032</v>
          </cell>
          <cell r="BF145">
            <v>2033</v>
          </cell>
          <cell r="BG145">
            <v>2034</v>
          </cell>
          <cell r="BH145">
            <v>2035</v>
          </cell>
          <cell r="BI145">
            <v>2036</v>
          </cell>
          <cell r="BJ145">
            <v>2037</v>
          </cell>
          <cell r="BK145">
            <v>2038</v>
          </cell>
          <cell r="BL145">
            <v>2039</v>
          </cell>
          <cell r="BM145">
            <v>2040</v>
          </cell>
          <cell r="BN145">
            <v>2041</v>
          </cell>
          <cell r="BO145">
            <v>2042</v>
          </cell>
          <cell r="BP145">
            <v>2043</v>
          </cell>
          <cell r="BQ145">
            <v>2044</v>
          </cell>
          <cell r="BR145">
            <v>2045</v>
          </cell>
          <cell r="BS145">
            <v>2046</v>
          </cell>
          <cell r="BT145">
            <v>2047</v>
          </cell>
          <cell r="BU145">
            <v>2048</v>
          </cell>
          <cell r="BV145">
            <v>2049</v>
          </cell>
          <cell r="BW145">
            <v>2050</v>
          </cell>
        </row>
        <row r="147">
          <cell r="B147" t="str">
            <v>Heavy Single2010</v>
          </cell>
        </row>
        <row r="148">
          <cell r="B148" t="str">
            <v>Heavy Single2011</v>
          </cell>
        </row>
        <row r="149">
          <cell r="B149" t="str">
            <v>Heavy Single2012</v>
          </cell>
        </row>
        <row r="150">
          <cell r="B150" t="str">
            <v>Heavy Single2013</v>
          </cell>
        </row>
        <row r="151">
          <cell r="B151" t="str">
            <v>Heavy Single2014</v>
          </cell>
        </row>
        <row r="152">
          <cell r="B152" t="str">
            <v>Heavy Single2015</v>
          </cell>
        </row>
        <row r="153">
          <cell r="B153" t="str">
            <v>Heavy Single2016</v>
          </cell>
        </row>
        <row r="154">
          <cell r="B154" t="str">
            <v>Heavy Single2017</v>
          </cell>
        </row>
        <row r="155">
          <cell r="B155" t="str">
            <v>Heavy Single2018</v>
          </cell>
        </row>
        <row r="156">
          <cell r="B156" t="str">
            <v>Heavy Single2019</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4.1778508898249918E-3</v>
          </cell>
          <cell r="Z156">
            <v>4.1778508898249918E-3</v>
          </cell>
          <cell r="AA156">
            <v>4.1778508898249918E-3</v>
          </cell>
          <cell r="AB156">
            <v>4.1778508898249918E-3</v>
          </cell>
          <cell r="AC156">
            <v>4.1778508898249918E-3</v>
          </cell>
          <cell r="AD156">
            <v>4.1778508898249918E-3</v>
          </cell>
          <cell r="AE156">
            <v>4.1778508898249918E-3</v>
          </cell>
          <cell r="AF156">
            <v>4.1778508898249918E-3</v>
          </cell>
          <cell r="AG156">
            <v>4.1778508898249918E-3</v>
          </cell>
          <cell r="AH156">
            <v>4.1778508898249918E-3</v>
          </cell>
          <cell r="AI156">
            <v>4.1778508898249918E-3</v>
          </cell>
          <cell r="AJ156">
            <v>4.1778508898249918E-3</v>
          </cell>
          <cell r="AK156">
            <v>4.1778508898249918E-3</v>
          </cell>
          <cell r="AL156">
            <v>4.1778508898249918E-3</v>
          </cell>
          <cell r="AM156">
            <v>4.1778508898249918E-3</v>
          </cell>
          <cell r="AN156">
            <v>4.1778508898249918E-3</v>
          </cell>
          <cell r="AO156">
            <v>4.1778508898249918E-3</v>
          </cell>
          <cell r="AP156">
            <v>4.1778508898249918E-3</v>
          </cell>
          <cell r="AQ156">
            <v>4.1778508898249918E-3</v>
          </cell>
          <cell r="AR156">
            <v>4.1778508898249918E-3</v>
          </cell>
        </row>
        <row r="157">
          <cell r="B157" t="str">
            <v>Heavy Single2020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4.1778508898249918E-3</v>
          </cell>
          <cell r="AA157">
            <v>4.1778508898249918E-3</v>
          </cell>
          <cell r="AB157">
            <v>4.1778508898249918E-3</v>
          </cell>
          <cell r="AC157">
            <v>4.1778508898249918E-3</v>
          </cell>
          <cell r="AD157">
            <v>4.1778508898249918E-3</v>
          </cell>
          <cell r="AE157">
            <v>4.1778508898249918E-3</v>
          </cell>
          <cell r="AF157">
            <v>4.1778508898249918E-3</v>
          </cell>
          <cell r="AG157">
            <v>4.1778508898249918E-3</v>
          </cell>
          <cell r="AH157">
            <v>4.1778508898249918E-3</v>
          </cell>
          <cell r="AI157">
            <v>4.1778508898249918E-3</v>
          </cell>
          <cell r="AJ157">
            <v>4.1778508898249918E-3</v>
          </cell>
          <cell r="AK157">
            <v>4.1778508898249918E-3</v>
          </cell>
          <cell r="AL157">
            <v>4.1778508898249918E-3</v>
          </cell>
          <cell r="AM157">
            <v>4.1778508898249918E-3</v>
          </cell>
          <cell r="AN157">
            <v>4.1778508898249918E-3</v>
          </cell>
          <cell r="AO157">
            <v>4.1778508898249918E-3</v>
          </cell>
          <cell r="AP157">
            <v>4.1778508898249918E-3</v>
          </cell>
          <cell r="AQ157">
            <v>4.1778508898249918E-3</v>
          </cell>
          <cell r="AR157">
            <v>4.1778508898249918E-3</v>
          </cell>
          <cell r="AS157">
            <v>5.0324510138437112E-3</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row>
        <row r="158">
          <cell r="B158" t="str">
            <v>Heavy Single2021</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4.1778508898249918E-3</v>
          </cell>
          <cell r="AB158">
            <v>4.1778508898249918E-3</v>
          </cell>
          <cell r="AC158">
            <v>4.1778508898249918E-3</v>
          </cell>
          <cell r="AD158">
            <v>4.1778508898249918E-3</v>
          </cell>
          <cell r="AE158">
            <v>4.1778508898249918E-3</v>
          </cell>
          <cell r="AF158">
            <v>4.1778508898249918E-3</v>
          </cell>
          <cell r="AG158">
            <v>4.1778508898249918E-3</v>
          </cell>
          <cell r="AH158">
            <v>4.1778508898249918E-3</v>
          </cell>
          <cell r="AI158">
            <v>4.1778508898249918E-3</v>
          </cell>
          <cell r="AJ158">
            <v>4.1778508898249918E-3</v>
          </cell>
          <cell r="AK158">
            <v>4.1778508898249918E-3</v>
          </cell>
          <cell r="AL158">
            <v>4.1778508898249918E-3</v>
          </cell>
          <cell r="AM158">
            <v>4.1778508898249918E-3</v>
          </cell>
          <cell r="AN158">
            <v>4.1778508898249918E-3</v>
          </cell>
          <cell r="AO158">
            <v>4.1778508898249918E-3</v>
          </cell>
          <cell r="AP158">
            <v>4.1778508898249918E-3</v>
          </cell>
          <cell r="AQ158">
            <v>4.1778508898249918E-3</v>
          </cell>
          <cell r="AR158">
            <v>4.1778508898249918E-3</v>
          </cell>
          <cell r="AS158">
            <v>5.0324510138437112E-3</v>
          </cell>
          <cell r="AT158">
            <v>5.0411916485770814E-3</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row>
        <row r="159">
          <cell r="B159" t="str">
            <v>Heavy Single2022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4.1778508898249918E-3</v>
          </cell>
          <cell r="AC159">
            <v>4.1778508898249918E-3</v>
          </cell>
          <cell r="AD159">
            <v>4.1778508898249918E-3</v>
          </cell>
          <cell r="AE159">
            <v>4.1778508898249918E-3</v>
          </cell>
          <cell r="AF159">
            <v>4.1778508898249918E-3</v>
          </cell>
          <cell r="AG159">
            <v>4.1778508898249918E-3</v>
          </cell>
          <cell r="AH159">
            <v>4.1778508898249918E-3</v>
          </cell>
          <cell r="AI159">
            <v>4.1778508898249918E-3</v>
          </cell>
          <cell r="AJ159">
            <v>4.1778508898249918E-3</v>
          </cell>
          <cell r="AK159">
            <v>4.1778508898249918E-3</v>
          </cell>
          <cell r="AL159">
            <v>4.1778508898249918E-3</v>
          </cell>
          <cell r="AM159">
            <v>4.1778508898249918E-3</v>
          </cell>
          <cell r="AN159">
            <v>4.1778508898249918E-3</v>
          </cell>
          <cell r="AO159">
            <v>4.1778508898249918E-3</v>
          </cell>
          <cell r="AP159">
            <v>4.1778508898249918E-3</v>
          </cell>
          <cell r="AQ159">
            <v>4.1778508898249918E-3</v>
          </cell>
          <cell r="AR159">
            <v>4.1778508898249918E-3</v>
          </cell>
          <cell r="AS159">
            <v>5.0324510138437112E-3</v>
          </cell>
          <cell r="AT159">
            <v>5.0411916485770814E-3</v>
          </cell>
          <cell r="AU159">
            <v>5.0500216803201631E-3</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row>
        <row r="160">
          <cell r="B160" t="str">
            <v>Heavy Single2023</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4.1778508898249918E-3</v>
          </cell>
          <cell r="AD160">
            <v>4.1778508898249918E-3</v>
          </cell>
          <cell r="AE160">
            <v>4.1778508898249918E-3</v>
          </cell>
          <cell r="AF160">
            <v>4.1778508898249918E-3</v>
          </cell>
          <cell r="AG160">
            <v>4.1778508898249918E-3</v>
          </cell>
          <cell r="AH160">
            <v>4.1778508898249918E-3</v>
          </cell>
          <cell r="AI160">
            <v>4.1778508898249918E-3</v>
          </cell>
          <cell r="AJ160">
            <v>4.1778508898249918E-3</v>
          </cell>
          <cell r="AK160">
            <v>4.1778508898249918E-3</v>
          </cell>
          <cell r="AL160">
            <v>4.1778508898249918E-3</v>
          </cell>
          <cell r="AM160">
            <v>4.1778508898249918E-3</v>
          </cell>
          <cell r="AN160">
            <v>4.1778508898249918E-3</v>
          </cell>
          <cell r="AO160">
            <v>4.1778508898249918E-3</v>
          </cell>
          <cell r="AP160">
            <v>4.1778508898249918E-3</v>
          </cell>
          <cell r="AQ160">
            <v>4.1778508898249918E-3</v>
          </cell>
          <cell r="AR160">
            <v>4.1778508898249918E-3</v>
          </cell>
          <cell r="AS160">
            <v>5.0324510138437112E-3</v>
          </cell>
          <cell r="AT160">
            <v>5.0411916485770814E-3</v>
          </cell>
          <cell r="AU160">
            <v>5.0500216803201631E-3</v>
          </cell>
          <cell r="AV160">
            <v>5.0589420234029847E-3</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row>
        <row r="161">
          <cell r="B161" t="str">
            <v>Heavy Single2024</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4.1778508898249918E-3</v>
          </cell>
          <cell r="AE161">
            <v>4.1778508898249918E-3</v>
          </cell>
          <cell r="AF161">
            <v>4.1778508898249918E-3</v>
          </cell>
          <cell r="AG161">
            <v>4.1778508898249918E-3</v>
          </cell>
          <cell r="AH161">
            <v>4.1778508898249918E-3</v>
          </cell>
          <cell r="AI161">
            <v>4.1778508898249918E-3</v>
          </cell>
          <cell r="AJ161">
            <v>4.1778508898249918E-3</v>
          </cell>
          <cell r="AK161">
            <v>4.1778508898249918E-3</v>
          </cell>
          <cell r="AL161">
            <v>4.1778508898249918E-3</v>
          </cell>
          <cell r="AM161">
            <v>4.1778508898249918E-3</v>
          </cell>
          <cell r="AN161">
            <v>4.1778508898249918E-3</v>
          </cell>
          <cell r="AO161">
            <v>4.1778508898249918E-3</v>
          </cell>
          <cell r="AP161">
            <v>4.1778508898249918E-3</v>
          </cell>
          <cell r="AQ161">
            <v>4.1778508898249918E-3</v>
          </cell>
          <cell r="AR161">
            <v>4.1778508898249918E-3</v>
          </cell>
          <cell r="AS161">
            <v>5.0324510138437112E-3</v>
          </cell>
          <cell r="AT161">
            <v>5.0411916485770814E-3</v>
          </cell>
          <cell r="AU161">
            <v>5.0500216803201631E-3</v>
          </cell>
          <cell r="AV161">
            <v>5.0589420234029847E-3</v>
          </cell>
          <cell r="AW161">
            <v>5.0679536015071913E-3</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row>
        <row r="162">
          <cell r="B162" t="str">
            <v>Heavy Single2025</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4.1778508898249918E-3</v>
          </cell>
          <cell r="AF162">
            <v>4.1778508898249918E-3</v>
          </cell>
          <cell r="AG162">
            <v>4.1778508898249918E-3</v>
          </cell>
          <cell r="AH162">
            <v>4.1778508898249918E-3</v>
          </cell>
          <cell r="AI162">
            <v>4.1778508898249918E-3</v>
          </cell>
          <cell r="AJ162">
            <v>4.1778508898249918E-3</v>
          </cell>
          <cell r="AK162">
            <v>4.1778508898249918E-3</v>
          </cell>
          <cell r="AL162">
            <v>4.1778508898249918E-3</v>
          </cell>
          <cell r="AM162">
            <v>4.1778508898249918E-3</v>
          </cell>
          <cell r="AN162">
            <v>4.1778508898249918E-3</v>
          </cell>
          <cell r="AO162">
            <v>4.1778508898249918E-3</v>
          </cell>
          <cell r="AP162">
            <v>4.1778508898249918E-3</v>
          </cell>
          <cell r="AQ162">
            <v>4.1778508898249918E-3</v>
          </cell>
          <cell r="AR162">
            <v>4.1778508898249918E-3</v>
          </cell>
          <cell r="AS162">
            <v>5.0324510138437112E-3</v>
          </cell>
          <cell r="AT162">
            <v>5.0411916485770814E-3</v>
          </cell>
          <cell r="AU162">
            <v>5.0500216803201631E-3</v>
          </cell>
          <cell r="AV162">
            <v>5.0589420234029847E-3</v>
          </cell>
          <cell r="AW162">
            <v>5.0679536015071913E-3</v>
          </cell>
          <cell r="AX162">
            <v>5.0770573477615794E-3</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row>
        <row r="163">
          <cell r="B163" t="str">
            <v>Heavy Single2026</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4.1778508898249918E-3</v>
          </cell>
          <cell r="AG163">
            <v>4.1778508898249918E-3</v>
          </cell>
          <cell r="AH163">
            <v>4.1778508898249918E-3</v>
          </cell>
          <cell r="AI163">
            <v>4.1778508898249918E-3</v>
          </cell>
          <cell r="AJ163">
            <v>4.1778508898249918E-3</v>
          </cell>
          <cell r="AK163">
            <v>4.1778508898249918E-3</v>
          </cell>
          <cell r="AL163">
            <v>4.1778508898249918E-3</v>
          </cell>
          <cell r="AM163">
            <v>4.1778508898249918E-3</v>
          </cell>
          <cell r="AN163">
            <v>4.1778508898249918E-3</v>
          </cell>
          <cell r="AO163">
            <v>4.1778508898249918E-3</v>
          </cell>
          <cell r="AP163">
            <v>4.1778508898249918E-3</v>
          </cell>
          <cell r="AQ163">
            <v>4.1778508898249918E-3</v>
          </cell>
          <cell r="AR163">
            <v>4.1778508898249918E-3</v>
          </cell>
          <cell r="AS163">
            <v>5.0324510138437112E-3</v>
          </cell>
          <cell r="AT163">
            <v>5.0411916485770814E-3</v>
          </cell>
          <cell r="AU163">
            <v>5.0500216803201631E-3</v>
          </cell>
          <cell r="AV163">
            <v>5.0589420234029847E-3</v>
          </cell>
          <cell r="AW163">
            <v>5.0679536015071913E-3</v>
          </cell>
          <cell r="AX163">
            <v>5.0770573477615794E-3</v>
          </cell>
          <cell r="AY163">
            <v>5.0862542048387832E-3</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row>
        <row r="164">
          <cell r="B164" t="str">
            <v>Heavy Single2027</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4.1778508898249918E-3</v>
          </cell>
          <cell r="AH164">
            <v>4.1778508898249918E-3</v>
          </cell>
          <cell r="AI164">
            <v>4.1778508898249918E-3</v>
          </cell>
          <cell r="AJ164">
            <v>4.1778508898249918E-3</v>
          </cell>
          <cell r="AK164">
            <v>4.1778508898249918E-3</v>
          </cell>
          <cell r="AL164">
            <v>4.1778508898249918E-3</v>
          </cell>
          <cell r="AM164">
            <v>4.1778508898249918E-3</v>
          </cell>
          <cell r="AN164">
            <v>4.1778508898249918E-3</v>
          </cell>
          <cell r="AO164">
            <v>4.1778508898249918E-3</v>
          </cell>
          <cell r="AP164">
            <v>4.1778508898249918E-3</v>
          </cell>
          <cell r="AQ164">
            <v>4.1778508898249918E-3</v>
          </cell>
          <cell r="AR164">
            <v>4.1778508898249918E-3</v>
          </cell>
          <cell r="AS164">
            <v>5.0324510138437112E-3</v>
          </cell>
          <cell r="AT164">
            <v>5.0411916485770814E-3</v>
          </cell>
          <cell r="AU164">
            <v>5.0500216803201631E-3</v>
          </cell>
          <cell r="AV164">
            <v>5.0589420234029847E-3</v>
          </cell>
          <cell r="AW164">
            <v>5.0679536015071913E-3</v>
          </cell>
          <cell r="AX164">
            <v>5.0770573477615794E-3</v>
          </cell>
          <cell r="AY164">
            <v>5.0862542048387832E-3</v>
          </cell>
          <cell r="AZ164">
            <v>5.0955451250528083E-3</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row>
        <row r="165">
          <cell r="B165" t="str">
            <v>Heavy Single2028</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4.1778508898249918E-3</v>
          </cell>
          <cell r="AI165">
            <v>4.1778508898249918E-3</v>
          </cell>
          <cell r="AJ165">
            <v>4.1778508898249918E-3</v>
          </cell>
          <cell r="AK165">
            <v>4.1778508898249918E-3</v>
          </cell>
          <cell r="AL165">
            <v>4.1778508898249918E-3</v>
          </cell>
          <cell r="AM165">
            <v>4.1778508898249918E-3</v>
          </cell>
          <cell r="AN165">
            <v>4.1778508898249918E-3</v>
          </cell>
          <cell r="AO165">
            <v>4.1778508898249918E-3</v>
          </cell>
          <cell r="AP165">
            <v>4.1778508898249918E-3</v>
          </cell>
          <cell r="AQ165">
            <v>4.1778508898249918E-3</v>
          </cell>
          <cell r="AR165">
            <v>4.1778508898249918E-3</v>
          </cell>
          <cell r="AS165">
            <v>5.0324510138437112E-3</v>
          </cell>
          <cell r="AT165">
            <v>5.0411916485770814E-3</v>
          </cell>
          <cell r="AU165">
            <v>5.0500216803201631E-3</v>
          </cell>
          <cell r="AV165">
            <v>5.0589420234029847E-3</v>
          </cell>
          <cell r="AW165">
            <v>5.0679536015071913E-3</v>
          </cell>
          <cell r="AX165">
            <v>5.0770573477615794E-3</v>
          </cell>
          <cell r="AY165">
            <v>5.0862542048387832E-3</v>
          </cell>
          <cell r="AZ165">
            <v>5.0955451250528083E-3</v>
          </cell>
          <cell r="BA165">
            <v>5.1049310704577439E-3</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row>
        <row r="166">
          <cell r="B166" t="str">
            <v>Heavy Single2029</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4.1778508898249918E-3</v>
          </cell>
          <cell r="AJ166">
            <v>4.1778508898249918E-3</v>
          </cell>
          <cell r="AK166">
            <v>4.1778508898249918E-3</v>
          </cell>
          <cell r="AL166">
            <v>4.1778508898249918E-3</v>
          </cell>
          <cell r="AM166">
            <v>4.1778508898249918E-3</v>
          </cell>
          <cell r="AN166">
            <v>4.1778508898249918E-3</v>
          </cell>
          <cell r="AO166">
            <v>4.1778508898249918E-3</v>
          </cell>
          <cell r="AP166">
            <v>4.1778508898249918E-3</v>
          </cell>
          <cell r="AQ166">
            <v>4.1778508898249918E-3</v>
          </cell>
          <cell r="AR166">
            <v>4.1778508898249918E-3</v>
          </cell>
          <cell r="AS166">
            <v>5.0324510138437112E-3</v>
          </cell>
          <cell r="AT166">
            <v>5.0411916485770814E-3</v>
          </cell>
          <cell r="AU166">
            <v>5.0500216803201631E-3</v>
          </cell>
          <cell r="AV166">
            <v>5.0589420234029847E-3</v>
          </cell>
          <cell r="AW166">
            <v>5.0679536015071913E-3</v>
          </cell>
          <cell r="AX166">
            <v>5.0770573477615794E-3</v>
          </cell>
          <cell r="AY166">
            <v>5.0862542048387832E-3</v>
          </cell>
          <cell r="AZ166">
            <v>5.0955451250528083E-3</v>
          </cell>
          <cell r="BA166">
            <v>5.1049310704577439E-3</v>
          </cell>
          <cell r="BB166">
            <v>5.1144130129472803E-3</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row>
        <row r="167">
          <cell r="B167" t="str">
            <v>Heavy Single2030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4.1778508898249918E-3</v>
          </cell>
          <cell r="AK167">
            <v>4.1778508898249918E-3</v>
          </cell>
          <cell r="AL167">
            <v>4.1778508898249918E-3</v>
          </cell>
          <cell r="AM167">
            <v>4.1778508898249918E-3</v>
          </cell>
          <cell r="AN167">
            <v>4.1778508898249918E-3</v>
          </cell>
          <cell r="AO167">
            <v>4.1778508898249918E-3</v>
          </cell>
          <cell r="AP167">
            <v>4.1778508898249918E-3</v>
          </cell>
          <cell r="AQ167">
            <v>4.1778508898249918E-3</v>
          </cell>
          <cell r="AR167">
            <v>4.1778508898249918E-3</v>
          </cell>
          <cell r="AS167">
            <v>5.0324510138437112E-3</v>
          </cell>
          <cell r="AT167">
            <v>5.0411916485770814E-3</v>
          </cell>
          <cell r="AU167">
            <v>5.0500216803201631E-3</v>
          </cell>
          <cell r="AV167">
            <v>5.0589420234029847E-3</v>
          </cell>
          <cell r="AW167">
            <v>5.0679536015071913E-3</v>
          </cell>
          <cell r="AX167">
            <v>5.0770573477615794E-3</v>
          </cell>
          <cell r="AY167">
            <v>5.0862542048387832E-3</v>
          </cell>
          <cell r="AZ167">
            <v>5.0955451250528083E-3</v>
          </cell>
          <cell r="BA167">
            <v>5.1049310704577439E-3</v>
          </cell>
          <cell r="BB167">
            <v>5.1144130129472803E-3</v>
          </cell>
          <cell r="BC167">
            <v>5.1239919343554347E-3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row>
        <row r="168">
          <cell r="B168" t="str">
            <v>Heavy Single2031</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4.1778508898249918E-3</v>
          </cell>
          <cell r="AL168">
            <v>4.1778508898249918E-3</v>
          </cell>
          <cell r="AM168">
            <v>4.1778508898249918E-3</v>
          </cell>
          <cell r="AN168">
            <v>4.1778508898249918E-3</v>
          </cell>
          <cell r="AO168">
            <v>4.1778508898249918E-3</v>
          </cell>
          <cell r="AP168">
            <v>4.1778508898249918E-3</v>
          </cell>
          <cell r="AQ168">
            <v>4.1778508898249918E-3</v>
          </cell>
          <cell r="AR168">
            <v>4.1778508898249918E-3</v>
          </cell>
          <cell r="AS168">
            <v>5.0324510138437112E-3</v>
          </cell>
          <cell r="AT168">
            <v>5.0411916485770814E-3</v>
          </cell>
          <cell r="AU168">
            <v>5.0500216803201631E-3</v>
          </cell>
          <cell r="AV168">
            <v>5.0589420234029847E-3</v>
          </cell>
          <cell r="AW168">
            <v>5.0679536015071913E-3</v>
          </cell>
          <cell r="AX168">
            <v>5.0770573477615794E-3</v>
          </cell>
          <cell r="AY168">
            <v>5.0862542048387832E-3</v>
          </cell>
          <cell r="AZ168">
            <v>5.0955451250528083E-3</v>
          </cell>
          <cell r="BA168">
            <v>5.1049310704577439E-3</v>
          </cell>
          <cell r="BB168">
            <v>5.1144130129472803E-3</v>
          </cell>
          <cell r="BC168">
            <v>5.1239919343554347E-3</v>
          </cell>
          <cell r="BD168">
            <v>5.1336688265581215E-3</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row>
        <row r="169">
          <cell r="B169" t="str">
            <v>Heavy Single2032</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4.1778508898249918E-3</v>
          </cell>
          <cell r="AM169">
            <v>4.1778508898249918E-3</v>
          </cell>
          <cell r="AN169">
            <v>4.1778508898249918E-3</v>
          </cell>
          <cell r="AO169">
            <v>4.1778508898249918E-3</v>
          </cell>
          <cell r="AP169">
            <v>4.1778508898249918E-3</v>
          </cell>
          <cell r="AQ169">
            <v>4.1778508898249918E-3</v>
          </cell>
          <cell r="AR169">
            <v>4.1778508898249918E-3</v>
          </cell>
          <cell r="AS169">
            <v>5.0324510138437112E-3</v>
          </cell>
          <cell r="AT169">
            <v>5.0411916485770814E-3</v>
          </cell>
          <cell r="AU169">
            <v>5.0500216803201631E-3</v>
          </cell>
          <cell r="AV169">
            <v>5.0589420234029847E-3</v>
          </cell>
          <cell r="AW169">
            <v>5.0679536015071913E-3</v>
          </cell>
          <cell r="AX169">
            <v>5.0770573477615794E-3</v>
          </cell>
          <cell r="AY169">
            <v>5.0862542048387832E-3</v>
          </cell>
          <cell r="AZ169">
            <v>5.0955451250528083E-3</v>
          </cell>
          <cell r="BA169">
            <v>5.1049310704577439E-3</v>
          </cell>
          <cell r="BB169">
            <v>5.1144130129472803E-3</v>
          </cell>
          <cell r="BC169">
            <v>5.1239919343554347E-3</v>
          </cell>
          <cell r="BD169">
            <v>5.1336688265581215E-3</v>
          </cell>
          <cell r="BE169">
            <v>5.1434446915759602E-3</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row>
        <row r="170">
          <cell r="B170" t="str">
            <v>Heavy Single2033</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4.1778508898249918E-3</v>
          </cell>
          <cell r="AN170">
            <v>4.1778508898249918E-3</v>
          </cell>
          <cell r="AO170">
            <v>4.1778508898249918E-3</v>
          </cell>
          <cell r="AP170">
            <v>4.1778508898249918E-3</v>
          </cell>
          <cell r="AQ170">
            <v>4.1778508898249918E-3</v>
          </cell>
          <cell r="AR170">
            <v>4.1778508898249918E-3</v>
          </cell>
          <cell r="AS170">
            <v>5.0324510138437112E-3</v>
          </cell>
          <cell r="AT170">
            <v>5.0411916485770814E-3</v>
          </cell>
          <cell r="AU170">
            <v>5.0500216803201631E-3</v>
          </cell>
          <cell r="AV170">
            <v>5.0589420234029847E-3</v>
          </cell>
          <cell r="AW170">
            <v>5.0679536015071913E-3</v>
          </cell>
          <cell r="AX170">
            <v>5.0770573477615794E-3</v>
          </cell>
          <cell r="AY170">
            <v>5.0862542048387832E-3</v>
          </cell>
          <cell r="AZ170">
            <v>5.0955451250528083E-3</v>
          </cell>
          <cell r="BA170">
            <v>5.1049310704577439E-3</v>
          </cell>
          <cell r="BB170">
            <v>5.1144130129472803E-3</v>
          </cell>
          <cell r="BC170">
            <v>5.1239919343554347E-3</v>
          </cell>
          <cell r="BD170">
            <v>5.1336688265581215E-3</v>
          </cell>
          <cell r="BE170">
            <v>5.1434446915759602E-3</v>
          </cell>
          <cell r="BF170">
            <v>5.1533205416779554E-3</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row>
        <row r="171">
          <cell r="B171" t="str">
            <v>Heavy Single2034</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4.1778508898249918E-3</v>
          </cell>
          <cell r="AO171">
            <v>4.1778508898249918E-3</v>
          </cell>
          <cell r="AP171">
            <v>4.1778508898249918E-3</v>
          </cell>
          <cell r="AQ171">
            <v>4.1778508898249918E-3</v>
          </cell>
          <cell r="AR171">
            <v>4.1778508898249918E-3</v>
          </cell>
          <cell r="AS171">
            <v>5.0324510138437112E-3</v>
          </cell>
          <cell r="AT171">
            <v>5.0411916485770814E-3</v>
          </cell>
          <cell r="AU171">
            <v>5.0500216803201631E-3</v>
          </cell>
          <cell r="AV171">
            <v>5.0589420234029847E-3</v>
          </cell>
          <cell r="AW171">
            <v>5.0679536015071913E-3</v>
          </cell>
          <cell r="AX171">
            <v>5.0770573477615794E-3</v>
          </cell>
          <cell r="AY171">
            <v>5.0862542048387832E-3</v>
          </cell>
          <cell r="AZ171">
            <v>5.0955451250528083E-3</v>
          </cell>
          <cell r="BA171">
            <v>5.1049310704577439E-3</v>
          </cell>
          <cell r="BB171">
            <v>5.1144130129472803E-3</v>
          </cell>
          <cell r="BC171">
            <v>5.1239919343554347E-3</v>
          </cell>
          <cell r="BD171">
            <v>5.1336688265581215E-3</v>
          </cell>
          <cell r="BE171">
            <v>5.1434446915759602E-3</v>
          </cell>
          <cell r="BF171">
            <v>5.1533205416779554E-3</v>
          </cell>
          <cell r="BG171">
            <v>5.1632973994863718E-3</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row>
        <row r="172">
          <cell r="B172" t="str">
            <v>Heavy Single2035</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4.1778508898249918E-3</v>
          </cell>
          <cell r="AP172">
            <v>4.1778508898249918E-3</v>
          </cell>
          <cell r="AQ172">
            <v>4.1778508898249918E-3</v>
          </cell>
          <cell r="AR172">
            <v>4.1778508898249918E-3</v>
          </cell>
          <cell r="AS172">
            <v>5.0324510138437112E-3</v>
          </cell>
          <cell r="AT172">
            <v>5.0411916485770814E-3</v>
          </cell>
          <cell r="AU172">
            <v>5.0500216803201631E-3</v>
          </cell>
          <cell r="AV172">
            <v>5.0589420234029847E-3</v>
          </cell>
          <cell r="AW172">
            <v>5.0679536015071913E-3</v>
          </cell>
          <cell r="AX172">
            <v>5.0770573477615794E-3</v>
          </cell>
          <cell r="AY172">
            <v>5.0862542048387832E-3</v>
          </cell>
          <cell r="AZ172">
            <v>5.0955451250528083E-3</v>
          </cell>
          <cell r="BA172">
            <v>5.1049310704577439E-3</v>
          </cell>
          <cell r="BB172">
            <v>5.1144130129472803E-3</v>
          </cell>
          <cell r="BC172">
            <v>5.1239919343554347E-3</v>
          </cell>
          <cell r="BD172">
            <v>5.1336688265581215E-3</v>
          </cell>
          <cell r="BE172">
            <v>5.1434446915759602E-3</v>
          </cell>
          <cell r="BF172">
            <v>5.1533205416779554E-3</v>
          </cell>
          <cell r="BG172">
            <v>5.1632973994863718E-3</v>
          </cell>
          <cell r="BH172">
            <v>5.1733762980825382E-3</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row>
        <row r="173">
          <cell r="B173" t="str">
            <v>Heavy Single2036</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4.1778508898249918E-3</v>
          </cell>
          <cell r="AQ173">
            <v>4.1778508898249918E-3</v>
          </cell>
          <cell r="AR173">
            <v>4.1778508898249918E-3</v>
          </cell>
          <cell r="AS173">
            <v>5.0324510138437112E-3</v>
          </cell>
          <cell r="AT173">
            <v>5.0411916485770814E-3</v>
          </cell>
          <cell r="AU173">
            <v>5.0500216803201631E-3</v>
          </cell>
          <cell r="AV173">
            <v>5.0589420234029847E-3</v>
          </cell>
          <cell r="AW173">
            <v>5.0679536015071913E-3</v>
          </cell>
          <cell r="AX173">
            <v>5.0770573477615794E-3</v>
          </cell>
          <cell r="AY173">
            <v>5.0862542048387832E-3</v>
          </cell>
          <cell r="AZ173">
            <v>5.0955451250528083E-3</v>
          </cell>
          <cell r="BA173">
            <v>5.1049310704577439E-3</v>
          </cell>
          <cell r="BB173">
            <v>5.1144130129472803E-3</v>
          </cell>
          <cell r="BC173">
            <v>5.1239919343554347E-3</v>
          </cell>
          <cell r="BD173">
            <v>5.1336688265581215E-3</v>
          </cell>
          <cell r="BE173">
            <v>5.1434446915759602E-3</v>
          </cell>
          <cell r="BF173">
            <v>5.1533205416779554E-3</v>
          </cell>
          <cell r="BG173">
            <v>5.1632973994863718E-3</v>
          </cell>
          <cell r="BH173">
            <v>5.1733762980825382E-3</v>
          </cell>
          <cell r="BI173">
            <v>5.1835582811139702E-3</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row>
        <row r="174">
          <cell r="B174" t="str">
            <v>Heavy Single2037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4.1778508898249918E-3</v>
          </cell>
          <cell r="AR174">
            <v>4.1778508898249918E-3</v>
          </cell>
          <cell r="AS174">
            <v>5.0324510138437112E-3</v>
          </cell>
          <cell r="AT174">
            <v>5.0411916485770814E-3</v>
          </cell>
          <cell r="AU174">
            <v>5.0500216803201631E-3</v>
          </cell>
          <cell r="AV174">
            <v>5.0589420234029847E-3</v>
          </cell>
          <cell r="AW174">
            <v>5.0679536015071913E-3</v>
          </cell>
          <cell r="AX174">
            <v>5.0770573477615794E-3</v>
          </cell>
          <cell r="AY174">
            <v>5.0862542048387832E-3</v>
          </cell>
          <cell r="AZ174">
            <v>5.0955451250528083E-3</v>
          </cell>
          <cell r="BA174">
            <v>5.1049310704577439E-3</v>
          </cell>
          <cell r="BB174">
            <v>5.1144130129472803E-3</v>
          </cell>
          <cell r="BC174">
            <v>5.1239919343554347E-3</v>
          </cell>
          <cell r="BD174">
            <v>5.1336688265581215E-3</v>
          </cell>
          <cell r="BE174">
            <v>5.1434446915759602E-3</v>
          </cell>
          <cell r="BF174">
            <v>5.1533205416779554E-3</v>
          </cell>
          <cell r="BG174">
            <v>5.1632973994863718E-3</v>
          </cell>
          <cell r="BH174">
            <v>5.1733762980825382E-3</v>
          </cell>
          <cell r="BI174">
            <v>5.1835582811139702E-3</v>
          </cell>
          <cell r="BJ174">
            <v>5.1938444029022701E-3</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B175" t="str">
            <v>Heavy Single2038</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4.1778508898249918E-3</v>
          </cell>
          <cell r="AS175">
            <v>5.0324510138437112E-3</v>
          </cell>
          <cell r="AT175">
            <v>5.0411916485770814E-3</v>
          </cell>
          <cell r="AU175">
            <v>5.0500216803201631E-3</v>
          </cell>
          <cell r="AV175">
            <v>5.0589420234029847E-3</v>
          </cell>
          <cell r="AW175">
            <v>5.0679536015071913E-3</v>
          </cell>
          <cell r="AX175">
            <v>5.0770573477615794E-3</v>
          </cell>
          <cell r="AY175">
            <v>5.0862542048387832E-3</v>
          </cell>
          <cell r="AZ175">
            <v>5.0955451250528083E-3</v>
          </cell>
          <cell r="BA175">
            <v>5.1049310704577439E-3</v>
          </cell>
          <cell r="BB175">
            <v>5.1144130129472803E-3</v>
          </cell>
          <cell r="BC175">
            <v>5.1239919343554347E-3</v>
          </cell>
          <cell r="BD175">
            <v>5.1336688265581215E-3</v>
          </cell>
          <cell r="BE175">
            <v>5.1434446915759602E-3</v>
          </cell>
          <cell r="BF175">
            <v>5.1533205416779554E-3</v>
          </cell>
          <cell r="BG175">
            <v>5.1632973994863718E-3</v>
          </cell>
          <cell r="BH175">
            <v>5.1733762980825382E-3</v>
          </cell>
          <cell r="BI175">
            <v>5.1835582811139702E-3</v>
          </cell>
          <cell r="BJ175">
            <v>5.1938444029022701E-3</v>
          </cell>
          <cell r="BK175">
            <v>5.2042357285524143E-3</v>
          </cell>
          <cell r="BL175">
            <v>0</v>
          </cell>
          <cell r="BM175">
            <v>0</v>
          </cell>
          <cell r="BN175">
            <v>0</v>
          </cell>
          <cell r="BO175">
            <v>0</v>
          </cell>
          <cell r="BP175">
            <v>0</v>
          </cell>
          <cell r="BQ175">
            <v>0</v>
          </cell>
          <cell r="BR175">
            <v>0</v>
          </cell>
          <cell r="BS175">
            <v>0</v>
          </cell>
          <cell r="BT175">
            <v>0</v>
          </cell>
          <cell r="BU175">
            <v>0</v>
          </cell>
          <cell r="BV175">
            <v>0</v>
          </cell>
          <cell r="BW175">
            <v>0</v>
          </cell>
        </row>
        <row r="176">
          <cell r="B176" t="str">
            <v>Heavy Single2039</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5.0324510138437112E-3</v>
          </cell>
          <cell r="AT176">
            <v>5.0411916485770814E-3</v>
          </cell>
          <cell r="AU176">
            <v>5.0500216803201631E-3</v>
          </cell>
          <cell r="AV176">
            <v>5.0589420234029847E-3</v>
          </cell>
          <cell r="AW176">
            <v>5.0679536015071913E-3</v>
          </cell>
          <cell r="AX176">
            <v>5.0770573477615794E-3</v>
          </cell>
          <cell r="AY176">
            <v>5.0862542048387832E-3</v>
          </cell>
          <cell r="AZ176">
            <v>5.0955451250528083E-3</v>
          </cell>
          <cell r="BA176">
            <v>5.1049310704577439E-3</v>
          </cell>
          <cell r="BB176">
            <v>5.1144130129472803E-3</v>
          </cell>
          <cell r="BC176">
            <v>5.1239919343554347E-3</v>
          </cell>
          <cell r="BD176">
            <v>5.1336688265581215E-3</v>
          </cell>
          <cell r="BE176">
            <v>5.1434446915759602E-3</v>
          </cell>
          <cell r="BF176">
            <v>5.1533205416779554E-3</v>
          </cell>
          <cell r="BG176">
            <v>5.1632973994863718E-3</v>
          </cell>
          <cell r="BH176">
            <v>5.1733762980825382E-3</v>
          </cell>
          <cell r="BI176">
            <v>5.1835582811139702E-3</v>
          </cell>
          <cell r="BJ176">
            <v>5.1938444029022701E-3</v>
          </cell>
          <cell r="BK176">
            <v>5.2042357285524143E-3</v>
          </cell>
          <cell r="BL176">
            <v>5.2147333340629709E-3</v>
          </cell>
          <cell r="BM176">
            <v>0</v>
          </cell>
          <cell r="BN176">
            <v>0</v>
          </cell>
          <cell r="BO176">
            <v>0</v>
          </cell>
          <cell r="BP176">
            <v>0</v>
          </cell>
          <cell r="BQ176">
            <v>0</v>
          </cell>
          <cell r="BR176">
            <v>0</v>
          </cell>
          <cell r="BS176">
            <v>0</v>
          </cell>
          <cell r="BT176">
            <v>0</v>
          </cell>
          <cell r="BU176">
            <v>0</v>
          </cell>
          <cell r="BV176">
            <v>0</v>
          </cell>
          <cell r="BW176">
            <v>0</v>
          </cell>
        </row>
        <row r="177">
          <cell r="B177" t="str">
            <v>Heavy Single2040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5.0411916485770814E-3</v>
          </cell>
          <cell r="AU177">
            <v>5.0500216803201631E-3</v>
          </cell>
          <cell r="AV177">
            <v>5.0589420234029847E-3</v>
          </cell>
          <cell r="AW177">
            <v>5.0679536015071913E-3</v>
          </cell>
          <cell r="AX177">
            <v>5.0770573477615794E-3</v>
          </cell>
          <cell r="AY177">
            <v>5.0862542048387832E-3</v>
          </cell>
          <cell r="AZ177">
            <v>5.0955451250528083E-3</v>
          </cell>
          <cell r="BA177">
            <v>5.1049310704577439E-3</v>
          </cell>
          <cell r="BB177">
            <v>5.1144130129472803E-3</v>
          </cell>
          <cell r="BC177">
            <v>5.1239919343554347E-3</v>
          </cell>
          <cell r="BD177">
            <v>5.1336688265581215E-3</v>
          </cell>
          <cell r="BE177">
            <v>5.1434446915759602E-3</v>
          </cell>
          <cell r="BF177">
            <v>5.1533205416779554E-3</v>
          </cell>
          <cell r="BG177">
            <v>5.1632973994863718E-3</v>
          </cell>
          <cell r="BH177">
            <v>5.1733762980825382E-3</v>
          </cell>
          <cell r="BI177">
            <v>5.1835582811139702E-3</v>
          </cell>
          <cell r="BJ177">
            <v>5.1938444029022701E-3</v>
          </cell>
          <cell r="BK177">
            <v>5.2042357285524143E-3</v>
          </cell>
          <cell r="BL177">
            <v>5.2147333340629709E-3</v>
          </cell>
          <cell r="BM177">
            <v>6.0799384304563303E-3</v>
          </cell>
          <cell r="BN177">
            <v>0</v>
          </cell>
          <cell r="BO177">
            <v>0</v>
          </cell>
          <cell r="BP177">
            <v>0</v>
          </cell>
          <cell r="BQ177">
            <v>0</v>
          </cell>
          <cell r="BR177">
            <v>0</v>
          </cell>
          <cell r="BS177">
            <v>0</v>
          </cell>
          <cell r="BT177">
            <v>0</v>
          </cell>
          <cell r="BU177">
            <v>0</v>
          </cell>
          <cell r="BV177">
            <v>0</v>
          </cell>
          <cell r="BW177">
            <v>0</v>
          </cell>
        </row>
        <row r="178">
          <cell r="B178" t="str">
            <v>Heavy Single2041</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5.0500216803201631E-3</v>
          </cell>
          <cell r="AV178">
            <v>5.0589420234029847E-3</v>
          </cell>
          <cell r="AW178">
            <v>5.0679536015071913E-3</v>
          </cell>
          <cell r="AX178">
            <v>5.0770573477615794E-3</v>
          </cell>
          <cell r="AY178">
            <v>5.0862542048387832E-3</v>
          </cell>
          <cell r="AZ178">
            <v>5.0955451250528083E-3</v>
          </cell>
          <cell r="BA178">
            <v>5.1049310704577439E-3</v>
          </cell>
          <cell r="BB178">
            <v>5.1144130129472803E-3</v>
          </cell>
          <cell r="BC178">
            <v>5.1239919343554347E-3</v>
          </cell>
          <cell r="BD178">
            <v>5.1336688265581215E-3</v>
          </cell>
          <cell r="BE178">
            <v>5.1434446915759602E-3</v>
          </cell>
          <cell r="BF178">
            <v>5.1533205416779554E-3</v>
          </cell>
          <cell r="BG178">
            <v>5.1632973994863718E-3</v>
          </cell>
          <cell r="BH178">
            <v>5.1733762980825382E-3</v>
          </cell>
          <cell r="BI178">
            <v>5.1835582811139702E-3</v>
          </cell>
          <cell r="BJ178">
            <v>5.1938444029022701E-3</v>
          </cell>
          <cell r="BK178">
            <v>5.2042357285524143E-3</v>
          </cell>
          <cell r="BL178">
            <v>5.2147333340629709E-3</v>
          </cell>
          <cell r="BM178">
            <v>6.0799384304563303E-3</v>
          </cell>
          <cell r="BN178">
            <v>6.0993925025496359E-3</v>
          </cell>
          <cell r="BO178">
            <v>0</v>
          </cell>
          <cell r="BP178">
            <v>0</v>
          </cell>
          <cell r="BQ178">
            <v>0</v>
          </cell>
          <cell r="BR178">
            <v>0</v>
          </cell>
          <cell r="BS178">
            <v>0</v>
          </cell>
          <cell r="BT178">
            <v>0</v>
          </cell>
          <cell r="BU178">
            <v>0</v>
          </cell>
          <cell r="BV178">
            <v>0</v>
          </cell>
          <cell r="BW178">
            <v>0</v>
          </cell>
        </row>
        <row r="179">
          <cell r="B179" t="str">
            <v>Heavy Single2042</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5.0589420234029847E-3</v>
          </cell>
          <cell r="AW179">
            <v>5.0679536015071913E-3</v>
          </cell>
          <cell r="AX179">
            <v>5.0770573477615794E-3</v>
          </cell>
          <cell r="AY179">
            <v>5.0862542048387832E-3</v>
          </cell>
          <cell r="AZ179">
            <v>5.0955451250528083E-3</v>
          </cell>
          <cell r="BA179">
            <v>5.1049310704577439E-3</v>
          </cell>
          <cell r="BB179">
            <v>5.1144130129472803E-3</v>
          </cell>
          <cell r="BC179">
            <v>5.1239919343554347E-3</v>
          </cell>
          <cell r="BD179">
            <v>5.1336688265581215E-3</v>
          </cell>
          <cell r="BE179">
            <v>5.1434446915759602E-3</v>
          </cell>
          <cell r="BF179">
            <v>5.1533205416779554E-3</v>
          </cell>
          <cell r="BG179">
            <v>5.1632973994863718E-3</v>
          </cell>
          <cell r="BH179">
            <v>5.1733762980825382E-3</v>
          </cell>
          <cell r="BI179">
            <v>5.1835582811139702E-3</v>
          </cell>
          <cell r="BJ179">
            <v>5.1938444029022701E-3</v>
          </cell>
          <cell r="BK179">
            <v>5.2042357285524143E-3</v>
          </cell>
          <cell r="BL179">
            <v>5.2147333340629709E-3</v>
          </cell>
          <cell r="BM179">
            <v>6.0799384304563303E-3</v>
          </cell>
          <cell r="BN179">
            <v>6.0993925025496359E-3</v>
          </cell>
          <cell r="BO179">
            <v>6.1190455459904786E-3</v>
          </cell>
          <cell r="BP179">
            <v>0</v>
          </cell>
          <cell r="BQ179">
            <v>0</v>
          </cell>
          <cell r="BR179">
            <v>0</v>
          </cell>
          <cell r="BS179">
            <v>0</v>
          </cell>
          <cell r="BT179">
            <v>0</v>
          </cell>
          <cell r="BU179">
            <v>0</v>
          </cell>
          <cell r="BV179">
            <v>0</v>
          </cell>
          <cell r="BW179">
            <v>0</v>
          </cell>
        </row>
        <row r="180">
          <cell r="B180" t="str">
            <v>Heavy Single2043</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5.0679536015071913E-3</v>
          </cell>
          <cell r="AX180">
            <v>5.0770573477615794E-3</v>
          </cell>
          <cell r="AY180">
            <v>5.0862542048387832E-3</v>
          </cell>
          <cell r="AZ180">
            <v>5.0955451250528083E-3</v>
          </cell>
          <cell r="BA180">
            <v>5.1049310704577439E-3</v>
          </cell>
          <cell r="BB180">
            <v>5.1144130129472803E-3</v>
          </cell>
          <cell r="BC180">
            <v>5.1239919343554347E-3</v>
          </cell>
          <cell r="BD180">
            <v>5.1336688265581215E-3</v>
          </cell>
          <cell r="BE180">
            <v>5.1434446915759602E-3</v>
          </cell>
          <cell r="BF180">
            <v>5.1533205416779554E-3</v>
          </cell>
          <cell r="BG180">
            <v>5.1632973994863718E-3</v>
          </cell>
          <cell r="BH180">
            <v>5.1733762980825382E-3</v>
          </cell>
          <cell r="BI180">
            <v>5.1835582811139702E-3</v>
          </cell>
          <cell r="BJ180">
            <v>5.1938444029022701E-3</v>
          </cell>
          <cell r="BK180">
            <v>5.2042357285524143E-3</v>
          </cell>
          <cell r="BL180">
            <v>5.2147333340629709E-3</v>
          </cell>
          <cell r="BM180">
            <v>6.0799384304563303E-3</v>
          </cell>
          <cell r="BN180">
            <v>6.0993925025496359E-3</v>
          </cell>
          <cell r="BO180">
            <v>6.1190455459904786E-3</v>
          </cell>
          <cell r="BP180">
            <v>6.1388995958076148E-3</v>
          </cell>
          <cell r="BQ180">
            <v>0</v>
          </cell>
          <cell r="BR180">
            <v>0</v>
          </cell>
          <cell r="BS180">
            <v>0</v>
          </cell>
          <cell r="BT180">
            <v>0</v>
          </cell>
          <cell r="BU180">
            <v>0</v>
          </cell>
          <cell r="BV180">
            <v>0</v>
          </cell>
          <cell r="BW180">
            <v>0</v>
          </cell>
        </row>
        <row r="181">
          <cell r="B181" t="str">
            <v>Heavy Single2044</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5.0770573477615794E-3</v>
          </cell>
          <cell r="AY181">
            <v>5.0862542048387832E-3</v>
          </cell>
          <cell r="AZ181">
            <v>5.0955451250528083E-3</v>
          </cell>
          <cell r="BA181">
            <v>5.1049310704577439E-3</v>
          </cell>
          <cell r="BB181">
            <v>5.1144130129472803E-3</v>
          </cell>
          <cell r="BC181">
            <v>5.1239919343554347E-3</v>
          </cell>
          <cell r="BD181">
            <v>5.1336688265581215E-3</v>
          </cell>
          <cell r="BE181">
            <v>5.1434446915759602E-3</v>
          </cell>
          <cell r="BF181">
            <v>5.1533205416779554E-3</v>
          </cell>
          <cell r="BG181">
            <v>5.1632973994863718E-3</v>
          </cell>
          <cell r="BH181">
            <v>5.1733762980825382E-3</v>
          </cell>
          <cell r="BI181">
            <v>5.1835582811139702E-3</v>
          </cell>
          <cell r="BJ181">
            <v>5.1938444029022701E-3</v>
          </cell>
          <cell r="BK181">
            <v>5.2042357285524143E-3</v>
          </cell>
          <cell r="BL181">
            <v>5.2147333340629709E-3</v>
          </cell>
          <cell r="BM181">
            <v>6.0799384304563303E-3</v>
          </cell>
          <cell r="BN181">
            <v>6.0993925025496359E-3</v>
          </cell>
          <cell r="BO181">
            <v>6.1190455459904786E-3</v>
          </cell>
          <cell r="BP181">
            <v>6.1388995958076148E-3</v>
          </cell>
          <cell r="BQ181">
            <v>6.1589567078436241E-3</v>
          </cell>
          <cell r="BR181">
            <v>0</v>
          </cell>
          <cell r="BS181">
            <v>0</v>
          </cell>
          <cell r="BT181">
            <v>0</v>
          </cell>
          <cell r="BU181">
            <v>0</v>
          </cell>
          <cell r="BV181">
            <v>0</v>
          </cell>
          <cell r="BW181">
            <v>0</v>
          </cell>
        </row>
        <row r="182">
          <cell r="B182" t="str">
            <v>Heavy Single2045</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5.0862542048387832E-3</v>
          </cell>
          <cell r="AZ182">
            <v>5.0955451250528083E-3</v>
          </cell>
          <cell r="BA182">
            <v>5.1049310704577439E-3</v>
          </cell>
          <cell r="BB182">
            <v>5.1144130129472803E-3</v>
          </cell>
          <cell r="BC182">
            <v>5.1239919343554347E-3</v>
          </cell>
          <cell r="BD182">
            <v>5.1336688265581215E-3</v>
          </cell>
          <cell r="BE182">
            <v>5.1434446915759602E-3</v>
          </cell>
          <cell r="BF182">
            <v>5.1533205416779554E-3</v>
          </cell>
          <cell r="BG182">
            <v>5.1632973994863718E-3</v>
          </cell>
          <cell r="BH182">
            <v>5.1733762980825382E-3</v>
          </cell>
          <cell r="BI182">
            <v>5.1835582811139702E-3</v>
          </cell>
          <cell r="BJ182">
            <v>5.1938444029022701E-3</v>
          </cell>
          <cell r="BK182">
            <v>5.2042357285524143E-3</v>
          </cell>
          <cell r="BL182">
            <v>5.2147333340629709E-3</v>
          </cell>
          <cell r="BM182">
            <v>6.0799384304563303E-3</v>
          </cell>
          <cell r="BN182">
            <v>6.0993925025496359E-3</v>
          </cell>
          <cell r="BO182">
            <v>6.1190455459904786E-3</v>
          </cell>
          <cell r="BP182">
            <v>6.1388995958076148E-3</v>
          </cell>
          <cell r="BQ182">
            <v>6.1589567078436241E-3</v>
          </cell>
          <cell r="BR182">
            <v>6.179218958967711E-3</v>
          </cell>
          <cell r="BS182">
            <v>0</v>
          </cell>
          <cell r="BT182">
            <v>0</v>
          </cell>
          <cell r="BU182">
            <v>0</v>
          </cell>
          <cell r="BV182">
            <v>0</v>
          </cell>
          <cell r="BW182">
            <v>0</v>
          </cell>
        </row>
        <row r="183">
          <cell r="B183" t="str">
            <v>Heavy Single2046</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5.0955451250528083E-3</v>
          </cell>
          <cell r="BA183">
            <v>5.1049310704577439E-3</v>
          </cell>
          <cell r="BB183">
            <v>5.1144130129472803E-3</v>
          </cell>
          <cell r="BC183">
            <v>5.1239919343554347E-3</v>
          </cell>
          <cell r="BD183">
            <v>5.1336688265581215E-3</v>
          </cell>
          <cell r="BE183">
            <v>5.1434446915759602E-3</v>
          </cell>
          <cell r="BF183">
            <v>5.1533205416779554E-3</v>
          </cell>
          <cell r="BG183">
            <v>5.1632973994863718E-3</v>
          </cell>
          <cell r="BH183">
            <v>5.1733762980825382E-3</v>
          </cell>
          <cell r="BI183">
            <v>5.1835582811139702E-3</v>
          </cell>
          <cell r="BJ183">
            <v>5.1938444029022701E-3</v>
          </cell>
          <cell r="BK183">
            <v>5.2042357285524143E-3</v>
          </cell>
          <cell r="BL183">
            <v>5.2147333340629709E-3</v>
          </cell>
          <cell r="BM183">
            <v>6.0799384304563303E-3</v>
          </cell>
          <cell r="BN183">
            <v>6.0993925025496359E-3</v>
          </cell>
          <cell r="BO183">
            <v>6.1190455459904786E-3</v>
          </cell>
          <cell r="BP183">
            <v>6.1388995958076148E-3</v>
          </cell>
          <cell r="BQ183">
            <v>6.1589567078436241E-3</v>
          </cell>
          <cell r="BR183">
            <v>6.179218958967711E-3</v>
          </cell>
          <cell r="BS183">
            <v>6.1996884472907965E-3</v>
          </cell>
          <cell r="BT183">
            <v>0</v>
          </cell>
          <cell r="BU183">
            <v>0</v>
          </cell>
          <cell r="BV183">
            <v>0</v>
          </cell>
          <cell r="BW183">
            <v>0</v>
          </cell>
        </row>
        <row r="184">
          <cell r="B184" t="str">
            <v>Heavy Single2047</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5.1049310704577439E-3</v>
          </cell>
          <cell r="BB184">
            <v>5.1144130129472803E-3</v>
          </cell>
          <cell r="BC184">
            <v>5.1239919343554347E-3</v>
          </cell>
          <cell r="BD184">
            <v>5.1336688265581215E-3</v>
          </cell>
          <cell r="BE184">
            <v>5.1434446915759602E-3</v>
          </cell>
          <cell r="BF184">
            <v>5.1533205416779554E-3</v>
          </cell>
          <cell r="BG184">
            <v>5.1632973994863718E-3</v>
          </cell>
          <cell r="BH184">
            <v>5.1733762980825382E-3</v>
          </cell>
          <cell r="BI184">
            <v>5.1835582811139702E-3</v>
          </cell>
          <cell r="BJ184">
            <v>5.1938444029022701E-3</v>
          </cell>
          <cell r="BK184">
            <v>5.2042357285524143E-3</v>
          </cell>
          <cell r="BL184">
            <v>5.2147333340629709E-3</v>
          </cell>
          <cell r="BM184">
            <v>6.0799384304563303E-3</v>
          </cell>
          <cell r="BN184">
            <v>6.0993925025496359E-3</v>
          </cell>
          <cell r="BO184">
            <v>6.1190455459904786E-3</v>
          </cell>
          <cell r="BP184">
            <v>6.1388995958076148E-3</v>
          </cell>
          <cell r="BQ184">
            <v>6.1589567078436241E-3</v>
          </cell>
          <cell r="BR184">
            <v>6.179218958967711E-3</v>
          </cell>
          <cell r="BS184">
            <v>6.1996884472907965E-3</v>
          </cell>
          <cell r="BT184">
            <v>6.2203672923827058E-3</v>
          </cell>
          <cell r="BU184">
            <v>0</v>
          </cell>
          <cell r="BV184">
            <v>0</v>
          </cell>
          <cell r="BW184">
            <v>0</v>
          </cell>
        </row>
        <row r="185">
          <cell r="B185" t="str">
            <v>Heavy Single2048</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5.1144130129472803E-3</v>
          </cell>
          <cell r="BC185">
            <v>5.1239919343554347E-3</v>
          </cell>
          <cell r="BD185">
            <v>5.1336688265581215E-3</v>
          </cell>
          <cell r="BE185">
            <v>5.1434446915759602E-3</v>
          </cell>
          <cell r="BF185">
            <v>5.1533205416779554E-3</v>
          </cell>
          <cell r="BG185">
            <v>5.1632973994863718E-3</v>
          </cell>
          <cell r="BH185">
            <v>5.1733762980825382E-3</v>
          </cell>
          <cell r="BI185">
            <v>5.1835582811139702E-3</v>
          </cell>
          <cell r="BJ185">
            <v>5.1938444029022701E-3</v>
          </cell>
          <cell r="BK185">
            <v>5.2042357285524143E-3</v>
          </cell>
          <cell r="BL185">
            <v>5.2147333340629709E-3</v>
          </cell>
          <cell r="BM185">
            <v>6.0799384304563303E-3</v>
          </cell>
          <cell r="BN185">
            <v>6.0993925025496359E-3</v>
          </cell>
          <cell r="BO185">
            <v>6.1190455459904786E-3</v>
          </cell>
          <cell r="BP185">
            <v>6.1388995958076148E-3</v>
          </cell>
          <cell r="BQ185">
            <v>6.1589567078436241E-3</v>
          </cell>
          <cell r="BR185">
            <v>6.179218958967711E-3</v>
          </cell>
          <cell r="BS185">
            <v>6.1996884472907965E-3</v>
          </cell>
          <cell r="BT185">
            <v>6.2203672923827058E-3</v>
          </cell>
          <cell r="BU185">
            <v>6.2412576354917287E-3</v>
          </cell>
          <cell r="BV185">
            <v>0</v>
          </cell>
          <cell r="BW185">
            <v>0</v>
          </cell>
        </row>
        <row r="186">
          <cell r="B186" t="str">
            <v>Heavy Single2049</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5.1239919343554347E-3</v>
          </cell>
          <cell r="BD186">
            <v>5.1336688265581215E-3</v>
          </cell>
          <cell r="BE186">
            <v>5.1434446915759602E-3</v>
          </cell>
          <cell r="BF186">
            <v>5.1533205416779554E-3</v>
          </cell>
          <cell r="BG186">
            <v>5.1632973994863718E-3</v>
          </cell>
          <cell r="BH186">
            <v>5.1733762980825382E-3</v>
          </cell>
          <cell r="BI186">
            <v>5.1835582811139702E-3</v>
          </cell>
          <cell r="BJ186">
            <v>5.1938444029022701E-3</v>
          </cell>
          <cell r="BK186">
            <v>5.2042357285524143E-3</v>
          </cell>
          <cell r="BL186">
            <v>5.2147333340629709E-3</v>
          </cell>
          <cell r="BM186">
            <v>6.0799384304563303E-3</v>
          </cell>
          <cell r="BN186">
            <v>6.0993925025496359E-3</v>
          </cell>
          <cell r="BO186">
            <v>6.1190455459904786E-3</v>
          </cell>
          <cell r="BP186">
            <v>6.1388995958076148E-3</v>
          </cell>
          <cell r="BQ186">
            <v>6.1589567078436241E-3</v>
          </cell>
          <cell r="BR186">
            <v>6.179218958967711E-3</v>
          </cell>
          <cell r="BS186">
            <v>6.1996884472907965E-3</v>
          </cell>
          <cell r="BT186">
            <v>6.2203672923827058E-3</v>
          </cell>
          <cell r="BU186">
            <v>6.2412576354917287E-3</v>
          </cell>
          <cell r="BV186">
            <v>6.2623616397663034E-3</v>
          </cell>
          <cell r="BW186">
            <v>0</v>
          </cell>
        </row>
        <row r="187">
          <cell r="B187" t="str">
            <v>Heavy Single2050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5.1336688265581215E-3</v>
          </cell>
          <cell r="BE187">
            <v>5.1434446915759602E-3</v>
          </cell>
          <cell r="BF187">
            <v>5.1533205416779554E-3</v>
          </cell>
          <cell r="BG187">
            <v>5.1632973994863718E-3</v>
          </cell>
          <cell r="BH187">
            <v>5.1733762980825382E-3</v>
          </cell>
          <cell r="BI187">
            <v>5.1835582811139702E-3</v>
          </cell>
          <cell r="BJ187">
            <v>5.1938444029022701E-3</v>
          </cell>
          <cell r="BK187">
            <v>5.2042357285524143E-3</v>
          </cell>
          <cell r="BL187">
            <v>5.2147333340629709E-3</v>
          </cell>
          <cell r="BM187">
            <v>6.0799384304563303E-3</v>
          </cell>
          <cell r="BN187">
            <v>6.0993925025496359E-3</v>
          </cell>
          <cell r="BO187">
            <v>6.1190455459904786E-3</v>
          </cell>
          <cell r="BP187">
            <v>6.1388995958076148E-3</v>
          </cell>
          <cell r="BQ187">
            <v>6.1589567078436241E-3</v>
          </cell>
          <cell r="BR187">
            <v>6.179218958967711E-3</v>
          </cell>
          <cell r="BS187">
            <v>6.1996884472907965E-3</v>
          </cell>
          <cell r="BT187">
            <v>6.2203672923827058E-3</v>
          </cell>
          <cell r="BU187">
            <v>6.2412576354917287E-3</v>
          </cell>
          <cell r="BV187">
            <v>6.2623616397663034E-3</v>
          </cell>
          <cell r="BW187">
            <v>6.2836814904789901E-3</v>
          </cell>
        </row>
        <row r="190">
          <cell r="B190" t="str">
            <v>Heavy Combo</v>
          </cell>
        </row>
        <row r="192">
          <cell r="E192">
            <v>1980</v>
          </cell>
          <cell r="F192">
            <v>1981</v>
          </cell>
          <cell r="G192">
            <v>1982</v>
          </cell>
          <cell r="H192">
            <v>1983</v>
          </cell>
          <cell r="I192">
            <v>1984</v>
          </cell>
          <cell r="J192">
            <v>1985</v>
          </cell>
          <cell r="K192">
            <v>1986</v>
          </cell>
          <cell r="L192">
            <v>1987</v>
          </cell>
          <cell r="M192">
            <v>1988</v>
          </cell>
          <cell r="N192">
            <v>1989</v>
          </cell>
          <cell r="O192">
            <v>1990</v>
          </cell>
          <cell r="P192">
            <v>1991</v>
          </cell>
          <cell r="Q192">
            <v>1992</v>
          </cell>
          <cell r="R192">
            <v>1993</v>
          </cell>
          <cell r="S192">
            <v>1994</v>
          </cell>
          <cell r="T192">
            <v>1995</v>
          </cell>
          <cell r="U192">
            <v>1996</v>
          </cell>
          <cell r="V192">
            <v>1997</v>
          </cell>
          <cell r="W192">
            <v>1998</v>
          </cell>
          <cell r="X192">
            <v>1999</v>
          </cell>
          <cell r="Y192">
            <v>2000</v>
          </cell>
          <cell r="Z192">
            <v>2001</v>
          </cell>
          <cell r="AA192">
            <v>2002</v>
          </cell>
          <cell r="AB192">
            <v>2003</v>
          </cell>
          <cell r="AC192">
            <v>2004</v>
          </cell>
          <cell r="AD192">
            <v>2005</v>
          </cell>
          <cell r="AE192">
            <v>2006</v>
          </cell>
          <cell r="AF192">
            <v>2007</v>
          </cell>
          <cell r="AG192">
            <v>2008</v>
          </cell>
          <cell r="AH192">
            <v>2009</v>
          </cell>
          <cell r="AI192">
            <v>2010</v>
          </cell>
          <cell r="AJ192">
            <v>2011</v>
          </cell>
          <cell r="AK192">
            <v>2012</v>
          </cell>
          <cell r="AL192">
            <v>2013</v>
          </cell>
          <cell r="AM192">
            <v>2014</v>
          </cell>
          <cell r="AN192">
            <v>2015</v>
          </cell>
          <cell r="AO192">
            <v>2016</v>
          </cell>
          <cell r="AP192">
            <v>2017</v>
          </cell>
          <cell r="AQ192">
            <v>2018</v>
          </cell>
          <cell r="AR192">
            <v>2019</v>
          </cell>
          <cell r="AS192">
            <v>2020</v>
          </cell>
          <cell r="AT192">
            <v>2021</v>
          </cell>
          <cell r="AU192">
            <v>2022</v>
          </cell>
          <cell r="AV192">
            <v>2023</v>
          </cell>
          <cell r="AW192">
            <v>2024</v>
          </cell>
          <cell r="AX192">
            <v>2025</v>
          </cell>
          <cell r="AY192">
            <v>2026</v>
          </cell>
          <cell r="AZ192">
            <v>2027</v>
          </cell>
          <cell r="BA192">
            <v>2028</v>
          </cell>
          <cell r="BB192">
            <v>2029</v>
          </cell>
          <cell r="BC192">
            <v>2030</v>
          </cell>
          <cell r="BD192">
            <v>2031</v>
          </cell>
          <cell r="BE192">
            <v>2032</v>
          </cell>
          <cell r="BF192">
            <v>2033</v>
          </cell>
          <cell r="BG192">
            <v>2034</v>
          </cell>
          <cell r="BH192">
            <v>2035</v>
          </cell>
          <cell r="BI192">
            <v>2036</v>
          </cell>
          <cell r="BJ192">
            <v>2037</v>
          </cell>
          <cell r="BK192">
            <v>2038</v>
          </cell>
          <cell r="BL192">
            <v>2039</v>
          </cell>
          <cell r="BM192">
            <v>2040</v>
          </cell>
          <cell r="BN192">
            <v>2041</v>
          </cell>
          <cell r="BO192">
            <v>2042</v>
          </cell>
          <cell r="BP192">
            <v>2043</v>
          </cell>
          <cell r="BQ192">
            <v>2044</v>
          </cell>
          <cell r="BR192">
            <v>2045</v>
          </cell>
          <cell r="BS192">
            <v>2046</v>
          </cell>
          <cell r="BT192">
            <v>2047</v>
          </cell>
          <cell r="BU192">
            <v>2048</v>
          </cell>
          <cell r="BV192">
            <v>2049</v>
          </cell>
          <cell r="BW192">
            <v>2050</v>
          </cell>
        </row>
        <row r="194">
          <cell r="B194" t="str">
            <v>Heavy Combo2010</v>
          </cell>
        </row>
        <row r="195">
          <cell r="B195" t="str">
            <v>Heavy Combo2011</v>
          </cell>
        </row>
        <row r="196">
          <cell r="B196" t="str">
            <v>Heavy Combo2012</v>
          </cell>
        </row>
        <row r="197">
          <cell r="B197" t="str">
            <v>Heavy Combo2013</v>
          </cell>
        </row>
        <row r="198">
          <cell r="B198" t="str">
            <v>Heavy Combo2014</v>
          </cell>
        </row>
        <row r="199">
          <cell r="B199" t="str">
            <v>Heavy Combo2015</v>
          </cell>
        </row>
        <row r="200">
          <cell r="B200" t="str">
            <v>Heavy Combo2016</v>
          </cell>
        </row>
        <row r="201">
          <cell r="B201" t="str">
            <v>Heavy Combo2017</v>
          </cell>
        </row>
        <row r="202">
          <cell r="B202" t="str">
            <v>Heavy Combo2018</v>
          </cell>
        </row>
        <row r="203">
          <cell r="B203" t="str">
            <v>Heavy Combo2019</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4.061169057201764E-3</v>
          </cell>
          <cell r="Z203">
            <v>4.061169057201764E-3</v>
          </cell>
          <cell r="AA203">
            <v>4.061169057201764E-3</v>
          </cell>
          <cell r="AB203">
            <v>4.061169057201764E-3</v>
          </cell>
          <cell r="AC203">
            <v>4.061169057201764E-3</v>
          </cell>
          <cell r="AD203">
            <v>4.061169057201764E-3</v>
          </cell>
          <cell r="AE203">
            <v>4.061169057201764E-3</v>
          </cell>
          <cell r="AF203">
            <v>4.061169057201764E-3</v>
          </cell>
          <cell r="AG203">
            <v>4.061169057201764E-3</v>
          </cell>
          <cell r="AH203">
            <v>4.061169057201764E-3</v>
          </cell>
          <cell r="AI203">
            <v>4.061169057201764E-3</v>
          </cell>
          <cell r="AJ203">
            <v>4.061169057201764E-3</v>
          </cell>
          <cell r="AK203">
            <v>4.061169057201764E-3</v>
          </cell>
          <cell r="AL203">
            <v>4.061169057201764E-3</v>
          </cell>
          <cell r="AM203">
            <v>4.061169057201764E-3</v>
          </cell>
          <cell r="AN203">
            <v>4.061169057201764E-3</v>
          </cell>
          <cell r="AO203">
            <v>4.061169057201764E-3</v>
          </cell>
          <cell r="AP203">
            <v>4.061169057201764E-3</v>
          </cell>
          <cell r="AQ203">
            <v>4.061169057201764E-3</v>
          </cell>
          <cell r="AR203">
            <v>4.061169057201764E-3</v>
          </cell>
        </row>
        <row r="204">
          <cell r="B204" t="str">
            <v>Heavy Combo2020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4.061169057201764E-3</v>
          </cell>
          <cell r="AA204">
            <v>4.061169057201764E-3</v>
          </cell>
          <cell r="AB204">
            <v>4.061169057201764E-3</v>
          </cell>
          <cell r="AC204">
            <v>4.061169057201764E-3</v>
          </cell>
          <cell r="AD204">
            <v>4.061169057201764E-3</v>
          </cell>
          <cell r="AE204">
            <v>4.061169057201764E-3</v>
          </cell>
          <cell r="AF204">
            <v>4.061169057201764E-3</v>
          </cell>
          <cell r="AG204">
            <v>4.061169057201764E-3</v>
          </cell>
          <cell r="AH204">
            <v>4.061169057201764E-3</v>
          </cell>
          <cell r="AI204">
            <v>4.061169057201764E-3</v>
          </cell>
          <cell r="AJ204">
            <v>4.061169057201764E-3</v>
          </cell>
          <cell r="AK204">
            <v>4.061169057201764E-3</v>
          </cell>
          <cell r="AL204">
            <v>4.061169057201764E-3</v>
          </cell>
          <cell r="AM204">
            <v>4.061169057201764E-3</v>
          </cell>
          <cell r="AN204">
            <v>4.061169057201764E-3</v>
          </cell>
          <cell r="AO204">
            <v>4.061169057201764E-3</v>
          </cell>
          <cell r="AP204">
            <v>4.061169057201764E-3</v>
          </cell>
          <cell r="AQ204">
            <v>4.061169057201764E-3</v>
          </cell>
          <cell r="AR204">
            <v>4.061169057201764E-3</v>
          </cell>
          <cell r="AS204">
            <v>4.8919013335494699E-3</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row>
        <row r="205">
          <cell r="B205" t="str">
            <v>Heavy Combo2021</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4.061169057201764E-3</v>
          </cell>
          <cell r="AB205">
            <v>4.061169057201764E-3</v>
          </cell>
          <cell r="AC205">
            <v>4.061169057201764E-3</v>
          </cell>
          <cell r="AD205">
            <v>4.061169057201764E-3</v>
          </cell>
          <cell r="AE205">
            <v>4.061169057201764E-3</v>
          </cell>
          <cell r="AF205">
            <v>4.061169057201764E-3</v>
          </cell>
          <cell r="AG205">
            <v>4.061169057201764E-3</v>
          </cell>
          <cell r="AH205">
            <v>4.061169057201764E-3</v>
          </cell>
          <cell r="AI205">
            <v>4.061169057201764E-3</v>
          </cell>
          <cell r="AJ205">
            <v>4.061169057201764E-3</v>
          </cell>
          <cell r="AK205">
            <v>4.061169057201764E-3</v>
          </cell>
          <cell r="AL205">
            <v>4.061169057201764E-3</v>
          </cell>
          <cell r="AM205">
            <v>4.061169057201764E-3</v>
          </cell>
          <cell r="AN205">
            <v>4.061169057201764E-3</v>
          </cell>
          <cell r="AO205">
            <v>4.061169057201764E-3</v>
          </cell>
          <cell r="AP205">
            <v>4.061169057201764E-3</v>
          </cell>
          <cell r="AQ205">
            <v>4.061169057201764E-3</v>
          </cell>
          <cell r="AR205">
            <v>4.061169057201764E-3</v>
          </cell>
          <cell r="AS205">
            <v>4.8919013335494699E-3</v>
          </cell>
          <cell r="AT205">
            <v>4.9003978539508969E-3</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row>
        <row r="206">
          <cell r="B206" t="str">
            <v>Heavy Combo2022</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4.061169057201764E-3</v>
          </cell>
          <cell r="AC206">
            <v>4.061169057201764E-3</v>
          </cell>
          <cell r="AD206">
            <v>4.061169057201764E-3</v>
          </cell>
          <cell r="AE206">
            <v>4.061169057201764E-3</v>
          </cell>
          <cell r="AF206">
            <v>4.061169057201764E-3</v>
          </cell>
          <cell r="AG206">
            <v>4.061169057201764E-3</v>
          </cell>
          <cell r="AH206">
            <v>4.061169057201764E-3</v>
          </cell>
          <cell r="AI206">
            <v>4.061169057201764E-3</v>
          </cell>
          <cell r="AJ206">
            <v>4.061169057201764E-3</v>
          </cell>
          <cell r="AK206">
            <v>4.061169057201764E-3</v>
          </cell>
          <cell r="AL206">
            <v>4.061169057201764E-3</v>
          </cell>
          <cell r="AM206">
            <v>4.061169057201764E-3</v>
          </cell>
          <cell r="AN206">
            <v>4.061169057201764E-3</v>
          </cell>
          <cell r="AO206">
            <v>4.061169057201764E-3</v>
          </cell>
          <cell r="AP206">
            <v>4.061169057201764E-3</v>
          </cell>
          <cell r="AQ206">
            <v>4.061169057201764E-3</v>
          </cell>
          <cell r="AR206">
            <v>4.061169057201764E-3</v>
          </cell>
          <cell r="AS206">
            <v>4.8919013335494699E-3</v>
          </cell>
          <cell r="AT206">
            <v>4.9003978539508969E-3</v>
          </cell>
          <cell r="AU206">
            <v>4.9089812746221373E-3</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row>
        <row r="207">
          <cell r="B207" t="str">
            <v>Heavy Combo2023</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4.061169057201764E-3</v>
          </cell>
          <cell r="AD207">
            <v>4.061169057201764E-3</v>
          </cell>
          <cell r="AE207">
            <v>4.061169057201764E-3</v>
          </cell>
          <cell r="AF207">
            <v>4.061169057201764E-3</v>
          </cell>
          <cell r="AG207">
            <v>4.061169057201764E-3</v>
          </cell>
          <cell r="AH207">
            <v>4.061169057201764E-3</v>
          </cell>
          <cell r="AI207">
            <v>4.061169057201764E-3</v>
          </cell>
          <cell r="AJ207">
            <v>4.061169057201764E-3</v>
          </cell>
          <cell r="AK207">
            <v>4.061169057201764E-3</v>
          </cell>
          <cell r="AL207">
            <v>4.061169057201764E-3</v>
          </cell>
          <cell r="AM207">
            <v>4.061169057201764E-3</v>
          </cell>
          <cell r="AN207">
            <v>4.061169057201764E-3</v>
          </cell>
          <cell r="AO207">
            <v>4.061169057201764E-3</v>
          </cell>
          <cell r="AP207">
            <v>4.061169057201764E-3</v>
          </cell>
          <cell r="AQ207">
            <v>4.061169057201764E-3</v>
          </cell>
          <cell r="AR207">
            <v>4.061169057201764E-3</v>
          </cell>
          <cell r="AS207">
            <v>4.8919013335494699E-3</v>
          </cell>
          <cell r="AT207">
            <v>4.9003978539508969E-3</v>
          </cell>
          <cell r="AU207">
            <v>4.9089812746221373E-3</v>
          </cell>
          <cell r="AV207">
            <v>4.9176524843572295E-3</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row>
        <row r="208">
          <cell r="B208" t="str">
            <v>Heavy Combo2024</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4.061169057201764E-3</v>
          </cell>
          <cell r="AE208">
            <v>4.061169057201764E-3</v>
          </cell>
          <cell r="AF208">
            <v>4.061169057201764E-3</v>
          </cell>
          <cell r="AG208">
            <v>4.061169057201764E-3</v>
          </cell>
          <cell r="AH208">
            <v>4.061169057201764E-3</v>
          </cell>
          <cell r="AI208">
            <v>4.061169057201764E-3</v>
          </cell>
          <cell r="AJ208">
            <v>4.061169057201764E-3</v>
          </cell>
          <cell r="AK208">
            <v>4.061169057201764E-3</v>
          </cell>
          <cell r="AL208">
            <v>4.061169057201764E-3</v>
          </cell>
          <cell r="AM208">
            <v>4.061169057201764E-3</v>
          </cell>
          <cell r="AN208">
            <v>4.061169057201764E-3</v>
          </cell>
          <cell r="AO208">
            <v>4.061169057201764E-3</v>
          </cell>
          <cell r="AP208">
            <v>4.061169057201764E-3</v>
          </cell>
          <cell r="AQ208">
            <v>4.061169057201764E-3</v>
          </cell>
          <cell r="AR208">
            <v>4.061169057201764E-3</v>
          </cell>
          <cell r="AS208">
            <v>4.8919013335494699E-3</v>
          </cell>
          <cell r="AT208">
            <v>4.9003978539508969E-3</v>
          </cell>
          <cell r="AU208">
            <v>4.9089812746221373E-3</v>
          </cell>
          <cell r="AV208">
            <v>4.9176524843572295E-3</v>
          </cell>
          <cell r="AW208">
            <v>4.9264123810405791E-3</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row>
        <row r="209">
          <cell r="B209" t="str">
            <v>Heavy Combo2025</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4.061169057201764E-3</v>
          </cell>
          <cell r="AF209">
            <v>4.061169057201764E-3</v>
          </cell>
          <cell r="AG209">
            <v>4.061169057201764E-3</v>
          </cell>
          <cell r="AH209">
            <v>4.061169057201764E-3</v>
          </cell>
          <cell r="AI209">
            <v>4.061169057201764E-3</v>
          </cell>
          <cell r="AJ209">
            <v>4.061169057201764E-3</v>
          </cell>
          <cell r="AK209">
            <v>4.061169057201764E-3</v>
          </cell>
          <cell r="AL209">
            <v>4.061169057201764E-3</v>
          </cell>
          <cell r="AM209">
            <v>4.061169057201764E-3</v>
          </cell>
          <cell r="AN209">
            <v>4.061169057201764E-3</v>
          </cell>
          <cell r="AO209">
            <v>4.061169057201764E-3</v>
          </cell>
          <cell r="AP209">
            <v>4.061169057201764E-3</v>
          </cell>
          <cell r="AQ209">
            <v>4.061169057201764E-3</v>
          </cell>
          <cell r="AR209">
            <v>4.061169057201764E-3</v>
          </cell>
          <cell r="AS209">
            <v>4.8919013335494699E-3</v>
          </cell>
          <cell r="AT209">
            <v>4.9003978539508969E-3</v>
          </cell>
          <cell r="AU209">
            <v>4.9089812746221373E-3</v>
          </cell>
          <cell r="AV209">
            <v>4.9176524843572295E-3</v>
          </cell>
          <cell r="AW209">
            <v>4.9264123810405791E-3</v>
          </cell>
          <cell r="AX209">
            <v>4.9352618717399682E-3</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row>
        <row r="210">
          <cell r="B210" t="str">
            <v>Heavy Combo2026</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4.061169057201764E-3</v>
          </cell>
          <cell r="AG210">
            <v>4.061169057201764E-3</v>
          </cell>
          <cell r="AH210">
            <v>4.061169057201764E-3</v>
          </cell>
          <cell r="AI210">
            <v>4.061169057201764E-3</v>
          </cell>
          <cell r="AJ210">
            <v>4.061169057201764E-3</v>
          </cell>
          <cell r="AK210">
            <v>4.061169057201764E-3</v>
          </cell>
          <cell r="AL210">
            <v>4.061169057201764E-3</v>
          </cell>
          <cell r="AM210">
            <v>4.061169057201764E-3</v>
          </cell>
          <cell r="AN210">
            <v>4.061169057201764E-3</v>
          </cell>
          <cell r="AO210">
            <v>4.061169057201764E-3</v>
          </cell>
          <cell r="AP210">
            <v>4.061169057201764E-3</v>
          </cell>
          <cell r="AQ210">
            <v>4.061169057201764E-3</v>
          </cell>
          <cell r="AR210">
            <v>4.061169057201764E-3</v>
          </cell>
          <cell r="AS210">
            <v>4.8919013335494699E-3</v>
          </cell>
          <cell r="AT210">
            <v>4.9003978539508969E-3</v>
          </cell>
          <cell r="AU210">
            <v>4.9089812746221373E-3</v>
          </cell>
          <cell r="AV210">
            <v>4.9176524843572295E-3</v>
          </cell>
          <cell r="AW210">
            <v>4.9264123810405791E-3</v>
          </cell>
          <cell r="AX210">
            <v>4.9352618717399682E-3</v>
          </cell>
          <cell r="AY210">
            <v>4.9442018728004244E-3</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row>
        <row r="211">
          <cell r="B211" t="str">
            <v>Heavy Combo2027</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4.061169057201764E-3</v>
          </cell>
          <cell r="AH211">
            <v>4.061169057201764E-3</v>
          </cell>
          <cell r="AI211">
            <v>4.061169057201764E-3</v>
          </cell>
          <cell r="AJ211">
            <v>4.061169057201764E-3</v>
          </cell>
          <cell r="AK211">
            <v>4.061169057201764E-3</v>
          </cell>
          <cell r="AL211">
            <v>4.061169057201764E-3</v>
          </cell>
          <cell r="AM211">
            <v>4.061169057201764E-3</v>
          </cell>
          <cell r="AN211">
            <v>4.061169057201764E-3</v>
          </cell>
          <cell r="AO211">
            <v>4.061169057201764E-3</v>
          </cell>
          <cell r="AP211">
            <v>4.061169057201764E-3</v>
          </cell>
          <cell r="AQ211">
            <v>4.061169057201764E-3</v>
          </cell>
          <cell r="AR211">
            <v>4.061169057201764E-3</v>
          </cell>
          <cell r="AS211">
            <v>4.8919013335494699E-3</v>
          </cell>
          <cell r="AT211">
            <v>4.9003978539508969E-3</v>
          </cell>
          <cell r="AU211">
            <v>4.9089812746221373E-3</v>
          </cell>
          <cell r="AV211">
            <v>4.9176524843572295E-3</v>
          </cell>
          <cell r="AW211">
            <v>4.9264123810405791E-3</v>
          </cell>
          <cell r="AX211">
            <v>4.9352618717399682E-3</v>
          </cell>
          <cell r="AY211">
            <v>4.9442018728004244E-3</v>
          </cell>
          <cell r="AZ211">
            <v>4.9532333099390757E-3</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row>
        <row r="212">
          <cell r="B212" t="str">
            <v>Heavy Combo2028</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4.061169057201764E-3</v>
          </cell>
          <cell r="AI212">
            <v>4.061169057201764E-3</v>
          </cell>
          <cell r="AJ212">
            <v>4.061169057201764E-3</v>
          </cell>
          <cell r="AK212">
            <v>4.061169057201764E-3</v>
          </cell>
          <cell r="AL212">
            <v>4.061169057201764E-3</v>
          </cell>
          <cell r="AM212">
            <v>4.061169057201764E-3</v>
          </cell>
          <cell r="AN212">
            <v>4.061169057201764E-3</v>
          </cell>
          <cell r="AO212">
            <v>4.061169057201764E-3</v>
          </cell>
          <cell r="AP212">
            <v>4.061169057201764E-3</v>
          </cell>
          <cell r="AQ212">
            <v>4.061169057201764E-3</v>
          </cell>
          <cell r="AR212">
            <v>4.061169057201764E-3</v>
          </cell>
          <cell r="AS212">
            <v>4.8919013335494699E-3</v>
          </cell>
          <cell r="AT212">
            <v>4.9003978539508969E-3</v>
          </cell>
          <cell r="AU212">
            <v>4.9089812746221373E-3</v>
          </cell>
          <cell r="AV212">
            <v>4.9176524843572295E-3</v>
          </cell>
          <cell r="AW212">
            <v>4.9264123810405791E-3</v>
          </cell>
          <cell r="AX212">
            <v>4.9352618717399682E-3</v>
          </cell>
          <cell r="AY212">
            <v>4.9442018728004244E-3</v>
          </cell>
          <cell r="AZ212">
            <v>4.9532333099390757E-3</v>
          </cell>
          <cell r="BA212">
            <v>4.9623571183411291E-3</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row>
        <row r="213">
          <cell r="B213" t="str">
            <v>Heavy Combo2029</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4.061169057201764E-3</v>
          </cell>
          <cell r="AJ213">
            <v>4.061169057201764E-3</v>
          </cell>
          <cell r="AK213">
            <v>4.061169057201764E-3</v>
          </cell>
          <cell r="AL213">
            <v>4.061169057201764E-3</v>
          </cell>
          <cell r="AM213">
            <v>4.061169057201764E-3</v>
          </cell>
          <cell r="AN213">
            <v>4.061169057201764E-3</v>
          </cell>
          <cell r="AO213">
            <v>4.061169057201764E-3</v>
          </cell>
          <cell r="AP213">
            <v>4.061169057201764E-3</v>
          </cell>
          <cell r="AQ213">
            <v>4.061169057201764E-3</v>
          </cell>
          <cell r="AR213">
            <v>4.061169057201764E-3</v>
          </cell>
          <cell r="AS213">
            <v>4.8919013335494699E-3</v>
          </cell>
          <cell r="AT213">
            <v>4.9003978539508969E-3</v>
          </cell>
          <cell r="AU213">
            <v>4.9089812746221373E-3</v>
          </cell>
          <cell r="AV213">
            <v>4.9176524843572295E-3</v>
          </cell>
          <cell r="AW213">
            <v>4.9264123810405791E-3</v>
          </cell>
          <cell r="AX213">
            <v>4.9352618717399682E-3</v>
          </cell>
          <cell r="AY213">
            <v>4.9442018728004244E-3</v>
          </cell>
          <cell r="AZ213">
            <v>4.9532333099390757E-3</v>
          </cell>
          <cell r="BA213">
            <v>4.9623571183411291E-3</v>
          </cell>
          <cell r="BB213">
            <v>4.9715742427565712E-3</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row>
        <row r="214">
          <cell r="B214" t="str">
            <v>Heavy Combo2030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4.061169057201764E-3</v>
          </cell>
          <cell r="AK214">
            <v>4.061169057201764E-3</v>
          </cell>
          <cell r="AL214">
            <v>4.061169057201764E-3</v>
          </cell>
          <cell r="AM214">
            <v>4.061169057201764E-3</v>
          </cell>
          <cell r="AN214">
            <v>4.061169057201764E-3</v>
          </cell>
          <cell r="AO214">
            <v>4.061169057201764E-3</v>
          </cell>
          <cell r="AP214">
            <v>4.061169057201764E-3</v>
          </cell>
          <cell r="AQ214">
            <v>4.061169057201764E-3</v>
          </cell>
          <cell r="AR214">
            <v>4.061169057201764E-3</v>
          </cell>
          <cell r="AS214">
            <v>4.8919013335494699E-3</v>
          </cell>
          <cell r="AT214">
            <v>4.9003978539508969E-3</v>
          </cell>
          <cell r="AU214">
            <v>4.9089812746221373E-3</v>
          </cell>
          <cell r="AV214">
            <v>4.9176524843572295E-3</v>
          </cell>
          <cell r="AW214">
            <v>4.9264123810405791E-3</v>
          </cell>
          <cell r="AX214">
            <v>4.9352618717399682E-3</v>
          </cell>
          <cell r="AY214">
            <v>4.9442018728004244E-3</v>
          </cell>
          <cell r="AZ214">
            <v>4.9532333099390757E-3</v>
          </cell>
          <cell r="BA214">
            <v>4.9623571183411291E-3</v>
          </cell>
          <cell r="BB214">
            <v>4.9715742427565712E-3</v>
          </cell>
          <cell r="BC214">
            <v>4.9808856375980898E-3</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row>
        <row r="215">
          <cell r="B215" t="str">
            <v>Heavy Combo2031</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4.061169057201764E-3</v>
          </cell>
          <cell r="AL215">
            <v>4.061169057201764E-3</v>
          </cell>
          <cell r="AM215">
            <v>4.061169057201764E-3</v>
          </cell>
          <cell r="AN215">
            <v>4.061169057201764E-3</v>
          </cell>
          <cell r="AO215">
            <v>4.061169057201764E-3</v>
          </cell>
          <cell r="AP215">
            <v>4.061169057201764E-3</v>
          </cell>
          <cell r="AQ215">
            <v>4.061169057201764E-3</v>
          </cell>
          <cell r="AR215">
            <v>4.061169057201764E-3</v>
          </cell>
          <cell r="AS215">
            <v>4.8919013335494699E-3</v>
          </cell>
          <cell r="AT215">
            <v>4.9003978539508969E-3</v>
          </cell>
          <cell r="AU215">
            <v>4.9089812746221373E-3</v>
          </cell>
          <cell r="AV215">
            <v>4.9176524843572295E-3</v>
          </cell>
          <cell r="AW215">
            <v>4.9264123810405791E-3</v>
          </cell>
          <cell r="AX215">
            <v>4.9352618717399682E-3</v>
          </cell>
          <cell r="AY215">
            <v>4.9442018728004244E-3</v>
          </cell>
          <cell r="AZ215">
            <v>4.9532333099390757E-3</v>
          </cell>
          <cell r="BA215">
            <v>4.9623571183411291E-3</v>
          </cell>
          <cell r="BB215">
            <v>4.9715742427565712E-3</v>
          </cell>
          <cell r="BC215">
            <v>4.9808856375980898E-3</v>
          </cell>
          <cell r="BD215">
            <v>4.9902922670398281E-3</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row>
        <row r="216">
          <cell r="B216" t="str">
            <v>Heavy Combo2032</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4.061169057201764E-3</v>
          </cell>
          <cell r="AM216">
            <v>4.061169057201764E-3</v>
          </cell>
          <cell r="AN216">
            <v>4.061169057201764E-3</v>
          </cell>
          <cell r="AO216">
            <v>4.061169057201764E-3</v>
          </cell>
          <cell r="AP216">
            <v>4.061169057201764E-3</v>
          </cell>
          <cell r="AQ216">
            <v>4.061169057201764E-3</v>
          </cell>
          <cell r="AR216">
            <v>4.061169057201764E-3</v>
          </cell>
          <cell r="AS216">
            <v>4.8919013335494699E-3</v>
          </cell>
          <cell r="AT216">
            <v>4.9003978539508969E-3</v>
          </cell>
          <cell r="AU216">
            <v>4.9089812746221373E-3</v>
          </cell>
          <cell r="AV216">
            <v>4.9176524843572295E-3</v>
          </cell>
          <cell r="AW216">
            <v>4.9264123810405791E-3</v>
          </cell>
          <cell r="AX216">
            <v>4.9352618717399682E-3</v>
          </cell>
          <cell r="AY216">
            <v>4.9442018728004244E-3</v>
          </cell>
          <cell r="AZ216">
            <v>4.9532333099390757E-3</v>
          </cell>
          <cell r="BA216">
            <v>4.9623571183411291E-3</v>
          </cell>
          <cell r="BB216">
            <v>4.9715742427565712E-3</v>
          </cell>
          <cell r="BC216">
            <v>4.9808856375980898E-3</v>
          </cell>
          <cell r="BD216">
            <v>4.9902922670398281E-3</v>
          </cell>
          <cell r="BE216">
            <v>4.9997951051172912E-3</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row>
        <row r="217">
          <cell r="B217" t="str">
            <v>Heavy Combo2033</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4.061169057201764E-3</v>
          </cell>
          <cell r="AN217">
            <v>4.061169057201764E-3</v>
          </cell>
          <cell r="AO217">
            <v>4.061169057201764E-3</v>
          </cell>
          <cell r="AP217">
            <v>4.061169057201764E-3</v>
          </cell>
          <cell r="AQ217">
            <v>4.061169057201764E-3</v>
          </cell>
          <cell r="AR217">
            <v>4.061169057201764E-3</v>
          </cell>
          <cell r="AS217">
            <v>4.8919013335494699E-3</v>
          </cell>
          <cell r="AT217">
            <v>4.9003978539508969E-3</v>
          </cell>
          <cell r="AU217">
            <v>4.9089812746221373E-3</v>
          </cell>
          <cell r="AV217">
            <v>4.9176524843572295E-3</v>
          </cell>
          <cell r="AW217">
            <v>4.9264123810405791E-3</v>
          </cell>
          <cell r="AX217">
            <v>4.9352618717399682E-3</v>
          </cell>
          <cell r="AY217">
            <v>4.9442018728004244E-3</v>
          </cell>
          <cell r="AZ217">
            <v>4.9532333099390757E-3</v>
          </cell>
          <cell r="BA217">
            <v>4.9623571183411291E-3</v>
          </cell>
          <cell r="BB217">
            <v>4.9715742427565712E-3</v>
          </cell>
          <cell r="BC217">
            <v>4.9808856375980898E-3</v>
          </cell>
          <cell r="BD217">
            <v>4.9902922670398281E-3</v>
          </cell>
          <cell r="BE217">
            <v>4.9997951051172912E-3</v>
          </cell>
          <cell r="BF217">
            <v>5.0093951358281819E-3</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row>
        <row r="218">
          <cell r="B218" t="str">
            <v>Heavy Combo2034</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4.061169057201764E-3</v>
          </cell>
          <cell r="AO218">
            <v>4.061169057201764E-3</v>
          </cell>
          <cell r="AP218">
            <v>4.061169057201764E-3</v>
          </cell>
          <cell r="AQ218">
            <v>4.061169057201764E-3</v>
          </cell>
          <cell r="AR218">
            <v>4.061169057201764E-3</v>
          </cell>
          <cell r="AS218">
            <v>4.8919013335494699E-3</v>
          </cell>
          <cell r="AT218">
            <v>4.9003978539508969E-3</v>
          </cell>
          <cell r="AU218">
            <v>4.9089812746221373E-3</v>
          </cell>
          <cell r="AV218">
            <v>4.9176524843572295E-3</v>
          </cell>
          <cell r="AW218">
            <v>4.9264123810405791E-3</v>
          </cell>
          <cell r="AX218">
            <v>4.9352618717399682E-3</v>
          </cell>
          <cell r="AY218">
            <v>4.9442018728004244E-3</v>
          </cell>
          <cell r="AZ218">
            <v>4.9532333099390757E-3</v>
          </cell>
          <cell r="BA218">
            <v>4.9623571183411291E-3</v>
          </cell>
          <cell r="BB218">
            <v>4.9715742427565712E-3</v>
          </cell>
          <cell r="BC218">
            <v>4.9808856375980898E-3</v>
          </cell>
          <cell r="BD218">
            <v>4.9902922670398281E-3</v>
          </cell>
          <cell r="BE218">
            <v>4.9997951051172912E-3</v>
          </cell>
          <cell r="BF218">
            <v>5.0093951358281819E-3</v>
          </cell>
          <cell r="BG218">
            <v>5.0190933532342219E-3</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row>
        <row r="219">
          <cell r="B219" t="str">
            <v>Heavy Combo2035</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4.061169057201764E-3</v>
          </cell>
          <cell r="AP219">
            <v>4.061169057201764E-3</v>
          </cell>
          <cell r="AQ219">
            <v>4.061169057201764E-3</v>
          </cell>
          <cell r="AR219">
            <v>4.061169057201764E-3</v>
          </cell>
          <cell r="AS219">
            <v>4.8919013335494699E-3</v>
          </cell>
          <cell r="AT219">
            <v>4.9003978539508969E-3</v>
          </cell>
          <cell r="AU219">
            <v>4.9089812746221373E-3</v>
          </cell>
          <cell r="AV219">
            <v>4.9176524843572295E-3</v>
          </cell>
          <cell r="AW219">
            <v>4.9264123810405791E-3</v>
          </cell>
          <cell r="AX219">
            <v>4.9352618717399682E-3</v>
          </cell>
          <cell r="AY219">
            <v>4.9442018728004244E-3</v>
          </cell>
          <cell r="AZ219">
            <v>4.9532333099390757E-3</v>
          </cell>
          <cell r="BA219">
            <v>4.9623571183411291E-3</v>
          </cell>
          <cell r="BB219">
            <v>4.9715742427565712E-3</v>
          </cell>
          <cell r="BC219">
            <v>4.9808856375980898E-3</v>
          </cell>
          <cell r="BD219">
            <v>4.9902922670398281E-3</v>
          </cell>
          <cell r="BE219">
            <v>4.9997951051172912E-3</v>
          </cell>
          <cell r="BF219">
            <v>5.0093951358281819E-3</v>
          </cell>
          <cell r="BG219">
            <v>5.0190933532342219E-3</v>
          </cell>
          <cell r="BH219">
            <v>5.0288907615642364E-3</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row>
        <row r="220">
          <cell r="B220" t="str">
            <v>Heavy Combo2036</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4.061169057201764E-3</v>
          </cell>
          <cell r="AQ220">
            <v>4.061169057201764E-3</v>
          </cell>
          <cell r="AR220">
            <v>4.061169057201764E-3</v>
          </cell>
          <cell r="AS220">
            <v>4.8919013335494699E-3</v>
          </cell>
          <cell r="AT220">
            <v>4.9003978539508969E-3</v>
          </cell>
          <cell r="AU220">
            <v>4.9089812746221373E-3</v>
          </cell>
          <cell r="AV220">
            <v>4.9176524843572295E-3</v>
          </cell>
          <cell r="AW220">
            <v>4.9264123810405791E-3</v>
          </cell>
          <cell r="AX220">
            <v>4.9352618717399682E-3</v>
          </cell>
          <cell r="AY220">
            <v>4.9442018728004244E-3</v>
          </cell>
          <cell r="AZ220">
            <v>4.9532333099390757E-3</v>
          </cell>
          <cell r="BA220">
            <v>4.9623571183411291E-3</v>
          </cell>
          <cell r="BB220">
            <v>4.9715742427565712E-3</v>
          </cell>
          <cell r="BC220">
            <v>4.9808856375980898E-3</v>
          </cell>
          <cell r="BD220">
            <v>4.9902922670398281E-3</v>
          </cell>
          <cell r="BE220">
            <v>4.9997951051172912E-3</v>
          </cell>
          <cell r="BF220">
            <v>5.0093951358281819E-3</v>
          </cell>
          <cell r="BG220">
            <v>5.0190933532342219E-3</v>
          </cell>
          <cell r="BH220">
            <v>5.0288907615642364E-3</v>
          </cell>
          <cell r="BI220">
            <v>5.0387883753179735E-3</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row>
        <row r="221">
          <cell r="B221" t="str">
            <v>Heavy Combo2037</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4.061169057201764E-3</v>
          </cell>
          <cell r="AR221">
            <v>4.061169057201764E-3</v>
          </cell>
          <cell r="AS221">
            <v>4.8919013335494699E-3</v>
          </cell>
          <cell r="AT221">
            <v>4.9003978539508969E-3</v>
          </cell>
          <cell r="AU221">
            <v>4.9089812746221373E-3</v>
          </cell>
          <cell r="AV221">
            <v>4.9176524843572295E-3</v>
          </cell>
          <cell r="AW221">
            <v>4.9264123810405791E-3</v>
          </cell>
          <cell r="AX221">
            <v>4.9352618717399682E-3</v>
          </cell>
          <cell r="AY221">
            <v>4.9442018728004244E-3</v>
          </cell>
          <cell r="AZ221">
            <v>4.9532333099390757E-3</v>
          </cell>
          <cell r="BA221">
            <v>4.9623571183411291E-3</v>
          </cell>
          <cell r="BB221">
            <v>4.9715742427565712E-3</v>
          </cell>
          <cell r="BC221">
            <v>4.9808856375980898E-3</v>
          </cell>
          <cell r="BD221">
            <v>4.9902922670398281E-3</v>
          </cell>
          <cell r="BE221">
            <v>4.9997951051172912E-3</v>
          </cell>
          <cell r="BF221">
            <v>5.0093951358281819E-3</v>
          </cell>
          <cell r="BG221">
            <v>5.0190933532342219E-3</v>
          </cell>
          <cell r="BH221">
            <v>5.0288907615642364E-3</v>
          </cell>
          <cell r="BI221">
            <v>5.0387883753179735E-3</v>
          </cell>
          <cell r="BJ221">
            <v>5.0487872193712702E-3</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row>
        <row r="222">
          <cell r="B222" t="str">
            <v>Heavy Combo2038</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4.061169057201764E-3</v>
          </cell>
          <cell r="AS222">
            <v>4.8919013335494699E-3</v>
          </cell>
          <cell r="AT222">
            <v>4.9003978539508969E-3</v>
          </cell>
          <cell r="AU222">
            <v>4.9089812746221373E-3</v>
          </cell>
          <cell r="AV222">
            <v>4.9176524843572295E-3</v>
          </cell>
          <cell r="AW222">
            <v>4.9264123810405791E-3</v>
          </cell>
          <cell r="AX222">
            <v>4.9352618717399682E-3</v>
          </cell>
          <cell r="AY222">
            <v>4.9442018728004244E-3</v>
          </cell>
          <cell r="AZ222">
            <v>4.9532333099390757E-3</v>
          </cell>
          <cell r="BA222">
            <v>4.9623571183411291E-3</v>
          </cell>
          <cell r="BB222">
            <v>4.9715742427565712E-3</v>
          </cell>
          <cell r="BC222">
            <v>4.9808856375980898E-3</v>
          </cell>
          <cell r="BD222">
            <v>4.9902922670398281E-3</v>
          </cell>
          <cell r="BE222">
            <v>4.9997951051172912E-3</v>
          </cell>
          <cell r="BF222">
            <v>5.0093951358281819E-3</v>
          </cell>
          <cell r="BG222">
            <v>5.0190933532342219E-3</v>
          </cell>
          <cell r="BH222">
            <v>5.0288907615642364E-3</v>
          </cell>
          <cell r="BI222">
            <v>5.0387883753179735E-3</v>
          </cell>
          <cell r="BJ222">
            <v>5.0487872193712702E-3</v>
          </cell>
          <cell r="BK222">
            <v>5.0588883290821063E-3</v>
          </cell>
          <cell r="BL222">
            <v>0</v>
          </cell>
          <cell r="BM222">
            <v>0</v>
          </cell>
          <cell r="BN222">
            <v>0</v>
          </cell>
          <cell r="BO222">
            <v>0</v>
          </cell>
          <cell r="BP222">
            <v>0</v>
          </cell>
          <cell r="BQ222">
            <v>0</v>
          </cell>
          <cell r="BR222">
            <v>0</v>
          </cell>
          <cell r="BS222">
            <v>0</v>
          </cell>
          <cell r="BT222">
            <v>0</v>
          </cell>
          <cell r="BU222">
            <v>0</v>
          </cell>
          <cell r="BV222">
            <v>0</v>
          </cell>
          <cell r="BW222">
            <v>0</v>
          </cell>
        </row>
        <row r="223">
          <cell r="B223" t="str">
            <v>Heavy Combo2039</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4.8919013335494699E-3</v>
          </cell>
          <cell r="AT223">
            <v>4.9003978539508969E-3</v>
          </cell>
          <cell r="AU223">
            <v>4.9089812746221373E-3</v>
          </cell>
          <cell r="AV223">
            <v>4.9176524843572295E-3</v>
          </cell>
          <cell r="AW223">
            <v>4.9264123810405791E-3</v>
          </cell>
          <cell r="AX223">
            <v>4.9352618717399682E-3</v>
          </cell>
          <cell r="AY223">
            <v>4.9442018728004244E-3</v>
          </cell>
          <cell r="AZ223">
            <v>4.9532333099390757E-3</v>
          </cell>
          <cell r="BA223">
            <v>4.9623571183411291E-3</v>
          </cell>
          <cell r="BB223">
            <v>4.9715742427565712E-3</v>
          </cell>
          <cell r="BC223">
            <v>4.9808856375980898E-3</v>
          </cell>
          <cell r="BD223">
            <v>4.9902922670398281E-3</v>
          </cell>
          <cell r="BE223">
            <v>4.9997951051172912E-3</v>
          </cell>
          <cell r="BF223">
            <v>5.0093951358281819E-3</v>
          </cell>
          <cell r="BG223">
            <v>5.0190933532342219E-3</v>
          </cell>
          <cell r="BH223">
            <v>5.0288907615642364E-3</v>
          </cell>
          <cell r="BI223">
            <v>5.0387883753179735E-3</v>
          </cell>
          <cell r="BJ223">
            <v>5.0487872193712702E-3</v>
          </cell>
          <cell r="BK223">
            <v>5.0588883290821063E-3</v>
          </cell>
          <cell r="BL223">
            <v>5.0690927503978661E-3</v>
          </cell>
          <cell r="BM223">
            <v>0</v>
          </cell>
          <cell r="BN223">
            <v>0</v>
          </cell>
          <cell r="BO223">
            <v>0</v>
          </cell>
          <cell r="BP223">
            <v>0</v>
          </cell>
          <cell r="BQ223">
            <v>0</v>
          </cell>
          <cell r="BR223">
            <v>0</v>
          </cell>
          <cell r="BS223">
            <v>0</v>
          </cell>
          <cell r="BT223">
            <v>0</v>
          </cell>
          <cell r="BU223">
            <v>0</v>
          </cell>
          <cell r="BV223">
            <v>0</v>
          </cell>
          <cell r="BW223">
            <v>0</v>
          </cell>
        </row>
        <row r="224">
          <cell r="B224" t="str">
            <v>Heavy Combo2040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4.9003978539508969E-3</v>
          </cell>
          <cell r="AU224">
            <v>4.9089812746221373E-3</v>
          </cell>
          <cell r="AV224">
            <v>4.9176524843572295E-3</v>
          </cell>
          <cell r="AW224">
            <v>4.9264123810405791E-3</v>
          </cell>
          <cell r="AX224">
            <v>4.9352618717399682E-3</v>
          </cell>
          <cell r="AY224">
            <v>4.9442018728004244E-3</v>
          </cell>
          <cell r="AZ224">
            <v>4.9532333099390757E-3</v>
          </cell>
          <cell r="BA224">
            <v>4.9623571183411291E-3</v>
          </cell>
          <cell r="BB224">
            <v>4.9715742427565712E-3</v>
          </cell>
          <cell r="BC224">
            <v>4.9808856375980898E-3</v>
          </cell>
          <cell r="BD224">
            <v>4.9902922670398281E-3</v>
          </cell>
          <cell r="BE224">
            <v>4.9997951051172912E-3</v>
          </cell>
          <cell r="BF224">
            <v>5.0093951358281819E-3</v>
          </cell>
          <cell r="BG224">
            <v>5.0190933532342219E-3</v>
          </cell>
          <cell r="BH224">
            <v>5.0288907615642364E-3</v>
          </cell>
          <cell r="BI224">
            <v>5.0387883753179735E-3</v>
          </cell>
          <cell r="BJ224">
            <v>5.0487872193712702E-3</v>
          </cell>
          <cell r="BK224">
            <v>5.0588883290821063E-3</v>
          </cell>
          <cell r="BL224">
            <v>5.0690927503978661E-3</v>
          </cell>
          <cell r="BM224">
            <v>5.9101338163113359E-3</v>
          </cell>
          <cell r="BN224">
            <v>0</v>
          </cell>
          <cell r="BO224">
            <v>0</v>
          </cell>
          <cell r="BP224">
            <v>0</v>
          </cell>
          <cell r="BQ224">
            <v>0</v>
          </cell>
          <cell r="BR224">
            <v>0</v>
          </cell>
          <cell r="BS224">
            <v>0</v>
          </cell>
          <cell r="BT224">
            <v>0</v>
          </cell>
          <cell r="BU224">
            <v>0</v>
          </cell>
          <cell r="BV224">
            <v>0</v>
          </cell>
          <cell r="BW224">
            <v>0</v>
          </cell>
        </row>
        <row r="225">
          <cell r="B225" t="str">
            <v>Heavy Combo2041</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4.9089812746221373E-3</v>
          </cell>
          <cell r="AV225">
            <v>4.9176524843572295E-3</v>
          </cell>
          <cell r="AW225">
            <v>4.9264123810405791E-3</v>
          </cell>
          <cell r="AX225">
            <v>4.9352618717399682E-3</v>
          </cell>
          <cell r="AY225">
            <v>4.9442018728004244E-3</v>
          </cell>
          <cell r="AZ225">
            <v>4.9532333099390757E-3</v>
          </cell>
          <cell r="BA225">
            <v>4.9623571183411291E-3</v>
          </cell>
          <cell r="BB225">
            <v>4.9715742427565712E-3</v>
          </cell>
          <cell r="BC225">
            <v>4.9808856375980898E-3</v>
          </cell>
          <cell r="BD225">
            <v>4.9902922670398281E-3</v>
          </cell>
          <cell r="BE225">
            <v>4.9997951051172912E-3</v>
          </cell>
          <cell r="BF225">
            <v>5.0093951358281819E-3</v>
          </cell>
          <cell r="BG225">
            <v>5.0190933532342219E-3</v>
          </cell>
          <cell r="BH225">
            <v>5.0288907615642364E-3</v>
          </cell>
          <cell r="BI225">
            <v>5.0387883753179735E-3</v>
          </cell>
          <cell r="BJ225">
            <v>5.0487872193712702E-3</v>
          </cell>
          <cell r="BK225">
            <v>5.0588883290821063E-3</v>
          </cell>
          <cell r="BL225">
            <v>5.0690927503978661E-3</v>
          </cell>
          <cell r="BM225">
            <v>5.9101338163113359E-3</v>
          </cell>
          <cell r="BN225">
            <v>5.9290445619806786E-3</v>
          </cell>
          <cell r="BO225">
            <v>0</v>
          </cell>
          <cell r="BP225">
            <v>0</v>
          </cell>
          <cell r="BQ225">
            <v>0</v>
          </cell>
          <cell r="BR225">
            <v>0</v>
          </cell>
          <cell r="BS225">
            <v>0</v>
          </cell>
          <cell r="BT225">
            <v>0</v>
          </cell>
          <cell r="BU225">
            <v>0</v>
          </cell>
          <cell r="BV225">
            <v>0</v>
          </cell>
          <cell r="BW225">
            <v>0</v>
          </cell>
        </row>
        <row r="226">
          <cell r="B226" t="str">
            <v>Heavy Combo2042</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4.9176524843572295E-3</v>
          </cell>
          <cell r="AW226">
            <v>4.9264123810405791E-3</v>
          </cell>
          <cell r="AX226">
            <v>4.9352618717399682E-3</v>
          </cell>
          <cell r="AY226">
            <v>4.9442018728004244E-3</v>
          </cell>
          <cell r="AZ226">
            <v>4.9532333099390757E-3</v>
          </cell>
          <cell r="BA226">
            <v>4.9623571183411291E-3</v>
          </cell>
          <cell r="BB226">
            <v>4.9715742427565712E-3</v>
          </cell>
          <cell r="BC226">
            <v>4.9808856375980898E-3</v>
          </cell>
          <cell r="BD226">
            <v>4.9902922670398281E-3</v>
          </cell>
          <cell r="BE226">
            <v>4.9997951051172912E-3</v>
          </cell>
          <cell r="BF226">
            <v>5.0093951358281819E-3</v>
          </cell>
          <cell r="BG226">
            <v>5.0190933532342219E-3</v>
          </cell>
          <cell r="BH226">
            <v>5.0288907615642364E-3</v>
          </cell>
          <cell r="BI226">
            <v>5.0387883753179735E-3</v>
          </cell>
          <cell r="BJ226">
            <v>5.0487872193712702E-3</v>
          </cell>
          <cell r="BK226">
            <v>5.0588883290821063E-3</v>
          </cell>
          <cell r="BL226">
            <v>5.0690927503978661E-3</v>
          </cell>
          <cell r="BM226">
            <v>5.9101338163113359E-3</v>
          </cell>
          <cell r="BN226">
            <v>5.9290445619806786E-3</v>
          </cell>
          <cell r="BO226">
            <v>5.9481487219918E-3</v>
          </cell>
          <cell r="BP226">
            <v>0</v>
          </cell>
          <cell r="BQ226">
            <v>0</v>
          </cell>
          <cell r="BR226">
            <v>0</v>
          </cell>
          <cell r="BS226">
            <v>0</v>
          </cell>
          <cell r="BT226">
            <v>0</v>
          </cell>
          <cell r="BU226">
            <v>0</v>
          </cell>
          <cell r="BV226">
            <v>0</v>
          </cell>
          <cell r="BW226">
            <v>0</v>
          </cell>
        </row>
        <row r="227">
          <cell r="B227" t="str">
            <v>Heavy Combo2043</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4.9264123810405791E-3</v>
          </cell>
          <cell r="AX227">
            <v>4.9352618717399682E-3</v>
          </cell>
          <cell r="AY227">
            <v>4.9442018728004244E-3</v>
          </cell>
          <cell r="AZ227">
            <v>4.9532333099390757E-3</v>
          </cell>
          <cell r="BA227">
            <v>4.9623571183411291E-3</v>
          </cell>
          <cell r="BB227">
            <v>4.9715742427565712E-3</v>
          </cell>
          <cell r="BC227">
            <v>4.9808856375980898E-3</v>
          </cell>
          <cell r="BD227">
            <v>4.9902922670398281E-3</v>
          </cell>
          <cell r="BE227">
            <v>4.9997951051172912E-3</v>
          </cell>
          <cell r="BF227">
            <v>5.0093951358281819E-3</v>
          </cell>
          <cell r="BG227">
            <v>5.0190933532342219E-3</v>
          </cell>
          <cell r="BH227">
            <v>5.0288907615642364E-3</v>
          </cell>
          <cell r="BI227">
            <v>5.0387883753179735E-3</v>
          </cell>
          <cell r="BJ227">
            <v>5.0487872193712702E-3</v>
          </cell>
          <cell r="BK227">
            <v>5.0588883290821063E-3</v>
          </cell>
          <cell r="BL227">
            <v>5.0690927503978661E-3</v>
          </cell>
          <cell r="BM227">
            <v>5.9101338163113359E-3</v>
          </cell>
          <cell r="BN227">
            <v>5.9290445619806786E-3</v>
          </cell>
          <cell r="BO227">
            <v>5.9481487219918E-3</v>
          </cell>
          <cell r="BP227">
            <v>5.9674482745377955E-3</v>
          </cell>
          <cell r="BQ227">
            <v>0</v>
          </cell>
          <cell r="BR227">
            <v>0</v>
          </cell>
          <cell r="BS227">
            <v>0</v>
          </cell>
          <cell r="BT227">
            <v>0</v>
          </cell>
          <cell r="BU227">
            <v>0</v>
          </cell>
          <cell r="BV227">
            <v>0</v>
          </cell>
          <cell r="BW227">
            <v>0</v>
          </cell>
        </row>
        <row r="228">
          <cell r="B228" t="str">
            <v>Heavy Combo2044</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4.9352618717399682E-3</v>
          </cell>
          <cell r="AY228">
            <v>4.9442018728004244E-3</v>
          </cell>
          <cell r="AZ228">
            <v>4.9532333099390757E-3</v>
          </cell>
          <cell r="BA228">
            <v>4.9623571183411291E-3</v>
          </cell>
          <cell r="BB228">
            <v>4.9715742427565712E-3</v>
          </cell>
          <cell r="BC228">
            <v>4.9808856375980898E-3</v>
          </cell>
          <cell r="BD228">
            <v>4.9902922670398281E-3</v>
          </cell>
          <cell r="BE228">
            <v>4.9997951051172912E-3</v>
          </cell>
          <cell r="BF228">
            <v>5.0093951358281819E-3</v>
          </cell>
          <cell r="BG228">
            <v>5.0190933532342219E-3</v>
          </cell>
          <cell r="BH228">
            <v>5.0288907615642364E-3</v>
          </cell>
          <cell r="BI228">
            <v>5.0387883753179735E-3</v>
          </cell>
          <cell r="BJ228">
            <v>5.0487872193712702E-3</v>
          </cell>
          <cell r="BK228">
            <v>5.0588883290821063E-3</v>
          </cell>
          <cell r="BL228">
            <v>5.0690927503978661E-3</v>
          </cell>
          <cell r="BM228">
            <v>5.9101338163113359E-3</v>
          </cell>
          <cell r="BN228">
            <v>5.9290445619806786E-3</v>
          </cell>
          <cell r="BO228">
            <v>5.9481487219918E-3</v>
          </cell>
          <cell r="BP228">
            <v>5.9674482745377955E-3</v>
          </cell>
          <cell r="BQ228">
            <v>5.9869452180442845E-3</v>
          </cell>
          <cell r="BR228">
            <v>0</v>
          </cell>
          <cell r="BS228">
            <v>0</v>
          </cell>
          <cell r="BT228">
            <v>0</v>
          </cell>
          <cell r="BU228">
            <v>0</v>
          </cell>
          <cell r="BV228">
            <v>0</v>
          </cell>
          <cell r="BW228">
            <v>0</v>
          </cell>
        </row>
        <row r="229">
          <cell r="B229" t="str">
            <v>Heavy Combo2045</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4.9442018728004244E-3</v>
          </cell>
          <cell r="AZ229">
            <v>4.9532333099390757E-3</v>
          </cell>
          <cell r="BA229">
            <v>4.9623571183411291E-3</v>
          </cell>
          <cell r="BB229">
            <v>4.9715742427565712E-3</v>
          </cell>
          <cell r="BC229">
            <v>4.9808856375980898E-3</v>
          </cell>
          <cell r="BD229">
            <v>4.9902922670398281E-3</v>
          </cell>
          <cell r="BE229">
            <v>4.9997951051172912E-3</v>
          </cell>
          <cell r="BF229">
            <v>5.0093951358281819E-3</v>
          </cell>
          <cell r="BG229">
            <v>5.0190933532342219E-3</v>
          </cell>
          <cell r="BH229">
            <v>5.0288907615642364E-3</v>
          </cell>
          <cell r="BI229">
            <v>5.0387883753179735E-3</v>
          </cell>
          <cell r="BJ229">
            <v>5.0487872193712702E-3</v>
          </cell>
          <cell r="BK229">
            <v>5.0588883290821063E-3</v>
          </cell>
          <cell r="BL229">
            <v>5.0690927503978661E-3</v>
          </cell>
          <cell r="BM229">
            <v>5.9101338163113359E-3</v>
          </cell>
          <cell r="BN229">
            <v>5.9290445619806786E-3</v>
          </cell>
          <cell r="BO229">
            <v>5.9481487219918E-3</v>
          </cell>
          <cell r="BP229">
            <v>5.9674482745377955E-3</v>
          </cell>
          <cell r="BQ229">
            <v>5.9869452180442845E-3</v>
          </cell>
          <cell r="BR229">
            <v>6.0066415713762727E-3</v>
          </cell>
          <cell r="BS229">
            <v>0</v>
          </cell>
          <cell r="BT229">
            <v>0</v>
          </cell>
          <cell r="BU229">
            <v>0</v>
          </cell>
          <cell r="BV229">
            <v>0</v>
          </cell>
          <cell r="BW229">
            <v>0</v>
          </cell>
        </row>
        <row r="230">
          <cell r="B230" t="str">
            <v>Heavy Combo2046</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4.9532333099390757E-3</v>
          </cell>
          <cell r="BA230">
            <v>4.9623571183411291E-3</v>
          </cell>
          <cell r="BB230">
            <v>4.9715742427565712E-3</v>
          </cell>
          <cell r="BC230">
            <v>4.9808856375980898E-3</v>
          </cell>
          <cell r="BD230">
            <v>4.9902922670398281E-3</v>
          </cell>
          <cell r="BE230">
            <v>4.9997951051172912E-3</v>
          </cell>
          <cell r="BF230">
            <v>5.0093951358281819E-3</v>
          </cell>
          <cell r="BG230">
            <v>5.0190933532342219E-3</v>
          </cell>
          <cell r="BH230">
            <v>5.0288907615642364E-3</v>
          </cell>
          <cell r="BI230">
            <v>5.0387883753179735E-3</v>
          </cell>
          <cell r="BJ230">
            <v>5.0487872193712702E-3</v>
          </cell>
          <cell r="BK230">
            <v>5.0588883290821063E-3</v>
          </cell>
          <cell r="BL230">
            <v>5.0690927503978661E-3</v>
          </cell>
          <cell r="BM230">
            <v>5.9101338163113359E-3</v>
          </cell>
          <cell r="BN230">
            <v>5.9290445619806786E-3</v>
          </cell>
          <cell r="BO230">
            <v>5.9481487219918E-3</v>
          </cell>
          <cell r="BP230">
            <v>5.9674482745377955E-3</v>
          </cell>
          <cell r="BQ230">
            <v>5.9869452180442845E-3</v>
          </cell>
          <cell r="BR230">
            <v>6.0066415713762727E-3</v>
          </cell>
          <cell r="BS230">
            <v>6.0265393740472489E-3</v>
          </cell>
          <cell r="BT230">
            <v>0</v>
          </cell>
          <cell r="BU230">
            <v>0</v>
          </cell>
          <cell r="BV230">
            <v>0</v>
          </cell>
          <cell r="BW230">
            <v>0</v>
          </cell>
        </row>
        <row r="231">
          <cell r="B231" t="str">
            <v>Heavy Combo2047</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4.9623571183411291E-3</v>
          </cell>
          <cell r="BB231">
            <v>4.9715742427565712E-3</v>
          </cell>
          <cell r="BC231">
            <v>4.9808856375980898E-3</v>
          </cell>
          <cell r="BD231">
            <v>4.9902922670398281E-3</v>
          </cell>
          <cell r="BE231">
            <v>4.9997951051172912E-3</v>
          </cell>
          <cell r="BF231">
            <v>5.0093951358281819E-3</v>
          </cell>
          <cell r="BG231">
            <v>5.0190933532342219E-3</v>
          </cell>
          <cell r="BH231">
            <v>5.0288907615642364E-3</v>
          </cell>
          <cell r="BI231">
            <v>5.0387883753179735E-3</v>
          </cell>
          <cell r="BJ231">
            <v>5.0487872193712702E-3</v>
          </cell>
          <cell r="BK231">
            <v>5.0588883290821063E-3</v>
          </cell>
          <cell r="BL231">
            <v>5.0690927503978661E-3</v>
          </cell>
          <cell r="BM231">
            <v>5.9101338163113359E-3</v>
          </cell>
          <cell r="BN231">
            <v>5.9290445619806786E-3</v>
          </cell>
          <cell r="BO231">
            <v>5.9481487219918E-3</v>
          </cell>
          <cell r="BP231">
            <v>5.9674482745377955E-3</v>
          </cell>
          <cell r="BQ231">
            <v>5.9869452180442845E-3</v>
          </cell>
          <cell r="BR231">
            <v>6.0066415713762727E-3</v>
          </cell>
          <cell r="BS231">
            <v>6.0265393740472489E-3</v>
          </cell>
          <cell r="BT231">
            <v>6.046640686430238E-3</v>
          </cell>
          <cell r="BU231">
            <v>0</v>
          </cell>
          <cell r="BV231">
            <v>0</v>
          </cell>
          <cell r="BW231">
            <v>0</v>
          </cell>
        </row>
        <row r="232">
          <cell r="B232" t="str">
            <v>Heavy Combo2048</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4.9715742427565712E-3</v>
          </cell>
          <cell r="BC232">
            <v>4.9808856375980898E-3</v>
          </cell>
          <cell r="BD232">
            <v>4.9902922670398281E-3</v>
          </cell>
          <cell r="BE232">
            <v>4.9997951051172912E-3</v>
          </cell>
          <cell r="BF232">
            <v>5.0093951358281819E-3</v>
          </cell>
          <cell r="BG232">
            <v>5.0190933532342219E-3</v>
          </cell>
          <cell r="BH232">
            <v>5.0288907615642364E-3</v>
          </cell>
          <cell r="BI232">
            <v>5.0387883753179735E-3</v>
          </cell>
          <cell r="BJ232">
            <v>5.0487872193712702E-3</v>
          </cell>
          <cell r="BK232">
            <v>5.0588883290821063E-3</v>
          </cell>
          <cell r="BL232">
            <v>5.0690927503978661E-3</v>
          </cell>
          <cell r="BM232">
            <v>5.9101338163113359E-3</v>
          </cell>
          <cell r="BN232">
            <v>5.9290445619806786E-3</v>
          </cell>
          <cell r="BO232">
            <v>5.9481487219918E-3</v>
          </cell>
          <cell r="BP232">
            <v>5.9674482745377955E-3</v>
          </cell>
          <cell r="BQ232">
            <v>5.9869452180442845E-3</v>
          </cell>
          <cell r="BR232">
            <v>6.0066415713762727E-3</v>
          </cell>
          <cell r="BS232">
            <v>6.0265393740472489E-3</v>
          </cell>
          <cell r="BT232">
            <v>6.046640686430238E-3</v>
          </cell>
          <cell r="BU232">
            <v>6.0669475899713249E-3</v>
          </cell>
          <cell r="BV232">
            <v>0</v>
          </cell>
          <cell r="BW232">
            <v>0</v>
          </cell>
        </row>
        <row r="233">
          <cell r="B233" t="str">
            <v>Heavy Combo2049</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4.9808856375980898E-3</v>
          </cell>
          <cell r="BD233">
            <v>4.9902922670398281E-3</v>
          </cell>
          <cell r="BE233">
            <v>4.9997951051172912E-3</v>
          </cell>
          <cell r="BF233">
            <v>5.0093951358281819E-3</v>
          </cell>
          <cell r="BG233">
            <v>5.0190933532342219E-3</v>
          </cell>
          <cell r="BH233">
            <v>5.0288907615642364E-3</v>
          </cell>
          <cell r="BI233">
            <v>5.0387883753179735E-3</v>
          </cell>
          <cell r="BJ233">
            <v>5.0487872193712702E-3</v>
          </cell>
          <cell r="BK233">
            <v>5.0588883290821063E-3</v>
          </cell>
          <cell r="BL233">
            <v>5.0690927503978661E-3</v>
          </cell>
          <cell r="BM233">
            <v>5.9101338163113359E-3</v>
          </cell>
          <cell r="BN233">
            <v>5.9290445619806786E-3</v>
          </cell>
          <cell r="BO233">
            <v>5.9481487219918E-3</v>
          </cell>
          <cell r="BP233">
            <v>5.9674482745377955E-3</v>
          </cell>
          <cell r="BQ233">
            <v>5.9869452180442845E-3</v>
          </cell>
          <cell r="BR233">
            <v>6.0066415713762727E-3</v>
          </cell>
          <cell r="BS233">
            <v>6.0265393740472489E-3</v>
          </cell>
          <cell r="BT233">
            <v>6.046640686430238E-3</v>
          </cell>
          <cell r="BU233">
            <v>6.0669475899713249E-3</v>
          </cell>
          <cell r="BV233">
            <v>6.0874621874050516E-3</v>
          </cell>
          <cell r="BW233">
            <v>0</v>
          </cell>
        </row>
        <row r="234">
          <cell r="B234" t="str">
            <v>Heavy Combo2050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4.9902922670398281E-3</v>
          </cell>
          <cell r="BE234">
            <v>4.9997951051172912E-3</v>
          </cell>
          <cell r="BF234">
            <v>5.0093951358281819E-3</v>
          </cell>
          <cell r="BG234">
            <v>5.0190933532342219E-3</v>
          </cell>
          <cell r="BH234">
            <v>5.0288907615642364E-3</v>
          </cell>
          <cell r="BI234">
            <v>5.0387883753179735E-3</v>
          </cell>
          <cell r="BJ234">
            <v>5.0487872193712702E-3</v>
          </cell>
          <cell r="BK234">
            <v>5.0588883290821063E-3</v>
          </cell>
          <cell r="BL234">
            <v>5.0690927503978661E-3</v>
          </cell>
          <cell r="BM234">
            <v>5.9101338163113359E-3</v>
          </cell>
          <cell r="BN234">
            <v>5.9290445619806786E-3</v>
          </cell>
          <cell r="BO234">
            <v>5.9481487219918E-3</v>
          </cell>
          <cell r="BP234">
            <v>5.9674482745377955E-3</v>
          </cell>
          <cell r="BQ234">
            <v>5.9869452180442845E-3</v>
          </cell>
          <cell r="BR234">
            <v>6.0066415713762727E-3</v>
          </cell>
          <cell r="BS234">
            <v>6.0265393740472489E-3</v>
          </cell>
          <cell r="BT234">
            <v>6.046640686430238E-3</v>
          </cell>
          <cell r="BU234">
            <v>6.0669475899713249E-3</v>
          </cell>
          <cell r="BV234">
            <v>6.0874621874050516E-3</v>
          </cell>
          <cell r="BW234">
            <v>6.108186602972257E-3</v>
          </cell>
        </row>
        <row r="237">
          <cell r="B237" t="str">
            <v>Buses</v>
          </cell>
        </row>
        <row r="239">
          <cell r="E239">
            <v>1980</v>
          </cell>
          <cell r="F239">
            <v>1981</v>
          </cell>
          <cell r="G239">
            <v>1982</v>
          </cell>
          <cell r="H239">
            <v>1983</v>
          </cell>
          <cell r="I239">
            <v>1984</v>
          </cell>
          <cell r="J239">
            <v>1985</v>
          </cell>
          <cell r="K239">
            <v>1986</v>
          </cell>
          <cell r="L239">
            <v>1987</v>
          </cell>
          <cell r="M239">
            <v>1988</v>
          </cell>
          <cell r="N239">
            <v>1989</v>
          </cell>
          <cell r="O239">
            <v>1990</v>
          </cell>
          <cell r="P239">
            <v>1991</v>
          </cell>
          <cell r="Q239">
            <v>1992</v>
          </cell>
          <cell r="R239">
            <v>1993</v>
          </cell>
          <cell r="S239">
            <v>1994</v>
          </cell>
          <cell r="T239">
            <v>1995</v>
          </cell>
          <cell r="U239">
            <v>1996</v>
          </cell>
          <cell r="V239">
            <v>1997</v>
          </cell>
          <cell r="W239">
            <v>1998</v>
          </cell>
          <cell r="X239">
            <v>1999</v>
          </cell>
          <cell r="Y239">
            <v>2000</v>
          </cell>
          <cell r="Z239">
            <v>2001</v>
          </cell>
          <cell r="AA239">
            <v>2002</v>
          </cell>
          <cell r="AB239">
            <v>2003</v>
          </cell>
          <cell r="AC239">
            <v>2004</v>
          </cell>
          <cell r="AD239">
            <v>2005</v>
          </cell>
          <cell r="AE239">
            <v>2006</v>
          </cell>
          <cell r="AF239">
            <v>2007</v>
          </cell>
          <cell r="AG239">
            <v>2008</v>
          </cell>
          <cell r="AH239">
            <v>2009</v>
          </cell>
          <cell r="AI239">
            <v>2010</v>
          </cell>
          <cell r="AJ239">
            <v>2011</v>
          </cell>
          <cell r="AK239">
            <v>2012</v>
          </cell>
          <cell r="AL239">
            <v>2013</v>
          </cell>
          <cell r="AM239">
            <v>2014</v>
          </cell>
          <cell r="AN239">
            <v>2015</v>
          </cell>
          <cell r="AO239">
            <v>2016</v>
          </cell>
          <cell r="AP239">
            <v>2017</v>
          </cell>
          <cell r="AQ239">
            <v>2018</v>
          </cell>
          <cell r="AR239">
            <v>2019</v>
          </cell>
          <cell r="AS239">
            <v>2020</v>
          </cell>
          <cell r="AT239">
            <v>2021</v>
          </cell>
          <cell r="AU239">
            <v>2022</v>
          </cell>
          <cell r="AV239">
            <v>2023</v>
          </cell>
          <cell r="AW239">
            <v>2024</v>
          </cell>
          <cell r="AX239">
            <v>2025</v>
          </cell>
          <cell r="AY239">
            <v>2026</v>
          </cell>
          <cell r="AZ239">
            <v>2027</v>
          </cell>
          <cell r="BA239">
            <v>2028</v>
          </cell>
          <cell r="BB239">
            <v>2029</v>
          </cell>
          <cell r="BC239">
            <v>2030</v>
          </cell>
          <cell r="BD239">
            <v>2031</v>
          </cell>
          <cell r="BE239">
            <v>2032</v>
          </cell>
          <cell r="BF239">
            <v>2033</v>
          </cell>
          <cell r="BG239">
            <v>2034</v>
          </cell>
          <cell r="BH239">
            <v>2035</v>
          </cell>
          <cell r="BI239">
            <v>2036</v>
          </cell>
          <cell r="BJ239">
            <v>2037</v>
          </cell>
          <cell r="BK239">
            <v>2038</v>
          </cell>
          <cell r="BL239">
            <v>2039</v>
          </cell>
          <cell r="BM239">
            <v>2040</v>
          </cell>
          <cell r="BN239">
            <v>2041</v>
          </cell>
          <cell r="BO239">
            <v>2042</v>
          </cell>
          <cell r="BP239">
            <v>2043</v>
          </cell>
          <cell r="BQ239">
            <v>2044</v>
          </cell>
          <cell r="BR239">
            <v>2045</v>
          </cell>
          <cell r="BS239">
            <v>2046</v>
          </cell>
          <cell r="BT239">
            <v>2047</v>
          </cell>
          <cell r="BU239">
            <v>2048</v>
          </cell>
          <cell r="BV239">
            <v>2049</v>
          </cell>
          <cell r="BW239">
            <v>2050</v>
          </cell>
        </row>
        <row r="241">
          <cell r="B241" t="str">
            <v>Buses2010</v>
          </cell>
        </row>
        <row r="242">
          <cell r="B242" t="str">
            <v>Buses2011</v>
          </cell>
        </row>
        <row r="243">
          <cell r="B243" t="str">
            <v>Buses2012</v>
          </cell>
        </row>
        <row r="244">
          <cell r="B244" t="str">
            <v>Buses2013</v>
          </cell>
        </row>
        <row r="245">
          <cell r="B245" t="str">
            <v>Buses2014</v>
          </cell>
        </row>
        <row r="246">
          <cell r="B246" t="str">
            <v>Buses2015</v>
          </cell>
        </row>
        <row r="247">
          <cell r="B247" t="str">
            <v>Buses2016</v>
          </cell>
        </row>
        <row r="248">
          <cell r="B248" t="str">
            <v>Buses2017</v>
          </cell>
        </row>
        <row r="249">
          <cell r="B249" t="str">
            <v>Buses2018</v>
          </cell>
        </row>
        <row r="250">
          <cell r="B250" t="str">
            <v>Buses2019</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2.6336450863718918E-3</v>
          </cell>
          <cell r="AF250">
            <v>2.6336450863718918E-3</v>
          </cell>
          <cell r="AG250">
            <v>2.6336450863718918E-3</v>
          </cell>
          <cell r="AH250">
            <v>2.6336450863718918E-3</v>
          </cell>
          <cell r="AI250">
            <v>2.6336450863718918E-3</v>
          </cell>
          <cell r="AJ250">
            <v>2.6336450863718918E-3</v>
          </cell>
          <cell r="AK250">
            <v>2.6336450863718918E-3</v>
          </cell>
          <cell r="AL250">
            <v>2.6336450863718918E-3</v>
          </cell>
          <cell r="AM250">
            <v>2.6336450863718918E-3</v>
          </cell>
          <cell r="AN250">
            <v>2.6336450863718918E-3</v>
          </cell>
          <cell r="AO250">
            <v>2.6336450863718918E-3</v>
          </cell>
          <cell r="AP250">
            <v>2.6336450863718918E-3</v>
          </cell>
          <cell r="AQ250">
            <v>2.6336450863718918E-3</v>
          </cell>
          <cell r="AR250">
            <v>2.6336450863718918E-3</v>
          </cell>
        </row>
        <row r="251">
          <cell r="B251" t="str">
            <v>Buses2020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2.6336450863718918E-3</v>
          </cell>
          <cell r="AG251">
            <v>2.6336450863718918E-3</v>
          </cell>
          <cell r="AH251">
            <v>2.6336450863718918E-3</v>
          </cell>
          <cell r="AI251">
            <v>2.6336450863718918E-3</v>
          </cell>
          <cell r="AJ251">
            <v>2.6336450863718918E-3</v>
          </cell>
          <cell r="AK251">
            <v>2.6336450863718918E-3</v>
          </cell>
          <cell r="AL251">
            <v>2.6336450863718918E-3</v>
          </cell>
          <cell r="AM251">
            <v>2.6336450863718918E-3</v>
          </cell>
          <cell r="AN251">
            <v>2.6336450863718918E-3</v>
          </cell>
          <cell r="AO251">
            <v>2.6336450863718918E-3</v>
          </cell>
          <cell r="AP251">
            <v>2.6336450863718918E-3</v>
          </cell>
          <cell r="AQ251">
            <v>2.6336450863718918E-3</v>
          </cell>
          <cell r="AR251">
            <v>2.6336450863718918E-3</v>
          </cell>
          <cell r="AS251">
            <v>3.0107527031231901E-3</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row>
        <row r="252">
          <cell r="B252" t="str">
            <v>Buses2021</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2.6336450863718918E-3</v>
          </cell>
          <cell r="AH252">
            <v>2.6336450863718918E-3</v>
          </cell>
          <cell r="AI252">
            <v>2.6336450863718918E-3</v>
          </cell>
          <cell r="AJ252">
            <v>2.6336450863718918E-3</v>
          </cell>
          <cell r="AK252">
            <v>2.6336450863718918E-3</v>
          </cell>
          <cell r="AL252">
            <v>2.6336450863718918E-3</v>
          </cell>
          <cell r="AM252">
            <v>2.6336450863718918E-3</v>
          </cell>
          <cell r="AN252">
            <v>2.6336450863718918E-3</v>
          </cell>
          <cell r="AO252">
            <v>2.6336450863718918E-3</v>
          </cell>
          <cell r="AP252">
            <v>2.6336450863718918E-3</v>
          </cell>
          <cell r="AQ252">
            <v>2.6336450863718918E-3</v>
          </cell>
          <cell r="AR252">
            <v>2.6336450863718918E-3</v>
          </cell>
          <cell r="AS252">
            <v>3.0107527031231901E-3</v>
          </cell>
          <cell r="AT252">
            <v>3.0146096648068846E-3</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row>
        <row r="253">
          <cell r="B253" t="str">
            <v>Buses2022</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2.6336450863718918E-3</v>
          </cell>
          <cell r="AI253">
            <v>2.6336450863718918E-3</v>
          </cell>
          <cell r="AJ253">
            <v>2.6336450863718918E-3</v>
          </cell>
          <cell r="AK253">
            <v>2.6336450863718918E-3</v>
          </cell>
          <cell r="AL253">
            <v>2.6336450863718918E-3</v>
          </cell>
          <cell r="AM253">
            <v>2.6336450863718918E-3</v>
          </cell>
          <cell r="AN253">
            <v>2.6336450863718918E-3</v>
          </cell>
          <cell r="AO253">
            <v>2.6336450863718918E-3</v>
          </cell>
          <cell r="AP253">
            <v>2.6336450863718918E-3</v>
          </cell>
          <cell r="AQ253">
            <v>2.6336450863718918E-3</v>
          </cell>
          <cell r="AR253">
            <v>2.6336450863718918E-3</v>
          </cell>
          <cell r="AS253">
            <v>3.0107527031231901E-3</v>
          </cell>
          <cell r="AT253">
            <v>3.0146096648068846E-3</v>
          </cell>
          <cell r="AU253">
            <v>3.0185060745228226E-3</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row>
        <row r="254">
          <cell r="B254" t="str">
            <v>Buses2023</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2.6336450863718918E-3</v>
          </cell>
          <cell r="AJ254">
            <v>2.6336450863718918E-3</v>
          </cell>
          <cell r="AK254">
            <v>2.6336450863718918E-3</v>
          </cell>
          <cell r="AL254">
            <v>2.6336450863718918E-3</v>
          </cell>
          <cell r="AM254">
            <v>2.6336450863718918E-3</v>
          </cell>
          <cell r="AN254">
            <v>2.6336450863718918E-3</v>
          </cell>
          <cell r="AO254">
            <v>2.6336450863718918E-3</v>
          </cell>
          <cell r="AP254">
            <v>2.6336450863718918E-3</v>
          </cell>
          <cell r="AQ254">
            <v>2.6336450863718918E-3</v>
          </cell>
          <cell r="AR254">
            <v>2.6336450863718918E-3</v>
          </cell>
          <cell r="AS254">
            <v>3.0107527031231901E-3</v>
          </cell>
          <cell r="AT254">
            <v>3.0146096648068846E-3</v>
          </cell>
          <cell r="AU254">
            <v>3.0185060745228226E-3</v>
          </cell>
          <cell r="AV254">
            <v>3.0224423357355507E-3</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row>
        <row r="255">
          <cell r="B255" t="str">
            <v>Buses2024</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2.6336450863718918E-3</v>
          </cell>
          <cell r="AK255">
            <v>2.6336450863718918E-3</v>
          </cell>
          <cell r="AL255">
            <v>2.6336450863718918E-3</v>
          </cell>
          <cell r="AM255">
            <v>2.6336450863718918E-3</v>
          </cell>
          <cell r="AN255">
            <v>2.6336450863718918E-3</v>
          </cell>
          <cell r="AO255">
            <v>2.6336450863718918E-3</v>
          </cell>
          <cell r="AP255">
            <v>2.6336450863718918E-3</v>
          </cell>
          <cell r="AQ255">
            <v>2.6336450863718918E-3</v>
          </cell>
          <cell r="AR255">
            <v>2.6336450863718918E-3</v>
          </cell>
          <cell r="AS255">
            <v>3.0107527031231901E-3</v>
          </cell>
          <cell r="AT255">
            <v>3.0146096648068846E-3</v>
          </cell>
          <cell r="AU255">
            <v>3.0185060745228226E-3</v>
          </cell>
          <cell r="AV255">
            <v>3.0224423357355507E-3</v>
          </cell>
          <cell r="AW255">
            <v>3.0264188560361338E-3</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row>
        <row r="256">
          <cell r="B256" t="str">
            <v>Buses2025</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2.6336450863718918E-3</v>
          </cell>
          <cell r="AL256">
            <v>2.6336450863718918E-3</v>
          </cell>
          <cell r="AM256">
            <v>2.6336450863718918E-3</v>
          </cell>
          <cell r="AN256">
            <v>2.6336450863718918E-3</v>
          </cell>
          <cell r="AO256">
            <v>2.6336450863718918E-3</v>
          </cell>
          <cell r="AP256">
            <v>2.6336450863718918E-3</v>
          </cell>
          <cell r="AQ256">
            <v>2.6336450863718918E-3</v>
          </cell>
          <cell r="AR256">
            <v>2.6336450863718918E-3</v>
          </cell>
          <cell r="AS256">
            <v>3.0107527031231901E-3</v>
          </cell>
          <cell r="AT256">
            <v>3.0146096648068846E-3</v>
          </cell>
          <cell r="AU256">
            <v>3.0185060745228226E-3</v>
          </cell>
          <cell r="AV256">
            <v>3.0224423357355507E-3</v>
          </cell>
          <cell r="AW256">
            <v>3.0264188560361338E-3</v>
          </cell>
          <cell r="AX256">
            <v>3.0304360471843997E-3</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row>
        <row r="257">
          <cell r="B257" t="str">
            <v>Buses2026</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2.6336450863718918E-3</v>
          </cell>
          <cell r="AM257">
            <v>2.6336450863718918E-3</v>
          </cell>
          <cell r="AN257">
            <v>2.6336450863718918E-3</v>
          </cell>
          <cell r="AO257">
            <v>2.6336450863718918E-3</v>
          </cell>
          <cell r="AP257">
            <v>2.6336450863718918E-3</v>
          </cell>
          <cell r="AQ257">
            <v>2.6336450863718918E-3</v>
          </cell>
          <cell r="AR257">
            <v>2.6336450863718918E-3</v>
          </cell>
          <cell r="AS257">
            <v>3.0107527031231901E-3</v>
          </cell>
          <cell r="AT257">
            <v>3.0146096648068846E-3</v>
          </cell>
          <cell r="AU257">
            <v>3.0185060745228226E-3</v>
          </cell>
          <cell r="AV257">
            <v>3.0224423357355507E-3</v>
          </cell>
          <cell r="AW257">
            <v>3.0264188560361338E-3</v>
          </cell>
          <cell r="AX257">
            <v>3.0304360471843997E-3</v>
          </cell>
          <cell r="AY257">
            <v>3.0344943251514808E-3</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row>
        <row r="258">
          <cell r="B258" t="str">
            <v>Buses2027</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2.6336450863718918E-3</v>
          </cell>
          <cell r="AN258">
            <v>2.6336450863718918E-3</v>
          </cell>
          <cell r="AO258">
            <v>2.6336450863718918E-3</v>
          </cell>
          <cell r="AP258">
            <v>2.6336450863718918E-3</v>
          </cell>
          <cell r="AQ258">
            <v>2.6336450863718918E-3</v>
          </cell>
          <cell r="AR258">
            <v>2.6336450863718918E-3</v>
          </cell>
          <cell r="AS258">
            <v>3.0107527031231901E-3</v>
          </cell>
          <cell r="AT258">
            <v>3.0146096648068846E-3</v>
          </cell>
          <cell r="AU258">
            <v>3.0185060745228226E-3</v>
          </cell>
          <cell r="AV258">
            <v>3.0224423357355507E-3</v>
          </cell>
          <cell r="AW258">
            <v>3.0264188560361338E-3</v>
          </cell>
          <cell r="AX258">
            <v>3.0304360471843997E-3</v>
          </cell>
          <cell r="AY258">
            <v>3.0344943251514808E-3</v>
          </cell>
          <cell r="AZ258">
            <v>3.0385941101630648E-3</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row>
        <row r="259">
          <cell r="B259" t="str">
            <v>Buses2028</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2.6336450863718918E-3</v>
          </cell>
          <cell r="AO259">
            <v>2.6336450863718918E-3</v>
          </cell>
          <cell r="AP259">
            <v>2.6336450863718918E-3</v>
          </cell>
          <cell r="AQ259">
            <v>2.6336450863718918E-3</v>
          </cell>
          <cell r="AR259">
            <v>2.6336450863718918E-3</v>
          </cell>
          <cell r="AS259">
            <v>3.0107527031231901E-3</v>
          </cell>
          <cell r="AT259">
            <v>3.0146096648068846E-3</v>
          </cell>
          <cell r="AU259">
            <v>3.0185060745228226E-3</v>
          </cell>
          <cell r="AV259">
            <v>3.0224423357355507E-3</v>
          </cell>
          <cell r="AW259">
            <v>3.0264188560361338E-3</v>
          </cell>
          <cell r="AX259">
            <v>3.0304360471843997E-3</v>
          </cell>
          <cell r="AY259">
            <v>3.0344943251514808E-3</v>
          </cell>
          <cell r="AZ259">
            <v>3.0385941101630648E-3</v>
          </cell>
          <cell r="BA259">
            <v>3.0427358267427138E-3</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row>
        <row r="260">
          <cell r="B260" t="str">
            <v>Buses2029</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2.6336450863718918E-3</v>
          </cell>
          <cell r="AP260">
            <v>2.6336450863718918E-3</v>
          </cell>
          <cell r="AQ260">
            <v>2.6336450863718918E-3</v>
          </cell>
          <cell r="AR260">
            <v>2.6336450863718918E-3</v>
          </cell>
          <cell r="AS260">
            <v>3.0107527031231901E-3</v>
          </cell>
          <cell r="AT260">
            <v>3.0146096648068846E-3</v>
          </cell>
          <cell r="AU260">
            <v>3.0185060745228226E-3</v>
          </cell>
          <cell r="AV260">
            <v>3.0224423357355507E-3</v>
          </cell>
          <cell r="AW260">
            <v>3.0264188560361338E-3</v>
          </cell>
          <cell r="AX260">
            <v>3.0304360471843997E-3</v>
          </cell>
          <cell r="AY260">
            <v>3.0344943251514808E-3</v>
          </cell>
          <cell r="AZ260">
            <v>3.0385941101630648E-3</v>
          </cell>
          <cell r="BA260">
            <v>3.0427358267427138E-3</v>
          </cell>
          <cell r="BB260">
            <v>3.0469199037559264E-3</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row>
        <row r="261">
          <cell r="B261" t="str">
            <v>Buses2030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2.6336450863718918E-3</v>
          </cell>
          <cell r="AQ261">
            <v>2.6336450863718918E-3</v>
          </cell>
          <cell r="AR261">
            <v>2.6336450863718918E-3</v>
          </cell>
          <cell r="AS261">
            <v>3.0107527031231901E-3</v>
          </cell>
          <cell r="AT261">
            <v>3.0146096648068846E-3</v>
          </cell>
          <cell r="AU261">
            <v>3.0185060745228226E-3</v>
          </cell>
          <cell r="AV261">
            <v>3.0224423357355507E-3</v>
          </cell>
          <cell r="AW261">
            <v>3.0264188560361338E-3</v>
          </cell>
          <cell r="AX261">
            <v>3.0304360471843997E-3</v>
          </cell>
          <cell r="AY261">
            <v>3.0344943251514808E-3</v>
          </cell>
          <cell r="AZ261">
            <v>3.0385941101630648E-3</v>
          </cell>
          <cell r="BA261">
            <v>3.0427358267427138E-3</v>
          </cell>
          <cell r="BB261">
            <v>3.0469199037559264E-3</v>
          </cell>
          <cell r="BC261">
            <v>3.0511467744545676E-3</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row>
        <row r="262">
          <cell r="B262" t="str">
            <v>Buses2031</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2.6336450863718918E-3</v>
          </cell>
          <cell r="AR262">
            <v>2.6336450863718918E-3</v>
          </cell>
          <cell r="AS262">
            <v>3.0107527031231901E-3</v>
          </cell>
          <cell r="AT262">
            <v>3.0146096648068846E-3</v>
          </cell>
          <cell r="AU262">
            <v>3.0185060745228226E-3</v>
          </cell>
          <cell r="AV262">
            <v>3.0224423357355507E-3</v>
          </cell>
          <cell r="AW262">
            <v>3.0264188560361338E-3</v>
          </cell>
          <cell r="AX262">
            <v>3.0304360471843997E-3</v>
          </cell>
          <cell r="AY262">
            <v>3.0344943251514808E-3</v>
          </cell>
          <cell r="AZ262">
            <v>3.0385941101630648E-3</v>
          </cell>
          <cell r="BA262">
            <v>3.0427358267427138E-3</v>
          </cell>
          <cell r="BB262">
            <v>3.0469199037559264E-3</v>
          </cell>
          <cell r="BC262">
            <v>3.0511467744545676E-3</v>
          </cell>
          <cell r="BD262">
            <v>3.055416876521673E-3</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row>
        <row r="263">
          <cell r="B263" t="str">
            <v>Buses2032</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2.6336450863718918E-3</v>
          </cell>
          <cell r="AS263">
            <v>3.0107527031231901E-3</v>
          </cell>
          <cell r="AT263">
            <v>3.0146096648068846E-3</v>
          </cell>
          <cell r="AU263">
            <v>3.0185060745228226E-3</v>
          </cell>
          <cell r="AV263">
            <v>3.0224423357355507E-3</v>
          </cell>
          <cell r="AW263">
            <v>3.0264188560361338E-3</v>
          </cell>
          <cell r="AX263">
            <v>3.0304360471843997E-3</v>
          </cell>
          <cell r="AY263">
            <v>3.0344943251514808E-3</v>
          </cell>
          <cell r="AZ263">
            <v>3.0385941101630648E-3</v>
          </cell>
          <cell r="BA263">
            <v>3.0427358267427138E-3</v>
          </cell>
          <cell r="BB263">
            <v>3.0469199037559264E-3</v>
          </cell>
          <cell r="BC263">
            <v>3.0511467744545676E-3</v>
          </cell>
          <cell r="BD263">
            <v>3.055416876521673E-3</v>
          </cell>
          <cell r="BE263">
            <v>3.0597306521167669E-3</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row>
        <row r="264">
          <cell r="B264" t="str">
            <v>Buses2033</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3.0107527031231901E-3</v>
          </cell>
          <cell r="AT264">
            <v>3.0146096648068846E-3</v>
          </cell>
          <cell r="AU264">
            <v>3.0185060745228226E-3</v>
          </cell>
          <cell r="AV264">
            <v>3.0224423357355507E-3</v>
          </cell>
          <cell r="AW264">
            <v>3.0264188560361338E-3</v>
          </cell>
          <cell r="AX264">
            <v>3.0304360471843997E-3</v>
          </cell>
          <cell r="AY264">
            <v>3.0344943251514808E-3</v>
          </cell>
          <cell r="AZ264">
            <v>3.0385941101630648E-3</v>
          </cell>
          <cell r="BA264">
            <v>3.0427358267427138E-3</v>
          </cell>
          <cell r="BB264">
            <v>3.0469199037559264E-3</v>
          </cell>
          <cell r="BC264">
            <v>3.0511467744545676E-3</v>
          </cell>
          <cell r="BD264">
            <v>3.055416876521673E-3</v>
          </cell>
          <cell r="BE264">
            <v>3.0597306521167669E-3</v>
          </cell>
          <cell r="BF264">
            <v>3.0640885479217006E-3</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row>
        <row r="265">
          <cell r="B265" t="str">
            <v>Buses2034</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3.0146096648068846E-3</v>
          </cell>
          <cell r="AU265">
            <v>3.0185060745228226E-3</v>
          </cell>
          <cell r="AV265">
            <v>3.0224423357355507E-3</v>
          </cell>
          <cell r="AW265">
            <v>3.0264188560361338E-3</v>
          </cell>
          <cell r="AX265">
            <v>3.0304360471843997E-3</v>
          </cell>
          <cell r="AY265">
            <v>3.0344943251514808E-3</v>
          </cell>
          <cell r="AZ265">
            <v>3.0385941101630648E-3</v>
          </cell>
          <cell r="BA265">
            <v>3.0427358267427138E-3</v>
          </cell>
          <cell r="BB265">
            <v>3.0469199037559264E-3</v>
          </cell>
          <cell r="BC265">
            <v>3.0511467744545676E-3</v>
          </cell>
          <cell r="BD265">
            <v>3.055416876521673E-3</v>
          </cell>
          <cell r="BE265">
            <v>3.0597306521167669E-3</v>
          </cell>
          <cell r="BF265">
            <v>3.0640885479217006E-3</v>
          </cell>
          <cell r="BG265">
            <v>3.4455986319381557E-3</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row>
        <row r="266">
          <cell r="B266" t="str">
            <v>Buses2035</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3.0185060745228226E-3</v>
          </cell>
          <cell r="AV266">
            <v>3.0224423357355507E-3</v>
          </cell>
          <cell r="AW266">
            <v>3.0264188560361338E-3</v>
          </cell>
          <cell r="AX266">
            <v>3.0304360471843997E-3</v>
          </cell>
          <cell r="AY266">
            <v>3.0344943251514808E-3</v>
          </cell>
          <cell r="AZ266">
            <v>3.0385941101630648E-3</v>
          </cell>
          <cell r="BA266">
            <v>3.0427358267427138E-3</v>
          </cell>
          <cell r="BB266">
            <v>3.0469199037559264E-3</v>
          </cell>
          <cell r="BC266">
            <v>3.0511467744545676E-3</v>
          </cell>
          <cell r="BD266">
            <v>3.055416876521673E-3</v>
          </cell>
          <cell r="BE266">
            <v>3.0597306521167669E-3</v>
          </cell>
          <cell r="BF266">
            <v>3.0640885479217006E-3</v>
          </cell>
          <cell r="BG266">
            <v>3.4455986319381557E-3</v>
          </cell>
          <cell r="BH266">
            <v>3.4539030882129035E-3</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row>
        <row r="267">
          <cell r="B267" t="str">
            <v>Buses2036</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3.0224423357355507E-3</v>
          </cell>
          <cell r="AW267">
            <v>3.0264188560361338E-3</v>
          </cell>
          <cell r="AX267">
            <v>3.0304360471843997E-3</v>
          </cell>
          <cell r="AY267">
            <v>3.0344943251514808E-3</v>
          </cell>
          <cell r="AZ267">
            <v>3.0385941101630648E-3</v>
          </cell>
          <cell r="BA267">
            <v>3.0427358267427138E-3</v>
          </cell>
          <cell r="BB267">
            <v>3.0469199037559264E-3</v>
          </cell>
          <cell r="BC267">
            <v>3.0511467744545676E-3</v>
          </cell>
          <cell r="BD267">
            <v>3.055416876521673E-3</v>
          </cell>
          <cell r="BE267">
            <v>3.0597306521167669E-3</v>
          </cell>
          <cell r="BF267">
            <v>3.0640885479217006E-3</v>
          </cell>
          <cell r="BG267">
            <v>3.4455986319381557E-3</v>
          </cell>
          <cell r="BH267">
            <v>3.4539030882129035E-3</v>
          </cell>
          <cell r="BI267">
            <v>3.4622924803739269E-3</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row>
        <row r="268">
          <cell r="B268" t="str">
            <v>Buses2037</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3.0264188560361338E-3</v>
          </cell>
          <cell r="AX268">
            <v>3.0304360471843997E-3</v>
          </cell>
          <cell r="AY268">
            <v>3.0344943251514808E-3</v>
          </cell>
          <cell r="AZ268">
            <v>3.0385941101630648E-3</v>
          </cell>
          <cell r="BA268">
            <v>3.0427358267427138E-3</v>
          </cell>
          <cell r="BB268">
            <v>3.0469199037559264E-3</v>
          </cell>
          <cell r="BC268">
            <v>3.0511467744545676E-3</v>
          </cell>
          <cell r="BD268">
            <v>3.055416876521673E-3</v>
          </cell>
          <cell r="BE268">
            <v>3.0597306521167669E-3</v>
          </cell>
          <cell r="BF268">
            <v>3.0640885479217006E-3</v>
          </cell>
          <cell r="BG268">
            <v>3.4455986319381557E-3</v>
          </cell>
          <cell r="BH268">
            <v>3.4539030882129035E-3</v>
          </cell>
          <cell r="BI268">
            <v>3.4622924803739269E-3</v>
          </cell>
          <cell r="BJ268">
            <v>3.4707676771240856E-3</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row>
        <row r="269">
          <cell r="B269" t="str">
            <v>Buses2038</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3.0304360471843997E-3</v>
          </cell>
          <cell r="AY269">
            <v>3.0344943251514808E-3</v>
          </cell>
          <cell r="AZ269">
            <v>3.0385941101630648E-3</v>
          </cell>
          <cell r="BA269">
            <v>3.0427358267427138E-3</v>
          </cell>
          <cell r="BB269">
            <v>3.0469199037559264E-3</v>
          </cell>
          <cell r="BC269">
            <v>3.0511467744545676E-3</v>
          </cell>
          <cell r="BD269">
            <v>3.055416876521673E-3</v>
          </cell>
          <cell r="BE269">
            <v>3.0597306521167669E-3</v>
          </cell>
          <cell r="BF269">
            <v>3.0640885479217006E-3</v>
          </cell>
          <cell r="BG269">
            <v>3.4455986319381557E-3</v>
          </cell>
          <cell r="BH269">
            <v>3.4539030882129035E-3</v>
          </cell>
          <cell r="BI269">
            <v>3.4622924803739269E-3</v>
          </cell>
          <cell r="BJ269">
            <v>3.4707676771240856E-3</v>
          </cell>
          <cell r="BK269">
            <v>3.4793295560510903E-3</v>
          </cell>
          <cell r="BL269">
            <v>0</v>
          </cell>
          <cell r="BM269">
            <v>0</v>
          </cell>
          <cell r="BN269">
            <v>0</v>
          </cell>
          <cell r="BO269">
            <v>0</v>
          </cell>
          <cell r="BP269">
            <v>0</v>
          </cell>
          <cell r="BQ269">
            <v>0</v>
          </cell>
          <cell r="BR269">
            <v>0</v>
          </cell>
          <cell r="BS269">
            <v>0</v>
          </cell>
          <cell r="BT269">
            <v>0</v>
          </cell>
          <cell r="BU269">
            <v>0</v>
          </cell>
          <cell r="BV269">
            <v>0</v>
          </cell>
          <cell r="BW269">
            <v>0</v>
          </cell>
        </row>
        <row r="270">
          <cell r="B270" t="str">
            <v>Buses2039</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3.0344943251514808E-3</v>
          </cell>
          <cell r="AZ270">
            <v>3.0385941101630648E-3</v>
          </cell>
          <cell r="BA270">
            <v>3.0427358267427138E-3</v>
          </cell>
          <cell r="BB270">
            <v>3.0469199037559264E-3</v>
          </cell>
          <cell r="BC270">
            <v>3.0511467744545676E-3</v>
          </cell>
          <cell r="BD270">
            <v>3.055416876521673E-3</v>
          </cell>
          <cell r="BE270">
            <v>3.0597306521167669E-3</v>
          </cell>
          <cell r="BF270">
            <v>3.0640885479217006E-3</v>
          </cell>
          <cell r="BG270">
            <v>3.4455986319381557E-3</v>
          </cell>
          <cell r="BH270">
            <v>3.4539030882129035E-3</v>
          </cell>
          <cell r="BI270">
            <v>3.4622924803739269E-3</v>
          </cell>
          <cell r="BJ270">
            <v>3.4707676771240856E-3</v>
          </cell>
          <cell r="BK270">
            <v>3.4793295560510903E-3</v>
          </cell>
          <cell r="BL270">
            <v>3.4879790037184305E-3</v>
          </cell>
          <cell r="BM270">
            <v>0</v>
          </cell>
          <cell r="BN270">
            <v>0</v>
          </cell>
          <cell r="BO270">
            <v>0</v>
          </cell>
          <cell r="BP270">
            <v>0</v>
          </cell>
          <cell r="BQ270">
            <v>0</v>
          </cell>
          <cell r="BR270">
            <v>0</v>
          </cell>
          <cell r="BS270">
            <v>0</v>
          </cell>
          <cell r="BT270">
            <v>0</v>
          </cell>
          <cell r="BU270">
            <v>0</v>
          </cell>
          <cell r="BV270">
            <v>0</v>
          </cell>
          <cell r="BW270">
            <v>0</v>
          </cell>
        </row>
        <row r="271">
          <cell r="B271" t="str">
            <v>Buses2040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3.0385941101630648E-3</v>
          </cell>
          <cell r="BA271">
            <v>3.0427358267427138E-3</v>
          </cell>
          <cell r="BB271">
            <v>3.0469199037559264E-3</v>
          </cell>
          <cell r="BC271">
            <v>3.0511467744545676E-3</v>
          </cell>
          <cell r="BD271">
            <v>3.055416876521673E-3</v>
          </cell>
          <cell r="BE271">
            <v>3.0597306521167669E-3</v>
          </cell>
          <cell r="BF271">
            <v>3.0640885479217006E-3</v>
          </cell>
          <cell r="BG271">
            <v>3.4455986319381557E-3</v>
          </cell>
          <cell r="BH271">
            <v>3.4539030882129035E-3</v>
          </cell>
          <cell r="BI271">
            <v>3.4622924803739269E-3</v>
          </cell>
          <cell r="BJ271">
            <v>3.4707676771240856E-3</v>
          </cell>
          <cell r="BK271">
            <v>3.4793295560510903E-3</v>
          </cell>
          <cell r="BL271">
            <v>3.4879790037184305E-3</v>
          </cell>
          <cell r="BM271">
            <v>3.4967169157570643E-3</v>
          </cell>
          <cell r="BN271">
            <v>0</v>
          </cell>
          <cell r="BO271">
            <v>0</v>
          </cell>
          <cell r="BP271">
            <v>0</v>
          </cell>
          <cell r="BQ271">
            <v>0</v>
          </cell>
          <cell r="BR271">
            <v>0</v>
          </cell>
          <cell r="BS271">
            <v>0</v>
          </cell>
          <cell r="BT271">
            <v>0</v>
          </cell>
          <cell r="BU271">
            <v>0</v>
          </cell>
          <cell r="BV271">
            <v>0</v>
          </cell>
          <cell r="BW271">
            <v>0</v>
          </cell>
        </row>
        <row r="272">
          <cell r="B272" t="str">
            <v>Buses2041</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3.0427358267427138E-3</v>
          </cell>
          <cell r="BB272">
            <v>3.0469199037559264E-3</v>
          </cell>
          <cell r="BC272">
            <v>3.0511467744545676E-3</v>
          </cell>
          <cell r="BD272">
            <v>3.055416876521673E-3</v>
          </cell>
          <cell r="BE272">
            <v>3.0597306521167669E-3</v>
          </cell>
          <cell r="BF272">
            <v>3.0640885479217006E-3</v>
          </cell>
          <cell r="BG272">
            <v>3.4455986319381557E-3</v>
          </cell>
          <cell r="BH272">
            <v>3.4539030882129035E-3</v>
          </cell>
          <cell r="BI272">
            <v>3.4622924803739269E-3</v>
          </cell>
          <cell r="BJ272">
            <v>3.4707676771240856E-3</v>
          </cell>
          <cell r="BK272">
            <v>3.4793295560510903E-3</v>
          </cell>
          <cell r="BL272">
            <v>3.4879790037184305E-3</v>
          </cell>
          <cell r="BM272">
            <v>3.4967169157570643E-3</v>
          </cell>
          <cell r="BN272">
            <v>3.5055441969583517E-3</v>
          </cell>
          <cell r="BO272">
            <v>0</v>
          </cell>
          <cell r="BP272">
            <v>0</v>
          </cell>
          <cell r="BQ272">
            <v>0</v>
          </cell>
          <cell r="BR272">
            <v>0</v>
          </cell>
          <cell r="BS272">
            <v>0</v>
          </cell>
          <cell r="BT272">
            <v>0</v>
          </cell>
          <cell r="BU272">
            <v>0</v>
          </cell>
          <cell r="BV272">
            <v>0</v>
          </cell>
          <cell r="BW272">
            <v>0</v>
          </cell>
        </row>
        <row r="273">
          <cell r="B273" t="str">
            <v>Buses2042</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3.0469199037559264E-3</v>
          </cell>
          <cell r="BC273">
            <v>3.0511467744545676E-3</v>
          </cell>
          <cell r="BD273">
            <v>3.055416876521673E-3</v>
          </cell>
          <cell r="BE273">
            <v>3.0597306521167669E-3</v>
          </cell>
          <cell r="BF273">
            <v>3.0640885479217006E-3</v>
          </cell>
          <cell r="BG273">
            <v>3.4455986319381557E-3</v>
          </cell>
          <cell r="BH273">
            <v>3.4539030882129035E-3</v>
          </cell>
          <cell r="BI273">
            <v>3.4622924803739269E-3</v>
          </cell>
          <cell r="BJ273">
            <v>3.4707676771240856E-3</v>
          </cell>
          <cell r="BK273">
            <v>3.4793295560510903E-3</v>
          </cell>
          <cell r="BL273">
            <v>3.4879790037184305E-3</v>
          </cell>
          <cell r="BM273">
            <v>3.4967169157570643E-3</v>
          </cell>
          <cell r="BN273">
            <v>3.5055441969583517E-3</v>
          </cell>
          <cell r="BO273">
            <v>3.514461761367535E-3</v>
          </cell>
          <cell r="BP273">
            <v>0</v>
          </cell>
          <cell r="BQ273">
            <v>0</v>
          </cell>
          <cell r="BR273">
            <v>0</v>
          </cell>
          <cell r="BS273">
            <v>0</v>
          </cell>
          <cell r="BT273">
            <v>0</v>
          </cell>
          <cell r="BU273">
            <v>0</v>
          </cell>
          <cell r="BV273">
            <v>0</v>
          </cell>
          <cell r="BW273">
            <v>0</v>
          </cell>
        </row>
        <row r="274">
          <cell r="B274" t="str">
            <v>Buses2043</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3.0511467744545676E-3</v>
          </cell>
          <cell r="BD274">
            <v>3.055416876521673E-3</v>
          </cell>
          <cell r="BE274">
            <v>3.0597306521167669E-3</v>
          </cell>
          <cell r="BF274">
            <v>3.0640885479217006E-3</v>
          </cell>
          <cell r="BG274">
            <v>3.4455986319381557E-3</v>
          </cell>
          <cell r="BH274">
            <v>3.4539030882129035E-3</v>
          </cell>
          <cell r="BI274">
            <v>3.4622924803739269E-3</v>
          </cell>
          <cell r="BJ274">
            <v>3.4707676771240856E-3</v>
          </cell>
          <cell r="BK274">
            <v>3.4793295560510903E-3</v>
          </cell>
          <cell r="BL274">
            <v>3.4879790037184305E-3</v>
          </cell>
          <cell r="BM274">
            <v>3.4967169157570643E-3</v>
          </cell>
          <cell r="BN274">
            <v>3.5055441969583517E-3</v>
          </cell>
          <cell r="BO274">
            <v>3.514461761367535E-3</v>
          </cell>
          <cell r="BP274">
            <v>3.5234705323785032E-3</v>
          </cell>
          <cell r="BQ274">
            <v>0</v>
          </cell>
          <cell r="BR274">
            <v>0</v>
          </cell>
          <cell r="BS274">
            <v>0</v>
          </cell>
          <cell r="BT274">
            <v>0</v>
          </cell>
          <cell r="BU274">
            <v>0</v>
          </cell>
          <cell r="BV274">
            <v>0</v>
          </cell>
          <cell r="BW274">
            <v>0</v>
          </cell>
        </row>
        <row r="275">
          <cell r="B275" t="str">
            <v>Buses2044</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3.055416876521673E-3</v>
          </cell>
          <cell r="BE275">
            <v>3.0597306521167669E-3</v>
          </cell>
          <cell r="BF275">
            <v>3.0640885479217006E-3</v>
          </cell>
          <cell r="BG275">
            <v>3.4455986319381557E-3</v>
          </cell>
          <cell r="BH275">
            <v>3.4539030882129035E-3</v>
          </cell>
          <cell r="BI275">
            <v>3.4622924803739269E-3</v>
          </cell>
          <cell r="BJ275">
            <v>3.4707676771240856E-3</v>
          </cell>
          <cell r="BK275">
            <v>3.4793295560510903E-3</v>
          </cell>
          <cell r="BL275">
            <v>3.4879790037184305E-3</v>
          </cell>
          <cell r="BM275">
            <v>3.4967169157570643E-3</v>
          </cell>
          <cell r="BN275">
            <v>3.5055441969583517E-3</v>
          </cell>
          <cell r="BO275">
            <v>3.514461761367535E-3</v>
          </cell>
          <cell r="BP275">
            <v>3.5234705323785032E-3</v>
          </cell>
          <cell r="BQ275">
            <v>3.5325714428294241E-3</v>
          </cell>
          <cell r="BR275">
            <v>0</v>
          </cell>
          <cell r="BS275">
            <v>0</v>
          </cell>
          <cell r="BT275">
            <v>0</v>
          </cell>
          <cell r="BU275">
            <v>0</v>
          </cell>
          <cell r="BV275">
            <v>0</v>
          </cell>
          <cell r="BW275">
            <v>0</v>
          </cell>
        </row>
        <row r="276">
          <cell r="B276" t="str">
            <v>Buses2045</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3.0597306521167669E-3</v>
          </cell>
          <cell r="BF276">
            <v>3.0640885479217006E-3</v>
          </cell>
          <cell r="BG276">
            <v>3.4455986319381557E-3</v>
          </cell>
          <cell r="BH276">
            <v>3.4539030882129035E-3</v>
          </cell>
          <cell r="BI276">
            <v>3.4622924803739269E-3</v>
          </cell>
          <cell r="BJ276">
            <v>3.4707676771240856E-3</v>
          </cell>
          <cell r="BK276">
            <v>3.4793295560510903E-3</v>
          </cell>
          <cell r="BL276">
            <v>3.4879790037184305E-3</v>
          </cell>
          <cell r="BM276">
            <v>3.4967169157570643E-3</v>
          </cell>
          <cell r="BN276">
            <v>3.5055441969583517E-3</v>
          </cell>
          <cell r="BO276">
            <v>3.514461761367535E-3</v>
          </cell>
          <cell r="BP276">
            <v>3.5234705323785032E-3</v>
          </cell>
          <cell r="BQ276">
            <v>3.5325714428294241E-3</v>
          </cell>
          <cell r="BR276">
            <v>3.5417654350992714E-3</v>
          </cell>
          <cell r="BS276">
            <v>0</v>
          </cell>
          <cell r="BT276">
            <v>0</v>
          </cell>
          <cell r="BU276">
            <v>0</v>
          </cell>
          <cell r="BV276">
            <v>0</v>
          </cell>
          <cell r="BW276">
            <v>0</v>
          </cell>
        </row>
        <row r="277">
          <cell r="B277" t="str">
            <v>Buses2046</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3.0640885479217006E-3</v>
          </cell>
          <cell r="BG277">
            <v>3.4455986319381557E-3</v>
          </cell>
          <cell r="BH277">
            <v>3.4539030882129035E-3</v>
          </cell>
          <cell r="BI277">
            <v>3.4622924803739269E-3</v>
          </cell>
          <cell r="BJ277">
            <v>3.4707676771240856E-3</v>
          </cell>
          <cell r="BK277">
            <v>3.4793295560510903E-3</v>
          </cell>
          <cell r="BL277">
            <v>3.4879790037184305E-3</v>
          </cell>
          <cell r="BM277">
            <v>3.4967169157570643E-3</v>
          </cell>
          <cell r="BN277">
            <v>3.5055441969583517E-3</v>
          </cell>
          <cell r="BO277">
            <v>3.514461761367535E-3</v>
          </cell>
          <cell r="BP277">
            <v>3.5234705323785032E-3</v>
          </cell>
          <cell r="BQ277">
            <v>3.5325714428294241E-3</v>
          </cell>
          <cell r="BR277">
            <v>3.5417654350992714E-3</v>
          </cell>
          <cell r="BS277">
            <v>3.5510534612054265E-3</v>
          </cell>
          <cell r="BT277">
            <v>0</v>
          </cell>
          <cell r="BU277">
            <v>0</v>
          </cell>
          <cell r="BV277">
            <v>0</v>
          </cell>
          <cell r="BW277">
            <v>0</v>
          </cell>
        </row>
        <row r="278">
          <cell r="B278" t="str">
            <v>Buses2047</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3.4455986319381557E-3</v>
          </cell>
          <cell r="BH278">
            <v>3.4539030882129035E-3</v>
          </cell>
          <cell r="BI278">
            <v>3.4622924803739269E-3</v>
          </cell>
          <cell r="BJ278">
            <v>3.4707676771240856E-3</v>
          </cell>
          <cell r="BK278">
            <v>3.4793295560510903E-3</v>
          </cell>
          <cell r="BL278">
            <v>3.4879790037184305E-3</v>
          </cell>
          <cell r="BM278">
            <v>3.4967169157570643E-3</v>
          </cell>
          <cell r="BN278">
            <v>3.5055441969583517E-3</v>
          </cell>
          <cell r="BO278">
            <v>3.514461761367535E-3</v>
          </cell>
          <cell r="BP278">
            <v>3.5234705323785032E-3</v>
          </cell>
          <cell r="BQ278">
            <v>3.5325714428294241E-3</v>
          </cell>
          <cell r="BR278">
            <v>3.5417654350992714E-3</v>
          </cell>
          <cell r="BS278">
            <v>3.5510534612054265E-3</v>
          </cell>
          <cell r="BT278">
            <v>3.5604364829022739E-3</v>
          </cell>
          <cell r="BU278">
            <v>0</v>
          </cell>
          <cell r="BV278">
            <v>0</v>
          </cell>
          <cell r="BW278">
            <v>0</v>
          </cell>
        </row>
        <row r="279">
          <cell r="B279" t="str">
            <v>Buses2048</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3.4539030882129035E-3</v>
          </cell>
          <cell r="BI279">
            <v>3.4622924803739269E-3</v>
          </cell>
          <cell r="BJ279">
            <v>3.4707676771240856E-3</v>
          </cell>
          <cell r="BK279">
            <v>3.4793295560510903E-3</v>
          </cell>
          <cell r="BL279">
            <v>3.4879790037184305E-3</v>
          </cell>
          <cell r="BM279">
            <v>3.4967169157570643E-3</v>
          </cell>
          <cell r="BN279">
            <v>3.5055441969583517E-3</v>
          </cell>
          <cell r="BO279">
            <v>3.514461761367535E-3</v>
          </cell>
          <cell r="BP279">
            <v>3.5234705323785032E-3</v>
          </cell>
          <cell r="BQ279">
            <v>3.5325714428294241E-3</v>
          </cell>
          <cell r="BR279">
            <v>3.5417654350992714E-3</v>
          </cell>
          <cell r="BS279">
            <v>3.5510534612054265E-3</v>
          </cell>
          <cell r="BT279">
            <v>3.5604364829022739E-3</v>
          </cell>
          <cell r="BU279">
            <v>3.9470230885320784E-3</v>
          </cell>
          <cell r="BV279">
            <v>0</v>
          </cell>
          <cell r="BW279">
            <v>0</v>
          </cell>
        </row>
        <row r="280">
          <cell r="B280" t="str">
            <v>Buses2049</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3.4622924803739269E-3</v>
          </cell>
          <cell r="BJ280">
            <v>3.4707676771240856E-3</v>
          </cell>
          <cell r="BK280">
            <v>3.4793295560510903E-3</v>
          </cell>
          <cell r="BL280">
            <v>3.4879790037184305E-3</v>
          </cell>
          <cell r="BM280">
            <v>3.4967169157570643E-3</v>
          </cell>
          <cell r="BN280">
            <v>3.5055441969583517E-3</v>
          </cell>
          <cell r="BO280">
            <v>3.514461761367535E-3</v>
          </cell>
          <cell r="BP280">
            <v>3.5234705323785032E-3</v>
          </cell>
          <cell r="BQ280">
            <v>3.5325714428294241E-3</v>
          </cell>
          <cell r="BR280">
            <v>3.5417654350992714E-3</v>
          </cell>
          <cell r="BS280">
            <v>3.5510534612054265E-3</v>
          </cell>
          <cell r="BT280">
            <v>3.5604364829022739E-3</v>
          </cell>
          <cell r="BU280">
            <v>3.9470230885320784E-3</v>
          </cell>
          <cell r="BV280">
            <v>3.9604559878040971E-3</v>
          </cell>
          <cell r="BW280">
            <v>0</v>
          </cell>
        </row>
        <row r="281">
          <cell r="B281" t="str">
            <v>Buses2050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3.4707676771240856E-3</v>
          </cell>
          <cell r="BK281">
            <v>3.4793295560510903E-3</v>
          </cell>
          <cell r="BL281">
            <v>3.4879790037184305E-3</v>
          </cell>
          <cell r="BM281">
            <v>3.4967169157570643E-3</v>
          </cell>
          <cell r="BN281">
            <v>3.5055441969583517E-3</v>
          </cell>
          <cell r="BO281">
            <v>3.514461761367535E-3</v>
          </cell>
          <cell r="BP281">
            <v>3.5234705323785032E-3</v>
          </cell>
          <cell r="BQ281">
            <v>3.5325714428294241E-3</v>
          </cell>
          <cell r="BR281">
            <v>3.5417654350992714E-3</v>
          </cell>
          <cell r="BS281">
            <v>3.5510534612054265E-3</v>
          </cell>
          <cell r="BT281">
            <v>3.5604364829022739E-3</v>
          </cell>
          <cell r="BU281">
            <v>3.9470230885320784E-3</v>
          </cell>
          <cell r="BV281">
            <v>3.9604559878040971E-3</v>
          </cell>
          <cell r="BW281">
            <v>3.9740262753851438E-3</v>
          </cell>
        </row>
      </sheetData>
      <sheetData sheetId="11"/>
      <sheetData sheetId="12"/>
      <sheetData sheetId="13"/>
      <sheetData sheetId="14"/>
      <sheetData sheetId="15"/>
      <sheetData sheetId="16"/>
      <sheetData sheetId="17">
        <row r="6">
          <cell r="B6" t="str">
            <v>Cars|2010</v>
          </cell>
          <cell r="E6">
            <v>5666.52</v>
          </cell>
          <cell r="F6">
            <v>5666.52</v>
          </cell>
          <cell r="G6">
            <v>6279.86</v>
          </cell>
          <cell r="H6">
            <v>6279.86</v>
          </cell>
          <cell r="I6">
            <v>6279.86</v>
          </cell>
          <cell r="J6">
            <v>6279.86</v>
          </cell>
          <cell r="K6">
            <v>6279.86</v>
          </cell>
          <cell r="L6">
            <v>8319.98</v>
          </cell>
          <cell r="M6">
            <v>8319.98</v>
          </cell>
          <cell r="N6">
            <v>8319.98</v>
          </cell>
          <cell r="O6">
            <v>8319.98</v>
          </cell>
          <cell r="P6">
            <v>8319.98</v>
          </cell>
          <cell r="Q6">
            <v>9149.2099999999991</v>
          </cell>
          <cell r="R6">
            <v>8400.99</v>
          </cell>
          <cell r="S6">
            <v>8815.01</v>
          </cell>
          <cell r="T6">
            <v>8596.48</v>
          </cell>
          <cell r="U6">
            <v>9207.84</v>
          </cell>
          <cell r="V6">
            <v>9412.16</v>
          </cell>
          <cell r="W6">
            <v>10635.33</v>
          </cell>
          <cell r="X6">
            <v>10175.15</v>
          </cell>
          <cell r="Y6">
            <v>10328.31</v>
          </cell>
          <cell r="Z6">
            <v>11692.14</v>
          </cell>
          <cell r="AA6">
            <v>12341.3</v>
          </cell>
          <cell r="AB6">
            <v>11342.32</v>
          </cell>
          <cell r="AC6">
            <v>11986.48</v>
          </cell>
          <cell r="AD6">
            <v>12262.77</v>
          </cell>
          <cell r="AE6">
            <v>12921.6</v>
          </cell>
          <cell r="AF6">
            <v>12827.81</v>
          </cell>
          <cell r="AG6">
            <v>12156.28</v>
          </cell>
          <cell r="AH6">
            <v>13636.06</v>
          </cell>
          <cell r="AI6">
            <v>13487.87</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row>
        <row r="7">
          <cell r="B7" t="str">
            <v>Cars|2011</v>
          </cell>
          <cell r="E7">
            <v>5666.52</v>
          </cell>
          <cell r="F7">
            <v>5666.52</v>
          </cell>
          <cell r="G7">
            <v>5666.52</v>
          </cell>
          <cell r="H7">
            <v>6279.86</v>
          </cell>
          <cell r="I7">
            <v>6279.86</v>
          </cell>
          <cell r="J7">
            <v>6279.86</v>
          </cell>
          <cell r="K7">
            <v>6279.86</v>
          </cell>
          <cell r="L7">
            <v>6279.86</v>
          </cell>
          <cell r="M7">
            <v>8319.98</v>
          </cell>
          <cell r="N7">
            <v>8319.98</v>
          </cell>
          <cell r="O7">
            <v>8319.98</v>
          </cell>
          <cell r="P7">
            <v>8319.98</v>
          </cell>
          <cell r="Q7">
            <v>8319.98</v>
          </cell>
          <cell r="R7">
            <v>9149.2099999999991</v>
          </cell>
          <cell r="S7">
            <v>8400.99</v>
          </cell>
          <cell r="T7">
            <v>8815.01</v>
          </cell>
          <cell r="U7">
            <v>8596.48</v>
          </cell>
          <cell r="V7">
            <v>9207.84</v>
          </cell>
          <cell r="W7">
            <v>9412.16</v>
          </cell>
          <cell r="X7">
            <v>10635.33</v>
          </cell>
          <cell r="Y7">
            <v>10175.15</v>
          </cell>
          <cell r="Z7">
            <v>10328.31</v>
          </cell>
          <cell r="AA7">
            <v>11692.14</v>
          </cell>
          <cell r="AB7">
            <v>12341.3</v>
          </cell>
          <cell r="AC7">
            <v>11342.32</v>
          </cell>
          <cell r="AD7">
            <v>11986.48</v>
          </cell>
          <cell r="AE7">
            <v>12262.77</v>
          </cell>
          <cell r="AF7">
            <v>12921.6</v>
          </cell>
          <cell r="AG7">
            <v>12827.81</v>
          </cell>
          <cell r="AH7">
            <v>12156.28</v>
          </cell>
          <cell r="AI7">
            <v>13636.06</v>
          </cell>
          <cell r="AJ7">
            <v>13487.87</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row>
        <row r="8">
          <cell r="B8" t="str">
            <v>Cars|2012</v>
          </cell>
          <cell r="E8">
            <v>6517.04</v>
          </cell>
          <cell r="F8">
            <v>5666.52</v>
          </cell>
          <cell r="G8">
            <v>5666.52</v>
          </cell>
          <cell r="H8">
            <v>5666.52</v>
          </cell>
          <cell r="I8">
            <v>6279.86</v>
          </cell>
          <cell r="J8">
            <v>6279.86</v>
          </cell>
          <cell r="K8">
            <v>6279.86</v>
          </cell>
          <cell r="L8">
            <v>6279.86</v>
          </cell>
          <cell r="M8">
            <v>6279.86</v>
          </cell>
          <cell r="N8">
            <v>8319.98</v>
          </cell>
          <cell r="O8">
            <v>8319.98</v>
          </cell>
          <cell r="P8">
            <v>8319.98</v>
          </cell>
          <cell r="Q8">
            <v>8319.98</v>
          </cell>
          <cell r="R8">
            <v>8319.98</v>
          </cell>
          <cell r="S8">
            <v>9149.2099999999991</v>
          </cell>
          <cell r="T8">
            <v>8400.99</v>
          </cell>
          <cell r="U8">
            <v>8815.01</v>
          </cell>
          <cell r="V8">
            <v>8596.48</v>
          </cell>
          <cell r="W8">
            <v>9207.84</v>
          </cell>
          <cell r="X8">
            <v>9412.16</v>
          </cell>
          <cell r="Y8">
            <v>10635.33</v>
          </cell>
          <cell r="Z8">
            <v>10175.15</v>
          </cell>
          <cell r="AA8">
            <v>10328.31</v>
          </cell>
          <cell r="AB8">
            <v>11692.14</v>
          </cell>
          <cell r="AC8">
            <v>12341.3</v>
          </cell>
          <cell r="AD8">
            <v>11342.32</v>
          </cell>
          <cell r="AE8">
            <v>11986.48</v>
          </cell>
          <cell r="AF8">
            <v>12262.77</v>
          </cell>
          <cell r="AG8">
            <v>12921.6</v>
          </cell>
          <cell r="AH8">
            <v>12827.81</v>
          </cell>
          <cell r="AI8">
            <v>12156.28</v>
          </cell>
          <cell r="AJ8">
            <v>13636.06</v>
          </cell>
          <cell r="AK8">
            <v>13487.87</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row>
        <row r="9">
          <cell r="B9" t="str">
            <v>Cars|2013</v>
          </cell>
          <cell r="E9">
            <v>6517.04</v>
          </cell>
          <cell r="F9">
            <v>6517.04</v>
          </cell>
          <cell r="G9">
            <v>5666.52</v>
          </cell>
          <cell r="H9">
            <v>5666.52</v>
          </cell>
          <cell r="I9">
            <v>5666.52</v>
          </cell>
          <cell r="J9">
            <v>6279.86</v>
          </cell>
          <cell r="K9">
            <v>6279.86</v>
          </cell>
          <cell r="L9">
            <v>6279.86</v>
          </cell>
          <cell r="M9">
            <v>6279.86</v>
          </cell>
          <cell r="N9">
            <v>6279.86</v>
          </cell>
          <cell r="O9">
            <v>8319.98</v>
          </cell>
          <cell r="P9">
            <v>8319.98</v>
          </cell>
          <cell r="Q9">
            <v>8319.98</v>
          </cell>
          <cell r="R9">
            <v>8319.98</v>
          </cell>
          <cell r="S9">
            <v>8319.98</v>
          </cell>
          <cell r="T9">
            <v>9149.2099999999991</v>
          </cell>
          <cell r="U9">
            <v>8400.99</v>
          </cell>
          <cell r="V9">
            <v>8815.01</v>
          </cell>
          <cell r="W9">
            <v>8596.48</v>
          </cell>
          <cell r="X9">
            <v>9207.84</v>
          </cell>
          <cell r="Y9">
            <v>9412.16</v>
          </cell>
          <cell r="Z9">
            <v>10635.33</v>
          </cell>
          <cell r="AA9">
            <v>10175.15</v>
          </cell>
          <cell r="AB9">
            <v>10328.31</v>
          </cell>
          <cell r="AC9">
            <v>11692.14</v>
          </cell>
          <cell r="AD9">
            <v>12341.3</v>
          </cell>
          <cell r="AE9">
            <v>11342.32</v>
          </cell>
          <cell r="AF9">
            <v>11986.48</v>
          </cell>
          <cell r="AG9">
            <v>12262.77</v>
          </cell>
          <cell r="AH9">
            <v>12921.6</v>
          </cell>
          <cell r="AI9">
            <v>12827.81</v>
          </cell>
          <cell r="AJ9">
            <v>12156.28</v>
          </cell>
          <cell r="AK9">
            <v>13636.06</v>
          </cell>
          <cell r="AL9">
            <v>13487.87</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row>
        <row r="10">
          <cell r="B10" t="str">
            <v>Cars|2014</v>
          </cell>
          <cell r="E10">
            <v>6517.04</v>
          </cell>
          <cell r="F10">
            <v>6517.04</v>
          </cell>
          <cell r="G10">
            <v>6517.04</v>
          </cell>
          <cell r="H10">
            <v>5666.52</v>
          </cell>
          <cell r="I10">
            <v>5666.52</v>
          </cell>
          <cell r="J10">
            <v>5666.52</v>
          </cell>
          <cell r="K10">
            <v>6279.86</v>
          </cell>
          <cell r="L10">
            <v>6279.86</v>
          </cell>
          <cell r="M10">
            <v>6279.86</v>
          </cell>
          <cell r="N10">
            <v>6279.86</v>
          </cell>
          <cell r="O10">
            <v>6279.86</v>
          </cell>
          <cell r="P10">
            <v>8319.98</v>
          </cell>
          <cell r="Q10">
            <v>8319.98</v>
          </cell>
          <cell r="R10">
            <v>8319.98</v>
          </cell>
          <cell r="S10">
            <v>8319.98</v>
          </cell>
          <cell r="T10">
            <v>8319.98</v>
          </cell>
          <cell r="U10">
            <v>9149.2099999999991</v>
          </cell>
          <cell r="V10">
            <v>8400.99</v>
          </cell>
          <cell r="W10">
            <v>8815.01</v>
          </cell>
          <cell r="X10">
            <v>8596.48</v>
          </cell>
          <cell r="Y10">
            <v>9207.84</v>
          </cell>
          <cell r="Z10">
            <v>9412.16</v>
          </cell>
          <cell r="AA10">
            <v>10635.33</v>
          </cell>
          <cell r="AB10">
            <v>10175.15</v>
          </cell>
          <cell r="AC10">
            <v>10328.31</v>
          </cell>
          <cell r="AD10">
            <v>11692.14</v>
          </cell>
          <cell r="AE10">
            <v>12341.3</v>
          </cell>
          <cell r="AF10">
            <v>11342.32</v>
          </cell>
          <cell r="AG10">
            <v>11986.48</v>
          </cell>
          <cell r="AH10">
            <v>12262.77</v>
          </cell>
          <cell r="AI10">
            <v>12921.6</v>
          </cell>
          <cell r="AJ10">
            <v>12827.81</v>
          </cell>
          <cell r="AK10">
            <v>12156.28</v>
          </cell>
          <cell r="AL10">
            <v>13636.06</v>
          </cell>
          <cell r="AM10">
            <v>13487.87</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t="str">
            <v>Cars|2015</v>
          </cell>
          <cell r="E11">
            <v>6517.04</v>
          </cell>
          <cell r="F11">
            <v>6517.04</v>
          </cell>
          <cell r="G11">
            <v>6517.04</v>
          </cell>
          <cell r="H11">
            <v>6517.04</v>
          </cell>
          <cell r="I11">
            <v>5666.52</v>
          </cell>
          <cell r="J11">
            <v>5666.52</v>
          </cell>
          <cell r="K11">
            <v>5666.52</v>
          </cell>
          <cell r="L11">
            <v>6279.86</v>
          </cell>
          <cell r="M11">
            <v>6279.86</v>
          </cell>
          <cell r="N11">
            <v>6279.86</v>
          </cell>
          <cell r="O11">
            <v>6279.86</v>
          </cell>
          <cell r="P11">
            <v>6279.86</v>
          </cell>
          <cell r="Q11">
            <v>8319.98</v>
          </cell>
          <cell r="R11">
            <v>8319.98</v>
          </cell>
          <cell r="S11">
            <v>8319.98</v>
          </cell>
          <cell r="T11">
            <v>8319.98</v>
          </cell>
          <cell r="U11">
            <v>8319.98</v>
          </cell>
          <cell r="V11">
            <v>9149.2099999999991</v>
          </cell>
          <cell r="W11">
            <v>8400.99</v>
          </cell>
          <cell r="X11">
            <v>8815.01</v>
          </cell>
          <cell r="Y11">
            <v>8596.48</v>
          </cell>
          <cell r="Z11">
            <v>9207.84</v>
          </cell>
          <cell r="AA11">
            <v>9412.16</v>
          </cell>
          <cell r="AB11">
            <v>10635.33</v>
          </cell>
          <cell r="AC11">
            <v>10175.15</v>
          </cell>
          <cell r="AD11">
            <v>10328.31</v>
          </cell>
          <cell r="AE11">
            <v>11692.14</v>
          </cell>
          <cell r="AF11">
            <v>12341.3</v>
          </cell>
          <cell r="AG11">
            <v>11342.32</v>
          </cell>
          <cell r="AH11">
            <v>11986.48</v>
          </cell>
          <cell r="AI11">
            <v>12262.77</v>
          </cell>
          <cell r="AJ11">
            <v>12921.6</v>
          </cell>
          <cell r="AK11">
            <v>12827.81</v>
          </cell>
          <cell r="AL11">
            <v>12156.28</v>
          </cell>
          <cell r="AM11">
            <v>13636.06</v>
          </cell>
          <cell r="AN11">
            <v>13487.87</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row>
        <row r="12">
          <cell r="B12" t="str">
            <v>Cars|2016</v>
          </cell>
          <cell r="E12">
            <v>6517.04</v>
          </cell>
          <cell r="F12">
            <v>6517.04</v>
          </cell>
          <cell r="G12">
            <v>6517.04</v>
          </cell>
          <cell r="H12">
            <v>6517.04</v>
          </cell>
          <cell r="I12">
            <v>6517.04</v>
          </cell>
          <cell r="J12">
            <v>5666.52</v>
          </cell>
          <cell r="K12">
            <v>5666.52</v>
          </cell>
          <cell r="L12">
            <v>5666.52</v>
          </cell>
          <cell r="M12">
            <v>6279.86</v>
          </cell>
          <cell r="N12">
            <v>6279.86</v>
          </cell>
          <cell r="O12">
            <v>6279.86</v>
          </cell>
          <cell r="P12">
            <v>6279.86</v>
          </cell>
          <cell r="Q12">
            <v>6279.86</v>
          </cell>
          <cell r="R12">
            <v>8319.98</v>
          </cell>
          <cell r="S12">
            <v>8319.98</v>
          </cell>
          <cell r="T12">
            <v>8319.98</v>
          </cell>
          <cell r="U12">
            <v>8319.98</v>
          </cell>
          <cell r="V12">
            <v>8319.98</v>
          </cell>
          <cell r="W12">
            <v>9149.2099999999991</v>
          </cell>
          <cell r="X12">
            <v>8400.99</v>
          </cell>
          <cell r="Y12">
            <v>8815.01</v>
          </cell>
          <cell r="Z12">
            <v>8596.48</v>
          </cell>
          <cell r="AA12">
            <v>9207.84</v>
          </cell>
          <cell r="AB12">
            <v>9412.16</v>
          </cell>
          <cell r="AC12">
            <v>10635.33</v>
          </cell>
          <cell r="AD12">
            <v>10175.15</v>
          </cell>
          <cell r="AE12">
            <v>10328.31</v>
          </cell>
          <cell r="AF12">
            <v>11692.14</v>
          </cell>
          <cell r="AG12">
            <v>12341.3</v>
          </cell>
          <cell r="AH12">
            <v>11342.32</v>
          </cell>
          <cell r="AI12">
            <v>11986.48</v>
          </cell>
          <cell r="AJ12">
            <v>12262.77</v>
          </cell>
          <cell r="AK12">
            <v>12921.6</v>
          </cell>
          <cell r="AL12">
            <v>12827.81</v>
          </cell>
          <cell r="AM12">
            <v>12156.28</v>
          </cell>
          <cell r="AN12">
            <v>13636.06</v>
          </cell>
          <cell r="AO12">
            <v>13487.87</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row>
        <row r="13">
          <cell r="B13" t="str">
            <v>Cars|2017</v>
          </cell>
          <cell r="E13">
            <v>6517.04</v>
          </cell>
          <cell r="F13">
            <v>6517.04</v>
          </cell>
          <cell r="G13">
            <v>6517.04</v>
          </cell>
          <cell r="H13">
            <v>6517.04</v>
          </cell>
          <cell r="I13">
            <v>6517.04</v>
          </cell>
          <cell r="J13">
            <v>6517.04</v>
          </cell>
          <cell r="K13">
            <v>5666.52</v>
          </cell>
          <cell r="L13">
            <v>5666.52</v>
          </cell>
          <cell r="M13">
            <v>5666.52</v>
          </cell>
          <cell r="N13">
            <v>6279.86</v>
          </cell>
          <cell r="O13">
            <v>6279.86</v>
          </cell>
          <cell r="P13">
            <v>6279.86</v>
          </cell>
          <cell r="Q13">
            <v>6279.86</v>
          </cell>
          <cell r="R13">
            <v>6279.86</v>
          </cell>
          <cell r="S13">
            <v>8319.98</v>
          </cell>
          <cell r="T13">
            <v>8319.98</v>
          </cell>
          <cell r="U13">
            <v>8319.98</v>
          </cell>
          <cell r="V13">
            <v>8319.98</v>
          </cell>
          <cell r="W13">
            <v>8319.98</v>
          </cell>
          <cell r="X13">
            <v>9149.2099999999991</v>
          </cell>
          <cell r="Y13">
            <v>8400.99</v>
          </cell>
          <cell r="Z13">
            <v>8815.01</v>
          </cell>
          <cell r="AA13">
            <v>8596.48</v>
          </cell>
          <cell r="AB13">
            <v>9207.84</v>
          </cell>
          <cell r="AC13">
            <v>9412.16</v>
          </cell>
          <cell r="AD13">
            <v>10635.33</v>
          </cell>
          <cell r="AE13">
            <v>10175.15</v>
          </cell>
          <cell r="AF13">
            <v>10328.31</v>
          </cell>
          <cell r="AG13">
            <v>11692.14</v>
          </cell>
          <cell r="AH13">
            <v>12341.3</v>
          </cell>
          <cell r="AI13">
            <v>11342.32</v>
          </cell>
          <cell r="AJ13">
            <v>11986.48</v>
          </cell>
          <cell r="AK13">
            <v>12262.77</v>
          </cell>
          <cell r="AL13">
            <v>12921.6</v>
          </cell>
          <cell r="AM13">
            <v>12827.81</v>
          </cell>
          <cell r="AN13">
            <v>12156.28</v>
          </cell>
          <cell r="AO13">
            <v>13636.06</v>
          </cell>
          <cell r="AP13">
            <v>13487.87</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row>
        <row r="14">
          <cell r="B14" t="str">
            <v>Cars|2018</v>
          </cell>
          <cell r="E14">
            <v>6517.04</v>
          </cell>
          <cell r="F14">
            <v>6517.04</v>
          </cell>
          <cell r="G14">
            <v>6517.04</v>
          </cell>
          <cell r="H14">
            <v>6517.04</v>
          </cell>
          <cell r="I14">
            <v>6517.04</v>
          </cell>
          <cell r="J14">
            <v>6517.04</v>
          </cell>
          <cell r="K14">
            <v>6517.04</v>
          </cell>
          <cell r="L14">
            <v>5666.52</v>
          </cell>
          <cell r="M14">
            <v>5666.52</v>
          </cell>
          <cell r="N14">
            <v>5666.52</v>
          </cell>
          <cell r="O14">
            <v>6279.86</v>
          </cell>
          <cell r="P14">
            <v>6279.86</v>
          </cell>
          <cell r="Q14">
            <v>6279.86</v>
          </cell>
          <cell r="R14">
            <v>6279.86</v>
          </cell>
          <cell r="S14">
            <v>6279.86</v>
          </cell>
          <cell r="T14">
            <v>8319.98</v>
          </cell>
          <cell r="U14">
            <v>8319.98</v>
          </cell>
          <cell r="V14">
            <v>8319.98</v>
          </cell>
          <cell r="W14">
            <v>8319.98</v>
          </cell>
          <cell r="X14">
            <v>8319.98</v>
          </cell>
          <cell r="Y14">
            <v>9149.2099999999991</v>
          </cell>
          <cell r="Z14">
            <v>8400.99</v>
          </cell>
          <cell r="AA14">
            <v>8815.01</v>
          </cell>
          <cell r="AB14">
            <v>8596.48</v>
          </cell>
          <cell r="AC14">
            <v>9207.84</v>
          </cell>
          <cell r="AD14">
            <v>9412.16</v>
          </cell>
          <cell r="AE14">
            <v>10635.33</v>
          </cell>
          <cell r="AF14">
            <v>10175.15</v>
          </cell>
          <cell r="AG14">
            <v>10328.31</v>
          </cell>
          <cell r="AH14">
            <v>11692.14</v>
          </cell>
          <cell r="AI14">
            <v>12341.3</v>
          </cell>
          <cell r="AJ14">
            <v>11342.32</v>
          </cell>
          <cell r="AK14">
            <v>11986.48</v>
          </cell>
          <cell r="AL14">
            <v>12262.77</v>
          </cell>
          <cell r="AM14">
            <v>12921.6</v>
          </cell>
          <cell r="AN14">
            <v>12827.81</v>
          </cell>
          <cell r="AO14">
            <v>12156.28</v>
          </cell>
          <cell r="AP14">
            <v>13636.06</v>
          </cell>
          <cell r="AQ14">
            <v>13487.87</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row>
        <row r="15">
          <cell r="B15" t="str">
            <v>Cars|2019</v>
          </cell>
          <cell r="E15">
            <v>6517.04</v>
          </cell>
          <cell r="F15">
            <v>6517.04</v>
          </cell>
          <cell r="G15">
            <v>6517.04</v>
          </cell>
          <cell r="H15">
            <v>6517.04</v>
          </cell>
          <cell r="I15">
            <v>6517.04</v>
          </cell>
          <cell r="J15">
            <v>6517.04</v>
          </cell>
          <cell r="K15">
            <v>6517.04</v>
          </cell>
          <cell r="L15">
            <v>6517.04</v>
          </cell>
          <cell r="M15">
            <v>5666.52</v>
          </cell>
          <cell r="N15">
            <v>5666.52</v>
          </cell>
          <cell r="O15">
            <v>5666.52</v>
          </cell>
          <cell r="P15">
            <v>6279.86</v>
          </cell>
          <cell r="Q15">
            <v>6279.86</v>
          </cell>
          <cell r="R15">
            <v>6279.86</v>
          </cell>
          <cell r="S15">
            <v>6279.86</v>
          </cell>
          <cell r="T15">
            <v>6279.86</v>
          </cell>
          <cell r="U15">
            <v>8319.98</v>
          </cell>
          <cell r="V15">
            <v>8319.98</v>
          </cell>
          <cell r="W15">
            <v>8319.98</v>
          </cell>
          <cell r="X15">
            <v>8319.98</v>
          </cell>
          <cell r="Y15">
            <v>8319.98</v>
          </cell>
          <cell r="Z15">
            <v>9149.2099999999991</v>
          </cell>
          <cell r="AA15">
            <v>8400.99</v>
          </cell>
          <cell r="AB15">
            <v>8815.01</v>
          </cell>
          <cell r="AC15">
            <v>8596.48</v>
          </cell>
          <cell r="AD15">
            <v>9207.84</v>
          </cell>
          <cell r="AE15">
            <v>9412.16</v>
          </cell>
          <cell r="AF15">
            <v>10635.33</v>
          </cell>
          <cell r="AG15">
            <v>10175.15</v>
          </cell>
          <cell r="AH15">
            <v>10328.31</v>
          </cell>
          <cell r="AI15">
            <v>11692.14</v>
          </cell>
          <cell r="AJ15">
            <v>12341.3</v>
          </cell>
          <cell r="AK15">
            <v>11342.32</v>
          </cell>
          <cell r="AL15">
            <v>11986.48</v>
          </cell>
          <cell r="AM15">
            <v>12262.77</v>
          </cell>
          <cell r="AN15">
            <v>12921.6</v>
          </cell>
          <cell r="AO15">
            <v>12827.81</v>
          </cell>
          <cell r="AP15">
            <v>12156.28</v>
          </cell>
          <cell r="AQ15">
            <v>13636.06</v>
          </cell>
          <cell r="AR15">
            <v>13487.87</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row>
        <row r="16">
          <cell r="B16" t="str">
            <v>Cars|2020</v>
          </cell>
          <cell r="E16">
            <v>6517.04</v>
          </cell>
          <cell r="F16">
            <v>6517.04</v>
          </cell>
          <cell r="G16">
            <v>6517.04</v>
          </cell>
          <cell r="H16">
            <v>6517.04</v>
          </cell>
          <cell r="I16">
            <v>6517.04</v>
          </cell>
          <cell r="J16">
            <v>6517.04</v>
          </cell>
          <cell r="K16">
            <v>6517.04</v>
          </cell>
          <cell r="L16">
            <v>6517.04</v>
          </cell>
          <cell r="M16">
            <v>6517.04</v>
          </cell>
          <cell r="N16">
            <v>5666.52</v>
          </cell>
          <cell r="O16">
            <v>5666.52</v>
          </cell>
          <cell r="P16">
            <v>5666.52</v>
          </cell>
          <cell r="Q16">
            <v>6279.86</v>
          </cell>
          <cell r="R16">
            <v>6279.86</v>
          </cell>
          <cell r="S16">
            <v>6279.86</v>
          </cell>
          <cell r="T16">
            <v>6279.86</v>
          </cell>
          <cell r="U16">
            <v>6279.86</v>
          </cell>
          <cell r="V16">
            <v>8319.98</v>
          </cell>
          <cell r="W16">
            <v>8319.98</v>
          </cell>
          <cell r="X16">
            <v>8319.98</v>
          </cell>
          <cell r="Y16">
            <v>8319.98</v>
          </cell>
          <cell r="Z16">
            <v>8319.98</v>
          </cell>
          <cell r="AA16">
            <v>9149.2099999999991</v>
          </cell>
          <cell r="AB16">
            <v>8400.99</v>
          </cell>
          <cell r="AC16">
            <v>8815.01</v>
          </cell>
          <cell r="AD16">
            <v>8596.48</v>
          </cell>
          <cell r="AE16">
            <v>9207.84</v>
          </cell>
          <cell r="AF16">
            <v>9412.16</v>
          </cell>
          <cell r="AG16">
            <v>10635.33</v>
          </cell>
          <cell r="AH16">
            <v>10175.15</v>
          </cell>
          <cell r="AI16">
            <v>10328.31</v>
          </cell>
          <cell r="AJ16">
            <v>11692.14</v>
          </cell>
          <cell r="AK16">
            <v>12341.3</v>
          </cell>
          <cell r="AL16">
            <v>11342.32</v>
          </cell>
          <cell r="AM16">
            <v>11986.48</v>
          </cell>
          <cell r="AN16">
            <v>12262.77</v>
          </cell>
          <cell r="AO16">
            <v>12921.6</v>
          </cell>
          <cell r="AP16">
            <v>12827.81</v>
          </cell>
          <cell r="AQ16">
            <v>12156.28</v>
          </cell>
          <cell r="AR16">
            <v>13636.06</v>
          </cell>
          <cell r="AS16">
            <v>13487.87</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row>
        <row r="17">
          <cell r="B17" t="str">
            <v>Cars|2021</v>
          </cell>
          <cell r="E17">
            <v>6517.04</v>
          </cell>
          <cell r="F17">
            <v>6517.04</v>
          </cell>
          <cell r="G17">
            <v>6517.04</v>
          </cell>
          <cell r="H17">
            <v>6517.04</v>
          </cell>
          <cell r="I17">
            <v>6517.04</v>
          </cell>
          <cell r="J17">
            <v>6517.04</v>
          </cell>
          <cell r="K17">
            <v>6517.04</v>
          </cell>
          <cell r="L17">
            <v>6517.04</v>
          </cell>
          <cell r="M17">
            <v>6517.04</v>
          </cell>
          <cell r="N17">
            <v>6517.04</v>
          </cell>
          <cell r="O17">
            <v>5666.52</v>
          </cell>
          <cell r="P17">
            <v>5666.52</v>
          </cell>
          <cell r="Q17">
            <v>5666.52</v>
          </cell>
          <cell r="R17">
            <v>6279.86</v>
          </cell>
          <cell r="S17">
            <v>6279.86</v>
          </cell>
          <cell r="T17">
            <v>6279.86</v>
          </cell>
          <cell r="U17">
            <v>6279.86</v>
          </cell>
          <cell r="V17">
            <v>6279.86</v>
          </cell>
          <cell r="W17">
            <v>8319.98</v>
          </cell>
          <cell r="X17">
            <v>8319.98</v>
          </cell>
          <cell r="Y17">
            <v>8319.98</v>
          </cell>
          <cell r="Z17">
            <v>8319.98</v>
          </cell>
          <cell r="AA17">
            <v>8319.98</v>
          </cell>
          <cell r="AB17">
            <v>9149.2099999999991</v>
          </cell>
          <cell r="AC17">
            <v>8400.99</v>
          </cell>
          <cell r="AD17">
            <v>8815.01</v>
          </cell>
          <cell r="AE17">
            <v>8596.48</v>
          </cell>
          <cell r="AF17">
            <v>9207.84</v>
          </cell>
          <cell r="AG17">
            <v>9412.16</v>
          </cell>
          <cell r="AH17">
            <v>10635.33</v>
          </cell>
          <cell r="AI17">
            <v>10175.15</v>
          </cell>
          <cell r="AJ17">
            <v>10328.31</v>
          </cell>
          <cell r="AK17">
            <v>11692.14</v>
          </cell>
          <cell r="AL17">
            <v>12341.3</v>
          </cell>
          <cell r="AM17">
            <v>11342.32</v>
          </cell>
          <cell r="AN17">
            <v>11986.48</v>
          </cell>
          <cell r="AO17">
            <v>12262.77</v>
          </cell>
          <cell r="AP17">
            <v>12921.6</v>
          </cell>
          <cell r="AQ17">
            <v>12827.81</v>
          </cell>
          <cell r="AR17">
            <v>12156.28</v>
          </cell>
          <cell r="AS17">
            <v>13636.06</v>
          </cell>
          <cell r="AT17">
            <v>13487.87</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row>
        <row r="18">
          <cell r="B18" t="str">
            <v>Cars|2022</v>
          </cell>
          <cell r="E18">
            <v>6517.04</v>
          </cell>
          <cell r="F18">
            <v>6517.04</v>
          </cell>
          <cell r="G18">
            <v>6517.04</v>
          </cell>
          <cell r="H18">
            <v>6517.04</v>
          </cell>
          <cell r="I18">
            <v>6517.04</v>
          </cell>
          <cell r="J18">
            <v>6517.04</v>
          </cell>
          <cell r="K18">
            <v>6517.04</v>
          </cell>
          <cell r="L18">
            <v>6517.04</v>
          </cell>
          <cell r="M18">
            <v>6517.04</v>
          </cell>
          <cell r="N18">
            <v>6517.04</v>
          </cell>
          <cell r="O18">
            <v>6517.04</v>
          </cell>
          <cell r="P18">
            <v>5666.52</v>
          </cell>
          <cell r="Q18">
            <v>5666.52</v>
          </cell>
          <cell r="R18">
            <v>5666.52</v>
          </cell>
          <cell r="S18">
            <v>6279.86</v>
          </cell>
          <cell r="T18">
            <v>6279.86</v>
          </cell>
          <cell r="U18">
            <v>6279.86</v>
          </cell>
          <cell r="V18">
            <v>6279.86</v>
          </cell>
          <cell r="W18">
            <v>6279.86</v>
          </cell>
          <cell r="X18">
            <v>8319.98</v>
          </cell>
          <cell r="Y18">
            <v>8319.98</v>
          </cell>
          <cell r="Z18">
            <v>8319.98</v>
          </cell>
          <cell r="AA18">
            <v>8319.98</v>
          </cell>
          <cell r="AB18">
            <v>8319.98</v>
          </cell>
          <cell r="AC18">
            <v>9149.2099999999991</v>
          </cell>
          <cell r="AD18">
            <v>8400.99</v>
          </cell>
          <cell r="AE18">
            <v>8815.01</v>
          </cell>
          <cell r="AF18">
            <v>8596.48</v>
          </cell>
          <cell r="AG18">
            <v>9207.84</v>
          </cell>
          <cell r="AH18">
            <v>9412.16</v>
          </cell>
          <cell r="AI18">
            <v>10635.33</v>
          </cell>
          <cell r="AJ18">
            <v>10175.15</v>
          </cell>
          <cell r="AK18">
            <v>10328.31</v>
          </cell>
          <cell r="AL18">
            <v>11692.14</v>
          </cell>
          <cell r="AM18">
            <v>12341.3</v>
          </cell>
          <cell r="AN18">
            <v>11342.32</v>
          </cell>
          <cell r="AO18">
            <v>11986.48</v>
          </cell>
          <cell r="AP18">
            <v>12262.77</v>
          </cell>
          <cell r="AQ18">
            <v>12921.6</v>
          </cell>
          <cell r="AR18">
            <v>12827.81</v>
          </cell>
          <cell r="AS18">
            <v>12156.28</v>
          </cell>
          <cell r="AT18">
            <v>13636.06</v>
          </cell>
          <cell r="AU18">
            <v>13487.87</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row>
        <row r="19">
          <cell r="B19" t="str">
            <v>Cars|2023</v>
          </cell>
          <cell r="E19">
            <v>6517.04</v>
          </cell>
          <cell r="F19">
            <v>6517.04</v>
          </cell>
          <cell r="G19">
            <v>6517.04</v>
          </cell>
          <cell r="H19">
            <v>6517.04</v>
          </cell>
          <cell r="I19">
            <v>6517.04</v>
          </cell>
          <cell r="J19">
            <v>6517.04</v>
          </cell>
          <cell r="K19">
            <v>6517.04</v>
          </cell>
          <cell r="L19">
            <v>6517.04</v>
          </cell>
          <cell r="M19">
            <v>6517.04</v>
          </cell>
          <cell r="N19">
            <v>6517.04</v>
          </cell>
          <cell r="O19">
            <v>6517.04</v>
          </cell>
          <cell r="P19">
            <v>6517.04</v>
          </cell>
          <cell r="Q19">
            <v>5666.52</v>
          </cell>
          <cell r="R19">
            <v>5666.52</v>
          </cell>
          <cell r="S19">
            <v>5666.52</v>
          </cell>
          <cell r="T19">
            <v>6279.86</v>
          </cell>
          <cell r="U19">
            <v>6279.86</v>
          </cell>
          <cell r="V19">
            <v>6279.86</v>
          </cell>
          <cell r="W19">
            <v>6279.86</v>
          </cell>
          <cell r="X19">
            <v>6279.86</v>
          </cell>
          <cell r="Y19">
            <v>8319.98</v>
          </cell>
          <cell r="Z19">
            <v>8319.98</v>
          </cell>
          <cell r="AA19">
            <v>8319.98</v>
          </cell>
          <cell r="AB19">
            <v>8319.98</v>
          </cell>
          <cell r="AC19">
            <v>8319.98</v>
          </cell>
          <cell r="AD19">
            <v>9149.2099999999991</v>
          </cell>
          <cell r="AE19">
            <v>8400.99</v>
          </cell>
          <cell r="AF19">
            <v>8815.01</v>
          </cell>
          <cell r="AG19">
            <v>8596.48</v>
          </cell>
          <cell r="AH19">
            <v>9207.84</v>
          </cell>
          <cell r="AI19">
            <v>9412.16</v>
          </cell>
          <cell r="AJ19">
            <v>10635.33</v>
          </cell>
          <cell r="AK19">
            <v>10175.15</v>
          </cell>
          <cell r="AL19">
            <v>10328.31</v>
          </cell>
          <cell r="AM19">
            <v>11692.14</v>
          </cell>
          <cell r="AN19">
            <v>12341.3</v>
          </cell>
          <cell r="AO19">
            <v>11342.32</v>
          </cell>
          <cell r="AP19">
            <v>11986.48</v>
          </cell>
          <cell r="AQ19">
            <v>12262.77</v>
          </cell>
          <cell r="AR19">
            <v>12921.6</v>
          </cell>
          <cell r="AS19">
            <v>12827.81</v>
          </cell>
          <cell r="AT19">
            <v>12156.28</v>
          </cell>
          <cell r="AU19">
            <v>13636.06</v>
          </cell>
          <cell r="AV19">
            <v>13487.87</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row>
        <row r="20">
          <cell r="B20" t="str">
            <v>Cars|2024</v>
          </cell>
          <cell r="E20">
            <v>6517.04</v>
          </cell>
          <cell r="F20">
            <v>6517.04</v>
          </cell>
          <cell r="G20">
            <v>6517.04</v>
          </cell>
          <cell r="H20">
            <v>6517.04</v>
          </cell>
          <cell r="I20">
            <v>6517.04</v>
          </cell>
          <cell r="J20">
            <v>6517.04</v>
          </cell>
          <cell r="K20">
            <v>6517.04</v>
          </cell>
          <cell r="L20">
            <v>6517.04</v>
          </cell>
          <cell r="M20">
            <v>6517.04</v>
          </cell>
          <cell r="N20">
            <v>6517.04</v>
          </cell>
          <cell r="O20">
            <v>6517.04</v>
          </cell>
          <cell r="P20">
            <v>6517.04</v>
          </cell>
          <cell r="Q20">
            <v>6517.04</v>
          </cell>
          <cell r="R20">
            <v>5666.52</v>
          </cell>
          <cell r="S20">
            <v>5666.52</v>
          </cell>
          <cell r="T20">
            <v>5666.52</v>
          </cell>
          <cell r="U20">
            <v>6279.86</v>
          </cell>
          <cell r="V20">
            <v>6279.86</v>
          </cell>
          <cell r="W20">
            <v>6279.86</v>
          </cell>
          <cell r="X20">
            <v>6279.86</v>
          </cell>
          <cell r="Y20">
            <v>6279.86</v>
          </cell>
          <cell r="Z20">
            <v>8319.98</v>
          </cell>
          <cell r="AA20">
            <v>8319.98</v>
          </cell>
          <cell r="AB20">
            <v>8319.98</v>
          </cell>
          <cell r="AC20">
            <v>8319.98</v>
          </cell>
          <cell r="AD20">
            <v>8319.98</v>
          </cell>
          <cell r="AE20">
            <v>9149.2099999999991</v>
          </cell>
          <cell r="AF20">
            <v>8400.99</v>
          </cell>
          <cell r="AG20">
            <v>8815.01</v>
          </cell>
          <cell r="AH20">
            <v>8596.48</v>
          </cell>
          <cell r="AI20">
            <v>9207.84</v>
          </cell>
          <cell r="AJ20">
            <v>9412.16</v>
          </cell>
          <cell r="AK20">
            <v>10635.33</v>
          </cell>
          <cell r="AL20">
            <v>10175.15</v>
          </cell>
          <cell r="AM20">
            <v>10328.31</v>
          </cell>
          <cell r="AN20">
            <v>11692.14</v>
          </cell>
          <cell r="AO20">
            <v>12341.3</v>
          </cell>
          <cell r="AP20">
            <v>11342.32</v>
          </cell>
          <cell r="AQ20">
            <v>11986.48</v>
          </cell>
          <cell r="AR20">
            <v>12262.77</v>
          </cell>
          <cell r="AS20">
            <v>12921.6</v>
          </cell>
          <cell r="AT20">
            <v>12827.81</v>
          </cell>
          <cell r="AU20">
            <v>12156.28</v>
          </cell>
          <cell r="AV20">
            <v>13636.06</v>
          </cell>
          <cell r="AW20">
            <v>13487.87</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row>
        <row r="21">
          <cell r="B21" t="str">
            <v>Cars|2025</v>
          </cell>
          <cell r="E21">
            <v>6517.04</v>
          </cell>
          <cell r="F21">
            <v>6517.04</v>
          </cell>
          <cell r="G21">
            <v>6517.04</v>
          </cell>
          <cell r="H21">
            <v>6517.04</v>
          </cell>
          <cell r="I21">
            <v>6517.04</v>
          </cell>
          <cell r="J21">
            <v>6517.04</v>
          </cell>
          <cell r="K21">
            <v>6517.04</v>
          </cell>
          <cell r="L21">
            <v>6517.04</v>
          </cell>
          <cell r="M21">
            <v>6517.04</v>
          </cell>
          <cell r="N21">
            <v>6517.04</v>
          </cell>
          <cell r="O21">
            <v>6517.04</v>
          </cell>
          <cell r="P21">
            <v>6517.04</v>
          </cell>
          <cell r="Q21">
            <v>6517.04</v>
          </cell>
          <cell r="R21">
            <v>6517.04</v>
          </cell>
          <cell r="S21">
            <v>5666.52</v>
          </cell>
          <cell r="T21">
            <v>5666.52</v>
          </cell>
          <cell r="U21">
            <v>5666.52</v>
          </cell>
          <cell r="V21">
            <v>6279.86</v>
          </cell>
          <cell r="W21">
            <v>6279.86</v>
          </cell>
          <cell r="X21">
            <v>6279.86</v>
          </cell>
          <cell r="Y21">
            <v>6279.86</v>
          </cell>
          <cell r="Z21">
            <v>6279.86</v>
          </cell>
          <cell r="AA21">
            <v>8319.98</v>
          </cell>
          <cell r="AB21">
            <v>8319.98</v>
          </cell>
          <cell r="AC21">
            <v>8319.98</v>
          </cell>
          <cell r="AD21">
            <v>8319.98</v>
          </cell>
          <cell r="AE21">
            <v>8319.98</v>
          </cell>
          <cell r="AF21">
            <v>9149.2099999999991</v>
          </cell>
          <cell r="AG21">
            <v>8400.99</v>
          </cell>
          <cell r="AH21">
            <v>8815.01</v>
          </cell>
          <cell r="AI21">
            <v>8596.48</v>
          </cell>
          <cell r="AJ21">
            <v>9207.84</v>
          </cell>
          <cell r="AK21">
            <v>9412.16</v>
          </cell>
          <cell r="AL21">
            <v>10635.33</v>
          </cell>
          <cell r="AM21">
            <v>10175.15</v>
          </cell>
          <cell r="AN21">
            <v>10328.31</v>
          </cell>
          <cell r="AO21">
            <v>11692.14</v>
          </cell>
          <cell r="AP21">
            <v>12341.3</v>
          </cell>
          <cell r="AQ21">
            <v>11342.32</v>
          </cell>
          <cell r="AR21">
            <v>11986.48</v>
          </cell>
          <cell r="AS21">
            <v>12262.77</v>
          </cell>
          <cell r="AT21">
            <v>12921.6</v>
          </cell>
          <cell r="AU21">
            <v>12827.81</v>
          </cell>
          <cell r="AV21">
            <v>12156.28</v>
          </cell>
          <cell r="AW21">
            <v>13636.06</v>
          </cell>
          <cell r="AX21">
            <v>13487.87</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row>
        <row r="22">
          <cell r="B22" t="str">
            <v>Cars|2026</v>
          </cell>
          <cell r="E22">
            <v>6517.04</v>
          </cell>
          <cell r="F22">
            <v>6517.04</v>
          </cell>
          <cell r="G22">
            <v>6517.04</v>
          </cell>
          <cell r="H22">
            <v>6517.04</v>
          </cell>
          <cell r="I22">
            <v>6517.04</v>
          </cell>
          <cell r="J22">
            <v>6517.04</v>
          </cell>
          <cell r="K22">
            <v>6517.04</v>
          </cell>
          <cell r="L22">
            <v>6517.04</v>
          </cell>
          <cell r="M22">
            <v>6517.04</v>
          </cell>
          <cell r="N22">
            <v>6517.04</v>
          </cell>
          <cell r="O22">
            <v>6517.04</v>
          </cell>
          <cell r="P22">
            <v>6517.04</v>
          </cell>
          <cell r="Q22">
            <v>6517.04</v>
          </cell>
          <cell r="R22">
            <v>6517.04</v>
          </cell>
          <cell r="S22">
            <v>6517.04</v>
          </cell>
          <cell r="T22">
            <v>5666.52</v>
          </cell>
          <cell r="U22">
            <v>5666.52</v>
          </cell>
          <cell r="V22">
            <v>5666.52</v>
          </cell>
          <cell r="W22">
            <v>6279.86</v>
          </cell>
          <cell r="X22">
            <v>6279.86</v>
          </cell>
          <cell r="Y22">
            <v>6279.86</v>
          </cell>
          <cell r="Z22">
            <v>6279.86</v>
          </cell>
          <cell r="AA22">
            <v>6279.86</v>
          </cell>
          <cell r="AB22">
            <v>8319.98</v>
          </cell>
          <cell r="AC22">
            <v>8319.98</v>
          </cell>
          <cell r="AD22">
            <v>8319.98</v>
          </cell>
          <cell r="AE22">
            <v>8319.98</v>
          </cell>
          <cell r="AF22">
            <v>8319.98</v>
          </cell>
          <cell r="AG22">
            <v>9149.2099999999991</v>
          </cell>
          <cell r="AH22">
            <v>8400.99</v>
          </cell>
          <cell r="AI22">
            <v>8815.01</v>
          </cell>
          <cell r="AJ22">
            <v>8596.48</v>
          </cell>
          <cell r="AK22">
            <v>9207.84</v>
          </cell>
          <cell r="AL22">
            <v>9412.16</v>
          </cell>
          <cell r="AM22">
            <v>10635.33</v>
          </cell>
          <cell r="AN22">
            <v>10175.15</v>
          </cell>
          <cell r="AO22">
            <v>10328.31</v>
          </cell>
          <cell r="AP22">
            <v>11692.14</v>
          </cell>
          <cell r="AQ22">
            <v>12341.3</v>
          </cell>
          <cell r="AR22">
            <v>11342.32</v>
          </cell>
          <cell r="AS22">
            <v>11986.48</v>
          </cell>
          <cell r="AT22">
            <v>12262.77</v>
          </cell>
          <cell r="AU22">
            <v>12921.6</v>
          </cell>
          <cell r="AV22">
            <v>12827.81</v>
          </cell>
          <cell r="AW22">
            <v>12156.28</v>
          </cell>
          <cell r="AX22">
            <v>13636.06</v>
          </cell>
          <cell r="AY22">
            <v>13487.87</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row>
        <row r="23">
          <cell r="B23" t="str">
            <v>Cars|2027</v>
          </cell>
          <cell r="E23">
            <v>6517.04</v>
          </cell>
          <cell r="F23">
            <v>6517.04</v>
          </cell>
          <cell r="G23">
            <v>6517.04</v>
          </cell>
          <cell r="H23">
            <v>6517.04</v>
          </cell>
          <cell r="I23">
            <v>6517.04</v>
          </cell>
          <cell r="J23">
            <v>6517.04</v>
          </cell>
          <cell r="K23">
            <v>6517.04</v>
          </cell>
          <cell r="L23">
            <v>6517.04</v>
          </cell>
          <cell r="M23">
            <v>6517.04</v>
          </cell>
          <cell r="N23">
            <v>6517.04</v>
          </cell>
          <cell r="O23">
            <v>6517.04</v>
          </cell>
          <cell r="P23">
            <v>6517.04</v>
          </cell>
          <cell r="Q23">
            <v>6517.04</v>
          </cell>
          <cell r="R23">
            <v>6517.04</v>
          </cell>
          <cell r="S23">
            <v>6517.04</v>
          </cell>
          <cell r="T23">
            <v>6517.04</v>
          </cell>
          <cell r="U23">
            <v>5666.52</v>
          </cell>
          <cell r="V23">
            <v>5666.52</v>
          </cell>
          <cell r="W23">
            <v>5666.52</v>
          </cell>
          <cell r="X23">
            <v>6279.86</v>
          </cell>
          <cell r="Y23">
            <v>6279.86</v>
          </cell>
          <cell r="Z23">
            <v>6279.86</v>
          </cell>
          <cell r="AA23">
            <v>6279.86</v>
          </cell>
          <cell r="AB23">
            <v>6279.86</v>
          </cell>
          <cell r="AC23">
            <v>8319.98</v>
          </cell>
          <cell r="AD23">
            <v>8319.98</v>
          </cell>
          <cell r="AE23">
            <v>8319.98</v>
          </cell>
          <cell r="AF23">
            <v>8319.98</v>
          </cell>
          <cell r="AG23">
            <v>8319.98</v>
          </cell>
          <cell r="AH23">
            <v>9149.2099999999991</v>
          </cell>
          <cell r="AI23">
            <v>8400.99</v>
          </cell>
          <cell r="AJ23">
            <v>8815.01</v>
          </cell>
          <cell r="AK23">
            <v>8596.48</v>
          </cell>
          <cell r="AL23">
            <v>9207.84</v>
          </cell>
          <cell r="AM23">
            <v>9412.16</v>
          </cell>
          <cell r="AN23">
            <v>10635.33</v>
          </cell>
          <cell r="AO23">
            <v>10175.15</v>
          </cell>
          <cell r="AP23">
            <v>10328.31</v>
          </cell>
          <cell r="AQ23">
            <v>11692.14</v>
          </cell>
          <cell r="AR23">
            <v>12341.3</v>
          </cell>
          <cell r="AS23">
            <v>11342.32</v>
          </cell>
          <cell r="AT23">
            <v>11986.48</v>
          </cell>
          <cell r="AU23">
            <v>12262.77</v>
          </cell>
          <cell r="AV23">
            <v>12921.6</v>
          </cell>
          <cell r="AW23">
            <v>12827.81</v>
          </cell>
          <cell r="AX23">
            <v>12156.28</v>
          </cell>
          <cell r="AY23">
            <v>13636.06</v>
          </cell>
          <cell r="AZ23">
            <v>13487.87</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row>
        <row r="24">
          <cell r="B24" t="str">
            <v>Cars|2028</v>
          </cell>
          <cell r="E24">
            <v>6517.04</v>
          </cell>
          <cell r="F24">
            <v>6517.04</v>
          </cell>
          <cell r="G24">
            <v>6517.04</v>
          </cell>
          <cell r="H24">
            <v>6517.04</v>
          </cell>
          <cell r="I24">
            <v>6517.04</v>
          </cell>
          <cell r="J24">
            <v>6517.04</v>
          </cell>
          <cell r="K24">
            <v>6517.04</v>
          </cell>
          <cell r="L24">
            <v>6517.04</v>
          </cell>
          <cell r="M24">
            <v>6517.04</v>
          </cell>
          <cell r="N24">
            <v>6517.04</v>
          </cell>
          <cell r="O24">
            <v>6517.04</v>
          </cell>
          <cell r="P24">
            <v>6517.04</v>
          </cell>
          <cell r="Q24">
            <v>6517.04</v>
          </cell>
          <cell r="R24">
            <v>6517.04</v>
          </cell>
          <cell r="S24">
            <v>6517.04</v>
          </cell>
          <cell r="T24">
            <v>6517.04</v>
          </cell>
          <cell r="U24">
            <v>6517.04</v>
          </cell>
          <cell r="V24">
            <v>5666.52</v>
          </cell>
          <cell r="W24">
            <v>5666.52</v>
          </cell>
          <cell r="X24">
            <v>5666.52</v>
          </cell>
          <cell r="Y24">
            <v>6279.86</v>
          </cell>
          <cell r="Z24">
            <v>6279.86</v>
          </cell>
          <cell r="AA24">
            <v>6279.86</v>
          </cell>
          <cell r="AB24">
            <v>6279.86</v>
          </cell>
          <cell r="AC24">
            <v>6279.86</v>
          </cell>
          <cell r="AD24">
            <v>8319.98</v>
          </cell>
          <cell r="AE24">
            <v>8319.98</v>
          </cell>
          <cell r="AF24">
            <v>8319.98</v>
          </cell>
          <cell r="AG24">
            <v>8319.98</v>
          </cell>
          <cell r="AH24">
            <v>8319.98</v>
          </cell>
          <cell r="AI24">
            <v>9149.2099999999991</v>
          </cell>
          <cell r="AJ24">
            <v>8400.99</v>
          </cell>
          <cell r="AK24">
            <v>8815.01</v>
          </cell>
          <cell r="AL24">
            <v>8596.48</v>
          </cell>
          <cell r="AM24">
            <v>9207.84</v>
          </cell>
          <cell r="AN24">
            <v>9412.16</v>
          </cell>
          <cell r="AO24">
            <v>10635.33</v>
          </cell>
          <cell r="AP24">
            <v>10175.15</v>
          </cell>
          <cell r="AQ24">
            <v>10328.31</v>
          </cell>
          <cell r="AR24">
            <v>11692.14</v>
          </cell>
          <cell r="AS24">
            <v>12341.3</v>
          </cell>
          <cell r="AT24">
            <v>11342.32</v>
          </cell>
          <cell r="AU24">
            <v>11986.48</v>
          </cell>
          <cell r="AV24">
            <v>12262.77</v>
          </cell>
          <cell r="AW24">
            <v>12921.6</v>
          </cell>
          <cell r="AX24">
            <v>12827.81</v>
          </cell>
          <cell r="AY24">
            <v>12156.28</v>
          </cell>
          <cell r="AZ24">
            <v>13636.06</v>
          </cell>
          <cell r="BA24">
            <v>13487.87</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row>
        <row r="25">
          <cell r="B25" t="str">
            <v>Cars|2029</v>
          </cell>
          <cell r="E25">
            <v>6517.04</v>
          </cell>
          <cell r="F25">
            <v>6517.04</v>
          </cell>
          <cell r="G25">
            <v>6517.04</v>
          </cell>
          <cell r="H25">
            <v>6517.04</v>
          </cell>
          <cell r="I25">
            <v>6517.04</v>
          </cell>
          <cell r="J25">
            <v>6517.04</v>
          </cell>
          <cell r="K25">
            <v>6517.04</v>
          </cell>
          <cell r="L25">
            <v>6517.04</v>
          </cell>
          <cell r="M25">
            <v>6517.04</v>
          </cell>
          <cell r="N25">
            <v>6517.04</v>
          </cell>
          <cell r="O25">
            <v>6517.04</v>
          </cell>
          <cell r="P25">
            <v>6517.04</v>
          </cell>
          <cell r="Q25">
            <v>6517.04</v>
          </cell>
          <cell r="R25">
            <v>6517.04</v>
          </cell>
          <cell r="S25">
            <v>6517.04</v>
          </cell>
          <cell r="T25">
            <v>6517.04</v>
          </cell>
          <cell r="U25">
            <v>6517.04</v>
          </cell>
          <cell r="V25">
            <v>6517.04</v>
          </cell>
          <cell r="W25">
            <v>5666.52</v>
          </cell>
          <cell r="X25">
            <v>5666.52</v>
          </cell>
          <cell r="Y25">
            <v>5666.52</v>
          </cell>
          <cell r="Z25">
            <v>6279.86</v>
          </cell>
          <cell r="AA25">
            <v>6279.86</v>
          </cell>
          <cell r="AB25">
            <v>6279.86</v>
          </cell>
          <cell r="AC25">
            <v>6279.86</v>
          </cell>
          <cell r="AD25">
            <v>6279.86</v>
          </cell>
          <cell r="AE25">
            <v>8319.98</v>
          </cell>
          <cell r="AF25">
            <v>8319.98</v>
          </cell>
          <cell r="AG25">
            <v>8319.98</v>
          </cell>
          <cell r="AH25">
            <v>8319.98</v>
          </cell>
          <cell r="AI25">
            <v>8319.98</v>
          </cell>
          <cell r="AJ25">
            <v>9149.2099999999991</v>
          </cell>
          <cell r="AK25">
            <v>8400.99</v>
          </cell>
          <cell r="AL25">
            <v>8815.01</v>
          </cell>
          <cell r="AM25">
            <v>8596.48</v>
          </cell>
          <cell r="AN25">
            <v>9207.84</v>
          </cell>
          <cell r="AO25">
            <v>9412.16</v>
          </cell>
          <cell r="AP25">
            <v>10635.33</v>
          </cell>
          <cell r="AQ25">
            <v>10175.15</v>
          </cell>
          <cell r="AR25">
            <v>10328.31</v>
          </cell>
          <cell r="AS25">
            <v>11692.14</v>
          </cell>
          <cell r="AT25">
            <v>12341.3</v>
          </cell>
          <cell r="AU25">
            <v>11342.32</v>
          </cell>
          <cell r="AV25">
            <v>11986.48</v>
          </cell>
          <cell r="AW25">
            <v>12262.77</v>
          </cell>
          <cell r="AX25">
            <v>12921.6</v>
          </cell>
          <cell r="AY25">
            <v>12827.81</v>
          </cell>
          <cell r="AZ25">
            <v>12156.28</v>
          </cell>
          <cell r="BA25">
            <v>13636.06</v>
          </cell>
          <cell r="BB25">
            <v>13487.87</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row>
        <row r="26">
          <cell r="B26" t="str">
            <v>Cars|2030</v>
          </cell>
          <cell r="E26">
            <v>6517.04</v>
          </cell>
          <cell r="F26">
            <v>6517.04</v>
          </cell>
          <cell r="G26">
            <v>6517.04</v>
          </cell>
          <cell r="H26">
            <v>6517.04</v>
          </cell>
          <cell r="I26">
            <v>6517.04</v>
          </cell>
          <cell r="J26">
            <v>6517.04</v>
          </cell>
          <cell r="K26">
            <v>6517.04</v>
          </cell>
          <cell r="L26">
            <v>6517.04</v>
          </cell>
          <cell r="M26">
            <v>6517.04</v>
          </cell>
          <cell r="N26">
            <v>6517.04</v>
          </cell>
          <cell r="O26">
            <v>6517.04</v>
          </cell>
          <cell r="P26">
            <v>6517.04</v>
          </cell>
          <cell r="Q26">
            <v>6517.04</v>
          </cell>
          <cell r="R26">
            <v>6517.04</v>
          </cell>
          <cell r="S26">
            <v>6517.04</v>
          </cell>
          <cell r="T26">
            <v>6517.04</v>
          </cell>
          <cell r="U26">
            <v>6517.04</v>
          </cell>
          <cell r="V26">
            <v>6517.04</v>
          </cell>
          <cell r="W26">
            <v>6517.04</v>
          </cell>
          <cell r="X26">
            <v>5666.52</v>
          </cell>
          <cell r="Y26">
            <v>5666.52</v>
          </cell>
          <cell r="Z26">
            <v>5666.52</v>
          </cell>
          <cell r="AA26">
            <v>6279.86</v>
          </cell>
          <cell r="AB26">
            <v>6279.86</v>
          </cell>
          <cell r="AC26">
            <v>6279.86</v>
          </cell>
          <cell r="AD26">
            <v>6279.86</v>
          </cell>
          <cell r="AE26">
            <v>6279.86</v>
          </cell>
          <cell r="AF26">
            <v>8319.98</v>
          </cell>
          <cell r="AG26">
            <v>8319.98</v>
          </cell>
          <cell r="AH26">
            <v>8319.98</v>
          </cell>
          <cell r="AI26">
            <v>8319.98</v>
          </cell>
          <cell r="AJ26">
            <v>8319.98</v>
          </cell>
          <cell r="AK26">
            <v>9149.2099999999991</v>
          </cell>
          <cell r="AL26">
            <v>8400.99</v>
          </cell>
          <cell r="AM26">
            <v>8815.01</v>
          </cell>
          <cell r="AN26">
            <v>8596.48</v>
          </cell>
          <cell r="AO26">
            <v>9207.84</v>
          </cell>
          <cell r="AP26">
            <v>9412.16</v>
          </cell>
          <cell r="AQ26">
            <v>10635.33</v>
          </cell>
          <cell r="AR26">
            <v>10175.15</v>
          </cell>
          <cell r="AS26">
            <v>10328.31</v>
          </cell>
          <cell r="AT26">
            <v>11692.14</v>
          </cell>
          <cell r="AU26">
            <v>12341.3</v>
          </cell>
          <cell r="AV26">
            <v>11342.32</v>
          </cell>
          <cell r="AW26">
            <v>11986.48</v>
          </cell>
          <cell r="AX26">
            <v>12262.77</v>
          </cell>
          <cell r="AY26">
            <v>12921.6</v>
          </cell>
          <cell r="AZ26">
            <v>12827.81</v>
          </cell>
          <cell r="BA26">
            <v>12156.28</v>
          </cell>
          <cell r="BB26">
            <v>13636.06</v>
          </cell>
          <cell r="BC26">
            <v>13487.87</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row>
        <row r="27">
          <cell r="B27" t="str">
            <v>Cars|2031</v>
          </cell>
          <cell r="E27">
            <v>6517.04</v>
          </cell>
          <cell r="F27">
            <v>6517.04</v>
          </cell>
          <cell r="G27">
            <v>6517.04</v>
          </cell>
          <cell r="H27">
            <v>6517.04</v>
          </cell>
          <cell r="I27">
            <v>6517.04</v>
          </cell>
          <cell r="J27">
            <v>6517.04</v>
          </cell>
          <cell r="K27">
            <v>6517.04</v>
          </cell>
          <cell r="L27">
            <v>6517.04</v>
          </cell>
          <cell r="M27">
            <v>6517.04</v>
          </cell>
          <cell r="N27">
            <v>6517.04</v>
          </cell>
          <cell r="O27">
            <v>6517.04</v>
          </cell>
          <cell r="P27">
            <v>6517.04</v>
          </cell>
          <cell r="Q27">
            <v>6517.04</v>
          </cell>
          <cell r="R27">
            <v>6517.04</v>
          </cell>
          <cell r="S27">
            <v>6517.04</v>
          </cell>
          <cell r="T27">
            <v>6517.04</v>
          </cell>
          <cell r="U27">
            <v>6517.04</v>
          </cell>
          <cell r="V27">
            <v>6517.04</v>
          </cell>
          <cell r="W27">
            <v>6517.04</v>
          </cell>
          <cell r="X27">
            <v>6517.04</v>
          </cell>
          <cell r="Y27">
            <v>5666.52</v>
          </cell>
          <cell r="Z27">
            <v>5666.52</v>
          </cell>
          <cell r="AA27">
            <v>5666.52</v>
          </cell>
          <cell r="AB27">
            <v>6279.86</v>
          </cell>
          <cell r="AC27">
            <v>6279.86</v>
          </cell>
          <cell r="AD27">
            <v>6279.86</v>
          </cell>
          <cell r="AE27">
            <v>6279.86</v>
          </cell>
          <cell r="AF27">
            <v>6279.86</v>
          </cell>
          <cell r="AG27">
            <v>8319.98</v>
          </cell>
          <cell r="AH27">
            <v>8319.98</v>
          </cell>
          <cell r="AI27">
            <v>8319.98</v>
          </cell>
          <cell r="AJ27">
            <v>8319.98</v>
          </cell>
          <cell r="AK27">
            <v>8319.98</v>
          </cell>
          <cell r="AL27">
            <v>9149.2099999999991</v>
          </cell>
          <cell r="AM27">
            <v>8400.99</v>
          </cell>
          <cell r="AN27">
            <v>8815.01</v>
          </cell>
          <cell r="AO27">
            <v>8596.48</v>
          </cell>
          <cell r="AP27">
            <v>9207.84</v>
          </cell>
          <cell r="AQ27">
            <v>9412.16</v>
          </cell>
          <cell r="AR27">
            <v>10635.33</v>
          </cell>
          <cell r="AS27">
            <v>10175.15</v>
          </cell>
          <cell r="AT27">
            <v>10328.31</v>
          </cell>
          <cell r="AU27">
            <v>11692.14</v>
          </cell>
          <cell r="AV27">
            <v>12341.3</v>
          </cell>
          <cell r="AW27">
            <v>11342.32</v>
          </cell>
          <cell r="AX27">
            <v>11986.48</v>
          </cell>
          <cell r="AY27">
            <v>12262.77</v>
          </cell>
          <cell r="AZ27">
            <v>12921.6</v>
          </cell>
          <cell r="BA27">
            <v>12827.81</v>
          </cell>
          <cell r="BB27">
            <v>12156.28</v>
          </cell>
          <cell r="BC27">
            <v>13636.06</v>
          </cell>
          <cell r="BD27">
            <v>13487.87</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row>
        <row r="28">
          <cell r="B28" t="str">
            <v>Cars|2032</v>
          </cell>
          <cell r="E28">
            <v>6517.04</v>
          </cell>
          <cell r="F28">
            <v>6517.04</v>
          </cell>
          <cell r="G28">
            <v>6517.04</v>
          </cell>
          <cell r="H28">
            <v>6517.04</v>
          </cell>
          <cell r="I28">
            <v>6517.04</v>
          </cell>
          <cell r="J28">
            <v>6517.04</v>
          </cell>
          <cell r="K28">
            <v>6517.04</v>
          </cell>
          <cell r="L28">
            <v>6517.04</v>
          </cell>
          <cell r="M28">
            <v>6517.04</v>
          </cell>
          <cell r="N28">
            <v>6517.04</v>
          </cell>
          <cell r="O28">
            <v>6517.04</v>
          </cell>
          <cell r="P28">
            <v>6517.04</v>
          </cell>
          <cell r="Q28">
            <v>6517.04</v>
          </cell>
          <cell r="R28">
            <v>6517.04</v>
          </cell>
          <cell r="S28">
            <v>6517.04</v>
          </cell>
          <cell r="T28">
            <v>6517.04</v>
          </cell>
          <cell r="U28">
            <v>6517.04</v>
          </cell>
          <cell r="V28">
            <v>6517.04</v>
          </cell>
          <cell r="W28">
            <v>6517.04</v>
          </cell>
          <cell r="X28">
            <v>6517.04</v>
          </cell>
          <cell r="Y28">
            <v>6517.04</v>
          </cell>
          <cell r="Z28">
            <v>5666.52</v>
          </cell>
          <cell r="AA28">
            <v>5666.52</v>
          </cell>
          <cell r="AB28">
            <v>5666.52</v>
          </cell>
          <cell r="AC28">
            <v>6279.86</v>
          </cell>
          <cell r="AD28">
            <v>6279.86</v>
          </cell>
          <cell r="AE28">
            <v>6279.86</v>
          </cell>
          <cell r="AF28">
            <v>6279.86</v>
          </cell>
          <cell r="AG28">
            <v>6279.86</v>
          </cell>
          <cell r="AH28">
            <v>8319.98</v>
          </cell>
          <cell r="AI28">
            <v>8319.98</v>
          </cell>
          <cell r="AJ28">
            <v>8319.98</v>
          </cell>
          <cell r="AK28">
            <v>8319.98</v>
          </cell>
          <cell r="AL28">
            <v>8319.98</v>
          </cell>
          <cell r="AM28">
            <v>9149.2099999999991</v>
          </cell>
          <cell r="AN28">
            <v>8400.99</v>
          </cell>
          <cell r="AO28">
            <v>8815.01</v>
          </cell>
          <cell r="AP28">
            <v>8596.48</v>
          </cell>
          <cell r="AQ28">
            <v>9207.84</v>
          </cell>
          <cell r="AR28">
            <v>9412.16</v>
          </cell>
          <cell r="AS28">
            <v>10635.33</v>
          </cell>
          <cell r="AT28">
            <v>10175.15</v>
          </cell>
          <cell r="AU28">
            <v>10328.31</v>
          </cell>
          <cell r="AV28">
            <v>11692.14</v>
          </cell>
          <cell r="AW28">
            <v>12341.3</v>
          </cell>
          <cell r="AX28">
            <v>11342.32</v>
          </cell>
          <cell r="AY28">
            <v>11986.48</v>
          </cell>
          <cell r="AZ28">
            <v>12262.77</v>
          </cell>
          <cell r="BA28">
            <v>12921.6</v>
          </cell>
          <cell r="BB28">
            <v>12827.81</v>
          </cell>
          <cell r="BC28">
            <v>12156.28</v>
          </cell>
          <cell r="BD28">
            <v>13636.06</v>
          </cell>
          <cell r="BE28">
            <v>13487.87</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row>
        <row r="29">
          <cell r="B29" t="str">
            <v>Cars|2033</v>
          </cell>
          <cell r="E29">
            <v>6517.04</v>
          </cell>
          <cell r="F29">
            <v>6517.04</v>
          </cell>
          <cell r="G29">
            <v>6517.04</v>
          </cell>
          <cell r="H29">
            <v>6517.04</v>
          </cell>
          <cell r="I29">
            <v>6517.04</v>
          </cell>
          <cell r="J29">
            <v>6517.04</v>
          </cell>
          <cell r="K29">
            <v>6517.04</v>
          </cell>
          <cell r="L29">
            <v>6517.04</v>
          </cell>
          <cell r="M29">
            <v>6517.04</v>
          </cell>
          <cell r="N29">
            <v>6517.04</v>
          </cell>
          <cell r="O29">
            <v>6517.04</v>
          </cell>
          <cell r="P29">
            <v>6517.04</v>
          </cell>
          <cell r="Q29">
            <v>6517.04</v>
          </cell>
          <cell r="R29">
            <v>6517.04</v>
          </cell>
          <cell r="S29">
            <v>6517.04</v>
          </cell>
          <cell r="T29">
            <v>6517.04</v>
          </cell>
          <cell r="U29">
            <v>6517.04</v>
          </cell>
          <cell r="V29">
            <v>6517.04</v>
          </cell>
          <cell r="W29">
            <v>6517.04</v>
          </cell>
          <cell r="X29">
            <v>6517.04</v>
          </cell>
          <cell r="Y29">
            <v>6517.04</v>
          </cell>
          <cell r="Z29">
            <v>6517.04</v>
          </cell>
          <cell r="AA29">
            <v>5666.52</v>
          </cell>
          <cell r="AB29">
            <v>5666.52</v>
          </cell>
          <cell r="AC29">
            <v>5666.52</v>
          </cell>
          <cell r="AD29">
            <v>6279.86</v>
          </cell>
          <cell r="AE29">
            <v>6279.86</v>
          </cell>
          <cell r="AF29">
            <v>6279.86</v>
          </cell>
          <cell r="AG29">
            <v>6279.86</v>
          </cell>
          <cell r="AH29">
            <v>6279.86</v>
          </cell>
          <cell r="AI29">
            <v>8319.98</v>
          </cell>
          <cell r="AJ29">
            <v>8319.98</v>
          </cell>
          <cell r="AK29">
            <v>8319.98</v>
          </cell>
          <cell r="AL29">
            <v>8319.98</v>
          </cell>
          <cell r="AM29">
            <v>8319.98</v>
          </cell>
          <cell r="AN29">
            <v>9149.2099999999991</v>
          </cell>
          <cell r="AO29">
            <v>8400.99</v>
          </cell>
          <cell r="AP29">
            <v>8815.01</v>
          </cell>
          <cell r="AQ29">
            <v>8596.48</v>
          </cell>
          <cell r="AR29">
            <v>9207.84</v>
          </cell>
          <cell r="AS29">
            <v>9412.16</v>
          </cell>
          <cell r="AT29">
            <v>10635.33</v>
          </cell>
          <cell r="AU29">
            <v>10175.15</v>
          </cell>
          <cell r="AV29">
            <v>10328.31</v>
          </cell>
          <cell r="AW29">
            <v>11692.14</v>
          </cell>
          <cell r="AX29">
            <v>12341.3</v>
          </cell>
          <cell r="AY29">
            <v>11342.32</v>
          </cell>
          <cell r="AZ29">
            <v>11986.48</v>
          </cell>
          <cell r="BA29">
            <v>12262.77</v>
          </cell>
          <cell r="BB29">
            <v>12921.6</v>
          </cell>
          <cell r="BC29">
            <v>12827.81</v>
          </cell>
          <cell r="BD29">
            <v>12156.28</v>
          </cell>
          <cell r="BE29">
            <v>13636.06</v>
          </cell>
          <cell r="BF29">
            <v>13487.87</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row>
        <row r="30">
          <cell r="B30" t="str">
            <v>Cars|2034</v>
          </cell>
          <cell r="E30">
            <v>6517.04</v>
          </cell>
          <cell r="F30">
            <v>6517.04</v>
          </cell>
          <cell r="G30">
            <v>6517.04</v>
          </cell>
          <cell r="H30">
            <v>6517.04</v>
          </cell>
          <cell r="I30">
            <v>6517.04</v>
          </cell>
          <cell r="J30">
            <v>6517.04</v>
          </cell>
          <cell r="K30">
            <v>6517.04</v>
          </cell>
          <cell r="L30">
            <v>6517.04</v>
          </cell>
          <cell r="M30">
            <v>6517.04</v>
          </cell>
          <cell r="N30">
            <v>6517.04</v>
          </cell>
          <cell r="O30">
            <v>6517.04</v>
          </cell>
          <cell r="P30">
            <v>6517.04</v>
          </cell>
          <cell r="Q30">
            <v>6517.04</v>
          </cell>
          <cell r="R30">
            <v>6517.04</v>
          </cell>
          <cell r="S30">
            <v>6517.04</v>
          </cell>
          <cell r="T30">
            <v>6517.04</v>
          </cell>
          <cell r="U30">
            <v>6517.04</v>
          </cell>
          <cell r="V30">
            <v>6517.04</v>
          </cell>
          <cell r="W30">
            <v>6517.04</v>
          </cell>
          <cell r="X30">
            <v>6517.04</v>
          </cell>
          <cell r="Y30">
            <v>6517.04</v>
          </cell>
          <cell r="Z30">
            <v>6517.04</v>
          </cell>
          <cell r="AA30">
            <v>6517.04</v>
          </cell>
          <cell r="AB30">
            <v>5666.52</v>
          </cell>
          <cell r="AC30">
            <v>5666.52</v>
          </cell>
          <cell r="AD30">
            <v>5666.52</v>
          </cell>
          <cell r="AE30">
            <v>6279.86</v>
          </cell>
          <cell r="AF30">
            <v>6279.86</v>
          </cell>
          <cell r="AG30">
            <v>6279.86</v>
          </cell>
          <cell r="AH30">
            <v>6279.86</v>
          </cell>
          <cell r="AI30">
            <v>6279.86</v>
          </cell>
          <cell r="AJ30">
            <v>8319.98</v>
          </cell>
          <cell r="AK30">
            <v>8319.98</v>
          </cell>
          <cell r="AL30">
            <v>8319.98</v>
          </cell>
          <cell r="AM30">
            <v>8319.98</v>
          </cell>
          <cell r="AN30">
            <v>8319.98</v>
          </cell>
          <cell r="AO30">
            <v>9149.2099999999991</v>
          </cell>
          <cell r="AP30">
            <v>8400.99</v>
          </cell>
          <cell r="AQ30">
            <v>8815.01</v>
          </cell>
          <cell r="AR30">
            <v>8596.48</v>
          </cell>
          <cell r="AS30">
            <v>9207.84</v>
          </cell>
          <cell r="AT30">
            <v>9412.16</v>
          </cell>
          <cell r="AU30">
            <v>10635.33</v>
          </cell>
          <cell r="AV30">
            <v>10175.15</v>
          </cell>
          <cell r="AW30">
            <v>10328.31</v>
          </cell>
          <cell r="AX30">
            <v>11692.14</v>
          </cell>
          <cell r="AY30">
            <v>12341.3</v>
          </cell>
          <cell r="AZ30">
            <v>11342.32</v>
          </cell>
          <cell r="BA30">
            <v>11986.48</v>
          </cell>
          <cell r="BB30">
            <v>12262.77</v>
          </cell>
          <cell r="BC30">
            <v>12921.6</v>
          </cell>
          <cell r="BD30">
            <v>12827.81</v>
          </cell>
          <cell r="BE30">
            <v>12156.28</v>
          </cell>
          <cell r="BF30">
            <v>13636.06</v>
          </cell>
          <cell r="BG30">
            <v>13487.87</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row>
        <row r="31">
          <cell r="B31" t="str">
            <v>Cars|2035</v>
          </cell>
          <cell r="E31">
            <v>6517.04</v>
          </cell>
          <cell r="F31">
            <v>6517.04</v>
          </cell>
          <cell r="G31">
            <v>6517.04</v>
          </cell>
          <cell r="H31">
            <v>6517.04</v>
          </cell>
          <cell r="I31">
            <v>6517.04</v>
          </cell>
          <cell r="J31">
            <v>6517.04</v>
          </cell>
          <cell r="K31">
            <v>6517.04</v>
          </cell>
          <cell r="L31">
            <v>6517.04</v>
          </cell>
          <cell r="M31">
            <v>6517.04</v>
          </cell>
          <cell r="N31">
            <v>6517.04</v>
          </cell>
          <cell r="O31">
            <v>6517.04</v>
          </cell>
          <cell r="P31">
            <v>6517.04</v>
          </cell>
          <cell r="Q31">
            <v>6517.04</v>
          </cell>
          <cell r="R31">
            <v>6517.04</v>
          </cell>
          <cell r="S31">
            <v>6517.04</v>
          </cell>
          <cell r="T31">
            <v>6517.04</v>
          </cell>
          <cell r="U31">
            <v>6517.04</v>
          </cell>
          <cell r="V31">
            <v>6517.04</v>
          </cell>
          <cell r="W31">
            <v>6517.04</v>
          </cell>
          <cell r="X31">
            <v>6517.04</v>
          </cell>
          <cell r="Y31">
            <v>6517.04</v>
          </cell>
          <cell r="Z31">
            <v>6517.04</v>
          </cell>
          <cell r="AA31">
            <v>6517.04</v>
          </cell>
          <cell r="AB31">
            <v>6517.04</v>
          </cell>
          <cell r="AC31">
            <v>5666.52</v>
          </cell>
          <cell r="AD31">
            <v>5666.52</v>
          </cell>
          <cell r="AE31">
            <v>5666.52</v>
          </cell>
          <cell r="AF31">
            <v>6279.86</v>
          </cell>
          <cell r="AG31">
            <v>6279.86</v>
          </cell>
          <cell r="AH31">
            <v>6279.86</v>
          </cell>
          <cell r="AI31">
            <v>6279.86</v>
          </cell>
          <cell r="AJ31">
            <v>6279.86</v>
          </cell>
          <cell r="AK31">
            <v>8319.98</v>
          </cell>
          <cell r="AL31">
            <v>8319.98</v>
          </cell>
          <cell r="AM31">
            <v>8319.98</v>
          </cell>
          <cell r="AN31">
            <v>8319.98</v>
          </cell>
          <cell r="AO31">
            <v>8319.98</v>
          </cell>
          <cell r="AP31">
            <v>9149.2099999999991</v>
          </cell>
          <cell r="AQ31">
            <v>8400.99</v>
          </cell>
          <cell r="AR31">
            <v>8815.01</v>
          </cell>
          <cell r="AS31">
            <v>8596.48</v>
          </cell>
          <cell r="AT31">
            <v>9207.84</v>
          </cell>
          <cell r="AU31">
            <v>9412.16</v>
          </cell>
          <cell r="AV31">
            <v>10635.33</v>
          </cell>
          <cell r="AW31">
            <v>10175.15</v>
          </cell>
          <cell r="AX31">
            <v>10328.31</v>
          </cell>
          <cell r="AY31">
            <v>11692.14</v>
          </cell>
          <cell r="AZ31">
            <v>12341.3</v>
          </cell>
          <cell r="BA31">
            <v>11342.32</v>
          </cell>
          <cell r="BB31">
            <v>11986.48</v>
          </cell>
          <cell r="BC31">
            <v>12262.77</v>
          </cell>
          <cell r="BD31">
            <v>12921.6</v>
          </cell>
          <cell r="BE31">
            <v>12827.81</v>
          </cell>
          <cell r="BF31">
            <v>12156.28</v>
          </cell>
          <cell r="BG31">
            <v>13636.06</v>
          </cell>
          <cell r="BH31">
            <v>13487.87</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row>
        <row r="32">
          <cell r="B32" t="str">
            <v>Cars|2036</v>
          </cell>
          <cell r="E32">
            <v>6517.04</v>
          </cell>
          <cell r="F32">
            <v>6517.04</v>
          </cell>
          <cell r="G32">
            <v>6517.04</v>
          </cell>
          <cell r="H32">
            <v>6517.04</v>
          </cell>
          <cell r="I32">
            <v>6517.04</v>
          </cell>
          <cell r="J32">
            <v>6517.04</v>
          </cell>
          <cell r="K32">
            <v>6517.04</v>
          </cell>
          <cell r="L32">
            <v>6517.04</v>
          </cell>
          <cell r="M32">
            <v>6517.04</v>
          </cell>
          <cell r="N32">
            <v>6517.04</v>
          </cell>
          <cell r="O32">
            <v>6517.04</v>
          </cell>
          <cell r="P32">
            <v>6517.04</v>
          </cell>
          <cell r="Q32">
            <v>6517.04</v>
          </cell>
          <cell r="R32">
            <v>6517.04</v>
          </cell>
          <cell r="S32">
            <v>6517.04</v>
          </cell>
          <cell r="T32">
            <v>6517.04</v>
          </cell>
          <cell r="U32">
            <v>6517.04</v>
          </cell>
          <cell r="V32">
            <v>6517.04</v>
          </cell>
          <cell r="W32">
            <v>6517.04</v>
          </cell>
          <cell r="X32">
            <v>6517.04</v>
          </cell>
          <cell r="Y32">
            <v>6517.04</v>
          </cell>
          <cell r="Z32">
            <v>6517.04</v>
          </cell>
          <cell r="AA32">
            <v>6517.04</v>
          </cell>
          <cell r="AB32">
            <v>6517.04</v>
          </cell>
          <cell r="AC32">
            <v>6517.04</v>
          </cell>
          <cell r="AD32">
            <v>5666.52</v>
          </cell>
          <cell r="AE32">
            <v>5666.52</v>
          </cell>
          <cell r="AF32">
            <v>5666.52</v>
          </cell>
          <cell r="AG32">
            <v>6279.86</v>
          </cell>
          <cell r="AH32">
            <v>6279.86</v>
          </cell>
          <cell r="AI32">
            <v>6279.86</v>
          </cell>
          <cell r="AJ32">
            <v>6279.86</v>
          </cell>
          <cell r="AK32">
            <v>6279.86</v>
          </cell>
          <cell r="AL32">
            <v>8319.98</v>
          </cell>
          <cell r="AM32">
            <v>8319.98</v>
          </cell>
          <cell r="AN32">
            <v>8319.98</v>
          </cell>
          <cell r="AO32">
            <v>8319.98</v>
          </cell>
          <cell r="AP32">
            <v>8319.98</v>
          </cell>
          <cell r="AQ32">
            <v>9149.2099999999991</v>
          </cell>
          <cell r="AR32">
            <v>8400.99</v>
          </cell>
          <cell r="AS32">
            <v>8815.01</v>
          </cell>
          <cell r="AT32">
            <v>8596.48</v>
          </cell>
          <cell r="AU32">
            <v>9207.84</v>
          </cell>
          <cell r="AV32">
            <v>9412.16</v>
          </cell>
          <cell r="AW32">
            <v>10635.33</v>
          </cell>
          <cell r="AX32">
            <v>10175.15</v>
          </cell>
          <cell r="AY32">
            <v>10328.31</v>
          </cell>
          <cell r="AZ32">
            <v>11692.14</v>
          </cell>
          <cell r="BA32">
            <v>12341.3</v>
          </cell>
          <cell r="BB32">
            <v>11342.32</v>
          </cell>
          <cell r="BC32">
            <v>11986.48</v>
          </cell>
          <cell r="BD32">
            <v>12262.77</v>
          </cell>
          <cell r="BE32">
            <v>12921.6</v>
          </cell>
          <cell r="BF32">
            <v>12827.81</v>
          </cell>
          <cell r="BG32">
            <v>12156.28</v>
          </cell>
          <cell r="BH32">
            <v>13636.06</v>
          </cell>
          <cell r="BI32">
            <v>13487.87</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row>
        <row r="33">
          <cell r="B33" t="str">
            <v>Cars|2037</v>
          </cell>
          <cell r="E33">
            <v>6517.04</v>
          </cell>
          <cell r="F33">
            <v>6517.04</v>
          </cell>
          <cell r="G33">
            <v>6517.04</v>
          </cell>
          <cell r="H33">
            <v>6517.04</v>
          </cell>
          <cell r="I33">
            <v>6517.04</v>
          </cell>
          <cell r="J33">
            <v>6517.04</v>
          </cell>
          <cell r="K33">
            <v>6517.04</v>
          </cell>
          <cell r="L33">
            <v>6517.04</v>
          </cell>
          <cell r="M33">
            <v>6517.04</v>
          </cell>
          <cell r="N33">
            <v>6517.04</v>
          </cell>
          <cell r="O33">
            <v>6517.04</v>
          </cell>
          <cell r="P33">
            <v>6517.04</v>
          </cell>
          <cell r="Q33">
            <v>6517.04</v>
          </cell>
          <cell r="R33">
            <v>6517.04</v>
          </cell>
          <cell r="S33">
            <v>6517.04</v>
          </cell>
          <cell r="T33">
            <v>6517.04</v>
          </cell>
          <cell r="U33">
            <v>6517.04</v>
          </cell>
          <cell r="V33">
            <v>6517.04</v>
          </cell>
          <cell r="W33">
            <v>6517.04</v>
          </cell>
          <cell r="X33">
            <v>6517.04</v>
          </cell>
          <cell r="Y33">
            <v>6517.04</v>
          </cell>
          <cell r="Z33">
            <v>6517.04</v>
          </cell>
          <cell r="AA33">
            <v>6517.04</v>
          </cell>
          <cell r="AB33">
            <v>6517.04</v>
          </cell>
          <cell r="AC33">
            <v>6517.04</v>
          </cell>
          <cell r="AD33">
            <v>6517.04</v>
          </cell>
          <cell r="AE33">
            <v>5666.52</v>
          </cell>
          <cell r="AF33">
            <v>5666.52</v>
          </cell>
          <cell r="AG33">
            <v>5666.52</v>
          </cell>
          <cell r="AH33">
            <v>6279.86</v>
          </cell>
          <cell r="AI33">
            <v>6279.86</v>
          </cell>
          <cell r="AJ33">
            <v>6279.86</v>
          </cell>
          <cell r="AK33">
            <v>6279.86</v>
          </cell>
          <cell r="AL33">
            <v>6279.86</v>
          </cell>
          <cell r="AM33">
            <v>8319.98</v>
          </cell>
          <cell r="AN33">
            <v>8319.98</v>
          </cell>
          <cell r="AO33">
            <v>8319.98</v>
          </cell>
          <cell r="AP33">
            <v>8319.98</v>
          </cell>
          <cell r="AQ33">
            <v>8319.98</v>
          </cell>
          <cell r="AR33">
            <v>9149.2099999999991</v>
          </cell>
          <cell r="AS33">
            <v>8400.99</v>
          </cell>
          <cell r="AT33">
            <v>8815.01</v>
          </cell>
          <cell r="AU33">
            <v>8596.48</v>
          </cell>
          <cell r="AV33">
            <v>9207.84</v>
          </cell>
          <cell r="AW33">
            <v>9412.16</v>
          </cell>
          <cell r="AX33">
            <v>10635.33</v>
          </cell>
          <cell r="AY33">
            <v>10175.15</v>
          </cell>
          <cell r="AZ33">
            <v>10328.31</v>
          </cell>
          <cell r="BA33">
            <v>11692.14</v>
          </cell>
          <cell r="BB33">
            <v>12341.3</v>
          </cell>
          <cell r="BC33">
            <v>11342.32</v>
          </cell>
          <cell r="BD33">
            <v>11986.48</v>
          </cell>
          <cell r="BE33">
            <v>12262.77</v>
          </cell>
          <cell r="BF33">
            <v>12921.6</v>
          </cell>
          <cell r="BG33">
            <v>12827.81</v>
          </cell>
          <cell r="BH33">
            <v>12156.28</v>
          </cell>
          <cell r="BI33">
            <v>13636.06</v>
          </cell>
          <cell r="BJ33">
            <v>13487.87</v>
          </cell>
          <cell r="BK33">
            <v>0</v>
          </cell>
          <cell r="BL33">
            <v>0</v>
          </cell>
          <cell r="BM33">
            <v>0</v>
          </cell>
          <cell r="BN33">
            <v>0</v>
          </cell>
          <cell r="BO33">
            <v>0</v>
          </cell>
          <cell r="BP33">
            <v>0</v>
          </cell>
          <cell r="BQ33">
            <v>0</v>
          </cell>
          <cell r="BR33">
            <v>0</v>
          </cell>
          <cell r="BS33">
            <v>0</v>
          </cell>
          <cell r="BT33">
            <v>0</v>
          </cell>
          <cell r="BU33">
            <v>0</v>
          </cell>
          <cell r="BV33">
            <v>0</v>
          </cell>
          <cell r="BW33">
            <v>0</v>
          </cell>
        </row>
        <row r="34">
          <cell r="B34" t="str">
            <v>Cars|2038</v>
          </cell>
          <cell r="E34">
            <v>6517.04</v>
          </cell>
          <cell r="F34">
            <v>6517.04</v>
          </cell>
          <cell r="G34">
            <v>6517.04</v>
          </cell>
          <cell r="H34">
            <v>6517.04</v>
          </cell>
          <cell r="I34">
            <v>6517.04</v>
          </cell>
          <cell r="J34">
            <v>6517.04</v>
          </cell>
          <cell r="K34">
            <v>6517.04</v>
          </cell>
          <cell r="L34">
            <v>6517.04</v>
          </cell>
          <cell r="M34">
            <v>6517.04</v>
          </cell>
          <cell r="N34">
            <v>6517.04</v>
          </cell>
          <cell r="O34">
            <v>6517.04</v>
          </cell>
          <cell r="P34">
            <v>6517.04</v>
          </cell>
          <cell r="Q34">
            <v>6517.04</v>
          </cell>
          <cell r="R34">
            <v>6517.04</v>
          </cell>
          <cell r="S34">
            <v>6517.04</v>
          </cell>
          <cell r="T34">
            <v>6517.04</v>
          </cell>
          <cell r="U34">
            <v>6517.04</v>
          </cell>
          <cell r="V34">
            <v>6517.04</v>
          </cell>
          <cell r="W34">
            <v>6517.04</v>
          </cell>
          <cell r="X34">
            <v>6517.04</v>
          </cell>
          <cell r="Y34">
            <v>6517.04</v>
          </cell>
          <cell r="Z34">
            <v>6517.04</v>
          </cell>
          <cell r="AA34">
            <v>6517.04</v>
          </cell>
          <cell r="AB34">
            <v>6517.04</v>
          </cell>
          <cell r="AC34">
            <v>6517.04</v>
          </cell>
          <cell r="AD34">
            <v>6517.04</v>
          </cell>
          <cell r="AE34">
            <v>6517.04</v>
          </cell>
          <cell r="AF34">
            <v>5666.52</v>
          </cell>
          <cell r="AG34">
            <v>5666.52</v>
          </cell>
          <cell r="AH34">
            <v>5666.52</v>
          </cell>
          <cell r="AI34">
            <v>6279.86</v>
          </cell>
          <cell r="AJ34">
            <v>6279.86</v>
          </cell>
          <cell r="AK34">
            <v>6279.86</v>
          </cell>
          <cell r="AL34">
            <v>6279.86</v>
          </cell>
          <cell r="AM34">
            <v>6279.86</v>
          </cell>
          <cell r="AN34">
            <v>8319.98</v>
          </cell>
          <cell r="AO34">
            <v>8319.98</v>
          </cell>
          <cell r="AP34">
            <v>8319.98</v>
          </cell>
          <cell r="AQ34">
            <v>8319.98</v>
          </cell>
          <cell r="AR34">
            <v>8319.98</v>
          </cell>
          <cell r="AS34">
            <v>9149.2099999999991</v>
          </cell>
          <cell r="AT34">
            <v>8400.99</v>
          </cell>
          <cell r="AU34">
            <v>8815.01</v>
          </cell>
          <cell r="AV34">
            <v>8596.48</v>
          </cell>
          <cell r="AW34">
            <v>9207.84</v>
          </cell>
          <cell r="AX34">
            <v>9412.16</v>
          </cell>
          <cell r="AY34">
            <v>10635.33</v>
          </cell>
          <cell r="AZ34">
            <v>10175.15</v>
          </cell>
          <cell r="BA34">
            <v>10328.31</v>
          </cell>
          <cell r="BB34">
            <v>11692.14</v>
          </cell>
          <cell r="BC34">
            <v>12341.3</v>
          </cell>
          <cell r="BD34">
            <v>11342.32</v>
          </cell>
          <cell r="BE34">
            <v>11986.48</v>
          </cell>
          <cell r="BF34">
            <v>12262.77</v>
          </cell>
          <cell r="BG34">
            <v>12921.6</v>
          </cell>
          <cell r="BH34">
            <v>12827.81</v>
          </cell>
          <cell r="BI34">
            <v>12156.28</v>
          </cell>
          <cell r="BJ34">
            <v>13636.06</v>
          </cell>
          <cell r="BK34">
            <v>13487.87</v>
          </cell>
          <cell r="BL34">
            <v>0</v>
          </cell>
          <cell r="BM34">
            <v>0</v>
          </cell>
          <cell r="BN34">
            <v>0</v>
          </cell>
          <cell r="BO34">
            <v>0</v>
          </cell>
          <cell r="BP34">
            <v>0</v>
          </cell>
          <cell r="BQ34">
            <v>0</v>
          </cell>
          <cell r="BR34">
            <v>0</v>
          </cell>
          <cell r="BS34">
            <v>0</v>
          </cell>
          <cell r="BT34">
            <v>0</v>
          </cell>
          <cell r="BU34">
            <v>0</v>
          </cell>
          <cell r="BV34">
            <v>0</v>
          </cell>
          <cell r="BW34">
            <v>0</v>
          </cell>
        </row>
        <row r="35">
          <cell r="B35" t="str">
            <v>Cars|2039</v>
          </cell>
          <cell r="E35">
            <v>6517.04</v>
          </cell>
          <cell r="F35">
            <v>6517.04</v>
          </cell>
          <cell r="G35">
            <v>6517.04</v>
          </cell>
          <cell r="H35">
            <v>6517.04</v>
          </cell>
          <cell r="I35">
            <v>6517.04</v>
          </cell>
          <cell r="J35">
            <v>6517.04</v>
          </cell>
          <cell r="K35">
            <v>6517.04</v>
          </cell>
          <cell r="L35">
            <v>6517.04</v>
          </cell>
          <cell r="M35">
            <v>6517.04</v>
          </cell>
          <cell r="N35">
            <v>6517.04</v>
          </cell>
          <cell r="O35">
            <v>6517.04</v>
          </cell>
          <cell r="P35">
            <v>6517.04</v>
          </cell>
          <cell r="Q35">
            <v>6517.04</v>
          </cell>
          <cell r="R35">
            <v>6517.04</v>
          </cell>
          <cell r="S35">
            <v>6517.04</v>
          </cell>
          <cell r="T35">
            <v>6517.04</v>
          </cell>
          <cell r="U35">
            <v>6517.04</v>
          </cell>
          <cell r="V35">
            <v>6517.04</v>
          </cell>
          <cell r="W35">
            <v>6517.04</v>
          </cell>
          <cell r="X35">
            <v>6517.04</v>
          </cell>
          <cell r="Y35">
            <v>6517.04</v>
          </cell>
          <cell r="Z35">
            <v>6517.04</v>
          </cell>
          <cell r="AA35">
            <v>6517.04</v>
          </cell>
          <cell r="AB35">
            <v>6517.04</v>
          </cell>
          <cell r="AC35">
            <v>6517.04</v>
          </cell>
          <cell r="AD35">
            <v>6517.04</v>
          </cell>
          <cell r="AE35">
            <v>6517.04</v>
          </cell>
          <cell r="AF35">
            <v>6517.04</v>
          </cell>
          <cell r="AG35">
            <v>5666.52</v>
          </cell>
          <cell r="AH35">
            <v>5666.52</v>
          </cell>
          <cell r="AI35">
            <v>5666.52</v>
          </cell>
          <cell r="AJ35">
            <v>6279.86</v>
          </cell>
          <cell r="AK35">
            <v>6279.86</v>
          </cell>
          <cell r="AL35">
            <v>6279.86</v>
          </cell>
          <cell r="AM35">
            <v>6279.86</v>
          </cell>
          <cell r="AN35">
            <v>6279.86</v>
          </cell>
          <cell r="AO35">
            <v>8319.98</v>
          </cell>
          <cell r="AP35">
            <v>8319.98</v>
          </cell>
          <cell r="AQ35">
            <v>8319.98</v>
          </cell>
          <cell r="AR35">
            <v>8319.98</v>
          </cell>
          <cell r="AS35">
            <v>8319.98</v>
          </cell>
          <cell r="AT35">
            <v>9149.2099999999991</v>
          </cell>
          <cell r="AU35">
            <v>8400.99</v>
          </cell>
          <cell r="AV35">
            <v>8815.01</v>
          </cell>
          <cell r="AW35">
            <v>8596.48</v>
          </cell>
          <cell r="AX35">
            <v>9207.84</v>
          </cell>
          <cell r="AY35">
            <v>9412.16</v>
          </cell>
          <cell r="AZ35">
            <v>10635.33</v>
          </cell>
          <cell r="BA35">
            <v>10175.15</v>
          </cell>
          <cell r="BB35">
            <v>10328.31</v>
          </cell>
          <cell r="BC35">
            <v>11692.14</v>
          </cell>
          <cell r="BD35">
            <v>12341.3</v>
          </cell>
          <cell r="BE35">
            <v>11342.32</v>
          </cell>
          <cell r="BF35">
            <v>11986.48</v>
          </cell>
          <cell r="BG35">
            <v>12262.77</v>
          </cell>
          <cell r="BH35">
            <v>12921.6</v>
          </cell>
          <cell r="BI35">
            <v>12827.81</v>
          </cell>
          <cell r="BJ35">
            <v>12156.28</v>
          </cell>
          <cell r="BK35">
            <v>13636.06</v>
          </cell>
          <cell r="BL35">
            <v>13487.87</v>
          </cell>
          <cell r="BM35">
            <v>0</v>
          </cell>
          <cell r="BN35">
            <v>0</v>
          </cell>
          <cell r="BO35">
            <v>0</v>
          </cell>
          <cell r="BP35">
            <v>0</v>
          </cell>
          <cell r="BQ35">
            <v>0</v>
          </cell>
          <cell r="BR35">
            <v>0</v>
          </cell>
          <cell r="BS35">
            <v>0</v>
          </cell>
          <cell r="BT35">
            <v>0</v>
          </cell>
          <cell r="BU35">
            <v>0</v>
          </cell>
          <cell r="BV35">
            <v>0</v>
          </cell>
          <cell r="BW35">
            <v>0</v>
          </cell>
        </row>
        <row r="36">
          <cell r="B36" t="str">
            <v>Cars|2040</v>
          </cell>
          <cell r="E36">
            <v>6517.04</v>
          </cell>
          <cell r="F36">
            <v>6517.04</v>
          </cell>
          <cell r="G36">
            <v>6517.04</v>
          </cell>
          <cell r="H36">
            <v>6517.04</v>
          </cell>
          <cell r="I36">
            <v>6517.04</v>
          </cell>
          <cell r="J36">
            <v>6517.04</v>
          </cell>
          <cell r="K36">
            <v>6517.04</v>
          </cell>
          <cell r="L36">
            <v>6517.04</v>
          </cell>
          <cell r="M36">
            <v>6517.04</v>
          </cell>
          <cell r="N36">
            <v>6517.04</v>
          </cell>
          <cell r="O36">
            <v>6517.04</v>
          </cell>
          <cell r="P36">
            <v>6517.04</v>
          </cell>
          <cell r="Q36">
            <v>6517.04</v>
          </cell>
          <cell r="R36">
            <v>6517.04</v>
          </cell>
          <cell r="S36">
            <v>6517.04</v>
          </cell>
          <cell r="T36">
            <v>6517.04</v>
          </cell>
          <cell r="U36">
            <v>6517.04</v>
          </cell>
          <cell r="V36">
            <v>6517.04</v>
          </cell>
          <cell r="W36">
            <v>6517.04</v>
          </cell>
          <cell r="X36">
            <v>6517.04</v>
          </cell>
          <cell r="Y36">
            <v>6517.04</v>
          </cell>
          <cell r="Z36">
            <v>6517.04</v>
          </cell>
          <cell r="AA36">
            <v>6517.04</v>
          </cell>
          <cell r="AB36">
            <v>6517.04</v>
          </cell>
          <cell r="AC36">
            <v>6517.04</v>
          </cell>
          <cell r="AD36">
            <v>6517.04</v>
          </cell>
          <cell r="AE36">
            <v>6517.04</v>
          </cell>
          <cell r="AF36">
            <v>6517.04</v>
          </cell>
          <cell r="AG36">
            <v>6517.04</v>
          </cell>
          <cell r="AH36">
            <v>5666.52</v>
          </cell>
          <cell r="AI36">
            <v>5666.52</v>
          </cell>
          <cell r="AJ36">
            <v>5666.52</v>
          </cell>
          <cell r="AK36">
            <v>6279.86</v>
          </cell>
          <cell r="AL36">
            <v>6279.86</v>
          </cell>
          <cell r="AM36">
            <v>6279.86</v>
          </cell>
          <cell r="AN36">
            <v>6279.86</v>
          </cell>
          <cell r="AO36">
            <v>6279.86</v>
          </cell>
          <cell r="AP36">
            <v>8319.98</v>
          </cell>
          <cell r="AQ36">
            <v>8319.98</v>
          </cell>
          <cell r="AR36">
            <v>8319.98</v>
          </cell>
          <cell r="AS36">
            <v>8319.98</v>
          </cell>
          <cell r="AT36">
            <v>8319.98</v>
          </cell>
          <cell r="AU36">
            <v>9149.2099999999991</v>
          </cell>
          <cell r="AV36">
            <v>8400.99</v>
          </cell>
          <cell r="AW36">
            <v>8815.01</v>
          </cell>
          <cell r="AX36">
            <v>8596.48</v>
          </cell>
          <cell r="AY36">
            <v>9207.84</v>
          </cell>
          <cell r="AZ36">
            <v>9412.16</v>
          </cell>
          <cell r="BA36">
            <v>10635.33</v>
          </cell>
          <cell r="BB36">
            <v>10175.15</v>
          </cell>
          <cell r="BC36">
            <v>10328.31</v>
          </cell>
          <cell r="BD36">
            <v>11692.14</v>
          </cell>
          <cell r="BE36">
            <v>12341.3</v>
          </cell>
          <cell r="BF36">
            <v>11342.32</v>
          </cell>
          <cell r="BG36">
            <v>11986.48</v>
          </cell>
          <cell r="BH36">
            <v>12262.77</v>
          </cell>
          <cell r="BI36">
            <v>12921.6</v>
          </cell>
          <cell r="BJ36">
            <v>12827.81</v>
          </cell>
          <cell r="BK36">
            <v>12156.28</v>
          </cell>
          <cell r="BL36">
            <v>13636.06</v>
          </cell>
          <cell r="BM36">
            <v>13487.87</v>
          </cell>
          <cell r="BN36">
            <v>0</v>
          </cell>
          <cell r="BO36">
            <v>0</v>
          </cell>
          <cell r="BP36">
            <v>0</v>
          </cell>
          <cell r="BQ36">
            <v>0</v>
          </cell>
          <cell r="BR36">
            <v>0</v>
          </cell>
          <cell r="BS36">
            <v>0</v>
          </cell>
          <cell r="BT36">
            <v>0</v>
          </cell>
          <cell r="BU36">
            <v>0</v>
          </cell>
          <cell r="BV36">
            <v>0</v>
          </cell>
          <cell r="BW36">
            <v>0</v>
          </cell>
        </row>
        <row r="37">
          <cell r="B37" t="str">
            <v>Cars|2041</v>
          </cell>
          <cell r="E37">
            <v>6517.04</v>
          </cell>
          <cell r="F37">
            <v>6517.04</v>
          </cell>
          <cell r="G37">
            <v>6517.04</v>
          </cell>
          <cell r="H37">
            <v>6517.04</v>
          </cell>
          <cell r="I37">
            <v>6517.04</v>
          </cell>
          <cell r="J37">
            <v>6517.04</v>
          </cell>
          <cell r="K37">
            <v>6517.04</v>
          </cell>
          <cell r="L37">
            <v>6517.04</v>
          </cell>
          <cell r="M37">
            <v>6517.04</v>
          </cell>
          <cell r="N37">
            <v>6517.04</v>
          </cell>
          <cell r="O37">
            <v>6517.04</v>
          </cell>
          <cell r="P37">
            <v>6517.04</v>
          </cell>
          <cell r="Q37">
            <v>6517.04</v>
          </cell>
          <cell r="R37">
            <v>6517.04</v>
          </cell>
          <cell r="S37">
            <v>6517.04</v>
          </cell>
          <cell r="T37">
            <v>6517.04</v>
          </cell>
          <cell r="U37">
            <v>6517.04</v>
          </cell>
          <cell r="V37">
            <v>6517.04</v>
          </cell>
          <cell r="W37">
            <v>6517.04</v>
          </cell>
          <cell r="X37">
            <v>6517.04</v>
          </cell>
          <cell r="Y37">
            <v>6517.04</v>
          </cell>
          <cell r="Z37">
            <v>6517.04</v>
          </cell>
          <cell r="AA37">
            <v>6517.04</v>
          </cell>
          <cell r="AB37">
            <v>6517.04</v>
          </cell>
          <cell r="AC37">
            <v>6517.04</v>
          </cell>
          <cell r="AD37">
            <v>6517.04</v>
          </cell>
          <cell r="AE37">
            <v>6517.04</v>
          </cell>
          <cell r="AF37">
            <v>6517.04</v>
          </cell>
          <cell r="AG37">
            <v>6517.04</v>
          </cell>
          <cell r="AH37">
            <v>6517.04</v>
          </cell>
          <cell r="AI37">
            <v>5666.52</v>
          </cell>
          <cell r="AJ37">
            <v>5666.52</v>
          </cell>
          <cell r="AK37">
            <v>5666.52</v>
          </cell>
          <cell r="AL37">
            <v>6279.86</v>
          </cell>
          <cell r="AM37">
            <v>6279.86</v>
          </cell>
          <cell r="AN37">
            <v>6279.86</v>
          </cell>
          <cell r="AO37">
            <v>6279.86</v>
          </cell>
          <cell r="AP37">
            <v>6279.86</v>
          </cell>
          <cell r="AQ37">
            <v>8319.98</v>
          </cell>
          <cell r="AR37">
            <v>8319.98</v>
          </cell>
          <cell r="AS37">
            <v>8319.98</v>
          </cell>
          <cell r="AT37">
            <v>8319.98</v>
          </cell>
          <cell r="AU37">
            <v>8319.98</v>
          </cell>
          <cell r="AV37">
            <v>9149.2099999999991</v>
          </cell>
          <cell r="AW37">
            <v>8400.99</v>
          </cell>
          <cell r="AX37">
            <v>8815.01</v>
          </cell>
          <cell r="AY37">
            <v>8596.48</v>
          </cell>
          <cell r="AZ37">
            <v>9207.84</v>
          </cell>
          <cell r="BA37">
            <v>9412.16</v>
          </cell>
          <cell r="BB37">
            <v>10635.33</v>
          </cell>
          <cell r="BC37">
            <v>10175.15</v>
          </cell>
          <cell r="BD37">
            <v>10328.31</v>
          </cell>
          <cell r="BE37">
            <v>11692.14</v>
          </cell>
          <cell r="BF37">
            <v>12341.3</v>
          </cell>
          <cell r="BG37">
            <v>11342.32</v>
          </cell>
          <cell r="BH37">
            <v>11986.48</v>
          </cell>
          <cell r="BI37">
            <v>12262.77</v>
          </cell>
          <cell r="BJ37">
            <v>12921.6</v>
          </cell>
          <cell r="BK37">
            <v>12827.81</v>
          </cell>
          <cell r="BL37">
            <v>12156.28</v>
          </cell>
          <cell r="BM37">
            <v>13636.06</v>
          </cell>
          <cell r="BN37">
            <v>13487.87</v>
          </cell>
          <cell r="BO37">
            <v>0</v>
          </cell>
          <cell r="BP37">
            <v>0</v>
          </cell>
          <cell r="BQ37">
            <v>0</v>
          </cell>
          <cell r="BR37">
            <v>0</v>
          </cell>
          <cell r="BS37">
            <v>0</v>
          </cell>
          <cell r="BT37">
            <v>0</v>
          </cell>
          <cell r="BU37">
            <v>0</v>
          </cell>
          <cell r="BV37">
            <v>0</v>
          </cell>
          <cell r="BW37">
            <v>0</v>
          </cell>
        </row>
        <row r="38">
          <cell r="B38" t="str">
            <v>Cars|2042</v>
          </cell>
          <cell r="E38">
            <v>6517.04</v>
          </cell>
          <cell r="F38">
            <v>6517.04</v>
          </cell>
          <cell r="G38">
            <v>6517.04</v>
          </cell>
          <cell r="H38">
            <v>6517.04</v>
          </cell>
          <cell r="I38">
            <v>6517.04</v>
          </cell>
          <cell r="J38">
            <v>6517.04</v>
          </cell>
          <cell r="K38">
            <v>6517.04</v>
          </cell>
          <cell r="L38">
            <v>6517.04</v>
          </cell>
          <cell r="M38">
            <v>6517.04</v>
          </cell>
          <cell r="N38">
            <v>6517.04</v>
          </cell>
          <cell r="O38">
            <v>6517.04</v>
          </cell>
          <cell r="P38">
            <v>6517.04</v>
          </cell>
          <cell r="Q38">
            <v>6517.04</v>
          </cell>
          <cell r="R38">
            <v>6517.04</v>
          </cell>
          <cell r="S38">
            <v>6517.04</v>
          </cell>
          <cell r="T38">
            <v>6517.04</v>
          </cell>
          <cell r="U38">
            <v>6517.04</v>
          </cell>
          <cell r="V38">
            <v>6517.04</v>
          </cell>
          <cell r="W38">
            <v>6517.04</v>
          </cell>
          <cell r="X38">
            <v>6517.04</v>
          </cell>
          <cell r="Y38">
            <v>6517.04</v>
          </cell>
          <cell r="Z38">
            <v>6517.04</v>
          </cell>
          <cell r="AA38">
            <v>6517.04</v>
          </cell>
          <cell r="AB38">
            <v>6517.04</v>
          </cell>
          <cell r="AC38">
            <v>6517.04</v>
          </cell>
          <cell r="AD38">
            <v>6517.04</v>
          </cell>
          <cell r="AE38">
            <v>6517.04</v>
          </cell>
          <cell r="AF38">
            <v>6517.04</v>
          </cell>
          <cell r="AG38">
            <v>6517.04</v>
          </cell>
          <cell r="AH38">
            <v>6517.04</v>
          </cell>
          <cell r="AI38">
            <v>6517.04</v>
          </cell>
          <cell r="AJ38">
            <v>5666.52</v>
          </cell>
          <cell r="AK38">
            <v>5666.52</v>
          </cell>
          <cell r="AL38">
            <v>5666.52</v>
          </cell>
          <cell r="AM38">
            <v>6279.86</v>
          </cell>
          <cell r="AN38">
            <v>6279.86</v>
          </cell>
          <cell r="AO38">
            <v>6279.86</v>
          </cell>
          <cell r="AP38">
            <v>6279.86</v>
          </cell>
          <cell r="AQ38">
            <v>6279.86</v>
          </cell>
          <cell r="AR38">
            <v>8319.98</v>
          </cell>
          <cell r="AS38">
            <v>8319.98</v>
          </cell>
          <cell r="AT38">
            <v>8319.98</v>
          </cell>
          <cell r="AU38">
            <v>8319.98</v>
          </cell>
          <cell r="AV38">
            <v>8319.98</v>
          </cell>
          <cell r="AW38">
            <v>9149.2099999999991</v>
          </cell>
          <cell r="AX38">
            <v>8400.99</v>
          </cell>
          <cell r="AY38">
            <v>8815.01</v>
          </cell>
          <cell r="AZ38">
            <v>8596.48</v>
          </cell>
          <cell r="BA38">
            <v>9207.84</v>
          </cell>
          <cell r="BB38">
            <v>9412.16</v>
          </cell>
          <cell r="BC38">
            <v>10635.33</v>
          </cell>
          <cell r="BD38">
            <v>10175.15</v>
          </cell>
          <cell r="BE38">
            <v>10328.31</v>
          </cell>
          <cell r="BF38">
            <v>11692.14</v>
          </cell>
          <cell r="BG38">
            <v>12341.3</v>
          </cell>
          <cell r="BH38">
            <v>11342.32</v>
          </cell>
          <cell r="BI38">
            <v>11986.48</v>
          </cell>
          <cell r="BJ38">
            <v>12262.77</v>
          </cell>
          <cell r="BK38">
            <v>12921.6</v>
          </cell>
          <cell r="BL38">
            <v>12827.81</v>
          </cell>
          <cell r="BM38">
            <v>12156.28</v>
          </cell>
          <cell r="BN38">
            <v>13636.06</v>
          </cell>
          <cell r="BO38">
            <v>13487.87</v>
          </cell>
          <cell r="BP38">
            <v>0</v>
          </cell>
          <cell r="BQ38">
            <v>0</v>
          </cell>
          <cell r="BR38">
            <v>0</v>
          </cell>
          <cell r="BS38">
            <v>0</v>
          </cell>
          <cell r="BT38">
            <v>0</v>
          </cell>
          <cell r="BU38">
            <v>0</v>
          </cell>
          <cell r="BV38">
            <v>0</v>
          </cell>
          <cell r="BW38">
            <v>0</v>
          </cell>
        </row>
        <row r="39">
          <cell r="B39" t="str">
            <v>Cars|2043</v>
          </cell>
          <cell r="E39">
            <v>6517.04</v>
          </cell>
          <cell r="F39">
            <v>6517.04</v>
          </cell>
          <cell r="G39">
            <v>6517.04</v>
          </cell>
          <cell r="H39">
            <v>6517.04</v>
          </cell>
          <cell r="I39">
            <v>6517.04</v>
          </cell>
          <cell r="J39">
            <v>6517.04</v>
          </cell>
          <cell r="K39">
            <v>6517.04</v>
          </cell>
          <cell r="L39">
            <v>6517.04</v>
          </cell>
          <cell r="M39">
            <v>6517.04</v>
          </cell>
          <cell r="N39">
            <v>6517.04</v>
          </cell>
          <cell r="O39">
            <v>6517.04</v>
          </cell>
          <cell r="P39">
            <v>6517.04</v>
          </cell>
          <cell r="Q39">
            <v>6517.04</v>
          </cell>
          <cell r="R39">
            <v>6517.04</v>
          </cell>
          <cell r="S39">
            <v>6517.04</v>
          </cell>
          <cell r="T39">
            <v>6517.04</v>
          </cell>
          <cell r="U39">
            <v>6517.04</v>
          </cell>
          <cell r="V39">
            <v>6517.04</v>
          </cell>
          <cell r="W39">
            <v>6517.04</v>
          </cell>
          <cell r="X39">
            <v>6517.04</v>
          </cell>
          <cell r="Y39">
            <v>6517.04</v>
          </cell>
          <cell r="Z39">
            <v>6517.04</v>
          </cell>
          <cell r="AA39">
            <v>6517.04</v>
          </cell>
          <cell r="AB39">
            <v>6517.04</v>
          </cell>
          <cell r="AC39">
            <v>6517.04</v>
          </cell>
          <cell r="AD39">
            <v>6517.04</v>
          </cell>
          <cell r="AE39">
            <v>6517.04</v>
          </cell>
          <cell r="AF39">
            <v>6517.04</v>
          </cell>
          <cell r="AG39">
            <v>6517.04</v>
          </cell>
          <cell r="AH39">
            <v>6517.04</v>
          </cell>
          <cell r="AI39">
            <v>6517.04</v>
          </cell>
          <cell r="AJ39">
            <v>6517.04</v>
          </cell>
          <cell r="AK39">
            <v>5666.52</v>
          </cell>
          <cell r="AL39">
            <v>5666.52</v>
          </cell>
          <cell r="AM39">
            <v>5666.52</v>
          </cell>
          <cell r="AN39">
            <v>6279.86</v>
          </cell>
          <cell r="AO39">
            <v>6279.86</v>
          </cell>
          <cell r="AP39">
            <v>6279.86</v>
          </cell>
          <cell r="AQ39">
            <v>6279.86</v>
          </cell>
          <cell r="AR39">
            <v>6279.86</v>
          </cell>
          <cell r="AS39">
            <v>8319.98</v>
          </cell>
          <cell r="AT39">
            <v>8319.98</v>
          </cell>
          <cell r="AU39">
            <v>8319.98</v>
          </cell>
          <cell r="AV39">
            <v>8319.98</v>
          </cell>
          <cell r="AW39">
            <v>8319.98</v>
          </cell>
          <cell r="AX39">
            <v>9149.2099999999991</v>
          </cell>
          <cell r="AY39">
            <v>8400.99</v>
          </cell>
          <cell r="AZ39">
            <v>8815.01</v>
          </cell>
          <cell r="BA39">
            <v>8596.48</v>
          </cell>
          <cell r="BB39">
            <v>9207.84</v>
          </cell>
          <cell r="BC39">
            <v>9412.16</v>
          </cell>
          <cell r="BD39">
            <v>10635.33</v>
          </cell>
          <cell r="BE39">
            <v>10175.15</v>
          </cell>
          <cell r="BF39">
            <v>10328.31</v>
          </cell>
          <cell r="BG39">
            <v>11692.14</v>
          </cell>
          <cell r="BH39">
            <v>12341.3</v>
          </cell>
          <cell r="BI39">
            <v>11342.32</v>
          </cell>
          <cell r="BJ39">
            <v>11986.48</v>
          </cell>
          <cell r="BK39">
            <v>12262.77</v>
          </cell>
          <cell r="BL39">
            <v>12921.6</v>
          </cell>
          <cell r="BM39">
            <v>12827.81</v>
          </cell>
          <cell r="BN39">
            <v>12156.28</v>
          </cell>
          <cell r="BO39">
            <v>13636.06</v>
          </cell>
          <cell r="BP39">
            <v>13487.87</v>
          </cell>
          <cell r="BQ39">
            <v>0</v>
          </cell>
          <cell r="BR39">
            <v>0</v>
          </cell>
          <cell r="BS39">
            <v>0</v>
          </cell>
          <cell r="BT39">
            <v>0</v>
          </cell>
          <cell r="BU39">
            <v>0</v>
          </cell>
          <cell r="BV39">
            <v>0</v>
          </cell>
          <cell r="BW39">
            <v>0</v>
          </cell>
        </row>
        <row r="40">
          <cell r="B40" t="str">
            <v>Cars|2044</v>
          </cell>
          <cell r="E40">
            <v>6517.04</v>
          </cell>
          <cell r="F40">
            <v>6517.04</v>
          </cell>
          <cell r="G40">
            <v>6517.04</v>
          </cell>
          <cell r="H40">
            <v>6517.04</v>
          </cell>
          <cell r="I40">
            <v>6517.04</v>
          </cell>
          <cell r="J40">
            <v>6517.04</v>
          </cell>
          <cell r="K40">
            <v>6517.04</v>
          </cell>
          <cell r="L40">
            <v>6517.04</v>
          </cell>
          <cell r="M40">
            <v>6517.04</v>
          </cell>
          <cell r="N40">
            <v>6517.04</v>
          </cell>
          <cell r="O40">
            <v>6517.04</v>
          </cell>
          <cell r="P40">
            <v>6517.04</v>
          </cell>
          <cell r="Q40">
            <v>6517.04</v>
          </cell>
          <cell r="R40">
            <v>6517.04</v>
          </cell>
          <cell r="S40">
            <v>6517.04</v>
          </cell>
          <cell r="T40">
            <v>6517.04</v>
          </cell>
          <cell r="U40">
            <v>6517.04</v>
          </cell>
          <cell r="V40">
            <v>6517.04</v>
          </cell>
          <cell r="W40">
            <v>6517.04</v>
          </cell>
          <cell r="X40">
            <v>6517.04</v>
          </cell>
          <cell r="Y40">
            <v>6517.04</v>
          </cell>
          <cell r="Z40">
            <v>6517.04</v>
          </cell>
          <cell r="AA40">
            <v>6517.04</v>
          </cell>
          <cell r="AB40">
            <v>6517.04</v>
          </cell>
          <cell r="AC40">
            <v>6517.04</v>
          </cell>
          <cell r="AD40">
            <v>6517.04</v>
          </cell>
          <cell r="AE40">
            <v>6517.04</v>
          </cell>
          <cell r="AF40">
            <v>6517.04</v>
          </cell>
          <cell r="AG40">
            <v>6517.04</v>
          </cell>
          <cell r="AH40">
            <v>6517.04</v>
          </cell>
          <cell r="AI40">
            <v>6517.04</v>
          </cell>
          <cell r="AJ40">
            <v>6517.04</v>
          </cell>
          <cell r="AK40">
            <v>6517.04</v>
          </cell>
          <cell r="AL40">
            <v>5666.52</v>
          </cell>
          <cell r="AM40">
            <v>5666.52</v>
          </cell>
          <cell r="AN40">
            <v>5666.52</v>
          </cell>
          <cell r="AO40">
            <v>6279.86</v>
          </cell>
          <cell r="AP40">
            <v>6279.86</v>
          </cell>
          <cell r="AQ40">
            <v>6279.86</v>
          </cell>
          <cell r="AR40">
            <v>6279.86</v>
          </cell>
          <cell r="AS40">
            <v>6279.86</v>
          </cell>
          <cell r="AT40">
            <v>8319.98</v>
          </cell>
          <cell r="AU40">
            <v>8319.98</v>
          </cell>
          <cell r="AV40">
            <v>8319.98</v>
          </cell>
          <cell r="AW40">
            <v>8319.98</v>
          </cell>
          <cell r="AX40">
            <v>8319.98</v>
          </cell>
          <cell r="AY40">
            <v>9149.2099999999991</v>
          </cell>
          <cell r="AZ40">
            <v>8400.99</v>
          </cell>
          <cell r="BA40">
            <v>8815.01</v>
          </cell>
          <cell r="BB40">
            <v>8596.48</v>
          </cell>
          <cell r="BC40">
            <v>9207.84</v>
          </cell>
          <cell r="BD40">
            <v>9412.16</v>
          </cell>
          <cell r="BE40">
            <v>10635.33</v>
          </cell>
          <cell r="BF40">
            <v>10175.15</v>
          </cell>
          <cell r="BG40">
            <v>10328.31</v>
          </cell>
          <cell r="BH40">
            <v>11692.14</v>
          </cell>
          <cell r="BI40">
            <v>12341.3</v>
          </cell>
          <cell r="BJ40">
            <v>11342.32</v>
          </cell>
          <cell r="BK40">
            <v>11986.48</v>
          </cell>
          <cell r="BL40">
            <v>12262.77</v>
          </cell>
          <cell r="BM40">
            <v>12921.6</v>
          </cell>
          <cell r="BN40">
            <v>12827.81</v>
          </cell>
          <cell r="BO40">
            <v>12156.28</v>
          </cell>
          <cell r="BP40">
            <v>13636.06</v>
          </cell>
          <cell r="BQ40">
            <v>13487.87</v>
          </cell>
          <cell r="BR40">
            <v>0</v>
          </cell>
          <cell r="BS40">
            <v>0</v>
          </cell>
          <cell r="BT40">
            <v>0</v>
          </cell>
          <cell r="BU40">
            <v>0</v>
          </cell>
          <cell r="BV40">
            <v>0</v>
          </cell>
          <cell r="BW40">
            <v>0</v>
          </cell>
        </row>
        <row r="41">
          <cell r="B41" t="str">
            <v>Cars|2045</v>
          </cell>
          <cell r="E41">
            <v>6517.04</v>
          </cell>
          <cell r="F41">
            <v>6517.04</v>
          </cell>
          <cell r="G41">
            <v>6517.04</v>
          </cell>
          <cell r="H41">
            <v>6517.04</v>
          </cell>
          <cell r="I41">
            <v>6517.04</v>
          </cell>
          <cell r="J41">
            <v>6517.04</v>
          </cell>
          <cell r="K41">
            <v>6517.04</v>
          </cell>
          <cell r="L41">
            <v>6517.04</v>
          </cell>
          <cell r="M41">
            <v>6517.04</v>
          </cell>
          <cell r="N41">
            <v>6517.04</v>
          </cell>
          <cell r="O41">
            <v>6517.04</v>
          </cell>
          <cell r="P41">
            <v>6517.04</v>
          </cell>
          <cell r="Q41">
            <v>6517.04</v>
          </cell>
          <cell r="R41">
            <v>6517.04</v>
          </cell>
          <cell r="S41">
            <v>6517.04</v>
          </cell>
          <cell r="T41">
            <v>6517.04</v>
          </cell>
          <cell r="U41">
            <v>6517.04</v>
          </cell>
          <cell r="V41">
            <v>6517.04</v>
          </cell>
          <cell r="W41">
            <v>6517.04</v>
          </cell>
          <cell r="X41">
            <v>6517.04</v>
          </cell>
          <cell r="Y41">
            <v>6517.04</v>
          </cell>
          <cell r="Z41">
            <v>6517.04</v>
          </cell>
          <cell r="AA41">
            <v>6517.04</v>
          </cell>
          <cell r="AB41">
            <v>6517.04</v>
          </cell>
          <cell r="AC41">
            <v>6517.04</v>
          </cell>
          <cell r="AD41">
            <v>6517.04</v>
          </cell>
          <cell r="AE41">
            <v>6517.04</v>
          </cell>
          <cell r="AF41">
            <v>6517.04</v>
          </cell>
          <cell r="AG41">
            <v>6517.04</v>
          </cell>
          <cell r="AH41">
            <v>6517.04</v>
          </cell>
          <cell r="AI41">
            <v>6517.04</v>
          </cell>
          <cell r="AJ41">
            <v>6517.04</v>
          </cell>
          <cell r="AK41">
            <v>6517.04</v>
          </cell>
          <cell r="AL41">
            <v>6517.04</v>
          </cell>
          <cell r="AM41">
            <v>5666.52</v>
          </cell>
          <cell r="AN41">
            <v>5666.52</v>
          </cell>
          <cell r="AO41">
            <v>5666.52</v>
          </cell>
          <cell r="AP41">
            <v>6279.86</v>
          </cell>
          <cell r="AQ41">
            <v>6279.86</v>
          </cell>
          <cell r="AR41">
            <v>6279.86</v>
          </cell>
          <cell r="AS41">
            <v>6279.86</v>
          </cell>
          <cell r="AT41">
            <v>6279.86</v>
          </cell>
          <cell r="AU41">
            <v>8319.98</v>
          </cell>
          <cell r="AV41">
            <v>8319.98</v>
          </cell>
          <cell r="AW41">
            <v>8319.98</v>
          </cell>
          <cell r="AX41">
            <v>8319.98</v>
          </cell>
          <cell r="AY41">
            <v>8319.98</v>
          </cell>
          <cell r="AZ41">
            <v>9149.2099999999991</v>
          </cell>
          <cell r="BA41">
            <v>8400.99</v>
          </cell>
          <cell r="BB41">
            <v>8815.01</v>
          </cell>
          <cell r="BC41">
            <v>8596.48</v>
          </cell>
          <cell r="BD41">
            <v>9207.84</v>
          </cell>
          <cell r="BE41">
            <v>9412.16</v>
          </cell>
          <cell r="BF41">
            <v>10635.33</v>
          </cell>
          <cell r="BG41">
            <v>10175.15</v>
          </cell>
          <cell r="BH41">
            <v>10328.31</v>
          </cell>
          <cell r="BI41">
            <v>11692.14</v>
          </cell>
          <cell r="BJ41">
            <v>12341.3</v>
          </cell>
          <cell r="BK41">
            <v>11342.32</v>
          </cell>
          <cell r="BL41">
            <v>11986.48</v>
          </cell>
          <cell r="BM41">
            <v>12262.77</v>
          </cell>
          <cell r="BN41">
            <v>12921.6</v>
          </cell>
          <cell r="BO41">
            <v>12827.81</v>
          </cell>
          <cell r="BP41">
            <v>12156.28</v>
          </cell>
          <cell r="BQ41">
            <v>13636.06</v>
          </cell>
          <cell r="BR41">
            <v>13487.87</v>
          </cell>
          <cell r="BS41">
            <v>0</v>
          </cell>
          <cell r="BT41">
            <v>0</v>
          </cell>
          <cell r="BU41">
            <v>0</v>
          </cell>
          <cell r="BV41">
            <v>0</v>
          </cell>
          <cell r="BW41">
            <v>0</v>
          </cell>
        </row>
        <row r="42">
          <cell r="B42" t="str">
            <v>Cars|2046</v>
          </cell>
          <cell r="E42">
            <v>6517.04</v>
          </cell>
          <cell r="F42">
            <v>6517.04</v>
          </cell>
          <cell r="G42">
            <v>6517.04</v>
          </cell>
          <cell r="H42">
            <v>6517.04</v>
          </cell>
          <cell r="I42">
            <v>6517.04</v>
          </cell>
          <cell r="J42">
            <v>6517.04</v>
          </cell>
          <cell r="K42">
            <v>6517.04</v>
          </cell>
          <cell r="L42">
            <v>6517.04</v>
          </cell>
          <cell r="M42">
            <v>6517.04</v>
          </cell>
          <cell r="N42">
            <v>6517.04</v>
          </cell>
          <cell r="O42">
            <v>6517.04</v>
          </cell>
          <cell r="P42">
            <v>6517.04</v>
          </cell>
          <cell r="Q42">
            <v>6517.04</v>
          </cell>
          <cell r="R42">
            <v>6517.04</v>
          </cell>
          <cell r="S42">
            <v>6517.04</v>
          </cell>
          <cell r="T42">
            <v>6517.04</v>
          </cell>
          <cell r="U42">
            <v>6517.04</v>
          </cell>
          <cell r="V42">
            <v>6517.04</v>
          </cell>
          <cell r="W42">
            <v>6517.04</v>
          </cell>
          <cell r="X42">
            <v>6517.04</v>
          </cell>
          <cell r="Y42">
            <v>6517.04</v>
          </cell>
          <cell r="Z42">
            <v>6517.04</v>
          </cell>
          <cell r="AA42">
            <v>6517.04</v>
          </cell>
          <cell r="AB42">
            <v>6517.04</v>
          </cell>
          <cell r="AC42">
            <v>6517.04</v>
          </cell>
          <cell r="AD42">
            <v>6517.04</v>
          </cell>
          <cell r="AE42">
            <v>6517.04</v>
          </cell>
          <cell r="AF42">
            <v>6517.04</v>
          </cell>
          <cell r="AG42">
            <v>6517.04</v>
          </cell>
          <cell r="AH42">
            <v>6517.04</v>
          </cell>
          <cell r="AI42">
            <v>6517.04</v>
          </cell>
          <cell r="AJ42">
            <v>6517.04</v>
          </cell>
          <cell r="AK42">
            <v>6517.04</v>
          </cell>
          <cell r="AL42">
            <v>6517.04</v>
          </cell>
          <cell r="AM42">
            <v>6517.04</v>
          </cell>
          <cell r="AN42">
            <v>5666.52</v>
          </cell>
          <cell r="AO42">
            <v>5666.52</v>
          </cell>
          <cell r="AP42">
            <v>5666.52</v>
          </cell>
          <cell r="AQ42">
            <v>6279.86</v>
          </cell>
          <cell r="AR42">
            <v>6279.86</v>
          </cell>
          <cell r="AS42">
            <v>6279.86</v>
          </cell>
          <cell r="AT42">
            <v>6279.86</v>
          </cell>
          <cell r="AU42">
            <v>6279.86</v>
          </cell>
          <cell r="AV42">
            <v>8319.98</v>
          </cell>
          <cell r="AW42">
            <v>8319.98</v>
          </cell>
          <cell r="AX42">
            <v>8319.98</v>
          </cell>
          <cell r="AY42">
            <v>8319.98</v>
          </cell>
          <cell r="AZ42">
            <v>8319.98</v>
          </cell>
          <cell r="BA42">
            <v>9149.2099999999991</v>
          </cell>
          <cell r="BB42">
            <v>8400.99</v>
          </cell>
          <cell r="BC42">
            <v>8815.01</v>
          </cell>
          <cell r="BD42">
            <v>8596.48</v>
          </cell>
          <cell r="BE42">
            <v>9207.84</v>
          </cell>
          <cell r="BF42">
            <v>9412.16</v>
          </cell>
          <cell r="BG42">
            <v>10635.33</v>
          </cell>
          <cell r="BH42">
            <v>10175.15</v>
          </cell>
          <cell r="BI42">
            <v>10328.31</v>
          </cell>
          <cell r="BJ42">
            <v>11692.14</v>
          </cell>
          <cell r="BK42">
            <v>12341.3</v>
          </cell>
          <cell r="BL42">
            <v>11342.32</v>
          </cell>
          <cell r="BM42">
            <v>11986.48</v>
          </cell>
          <cell r="BN42">
            <v>12262.77</v>
          </cell>
          <cell r="BO42">
            <v>12921.6</v>
          </cell>
          <cell r="BP42">
            <v>12827.81</v>
          </cell>
          <cell r="BQ42">
            <v>12156.28</v>
          </cell>
          <cell r="BR42">
            <v>13636.06</v>
          </cell>
          <cell r="BS42">
            <v>13487.87</v>
          </cell>
          <cell r="BT42">
            <v>0</v>
          </cell>
          <cell r="BU42">
            <v>0</v>
          </cell>
          <cell r="BV42">
            <v>0</v>
          </cell>
          <cell r="BW42">
            <v>0</v>
          </cell>
        </row>
        <row r="43">
          <cell r="B43" t="str">
            <v>Cars|2047</v>
          </cell>
          <cell r="E43">
            <v>6517.04</v>
          </cell>
          <cell r="F43">
            <v>6517.04</v>
          </cell>
          <cell r="G43">
            <v>6517.04</v>
          </cell>
          <cell r="H43">
            <v>6517.04</v>
          </cell>
          <cell r="I43">
            <v>6517.04</v>
          </cell>
          <cell r="J43">
            <v>6517.04</v>
          </cell>
          <cell r="K43">
            <v>6517.04</v>
          </cell>
          <cell r="L43">
            <v>6517.04</v>
          </cell>
          <cell r="M43">
            <v>6517.04</v>
          </cell>
          <cell r="N43">
            <v>6517.04</v>
          </cell>
          <cell r="O43">
            <v>6517.04</v>
          </cell>
          <cell r="P43">
            <v>6517.04</v>
          </cell>
          <cell r="Q43">
            <v>6517.04</v>
          </cell>
          <cell r="R43">
            <v>6517.04</v>
          </cell>
          <cell r="S43">
            <v>6517.04</v>
          </cell>
          <cell r="T43">
            <v>6517.04</v>
          </cell>
          <cell r="U43">
            <v>6517.04</v>
          </cell>
          <cell r="V43">
            <v>6517.04</v>
          </cell>
          <cell r="W43">
            <v>6517.04</v>
          </cell>
          <cell r="X43">
            <v>6517.04</v>
          </cell>
          <cell r="Y43">
            <v>6517.04</v>
          </cell>
          <cell r="Z43">
            <v>6517.04</v>
          </cell>
          <cell r="AA43">
            <v>6517.04</v>
          </cell>
          <cell r="AB43">
            <v>6517.04</v>
          </cell>
          <cell r="AC43">
            <v>6517.04</v>
          </cell>
          <cell r="AD43">
            <v>6517.04</v>
          </cell>
          <cell r="AE43">
            <v>6517.04</v>
          </cell>
          <cell r="AF43">
            <v>6517.04</v>
          </cell>
          <cell r="AG43">
            <v>6517.04</v>
          </cell>
          <cell r="AH43">
            <v>6517.04</v>
          </cell>
          <cell r="AI43">
            <v>6517.04</v>
          </cell>
          <cell r="AJ43">
            <v>6517.04</v>
          </cell>
          <cell r="AK43">
            <v>6517.04</v>
          </cell>
          <cell r="AL43">
            <v>6517.04</v>
          </cell>
          <cell r="AM43">
            <v>6517.04</v>
          </cell>
          <cell r="AN43">
            <v>6517.04</v>
          </cell>
          <cell r="AO43">
            <v>5666.52</v>
          </cell>
          <cell r="AP43">
            <v>5666.52</v>
          </cell>
          <cell r="AQ43">
            <v>5666.52</v>
          </cell>
          <cell r="AR43">
            <v>6279.86</v>
          </cell>
          <cell r="AS43">
            <v>6279.86</v>
          </cell>
          <cell r="AT43">
            <v>6279.86</v>
          </cell>
          <cell r="AU43">
            <v>6279.86</v>
          </cell>
          <cell r="AV43">
            <v>6279.86</v>
          </cell>
          <cell r="AW43">
            <v>8319.98</v>
          </cell>
          <cell r="AX43">
            <v>8319.98</v>
          </cell>
          <cell r="AY43">
            <v>8319.98</v>
          </cell>
          <cell r="AZ43">
            <v>8319.98</v>
          </cell>
          <cell r="BA43">
            <v>8319.98</v>
          </cell>
          <cell r="BB43">
            <v>9149.2099999999991</v>
          </cell>
          <cell r="BC43">
            <v>8400.99</v>
          </cell>
          <cell r="BD43">
            <v>8815.01</v>
          </cell>
          <cell r="BE43">
            <v>8596.48</v>
          </cell>
          <cell r="BF43">
            <v>9207.84</v>
          </cell>
          <cell r="BG43">
            <v>9412.16</v>
          </cell>
          <cell r="BH43">
            <v>10635.33</v>
          </cell>
          <cell r="BI43">
            <v>10175.15</v>
          </cell>
          <cell r="BJ43">
            <v>10328.31</v>
          </cell>
          <cell r="BK43">
            <v>11692.14</v>
          </cell>
          <cell r="BL43">
            <v>12341.3</v>
          </cell>
          <cell r="BM43">
            <v>11342.32</v>
          </cell>
          <cell r="BN43">
            <v>11986.48</v>
          </cell>
          <cell r="BO43">
            <v>12262.77</v>
          </cell>
          <cell r="BP43">
            <v>12921.6</v>
          </cell>
          <cell r="BQ43">
            <v>12827.81</v>
          </cell>
          <cell r="BR43">
            <v>12156.28</v>
          </cell>
          <cell r="BS43">
            <v>13636.06</v>
          </cell>
          <cell r="BT43">
            <v>13487.87</v>
          </cell>
          <cell r="BU43">
            <v>0</v>
          </cell>
          <cell r="BV43">
            <v>0</v>
          </cell>
          <cell r="BW43">
            <v>0</v>
          </cell>
        </row>
        <row r="44">
          <cell r="B44" t="str">
            <v>Cars|2048</v>
          </cell>
          <cell r="E44">
            <v>6517.04</v>
          </cell>
          <cell r="F44">
            <v>6517.04</v>
          </cell>
          <cell r="G44">
            <v>6517.04</v>
          </cell>
          <cell r="H44">
            <v>6517.04</v>
          </cell>
          <cell r="I44">
            <v>6517.04</v>
          </cell>
          <cell r="J44">
            <v>6517.04</v>
          </cell>
          <cell r="K44">
            <v>6517.04</v>
          </cell>
          <cell r="L44">
            <v>6517.04</v>
          </cell>
          <cell r="M44">
            <v>6517.04</v>
          </cell>
          <cell r="N44">
            <v>6517.04</v>
          </cell>
          <cell r="O44">
            <v>6517.04</v>
          </cell>
          <cell r="P44">
            <v>6517.04</v>
          </cell>
          <cell r="Q44">
            <v>6517.04</v>
          </cell>
          <cell r="R44">
            <v>6517.04</v>
          </cell>
          <cell r="S44">
            <v>6517.04</v>
          </cell>
          <cell r="T44">
            <v>6517.04</v>
          </cell>
          <cell r="U44">
            <v>6517.04</v>
          </cell>
          <cell r="V44">
            <v>6517.04</v>
          </cell>
          <cell r="W44">
            <v>6517.04</v>
          </cell>
          <cell r="X44">
            <v>6517.04</v>
          </cell>
          <cell r="Y44">
            <v>6517.04</v>
          </cell>
          <cell r="Z44">
            <v>6517.04</v>
          </cell>
          <cell r="AA44">
            <v>6517.04</v>
          </cell>
          <cell r="AB44">
            <v>6517.04</v>
          </cell>
          <cell r="AC44">
            <v>6517.04</v>
          </cell>
          <cell r="AD44">
            <v>6517.04</v>
          </cell>
          <cell r="AE44">
            <v>6517.04</v>
          </cell>
          <cell r="AF44">
            <v>6517.04</v>
          </cell>
          <cell r="AG44">
            <v>6517.04</v>
          </cell>
          <cell r="AH44">
            <v>6517.04</v>
          </cell>
          <cell r="AI44">
            <v>6517.04</v>
          </cell>
          <cell r="AJ44">
            <v>6517.04</v>
          </cell>
          <cell r="AK44">
            <v>6517.04</v>
          </cell>
          <cell r="AL44">
            <v>6517.04</v>
          </cell>
          <cell r="AM44">
            <v>6517.04</v>
          </cell>
          <cell r="AN44">
            <v>6517.04</v>
          </cell>
          <cell r="AO44">
            <v>6517.04</v>
          </cell>
          <cell r="AP44">
            <v>5666.52</v>
          </cell>
          <cell r="AQ44">
            <v>5666.52</v>
          </cell>
          <cell r="AR44">
            <v>5666.52</v>
          </cell>
          <cell r="AS44">
            <v>6279.86</v>
          </cell>
          <cell r="AT44">
            <v>6279.86</v>
          </cell>
          <cell r="AU44">
            <v>6279.86</v>
          </cell>
          <cell r="AV44">
            <v>6279.86</v>
          </cell>
          <cell r="AW44">
            <v>6279.86</v>
          </cell>
          <cell r="AX44">
            <v>8319.98</v>
          </cell>
          <cell r="AY44">
            <v>8319.98</v>
          </cell>
          <cell r="AZ44">
            <v>8319.98</v>
          </cell>
          <cell r="BA44">
            <v>8319.98</v>
          </cell>
          <cell r="BB44">
            <v>8319.98</v>
          </cell>
          <cell r="BC44">
            <v>9149.2099999999991</v>
          </cell>
          <cell r="BD44">
            <v>8400.99</v>
          </cell>
          <cell r="BE44">
            <v>8815.01</v>
          </cell>
          <cell r="BF44">
            <v>8596.48</v>
          </cell>
          <cell r="BG44">
            <v>9207.84</v>
          </cell>
          <cell r="BH44">
            <v>9412.16</v>
          </cell>
          <cell r="BI44">
            <v>10635.33</v>
          </cell>
          <cell r="BJ44">
            <v>10175.15</v>
          </cell>
          <cell r="BK44">
            <v>10328.31</v>
          </cell>
          <cell r="BL44">
            <v>11692.14</v>
          </cell>
          <cell r="BM44">
            <v>12341.3</v>
          </cell>
          <cell r="BN44">
            <v>11342.32</v>
          </cell>
          <cell r="BO44">
            <v>11986.48</v>
          </cell>
          <cell r="BP44">
            <v>12262.77</v>
          </cell>
          <cell r="BQ44">
            <v>12921.6</v>
          </cell>
          <cell r="BR44">
            <v>12827.81</v>
          </cell>
          <cell r="BS44">
            <v>12156.28</v>
          </cell>
          <cell r="BT44">
            <v>13636.06</v>
          </cell>
          <cell r="BU44">
            <v>13487.87</v>
          </cell>
          <cell r="BV44">
            <v>0</v>
          </cell>
          <cell r="BW44">
            <v>0</v>
          </cell>
        </row>
        <row r="45">
          <cell r="B45" t="str">
            <v>Cars|2049</v>
          </cell>
          <cell r="E45">
            <v>6517.04</v>
          </cell>
          <cell r="F45">
            <v>6517.04</v>
          </cell>
          <cell r="G45">
            <v>6517.04</v>
          </cell>
          <cell r="H45">
            <v>6517.04</v>
          </cell>
          <cell r="I45">
            <v>6517.04</v>
          </cell>
          <cell r="J45">
            <v>6517.04</v>
          </cell>
          <cell r="K45">
            <v>6517.04</v>
          </cell>
          <cell r="L45">
            <v>6517.04</v>
          </cell>
          <cell r="M45">
            <v>6517.04</v>
          </cell>
          <cell r="N45">
            <v>6517.04</v>
          </cell>
          <cell r="O45">
            <v>6517.04</v>
          </cell>
          <cell r="P45">
            <v>6517.04</v>
          </cell>
          <cell r="Q45">
            <v>6517.04</v>
          </cell>
          <cell r="R45">
            <v>6517.04</v>
          </cell>
          <cell r="S45">
            <v>6517.04</v>
          </cell>
          <cell r="T45">
            <v>6517.04</v>
          </cell>
          <cell r="U45">
            <v>6517.04</v>
          </cell>
          <cell r="V45">
            <v>6517.04</v>
          </cell>
          <cell r="W45">
            <v>6517.04</v>
          </cell>
          <cell r="X45">
            <v>6517.04</v>
          </cell>
          <cell r="Y45">
            <v>6517.04</v>
          </cell>
          <cell r="Z45">
            <v>6517.04</v>
          </cell>
          <cell r="AA45">
            <v>6517.04</v>
          </cell>
          <cell r="AB45">
            <v>6517.04</v>
          </cell>
          <cell r="AC45">
            <v>6517.04</v>
          </cell>
          <cell r="AD45">
            <v>6517.04</v>
          </cell>
          <cell r="AE45">
            <v>6517.04</v>
          </cell>
          <cell r="AF45">
            <v>6517.04</v>
          </cell>
          <cell r="AG45">
            <v>6517.04</v>
          </cell>
          <cell r="AH45">
            <v>6517.04</v>
          </cell>
          <cell r="AI45">
            <v>6517.04</v>
          </cell>
          <cell r="AJ45">
            <v>6517.04</v>
          </cell>
          <cell r="AK45">
            <v>6517.04</v>
          </cell>
          <cell r="AL45">
            <v>6517.04</v>
          </cell>
          <cell r="AM45">
            <v>6517.04</v>
          </cell>
          <cell r="AN45">
            <v>6517.04</v>
          </cell>
          <cell r="AO45">
            <v>6517.04</v>
          </cell>
          <cell r="AP45">
            <v>6517.04</v>
          </cell>
          <cell r="AQ45">
            <v>5666.52</v>
          </cell>
          <cell r="AR45">
            <v>5666.52</v>
          </cell>
          <cell r="AS45">
            <v>5666.52</v>
          </cell>
          <cell r="AT45">
            <v>6279.86</v>
          </cell>
          <cell r="AU45">
            <v>6279.86</v>
          </cell>
          <cell r="AV45">
            <v>6279.86</v>
          </cell>
          <cell r="AW45">
            <v>6279.86</v>
          </cell>
          <cell r="AX45">
            <v>6279.86</v>
          </cell>
          <cell r="AY45">
            <v>8319.98</v>
          </cell>
          <cell r="AZ45">
            <v>8319.98</v>
          </cell>
          <cell r="BA45">
            <v>8319.98</v>
          </cell>
          <cell r="BB45">
            <v>8319.98</v>
          </cell>
          <cell r="BC45">
            <v>8319.98</v>
          </cell>
          <cell r="BD45">
            <v>9149.2099999999991</v>
          </cell>
          <cell r="BE45">
            <v>8400.99</v>
          </cell>
          <cell r="BF45">
            <v>8815.01</v>
          </cell>
          <cell r="BG45">
            <v>8596.48</v>
          </cell>
          <cell r="BH45">
            <v>9207.84</v>
          </cell>
          <cell r="BI45">
            <v>9412.16</v>
          </cell>
          <cell r="BJ45">
            <v>10635.33</v>
          </cell>
          <cell r="BK45">
            <v>10175.15</v>
          </cell>
          <cell r="BL45">
            <v>10328.31</v>
          </cell>
          <cell r="BM45">
            <v>11692.14</v>
          </cell>
          <cell r="BN45">
            <v>12341.3</v>
          </cell>
          <cell r="BO45">
            <v>11342.32</v>
          </cell>
          <cell r="BP45">
            <v>11986.48</v>
          </cell>
          <cell r="BQ45">
            <v>12262.77</v>
          </cell>
          <cell r="BR45">
            <v>12921.6</v>
          </cell>
          <cell r="BS45">
            <v>12827.81</v>
          </cell>
          <cell r="BT45">
            <v>12156.28</v>
          </cell>
          <cell r="BU45">
            <v>13636.06</v>
          </cell>
          <cell r="BV45">
            <v>13487.87</v>
          </cell>
          <cell r="BW45">
            <v>0</v>
          </cell>
        </row>
        <row r="46">
          <cell r="B46" t="str">
            <v>Cars|2050</v>
          </cell>
          <cell r="E46">
            <v>6517.04</v>
          </cell>
          <cell r="F46">
            <v>6517.04</v>
          </cell>
          <cell r="G46">
            <v>6517.04</v>
          </cell>
          <cell r="H46">
            <v>6517.04</v>
          </cell>
          <cell r="I46">
            <v>6517.04</v>
          </cell>
          <cell r="J46">
            <v>6517.04</v>
          </cell>
          <cell r="K46">
            <v>6517.04</v>
          </cell>
          <cell r="L46">
            <v>6517.04</v>
          </cell>
          <cell r="M46">
            <v>6517.04</v>
          </cell>
          <cell r="N46">
            <v>6517.04</v>
          </cell>
          <cell r="O46">
            <v>6517.04</v>
          </cell>
          <cell r="P46">
            <v>6517.04</v>
          </cell>
          <cell r="Q46">
            <v>6517.04</v>
          </cell>
          <cell r="R46">
            <v>6517.04</v>
          </cell>
          <cell r="S46">
            <v>6517.04</v>
          </cell>
          <cell r="T46">
            <v>6517.04</v>
          </cell>
          <cell r="U46">
            <v>6517.04</v>
          </cell>
          <cell r="V46">
            <v>6517.04</v>
          </cell>
          <cell r="W46">
            <v>6517.04</v>
          </cell>
          <cell r="X46">
            <v>6517.04</v>
          </cell>
          <cell r="Y46">
            <v>6517.04</v>
          </cell>
          <cell r="Z46">
            <v>6517.04</v>
          </cell>
          <cell r="AA46">
            <v>6517.04</v>
          </cell>
          <cell r="AB46">
            <v>6517.04</v>
          </cell>
          <cell r="AC46">
            <v>6517.04</v>
          </cell>
          <cell r="AD46">
            <v>6517.04</v>
          </cell>
          <cell r="AE46">
            <v>6517.04</v>
          </cell>
          <cell r="AF46">
            <v>6517.04</v>
          </cell>
          <cell r="AG46">
            <v>6517.04</v>
          </cell>
          <cell r="AH46">
            <v>6517.04</v>
          </cell>
          <cell r="AI46">
            <v>6517.04</v>
          </cell>
          <cell r="AJ46">
            <v>6517.04</v>
          </cell>
          <cell r="AK46">
            <v>6517.04</v>
          </cell>
          <cell r="AL46">
            <v>6517.04</v>
          </cell>
          <cell r="AM46">
            <v>6517.04</v>
          </cell>
          <cell r="AN46">
            <v>6517.04</v>
          </cell>
          <cell r="AO46">
            <v>6517.04</v>
          </cell>
          <cell r="AP46">
            <v>6517.04</v>
          </cell>
          <cell r="AQ46">
            <v>6517.04</v>
          </cell>
          <cell r="AR46">
            <v>5666.52</v>
          </cell>
          <cell r="AS46">
            <v>5666.52</v>
          </cell>
          <cell r="AT46">
            <v>5666.52</v>
          </cell>
          <cell r="AU46">
            <v>6279.86</v>
          </cell>
          <cell r="AV46">
            <v>6279.86</v>
          </cell>
          <cell r="AW46">
            <v>6279.86</v>
          </cell>
          <cell r="AX46">
            <v>6279.86</v>
          </cell>
          <cell r="AY46">
            <v>6279.86</v>
          </cell>
          <cell r="AZ46">
            <v>8319.98</v>
          </cell>
          <cell r="BA46">
            <v>8319.98</v>
          </cell>
          <cell r="BB46">
            <v>8319.98</v>
          </cell>
          <cell r="BC46">
            <v>8319.98</v>
          </cell>
          <cell r="BD46">
            <v>8319.98</v>
          </cell>
          <cell r="BE46">
            <v>9149.2099999999991</v>
          </cell>
          <cell r="BF46">
            <v>8400.99</v>
          </cell>
          <cell r="BG46">
            <v>8815.01</v>
          </cell>
          <cell r="BH46">
            <v>8596.48</v>
          </cell>
          <cell r="BI46">
            <v>9207.84</v>
          </cell>
          <cell r="BJ46">
            <v>9412.16</v>
          </cell>
          <cell r="BK46">
            <v>10635.33</v>
          </cell>
          <cell r="BL46">
            <v>10175.15</v>
          </cell>
          <cell r="BM46">
            <v>10328.31</v>
          </cell>
          <cell r="BN46">
            <v>11692.14</v>
          </cell>
          <cell r="BO46">
            <v>12341.3</v>
          </cell>
          <cell r="BP46">
            <v>11342.32</v>
          </cell>
          <cell r="BQ46">
            <v>11986.48</v>
          </cell>
          <cell r="BR46">
            <v>12262.77</v>
          </cell>
          <cell r="BS46">
            <v>12921.6</v>
          </cell>
          <cell r="BT46">
            <v>12827.81</v>
          </cell>
          <cell r="BU46">
            <v>12156.28</v>
          </cell>
          <cell r="BV46">
            <v>13636.06</v>
          </cell>
          <cell r="BW46">
            <v>13487.87</v>
          </cell>
        </row>
        <row r="49">
          <cell r="B49" t="str">
            <v>Light Trucks</v>
          </cell>
        </row>
        <row r="51">
          <cell r="E51">
            <v>1980</v>
          </cell>
          <cell r="F51">
            <v>1981</v>
          </cell>
          <cell r="G51">
            <v>1982</v>
          </cell>
          <cell r="H51">
            <v>1983</v>
          </cell>
          <cell r="I51">
            <v>1984</v>
          </cell>
          <cell r="J51">
            <v>1985</v>
          </cell>
          <cell r="K51">
            <v>1986</v>
          </cell>
          <cell r="L51">
            <v>1987</v>
          </cell>
          <cell r="M51">
            <v>1988</v>
          </cell>
          <cell r="N51">
            <v>1989</v>
          </cell>
          <cell r="O51">
            <v>1990</v>
          </cell>
          <cell r="P51">
            <v>1991</v>
          </cell>
          <cell r="Q51">
            <v>1992</v>
          </cell>
          <cell r="R51">
            <v>1993</v>
          </cell>
          <cell r="S51">
            <v>1994</v>
          </cell>
          <cell r="T51">
            <v>1995</v>
          </cell>
          <cell r="U51">
            <v>1996</v>
          </cell>
          <cell r="V51">
            <v>1997</v>
          </cell>
          <cell r="W51">
            <v>1998</v>
          </cell>
          <cell r="X51">
            <v>1999</v>
          </cell>
          <cell r="Y51">
            <v>2000</v>
          </cell>
          <cell r="Z51">
            <v>2001</v>
          </cell>
          <cell r="AA51">
            <v>2002</v>
          </cell>
          <cell r="AB51">
            <v>2003</v>
          </cell>
          <cell r="AC51">
            <v>2004</v>
          </cell>
          <cell r="AD51">
            <v>2005</v>
          </cell>
          <cell r="AE51">
            <v>2006</v>
          </cell>
          <cell r="AF51">
            <v>2007</v>
          </cell>
          <cell r="AG51">
            <v>2008</v>
          </cell>
          <cell r="AH51">
            <v>2009</v>
          </cell>
          <cell r="AI51">
            <v>2010</v>
          </cell>
          <cell r="AJ51">
            <v>2011</v>
          </cell>
          <cell r="AK51">
            <v>2012</v>
          </cell>
          <cell r="AL51">
            <v>2013</v>
          </cell>
          <cell r="AM51">
            <v>2014</v>
          </cell>
          <cell r="AN51">
            <v>2015</v>
          </cell>
          <cell r="AO51">
            <v>2016</v>
          </cell>
          <cell r="AP51">
            <v>2017</v>
          </cell>
          <cell r="AQ51">
            <v>2018</v>
          </cell>
          <cell r="AR51">
            <v>2019</v>
          </cell>
          <cell r="AS51">
            <v>2020</v>
          </cell>
          <cell r="AT51">
            <v>2021</v>
          </cell>
          <cell r="AU51">
            <v>2022</v>
          </cell>
          <cell r="AV51">
            <v>2023</v>
          </cell>
          <cell r="AW51">
            <v>2024</v>
          </cell>
          <cell r="AX51">
            <v>2025</v>
          </cell>
          <cell r="AY51">
            <v>2026</v>
          </cell>
          <cell r="AZ51">
            <v>2027</v>
          </cell>
          <cell r="BA51">
            <v>2028</v>
          </cell>
          <cell r="BB51">
            <v>2029</v>
          </cell>
          <cell r="BC51">
            <v>2030</v>
          </cell>
          <cell r="BD51">
            <v>2031</v>
          </cell>
          <cell r="BE51">
            <v>2032</v>
          </cell>
          <cell r="BF51">
            <v>2033</v>
          </cell>
          <cell r="BG51">
            <v>2034</v>
          </cell>
          <cell r="BH51">
            <v>2035</v>
          </cell>
          <cell r="BI51">
            <v>2036</v>
          </cell>
          <cell r="BJ51">
            <v>2037</v>
          </cell>
          <cell r="BK51">
            <v>2038</v>
          </cell>
          <cell r="BL51">
            <v>2039</v>
          </cell>
          <cell r="BM51">
            <v>2040</v>
          </cell>
          <cell r="BN51">
            <v>2041</v>
          </cell>
          <cell r="BO51">
            <v>2042</v>
          </cell>
          <cell r="BP51">
            <v>2043</v>
          </cell>
          <cell r="BQ51">
            <v>2044</v>
          </cell>
          <cell r="BR51">
            <v>2045</v>
          </cell>
          <cell r="BS51">
            <v>2046</v>
          </cell>
          <cell r="BT51">
            <v>2047</v>
          </cell>
          <cell r="BU51">
            <v>2048</v>
          </cell>
          <cell r="BV51">
            <v>2049</v>
          </cell>
          <cell r="BW51">
            <v>2050</v>
          </cell>
        </row>
        <row r="53">
          <cell r="B53" t="str">
            <v>Trucks|2010</v>
          </cell>
          <cell r="E53">
            <v>7756.7241116056157</v>
          </cell>
          <cell r="F53">
            <v>7756.7241116056157</v>
          </cell>
          <cell r="G53">
            <v>7171.7325961754777</v>
          </cell>
          <cell r="H53">
            <v>7171.7325961754777</v>
          </cell>
          <cell r="I53">
            <v>7171.7325961754777</v>
          </cell>
          <cell r="J53">
            <v>7171.7325961754777</v>
          </cell>
          <cell r="K53">
            <v>7171.7325961754777</v>
          </cell>
          <cell r="L53">
            <v>8996.2641828141041</v>
          </cell>
          <cell r="M53">
            <v>8996.2641828141041</v>
          </cell>
          <cell r="N53">
            <v>8996.2641828141041</v>
          </cell>
          <cell r="O53">
            <v>8996.2641828141041</v>
          </cell>
          <cell r="P53">
            <v>8996.2641828141041</v>
          </cell>
          <cell r="Q53">
            <v>9208.4777202523619</v>
          </cell>
          <cell r="R53">
            <v>9496.9393247909229</v>
          </cell>
          <cell r="S53">
            <v>8922.1371841345917</v>
          </cell>
          <cell r="T53">
            <v>9589.3889631730817</v>
          </cell>
          <cell r="U53">
            <v>10758.225822663471</v>
          </cell>
          <cell r="V53">
            <v>10122.710285420846</v>
          </cell>
          <cell r="W53">
            <v>10459.956561647186</v>
          </cell>
          <cell r="X53">
            <v>11034.443421724458</v>
          </cell>
          <cell r="Y53">
            <v>11030.947451753314</v>
          </cell>
          <cell r="Z53">
            <v>12636.982416784858</v>
          </cell>
          <cell r="AA53">
            <v>12190.063507996283</v>
          </cell>
          <cell r="AB53">
            <v>12563.710117767887</v>
          </cell>
          <cell r="AC53">
            <v>13572.550888736734</v>
          </cell>
          <cell r="AD53">
            <v>12799.525968993006</v>
          </cell>
          <cell r="AE53">
            <v>14162.39616041473</v>
          </cell>
          <cell r="AF53">
            <v>13445.266491905903</v>
          </cell>
          <cell r="AG53">
            <v>13125.875858267716</v>
          </cell>
          <cell r="AH53">
            <v>15621.015409693355</v>
          </cell>
          <cell r="AI53">
            <v>14892.327384359563</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row>
        <row r="54">
          <cell r="B54" t="str">
            <v>Trucks|2011</v>
          </cell>
          <cell r="E54">
            <v>7756.7241116056157</v>
          </cell>
          <cell r="F54">
            <v>7756.7241116056157</v>
          </cell>
          <cell r="G54">
            <v>7756.7241116056157</v>
          </cell>
          <cell r="H54">
            <v>7171.7325961754777</v>
          </cell>
          <cell r="I54">
            <v>7171.7325961754777</v>
          </cell>
          <cell r="J54">
            <v>7171.7325961754777</v>
          </cell>
          <cell r="K54">
            <v>7171.7325961754777</v>
          </cell>
          <cell r="L54">
            <v>7171.7325961754777</v>
          </cell>
          <cell r="M54">
            <v>8996.2641828141041</v>
          </cell>
          <cell r="N54">
            <v>8996.2641828141041</v>
          </cell>
          <cell r="O54">
            <v>8996.2641828141041</v>
          </cell>
          <cell r="P54">
            <v>8996.2641828141041</v>
          </cell>
          <cell r="Q54">
            <v>8996.2641828141041</v>
          </cell>
          <cell r="R54">
            <v>9208.4777202523619</v>
          </cell>
          <cell r="S54">
            <v>9496.9393247909229</v>
          </cell>
          <cell r="T54">
            <v>8922.1371841345917</v>
          </cell>
          <cell r="U54">
            <v>9589.3889631730817</v>
          </cell>
          <cell r="V54">
            <v>10758.225822663471</v>
          </cell>
          <cell r="W54">
            <v>10122.710285420846</v>
          </cell>
          <cell r="X54">
            <v>10459.956561647186</v>
          </cell>
          <cell r="Y54">
            <v>11034.443421724458</v>
          </cell>
          <cell r="Z54">
            <v>11030.947451753314</v>
          </cell>
          <cell r="AA54">
            <v>12636.982416784858</v>
          </cell>
          <cell r="AB54">
            <v>12190.063507996283</v>
          </cell>
          <cell r="AC54">
            <v>12563.710117767887</v>
          </cell>
          <cell r="AD54">
            <v>13572.550888736734</v>
          </cell>
          <cell r="AE54">
            <v>12799.525968993006</v>
          </cell>
          <cell r="AF54">
            <v>14162.39616041473</v>
          </cell>
          <cell r="AG54">
            <v>13445.266491905903</v>
          </cell>
          <cell r="AH54">
            <v>13125.875858267716</v>
          </cell>
          <cell r="AI54">
            <v>15621.015409693355</v>
          </cell>
          <cell r="AJ54">
            <v>14892.327384359563</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row>
        <row r="55">
          <cell r="B55" t="str">
            <v>Trucks|2012</v>
          </cell>
          <cell r="E55">
            <v>7756.7241116056157</v>
          </cell>
          <cell r="F55">
            <v>7756.7241116056157</v>
          </cell>
          <cell r="G55">
            <v>7756.7241116056157</v>
          </cell>
          <cell r="H55">
            <v>7756.7241116056157</v>
          </cell>
          <cell r="I55">
            <v>7171.7325961754777</v>
          </cell>
          <cell r="J55">
            <v>7171.7325961754777</v>
          </cell>
          <cell r="K55">
            <v>7171.7325961754777</v>
          </cell>
          <cell r="L55">
            <v>7171.7325961754777</v>
          </cell>
          <cell r="M55">
            <v>7171.7325961754777</v>
          </cell>
          <cell r="N55">
            <v>8996.2641828141041</v>
          </cell>
          <cell r="O55">
            <v>8996.2641828141041</v>
          </cell>
          <cell r="P55">
            <v>8996.2641828141041</v>
          </cell>
          <cell r="Q55">
            <v>8996.2641828141041</v>
          </cell>
          <cell r="R55">
            <v>8996.2641828141041</v>
          </cell>
          <cell r="S55">
            <v>9208.4777202523619</v>
          </cell>
          <cell r="T55">
            <v>9496.9393247909229</v>
          </cell>
          <cell r="U55">
            <v>8922.1371841345917</v>
          </cell>
          <cell r="V55">
            <v>9589.3889631730817</v>
          </cell>
          <cell r="W55">
            <v>10758.225822663471</v>
          </cell>
          <cell r="X55">
            <v>10122.710285420846</v>
          </cell>
          <cell r="Y55">
            <v>10459.956561647186</v>
          </cell>
          <cell r="Z55">
            <v>11034.443421724458</v>
          </cell>
          <cell r="AA55">
            <v>11030.947451753314</v>
          </cell>
          <cell r="AB55">
            <v>12636.982416784858</v>
          </cell>
          <cell r="AC55">
            <v>12190.063507996283</v>
          </cell>
          <cell r="AD55">
            <v>12563.710117767887</v>
          </cell>
          <cell r="AE55">
            <v>13572.550888736734</v>
          </cell>
          <cell r="AF55">
            <v>12799.525968993006</v>
          </cell>
          <cell r="AG55">
            <v>14162.39616041473</v>
          </cell>
          <cell r="AH55">
            <v>13445.266491905903</v>
          </cell>
          <cell r="AI55">
            <v>13125.875858267716</v>
          </cell>
          <cell r="AJ55">
            <v>15621.015409693355</v>
          </cell>
          <cell r="AK55">
            <v>14892.327384359563</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row>
        <row r="56">
          <cell r="B56" t="str">
            <v>Trucks|2013</v>
          </cell>
          <cell r="E56">
            <v>5810.8812650266555</v>
          </cell>
          <cell r="F56">
            <v>7756.7241116056157</v>
          </cell>
          <cell r="G56">
            <v>7756.7241116056157</v>
          </cell>
          <cell r="H56">
            <v>7756.7241116056157</v>
          </cell>
          <cell r="I56">
            <v>7756.7241116056157</v>
          </cell>
          <cell r="J56">
            <v>7171.7325961754777</v>
          </cell>
          <cell r="K56">
            <v>7171.7325961754777</v>
          </cell>
          <cell r="L56">
            <v>7171.7325961754777</v>
          </cell>
          <cell r="M56">
            <v>7171.7325961754777</v>
          </cell>
          <cell r="N56">
            <v>7171.7325961754777</v>
          </cell>
          <cell r="O56">
            <v>8996.2641828141041</v>
          </cell>
          <cell r="P56">
            <v>8996.2641828141041</v>
          </cell>
          <cell r="Q56">
            <v>8996.2641828141041</v>
          </cell>
          <cell r="R56">
            <v>8996.2641828141041</v>
          </cell>
          <cell r="S56">
            <v>8996.2641828141041</v>
          </cell>
          <cell r="T56">
            <v>9208.4777202523619</v>
          </cell>
          <cell r="U56">
            <v>9496.9393247909229</v>
          </cell>
          <cell r="V56">
            <v>8922.1371841345917</v>
          </cell>
          <cell r="W56">
            <v>9589.3889631730817</v>
          </cell>
          <cell r="X56">
            <v>10758.225822663471</v>
          </cell>
          <cell r="Y56">
            <v>10122.710285420846</v>
          </cell>
          <cell r="Z56">
            <v>10459.956561647186</v>
          </cell>
          <cell r="AA56">
            <v>11034.443421724458</v>
          </cell>
          <cell r="AB56">
            <v>11030.947451753314</v>
          </cell>
          <cell r="AC56">
            <v>12636.982416784858</v>
          </cell>
          <cell r="AD56">
            <v>12190.063507996283</v>
          </cell>
          <cell r="AE56">
            <v>12563.710117767887</v>
          </cell>
          <cell r="AF56">
            <v>13572.550888736734</v>
          </cell>
          <cell r="AG56">
            <v>12799.525968993006</v>
          </cell>
          <cell r="AH56">
            <v>14162.39616041473</v>
          </cell>
          <cell r="AI56">
            <v>13445.266491905903</v>
          </cell>
          <cell r="AJ56">
            <v>13125.875858267716</v>
          </cell>
          <cell r="AK56">
            <v>15621.015409693355</v>
          </cell>
          <cell r="AL56">
            <v>14892.327384359563</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row>
        <row r="57">
          <cell r="B57" t="str">
            <v>Trucks|2014</v>
          </cell>
          <cell r="E57">
            <v>5810.8812650266555</v>
          </cell>
          <cell r="F57">
            <v>5810.8812650266555</v>
          </cell>
          <cell r="G57">
            <v>7756.7241116056157</v>
          </cell>
          <cell r="H57">
            <v>7756.7241116056157</v>
          </cell>
          <cell r="I57">
            <v>7756.7241116056157</v>
          </cell>
          <cell r="J57">
            <v>7756.7241116056157</v>
          </cell>
          <cell r="K57">
            <v>7171.7325961754777</v>
          </cell>
          <cell r="L57">
            <v>7171.7325961754777</v>
          </cell>
          <cell r="M57">
            <v>7171.7325961754777</v>
          </cell>
          <cell r="N57">
            <v>7171.7325961754777</v>
          </cell>
          <cell r="O57">
            <v>7171.7325961754777</v>
          </cell>
          <cell r="P57">
            <v>8996.2641828141041</v>
          </cell>
          <cell r="Q57">
            <v>8996.2641828141041</v>
          </cell>
          <cell r="R57">
            <v>8996.2641828141041</v>
          </cell>
          <cell r="S57">
            <v>8996.2641828141041</v>
          </cell>
          <cell r="T57">
            <v>8996.2641828141041</v>
          </cell>
          <cell r="U57">
            <v>9208.4777202523619</v>
          </cell>
          <cell r="V57">
            <v>9496.9393247909229</v>
          </cell>
          <cell r="W57">
            <v>8922.1371841345917</v>
          </cell>
          <cell r="X57">
            <v>9589.3889631730817</v>
          </cell>
          <cell r="Y57">
            <v>10758.225822663471</v>
          </cell>
          <cell r="Z57">
            <v>10122.710285420846</v>
          </cell>
          <cell r="AA57">
            <v>10459.956561647186</v>
          </cell>
          <cell r="AB57">
            <v>11034.443421724458</v>
          </cell>
          <cell r="AC57">
            <v>11030.947451753314</v>
          </cell>
          <cell r="AD57">
            <v>12636.982416784858</v>
          </cell>
          <cell r="AE57">
            <v>12190.063507996283</v>
          </cell>
          <cell r="AF57">
            <v>12563.710117767887</v>
          </cell>
          <cell r="AG57">
            <v>13572.550888736734</v>
          </cell>
          <cell r="AH57">
            <v>12799.525968993006</v>
          </cell>
          <cell r="AI57">
            <v>14162.39616041473</v>
          </cell>
          <cell r="AJ57">
            <v>13445.266491905903</v>
          </cell>
          <cell r="AK57">
            <v>13125.875858267716</v>
          </cell>
          <cell r="AL57">
            <v>15621.015409693355</v>
          </cell>
          <cell r="AM57">
            <v>14892.327384359563</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row>
        <row r="58">
          <cell r="B58" t="str">
            <v>Trucks|2015</v>
          </cell>
          <cell r="E58">
            <v>5810.8812650266555</v>
          </cell>
          <cell r="F58">
            <v>5810.8812650266555</v>
          </cell>
          <cell r="G58">
            <v>5810.8812650266555</v>
          </cell>
          <cell r="H58">
            <v>7756.7241116056157</v>
          </cell>
          <cell r="I58">
            <v>7756.7241116056157</v>
          </cell>
          <cell r="J58">
            <v>7756.7241116056157</v>
          </cell>
          <cell r="K58">
            <v>7756.7241116056157</v>
          </cell>
          <cell r="L58">
            <v>7171.7325961754777</v>
          </cell>
          <cell r="M58">
            <v>7171.7325961754777</v>
          </cell>
          <cell r="N58">
            <v>7171.7325961754777</v>
          </cell>
          <cell r="O58">
            <v>7171.7325961754777</v>
          </cell>
          <cell r="P58">
            <v>7171.7325961754777</v>
          </cell>
          <cell r="Q58">
            <v>8996.2641828141041</v>
          </cell>
          <cell r="R58">
            <v>8996.2641828141041</v>
          </cell>
          <cell r="S58">
            <v>8996.2641828141041</v>
          </cell>
          <cell r="T58">
            <v>8996.2641828141041</v>
          </cell>
          <cell r="U58">
            <v>8996.2641828141041</v>
          </cell>
          <cell r="V58">
            <v>9208.4777202523619</v>
          </cell>
          <cell r="W58">
            <v>9496.9393247909229</v>
          </cell>
          <cell r="X58">
            <v>8922.1371841345917</v>
          </cell>
          <cell r="Y58">
            <v>9589.3889631730817</v>
          </cell>
          <cell r="Z58">
            <v>10758.225822663471</v>
          </cell>
          <cell r="AA58">
            <v>10122.710285420846</v>
          </cell>
          <cell r="AB58">
            <v>10459.956561647186</v>
          </cell>
          <cell r="AC58">
            <v>11034.443421724458</v>
          </cell>
          <cell r="AD58">
            <v>11030.947451753314</v>
          </cell>
          <cell r="AE58">
            <v>12636.982416784858</v>
          </cell>
          <cell r="AF58">
            <v>12190.063507996283</v>
          </cell>
          <cell r="AG58">
            <v>12563.710117767887</v>
          </cell>
          <cell r="AH58">
            <v>13572.550888736734</v>
          </cell>
          <cell r="AI58">
            <v>12799.525968993006</v>
          </cell>
          <cell r="AJ58">
            <v>14162.39616041473</v>
          </cell>
          <cell r="AK58">
            <v>13445.266491905903</v>
          </cell>
          <cell r="AL58">
            <v>13125.875858267716</v>
          </cell>
          <cell r="AM58">
            <v>15621.015409693355</v>
          </cell>
          <cell r="AN58">
            <v>14892.327384359563</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row>
        <row r="59">
          <cell r="B59" t="str">
            <v>Trucks|2016</v>
          </cell>
          <cell r="E59">
            <v>5810.8812650266555</v>
          </cell>
          <cell r="F59">
            <v>5810.8812650266555</v>
          </cell>
          <cell r="G59">
            <v>5810.8812650266555</v>
          </cell>
          <cell r="H59">
            <v>5810.8812650266555</v>
          </cell>
          <cell r="I59">
            <v>7756.7241116056157</v>
          </cell>
          <cell r="J59">
            <v>7756.7241116056157</v>
          </cell>
          <cell r="K59">
            <v>7756.7241116056157</v>
          </cell>
          <cell r="L59">
            <v>7756.7241116056157</v>
          </cell>
          <cell r="M59">
            <v>7171.7325961754777</v>
          </cell>
          <cell r="N59">
            <v>7171.7325961754777</v>
          </cell>
          <cell r="O59">
            <v>7171.7325961754777</v>
          </cell>
          <cell r="P59">
            <v>7171.7325961754777</v>
          </cell>
          <cell r="Q59">
            <v>7171.7325961754777</v>
          </cell>
          <cell r="R59">
            <v>8996.2641828141041</v>
          </cell>
          <cell r="S59">
            <v>8996.2641828141041</v>
          </cell>
          <cell r="T59">
            <v>8996.2641828141041</v>
          </cell>
          <cell r="U59">
            <v>8996.2641828141041</v>
          </cell>
          <cell r="V59">
            <v>8996.2641828141041</v>
          </cell>
          <cell r="W59">
            <v>9208.4777202523619</v>
          </cell>
          <cell r="X59">
            <v>9496.9393247909229</v>
          </cell>
          <cell r="Y59">
            <v>8922.1371841345917</v>
          </cell>
          <cell r="Z59">
            <v>9589.3889631730817</v>
          </cell>
          <cell r="AA59">
            <v>10758.225822663471</v>
          </cell>
          <cell r="AB59">
            <v>10122.710285420846</v>
          </cell>
          <cell r="AC59">
            <v>10459.956561647186</v>
          </cell>
          <cell r="AD59">
            <v>11034.443421724458</v>
          </cell>
          <cell r="AE59">
            <v>11030.947451753314</v>
          </cell>
          <cell r="AF59">
            <v>12636.982416784858</v>
          </cell>
          <cell r="AG59">
            <v>12190.063507996283</v>
          </cell>
          <cell r="AH59">
            <v>12563.710117767887</v>
          </cell>
          <cell r="AI59">
            <v>13572.550888736734</v>
          </cell>
          <cell r="AJ59">
            <v>12799.525968993006</v>
          </cell>
          <cell r="AK59">
            <v>14162.39616041473</v>
          </cell>
          <cell r="AL59">
            <v>13445.266491905903</v>
          </cell>
          <cell r="AM59">
            <v>13125.875858267716</v>
          </cell>
          <cell r="AN59">
            <v>15621.015409693355</v>
          </cell>
          <cell r="AO59">
            <v>14892.327384359563</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row>
        <row r="60">
          <cell r="B60" t="str">
            <v>Trucks|2017</v>
          </cell>
          <cell r="E60">
            <v>5810.8812650266555</v>
          </cell>
          <cell r="F60">
            <v>5810.8812650266555</v>
          </cell>
          <cell r="G60">
            <v>5810.8812650266555</v>
          </cell>
          <cell r="H60">
            <v>5810.8812650266555</v>
          </cell>
          <cell r="I60">
            <v>5810.8812650266555</v>
          </cell>
          <cell r="J60">
            <v>7756.7241116056157</v>
          </cell>
          <cell r="K60">
            <v>7756.7241116056157</v>
          </cell>
          <cell r="L60">
            <v>7756.7241116056157</v>
          </cell>
          <cell r="M60">
            <v>7756.7241116056157</v>
          </cell>
          <cell r="N60">
            <v>7171.7325961754777</v>
          </cell>
          <cell r="O60">
            <v>7171.7325961754777</v>
          </cell>
          <cell r="P60">
            <v>7171.7325961754777</v>
          </cell>
          <cell r="Q60">
            <v>7171.7325961754777</v>
          </cell>
          <cell r="R60">
            <v>7171.7325961754777</v>
          </cell>
          <cell r="S60">
            <v>8996.2641828141041</v>
          </cell>
          <cell r="T60">
            <v>8996.2641828141041</v>
          </cell>
          <cell r="U60">
            <v>8996.2641828141041</v>
          </cell>
          <cell r="V60">
            <v>8996.2641828141041</v>
          </cell>
          <cell r="W60">
            <v>8996.2641828141041</v>
          </cell>
          <cell r="X60">
            <v>9208.4777202523619</v>
          </cell>
          <cell r="Y60">
            <v>9496.9393247909229</v>
          </cell>
          <cell r="Z60">
            <v>8922.1371841345917</v>
          </cell>
          <cell r="AA60">
            <v>9589.3889631730817</v>
          </cell>
          <cell r="AB60">
            <v>10758.225822663471</v>
          </cell>
          <cell r="AC60">
            <v>10122.710285420846</v>
          </cell>
          <cell r="AD60">
            <v>10459.956561647186</v>
          </cell>
          <cell r="AE60">
            <v>11034.443421724458</v>
          </cell>
          <cell r="AF60">
            <v>11030.947451753314</v>
          </cell>
          <cell r="AG60">
            <v>12636.982416784858</v>
          </cell>
          <cell r="AH60">
            <v>12190.063507996283</v>
          </cell>
          <cell r="AI60">
            <v>12563.710117767887</v>
          </cell>
          <cell r="AJ60">
            <v>13572.550888736734</v>
          </cell>
          <cell r="AK60">
            <v>12799.525968993006</v>
          </cell>
          <cell r="AL60">
            <v>14162.39616041473</v>
          </cell>
          <cell r="AM60">
            <v>13445.266491905903</v>
          </cell>
          <cell r="AN60">
            <v>13125.875858267716</v>
          </cell>
          <cell r="AO60">
            <v>15621.015409693355</v>
          </cell>
          <cell r="AP60">
            <v>14892.327384359563</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row>
        <row r="61">
          <cell r="B61" t="str">
            <v>Trucks|2018</v>
          </cell>
          <cell r="E61">
            <v>5810.8812650266555</v>
          </cell>
          <cell r="F61">
            <v>5810.8812650266555</v>
          </cell>
          <cell r="G61">
            <v>5810.8812650266555</v>
          </cell>
          <cell r="H61">
            <v>5810.8812650266555</v>
          </cell>
          <cell r="I61">
            <v>5810.8812650266555</v>
          </cell>
          <cell r="J61">
            <v>5810.8812650266555</v>
          </cell>
          <cell r="K61">
            <v>7756.7241116056157</v>
          </cell>
          <cell r="L61">
            <v>7756.7241116056157</v>
          </cell>
          <cell r="M61">
            <v>7756.7241116056157</v>
          </cell>
          <cell r="N61">
            <v>7756.7241116056157</v>
          </cell>
          <cell r="O61">
            <v>7171.7325961754777</v>
          </cell>
          <cell r="P61">
            <v>7171.7325961754777</v>
          </cell>
          <cell r="Q61">
            <v>7171.7325961754777</v>
          </cell>
          <cell r="R61">
            <v>7171.7325961754777</v>
          </cell>
          <cell r="S61">
            <v>7171.7325961754777</v>
          </cell>
          <cell r="T61">
            <v>8996.2641828141041</v>
          </cell>
          <cell r="U61">
            <v>8996.2641828141041</v>
          </cell>
          <cell r="V61">
            <v>8996.2641828141041</v>
          </cell>
          <cell r="W61">
            <v>8996.2641828141041</v>
          </cell>
          <cell r="X61">
            <v>8996.2641828141041</v>
          </cell>
          <cell r="Y61">
            <v>9208.4777202523619</v>
          </cell>
          <cell r="Z61">
            <v>9496.9393247909229</v>
          </cell>
          <cell r="AA61">
            <v>8922.1371841345917</v>
          </cell>
          <cell r="AB61">
            <v>9589.3889631730817</v>
          </cell>
          <cell r="AC61">
            <v>10758.225822663471</v>
          </cell>
          <cell r="AD61">
            <v>10122.710285420846</v>
          </cell>
          <cell r="AE61">
            <v>10459.956561647186</v>
          </cell>
          <cell r="AF61">
            <v>11034.443421724458</v>
          </cell>
          <cell r="AG61">
            <v>11030.947451753314</v>
          </cell>
          <cell r="AH61">
            <v>12636.982416784858</v>
          </cell>
          <cell r="AI61">
            <v>12190.063507996283</v>
          </cell>
          <cell r="AJ61">
            <v>12563.710117767887</v>
          </cell>
          <cell r="AK61">
            <v>13572.550888736734</v>
          </cell>
          <cell r="AL61">
            <v>12799.525968993006</v>
          </cell>
          <cell r="AM61">
            <v>14162.39616041473</v>
          </cell>
          <cell r="AN61">
            <v>13445.266491905903</v>
          </cell>
          <cell r="AO61">
            <v>13125.875858267716</v>
          </cell>
          <cell r="AP61">
            <v>15621.015409693355</v>
          </cell>
          <cell r="AQ61">
            <v>14892.327384359563</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row>
        <row r="62">
          <cell r="B62" t="str">
            <v>Trucks|2019</v>
          </cell>
          <cell r="E62">
            <v>5810.8812650266555</v>
          </cell>
          <cell r="F62">
            <v>5810.8812650266555</v>
          </cell>
          <cell r="G62">
            <v>5810.8812650266555</v>
          </cell>
          <cell r="H62">
            <v>5810.8812650266555</v>
          </cell>
          <cell r="I62">
            <v>5810.8812650266555</v>
          </cell>
          <cell r="J62">
            <v>5810.8812650266555</v>
          </cell>
          <cell r="K62">
            <v>5810.8812650266555</v>
          </cell>
          <cell r="L62">
            <v>7756.7241116056157</v>
          </cell>
          <cell r="M62">
            <v>7756.7241116056157</v>
          </cell>
          <cell r="N62">
            <v>7756.7241116056157</v>
          </cell>
          <cell r="O62">
            <v>7756.7241116056157</v>
          </cell>
          <cell r="P62">
            <v>7171.7325961754777</v>
          </cell>
          <cell r="Q62">
            <v>7171.7325961754777</v>
          </cell>
          <cell r="R62">
            <v>7171.7325961754777</v>
          </cell>
          <cell r="S62">
            <v>7171.7325961754777</v>
          </cell>
          <cell r="T62">
            <v>7171.7325961754777</v>
          </cell>
          <cell r="U62">
            <v>8996.2641828141041</v>
          </cell>
          <cell r="V62">
            <v>8996.2641828141041</v>
          </cell>
          <cell r="W62">
            <v>8996.2641828141041</v>
          </cell>
          <cell r="X62">
            <v>8996.2641828141041</v>
          </cell>
          <cell r="Y62">
            <v>8996.2641828141041</v>
          </cell>
          <cell r="Z62">
            <v>9208.4777202523619</v>
          </cell>
          <cell r="AA62">
            <v>9496.9393247909229</v>
          </cell>
          <cell r="AB62">
            <v>8922.1371841345917</v>
          </cell>
          <cell r="AC62">
            <v>9589.3889631730817</v>
          </cell>
          <cell r="AD62">
            <v>10758.225822663471</v>
          </cell>
          <cell r="AE62">
            <v>10122.710285420846</v>
          </cell>
          <cell r="AF62">
            <v>10459.956561647186</v>
          </cell>
          <cell r="AG62">
            <v>11034.443421724458</v>
          </cell>
          <cell r="AH62">
            <v>11030.947451753314</v>
          </cell>
          <cell r="AI62">
            <v>12636.982416784858</v>
          </cell>
          <cell r="AJ62">
            <v>12190.063507996283</v>
          </cell>
          <cell r="AK62">
            <v>12563.710117767887</v>
          </cell>
          <cell r="AL62">
            <v>13572.550888736734</v>
          </cell>
          <cell r="AM62">
            <v>12799.525968993006</v>
          </cell>
          <cell r="AN62">
            <v>14162.39616041473</v>
          </cell>
          <cell r="AO62">
            <v>13445.266491905903</v>
          </cell>
          <cell r="AP62">
            <v>13125.875858267716</v>
          </cell>
          <cell r="AQ62">
            <v>15621.015409693355</v>
          </cell>
          <cell r="AR62">
            <v>14892.327384359563</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row>
        <row r="63">
          <cell r="B63" t="str">
            <v>Trucks|2020</v>
          </cell>
          <cell r="E63">
            <v>5810.8812650266555</v>
          </cell>
          <cell r="F63">
            <v>5810.8812650266555</v>
          </cell>
          <cell r="G63">
            <v>5810.8812650266555</v>
          </cell>
          <cell r="H63">
            <v>5810.8812650266555</v>
          </cell>
          <cell r="I63">
            <v>5810.8812650266555</v>
          </cell>
          <cell r="J63">
            <v>5810.8812650266555</v>
          </cell>
          <cell r="K63">
            <v>5810.8812650266555</v>
          </cell>
          <cell r="L63">
            <v>5810.8812650266555</v>
          </cell>
          <cell r="M63">
            <v>7756.7241116056157</v>
          </cell>
          <cell r="N63">
            <v>7756.7241116056157</v>
          </cell>
          <cell r="O63">
            <v>7756.7241116056157</v>
          </cell>
          <cell r="P63">
            <v>7756.7241116056157</v>
          </cell>
          <cell r="Q63">
            <v>7171.7325961754777</v>
          </cell>
          <cell r="R63">
            <v>7171.7325961754777</v>
          </cell>
          <cell r="S63">
            <v>7171.7325961754777</v>
          </cell>
          <cell r="T63">
            <v>7171.7325961754777</v>
          </cell>
          <cell r="U63">
            <v>7171.7325961754777</v>
          </cell>
          <cell r="V63">
            <v>8996.2641828141041</v>
          </cell>
          <cell r="W63">
            <v>8996.2641828141041</v>
          </cell>
          <cell r="X63">
            <v>8996.2641828141041</v>
          </cell>
          <cell r="Y63">
            <v>8996.2641828141041</v>
          </cell>
          <cell r="Z63">
            <v>8996.2641828141041</v>
          </cell>
          <cell r="AA63">
            <v>9208.4777202523619</v>
          </cell>
          <cell r="AB63">
            <v>9496.9393247909229</v>
          </cell>
          <cell r="AC63">
            <v>8922.1371841345917</v>
          </cell>
          <cell r="AD63">
            <v>9589.3889631730817</v>
          </cell>
          <cell r="AE63">
            <v>10758.225822663471</v>
          </cell>
          <cell r="AF63">
            <v>10122.710285420846</v>
          </cell>
          <cell r="AG63">
            <v>10459.956561647186</v>
          </cell>
          <cell r="AH63">
            <v>11034.443421724458</v>
          </cell>
          <cell r="AI63">
            <v>11030.947451753314</v>
          </cell>
          <cell r="AJ63">
            <v>12636.982416784858</v>
          </cell>
          <cell r="AK63">
            <v>12190.063507996283</v>
          </cell>
          <cell r="AL63">
            <v>12563.710117767887</v>
          </cell>
          <cell r="AM63">
            <v>13572.550888736734</v>
          </cell>
          <cell r="AN63">
            <v>12799.525968993006</v>
          </cell>
          <cell r="AO63">
            <v>14162.39616041473</v>
          </cell>
          <cell r="AP63">
            <v>13445.266491905903</v>
          </cell>
          <cell r="AQ63">
            <v>13125.875858267716</v>
          </cell>
          <cell r="AR63">
            <v>15621.015409693355</v>
          </cell>
          <cell r="AS63">
            <v>14892.327384359563</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row>
        <row r="64">
          <cell r="B64" t="str">
            <v>Trucks|2021</v>
          </cell>
          <cell r="E64">
            <v>5810.8812650266555</v>
          </cell>
          <cell r="F64">
            <v>5810.8812650266555</v>
          </cell>
          <cell r="G64">
            <v>5810.8812650266555</v>
          </cell>
          <cell r="H64">
            <v>5810.8812650266555</v>
          </cell>
          <cell r="I64">
            <v>5810.8812650266555</v>
          </cell>
          <cell r="J64">
            <v>5810.8812650266555</v>
          </cell>
          <cell r="K64">
            <v>5810.8812650266555</v>
          </cell>
          <cell r="L64">
            <v>5810.8812650266555</v>
          </cell>
          <cell r="M64">
            <v>5810.8812650266555</v>
          </cell>
          <cell r="N64">
            <v>7756.7241116056157</v>
          </cell>
          <cell r="O64">
            <v>7756.7241116056157</v>
          </cell>
          <cell r="P64">
            <v>7756.7241116056157</v>
          </cell>
          <cell r="Q64">
            <v>7756.7241116056157</v>
          </cell>
          <cell r="R64">
            <v>7171.7325961754777</v>
          </cell>
          <cell r="S64">
            <v>7171.7325961754777</v>
          </cell>
          <cell r="T64">
            <v>7171.7325961754777</v>
          </cell>
          <cell r="U64">
            <v>7171.7325961754777</v>
          </cell>
          <cell r="V64">
            <v>7171.7325961754777</v>
          </cell>
          <cell r="W64">
            <v>8996.2641828141041</v>
          </cell>
          <cell r="X64">
            <v>8996.2641828141041</v>
          </cell>
          <cell r="Y64">
            <v>8996.2641828141041</v>
          </cell>
          <cell r="Z64">
            <v>8996.2641828141041</v>
          </cell>
          <cell r="AA64">
            <v>8996.2641828141041</v>
          </cell>
          <cell r="AB64">
            <v>9208.4777202523619</v>
          </cell>
          <cell r="AC64">
            <v>9496.9393247909229</v>
          </cell>
          <cell r="AD64">
            <v>8922.1371841345917</v>
          </cell>
          <cell r="AE64">
            <v>9589.3889631730817</v>
          </cell>
          <cell r="AF64">
            <v>10758.225822663471</v>
          </cell>
          <cell r="AG64">
            <v>10122.710285420846</v>
          </cell>
          <cell r="AH64">
            <v>10459.956561647186</v>
          </cell>
          <cell r="AI64">
            <v>11034.443421724458</v>
          </cell>
          <cell r="AJ64">
            <v>11030.947451753314</v>
          </cell>
          <cell r="AK64">
            <v>12636.982416784858</v>
          </cell>
          <cell r="AL64">
            <v>12190.063507996283</v>
          </cell>
          <cell r="AM64">
            <v>12563.710117767887</v>
          </cell>
          <cell r="AN64">
            <v>13572.550888736734</v>
          </cell>
          <cell r="AO64">
            <v>12799.525968993006</v>
          </cell>
          <cell r="AP64">
            <v>14162.39616041473</v>
          </cell>
          <cell r="AQ64">
            <v>13445.266491905903</v>
          </cell>
          <cell r="AR64">
            <v>13125.875858267716</v>
          </cell>
          <cell r="AS64">
            <v>15621.015409693355</v>
          </cell>
          <cell r="AT64">
            <v>14892.327384359563</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row>
        <row r="65">
          <cell r="B65" t="str">
            <v>Trucks|2022</v>
          </cell>
          <cell r="E65">
            <v>5810.8812650266555</v>
          </cell>
          <cell r="F65">
            <v>5810.8812650266555</v>
          </cell>
          <cell r="G65">
            <v>5810.8812650266555</v>
          </cell>
          <cell r="H65">
            <v>5810.8812650266555</v>
          </cell>
          <cell r="I65">
            <v>5810.8812650266555</v>
          </cell>
          <cell r="J65">
            <v>5810.8812650266555</v>
          </cell>
          <cell r="K65">
            <v>5810.8812650266555</v>
          </cell>
          <cell r="L65">
            <v>5810.8812650266555</v>
          </cell>
          <cell r="M65">
            <v>5810.8812650266555</v>
          </cell>
          <cell r="N65">
            <v>5810.8812650266555</v>
          </cell>
          <cell r="O65">
            <v>7756.7241116056157</v>
          </cell>
          <cell r="P65">
            <v>7756.7241116056157</v>
          </cell>
          <cell r="Q65">
            <v>7756.7241116056157</v>
          </cell>
          <cell r="R65">
            <v>7756.7241116056157</v>
          </cell>
          <cell r="S65">
            <v>7171.7325961754777</v>
          </cell>
          <cell r="T65">
            <v>7171.7325961754777</v>
          </cell>
          <cell r="U65">
            <v>7171.7325961754777</v>
          </cell>
          <cell r="V65">
            <v>7171.7325961754777</v>
          </cell>
          <cell r="W65">
            <v>7171.7325961754777</v>
          </cell>
          <cell r="X65">
            <v>8996.2641828141041</v>
          </cell>
          <cell r="Y65">
            <v>8996.2641828141041</v>
          </cell>
          <cell r="Z65">
            <v>8996.2641828141041</v>
          </cell>
          <cell r="AA65">
            <v>8996.2641828141041</v>
          </cell>
          <cell r="AB65">
            <v>8996.2641828141041</v>
          </cell>
          <cell r="AC65">
            <v>9208.4777202523619</v>
          </cell>
          <cell r="AD65">
            <v>9496.9393247909229</v>
          </cell>
          <cell r="AE65">
            <v>8922.1371841345917</v>
          </cell>
          <cell r="AF65">
            <v>9589.3889631730817</v>
          </cell>
          <cell r="AG65">
            <v>10758.225822663471</v>
          </cell>
          <cell r="AH65">
            <v>10122.710285420846</v>
          </cell>
          <cell r="AI65">
            <v>10459.956561647186</v>
          </cell>
          <cell r="AJ65">
            <v>11034.443421724458</v>
          </cell>
          <cell r="AK65">
            <v>11030.947451753314</v>
          </cell>
          <cell r="AL65">
            <v>12636.982416784858</v>
          </cell>
          <cell r="AM65">
            <v>12190.063507996283</v>
          </cell>
          <cell r="AN65">
            <v>12563.710117767887</v>
          </cell>
          <cell r="AO65">
            <v>13572.550888736734</v>
          </cell>
          <cell r="AP65">
            <v>12799.525968993006</v>
          </cell>
          <cell r="AQ65">
            <v>14162.39616041473</v>
          </cell>
          <cell r="AR65">
            <v>13445.266491905903</v>
          </cell>
          <cell r="AS65">
            <v>13125.875858267716</v>
          </cell>
          <cell r="AT65">
            <v>15621.015409693355</v>
          </cell>
          <cell r="AU65">
            <v>14892.327384359563</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row>
        <row r="66">
          <cell r="B66" t="str">
            <v>Trucks|2023</v>
          </cell>
          <cell r="E66">
            <v>5810.8812650266555</v>
          </cell>
          <cell r="F66">
            <v>5810.8812650266555</v>
          </cell>
          <cell r="G66">
            <v>5810.8812650266555</v>
          </cell>
          <cell r="H66">
            <v>5810.8812650266555</v>
          </cell>
          <cell r="I66">
            <v>5810.8812650266555</v>
          </cell>
          <cell r="J66">
            <v>5810.8812650266555</v>
          </cell>
          <cell r="K66">
            <v>5810.8812650266555</v>
          </cell>
          <cell r="L66">
            <v>5810.8812650266555</v>
          </cell>
          <cell r="M66">
            <v>5810.8812650266555</v>
          </cell>
          <cell r="N66">
            <v>5810.8812650266555</v>
          </cell>
          <cell r="O66">
            <v>5810.8812650266555</v>
          </cell>
          <cell r="P66">
            <v>7756.7241116056157</v>
          </cell>
          <cell r="Q66">
            <v>7756.7241116056157</v>
          </cell>
          <cell r="R66">
            <v>7756.7241116056157</v>
          </cell>
          <cell r="S66">
            <v>7756.7241116056157</v>
          </cell>
          <cell r="T66">
            <v>7171.7325961754777</v>
          </cell>
          <cell r="U66">
            <v>7171.7325961754777</v>
          </cell>
          <cell r="V66">
            <v>7171.7325961754777</v>
          </cell>
          <cell r="W66">
            <v>7171.7325961754777</v>
          </cell>
          <cell r="X66">
            <v>7171.7325961754777</v>
          </cell>
          <cell r="Y66">
            <v>8996.2641828141041</v>
          </cell>
          <cell r="Z66">
            <v>8996.2641828141041</v>
          </cell>
          <cell r="AA66">
            <v>8996.2641828141041</v>
          </cell>
          <cell r="AB66">
            <v>8996.2641828141041</v>
          </cell>
          <cell r="AC66">
            <v>8996.2641828141041</v>
          </cell>
          <cell r="AD66">
            <v>9208.4777202523619</v>
          </cell>
          <cell r="AE66">
            <v>9496.9393247909229</v>
          </cell>
          <cell r="AF66">
            <v>8922.1371841345917</v>
          </cell>
          <cell r="AG66">
            <v>9589.3889631730817</v>
          </cell>
          <cell r="AH66">
            <v>10758.225822663471</v>
          </cell>
          <cell r="AI66">
            <v>10122.710285420846</v>
          </cell>
          <cell r="AJ66">
            <v>10459.956561647186</v>
          </cell>
          <cell r="AK66">
            <v>11034.443421724458</v>
          </cell>
          <cell r="AL66">
            <v>11030.947451753314</v>
          </cell>
          <cell r="AM66">
            <v>12636.982416784858</v>
          </cell>
          <cell r="AN66">
            <v>12190.063507996283</v>
          </cell>
          <cell r="AO66">
            <v>12563.710117767887</v>
          </cell>
          <cell r="AP66">
            <v>13572.550888736734</v>
          </cell>
          <cell r="AQ66">
            <v>12799.525968993006</v>
          </cell>
          <cell r="AR66">
            <v>14162.39616041473</v>
          </cell>
          <cell r="AS66">
            <v>13445.266491905903</v>
          </cell>
          <cell r="AT66">
            <v>13125.875858267716</v>
          </cell>
          <cell r="AU66">
            <v>15621.015409693355</v>
          </cell>
          <cell r="AV66">
            <v>14892.327384359563</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row>
        <row r="67">
          <cell r="B67" t="str">
            <v>Trucks|2024</v>
          </cell>
          <cell r="E67">
            <v>5810.8812650266555</v>
          </cell>
          <cell r="F67">
            <v>5810.8812650266555</v>
          </cell>
          <cell r="G67">
            <v>5810.8812650266555</v>
          </cell>
          <cell r="H67">
            <v>5810.8812650266555</v>
          </cell>
          <cell r="I67">
            <v>5810.8812650266555</v>
          </cell>
          <cell r="J67">
            <v>5810.8812650266555</v>
          </cell>
          <cell r="K67">
            <v>5810.8812650266555</v>
          </cell>
          <cell r="L67">
            <v>5810.8812650266555</v>
          </cell>
          <cell r="M67">
            <v>5810.8812650266555</v>
          </cell>
          <cell r="N67">
            <v>5810.8812650266555</v>
          </cell>
          <cell r="O67">
            <v>5810.8812650266555</v>
          </cell>
          <cell r="P67">
            <v>5810.8812650266555</v>
          </cell>
          <cell r="Q67">
            <v>7756.7241116056157</v>
          </cell>
          <cell r="R67">
            <v>7756.7241116056157</v>
          </cell>
          <cell r="S67">
            <v>7756.7241116056157</v>
          </cell>
          <cell r="T67">
            <v>7756.7241116056157</v>
          </cell>
          <cell r="U67">
            <v>7171.7325961754777</v>
          </cell>
          <cell r="V67">
            <v>7171.7325961754777</v>
          </cell>
          <cell r="W67">
            <v>7171.7325961754777</v>
          </cell>
          <cell r="X67">
            <v>7171.7325961754777</v>
          </cell>
          <cell r="Y67">
            <v>7171.7325961754777</v>
          </cell>
          <cell r="Z67">
            <v>8996.2641828141041</v>
          </cell>
          <cell r="AA67">
            <v>8996.2641828141041</v>
          </cell>
          <cell r="AB67">
            <v>8996.2641828141041</v>
          </cell>
          <cell r="AC67">
            <v>8996.2641828141041</v>
          </cell>
          <cell r="AD67">
            <v>8996.2641828141041</v>
          </cell>
          <cell r="AE67">
            <v>9208.4777202523619</v>
          </cell>
          <cell r="AF67">
            <v>9496.9393247909229</v>
          </cell>
          <cell r="AG67">
            <v>8922.1371841345917</v>
          </cell>
          <cell r="AH67">
            <v>9589.3889631730817</v>
          </cell>
          <cell r="AI67">
            <v>10758.225822663471</v>
          </cell>
          <cell r="AJ67">
            <v>10122.710285420846</v>
          </cell>
          <cell r="AK67">
            <v>10459.956561647186</v>
          </cell>
          <cell r="AL67">
            <v>11034.443421724458</v>
          </cell>
          <cell r="AM67">
            <v>11030.947451753314</v>
          </cell>
          <cell r="AN67">
            <v>12636.982416784858</v>
          </cell>
          <cell r="AO67">
            <v>12190.063507996283</v>
          </cell>
          <cell r="AP67">
            <v>12563.710117767887</v>
          </cell>
          <cell r="AQ67">
            <v>13572.550888736734</v>
          </cell>
          <cell r="AR67">
            <v>12799.525968993006</v>
          </cell>
          <cell r="AS67">
            <v>14162.39616041473</v>
          </cell>
          <cell r="AT67">
            <v>13445.266491905903</v>
          </cell>
          <cell r="AU67">
            <v>13125.875858267716</v>
          </cell>
          <cell r="AV67">
            <v>15621.015409693355</v>
          </cell>
          <cell r="AW67">
            <v>14892.327384359563</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row>
        <row r="68">
          <cell r="B68" t="str">
            <v>Trucks|2025</v>
          </cell>
          <cell r="E68">
            <v>5810.8812650266555</v>
          </cell>
          <cell r="F68">
            <v>5810.8812650266555</v>
          </cell>
          <cell r="G68">
            <v>5810.8812650266555</v>
          </cell>
          <cell r="H68">
            <v>5810.8812650266555</v>
          </cell>
          <cell r="I68">
            <v>5810.8812650266555</v>
          </cell>
          <cell r="J68">
            <v>5810.8812650266555</v>
          </cell>
          <cell r="K68">
            <v>5810.8812650266555</v>
          </cell>
          <cell r="L68">
            <v>5810.8812650266555</v>
          </cell>
          <cell r="M68">
            <v>5810.8812650266555</v>
          </cell>
          <cell r="N68">
            <v>5810.8812650266555</v>
          </cell>
          <cell r="O68">
            <v>5810.8812650266555</v>
          </cell>
          <cell r="P68">
            <v>5810.8812650266555</v>
          </cell>
          <cell r="Q68">
            <v>5810.8812650266555</v>
          </cell>
          <cell r="R68">
            <v>7756.7241116056157</v>
          </cell>
          <cell r="S68">
            <v>7756.7241116056157</v>
          </cell>
          <cell r="T68">
            <v>7756.7241116056157</v>
          </cell>
          <cell r="U68">
            <v>7756.7241116056157</v>
          </cell>
          <cell r="V68">
            <v>7171.7325961754777</v>
          </cell>
          <cell r="W68">
            <v>7171.7325961754777</v>
          </cell>
          <cell r="X68">
            <v>7171.7325961754777</v>
          </cell>
          <cell r="Y68">
            <v>7171.7325961754777</v>
          </cell>
          <cell r="Z68">
            <v>7171.7325961754777</v>
          </cell>
          <cell r="AA68">
            <v>8996.2641828141041</v>
          </cell>
          <cell r="AB68">
            <v>8996.2641828141041</v>
          </cell>
          <cell r="AC68">
            <v>8996.2641828141041</v>
          </cell>
          <cell r="AD68">
            <v>8996.2641828141041</v>
          </cell>
          <cell r="AE68">
            <v>8996.2641828141041</v>
          </cell>
          <cell r="AF68">
            <v>9208.4777202523619</v>
          </cell>
          <cell r="AG68">
            <v>9496.9393247909229</v>
          </cell>
          <cell r="AH68">
            <v>8922.1371841345917</v>
          </cell>
          <cell r="AI68">
            <v>9589.3889631730817</v>
          </cell>
          <cell r="AJ68">
            <v>10758.225822663471</v>
          </cell>
          <cell r="AK68">
            <v>10122.710285420846</v>
          </cell>
          <cell r="AL68">
            <v>10459.956561647186</v>
          </cell>
          <cell r="AM68">
            <v>11034.443421724458</v>
          </cell>
          <cell r="AN68">
            <v>11030.947451753314</v>
          </cell>
          <cell r="AO68">
            <v>12636.982416784858</v>
          </cell>
          <cell r="AP68">
            <v>12190.063507996283</v>
          </cell>
          <cell r="AQ68">
            <v>12563.710117767887</v>
          </cell>
          <cell r="AR68">
            <v>13572.550888736734</v>
          </cell>
          <cell r="AS68">
            <v>12799.525968993006</v>
          </cell>
          <cell r="AT68">
            <v>14162.39616041473</v>
          </cell>
          <cell r="AU68">
            <v>13445.266491905903</v>
          </cell>
          <cell r="AV68">
            <v>13125.875858267716</v>
          </cell>
          <cell r="AW68">
            <v>15621.015409693355</v>
          </cell>
          <cell r="AX68">
            <v>14892.327384359563</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row>
        <row r="69">
          <cell r="B69" t="str">
            <v>Trucks|2026</v>
          </cell>
          <cell r="E69">
            <v>5810.8812650266555</v>
          </cell>
          <cell r="F69">
            <v>5810.8812650266555</v>
          </cell>
          <cell r="G69">
            <v>5810.8812650266555</v>
          </cell>
          <cell r="H69">
            <v>5810.8812650266555</v>
          </cell>
          <cell r="I69">
            <v>5810.8812650266555</v>
          </cell>
          <cell r="J69">
            <v>5810.8812650266555</v>
          </cell>
          <cell r="K69">
            <v>5810.8812650266555</v>
          </cell>
          <cell r="L69">
            <v>5810.8812650266555</v>
          </cell>
          <cell r="M69">
            <v>5810.8812650266555</v>
          </cell>
          <cell r="N69">
            <v>5810.8812650266555</v>
          </cell>
          <cell r="O69">
            <v>5810.8812650266555</v>
          </cell>
          <cell r="P69">
            <v>5810.8812650266555</v>
          </cell>
          <cell r="Q69">
            <v>5810.8812650266555</v>
          </cell>
          <cell r="R69">
            <v>5810.8812650266555</v>
          </cell>
          <cell r="S69">
            <v>7756.7241116056157</v>
          </cell>
          <cell r="T69">
            <v>7756.7241116056157</v>
          </cell>
          <cell r="U69">
            <v>7756.7241116056157</v>
          </cell>
          <cell r="V69">
            <v>7756.7241116056157</v>
          </cell>
          <cell r="W69">
            <v>7171.7325961754777</v>
          </cell>
          <cell r="X69">
            <v>7171.7325961754777</v>
          </cell>
          <cell r="Y69">
            <v>7171.7325961754777</v>
          </cell>
          <cell r="Z69">
            <v>7171.7325961754777</v>
          </cell>
          <cell r="AA69">
            <v>7171.7325961754777</v>
          </cell>
          <cell r="AB69">
            <v>8996.2641828141041</v>
          </cell>
          <cell r="AC69">
            <v>8996.2641828141041</v>
          </cell>
          <cell r="AD69">
            <v>8996.2641828141041</v>
          </cell>
          <cell r="AE69">
            <v>8996.2641828141041</v>
          </cell>
          <cell r="AF69">
            <v>8996.2641828141041</v>
          </cell>
          <cell r="AG69">
            <v>9208.4777202523619</v>
          </cell>
          <cell r="AH69">
            <v>9496.9393247909229</v>
          </cell>
          <cell r="AI69">
            <v>8922.1371841345917</v>
          </cell>
          <cell r="AJ69">
            <v>9589.3889631730817</v>
          </cell>
          <cell r="AK69">
            <v>10758.225822663471</v>
          </cell>
          <cell r="AL69">
            <v>10122.710285420846</v>
          </cell>
          <cell r="AM69">
            <v>10459.956561647186</v>
          </cell>
          <cell r="AN69">
            <v>11034.443421724458</v>
          </cell>
          <cell r="AO69">
            <v>11030.947451753314</v>
          </cell>
          <cell r="AP69">
            <v>12636.982416784858</v>
          </cell>
          <cell r="AQ69">
            <v>12190.063507996283</v>
          </cell>
          <cell r="AR69">
            <v>12563.710117767887</v>
          </cell>
          <cell r="AS69">
            <v>13572.550888736734</v>
          </cell>
          <cell r="AT69">
            <v>12799.525968993006</v>
          </cell>
          <cell r="AU69">
            <v>14162.39616041473</v>
          </cell>
          <cell r="AV69">
            <v>13445.266491905903</v>
          </cell>
          <cell r="AW69">
            <v>13125.875858267716</v>
          </cell>
          <cell r="AX69">
            <v>15621.015409693355</v>
          </cell>
          <cell r="AY69">
            <v>14892.327384359563</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row>
        <row r="70">
          <cell r="B70" t="str">
            <v>Trucks|2027</v>
          </cell>
          <cell r="E70">
            <v>5810.8812650266555</v>
          </cell>
          <cell r="F70">
            <v>5810.8812650266555</v>
          </cell>
          <cell r="G70">
            <v>5810.8812650266555</v>
          </cell>
          <cell r="H70">
            <v>5810.8812650266555</v>
          </cell>
          <cell r="I70">
            <v>5810.8812650266555</v>
          </cell>
          <cell r="J70">
            <v>5810.8812650266555</v>
          </cell>
          <cell r="K70">
            <v>5810.8812650266555</v>
          </cell>
          <cell r="L70">
            <v>5810.8812650266555</v>
          </cell>
          <cell r="M70">
            <v>5810.8812650266555</v>
          </cell>
          <cell r="N70">
            <v>5810.8812650266555</v>
          </cell>
          <cell r="O70">
            <v>5810.8812650266555</v>
          </cell>
          <cell r="P70">
            <v>5810.8812650266555</v>
          </cell>
          <cell r="Q70">
            <v>5810.8812650266555</v>
          </cell>
          <cell r="R70">
            <v>5810.8812650266555</v>
          </cell>
          <cell r="S70">
            <v>5810.8812650266555</v>
          </cell>
          <cell r="T70">
            <v>7756.7241116056157</v>
          </cell>
          <cell r="U70">
            <v>7756.7241116056157</v>
          </cell>
          <cell r="V70">
            <v>7756.7241116056157</v>
          </cell>
          <cell r="W70">
            <v>7756.7241116056157</v>
          </cell>
          <cell r="X70">
            <v>7171.7325961754777</v>
          </cell>
          <cell r="Y70">
            <v>7171.7325961754777</v>
          </cell>
          <cell r="Z70">
            <v>7171.7325961754777</v>
          </cell>
          <cell r="AA70">
            <v>7171.7325961754777</v>
          </cell>
          <cell r="AB70">
            <v>7171.7325961754777</v>
          </cell>
          <cell r="AC70">
            <v>8996.2641828141041</v>
          </cell>
          <cell r="AD70">
            <v>8996.2641828141041</v>
          </cell>
          <cell r="AE70">
            <v>8996.2641828141041</v>
          </cell>
          <cell r="AF70">
            <v>8996.2641828141041</v>
          </cell>
          <cell r="AG70">
            <v>8996.2641828141041</v>
          </cell>
          <cell r="AH70">
            <v>9208.4777202523619</v>
          </cell>
          <cell r="AI70">
            <v>9496.9393247909229</v>
          </cell>
          <cell r="AJ70">
            <v>8922.1371841345917</v>
          </cell>
          <cell r="AK70">
            <v>9589.3889631730817</v>
          </cell>
          <cell r="AL70">
            <v>10758.225822663471</v>
          </cell>
          <cell r="AM70">
            <v>10122.710285420846</v>
          </cell>
          <cell r="AN70">
            <v>10459.956561647186</v>
          </cell>
          <cell r="AO70">
            <v>11034.443421724458</v>
          </cell>
          <cell r="AP70">
            <v>11030.947451753314</v>
          </cell>
          <cell r="AQ70">
            <v>12636.982416784858</v>
          </cell>
          <cell r="AR70">
            <v>12190.063507996283</v>
          </cell>
          <cell r="AS70">
            <v>12563.710117767887</v>
          </cell>
          <cell r="AT70">
            <v>13572.550888736734</v>
          </cell>
          <cell r="AU70">
            <v>12799.525968993006</v>
          </cell>
          <cell r="AV70">
            <v>14162.39616041473</v>
          </cell>
          <cell r="AW70">
            <v>13445.266491905903</v>
          </cell>
          <cell r="AX70">
            <v>13125.875858267716</v>
          </cell>
          <cell r="AY70">
            <v>15621.015409693355</v>
          </cell>
          <cell r="AZ70">
            <v>14892.327384359563</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row>
        <row r="71">
          <cell r="B71" t="str">
            <v>Trucks|2028</v>
          </cell>
          <cell r="E71">
            <v>5810.8812650266555</v>
          </cell>
          <cell r="F71">
            <v>5810.8812650266555</v>
          </cell>
          <cell r="G71">
            <v>5810.8812650266555</v>
          </cell>
          <cell r="H71">
            <v>5810.8812650266555</v>
          </cell>
          <cell r="I71">
            <v>5810.8812650266555</v>
          </cell>
          <cell r="J71">
            <v>5810.8812650266555</v>
          </cell>
          <cell r="K71">
            <v>5810.8812650266555</v>
          </cell>
          <cell r="L71">
            <v>5810.8812650266555</v>
          </cell>
          <cell r="M71">
            <v>5810.8812650266555</v>
          </cell>
          <cell r="N71">
            <v>5810.8812650266555</v>
          </cell>
          <cell r="O71">
            <v>5810.8812650266555</v>
          </cell>
          <cell r="P71">
            <v>5810.8812650266555</v>
          </cell>
          <cell r="Q71">
            <v>5810.8812650266555</v>
          </cell>
          <cell r="R71">
            <v>5810.8812650266555</v>
          </cell>
          <cell r="S71">
            <v>5810.8812650266555</v>
          </cell>
          <cell r="T71">
            <v>5810.8812650266555</v>
          </cell>
          <cell r="U71">
            <v>7756.7241116056157</v>
          </cell>
          <cell r="V71">
            <v>7756.7241116056157</v>
          </cell>
          <cell r="W71">
            <v>7756.7241116056157</v>
          </cell>
          <cell r="X71">
            <v>7756.7241116056157</v>
          </cell>
          <cell r="Y71">
            <v>7171.7325961754777</v>
          </cell>
          <cell r="Z71">
            <v>7171.7325961754777</v>
          </cell>
          <cell r="AA71">
            <v>7171.7325961754777</v>
          </cell>
          <cell r="AB71">
            <v>7171.7325961754777</v>
          </cell>
          <cell r="AC71">
            <v>7171.7325961754777</v>
          </cell>
          <cell r="AD71">
            <v>8996.2641828141041</v>
          </cell>
          <cell r="AE71">
            <v>8996.2641828141041</v>
          </cell>
          <cell r="AF71">
            <v>8996.2641828141041</v>
          </cell>
          <cell r="AG71">
            <v>8996.2641828141041</v>
          </cell>
          <cell r="AH71">
            <v>8996.2641828141041</v>
          </cell>
          <cell r="AI71">
            <v>9208.4777202523619</v>
          </cell>
          <cell r="AJ71">
            <v>9496.9393247909229</v>
          </cell>
          <cell r="AK71">
            <v>8922.1371841345917</v>
          </cell>
          <cell r="AL71">
            <v>9589.3889631730817</v>
          </cell>
          <cell r="AM71">
            <v>10758.225822663471</v>
          </cell>
          <cell r="AN71">
            <v>10122.710285420846</v>
          </cell>
          <cell r="AO71">
            <v>10459.956561647186</v>
          </cell>
          <cell r="AP71">
            <v>11034.443421724458</v>
          </cell>
          <cell r="AQ71">
            <v>11030.947451753314</v>
          </cell>
          <cell r="AR71">
            <v>12636.982416784858</v>
          </cell>
          <cell r="AS71">
            <v>12190.063507996283</v>
          </cell>
          <cell r="AT71">
            <v>12563.710117767887</v>
          </cell>
          <cell r="AU71">
            <v>13572.550888736734</v>
          </cell>
          <cell r="AV71">
            <v>12799.525968993006</v>
          </cell>
          <cell r="AW71">
            <v>14162.39616041473</v>
          </cell>
          <cell r="AX71">
            <v>13445.266491905903</v>
          </cell>
          <cell r="AY71">
            <v>13125.875858267716</v>
          </cell>
          <cell r="AZ71">
            <v>15621.015409693355</v>
          </cell>
          <cell r="BA71">
            <v>14892.327384359563</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row>
        <row r="72">
          <cell r="B72" t="str">
            <v>Trucks|2029</v>
          </cell>
          <cell r="E72">
            <v>5810.8812650266555</v>
          </cell>
          <cell r="F72">
            <v>5810.8812650266555</v>
          </cell>
          <cell r="G72">
            <v>5810.8812650266555</v>
          </cell>
          <cell r="H72">
            <v>5810.8812650266555</v>
          </cell>
          <cell r="I72">
            <v>5810.8812650266555</v>
          </cell>
          <cell r="J72">
            <v>5810.8812650266555</v>
          </cell>
          <cell r="K72">
            <v>5810.8812650266555</v>
          </cell>
          <cell r="L72">
            <v>5810.8812650266555</v>
          </cell>
          <cell r="M72">
            <v>5810.8812650266555</v>
          </cell>
          <cell r="N72">
            <v>5810.8812650266555</v>
          </cell>
          <cell r="O72">
            <v>5810.8812650266555</v>
          </cell>
          <cell r="P72">
            <v>5810.8812650266555</v>
          </cell>
          <cell r="Q72">
            <v>5810.8812650266555</v>
          </cell>
          <cell r="R72">
            <v>5810.8812650266555</v>
          </cell>
          <cell r="S72">
            <v>5810.8812650266555</v>
          </cell>
          <cell r="T72">
            <v>5810.8812650266555</v>
          </cell>
          <cell r="U72">
            <v>5810.8812650266555</v>
          </cell>
          <cell r="V72">
            <v>7756.7241116056157</v>
          </cell>
          <cell r="W72">
            <v>7756.7241116056157</v>
          </cell>
          <cell r="X72">
            <v>7756.7241116056157</v>
          </cell>
          <cell r="Y72">
            <v>7756.7241116056157</v>
          </cell>
          <cell r="Z72">
            <v>7171.7325961754777</v>
          </cell>
          <cell r="AA72">
            <v>7171.7325961754777</v>
          </cell>
          <cell r="AB72">
            <v>7171.7325961754777</v>
          </cell>
          <cell r="AC72">
            <v>7171.7325961754777</v>
          </cell>
          <cell r="AD72">
            <v>7171.7325961754777</v>
          </cell>
          <cell r="AE72">
            <v>8996.2641828141041</v>
          </cell>
          <cell r="AF72">
            <v>8996.2641828141041</v>
          </cell>
          <cell r="AG72">
            <v>8996.2641828141041</v>
          </cell>
          <cell r="AH72">
            <v>8996.2641828141041</v>
          </cell>
          <cell r="AI72">
            <v>8996.2641828141041</v>
          </cell>
          <cell r="AJ72">
            <v>9208.4777202523619</v>
          </cell>
          <cell r="AK72">
            <v>9496.9393247909229</v>
          </cell>
          <cell r="AL72">
            <v>8922.1371841345917</v>
          </cell>
          <cell r="AM72">
            <v>9589.3889631730817</v>
          </cell>
          <cell r="AN72">
            <v>10758.225822663471</v>
          </cell>
          <cell r="AO72">
            <v>10122.710285420846</v>
          </cell>
          <cell r="AP72">
            <v>10459.956561647186</v>
          </cell>
          <cell r="AQ72">
            <v>11034.443421724458</v>
          </cell>
          <cell r="AR72">
            <v>11030.947451753314</v>
          </cell>
          <cell r="AS72">
            <v>12636.982416784858</v>
          </cell>
          <cell r="AT72">
            <v>12190.063507996283</v>
          </cell>
          <cell r="AU72">
            <v>12563.710117767887</v>
          </cell>
          <cell r="AV72">
            <v>13572.550888736734</v>
          </cell>
          <cell r="AW72">
            <v>12799.525968993006</v>
          </cell>
          <cell r="AX72">
            <v>14162.39616041473</v>
          </cell>
          <cell r="AY72">
            <v>13445.266491905903</v>
          </cell>
          <cell r="AZ72">
            <v>13125.875858267716</v>
          </cell>
          <cell r="BA72">
            <v>15621.015409693355</v>
          </cell>
          <cell r="BB72">
            <v>14892.327384359563</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row>
        <row r="73">
          <cell r="B73" t="str">
            <v>Trucks|2030</v>
          </cell>
          <cell r="E73">
            <v>5810.8812650266555</v>
          </cell>
          <cell r="F73">
            <v>5810.8812650266555</v>
          </cell>
          <cell r="G73">
            <v>5810.8812650266555</v>
          </cell>
          <cell r="H73">
            <v>5810.8812650266555</v>
          </cell>
          <cell r="I73">
            <v>5810.8812650266555</v>
          </cell>
          <cell r="J73">
            <v>5810.8812650266555</v>
          </cell>
          <cell r="K73">
            <v>5810.8812650266555</v>
          </cell>
          <cell r="L73">
            <v>5810.8812650266555</v>
          </cell>
          <cell r="M73">
            <v>5810.8812650266555</v>
          </cell>
          <cell r="N73">
            <v>5810.8812650266555</v>
          </cell>
          <cell r="O73">
            <v>5810.8812650266555</v>
          </cell>
          <cell r="P73">
            <v>5810.8812650266555</v>
          </cell>
          <cell r="Q73">
            <v>5810.8812650266555</v>
          </cell>
          <cell r="R73">
            <v>5810.8812650266555</v>
          </cell>
          <cell r="S73">
            <v>5810.8812650266555</v>
          </cell>
          <cell r="T73">
            <v>5810.8812650266555</v>
          </cell>
          <cell r="U73">
            <v>5810.8812650266555</v>
          </cell>
          <cell r="V73">
            <v>5810.8812650266555</v>
          </cell>
          <cell r="W73">
            <v>7756.7241116056157</v>
          </cell>
          <cell r="X73">
            <v>7756.7241116056157</v>
          </cell>
          <cell r="Y73">
            <v>7756.7241116056157</v>
          </cell>
          <cell r="Z73">
            <v>7756.7241116056157</v>
          </cell>
          <cell r="AA73">
            <v>7171.7325961754777</v>
          </cell>
          <cell r="AB73">
            <v>7171.7325961754777</v>
          </cell>
          <cell r="AC73">
            <v>7171.7325961754777</v>
          </cell>
          <cell r="AD73">
            <v>7171.7325961754777</v>
          </cell>
          <cell r="AE73">
            <v>7171.7325961754777</v>
          </cell>
          <cell r="AF73">
            <v>8996.2641828141041</v>
          </cell>
          <cell r="AG73">
            <v>8996.2641828141041</v>
          </cell>
          <cell r="AH73">
            <v>8996.2641828141041</v>
          </cell>
          <cell r="AI73">
            <v>8996.2641828141041</v>
          </cell>
          <cell r="AJ73">
            <v>8996.2641828141041</v>
          </cell>
          <cell r="AK73">
            <v>9208.4777202523619</v>
          </cell>
          <cell r="AL73">
            <v>9496.9393247909229</v>
          </cell>
          <cell r="AM73">
            <v>8922.1371841345917</v>
          </cell>
          <cell r="AN73">
            <v>9589.3889631730817</v>
          </cell>
          <cell r="AO73">
            <v>10758.225822663471</v>
          </cell>
          <cell r="AP73">
            <v>10122.710285420846</v>
          </cell>
          <cell r="AQ73">
            <v>10459.956561647186</v>
          </cell>
          <cell r="AR73">
            <v>11034.443421724458</v>
          </cell>
          <cell r="AS73">
            <v>11030.947451753314</v>
          </cell>
          <cell r="AT73">
            <v>12636.982416784858</v>
          </cell>
          <cell r="AU73">
            <v>12190.063507996283</v>
          </cell>
          <cell r="AV73">
            <v>12563.710117767887</v>
          </cell>
          <cell r="AW73">
            <v>13572.550888736734</v>
          </cell>
          <cell r="AX73">
            <v>12799.525968993006</v>
          </cell>
          <cell r="AY73">
            <v>14162.39616041473</v>
          </cell>
          <cell r="AZ73">
            <v>13445.266491905903</v>
          </cell>
          <cell r="BA73">
            <v>13125.875858267716</v>
          </cell>
          <cell r="BB73">
            <v>15621.015409693355</v>
          </cell>
          <cell r="BC73">
            <v>14892.327384359563</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row>
        <row r="74">
          <cell r="B74" t="str">
            <v>Trucks|2031</v>
          </cell>
          <cell r="E74">
            <v>5810.8812650266555</v>
          </cell>
          <cell r="F74">
            <v>5810.8812650266555</v>
          </cell>
          <cell r="G74">
            <v>5810.8812650266555</v>
          </cell>
          <cell r="H74">
            <v>5810.8812650266555</v>
          </cell>
          <cell r="I74">
            <v>5810.8812650266555</v>
          </cell>
          <cell r="J74">
            <v>5810.8812650266555</v>
          </cell>
          <cell r="K74">
            <v>5810.8812650266555</v>
          </cell>
          <cell r="L74">
            <v>5810.8812650266555</v>
          </cell>
          <cell r="M74">
            <v>5810.8812650266555</v>
          </cell>
          <cell r="N74">
            <v>5810.8812650266555</v>
          </cell>
          <cell r="O74">
            <v>5810.8812650266555</v>
          </cell>
          <cell r="P74">
            <v>5810.8812650266555</v>
          </cell>
          <cell r="Q74">
            <v>5810.8812650266555</v>
          </cell>
          <cell r="R74">
            <v>5810.8812650266555</v>
          </cell>
          <cell r="S74">
            <v>5810.8812650266555</v>
          </cell>
          <cell r="T74">
            <v>5810.8812650266555</v>
          </cell>
          <cell r="U74">
            <v>5810.8812650266555</v>
          </cell>
          <cell r="V74">
            <v>5810.8812650266555</v>
          </cell>
          <cell r="W74">
            <v>5810.8812650266555</v>
          </cell>
          <cell r="X74">
            <v>7756.7241116056157</v>
          </cell>
          <cell r="Y74">
            <v>7756.7241116056157</v>
          </cell>
          <cell r="Z74">
            <v>7756.7241116056157</v>
          </cell>
          <cell r="AA74">
            <v>7756.7241116056157</v>
          </cell>
          <cell r="AB74">
            <v>7171.7325961754777</v>
          </cell>
          <cell r="AC74">
            <v>7171.7325961754777</v>
          </cell>
          <cell r="AD74">
            <v>7171.7325961754777</v>
          </cell>
          <cell r="AE74">
            <v>7171.7325961754777</v>
          </cell>
          <cell r="AF74">
            <v>7171.7325961754777</v>
          </cell>
          <cell r="AG74">
            <v>8996.2641828141041</v>
          </cell>
          <cell r="AH74">
            <v>8996.2641828141041</v>
          </cell>
          <cell r="AI74">
            <v>8996.2641828141041</v>
          </cell>
          <cell r="AJ74">
            <v>8996.2641828141041</v>
          </cell>
          <cell r="AK74">
            <v>8996.2641828141041</v>
          </cell>
          <cell r="AL74">
            <v>9208.4777202523619</v>
          </cell>
          <cell r="AM74">
            <v>9496.9393247909229</v>
          </cell>
          <cell r="AN74">
            <v>8922.1371841345917</v>
          </cell>
          <cell r="AO74">
            <v>9589.3889631730817</v>
          </cell>
          <cell r="AP74">
            <v>10758.225822663471</v>
          </cell>
          <cell r="AQ74">
            <v>10122.710285420846</v>
          </cell>
          <cell r="AR74">
            <v>10459.956561647186</v>
          </cell>
          <cell r="AS74">
            <v>11034.443421724458</v>
          </cell>
          <cell r="AT74">
            <v>11030.947451753314</v>
          </cell>
          <cell r="AU74">
            <v>12636.982416784858</v>
          </cell>
          <cell r="AV74">
            <v>12190.063507996283</v>
          </cell>
          <cell r="AW74">
            <v>12563.710117767887</v>
          </cell>
          <cell r="AX74">
            <v>13572.550888736734</v>
          </cell>
          <cell r="AY74">
            <v>12799.525968993006</v>
          </cell>
          <cell r="AZ74">
            <v>14162.39616041473</v>
          </cell>
          <cell r="BA74">
            <v>13445.266491905903</v>
          </cell>
          <cell r="BB74">
            <v>13125.875858267716</v>
          </cell>
          <cell r="BC74">
            <v>15621.015409693355</v>
          </cell>
          <cell r="BD74">
            <v>14892.327384359563</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row>
        <row r="75">
          <cell r="B75" t="str">
            <v>Trucks|2032</v>
          </cell>
          <cell r="E75">
            <v>5810.8812650266555</v>
          </cell>
          <cell r="F75">
            <v>5810.8812650266555</v>
          </cell>
          <cell r="G75">
            <v>5810.8812650266555</v>
          </cell>
          <cell r="H75">
            <v>5810.8812650266555</v>
          </cell>
          <cell r="I75">
            <v>5810.8812650266555</v>
          </cell>
          <cell r="J75">
            <v>5810.8812650266555</v>
          </cell>
          <cell r="K75">
            <v>5810.8812650266555</v>
          </cell>
          <cell r="L75">
            <v>5810.8812650266555</v>
          </cell>
          <cell r="M75">
            <v>5810.8812650266555</v>
          </cell>
          <cell r="N75">
            <v>5810.8812650266555</v>
          </cell>
          <cell r="O75">
            <v>5810.8812650266555</v>
          </cell>
          <cell r="P75">
            <v>5810.8812650266555</v>
          </cell>
          <cell r="Q75">
            <v>5810.8812650266555</v>
          </cell>
          <cell r="R75">
            <v>5810.8812650266555</v>
          </cell>
          <cell r="S75">
            <v>5810.8812650266555</v>
          </cell>
          <cell r="T75">
            <v>5810.8812650266555</v>
          </cell>
          <cell r="U75">
            <v>5810.8812650266555</v>
          </cell>
          <cell r="V75">
            <v>5810.8812650266555</v>
          </cell>
          <cell r="W75">
            <v>5810.8812650266555</v>
          </cell>
          <cell r="X75">
            <v>5810.8812650266555</v>
          </cell>
          <cell r="Y75">
            <v>7756.7241116056157</v>
          </cell>
          <cell r="Z75">
            <v>7756.7241116056157</v>
          </cell>
          <cell r="AA75">
            <v>7756.7241116056157</v>
          </cell>
          <cell r="AB75">
            <v>7756.7241116056157</v>
          </cell>
          <cell r="AC75">
            <v>7171.7325961754777</v>
          </cell>
          <cell r="AD75">
            <v>7171.7325961754777</v>
          </cell>
          <cell r="AE75">
            <v>7171.7325961754777</v>
          </cell>
          <cell r="AF75">
            <v>7171.7325961754777</v>
          </cell>
          <cell r="AG75">
            <v>7171.7325961754777</v>
          </cell>
          <cell r="AH75">
            <v>8996.2641828141041</v>
          </cell>
          <cell r="AI75">
            <v>8996.2641828141041</v>
          </cell>
          <cell r="AJ75">
            <v>8996.2641828141041</v>
          </cell>
          <cell r="AK75">
            <v>8996.2641828141041</v>
          </cell>
          <cell r="AL75">
            <v>8996.2641828141041</v>
          </cell>
          <cell r="AM75">
            <v>9208.4777202523619</v>
          </cell>
          <cell r="AN75">
            <v>9496.9393247909229</v>
          </cell>
          <cell r="AO75">
            <v>8922.1371841345917</v>
          </cell>
          <cell r="AP75">
            <v>9589.3889631730817</v>
          </cell>
          <cell r="AQ75">
            <v>10758.225822663471</v>
          </cell>
          <cell r="AR75">
            <v>10122.710285420846</v>
          </cell>
          <cell r="AS75">
            <v>10459.956561647186</v>
          </cell>
          <cell r="AT75">
            <v>11034.443421724458</v>
          </cell>
          <cell r="AU75">
            <v>11030.947451753314</v>
          </cell>
          <cell r="AV75">
            <v>12636.982416784858</v>
          </cell>
          <cell r="AW75">
            <v>12190.063507996283</v>
          </cell>
          <cell r="AX75">
            <v>12563.710117767887</v>
          </cell>
          <cell r="AY75">
            <v>13572.550888736734</v>
          </cell>
          <cell r="AZ75">
            <v>12799.525968993006</v>
          </cell>
          <cell r="BA75">
            <v>14162.39616041473</v>
          </cell>
          <cell r="BB75">
            <v>13445.266491905903</v>
          </cell>
          <cell r="BC75">
            <v>13125.875858267716</v>
          </cell>
          <cell r="BD75">
            <v>15621.015409693355</v>
          </cell>
          <cell r="BE75">
            <v>14892.327384359563</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row>
        <row r="76">
          <cell r="B76" t="str">
            <v>Trucks|2033</v>
          </cell>
          <cell r="E76">
            <v>5810.8812650266555</v>
          </cell>
          <cell r="F76">
            <v>5810.8812650266555</v>
          </cell>
          <cell r="G76">
            <v>5810.8812650266555</v>
          </cell>
          <cell r="H76">
            <v>5810.8812650266555</v>
          </cell>
          <cell r="I76">
            <v>5810.8812650266555</v>
          </cell>
          <cell r="J76">
            <v>5810.8812650266555</v>
          </cell>
          <cell r="K76">
            <v>5810.8812650266555</v>
          </cell>
          <cell r="L76">
            <v>5810.8812650266555</v>
          </cell>
          <cell r="M76">
            <v>5810.8812650266555</v>
          </cell>
          <cell r="N76">
            <v>5810.8812650266555</v>
          </cell>
          <cell r="O76">
            <v>5810.8812650266555</v>
          </cell>
          <cell r="P76">
            <v>5810.8812650266555</v>
          </cell>
          <cell r="Q76">
            <v>5810.8812650266555</v>
          </cell>
          <cell r="R76">
            <v>5810.8812650266555</v>
          </cell>
          <cell r="S76">
            <v>5810.8812650266555</v>
          </cell>
          <cell r="T76">
            <v>5810.8812650266555</v>
          </cell>
          <cell r="U76">
            <v>5810.8812650266555</v>
          </cell>
          <cell r="V76">
            <v>5810.8812650266555</v>
          </cell>
          <cell r="W76">
            <v>5810.8812650266555</v>
          </cell>
          <cell r="X76">
            <v>5810.8812650266555</v>
          </cell>
          <cell r="Y76">
            <v>5810.8812650266555</v>
          </cell>
          <cell r="Z76">
            <v>7756.7241116056157</v>
          </cell>
          <cell r="AA76">
            <v>7756.7241116056157</v>
          </cell>
          <cell r="AB76">
            <v>7756.7241116056157</v>
          </cell>
          <cell r="AC76">
            <v>7756.7241116056157</v>
          </cell>
          <cell r="AD76">
            <v>7171.7325961754777</v>
          </cell>
          <cell r="AE76">
            <v>7171.7325961754777</v>
          </cell>
          <cell r="AF76">
            <v>7171.7325961754777</v>
          </cell>
          <cell r="AG76">
            <v>7171.7325961754777</v>
          </cell>
          <cell r="AH76">
            <v>7171.7325961754777</v>
          </cell>
          <cell r="AI76">
            <v>8996.2641828141041</v>
          </cell>
          <cell r="AJ76">
            <v>8996.2641828141041</v>
          </cell>
          <cell r="AK76">
            <v>8996.2641828141041</v>
          </cell>
          <cell r="AL76">
            <v>8996.2641828141041</v>
          </cell>
          <cell r="AM76">
            <v>8996.2641828141041</v>
          </cell>
          <cell r="AN76">
            <v>9208.4777202523619</v>
          </cell>
          <cell r="AO76">
            <v>9496.9393247909229</v>
          </cell>
          <cell r="AP76">
            <v>8922.1371841345917</v>
          </cell>
          <cell r="AQ76">
            <v>9589.3889631730817</v>
          </cell>
          <cell r="AR76">
            <v>10758.225822663471</v>
          </cell>
          <cell r="AS76">
            <v>10122.710285420846</v>
          </cell>
          <cell r="AT76">
            <v>10459.956561647186</v>
          </cell>
          <cell r="AU76">
            <v>11034.443421724458</v>
          </cell>
          <cell r="AV76">
            <v>11030.947451753314</v>
          </cell>
          <cell r="AW76">
            <v>12636.982416784858</v>
          </cell>
          <cell r="AX76">
            <v>12190.063507996283</v>
          </cell>
          <cell r="AY76">
            <v>12563.710117767887</v>
          </cell>
          <cell r="AZ76">
            <v>13572.550888736734</v>
          </cell>
          <cell r="BA76">
            <v>12799.525968993006</v>
          </cell>
          <cell r="BB76">
            <v>14162.39616041473</v>
          </cell>
          <cell r="BC76">
            <v>13445.266491905903</v>
          </cell>
          <cell r="BD76">
            <v>13125.875858267716</v>
          </cell>
          <cell r="BE76">
            <v>15621.015409693355</v>
          </cell>
          <cell r="BF76">
            <v>14892.327384359563</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row>
        <row r="77">
          <cell r="B77" t="str">
            <v>Trucks|2034</v>
          </cell>
          <cell r="E77">
            <v>5810.8812650266555</v>
          </cell>
          <cell r="F77">
            <v>5810.8812650266555</v>
          </cell>
          <cell r="G77">
            <v>5810.8812650266555</v>
          </cell>
          <cell r="H77">
            <v>5810.8812650266555</v>
          </cell>
          <cell r="I77">
            <v>5810.8812650266555</v>
          </cell>
          <cell r="J77">
            <v>5810.8812650266555</v>
          </cell>
          <cell r="K77">
            <v>5810.8812650266555</v>
          </cell>
          <cell r="L77">
            <v>5810.8812650266555</v>
          </cell>
          <cell r="M77">
            <v>5810.8812650266555</v>
          </cell>
          <cell r="N77">
            <v>5810.8812650266555</v>
          </cell>
          <cell r="O77">
            <v>5810.8812650266555</v>
          </cell>
          <cell r="P77">
            <v>5810.8812650266555</v>
          </cell>
          <cell r="Q77">
            <v>5810.8812650266555</v>
          </cell>
          <cell r="R77">
            <v>5810.8812650266555</v>
          </cell>
          <cell r="S77">
            <v>5810.8812650266555</v>
          </cell>
          <cell r="T77">
            <v>5810.8812650266555</v>
          </cell>
          <cell r="U77">
            <v>5810.8812650266555</v>
          </cell>
          <cell r="V77">
            <v>5810.8812650266555</v>
          </cell>
          <cell r="W77">
            <v>5810.8812650266555</v>
          </cell>
          <cell r="X77">
            <v>5810.8812650266555</v>
          </cell>
          <cell r="Y77">
            <v>5810.8812650266555</v>
          </cell>
          <cell r="Z77">
            <v>5810.8812650266555</v>
          </cell>
          <cell r="AA77">
            <v>7756.7241116056157</v>
          </cell>
          <cell r="AB77">
            <v>7756.7241116056157</v>
          </cell>
          <cell r="AC77">
            <v>7756.7241116056157</v>
          </cell>
          <cell r="AD77">
            <v>7756.7241116056157</v>
          </cell>
          <cell r="AE77">
            <v>7171.7325961754777</v>
          </cell>
          <cell r="AF77">
            <v>7171.7325961754777</v>
          </cell>
          <cell r="AG77">
            <v>7171.7325961754777</v>
          </cell>
          <cell r="AH77">
            <v>7171.7325961754777</v>
          </cell>
          <cell r="AI77">
            <v>7171.7325961754777</v>
          </cell>
          <cell r="AJ77">
            <v>8996.2641828141041</v>
          </cell>
          <cell r="AK77">
            <v>8996.2641828141041</v>
          </cell>
          <cell r="AL77">
            <v>8996.2641828141041</v>
          </cell>
          <cell r="AM77">
            <v>8996.2641828141041</v>
          </cell>
          <cell r="AN77">
            <v>8996.2641828141041</v>
          </cell>
          <cell r="AO77">
            <v>9208.4777202523619</v>
          </cell>
          <cell r="AP77">
            <v>9496.9393247909229</v>
          </cell>
          <cell r="AQ77">
            <v>8922.1371841345917</v>
          </cell>
          <cell r="AR77">
            <v>9589.3889631730817</v>
          </cell>
          <cell r="AS77">
            <v>10758.225822663471</v>
          </cell>
          <cell r="AT77">
            <v>10122.710285420846</v>
          </cell>
          <cell r="AU77">
            <v>10459.956561647186</v>
          </cell>
          <cell r="AV77">
            <v>11034.443421724458</v>
          </cell>
          <cell r="AW77">
            <v>11030.947451753314</v>
          </cell>
          <cell r="AX77">
            <v>12636.982416784858</v>
          </cell>
          <cell r="AY77">
            <v>12190.063507996283</v>
          </cell>
          <cell r="AZ77">
            <v>12563.710117767887</v>
          </cell>
          <cell r="BA77">
            <v>13572.550888736734</v>
          </cell>
          <cell r="BB77">
            <v>12799.525968993006</v>
          </cell>
          <cell r="BC77">
            <v>14162.39616041473</v>
          </cell>
          <cell r="BD77">
            <v>13445.266491905903</v>
          </cell>
          <cell r="BE77">
            <v>13125.875858267716</v>
          </cell>
          <cell r="BF77">
            <v>15621.015409693355</v>
          </cell>
          <cell r="BG77">
            <v>14892.327384359563</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row>
        <row r="78">
          <cell r="B78" t="str">
            <v>Trucks|2035</v>
          </cell>
          <cell r="E78">
            <v>5810.8812650266555</v>
          </cell>
          <cell r="F78">
            <v>5810.8812650266555</v>
          </cell>
          <cell r="G78">
            <v>5810.8812650266555</v>
          </cell>
          <cell r="H78">
            <v>5810.8812650266555</v>
          </cell>
          <cell r="I78">
            <v>5810.8812650266555</v>
          </cell>
          <cell r="J78">
            <v>5810.8812650266555</v>
          </cell>
          <cell r="K78">
            <v>5810.8812650266555</v>
          </cell>
          <cell r="L78">
            <v>5810.8812650266555</v>
          </cell>
          <cell r="M78">
            <v>5810.8812650266555</v>
          </cell>
          <cell r="N78">
            <v>5810.8812650266555</v>
          </cell>
          <cell r="O78">
            <v>5810.8812650266555</v>
          </cell>
          <cell r="P78">
            <v>5810.8812650266555</v>
          </cell>
          <cell r="Q78">
            <v>5810.8812650266555</v>
          </cell>
          <cell r="R78">
            <v>5810.8812650266555</v>
          </cell>
          <cell r="S78">
            <v>5810.8812650266555</v>
          </cell>
          <cell r="T78">
            <v>5810.8812650266555</v>
          </cell>
          <cell r="U78">
            <v>5810.8812650266555</v>
          </cell>
          <cell r="V78">
            <v>5810.8812650266555</v>
          </cell>
          <cell r="W78">
            <v>5810.8812650266555</v>
          </cell>
          <cell r="X78">
            <v>5810.8812650266555</v>
          </cell>
          <cell r="Y78">
            <v>5810.8812650266555</v>
          </cell>
          <cell r="Z78">
            <v>5810.8812650266555</v>
          </cell>
          <cell r="AA78">
            <v>5810.8812650266555</v>
          </cell>
          <cell r="AB78">
            <v>7756.7241116056157</v>
          </cell>
          <cell r="AC78">
            <v>7756.7241116056157</v>
          </cell>
          <cell r="AD78">
            <v>7756.7241116056157</v>
          </cell>
          <cell r="AE78">
            <v>7756.7241116056157</v>
          </cell>
          <cell r="AF78">
            <v>7171.7325961754777</v>
          </cell>
          <cell r="AG78">
            <v>7171.7325961754777</v>
          </cell>
          <cell r="AH78">
            <v>7171.7325961754777</v>
          </cell>
          <cell r="AI78">
            <v>7171.7325961754777</v>
          </cell>
          <cell r="AJ78">
            <v>7171.7325961754777</v>
          </cell>
          <cell r="AK78">
            <v>8996.2641828141041</v>
          </cell>
          <cell r="AL78">
            <v>8996.2641828141041</v>
          </cell>
          <cell r="AM78">
            <v>8996.2641828141041</v>
          </cell>
          <cell r="AN78">
            <v>8996.2641828141041</v>
          </cell>
          <cell r="AO78">
            <v>8996.2641828141041</v>
          </cell>
          <cell r="AP78">
            <v>9208.4777202523619</v>
          </cell>
          <cell r="AQ78">
            <v>9496.9393247909229</v>
          </cell>
          <cell r="AR78">
            <v>8922.1371841345917</v>
          </cell>
          <cell r="AS78">
            <v>9589.3889631730817</v>
          </cell>
          <cell r="AT78">
            <v>10758.225822663471</v>
          </cell>
          <cell r="AU78">
            <v>10122.710285420846</v>
          </cell>
          <cell r="AV78">
            <v>10459.956561647186</v>
          </cell>
          <cell r="AW78">
            <v>11034.443421724458</v>
          </cell>
          <cell r="AX78">
            <v>11030.947451753314</v>
          </cell>
          <cell r="AY78">
            <v>12636.982416784858</v>
          </cell>
          <cell r="AZ78">
            <v>12190.063507996283</v>
          </cell>
          <cell r="BA78">
            <v>12563.710117767887</v>
          </cell>
          <cell r="BB78">
            <v>13572.550888736734</v>
          </cell>
          <cell r="BC78">
            <v>12799.525968993006</v>
          </cell>
          <cell r="BD78">
            <v>14162.39616041473</v>
          </cell>
          <cell r="BE78">
            <v>13445.266491905903</v>
          </cell>
          <cell r="BF78">
            <v>13125.875858267716</v>
          </cell>
          <cell r="BG78">
            <v>15621.015409693355</v>
          </cell>
          <cell r="BH78">
            <v>14892.327384359563</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row>
        <row r="79">
          <cell r="B79" t="str">
            <v>Trucks|2036</v>
          </cell>
          <cell r="E79">
            <v>5810.8812650266555</v>
          </cell>
          <cell r="F79">
            <v>5810.8812650266555</v>
          </cell>
          <cell r="G79">
            <v>5810.8812650266555</v>
          </cell>
          <cell r="H79">
            <v>5810.8812650266555</v>
          </cell>
          <cell r="I79">
            <v>5810.8812650266555</v>
          </cell>
          <cell r="J79">
            <v>5810.8812650266555</v>
          </cell>
          <cell r="K79">
            <v>5810.8812650266555</v>
          </cell>
          <cell r="L79">
            <v>5810.8812650266555</v>
          </cell>
          <cell r="M79">
            <v>5810.8812650266555</v>
          </cell>
          <cell r="N79">
            <v>5810.8812650266555</v>
          </cell>
          <cell r="O79">
            <v>5810.8812650266555</v>
          </cell>
          <cell r="P79">
            <v>5810.8812650266555</v>
          </cell>
          <cell r="Q79">
            <v>5810.8812650266555</v>
          </cell>
          <cell r="R79">
            <v>5810.8812650266555</v>
          </cell>
          <cell r="S79">
            <v>5810.8812650266555</v>
          </cell>
          <cell r="T79">
            <v>5810.8812650266555</v>
          </cell>
          <cell r="U79">
            <v>5810.8812650266555</v>
          </cell>
          <cell r="V79">
            <v>5810.8812650266555</v>
          </cell>
          <cell r="W79">
            <v>5810.8812650266555</v>
          </cell>
          <cell r="X79">
            <v>5810.8812650266555</v>
          </cell>
          <cell r="Y79">
            <v>5810.8812650266555</v>
          </cell>
          <cell r="Z79">
            <v>5810.8812650266555</v>
          </cell>
          <cell r="AA79">
            <v>5810.8812650266555</v>
          </cell>
          <cell r="AB79">
            <v>5810.8812650266555</v>
          </cell>
          <cell r="AC79">
            <v>7756.7241116056157</v>
          </cell>
          <cell r="AD79">
            <v>7756.7241116056157</v>
          </cell>
          <cell r="AE79">
            <v>7756.7241116056157</v>
          </cell>
          <cell r="AF79">
            <v>7756.7241116056157</v>
          </cell>
          <cell r="AG79">
            <v>7171.7325961754777</v>
          </cell>
          <cell r="AH79">
            <v>7171.7325961754777</v>
          </cell>
          <cell r="AI79">
            <v>7171.7325961754777</v>
          </cell>
          <cell r="AJ79">
            <v>7171.7325961754777</v>
          </cell>
          <cell r="AK79">
            <v>7171.7325961754777</v>
          </cell>
          <cell r="AL79">
            <v>8996.2641828141041</v>
          </cell>
          <cell r="AM79">
            <v>8996.2641828141041</v>
          </cell>
          <cell r="AN79">
            <v>8996.2641828141041</v>
          </cell>
          <cell r="AO79">
            <v>8996.2641828141041</v>
          </cell>
          <cell r="AP79">
            <v>8996.2641828141041</v>
          </cell>
          <cell r="AQ79">
            <v>9208.4777202523619</v>
          </cell>
          <cell r="AR79">
            <v>9496.9393247909229</v>
          </cell>
          <cell r="AS79">
            <v>8922.1371841345917</v>
          </cell>
          <cell r="AT79">
            <v>9589.3889631730817</v>
          </cell>
          <cell r="AU79">
            <v>10758.225822663471</v>
          </cell>
          <cell r="AV79">
            <v>10122.710285420846</v>
          </cell>
          <cell r="AW79">
            <v>10459.956561647186</v>
          </cell>
          <cell r="AX79">
            <v>11034.443421724458</v>
          </cell>
          <cell r="AY79">
            <v>11030.947451753314</v>
          </cell>
          <cell r="AZ79">
            <v>12636.982416784858</v>
          </cell>
          <cell r="BA79">
            <v>12190.063507996283</v>
          </cell>
          <cell r="BB79">
            <v>12563.710117767887</v>
          </cell>
          <cell r="BC79">
            <v>13572.550888736734</v>
          </cell>
          <cell r="BD79">
            <v>12799.525968993006</v>
          </cell>
          <cell r="BE79">
            <v>14162.39616041473</v>
          </cell>
          <cell r="BF79">
            <v>13445.266491905903</v>
          </cell>
          <cell r="BG79">
            <v>13125.875858267716</v>
          </cell>
          <cell r="BH79">
            <v>15621.015409693355</v>
          </cell>
          <cell r="BI79">
            <v>14892.327384359563</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row>
        <row r="80">
          <cell r="B80" t="str">
            <v>Trucks|2037</v>
          </cell>
          <cell r="E80">
            <v>5810.8812650266555</v>
          </cell>
          <cell r="F80">
            <v>5810.8812650266555</v>
          </cell>
          <cell r="G80">
            <v>5810.8812650266555</v>
          </cell>
          <cell r="H80">
            <v>5810.8812650266555</v>
          </cell>
          <cell r="I80">
            <v>5810.8812650266555</v>
          </cell>
          <cell r="J80">
            <v>5810.8812650266555</v>
          </cell>
          <cell r="K80">
            <v>5810.8812650266555</v>
          </cell>
          <cell r="L80">
            <v>5810.8812650266555</v>
          </cell>
          <cell r="M80">
            <v>5810.8812650266555</v>
          </cell>
          <cell r="N80">
            <v>5810.8812650266555</v>
          </cell>
          <cell r="O80">
            <v>5810.8812650266555</v>
          </cell>
          <cell r="P80">
            <v>5810.8812650266555</v>
          </cell>
          <cell r="Q80">
            <v>5810.8812650266555</v>
          </cell>
          <cell r="R80">
            <v>5810.8812650266555</v>
          </cell>
          <cell r="S80">
            <v>5810.8812650266555</v>
          </cell>
          <cell r="T80">
            <v>5810.8812650266555</v>
          </cell>
          <cell r="U80">
            <v>5810.8812650266555</v>
          </cell>
          <cell r="V80">
            <v>5810.8812650266555</v>
          </cell>
          <cell r="W80">
            <v>5810.8812650266555</v>
          </cell>
          <cell r="X80">
            <v>5810.8812650266555</v>
          </cell>
          <cell r="Y80">
            <v>5810.8812650266555</v>
          </cell>
          <cell r="Z80">
            <v>5810.8812650266555</v>
          </cell>
          <cell r="AA80">
            <v>5810.8812650266555</v>
          </cell>
          <cell r="AB80">
            <v>5810.8812650266555</v>
          </cell>
          <cell r="AC80">
            <v>5810.8812650266555</v>
          </cell>
          <cell r="AD80">
            <v>7756.7241116056157</v>
          </cell>
          <cell r="AE80">
            <v>7756.7241116056157</v>
          </cell>
          <cell r="AF80">
            <v>7756.7241116056157</v>
          </cell>
          <cell r="AG80">
            <v>7756.7241116056157</v>
          </cell>
          <cell r="AH80">
            <v>7171.7325961754777</v>
          </cell>
          <cell r="AI80">
            <v>7171.7325961754777</v>
          </cell>
          <cell r="AJ80">
            <v>7171.7325961754777</v>
          </cell>
          <cell r="AK80">
            <v>7171.7325961754777</v>
          </cell>
          <cell r="AL80">
            <v>7171.7325961754777</v>
          </cell>
          <cell r="AM80">
            <v>8996.2641828141041</v>
          </cell>
          <cell r="AN80">
            <v>8996.2641828141041</v>
          </cell>
          <cell r="AO80">
            <v>8996.2641828141041</v>
          </cell>
          <cell r="AP80">
            <v>8996.2641828141041</v>
          </cell>
          <cell r="AQ80">
            <v>8996.2641828141041</v>
          </cell>
          <cell r="AR80">
            <v>9208.4777202523619</v>
          </cell>
          <cell r="AS80">
            <v>9496.9393247909229</v>
          </cell>
          <cell r="AT80">
            <v>8922.1371841345917</v>
          </cell>
          <cell r="AU80">
            <v>9589.3889631730817</v>
          </cell>
          <cell r="AV80">
            <v>10758.225822663471</v>
          </cell>
          <cell r="AW80">
            <v>10122.710285420846</v>
          </cell>
          <cell r="AX80">
            <v>10459.956561647186</v>
          </cell>
          <cell r="AY80">
            <v>11034.443421724458</v>
          </cell>
          <cell r="AZ80">
            <v>11030.947451753314</v>
          </cell>
          <cell r="BA80">
            <v>12636.982416784858</v>
          </cell>
          <cell r="BB80">
            <v>12190.063507996283</v>
          </cell>
          <cell r="BC80">
            <v>12563.710117767887</v>
          </cell>
          <cell r="BD80">
            <v>13572.550888736734</v>
          </cell>
          <cell r="BE80">
            <v>12799.525968993006</v>
          </cell>
          <cell r="BF80">
            <v>14162.39616041473</v>
          </cell>
          <cell r="BG80">
            <v>13445.266491905903</v>
          </cell>
          <cell r="BH80">
            <v>13125.875858267716</v>
          </cell>
          <cell r="BI80">
            <v>15621.015409693355</v>
          </cell>
          <cell r="BJ80">
            <v>14892.327384359563</v>
          </cell>
          <cell r="BK80">
            <v>0</v>
          </cell>
          <cell r="BL80">
            <v>0</v>
          </cell>
          <cell r="BM80">
            <v>0</v>
          </cell>
          <cell r="BN80">
            <v>0</v>
          </cell>
          <cell r="BO80">
            <v>0</v>
          </cell>
          <cell r="BP80">
            <v>0</v>
          </cell>
          <cell r="BQ80">
            <v>0</v>
          </cell>
          <cell r="BR80">
            <v>0</v>
          </cell>
          <cell r="BS80">
            <v>0</v>
          </cell>
          <cell r="BT80">
            <v>0</v>
          </cell>
          <cell r="BU80">
            <v>0</v>
          </cell>
          <cell r="BV80">
            <v>0</v>
          </cell>
          <cell r="BW80">
            <v>0</v>
          </cell>
        </row>
        <row r="81">
          <cell r="B81" t="str">
            <v>Trucks|2038</v>
          </cell>
          <cell r="E81">
            <v>5810.8812650266555</v>
          </cell>
          <cell r="F81">
            <v>5810.8812650266555</v>
          </cell>
          <cell r="G81">
            <v>5810.8812650266555</v>
          </cell>
          <cell r="H81">
            <v>5810.8812650266555</v>
          </cell>
          <cell r="I81">
            <v>5810.8812650266555</v>
          </cell>
          <cell r="J81">
            <v>5810.8812650266555</v>
          </cell>
          <cell r="K81">
            <v>5810.8812650266555</v>
          </cell>
          <cell r="L81">
            <v>5810.8812650266555</v>
          </cell>
          <cell r="M81">
            <v>5810.8812650266555</v>
          </cell>
          <cell r="N81">
            <v>5810.8812650266555</v>
          </cell>
          <cell r="O81">
            <v>5810.8812650266555</v>
          </cell>
          <cell r="P81">
            <v>5810.8812650266555</v>
          </cell>
          <cell r="Q81">
            <v>5810.8812650266555</v>
          </cell>
          <cell r="R81">
            <v>5810.8812650266555</v>
          </cell>
          <cell r="S81">
            <v>5810.8812650266555</v>
          </cell>
          <cell r="T81">
            <v>5810.8812650266555</v>
          </cell>
          <cell r="U81">
            <v>5810.8812650266555</v>
          </cell>
          <cell r="V81">
            <v>5810.8812650266555</v>
          </cell>
          <cell r="W81">
            <v>5810.8812650266555</v>
          </cell>
          <cell r="X81">
            <v>5810.8812650266555</v>
          </cell>
          <cell r="Y81">
            <v>5810.8812650266555</v>
          </cell>
          <cell r="Z81">
            <v>5810.8812650266555</v>
          </cell>
          <cell r="AA81">
            <v>5810.8812650266555</v>
          </cell>
          <cell r="AB81">
            <v>5810.8812650266555</v>
          </cell>
          <cell r="AC81">
            <v>5810.8812650266555</v>
          </cell>
          <cell r="AD81">
            <v>5810.8812650266555</v>
          </cell>
          <cell r="AE81">
            <v>7756.7241116056157</v>
          </cell>
          <cell r="AF81">
            <v>7756.7241116056157</v>
          </cell>
          <cell r="AG81">
            <v>7756.7241116056157</v>
          </cell>
          <cell r="AH81">
            <v>7756.7241116056157</v>
          </cell>
          <cell r="AI81">
            <v>7171.7325961754777</v>
          </cell>
          <cell r="AJ81">
            <v>7171.7325961754777</v>
          </cell>
          <cell r="AK81">
            <v>7171.7325961754777</v>
          </cell>
          <cell r="AL81">
            <v>7171.7325961754777</v>
          </cell>
          <cell r="AM81">
            <v>7171.7325961754777</v>
          </cell>
          <cell r="AN81">
            <v>8996.2641828141041</v>
          </cell>
          <cell r="AO81">
            <v>8996.2641828141041</v>
          </cell>
          <cell r="AP81">
            <v>8996.2641828141041</v>
          </cell>
          <cell r="AQ81">
            <v>8996.2641828141041</v>
          </cell>
          <cell r="AR81">
            <v>8996.2641828141041</v>
          </cell>
          <cell r="AS81">
            <v>9208.4777202523619</v>
          </cell>
          <cell r="AT81">
            <v>9496.9393247909229</v>
          </cell>
          <cell r="AU81">
            <v>8922.1371841345917</v>
          </cell>
          <cell r="AV81">
            <v>9589.3889631730817</v>
          </cell>
          <cell r="AW81">
            <v>10758.225822663471</v>
          </cell>
          <cell r="AX81">
            <v>10122.710285420846</v>
          </cell>
          <cell r="AY81">
            <v>10459.956561647186</v>
          </cell>
          <cell r="AZ81">
            <v>11034.443421724458</v>
          </cell>
          <cell r="BA81">
            <v>11030.947451753314</v>
          </cell>
          <cell r="BB81">
            <v>12636.982416784858</v>
          </cell>
          <cell r="BC81">
            <v>12190.063507996283</v>
          </cell>
          <cell r="BD81">
            <v>12563.710117767887</v>
          </cell>
          <cell r="BE81">
            <v>13572.550888736734</v>
          </cell>
          <cell r="BF81">
            <v>12799.525968993006</v>
          </cell>
          <cell r="BG81">
            <v>14162.39616041473</v>
          </cell>
          <cell r="BH81">
            <v>13445.266491905903</v>
          </cell>
          <cell r="BI81">
            <v>13125.875858267716</v>
          </cell>
          <cell r="BJ81">
            <v>15621.015409693355</v>
          </cell>
          <cell r="BK81">
            <v>14892.327384359563</v>
          </cell>
          <cell r="BL81">
            <v>0</v>
          </cell>
          <cell r="BM81">
            <v>0</v>
          </cell>
          <cell r="BN81">
            <v>0</v>
          </cell>
          <cell r="BO81">
            <v>0</v>
          </cell>
          <cell r="BP81">
            <v>0</v>
          </cell>
          <cell r="BQ81">
            <v>0</v>
          </cell>
          <cell r="BR81">
            <v>0</v>
          </cell>
          <cell r="BS81">
            <v>0</v>
          </cell>
          <cell r="BT81">
            <v>0</v>
          </cell>
          <cell r="BU81">
            <v>0</v>
          </cell>
          <cell r="BV81">
            <v>0</v>
          </cell>
          <cell r="BW81">
            <v>0</v>
          </cell>
        </row>
        <row r="82">
          <cell r="B82" t="str">
            <v>Trucks|2039</v>
          </cell>
          <cell r="E82">
            <v>5810.8812650266555</v>
          </cell>
          <cell r="F82">
            <v>5810.8812650266555</v>
          </cell>
          <cell r="G82">
            <v>5810.8812650266555</v>
          </cell>
          <cell r="H82">
            <v>5810.8812650266555</v>
          </cell>
          <cell r="I82">
            <v>5810.8812650266555</v>
          </cell>
          <cell r="J82">
            <v>5810.8812650266555</v>
          </cell>
          <cell r="K82">
            <v>5810.8812650266555</v>
          </cell>
          <cell r="L82">
            <v>5810.8812650266555</v>
          </cell>
          <cell r="M82">
            <v>5810.8812650266555</v>
          </cell>
          <cell r="N82">
            <v>5810.8812650266555</v>
          </cell>
          <cell r="O82">
            <v>5810.8812650266555</v>
          </cell>
          <cell r="P82">
            <v>5810.8812650266555</v>
          </cell>
          <cell r="Q82">
            <v>5810.8812650266555</v>
          </cell>
          <cell r="R82">
            <v>5810.8812650266555</v>
          </cell>
          <cell r="S82">
            <v>5810.8812650266555</v>
          </cell>
          <cell r="T82">
            <v>5810.8812650266555</v>
          </cell>
          <cell r="U82">
            <v>5810.8812650266555</v>
          </cell>
          <cell r="V82">
            <v>5810.8812650266555</v>
          </cell>
          <cell r="W82">
            <v>5810.8812650266555</v>
          </cell>
          <cell r="X82">
            <v>5810.8812650266555</v>
          </cell>
          <cell r="Y82">
            <v>5810.8812650266555</v>
          </cell>
          <cell r="Z82">
            <v>5810.8812650266555</v>
          </cell>
          <cell r="AA82">
            <v>5810.8812650266555</v>
          </cell>
          <cell r="AB82">
            <v>5810.8812650266555</v>
          </cell>
          <cell r="AC82">
            <v>5810.8812650266555</v>
          </cell>
          <cell r="AD82">
            <v>5810.8812650266555</v>
          </cell>
          <cell r="AE82">
            <v>5810.8812650266555</v>
          </cell>
          <cell r="AF82">
            <v>7756.7241116056157</v>
          </cell>
          <cell r="AG82">
            <v>7756.7241116056157</v>
          </cell>
          <cell r="AH82">
            <v>7756.7241116056157</v>
          </cell>
          <cell r="AI82">
            <v>7756.7241116056157</v>
          </cell>
          <cell r="AJ82">
            <v>7171.7325961754777</v>
          </cell>
          <cell r="AK82">
            <v>7171.7325961754777</v>
          </cell>
          <cell r="AL82">
            <v>7171.7325961754777</v>
          </cell>
          <cell r="AM82">
            <v>7171.7325961754777</v>
          </cell>
          <cell r="AN82">
            <v>7171.7325961754777</v>
          </cell>
          <cell r="AO82">
            <v>8996.2641828141041</v>
          </cell>
          <cell r="AP82">
            <v>8996.2641828141041</v>
          </cell>
          <cell r="AQ82">
            <v>8996.2641828141041</v>
          </cell>
          <cell r="AR82">
            <v>8996.2641828141041</v>
          </cell>
          <cell r="AS82">
            <v>8996.2641828141041</v>
          </cell>
          <cell r="AT82">
            <v>9208.4777202523619</v>
          </cell>
          <cell r="AU82">
            <v>9496.9393247909229</v>
          </cell>
          <cell r="AV82">
            <v>8922.1371841345917</v>
          </cell>
          <cell r="AW82">
            <v>9589.3889631730817</v>
          </cell>
          <cell r="AX82">
            <v>10758.225822663471</v>
          </cell>
          <cell r="AY82">
            <v>10122.710285420846</v>
          </cell>
          <cell r="AZ82">
            <v>10459.956561647186</v>
          </cell>
          <cell r="BA82">
            <v>11034.443421724458</v>
          </cell>
          <cell r="BB82">
            <v>11030.947451753314</v>
          </cell>
          <cell r="BC82">
            <v>12636.982416784858</v>
          </cell>
          <cell r="BD82">
            <v>12190.063507996283</v>
          </cell>
          <cell r="BE82">
            <v>12563.710117767887</v>
          </cell>
          <cell r="BF82">
            <v>13572.550888736734</v>
          </cell>
          <cell r="BG82">
            <v>12799.525968993006</v>
          </cell>
          <cell r="BH82">
            <v>14162.39616041473</v>
          </cell>
          <cell r="BI82">
            <v>13445.266491905903</v>
          </cell>
          <cell r="BJ82">
            <v>13125.875858267716</v>
          </cell>
          <cell r="BK82">
            <v>15621.015409693355</v>
          </cell>
          <cell r="BL82">
            <v>14892.327384359563</v>
          </cell>
          <cell r="BM82">
            <v>0</v>
          </cell>
          <cell r="BN82">
            <v>0</v>
          </cell>
          <cell r="BO82">
            <v>0</v>
          </cell>
          <cell r="BP82">
            <v>0</v>
          </cell>
          <cell r="BQ82">
            <v>0</v>
          </cell>
          <cell r="BR82">
            <v>0</v>
          </cell>
          <cell r="BS82">
            <v>0</v>
          </cell>
          <cell r="BT82">
            <v>0</v>
          </cell>
          <cell r="BU82">
            <v>0</v>
          </cell>
          <cell r="BV82">
            <v>0</v>
          </cell>
          <cell r="BW82">
            <v>0</v>
          </cell>
        </row>
        <row r="83">
          <cell r="B83" t="str">
            <v>Trucks|2040</v>
          </cell>
          <cell r="E83">
            <v>5810.8812650266555</v>
          </cell>
          <cell r="F83">
            <v>5810.8812650266555</v>
          </cell>
          <cell r="G83">
            <v>5810.8812650266555</v>
          </cell>
          <cell r="H83">
            <v>5810.8812650266555</v>
          </cell>
          <cell r="I83">
            <v>5810.8812650266555</v>
          </cell>
          <cell r="J83">
            <v>5810.8812650266555</v>
          </cell>
          <cell r="K83">
            <v>5810.8812650266555</v>
          </cell>
          <cell r="L83">
            <v>5810.8812650266555</v>
          </cell>
          <cell r="M83">
            <v>5810.8812650266555</v>
          </cell>
          <cell r="N83">
            <v>5810.8812650266555</v>
          </cell>
          <cell r="O83">
            <v>5810.8812650266555</v>
          </cell>
          <cell r="P83">
            <v>5810.8812650266555</v>
          </cell>
          <cell r="Q83">
            <v>5810.8812650266555</v>
          </cell>
          <cell r="R83">
            <v>5810.8812650266555</v>
          </cell>
          <cell r="S83">
            <v>5810.8812650266555</v>
          </cell>
          <cell r="T83">
            <v>5810.8812650266555</v>
          </cell>
          <cell r="U83">
            <v>5810.8812650266555</v>
          </cell>
          <cell r="V83">
            <v>5810.8812650266555</v>
          </cell>
          <cell r="W83">
            <v>5810.8812650266555</v>
          </cell>
          <cell r="X83">
            <v>5810.8812650266555</v>
          </cell>
          <cell r="Y83">
            <v>5810.8812650266555</v>
          </cell>
          <cell r="Z83">
            <v>5810.8812650266555</v>
          </cell>
          <cell r="AA83">
            <v>5810.8812650266555</v>
          </cell>
          <cell r="AB83">
            <v>5810.8812650266555</v>
          </cell>
          <cell r="AC83">
            <v>5810.8812650266555</v>
          </cell>
          <cell r="AD83">
            <v>5810.8812650266555</v>
          </cell>
          <cell r="AE83">
            <v>5810.8812650266555</v>
          </cell>
          <cell r="AF83">
            <v>5810.8812650266555</v>
          </cell>
          <cell r="AG83">
            <v>7756.7241116056157</v>
          </cell>
          <cell r="AH83">
            <v>7756.7241116056157</v>
          </cell>
          <cell r="AI83">
            <v>7756.7241116056157</v>
          </cell>
          <cell r="AJ83">
            <v>7756.7241116056157</v>
          </cell>
          <cell r="AK83">
            <v>7171.7325961754777</v>
          </cell>
          <cell r="AL83">
            <v>7171.7325961754777</v>
          </cell>
          <cell r="AM83">
            <v>7171.7325961754777</v>
          </cell>
          <cell r="AN83">
            <v>7171.7325961754777</v>
          </cell>
          <cell r="AO83">
            <v>7171.7325961754777</v>
          </cell>
          <cell r="AP83">
            <v>8996.2641828141041</v>
          </cell>
          <cell r="AQ83">
            <v>8996.2641828141041</v>
          </cell>
          <cell r="AR83">
            <v>8996.2641828141041</v>
          </cell>
          <cell r="AS83">
            <v>8996.2641828141041</v>
          </cell>
          <cell r="AT83">
            <v>8996.2641828141041</v>
          </cell>
          <cell r="AU83">
            <v>9208.4777202523619</v>
          </cell>
          <cell r="AV83">
            <v>9496.9393247909229</v>
          </cell>
          <cell r="AW83">
            <v>8922.1371841345917</v>
          </cell>
          <cell r="AX83">
            <v>9589.3889631730817</v>
          </cell>
          <cell r="AY83">
            <v>10758.225822663471</v>
          </cell>
          <cell r="AZ83">
            <v>10122.710285420846</v>
          </cell>
          <cell r="BA83">
            <v>10459.956561647186</v>
          </cell>
          <cell r="BB83">
            <v>11034.443421724458</v>
          </cell>
          <cell r="BC83">
            <v>11030.947451753314</v>
          </cell>
          <cell r="BD83">
            <v>12636.982416784858</v>
          </cell>
          <cell r="BE83">
            <v>12190.063507996283</v>
          </cell>
          <cell r="BF83">
            <v>12563.710117767887</v>
          </cell>
          <cell r="BG83">
            <v>13572.550888736734</v>
          </cell>
          <cell r="BH83">
            <v>12799.525968993006</v>
          </cell>
          <cell r="BI83">
            <v>14162.39616041473</v>
          </cell>
          <cell r="BJ83">
            <v>13445.266491905903</v>
          </cell>
          <cell r="BK83">
            <v>13125.875858267716</v>
          </cell>
          <cell r="BL83">
            <v>15621.015409693355</v>
          </cell>
          <cell r="BM83">
            <v>14892.327384359563</v>
          </cell>
          <cell r="BN83">
            <v>0</v>
          </cell>
          <cell r="BO83">
            <v>0</v>
          </cell>
          <cell r="BP83">
            <v>0</v>
          </cell>
          <cell r="BQ83">
            <v>0</v>
          </cell>
          <cell r="BR83">
            <v>0</v>
          </cell>
          <cell r="BS83">
            <v>0</v>
          </cell>
          <cell r="BT83">
            <v>0</v>
          </cell>
          <cell r="BU83">
            <v>0</v>
          </cell>
          <cell r="BV83">
            <v>0</v>
          </cell>
          <cell r="BW83">
            <v>0</v>
          </cell>
        </row>
        <row r="84">
          <cell r="B84" t="str">
            <v>Trucks|2041</v>
          </cell>
          <cell r="E84">
            <v>5810.8812650266555</v>
          </cell>
          <cell r="F84">
            <v>5810.8812650266555</v>
          </cell>
          <cell r="G84">
            <v>5810.8812650266555</v>
          </cell>
          <cell r="H84">
            <v>5810.8812650266555</v>
          </cell>
          <cell r="I84">
            <v>5810.8812650266555</v>
          </cell>
          <cell r="J84">
            <v>5810.8812650266555</v>
          </cell>
          <cell r="K84">
            <v>5810.8812650266555</v>
          </cell>
          <cell r="L84">
            <v>5810.8812650266555</v>
          </cell>
          <cell r="M84">
            <v>5810.8812650266555</v>
          </cell>
          <cell r="N84">
            <v>5810.8812650266555</v>
          </cell>
          <cell r="O84">
            <v>5810.8812650266555</v>
          </cell>
          <cell r="P84">
            <v>5810.8812650266555</v>
          </cell>
          <cell r="Q84">
            <v>5810.8812650266555</v>
          </cell>
          <cell r="R84">
            <v>5810.8812650266555</v>
          </cell>
          <cell r="S84">
            <v>5810.8812650266555</v>
          </cell>
          <cell r="T84">
            <v>5810.8812650266555</v>
          </cell>
          <cell r="U84">
            <v>5810.8812650266555</v>
          </cell>
          <cell r="V84">
            <v>5810.8812650266555</v>
          </cell>
          <cell r="W84">
            <v>5810.8812650266555</v>
          </cell>
          <cell r="X84">
            <v>5810.8812650266555</v>
          </cell>
          <cell r="Y84">
            <v>5810.8812650266555</v>
          </cell>
          <cell r="Z84">
            <v>5810.8812650266555</v>
          </cell>
          <cell r="AA84">
            <v>5810.8812650266555</v>
          </cell>
          <cell r="AB84">
            <v>5810.8812650266555</v>
          </cell>
          <cell r="AC84">
            <v>5810.8812650266555</v>
          </cell>
          <cell r="AD84">
            <v>5810.8812650266555</v>
          </cell>
          <cell r="AE84">
            <v>5810.8812650266555</v>
          </cell>
          <cell r="AF84">
            <v>5810.8812650266555</v>
          </cell>
          <cell r="AG84">
            <v>5810.8812650266555</v>
          </cell>
          <cell r="AH84">
            <v>7756.7241116056157</v>
          </cell>
          <cell r="AI84">
            <v>7756.7241116056157</v>
          </cell>
          <cell r="AJ84">
            <v>7756.7241116056157</v>
          </cell>
          <cell r="AK84">
            <v>7756.7241116056157</v>
          </cell>
          <cell r="AL84">
            <v>7171.7325961754777</v>
          </cell>
          <cell r="AM84">
            <v>7171.7325961754777</v>
          </cell>
          <cell r="AN84">
            <v>7171.7325961754777</v>
          </cell>
          <cell r="AO84">
            <v>7171.7325961754777</v>
          </cell>
          <cell r="AP84">
            <v>7171.7325961754777</v>
          </cell>
          <cell r="AQ84">
            <v>8996.2641828141041</v>
          </cell>
          <cell r="AR84">
            <v>8996.2641828141041</v>
          </cell>
          <cell r="AS84">
            <v>8996.2641828141041</v>
          </cell>
          <cell r="AT84">
            <v>8996.2641828141041</v>
          </cell>
          <cell r="AU84">
            <v>8996.2641828141041</v>
          </cell>
          <cell r="AV84">
            <v>9208.4777202523619</v>
          </cell>
          <cell r="AW84">
            <v>9496.9393247909229</v>
          </cell>
          <cell r="AX84">
            <v>8922.1371841345917</v>
          </cell>
          <cell r="AY84">
            <v>9589.3889631730817</v>
          </cell>
          <cell r="AZ84">
            <v>10758.225822663471</v>
          </cell>
          <cell r="BA84">
            <v>10122.710285420846</v>
          </cell>
          <cell r="BB84">
            <v>10459.956561647186</v>
          </cell>
          <cell r="BC84">
            <v>11034.443421724458</v>
          </cell>
          <cell r="BD84">
            <v>11030.947451753314</v>
          </cell>
          <cell r="BE84">
            <v>12636.982416784858</v>
          </cell>
          <cell r="BF84">
            <v>12190.063507996283</v>
          </cell>
          <cell r="BG84">
            <v>12563.710117767887</v>
          </cell>
          <cell r="BH84">
            <v>13572.550888736734</v>
          </cell>
          <cell r="BI84">
            <v>12799.525968993006</v>
          </cell>
          <cell r="BJ84">
            <v>14162.39616041473</v>
          </cell>
          <cell r="BK84">
            <v>13445.266491905903</v>
          </cell>
          <cell r="BL84">
            <v>13125.875858267716</v>
          </cell>
          <cell r="BM84">
            <v>15621.015409693355</v>
          </cell>
          <cell r="BN84">
            <v>14892.327384359563</v>
          </cell>
          <cell r="BO84">
            <v>0</v>
          </cell>
          <cell r="BP84">
            <v>0</v>
          </cell>
          <cell r="BQ84">
            <v>0</v>
          </cell>
          <cell r="BR84">
            <v>0</v>
          </cell>
          <cell r="BS84">
            <v>0</v>
          </cell>
          <cell r="BT84">
            <v>0</v>
          </cell>
          <cell r="BU84">
            <v>0</v>
          </cell>
          <cell r="BV84">
            <v>0</v>
          </cell>
          <cell r="BW84">
            <v>0</v>
          </cell>
        </row>
        <row r="85">
          <cell r="B85" t="str">
            <v>Trucks|2042</v>
          </cell>
          <cell r="E85">
            <v>5810.8812650266555</v>
          </cell>
          <cell r="F85">
            <v>5810.8812650266555</v>
          </cell>
          <cell r="G85">
            <v>5810.8812650266555</v>
          </cell>
          <cell r="H85">
            <v>5810.8812650266555</v>
          </cell>
          <cell r="I85">
            <v>5810.8812650266555</v>
          </cell>
          <cell r="J85">
            <v>5810.8812650266555</v>
          </cell>
          <cell r="K85">
            <v>5810.8812650266555</v>
          </cell>
          <cell r="L85">
            <v>5810.8812650266555</v>
          </cell>
          <cell r="M85">
            <v>5810.8812650266555</v>
          </cell>
          <cell r="N85">
            <v>5810.8812650266555</v>
          </cell>
          <cell r="O85">
            <v>5810.8812650266555</v>
          </cell>
          <cell r="P85">
            <v>5810.8812650266555</v>
          </cell>
          <cell r="Q85">
            <v>5810.8812650266555</v>
          </cell>
          <cell r="R85">
            <v>5810.8812650266555</v>
          </cell>
          <cell r="S85">
            <v>5810.8812650266555</v>
          </cell>
          <cell r="T85">
            <v>5810.8812650266555</v>
          </cell>
          <cell r="U85">
            <v>5810.8812650266555</v>
          </cell>
          <cell r="V85">
            <v>5810.8812650266555</v>
          </cell>
          <cell r="W85">
            <v>5810.8812650266555</v>
          </cell>
          <cell r="X85">
            <v>5810.8812650266555</v>
          </cell>
          <cell r="Y85">
            <v>5810.8812650266555</v>
          </cell>
          <cell r="Z85">
            <v>5810.8812650266555</v>
          </cell>
          <cell r="AA85">
            <v>5810.8812650266555</v>
          </cell>
          <cell r="AB85">
            <v>5810.8812650266555</v>
          </cell>
          <cell r="AC85">
            <v>5810.8812650266555</v>
          </cell>
          <cell r="AD85">
            <v>5810.8812650266555</v>
          </cell>
          <cell r="AE85">
            <v>5810.8812650266555</v>
          </cell>
          <cell r="AF85">
            <v>5810.8812650266555</v>
          </cell>
          <cell r="AG85">
            <v>5810.8812650266555</v>
          </cell>
          <cell r="AH85">
            <v>5810.8812650266555</v>
          </cell>
          <cell r="AI85">
            <v>7756.7241116056157</v>
          </cell>
          <cell r="AJ85">
            <v>7756.7241116056157</v>
          </cell>
          <cell r="AK85">
            <v>7756.7241116056157</v>
          </cell>
          <cell r="AL85">
            <v>7756.7241116056157</v>
          </cell>
          <cell r="AM85">
            <v>7171.7325961754777</v>
          </cell>
          <cell r="AN85">
            <v>7171.7325961754777</v>
          </cell>
          <cell r="AO85">
            <v>7171.7325961754777</v>
          </cell>
          <cell r="AP85">
            <v>7171.7325961754777</v>
          </cell>
          <cell r="AQ85">
            <v>7171.7325961754777</v>
          </cell>
          <cell r="AR85">
            <v>8996.2641828141041</v>
          </cell>
          <cell r="AS85">
            <v>8996.2641828141041</v>
          </cell>
          <cell r="AT85">
            <v>8996.2641828141041</v>
          </cell>
          <cell r="AU85">
            <v>8996.2641828141041</v>
          </cell>
          <cell r="AV85">
            <v>8996.2641828141041</v>
          </cell>
          <cell r="AW85">
            <v>9208.4777202523619</v>
          </cell>
          <cell r="AX85">
            <v>9496.9393247909229</v>
          </cell>
          <cell r="AY85">
            <v>8922.1371841345917</v>
          </cell>
          <cell r="AZ85">
            <v>9589.3889631730817</v>
          </cell>
          <cell r="BA85">
            <v>10758.225822663471</v>
          </cell>
          <cell r="BB85">
            <v>10122.710285420846</v>
          </cell>
          <cell r="BC85">
            <v>10459.956561647186</v>
          </cell>
          <cell r="BD85">
            <v>11034.443421724458</v>
          </cell>
          <cell r="BE85">
            <v>11030.947451753314</v>
          </cell>
          <cell r="BF85">
            <v>12636.982416784858</v>
          </cell>
          <cell r="BG85">
            <v>12190.063507996283</v>
          </cell>
          <cell r="BH85">
            <v>12563.710117767887</v>
          </cell>
          <cell r="BI85">
            <v>13572.550888736734</v>
          </cell>
          <cell r="BJ85">
            <v>12799.525968993006</v>
          </cell>
          <cell r="BK85">
            <v>14162.39616041473</v>
          </cell>
          <cell r="BL85">
            <v>13445.266491905903</v>
          </cell>
          <cell r="BM85">
            <v>13125.875858267716</v>
          </cell>
          <cell r="BN85">
            <v>15621.015409693355</v>
          </cell>
          <cell r="BO85">
            <v>14892.327384359563</v>
          </cell>
          <cell r="BP85">
            <v>0</v>
          </cell>
          <cell r="BQ85">
            <v>0</v>
          </cell>
          <cell r="BR85">
            <v>0</v>
          </cell>
          <cell r="BS85">
            <v>0</v>
          </cell>
          <cell r="BT85">
            <v>0</v>
          </cell>
          <cell r="BU85">
            <v>0</v>
          </cell>
          <cell r="BV85">
            <v>0</v>
          </cell>
          <cell r="BW85">
            <v>0</v>
          </cell>
        </row>
        <row r="86">
          <cell r="B86" t="str">
            <v>Trucks|2043</v>
          </cell>
          <cell r="E86">
            <v>5810.8812650266555</v>
          </cell>
          <cell r="F86">
            <v>5810.8812650266555</v>
          </cell>
          <cell r="G86">
            <v>5810.8812650266555</v>
          </cell>
          <cell r="H86">
            <v>5810.8812650266555</v>
          </cell>
          <cell r="I86">
            <v>5810.8812650266555</v>
          </cell>
          <cell r="J86">
            <v>5810.8812650266555</v>
          </cell>
          <cell r="K86">
            <v>5810.8812650266555</v>
          </cell>
          <cell r="L86">
            <v>5810.8812650266555</v>
          </cell>
          <cell r="M86">
            <v>5810.8812650266555</v>
          </cell>
          <cell r="N86">
            <v>5810.8812650266555</v>
          </cell>
          <cell r="O86">
            <v>5810.8812650266555</v>
          </cell>
          <cell r="P86">
            <v>5810.8812650266555</v>
          </cell>
          <cell r="Q86">
            <v>5810.8812650266555</v>
          </cell>
          <cell r="R86">
            <v>5810.8812650266555</v>
          </cell>
          <cell r="S86">
            <v>5810.8812650266555</v>
          </cell>
          <cell r="T86">
            <v>5810.8812650266555</v>
          </cell>
          <cell r="U86">
            <v>5810.8812650266555</v>
          </cell>
          <cell r="V86">
            <v>5810.8812650266555</v>
          </cell>
          <cell r="W86">
            <v>5810.8812650266555</v>
          </cell>
          <cell r="X86">
            <v>5810.8812650266555</v>
          </cell>
          <cell r="Y86">
            <v>5810.8812650266555</v>
          </cell>
          <cell r="Z86">
            <v>5810.8812650266555</v>
          </cell>
          <cell r="AA86">
            <v>5810.8812650266555</v>
          </cell>
          <cell r="AB86">
            <v>5810.8812650266555</v>
          </cell>
          <cell r="AC86">
            <v>5810.8812650266555</v>
          </cell>
          <cell r="AD86">
            <v>5810.8812650266555</v>
          </cell>
          <cell r="AE86">
            <v>5810.8812650266555</v>
          </cell>
          <cell r="AF86">
            <v>5810.8812650266555</v>
          </cell>
          <cell r="AG86">
            <v>5810.8812650266555</v>
          </cell>
          <cell r="AH86">
            <v>5810.8812650266555</v>
          </cell>
          <cell r="AI86">
            <v>5810.8812650266555</v>
          </cell>
          <cell r="AJ86">
            <v>7756.7241116056157</v>
          </cell>
          <cell r="AK86">
            <v>7756.7241116056157</v>
          </cell>
          <cell r="AL86">
            <v>7756.7241116056157</v>
          </cell>
          <cell r="AM86">
            <v>7756.7241116056157</v>
          </cell>
          <cell r="AN86">
            <v>7171.7325961754777</v>
          </cell>
          <cell r="AO86">
            <v>7171.7325961754777</v>
          </cell>
          <cell r="AP86">
            <v>7171.7325961754777</v>
          </cell>
          <cell r="AQ86">
            <v>7171.7325961754777</v>
          </cell>
          <cell r="AR86">
            <v>7171.7325961754777</v>
          </cell>
          <cell r="AS86">
            <v>8996.2641828141041</v>
          </cell>
          <cell r="AT86">
            <v>8996.2641828141041</v>
          </cell>
          <cell r="AU86">
            <v>8996.2641828141041</v>
          </cell>
          <cell r="AV86">
            <v>8996.2641828141041</v>
          </cell>
          <cell r="AW86">
            <v>8996.2641828141041</v>
          </cell>
          <cell r="AX86">
            <v>9208.4777202523619</v>
          </cell>
          <cell r="AY86">
            <v>9496.9393247909229</v>
          </cell>
          <cell r="AZ86">
            <v>8922.1371841345917</v>
          </cell>
          <cell r="BA86">
            <v>9589.3889631730817</v>
          </cell>
          <cell r="BB86">
            <v>10758.225822663471</v>
          </cell>
          <cell r="BC86">
            <v>10122.710285420846</v>
          </cell>
          <cell r="BD86">
            <v>10459.956561647186</v>
          </cell>
          <cell r="BE86">
            <v>11034.443421724458</v>
          </cell>
          <cell r="BF86">
            <v>11030.947451753314</v>
          </cell>
          <cell r="BG86">
            <v>12636.982416784858</v>
          </cell>
          <cell r="BH86">
            <v>12190.063507996283</v>
          </cell>
          <cell r="BI86">
            <v>12563.710117767887</v>
          </cell>
          <cell r="BJ86">
            <v>13572.550888736734</v>
          </cell>
          <cell r="BK86">
            <v>12799.525968993006</v>
          </cell>
          <cell r="BL86">
            <v>14162.39616041473</v>
          </cell>
          <cell r="BM86">
            <v>13445.266491905903</v>
          </cell>
          <cell r="BN86">
            <v>13125.875858267716</v>
          </cell>
          <cell r="BO86">
            <v>15621.015409693355</v>
          </cell>
          <cell r="BP86">
            <v>14892.327384359563</v>
          </cell>
          <cell r="BQ86">
            <v>0</v>
          </cell>
          <cell r="BR86">
            <v>0</v>
          </cell>
          <cell r="BS86">
            <v>0</v>
          </cell>
          <cell r="BT86">
            <v>0</v>
          </cell>
          <cell r="BU86">
            <v>0</v>
          </cell>
          <cell r="BV86">
            <v>0</v>
          </cell>
          <cell r="BW86">
            <v>0</v>
          </cell>
        </row>
        <row r="87">
          <cell r="B87" t="str">
            <v>Trucks|2044</v>
          </cell>
          <cell r="E87">
            <v>5810.8812650266555</v>
          </cell>
          <cell r="F87">
            <v>5810.8812650266555</v>
          </cell>
          <cell r="G87">
            <v>5810.8812650266555</v>
          </cell>
          <cell r="H87">
            <v>5810.8812650266555</v>
          </cell>
          <cell r="I87">
            <v>5810.8812650266555</v>
          </cell>
          <cell r="J87">
            <v>5810.8812650266555</v>
          </cell>
          <cell r="K87">
            <v>5810.8812650266555</v>
          </cell>
          <cell r="L87">
            <v>5810.8812650266555</v>
          </cell>
          <cell r="M87">
            <v>5810.8812650266555</v>
          </cell>
          <cell r="N87">
            <v>5810.8812650266555</v>
          </cell>
          <cell r="O87">
            <v>5810.8812650266555</v>
          </cell>
          <cell r="P87">
            <v>5810.8812650266555</v>
          </cell>
          <cell r="Q87">
            <v>5810.8812650266555</v>
          </cell>
          <cell r="R87">
            <v>5810.8812650266555</v>
          </cell>
          <cell r="S87">
            <v>5810.8812650266555</v>
          </cell>
          <cell r="T87">
            <v>5810.8812650266555</v>
          </cell>
          <cell r="U87">
            <v>5810.8812650266555</v>
          </cell>
          <cell r="V87">
            <v>5810.8812650266555</v>
          </cell>
          <cell r="W87">
            <v>5810.8812650266555</v>
          </cell>
          <cell r="X87">
            <v>5810.8812650266555</v>
          </cell>
          <cell r="Y87">
            <v>5810.8812650266555</v>
          </cell>
          <cell r="Z87">
            <v>5810.8812650266555</v>
          </cell>
          <cell r="AA87">
            <v>5810.8812650266555</v>
          </cell>
          <cell r="AB87">
            <v>5810.8812650266555</v>
          </cell>
          <cell r="AC87">
            <v>5810.8812650266555</v>
          </cell>
          <cell r="AD87">
            <v>5810.8812650266555</v>
          </cell>
          <cell r="AE87">
            <v>5810.8812650266555</v>
          </cell>
          <cell r="AF87">
            <v>5810.8812650266555</v>
          </cell>
          <cell r="AG87">
            <v>5810.8812650266555</v>
          </cell>
          <cell r="AH87">
            <v>5810.8812650266555</v>
          </cell>
          <cell r="AI87">
            <v>5810.8812650266555</v>
          </cell>
          <cell r="AJ87">
            <v>5810.8812650266555</v>
          </cell>
          <cell r="AK87">
            <v>7756.7241116056157</v>
          </cell>
          <cell r="AL87">
            <v>7756.7241116056157</v>
          </cell>
          <cell r="AM87">
            <v>7756.7241116056157</v>
          </cell>
          <cell r="AN87">
            <v>7756.7241116056157</v>
          </cell>
          <cell r="AO87">
            <v>7171.7325961754777</v>
          </cell>
          <cell r="AP87">
            <v>7171.7325961754777</v>
          </cell>
          <cell r="AQ87">
            <v>7171.7325961754777</v>
          </cell>
          <cell r="AR87">
            <v>7171.7325961754777</v>
          </cell>
          <cell r="AS87">
            <v>7171.7325961754777</v>
          </cell>
          <cell r="AT87">
            <v>8996.2641828141041</v>
          </cell>
          <cell r="AU87">
            <v>8996.2641828141041</v>
          </cell>
          <cell r="AV87">
            <v>8996.2641828141041</v>
          </cell>
          <cell r="AW87">
            <v>8996.2641828141041</v>
          </cell>
          <cell r="AX87">
            <v>8996.2641828141041</v>
          </cell>
          <cell r="AY87">
            <v>9208.4777202523619</v>
          </cell>
          <cell r="AZ87">
            <v>9496.9393247909229</v>
          </cell>
          <cell r="BA87">
            <v>8922.1371841345917</v>
          </cell>
          <cell r="BB87">
            <v>9589.3889631730817</v>
          </cell>
          <cell r="BC87">
            <v>10758.225822663471</v>
          </cell>
          <cell r="BD87">
            <v>10122.710285420846</v>
          </cell>
          <cell r="BE87">
            <v>10459.956561647186</v>
          </cell>
          <cell r="BF87">
            <v>11034.443421724458</v>
          </cell>
          <cell r="BG87">
            <v>11030.947451753314</v>
          </cell>
          <cell r="BH87">
            <v>12636.982416784858</v>
          </cell>
          <cell r="BI87">
            <v>12190.063507996283</v>
          </cell>
          <cell r="BJ87">
            <v>12563.710117767887</v>
          </cell>
          <cell r="BK87">
            <v>13572.550888736734</v>
          </cell>
          <cell r="BL87">
            <v>12799.525968993006</v>
          </cell>
          <cell r="BM87">
            <v>14162.39616041473</v>
          </cell>
          <cell r="BN87">
            <v>13445.266491905903</v>
          </cell>
          <cell r="BO87">
            <v>13125.875858267716</v>
          </cell>
          <cell r="BP87">
            <v>15621.015409693355</v>
          </cell>
          <cell r="BQ87">
            <v>14892.327384359563</v>
          </cell>
          <cell r="BR87">
            <v>0</v>
          </cell>
          <cell r="BS87">
            <v>0</v>
          </cell>
          <cell r="BT87">
            <v>0</v>
          </cell>
          <cell r="BU87">
            <v>0</v>
          </cell>
          <cell r="BV87">
            <v>0</v>
          </cell>
          <cell r="BW87">
            <v>0</v>
          </cell>
        </row>
        <row r="88">
          <cell r="B88" t="str">
            <v>Trucks|2045</v>
          </cell>
          <cell r="E88">
            <v>5810.8812650266555</v>
          </cell>
          <cell r="F88">
            <v>5810.8812650266555</v>
          </cell>
          <cell r="G88">
            <v>5810.8812650266555</v>
          </cell>
          <cell r="H88">
            <v>5810.8812650266555</v>
          </cell>
          <cell r="I88">
            <v>5810.8812650266555</v>
          </cell>
          <cell r="J88">
            <v>5810.8812650266555</v>
          </cell>
          <cell r="K88">
            <v>5810.8812650266555</v>
          </cell>
          <cell r="L88">
            <v>5810.8812650266555</v>
          </cell>
          <cell r="M88">
            <v>5810.8812650266555</v>
          </cell>
          <cell r="N88">
            <v>5810.8812650266555</v>
          </cell>
          <cell r="O88">
            <v>5810.8812650266555</v>
          </cell>
          <cell r="P88">
            <v>5810.8812650266555</v>
          </cell>
          <cell r="Q88">
            <v>5810.8812650266555</v>
          </cell>
          <cell r="R88">
            <v>5810.8812650266555</v>
          </cell>
          <cell r="S88">
            <v>5810.8812650266555</v>
          </cell>
          <cell r="T88">
            <v>5810.8812650266555</v>
          </cell>
          <cell r="U88">
            <v>5810.8812650266555</v>
          </cell>
          <cell r="V88">
            <v>5810.8812650266555</v>
          </cell>
          <cell r="W88">
            <v>5810.8812650266555</v>
          </cell>
          <cell r="X88">
            <v>5810.8812650266555</v>
          </cell>
          <cell r="Y88">
            <v>5810.8812650266555</v>
          </cell>
          <cell r="Z88">
            <v>5810.8812650266555</v>
          </cell>
          <cell r="AA88">
            <v>5810.8812650266555</v>
          </cell>
          <cell r="AB88">
            <v>5810.8812650266555</v>
          </cell>
          <cell r="AC88">
            <v>5810.8812650266555</v>
          </cell>
          <cell r="AD88">
            <v>5810.8812650266555</v>
          </cell>
          <cell r="AE88">
            <v>5810.8812650266555</v>
          </cell>
          <cell r="AF88">
            <v>5810.8812650266555</v>
          </cell>
          <cell r="AG88">
            <v>5810.8812650266555</v>
          </cell>
          <cell r="AH88">
            <v>5810.8812650266555</v>
          </cell>
          <cell r="AI88">
            <v>5810.8812650266555</v>
          </cell>
          <cell r="AJ88">
            <v>5810.8812650266555</v>
          </cell>
          <cell r="AK88">
            <v>5810.8812650266555</v>
          </cell>
          <cell r="AL88">
            <v>7756.7241116056157</v>
          </cell>
          <cell r="AM88">
            <v>7756.7241116056157</v>
          </cell>
          <cell r="AN88">
            <v>7756.7241116056157</v>
          </cell>
          <cell r="AO88">
            <v>7756.7241116056157</v>
          </cell>
          <cell r="AP88">
            <v>7171.7325961754777</v>
          </cell>
          <cell r="AQ88">
            <v>7171.7325961754777</v>
          </cell>
          <cell r="AR88">
            <v>7171.7325961754777</v>
          </cell>
          <cell r="AS88">
            <v>7171.7325961754777</v>
          </cell>
          <cell r="AT88">
            <v>7171.7325961754777</v>
          </cell>
          <cell r="AU88">
            <v>8996.2641828141041</v>
          </cell>
          <cell r="AV88">
            <v>8996.2641828141041</v>
          </cell>
          <cell r="AW88">
            <v>8996.2641828141041</v>
          </cell>
          <cell r="AX88">
            <v>8996.2641828141041</v>
          </cell>
          <cell r="AY88">
            <v>8996.2641828141041</v>
          </cell>
          <cell r="AZ88">
            <v>9208.4777202523619</v>
          </cell>
          <cell r="BA88">
            <v>9496.9393247909229</v>
          </cell>
          <cell r="BB88">
            <v>8922.1371841345917</v>
          </cell>
          <cell r="BC88">
            <v>9589.3889631730817</v>
          </cell>
          <cell r="BD88">
            <v>10758.225822663471</v>
          </cell>
          <cell r="BE88">
            <v>10122.710285420846</v>
          </cell>
          <cell r="BF88">
            <v>10459.956561647186</v>
          </cell>
          <cell r="BG88">
            <v>11034.443421724458</v>
          </cell>
          <cell r="BH88">
            <v>11030.947451753314</v>
          </cell>
          <cell r="BI88">
            <v>12636.982416784858</v>
          </cell>
          <cell r="BJ88">
            <v>12190.063507996283</v>
          </cell>
          <cell r="BK88">
            <v>12563.710117767887</v>
          </cell>
          <cell r="BL88">
            <v>13572.550888736734</v>
          </cell>
          <cell r="BM88">
            <v>12799.525968993006</v>
          </cell>
          <cell r="BN88">
            <v>14162.39616041473</v>
          </cell>
          <cell r="BO88">
            <v>13445.266491905903</v>
          </cell>
          <cell r="BP88">
            <v>13125.875858267716</v>
          </cell>
          <cell r="BQ88">
            <v>15621.015409693355</v>
          </cell>
          <cell r="BR88">
            <v>14892.327384359563</v>
          </cell>
          <cell r="BS88">
            <v>0</v>
          </cell>
          <cell r="BT88">
            <v>0</v>
          </cell>
          <cell r="BU88">
            <v>0</v>
          </cell>
          <cell r="BV88">
            <v>0</v>
          </cell>
          <cell r="BW88">
            <v>0</v>
          </cell>
        </row>
        <row r="89">
          <cell r="B89" t="str">
            <v>Trucks|2046</v>
          </cell>
          <cell r="E89">
            <v>5810.8812650266555</v>
          </cell>
          <cell r="F89">
            <v>5810.8812650266555</v>
          </cell>
          <cell r="G89">
            <v>5810.8812650266555</v>
          </cell>
          <cell r="H89">
            <v>5810.8812650266555</v>
          </cell>
          <cell r="I89">
            <v>5810.8812650266555</v>
          </cell>
          <cell r="J89">
            <v>5810.8812650266555</v>
          </cell>
          <cell r="K89">
            <v>5810.8812650266555</v>
          </cell>
          <cell r="L89">
            <v>5810.8812650266555</v>
          </cell>
          <cell r="M89">
            <v>5810.8812650266555</v>
          </cell>
          <cell r="N89">
            <v>5810.8812650266555</v>
          </cell>
          <cell r="O89">
            <v>5810.8812650266555</v>
          </cell>
          <cell r="P89">
            <v>5810.8812650266555</v>
          </cell>
          <cell r="Q89">
            <v>5810.8812650266555</v>
          </cell>
          <cell r="R89">
            <v>5810.8812650266555</v>
          </cell>
          <cell r="S89">
            <v>5810.8812650266555</v>
          </cell>
          <cell r="T89">
            <v>5810.8812650266555</v>
          </cell>
          <cell r="U89">
            <v>5810.8812650266555</v>
          </cell>
          <cell r="V89">
            <v>5810.8812650266555</v>
          </cell>
          <cell r="W89">
            <v>5810.8812650266555</v>
          </cell>
          <cell r="X89">
            <v>5810.8812650266555</v>
          </cell>
          <cell r="Y89">
            <v>5810.8812650266555</v>
          </cell>
          <cell r="Z89">
            <v>5810.8812650266555</v>
          </cell>
          <cell r="AA89">
            <v>5810.8812650266555</v>
          </cell>
          <cell r="AB89">
            <v>5810.8812650266555</v>
          </cell>
          <cell r="AC89">
            <v>5810.8812650266555</v>
          </cell>
          <cell r="AD89">
            <v>5810.8812650266555</v>
          </cell>
          <cell r="AE89">
            <v>5810.8812650266555</v>
          </cell>
          <cell r="AF89">
            <v>5810.8812650266555</v>
          </cell>
          <cell r="AG89">
            <v>5810.8812650266555</v>
          </cell>
          <cell r="AH89">
            <v>5810.8812650266555</v>
          </cell>
          <cell r="AI89">
            <v>5810.8812650266555</v>
          </cell>
          <cell r="AJ89">
            <v>5810.8812650266555</v>
          </cell>
          <cell r="AK89">
            <v>5810.8812650266555</v>
          </cell>
          <cell r="AL89">
            <v>5810.8812650266555</v>
          </cell>
          <cell r="AM89">
            <v>7756.7241116056157</v>
          </cell>
          <cell r="AN89">
            <v>7756.7241116056157</v>
          </cell>
          <cell r="AO89">
            <v>7756.7241116056157</v>
          </cell>
          <cell r="AP89">
            <v>7756.7241116056157</v>
          </cell>
          <cell r="AQ89">
            <v>7171.7325961754777</v>
          </cell>
          <cell r="AR89">
            <v>7171.7325961754777</v>
          </cell>
          <cell r="AS89">
            <v>7171.7325961754777</v>
          </cell>
          <cell r="AT89">
            <v>7171.7325961754777</v>
          </cell>
          <cell r="AU89">
            <v>7171.7325961754777</v>
          </cell>
          <cell r="AV89">
            <v>8996.2641828141041</v>
          </cell>
          <cell r="AW89">
            <v>8996.2641828141041</v>
          </cell>
          <cell r="AX89">
            <v>8996.2641828141041</v>
          </cell>
          <cell r="AY89">
            <v>8996.2641828141041</v>
          </cell>
          <cell r="AZ89">
            <v>8996.2641828141041</v>
          </cell>
          <cell r="BA89">
            <v>9208.4777202523619</v>
          </cell>
          <cell r="BB89">
            <v>9496.9393247909229</v>
          </cell>
          <cell r="BC89">
            <v>8922.1371841345917</v>
          </cell>
          <cell r="BD89">
            <v>9589.3889631730817</v>
          </cell>
          <cell r="BE89">
            <v>10758.225822663471</v>
          </cell>
          <cell r="BF89">
            <v>10122.710285420846</v>
          </cell>
          <cell r="BG89">
            <v>10459.956561647186</v>
          </cell>
          <cell r="BH89">
            <v>11034.443421724458</v>
          </cell>
          <cell r="BI89">
            <v>11030.947451753314</v>
          </cell>
          <cell r="BJ89">
            <v>12636.982416784858</v>
          </cell>
          <cell r="BK89">
            <v>12190.063507996283</v>
          </cell>
          <cell r="BL89">
            <v>12563.710117767887</v>
          </cell>
          <cell r="BM89">
            <v>13572.550888736734</v>
          </cell>
          <cell r="BN89">
            <v>12799.525968993006</v>
          </cell>
          <cell r="BO89">
            <v>14162.39616041473</v>
          </cell>
          <cell r="BP89">
            <v>13445.266491905903</v>
          </cell>
          <cell r="BQ89">
            <v>13125.875858267716</v>
          </cell>
          <cell r="BR89">
            <v>15621.015409693355</v>
          </cell>
          <cell r="BS89">
            <v>14892.327384359563</v>
          </cell>
          <cell r="BT89">
            <v>0</v>
          </cell>
          <cell r="BU89">
            <v>0</v>
          </cell>
          <cell r="BV89">
            <v>0</v>
          </cell>
          <cell r="BW89">
            <v>0</v>
          </cell>
        </row>
        <row r="90">
          <cell r="B90" t="str">
            <v>Trucks|2047</v>
          </cell>
          <cell r="E90">
            <v>5810.8812650266555</v>
          </cell>
          <cell r="F90">
            <v>5810.8812650266555</v>
          </cell>
          <cell r="G90">
            <v>5810.8812650266555</v>
          </cell>
          <cell r="H90">
            <v>5810.8812650266555</v>
          </cell>
          <cell r="I90">
            <v>5810.8812650266555</v>
          </cell>
          <cell r="J90">
            <v>5810.8812650266555</v>
          </cell>
          <cell r="K90">
            <v>5810.8812650266555</v>
          </cell>
          <cell r="L90">
            <v>5810.8812650266555</v>
          </cell>
          <cell r="M90">
            <v>5810.8812650266555</v>
          </cell>
          <cell r="N90">
            <v>5810.8812650266555</v>
          </cell>
          <cell r="O90">
            <v>5810.8812650266555</v>
          </cell>
          <cell r="P90">
            <v>5810.8812650266555</v>
          </cell>
          <cell r="Q90">
            <v>5810.8812650266555</v>
          </cell>
          <cell r="R90">
            <v>5810.8812650266555</v>
          </cell>
          <cell r="S90">
            <v>5810.8812650266555</v>
          </cell>
          <cell r="T90">
            <v>5810.8812650266555</v>
          </cell>
          <cell r="U90">
            <v>5810.8812650266555</v>
          </cell>
          <cell r="V90">
            <v>5810.8812650266555</v>
          </cell>
          <cell r="W90">
            <v>5810.8812650266555</v>
          </cell>
          <cell r="X90">
            <v>5810.8812650266555</v>
          </cell>
          <cell r="Y90">
            <v>5810.8812650266555</v>
          </cell>
          <cell r="Z90">
            <v>5810.8812650266555</v>
          </cell>
          <cell r="AA90">
            <v>5810.8812650266555</v>
          </cell>
          <cell r="AB90">
            <v>5810.8812650266555</v>
          </cell>
          <cell r="AC90">
            <v>5810.8812650266555</v>
          </cell>
          <cell r="AD90">
            <v>5810.8812650266555</v>
          </cell>
          <cell r="AE90">
            <v>5810.8812650266555</v>
          </cell>
          <cell r="AF90">
            <v>5810.8812650266555</v>
          </cell>
          <cell r="AG90">
            <v>5810.8812650266555</v>
          </cell>
          <cell r="AH90">
            <v>5810.8812650266555</v>
          </cell>
          <cell r="AI90">
            <v>5810.8812650266555</v>
          </cell>
          <cell r="AJ90">
            <v>5810.8812650266555</v>
          </cell>
          <cell r="AK90">
            <v>5810.8812650266555</v>
          </cell>
          <cell r="AL90">
            <v>5810.8812650266555</v>
          </cell>
          <cell r="AM90">
            <v>5810.8812650266555</v>
          </cell>
          <cell r="AN90">
            <v>7756.7241116056157</v>
          </cell>
          <cell r="AO90">
            <v>7756.7241116056157</v>
          </cell>
          <cell r="AP90">
            <v>7756.7241116056157</v>
          </cell>
          <cell r="AQ90">
            <v>7756.7241116056157</v>
          </cell>
          <cell r="AR90">
            <v>7171.7325961754777</v>
          </cell>
          <cell r="AS90">
            <v>7171.7325961754777</v>
          </cell>
          <cell r="AT90">
            <v>7171.7325961754777</v>
          </cell>
          <cell r="AU90">
            <v>7171.7325961754777</v>
          </cell>
          <cell r="AV90">
            <v>7171.7325961754777</v>
          </cell>
          <cell r="AW90">
            <v>8996.2641828141041</v>
          </cell>
          <cell r="AX90">
            <v>8996.2641828141041</v>
          </cell>
          <cell r="AY90">
            <v>8996.2641828141041</v>
          </cell>
          <cell r="AZ90">
            <v>8996.2641828141041</v>
          </cell>
          <cell r="BA90">
            <v>8996.2641828141041</v>
          </cell>
          <cell r="BB90">
            <v>9208.4777202523619</v>
          </cell>
          <cell r="BC90">
            <v>9496.9393247909229</v>
          </cell>
          <cell r="BD90">
            <v>8922.1371841345917</v>
          </cell>
          <cell r="BE90">
            <v>9589.3889631730817</v>
          </cell>
          <cell r="BF90">
            <v>10758.225822663471</v>
          </cell>
          <cell r="BG90">
            <v>10122.710285420846</v>
          </cell>
          <cell r="BH90">
            <v>10459.956561647186</v>
          </cell>
          <cell r="BI90">
            <v>11034.443421724458</v>
          </cell>
          <cell r="BJ90">
            <v>11030.947451753314</v>
          </cell>
          <cell r="BK90">
            <v>12636.982416784858</v>
          </cell>
          <cell r="BL90">
            <v>12190.063507996283</v>
          </cell>
          <cell r="BM90">
            <v>12563.710117767887</v>
          </cell>
          <cell r="BN90">
            <v>13572.550888736734</v>
          </cell>
          <cell r="BO90">
            <v>12799.525968993006</v>
          </cell>
          <cell r="BP90">
            <v>14162.39616041473</v>
          </cell>
          <cell r="BQ90">
            <v>13445.266491905903</v>
          </cell>
          <cell r="BR90">
            <v>13125.875858267716</v>
          </cell>
          <cell r="BS90">
            <v>15621.015409693355</v>
          </cell>
          <cell r="BT90">
            <v>14892.327384359563</v>
          </cell>
          <cell r="BU90">
            <v>0</v>
          </cell>
          <cell r="BV90">
            <v>0</v>
          </cell>
          <cell r="BW90">
            <v>0</v>
          </cell>
        </row>
        <row r="91">
          <cell r="B91" t="str">
            <v>Trucks|2048</v>
          </cell>
          <cell r="E91">
            <v>5810.8812650266555</v>
          </cell>
          <cell r="F91">
            <v>5810.8812650266555</v>
          </cell>
          <cell r="G91">
            <v>5810.8812650266555</v>
          </cell>
          <cell r="H91">
            <v>5810.8812650266555</v>
          </cell>
          <cell r="I91">
            <v>5810.8812650266555</v>
          </cell>
          <cell r="J91">
            <v>5810.8812650266555</v>
          </cell>
          <cell r="K91">
            <v>5810.8812650266555</v>
          </cell>
          <cell r="L91">
            <v>5810.8812650266555</v>
          </cell>
          <cell r="M91">
            <v>5810.8812650266555</v>
          </cell>
          <cell r="N91">
            <v>5810.8812650266555</v>
          </cell>
          <cell r="O91">
            <v>5810.8812650266555</v>
          </cell>
          <cell r="P91">
            <v>5810.8812650266555</v>
          </cell>
          <cell r="Q91">
            <v>5810.8812650266555</v>
          </cell>
          <cell r="R91">
            <v>5810.8812650266555</v>
          </cell>
          <cell r="S91">
            <v>5810.8812650266555</v>
          </cell>
          <cell r="T91">
            <v>5810.8812650266555</v>
          </cell>
          <cell r="U91">
            <v>5810.8812650266555</v>
          </cell>
          <cell r="V91">
            <v>5810.8812650266555</v>
          </cell>
          <cell r="W91">
            <v>5810.8812650266555</v>
          </cell>
          <cell r="X91">
            <v>5810.8812650266555</v>
          </cell>
          <cell r="Y91">
            <v>5810.8812650266555</v>
          </cell>
          <cell r="Z91">
            <v>5810.8812650266555</v>
          </cell>
          <cell r="AA91">
            <v>5810.8812650266555</v>
          </cell>
          <cell r="AB91">
            <v>5810.8812650266555</v>
          </cell>
          <cell r="AC91">
            <v>5810.8812650266555</v>
          </cell>
          <cell r="AD91">
            <v>5810.8812650266555</v>
          </cell>
          <cell r="AE91">
            <v>5810.8812650266555</v>
          </cell>
          <cell r="AF91">
            <v>5810.8812650266555</v>
          </cell>
          <cell r="AG91">
            <v>5810.8812650266555</v>
          </cell>
          <cell r="AH91">
            <v>5810.8812650266555</v>
          </cell>
          <cell r="AI91">
            <v>5810.8812650266555</v>
          </cell>
          <cell r="AJ91">
            <v>5810.8812650266555</v>
          </cell>
          <cell r="AK91">
            <v>5810.8812650266555</v>
          </cell>
          <cell r="AL91">
            <v>5810.8812650266555</v>
          </cell>
          <cell r="AM91">
            <v>5810.8812650266555</v>
          </cell>
          <cell r="AN91">
            <v>5810.8812650266555</v>
          </cell>
          <cell r="AO91">
            <v>7756.7241116056157</v>
          </cell>
          <cell r="AP91">
            <v>7756.7241116056157</v>
          </cell>
          <cell r="AQ91">
            <v>7756.7241116056157</v>
          </cell>
          <cell r="AR91">
            <v>7756.7241116056157</v>
          </cell>
          <cell r="AS91">
            <v>7171.7325961754777</v>
          </cell>
          <cell r="AT91">
            <v>7171.7325961754777</v>
          </cell>
          <cell r="AU91">
            <v>7171.7325961754777</v>
          </cell>
          <cell r="AV91">
            <v>7171.7325961754777</v>
          </cell>
          <cell r="AW91">
            <v>7171.7325961754777</v>
          </cell>
          <cell r="AX91">
            <v>8996.2641828141041</v>
          </cell>
          <cell r="AY91">
            <v>8996.2641828141041</v>
          </cell>
          <cell r="AZ91">
            <v>8996.2641828141041</v>
          </cell>
          <cell r="BA91">
            <v>8996.2641828141041</v>
          </cell>
          <cell r="BB91">
            <v>8996.2641828141041</v>
          </cell>
          <cell r="BC91">
            <v>9208.4777202523619</v>
          </cell>
          <cell r="BD91">
            <v>9496.9393247909229</v>
          </cell>
          <cell r="BE91">
            <v>8922.1371841345917</v>
          </cell>
          <cell r="BF91">
            <v>9589.3889631730817</v>
          </cell>
          <cell r="BG91">
            <v>10758.225822663471</v>
          </cell>
          <cell r="BH91">
            <v>10122.710285420846</v>
          </cell>
          <cell r="BI91">
            <v>10459.956561647186</v>
          </cell>
          <cell r="BJ91">
            <v>11034.443421724458</v>
          </cell>
          <cell r="BK91">
            <v>11030.947451753314</v>
          </cell>
          <cell r="BL91">
            <v>12636.982416784858</v>
          </cell>
          <cell r="BM91">
            <v>12190.063507996283</v>
          </cell>
          <cell r="BN91">
            <v>12563.710117767887</v>
          </cell>
          <cell r="BO91">
            <v>13572.550888736734</v>
          </cell>
          <cell r="BP91">
            <v>12799.525968993006</v>
          </cell>
          <cell r="BQ91">
            <v>14162.39616041473</v>
          </cell>
          <cell r="BR91">
            <v>13445.266491905903</v>
          </cell>
          <cell r="BS91">
            <v>13125.875858267716</v>
          </cell>
          <cell r="BT91">
            <v>15621.015409693355</v>
          </cell>
          <cell r="BU91">
            <v>14892.327384359563</v>
          </cell>
          <cell r="BV91">
            <v>0</v>
          </cell>
          <cell r="BW91">
            <v>0</v>
          </cell>
        </row>
        <row r="92">
          <cell r="B92" t="str">
            <v>Trucks|2049</v>
          </cell>
          <cell r="E92">
            <v>5810.8812650266555</v>
          </cell>
          <cell r="F92">
            <v>5810.8812650266555</v>
          </cell>
          <cell r="G92">
            <v>5810.8812650266555</v>
          </cell>
          <cell r="H92">
            <v>5810.8812650266555</v>
          </cell>
          <cell r="I92">
            <v>5810.8812650266555</v>
          </cell>
          <cell r="J92">
            <v>5810.8812650266555</v>
          </cell>
          <cell r="K92">
            <v>5810.8812650266555</v>
          </cell>
          <cell r="L92">
            <v>5810.8812650266555</v>
          </cell>
          <cell r="M92">
            <v>5810.8812650266555</v>
          </cell>
          <cell r="N92">
            <v>5810.8812650266555</v>
          </cell>
          <cell r="O92">
            <v>5810.8812650266555</v>
          </cell>
          <cell r="P92">
            <v>5810.8812650266555</v>
          </cell>
          <cell r="Q92">
            <v>5810.8812650266555</v>
          </cell>
          <cell r="R92">
            <v>5810.8812650266555</v>
          </cell>
          <cell r="S92">
            <v>5810.8812650266555</v>
          </cell>
          <cell r="T92">
            <v>5810.8812650266555</v>
          </cell>
          <cell r="U92">
            <v>5810.8812650266555</v>
          </cell>
          <cell r="V92">
            <v>5810.8812650266555</v>
          </cell>
          <cell r="W92">
            <v>5810.8812650266555</v>
          </cell>
          <cell r="X92">
            <v>5810.8812650266555</v>
          </cell>
          <cell r="Y92">
            <v>5810.8812650266555</v>
          </cell>
          <cell r="Z92">
            <v>5810.8812650266555</v>
          </cell>
          <cell r="AA92">
            <v>5810.8812650266555</v>
          </cell>
          <cell r="AB92">
            <v>5810.8812650266555</v>
          </cell>
          <cell r="AC92">
            <v>5810.8812650266555</v>
          </cell>
          <cell r="AD92">
            <v>5810.8812650266555</v>
          </cell>
          <cell r="AE92">
            <v>5810.8812650266555</v>
          </cell>
          <cell r="AF92">
            <v>5810.8812650266555</v>
          </cell>
          <cell r="AG92">
            <v>5810.8812650266555</v>
          </cell>
          <cell r="AH92">
            <v>5810.8812650266555</v>
          </cell>
          <cell r="AI92">
            <v>5810.8812650266555</v>
          </cell>
          <cell r="AJ92">
            <v>5810.8812650266555</v>
          </cell>
          <cell r="AK92">
            <v>5810.8812650266555</v>
          </cell>
          <cell r="AL92">
            <v>5810.8812650266555</v>
          </cell>
          <cell r="AM92">
            <v>5810.8812650266555</v>
          </cell>
          <cell r="AN92">
            <v>5810.8812650266555</v>
          </cell>
          <cell r="AO92">
            <v>5810.8812650266555</v>
          </cell>
          <cell r="AP92">
            <v>7756.7241116056157</v>
          </cell>
          <cell r="AQ92">
            <v>7756.7241116056157</v>
          </cell>
          <cell r="AR92">
            <v>7756.7241116056157</v>
          </cell>
          <cell r="AS92">
            <v>7756.7241116056157</v>
          </cell>
          <cell r="AT92">
            <v>7171.7325961754777</v>
          </cell>
          <cell r="AU92">
            <v>7171.7325961754777</v>
          </cell>
          <cell r="AV92">
            <v>7171.7325961754777</v>
          </cell>
          <cell r="AW92">
            <v>7171.7325961754777</v>
          </cell>
          <cell r="AX92">
            <v>7171.7325961754777</v>
          </cell>
          <cell r="AY92">
            <v>8996.2641828141041</v>
          </cell>
          <cell r="AZ92">
            <v>8996.2641828141041</v>
          </cell>
          <cell r="BA92">
            <v>8996.2641828141041</v>
          </cell>
          <cell r="BB92">
            <v>8996.2641828141041</v>
          </cell>
          <cell r="BC92">
            <v>8996.2641828141041</v>
          </cell>
          <cell r="BD92">
            <v>9208.4777202523619</v>
          </cell>
          <cell r="BE92">
            <v>9496.9393247909229</v>
          </cell>
          <cell r="BF92">
            <v>8922.1371841345917</v>
          </cell>
          <cell r="BG92">
            <v>9589.3889631730817</v>
          </cell>
          <cell r="BH92">
            <v>10758.225822663471</v>
          </cell>
          <cell r="BI92">
            <v>10122.710285420846</v>
          </cell>
          <cell r="BJ92">
            <v>10459.956561647186</v>
          </cell>
          <cell r="BK92">
            <v>11034.443421724458</v>
          </cell>
          <cell r="BL92">
            <v>11030.947451753314</v>
          </cell>
          <cell r="BM92">
            <v>12636.982416784858</v>
          </cell>
          <cell r="BN92">
            <v>12190.063507996283</v>
          </cell>
          <cell r="BO92">
            <v>12563.710117767887</v>
          </cell>
          <cell r="BP92">
            <v>13572.550888736734</v>
          </cell>
          <cell r="BQ92">
            <v>12799.525968993006</v>
          </cell>
          <cell r="BR92">
            <v>14162.39616041473</v>
          </cell>
          <cell r="BS92">
            <v>13445.266491905903</v>
          </cell>
          <cell r="BT92">
            <v>13125.875858267716</v>
          </cell>
          <cell r="BU92">
            <v>15621.015409693355</v>
          </cell>
          <cell r="BV92">
            <v>14892.327384359563</v>
          </cell>
          <cell r="BW92">
            <v>0</v>
          </cell>
        </row>
        <row r="93">
          <cell r="B93" t="str">
            <v>Trucks|2050</v>
          </cell>
          <cell r="E93">
            <v>5810.8812650266555</v>
          </cell>
          <cell r="F93">
            <v>5810.8812650266555</v>
          </cell>
          <cell r="G93">
            <v>5810.8812650266555</v>
          </cell>
          <cell r="H93">
            <v>5810.8812650266555</v>
          </cell>
          <cell r="I93">
            <v>5810.8812650266555</v>
          </cell>
          <cell r="J93">
            <v>5810.8812650266555</v>
          </cell>
          <cell r="K93">
            <v>5810.8812650266555</v>
          </cell>
          <cell r="L93">
            <v>5810.8812650266555</v>
          </cell>
          <cell r="M93">
            <v>5810.8812650266555</v>
          </cell>
          <cell r="N93">
            <v>5810.8812650266555</v>
          </cell>
          <cell r="O93">
            <v>5810.8812650266555</v>
          </cell>
          <cell r="P93">
            <v>5810.8812650266555</v>
          </cell>
          <cell r="Q93">
            <v>5810.8812650266555</v>
          </cell>
          <cell r="R93">
            <v>5810.8812650266555</v>
          </cell>
          <cell r="S93">
            <v>5810.8812650266555</v>
          </cell>
          <cell r="T93">
            <v>5810.8812650266555</v>
          </cell>
          <cell r="U93">
            <v>5810.8812650266555</v>
          </cell>
          <cell r="V93">
            <v>5810.8812650266555</v>
          </cell>
          <cell r="W93">
            <v>5810.8812650266555</v>
          </cell>
          <cell r="X93">
            <v>5810.8812650266555</v>
          </cell>
          <cell r="Y93">
            <v>5810.8812650266555</v>
          </cell>
          <cell r="Z93">
            <v>5810.8812650266555</v>
          </cell>
          <cell r="AA93">
            <v>5810.8812650266555</v>
          </cell>
          <cell r="AB93">
            <v>5810.8812650266555</v>
          </cell>
          <cell r="AC93">
            <v>5810.8812650266555</v>
          </cell>
          <cell r="AD93">
            <v>5810.8812650266555</v>
          </cell>
          <cell r="AE93">
            <v>5810.8812650266555</v>
          </cell>
          <cell r="AF93">
            <v>5810.8812650266555</v>
          </cell>
          <cell r="AG93">
            <v>5810.8812650266555</v>
          </cell>
          <cell r="AH93">
            <v>5810.8812650266555</v>
          </cell>
          <cell r="AI93">
            <v>5810.8812650266555</v>
          </cell>
          <cell r="AJ93">
            <v>5810.8812650266555</v>
          </cell>
          <cell r="AK93">
            <v>5810.8812650266555</v>
          </cell>
          <cell r="AL93">
            <v>5810.8812650266555</v>
          </cell>
          <cell r="AM93">
            <v>5810.8812650266555</v>
          </cell>
          <cell r="AN93">
            <v>5810.8812650266555</v>
          </cell>
          <cell r="AO93">
            <v>5810.8812650266555</v>
          </cell>
          <cell r="AP93">
            <v>5810.8812650266555</v>
          </cell>
          <cell r="AQ93">
            <v>7756.7241116056157</v>
          </cell>
          <cell r="AR93">
            <v>7756.7241116056157</v>
          </cell>
          <cell r="AS93">
            <v>7756.7241116056157</v>
          </cell>
          <cell r="AT93">
            <v>7756.7241116056157</v>
          </cell>
          <cell r="AU93">
            <v>7171.7325961754777</v>
          </cell>
          <cell r="AV93">
            <v>7171.7325961754777</v>
          </cell>
          <cell r="AW93">
            <v>7171.7325961754777</v>
          </cell>
          <cell r="AX93">
            <v>7171.7325961754777</v>
          </cell>
          <cell r="AY93">
            <v>7171.7325961754777</v>
          </cell>
          <cell r="AZ93">
            <v>8996.2641828141041</v>
          </cell>
          <cell r="BA93">
            <v>8996.2641828141041</v>
          </cell>
          <cell r="BB93">
            <v>8996.2641828141041</v>
          </cell>
          <cell r="BC93">
            <v>8996.2641828141041</v>
          </cell>
          <cell r="BD93">
            <v>8996.2641828141041</v>
          </cell>
          <cell r="BE93">
            <v>9208.4777202523619</v>
          </cell>
          <cell r="BF93">
            <v>9496.9393247909229</v>
          </cell>
          <cell r="BG93">
            <v>8922.1371841345917</v>
          </cell>
          <cell r="BH93">
            <v>9589.3889631730817</v>
          </cell>
          <cell r="BI93">
            <v>10758.225822663471</v>
          </cell>
          <cell r="BJ93">
            <v>10122.710285420846</v>
          </cell>
          <cell r="BK93">
            <v>10459.956561647186</v>
          </cell>
          <cell r="BL93">
            <v>11034.443421724458</v>
          </cell>
          <cell r="BM93">
            <v>11030.947451753314</v>
          </cell>
          <cell r="BN93">
            <v>12636.982416784858</v>
          </cell>
          <cell r="BO93">
            <v>12190.063507996283</v>
          </cell>
          <cell r="BP93">
            <v>12563.710117767887</v>
          </cell>
          <cell r="BQ93">
            <v>13572.550888736734</v>
          </cell>
          <cell r="BR93">
            <v>12799.525968993006</v>
          </cell>
          <cell r="BS93">
            <v>14162.39616041473</v>
          </cell>
          <cell r="BT93">
            <v>13445.266491905903</v>
          </cell>
          <cell r="BU93">
            <v>13125.875858267716</v>
          </cell>
          <cell r="BV93">
            <v>15621.015409693355</v>
          </cell>
          <cell r="BW93">
            <v>14892.327384359563</v>
          </cell>
        </row>
        <row r="96">
          <cell r="B96" t="str">
            <v>Medium</v>
          </cell>
        </row>
        <row r="98">
          <cell r="E98">
            <v>1980</v>
          </cell>
          <cell r="F98">
            <v>1981</v>
          </cell>
          <cell r="G98">
            <v>1982</v>
          </cell>
          <cell r="H98">
            <v>1983</v>
          </cell>
          <cell r="I98">
            <v>1984</v>
          </cell>
          <cell r="J98">
            <v>1985</v>
          </cell>
          <cell r="K98">
            <v>1986</v>
          </cell>
          <cell r="L98">
            <v>1987</v>
          </cell>
          <cell r="M98">
            <v>1988</v>
          </cell>
          <cell r="N98">
            <v>1989</v>
          </cell>
          <cell r="O98">
            <v>1990</v>
          </cell>
          <cell r="P98">
            <v>1991</v>
          </cell>
          <cell r="Q98">
            <v>1992</v>
          </cell>
          <cell r="R98">
            <v>1993</v>
          </cell>
          <cell r="S98">
            <v>1994</v>
          </cell>
          <cell r="T98">
            <v>1995</v>
          </cell>
          <cell r="U98">
            <v>1996</v>
          </cell>
          <cell r="V98">
            <v>1997</v>
          </cell>
          <cell r="W98">
            <v>1998</v>
          </cell>
          <cell r="X98">
            <v>1999</v>
          </cell>
          <cell r="Y98">
            <v>2000</v>
          </cell>
          <cell r="Z98">
            <v>2001</v>
          </cell>
          <cell r="AA98">
            <v>2002</v>
          </cell>
          <cell r="AB98">
            <v>2003</v>
          </cell>
          <cell r="AC98">
            <v>2004</v>
          </cell>
          <cell r="AD98">
            <v>2005</v>
          </cell>
          <cell r="AE98">
            <v>2006</v>
          </cell>
          <cell r="AF98">
            <v>2007</v>
          </cell>
          <cell r="AG98">
            <v>2008</v>
          </cell>
          <cell r="AH98">
            <v>2009</v>
          </cell>
          <cell r="AI98">
            <v>2010</v>
          </cell>
          <cell r="AJ98">
            <v>2011</v>
          </cell>
          <cell r="AK98">
            <v>2012</v>
          </cell>
          <cell r="AL98">
            <v>2013</v>
          </cell>
          <cell r="AM98">
            <v>2014</v>
          </cell>
          <cell r="AN98">
            <v>2015</v>
          </cell>
          <cell r="AO98">
            <v>2016</v>
          </cell>
          <cell r="AP98">
            <v>2017</v>
          </cell>
          <cell r="AQ98">
            <v>2018</v>
          </cell>
          <cell r="AR98">
            <v>2019</v>
          </cell>
          <cell r="AS98">
            <v>2020</v>
          </cell>
          <cell r="AT98">
            <v>2021</v>
          </cell>
          <cell r="AU98">
            <v>2022</v>
          </cell>
          <cell r="AV98">
            <v>2023</v>
          </cell>
          <cell r="AW98">
            <v>2024</v>
          </cell>
          <cell r="AX98">
            <v>2025</v>
          </cell>
          <cell r="AY98">
            <v>2026</v>
          </cell>
          <cell r="AZ98">
            <v>2027</v>
          </cell>
          <cell r="BA98">
            <v>2028</v>
          </cell>
          <cell r="BB98">
            <v>2029</v>
          </cell>
          <cell r="BC98">
            <v>2030</v>
          </cell>
          <cell r="BD98">
            <v>2031</v>
          </cell>
          <cell r="BE98">
            <v>2032</v>
          </cell>
          <cell r="BF98">
            <v>2033</v>
          </cell>
          <cell r="BG98">
            <v>2034</v>
          </cell>
          <cell r="BH98">
            <v>2035</v>
          </cell>
          <cell r="BI98">
            <v>2036</v>
          </cell>
          <cell r="BJ98">
            <v>2037</v>
          </cell>
          <cell r="BK98">
            <v>2038</v>
          </cell>
          <cell r="BL98">
            <v>2039</v>
          </cell>
          <cell r="BM98">
            <v>2040</v>
          </cell>
          <cell r="BN98">
            <v>2041</v>
          </cell>
          <cell r="BO98">
            <v>2042</v>
          </cell>
          <cell r="BP98">
            <v>2043</v>
          </cell>
          <cell r="BQ98">
            <v>2044</v>
          </cell>
          <cell r="BR98">
            <v>2045</v>
          </cell>
          <cell r="BS98">
            <v>2046</v>
          </cell>
          <cell r="BT98">
            <v>2047</v>
          </cell>
          <cell r="BU98">
            <v>2048</v>
          </cell>
          <cell r="BV98">
            <v>2049</v>
          </cell>
          <cell r="BW98">
            <v>2050</v>
          </cell>
        </row>
        <row r="100">
          <cell r="B100" t="str">
            <v>Medium|2010</v>
          </cell>
          <cell r="E100">
            <v>12958.064184247942</v>
          </cell>
          <cell r="F100">
            <v>12958.064184247942</v>
          </cell>
          <cell r="G100">
            <v>12958.064184247942</v>
          </cell>
          <cell r="H100">
            <v>12958.064184247942</v>
          </cell>
          <cell r="I100">
            <v>12958.064184247942</v>
          </cell>
          <cell r="J100">
            <v>12958.064184247942</v>
          </cell>
          <cell r="K100">
            <v>12958.064184247942</v>
          </cell>
          <cell r="L100">
            <v>12958.064184247942</v>
          </cell>
          <cell r="M100">
            <v>12958.064184247942</v>
          </cell>
          <cell r="N100">
            <v>12958.064184247942</v>
          </cell>
          <cell r="O100">
            <v>12958.064184247942</v>
          </cell>
          <cell r="P100">
            <v>12958.064184247942</v>
          </cell>
          <cell r="Q100">
            <v>12958.064184247942</v>
          </cell>
          <cell r="R100">
            <v>12958.064184247942</v>
          </cell>
          <cell r="S100">
            <v>12958.064184247942</v>
          </cell>
          <cell r="T100">
            <v>12958.064184247942</v>
          </cell>
          <cell r="U100">
            <v>12958.064184247942</v>
          </cell>
          <cell r="V100">
            <v>12958.064184247942</v>
          </cell>
          <cell r="W100">
            <v>12958.064184247942</v>
          </cell>
          <cell r="X100">
            <v>12958.064184247942</v>
          </cell>
          <cell r="Y100">
            <v>12958.064184247942</v>
          </cell>
          <cell r="Z100">
            <v>12958.064184247942</v>
          </cell>
          <cell r="AA100">
            <v>12958.064184247942</v>
          </cell>
          <cell r="AB100">
            <v>12958.064184247942</v>
          </cell>
          <cell r="AC100">
            <v>12958.064184247942</v>
          </cell>
          <cell r="AD100">
            <v>12958.064184247942</v>
          </cell>
          <cell r="AE100">
            <v>12958.064184247942</v>
          </cell>
          <cell r="AF100">
            <v>12958.064184247942</v>
          </cell>
          <cell r="AG100">
            <v>12958.064184247942</v>
          </cell>
          <cell r="AH100">
            <v>12958.064184247942</v>
          </cell>
          <cell r="AI100">
            <v>12958.064184247942</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row>
        <row r="101">
          <cell r="B101" t="str">
            <v>Medium|2011</v>
          </cell>
          <cell r="E101">
            <v>12958.064184247942</v>
          </cell>
          <cell r="F101">
            <v>12958.064184247942</v>
          </cell>
          <cell r="G101">
            <v>12958.064184247942</v>
          </cell>
          <cell r="H101">
            <v>12958.064184247942</v>
          </cell>
          <cell r="I101">
            <v>12958.064184247942</v>
          </cell>
          <cell r="J101">
            <v>12958.064184247942</v>
          </cell>
          <cell r="K101">
            <v>12958.064184247942</v>
          </cell>
          <cell r="L101">
            <v>12958.064184247942</v>
          </cell>
          <cell r="M101">
            <v>12958.064184247942</v>
          </cell>
          <cell r="N101">
            <v>12958.064184247942</v>
          </cell>
          <cell r="O101">
            <v>12958.064184247942</v>
          </cell>
          <cell r="P101">
            <v>12958.064184247942</v>
          </cell>
          <cell r="Q101">
            <v>12958.064184247942</v>
          </cell>
          <cell r="R101">
            <v>12958.064184247942</v>
          </cell>
          <cell r="S101">
            <v>12958.064184247942</v>
          </cell>
          <cell r="T101">
            <v>12958.064184247942</v>
          </cell>
          <cell r="U101">
            <v>12958.064184247942</v>
          </cell>
          <cell r="V101">
            <v>12958.064184247942</v>
          </cell>
          <cell r="W101">
            <v>12958.064184247942</v>
          </cell>
          <cell r="X101">
            <v>12958.064184247942</v>
          </cell>
          <cell r="Y101">
            <v>12958.064184247942</v>
          </cell>
          <cell r="Z101">
            <v>12958.064184247942</v>
          </cell>
          <cell r="AA101">
            <v>12958.064184247942</v>
          </cell>
          <cell r="AB101">
            <v>12958.064184247942</v>
          </cell>
          <cell r="AC101">
            <v>12958.064184247942</v>
          </cell>
          <cell r="AD101">
            <v>12958.064184247942</v>
          </cell>
          <cell r="AE101">
            <v>12958.064184247942</v>
          </cell>
          <cell r="AF101">
            <v>12958.064184247942</v>
          </cell>
          <cell r="AG101">
            <v>12958.064184247942</v>
          </cell>
          <cell r="AH101">
            <v>12958.064184247942</v>
          </cell>
          <cell r="AI101">
            <v>12958.064184247942</v>
          </cell>
          <cell r="AJ101">
            <v>12958.064184247942</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row>
        <row r="102">
          <cell r="B102" t="str">
            <v>Medium|2012</v>
          </cell>
          <cell r="E102">
            <v>12958.064184247942</v>
          </cell>
          <cell r="F102">
            <v>12958.064184247942</v>
          </cell>
          <cell r="G102">
            <v>12958.064184247942</v>
          </cell>
          <cell r="H102">
            <v>12958.064184247942</v>
          </cell>
          <cell r="I102">
            <v>12958.064184247942</v>
          </cell>
          <cell r="J102">
            <v>12958.064184247942</v>
          </cell>
          <cell r="K102">
            <v>12958.064184247942</v>
          </cell>
          <cell r="L102">
            <v>12958.064184247942</v>
          </cell>
          <cell r="M102">
            <v>12958.064184247942</v>
          </cell>
          <cell r="N102">
            <v>12958.064184247942</v>
          </cell>
          <cell r="O102">
            <v>12958.064184247942</v>
          </cell>
          <cell r="P102">
            <v>12958.064184247942</v>
          </cell>
          <cell r="Q102">
            <v>12958.064184247942</v>
          </cell>
          <cell r="R102">
            <v>12958.064184247942</v>
          </cell>
          <cell r="S102">
            <v>12958.064184247942</v>
          </cell>
          <cell r="T102">
            <v>12958.064184247942</v>
          </cell>
          <cell r="U102">
            <v>12958.064184247942</v>
          </cell>
          <cell r="V102">
            <v>12958.064184247942</v>
          </cell>
          <cell r="W102">
            <v>12958.064184247942</v>
          </cell>
          <cell r="X102">
            <v>12958.064184247942</v>
          </cell>
          <cell r="Y102">
            <v>12958.064184247942</v>
          </cell>
          <cell r="Z102">
            <v>12958.064184247942</v>
          </cell>
          <cell r="AA102">
            <v>12958.064184247942</v>
          </cell>
          <cell r="AB102">
            <v>12958.064184247942</v>
          </cell>
          <cell r="AC102">
            <v>12958.064184247942</v>
          </cell>
          <cell r="AD102">
            <v>12958.064184247942</v>
          </cell>
          <cell r="AE102">
            <v>12958.064184247942</v>
          </cell>
          <cell r="AF102">
            <v>12958.064184247942</v>
          </cell>
          <cell r="AG102">
            <v>12958.064184247942</v>
          </cell>
          <cell r="AH102">
            <v>12958.064184247942</v>
          </cell>
          <cell r="AI102">
            <v>12958.064184247942</v>
          </cell>
          <cell r="AJ102">
            <v>12958.064184247942</v>
          </cell>
          <cell r="AK102">
            <v>12958.064184247942</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row>
        <row r="103">
          <cell r="B103" t="str">
            <v>Medium|2013</v>
          </cell>
          <cell r="E103">
            <v>12958.064184247942</v>
          </cell>
          <cell r="F103">
            <v>12958.064184247942</v>
          </cell>
          <cell r="G103">
            <v>12958.064184247942</v>
          </cell>
          <cell r="H103">
            <v>12958.064184247942</v>
          </cell>
          <cell r="I103">
            <v>12958.064184247942</v>
          </cell>
          <cell r="J103">
            <v>12958.064184247942</v>
          </cell>
          <cell r="K103">
            <v>12958.064184247942</v>
          </cell>
          <cell r="L103">
            <v>12958.064184247942</v>
          </cell>
          <cell r="M103">
            <v>12958.064184247942</v>
          </cell>
          <cell r="N103">
            <v>12958.064184247942</v>
          </cell>
          <cell r="O103">
            <v>12958.064184247942</v>
          </cell>
          <cell r="P103">
            <v>12958.064184247942</v>
          </cell>
          <cell r="Q103">
            <v>12958.064184247942</v>
          </cell>
          <cell r="R103">
            <v>12958.064184247942</v>
          </cell>
          <cell r="S103">
            <v>12958.064184247942</v>
          </cell>
          <cell r="T103">
            <v>12958.064184247942</v>
          </cell>
          <cell r="U103">
            <v>12958.064184247942</v>
          </cell>
          <cell r="V103">
            <v>12958.064184247942</v>
          </cell>
          <cell r="W103">
            <v>12958.064184247942</v>
          </cell>
          <cell r="X103">
            <v>12958.064184247942</v>
          </cell>
          <cell r="Y103">
            <v>12958.064184247942</v>
          </cell>
          <cell r="Z103">
            <v>12958.064184247942</v>
          </cell>
          <cell r="AA103">
            <v>12958.064184247942</v>
          </cell>
          <cell r="AB103">
            <v>12958.064184247942</v>
          </cell>
          <cell r="AC103">
            <v>12958.064184247942</v>
          </cell>
          <cell r="AD103">
            <v>12958.064184247942</v>
          </cell>
          <cell r="AE103">
            <v>12958.064184247942</v>
          </cell>
          <cell r="AF103">
            <v>12958.064184247942</v>
          </cell>
          <cell r="AG103">
            <v>12958.064184247942</v>
          </cell>
          <cell r="AH103">
            <v>12958.064184247942</v>
          </cell>
          <cell r="AI103">
            <v>12958.064184247942</v>
          </cell>
          <cell r="AJ103">
            <v>12958.064184247942</v>
          </cell>
          <cell r="AK103">
            <v>12958.064184247942</v>
          </cell>
          <cell r="AL103">
            <v>12958.064184247942</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row>
        <row r="104">
          <cell r="B104" t="str">
            <v>Medium|2014</v>
          </cell>
          <cell r="E104">
            <v>12958.064184247942</v>
          </cell>
          <cell r="F104">
            <v>12958.064184247942</v>
          </cell>
          <cell r="G104">
            <v>12958.064184247942</v>
          </cell>
          <cell r="H104">
            <v>12958.064184247942</v>
          </cell>
          <cell r="I104">
            <v>12958.064184247942</v>
          </cell>
          <cell r="J104">
            <v>12958.064184247942</v>
          </cell>
          <cell r="K104">
            <v>12958.064184247942</v>
          </cell>
          <cell r="L104">
            <v>12958.064184247942</v>
          </cell>
          <cell r="M104">
            <v>12958.064184247942</v>
          </cell>
          <cell r="N104">
            <v>12958.064184247942</v>
          </cell>
          <cell r="O104">
            <v>12958.064184247942</v>
          </cell>
          <cell r="P104">
            <v>12958.064184247942</v>
          </cell>
          <cell r="Q104">
            <v>12958.064184247942</v>
          </cell>
          <cell r="R104">
            <v>12958.064184247942</v>
          </cell>
          <cell r="S104">
            <v>12958.064184247942</v>
          </cell>
          <cell r="T104">
            <v>12958.064184247942</v>
          </cell>
          <cell r="U104">
            <v>12958.064184247942</v>
          </cell>
          <cell r="V104">
            <v>12958.064184247942</v>
          </cell>
          <cell r="W104">
            <v>12958.064184247942</v>
          </cell>
          <cell r="X104">
            <v>12958.064184247942</v>
          </cell>
          <cell r="Y104">
            <v>12958.064184247942</v>
          </cell>
          <cell r="Z104">
            <v>12958.064184247942</v>
          </cell>
          <cell r="AA104">
            <v>12958.064184247942</v>
          </cell>
          <cell r="AB104">
            <v>12958.064184247942</v>
          </cell>
          <cell r="AC104">
            <v>12958.064184247942</v>
          </cell>
          <cell r="AD104">
            <v>12958.064184247942</v>
          </cell>
          <cell r="AE104">
            <v>12958.064184247942</v>
          </cell>
          <cell r="AF104">
            <v>12958.064184247942</v>
          </cell>
          <cell r="AG104">
            <v>12958.064184247942</v>
          </cell>
          <cell r="AH104">
            <v>12958.064184247942</v>
          </cell>
          <cell r="AI104">
            <v>12958.064184247942</v>
          </cell>
          <cell r="AJ104">
            <v>12958.064184247942</v>
          </cell>
          <cell r="AK104">
            <v>12958.064184247942</v>
          </cell>
          <cell r="AL104">
            <v>12958.064184247942</v>
          </cell>
          <cell r="AM104">
            <v>12958.064184247942</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row>
        <row r="105">
          <cell r="B105" t="str">
            <v>Medium|2015</v>
          </cell>
          <cell r="E105">
            <v>12958.064184247942</v>
          </cell>
          <cell r="F105">
            <v>12958.064184247942</v>
          </cell>
          <cell r="G105">
            <v>12958.064184247942</v>
          </cell>
          <cell r="H105">
            <v>12958.064184247942</v>
          </cell>
          <cell r="I105">
            <v>12958.064184247942</v>
          </cell>
          <cell r="J105">
            <v>12958.064184247942</v>
          </cell>
          <cell r="K105">
            <v>12958.064184247942</v>
          </cell>
          <cell r="L105">
            <v>12958.064184247942</v>
          </cell>
          <cell r="M105">
            <v>12958.064184247942</v>
          </cell>
          <cell r="N105">
            <v>12958.064184247942</v>
          </cell>
          <cell r="O105">
            <v>12958.064184247942</v>
          </cell>
          <cell r="P105">
            <v>12958.064184247942</v>
          </cell>
          <cell r="Q105">
            <v>12958.064184247942</v>
          </cell>
          <cell r="R105">
            <v>12958.064184247942</v>
          </cell>
          <cell r="S105">
            <v>12958.064184247942</v>
          </cell>
          <cell r="T105">
            <v>12958.064184247942</v>
          </cell>
          <cell r="U105">
            <v>12958.064184247942</v>
          </cell>
          <cell r="V105">
            <v>12958.064184247942</v>
          </cell>
          <cell r="W105">
            <v>12958.064184247942</v>
          </cell>
          <cell r="X105">
            <v>12958.064184247942</v>
          </cell>
          <cell r="Y105">
            <v>12958.064184247942</v>
          </cell>
          <cell r="Z105">
            <v>12958.064184247942</v>
          </cell>
          <cell r="AA105">
            <v>12958.064184247942</v>
          </cell>
          <cell r="AB105">
            <v>12958.064184247942</v>
          </cell>
          <cell r="AC105">
            <v>12958.064184247942</v>
          </cell>
          <cell r="AD105">
            <v>12958.064184247942</v>
          </cell>
          <cell r="AE105">
            <v>12958.064184247942</v>
          </cell>
          <cell r="AF105">
            <v>12958.064184247942</v>
          </cell>
          <cell r="AG105">
            <v>12958.064184247942</v>
          </cell>
          <cell r="AH105">
            <v>12958.064184247942</v>
          </cell>
          <cell r="AI105">
            <v>12958.064184247942</v>
          </cell>
          <cell r="AJ105">
            <v>12958.064184247942</v>
          </cell>
          <cell r="AK105">
            <v>12958.064184247942</v>
          </cell>
          <cell r="AL105">
            <v>12958.064184247942</v>
          </cell>
          <cell r="AM105">
            <v>12958.064184247942</v>
          </cell>
          <cell r="AN105">
            <v>12958.064184247942</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row>
        <row r="106">
          <cell r="B106" t="str">
            <v>Medium|2016</v>
          </cell>
          <cell r="E106">
            <v>12958.064184247942</v>
          </cell>
          <cell r="F106">
            <v>12958.064184247942</v>
          </cell>
          <cell r="G106">
            <v>12958.064184247942</v>
          </cell>
          <cell r="H106">
            <v>12958.064184247942</v>
          </cell>
          <cell r="I106">
            <v>12958.064184247942</v>
          </cell>
          <cell r="J106">
            <v>12958.064184247942</v>
          </cell>
          <cell r="K106">
            <v>12958.064184247942</v>
          </cell>
          <cell r="L106">
            <v>12958.064184247942</v>
          </cell>
          <cell r="M106">
            <v>12958.064184247942</v>
          </cell>
          <cell r="N106">
            <v>12958.064184247942</v>
          </cell>
          <cell r="O106">
            <v>12958.064184247942</v>
          </cell>
          <cell r="P106">
            <v>12958.064184247942</v>
          </cell>
          <cell r="Q106">
            <v>12958.064184247942</v>
          </cell>
          <cell r="R106">
            <v>12958.064184247942</v>
          </cell>
          <cell r="S106">
            <v>12958.064184247942</v>
          </cell>
          <cell r="T106">
            <v>12958.064184247942</v>
          </cell>
          <cell r="U106">
            <v>12958.064184247942</v>
          </cell>
          <cell r="V106">
            <v>12958.064184247942</v>
          </cell>
          <cell r="W106">
            <v>12958.064184247942</v>
          </cell>
          <cell r="X106">
            <v>12958.064184247942</v>
          </cell>
          <cell r="Y106">
            <v>12958.064184247942</v>
          </cell>
          <cell r="Z106">
            <v>12958.064184247942</v>
          </cell>
          <cell r="AA106">
            <v>12958.064184247942</v>
          </cell>
          <cell r="AB106">
            <v>12958.064184247942</v>
          </cell>
          <cell r="AC106">
            <v>12958.064184247942</v>
          </cell>
          <cell r="AD106">
            <v>12958.064184247942</v>
          </cell>
          <cell r="AE106">
            <v>12958.064184247942</v>
          </cell>
          <cell r="AF106">
            <v>12958.064184247942</v>
          </cell>
          <cell r="AG106">
            <v>12958.064184247942</v>
          </cell>
          <cell r="AH106">
            <v>12958.064184247942</v>
          </cell>
          <cell r="AI106">
            <v>12958.064184247942</v>
          </cell>
          <cell r="AJ106">
            <v>12958.064184247942</v>
          </cell>
          <cell r="AK106">
            <v>12958.064184247942</v>
          </cell>
          <cell r="AL106">
            <v>12958.064184247942</v>
          </cell>
          <cell r="AM106">
            <v>12958.064184247942</v>
          </cell>
          <cell r="AN106">
            <v>12958.064184247942</v>
          </cell>
          <cell r="AO106">
            <v>12958.064184247942</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row>
        <row r="107">
          <cell r="B107" t="str">
            <v>Medium|2017</v>
          </cell>
          <cell r="E107">
            <v>12958.064184247942</v>
          </cell>
          <cell r="F107">
            <v>12958.064184247942</v>
          </cell>
          <cell r="G107">
            <v>12958.064184247942</v>
          </cell>
          <cell r="H107">
            <v>12958.064184247942</v>
          </cell>
          <cell r="I107">
            <v>12958.064184247942</v>
          </cell>
          <cell r="J107">
            <v>12958.064184247942</v>
          </cell>
          <cell r="K107">
            <v>12958.064184247942</v>
          </cell>
          <cell r="L107">
            <v>12958.064184247942</v>
          </cell>
          <cell r="M107">
            <v>12958.064184247942</v>
          </cell>
          <cell r="N107">
            <v>12958.064184247942</v>
          </cell>
          <cell r="O107">
            <v>12958.064184247942</v>
          </cell>
          <cell r="P107">
            <v>12958.064184247942</v>
          </cell>
          <cell r="Q107">
            <v>12958.064184247942</v>
          </cell>
          <cell r="R107">
            <v>12958.064184247942</v>
          </cell>
          <cell r="S107">
            <v>12958.064184247942</v>
          </cell>
          <cell r="T107">
            <v>12958.064184247942</v>
          </cell>
          <cell r="U107">
            <v>12958.064184247942</v>
          </cell>
          <cell r="V107">
            <v>12958.064184247942</v>
          </cell>
          <cell r="W107">
            <v>12958.064184247942</v>
          </cell>
          <cell r="X107">
            <v>12958.064184247942</v>
          </cell>
          <cell r="Y107">
            <v>12958.064184247942</v>
          </cell>
          <cell r="Z107">
            <v>12958.064184247942</v>
          </cell>
          <cell r="AA107">
            <v>12958.064184247942</v>
          </cell>
          <cell r="AB107">
            <v>12958.064184247942</v>
          </cell>
          <cell r="AC107">
            <v>12958.064184247942</v>
          </cell>
          <cell r="AD107">
            <v>12958.064184247942</v>
          </cell>
          <cell r="AE107">
            <v>12958.064184247942</v>
          </cell>
          <cell r="AF107">
            <v>12958.064184247942</v>
          </cell>
          <cell r="AG107">
            <v>12958.064184247942</v>
          </cell>
          <cell r="AH107">
            <v>12958.064184247942</v>
          </cell>
          <cell r="AI107">
            <v>12958.064184247942</v>
          </cell>
          <cell r="AJ107">
            <v>12958.064184247942</v>
          </cell>
          <cell r="AK107">
            <v>12958.064184247942</v>
          </cell>
          <cell r="AL107">
            <v>12958.064184247942</v>
          </cell>
          <cell r="AM107">
            <v>12958.064184247942</v>
          </cell>
          <cell r="AN107">
            <v>12958.064184247942</v>
          </cell>
          <cell r="AO107">
            <v>12958.064184247942</v>
          </cell>
          <cell r="AP107">
            <v>12958.064184247942</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row>
        <row r="108">
          <cell r="B108" t="str">
            <v>Medium|2018</v>
          </cell>
          <cell r="E108">
            <v>12958.064184247942</v>
          </cell>
          <cell r="F108">
            <v>12958.064184247942</v>
          </cell>
          <cell r="G108">
            <v>12958.064184247942</v>
          </cell>
          <cell r="H108">
            <v>12958.064184247942</v>
          </cell>
          <cell r="I108">
            <v>12958.064184247942</v>
          </cell>
          <cell r="J108">
            <v>12958.064184247942</v>
          </cell>
          <cell r="K108">
            <v>12958.064184247942</v>
          </cell>
          <cell r="L108">
            <v>12958.064184247942</v>
          </cell>
          <cell r="M108">
            <v>12958.064184247942</v>
          </cell>
          <cell r="N108">
            <v>12958.064184247942</v>
          </cell>
          <cell r="O108">
            <v>12958.064184247942</v>
          </cell>
          <cell r="P108">
            <v>12958.064184247942</v>
          </cell>
          <cell r="Q108">
            <v>12958.064184247942</v>
          </cell>
          <cell r="R108">
            <v>12958.064184247942</v>
          </cell>
          <cell r="S108">
            <v>12958.064184247942</v>
          </cell>
          <cell r="T108">
            <v>12958.064184247942</v>
          </cell>
          <cell r="U108">
            <v>12958.064184247942</v>
          </cell>
          <cell r="V108">
            <v>12958.064184247942</v>
          </cell>
          <cell r="W108">
            <v>12958.064184247942</v>
          </cell>
          <cell r="X108">
            <v>12958.064184247942</v>
          </cell>
          <cell r="Y108">
            <v>12958.064184247942</v>
          </cell>
          <cell r="Z108">
            <v>12958.064184247942</v>
          </cell>
          <cell r="AA108">
            <v>12958.064184247942</v>
          </cell>
          <cell r="AB108">
            <v>12958.064184247942</v>
          </cell>
          <cell r="AC108">
            <v>12958.064184247942</v>
          </cell>
          <cell r="AD108">
            <v>12958.064184247942</v>
          </cell>
          <cell r="AE108">
            <v>12958.064184247942</v>
          </cell>
          <cell r="AF108">
            <v>12958.064184247942</v>
          </cell>
          <cell r="AG108">
            <v>12958.064184247942</v>
          </cell>
          <cell r="AH108">
            <v>12958.064184247942</v>
          </cell>
          <cell r="AI108">
            <v>12958.064184247942</v>
          </cell>
          <cell r="AJ108">
            <v>12958.064184247942</v>
          </cell>
          <cell r="AK108">
            <v>12958.064184247942</v>
          </cell>
          <cell r="AL108">
            <v>12958.064184247942</v>
          </cell>
          <cell r="AM108">
            <v>12958.064184247942</v>
          </cell>
          <cell r="AN108">
            <v>12958.064184247942</v>
          </cell>
          <cell r="AO108">
            <v>12958.064184247942</v>
          </cell>
          <cell r="AP108">
            <v>12958.064184247942</v>
          </cell>
          <cell r="AQ108">
            <v>12958.064184247942</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row>
        <row r="109">
          <cell r="B109" t="str">
            <v>Medium|2019</v>
          </cell>
          <cell r="E109">
            <v>12958.064184247942</v>
          </cell>
          <cell r="F109">
            <v>12958.064184247942</v>
          </cell>
          <cell r="G109">
            <v>12958.064184247942</v>
          </cell>
          <cell r="H109">
            <v>12958.064184247942</v>
          </cell>
          <cell r="I109">
            <v>12958.064184247942</v>
          </cell>
          <cell r="J109">
            <v>12958.064184247942</v>
          </cell>
          <cell r="K109">
            <v>12958.064184247942</v>
          </cell>
          <cell r="L109">
            <v>12958.064184247942</v>
          </cell>
          <cell r="M109">
            <v>12958.064184247942</v>
          </cell>
          <cell r="N109">
            <v>12958.064184247942</v>
          </cell>
          <cell r="O109">
            <v>12958.064184247942</v>
          </cell>
          <cell r="P109">
            <v>12958.064184247942</v>
          </cell>
          <cell r="Q109">
            <v>12958.064184247942</v>
          </cell>
          <cell r="R109">
            <v>12958.064184247942</v>
          </cell>
          <cell r="S109">
            <v>12958.064184247942</v>
          </cell>
          <cell r="T109">
            <v>12958.064184247942</v>
          </cell>
          <cell r="U109">
            <v>12958.064184247942</v>
          </cell>
          <cell r="V109">
            <v>12958.064184247942</v>
          </cell>
          <cell r="W109">
            <v>12958.064184247942</v>
          </cell>
          <cell r="X109">
            <v>12958.064184247942</v>
          </cell>
          <cell r="Y109">
            <v>12958.064184247942</v>
          </cell>
          <cell r="Z109">
            <v>12958.064184247942</v>
          </cell>
          <cell r="AA109">
            <v>12958.064184247942</v>
          </cell>
          <cell r="AB109">
            <v>12958.064184247942</v>
          </cell>
          <cell r="AC109">
            <v>12958.064184247942</v>
          </cell>
          <cell r="AD109">
            <v>12958.064184247942</v>
          </cell>
          <cell r="AE109">
            <v>12958.064184247942</v>
          </cell>
          <cell r="AF109">
            <v>12958.064184247942</v>
          </cell>
          <cell r="AG109">
            <v>12958.064184247942</v>
          </cell>
          <cell r="AH109">
            <v>12958.064184247942</v>
          </cell>
          <cell r="AI109">
            <v>12958.064184247942</v>
          </cell>
          <cell r="AJ109">
            <v>12958.064184247942</v>
          </cell>
          <cell r="AK109">
            <v>12958.064184247942</v>
          </cell>
          <cell r="AL109">
            <v>12958.064184247942</v>
          </cell>
          <cell r="AM109">
            <v>12958.064184247942</v>
          </cell>
          <cell r="AN109">
            <v>12958.064184247942</v>
          </cell>
          <cell r="AO109">
            <v>12958.064184247942</v>
          </cell>
          <cell r="AP109">
            <v>12958.064184247942</v>
          </cell>
          <cell r="AQ109">
            <v>12958.064184247942</v>
          </cell>
          <cell r="AR109">
            <v>12958.064184247942</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row>
        <row r="110">
          <cell r="B110" t="str">
            <v>Medium|2020</v>
          </cell>
          <cell r="E110">
            <v>12958.064184247942</v>
          </cell>
          <cell r="F110">
            <v>12958.064184247942</v>
          </cell>
          <cell r="G110">
            <v>12958.064184247942</v>
          </cell>
          <cell r="H110">
            <v>12958.064184247942</v>
          </cell>
          <cell r="I110">
            <v>12958.064184247942</v>
          </cell>
          <cell r="J110">
            <v>12958.064184247942</v>
          </cell>
          <cell r="K110">
            <v>12958.064184247942</v>
          </cell>
          <cell r="L110">
            <v>12958.064184247942</v>
          </cell>
          <cell r="M110">
            <v>12958.064184247942</v>
          </cell>
          <cell r="N110">
            <v>12958.064184247942</v>
          </cell>
          <cell r="O110">
            <v>12958.064184247942</v>
          </cell>
          <cell r="P110">
            <v>12958.064184247942</v>
          </cell>
          <cell r="Q110">
            <v>12958.064184247942</v>
          </cell>
          <cell r="R110">
            <v>12958.064184247942</v>
          </cell>
          <cell r="S110">
            <v>12958.064184247942</v>
          </cell>
          <cell r="T110">
            <v>12958.064184247942</v>
          </cell>
          <cell r="U110">
            <v>12958.064184247942</v>
          </cell>
          <cell r="V110">
            <v>12958.064184247942</v>
          </cell>
          <cell r="W110">
            <v>12958.064184247942</v>
          </cell>
          <cell r="X110">
            <v>12958.064184247942</v>
          </cell>
          <cell r="Y110">
            <v>12958.064184247942</v>
          </cell>
          <cell r="Z110">
            <v>12958.064184247942</v>
          </cell>
          <cell r="AA110">
            <v>12958.064184247942</v>
          </cell>
          <cell r="AB110">
            <v>12958.064184247942</v>
          </cell>
          <cell r="AC110">
            <v>12958.064184247942</v>
          </cell>
          <cell r="AD110">
            <v>12958.064184247942</v>
          </cell>
          <cell r="AE110">
            <v>12958.064184247942</v>
          </cell>
          <cell r="AF110">
            <v>12958.064184247942</v>
          </cell>
          <cell r="AG110">
            <v>12958.064184247942</v>
          </cell>
          <cell r="AH110">
            <v>12958.064184247942</v>
          </cell>
          <cell r="AI110">
            <v>12958.064184247942</v>
          </cell>
          <cell r="AJ110">
            <v>12958.064184247942</v>
          </cell>
          <cell r="AK110">
            <v>12958.064184247942</v>
          </cell>
          <cell r="AL110">
            <v>12958.064184247942</v>
          </cell>
          <cell r="AM110">
            <v>12958.064184247942</v>
          </cell>
          <cell r="AN110">
            <v>12958.064184247942</v>
          </cell>
          <cell r="AO110">
            <v>12958.064184247942</v>
          </cell>
          <cell r="AP110">
            <v>12958.064184247942</v>
          </cell>
          <cell r="AQ110">
            <v>12958.064184247942</v>
          </cell>
          <cell r="AR110">
            <v>12958.064184247942</v>
          </cell>
          <cell r="AS110">
            <v>12958.064184247942</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row>
        <row r="111">
          <cell r="B111" t="str">
            <v>Medium|2021</v>
          </cell>
          <cell r="E111">
            <v>12958.064184247942</v>
          </cell>
          <cell r="F111">
            <v>12958.064184247942</v>
          </cell>
          <cell r="G111">
            <v>12958.064184247942</v>
          </cell>
          <cell r="H111">
            <v>12958.064184247942</v>
          </cell>
          <cell r="I111">
            <v>12958.064184247942</v>
          </cell>
          <cell r="J111">
            <v>12958.064184247942</v>
          </cell>
          <cell r="K111">
            <v>12958.064184247942</v>
          </cell>
          <cell r="L111">
            <v>12958.064184247942</v>
          </cell>
          <cell r="M111">
            <v>12958.064184247942</v>
          </cell>
          <cell r="N111">
            <v>12958.064184247942</v>
          </cell>
          <cell r="O111">
            <v>12958.064184247942</v>
          </cell>
          <cell r="P111">
            <v>12958.064184247942</v>
          </cell>
          <cell r="Q111">
            <v>12958.064184247942</v>
          </cell>
          <cell r="R111">
            <v>12958.064184247942</v>
          </cell>
          <cell r="S111">
            <v>12958.064184247942</v>
          </cell>
          <cell r="T111">
            <v>12958.064184247942</v>
          </cell>
          <cell r="U111">
            <v>12958.064184247942</v>
          </cell>
          <cell r="V111">
            <v>12958.064184247942</v>
          </cell>
          <cell r="W111">
            <v>12958.064184247942</v>
          </cell>
          <cell r="X111">
            <v>12958.064184247942</v>
          </cell>
          <cell r="Y111">
            <v>12958.064184247942</v>
          </cell>
          <cell r="Z111">
            <v>12958.064184247942</v>
          </cell>
          <cell r="AA111">
            <v>12958.064184247942</v>
          </cell>
          <cell r="AB111">
            <v>12958.064184247942</v>
          </cell>
          <cell r="AC111">
            <v>12958.064184247942</v>
          </cell>
          <cell r="AD111">
            <v>12958.064184247942</v>
          </cell>
          <cell r="AE111">
            <v>12958.064184247942</v>
          </cell>
          <cell r="AF111">
            <v>12958.064184247942</v>
          </cell>
          <cell r="AG111">
            <v>12958.064184247942</v>
          </cell>
          <cell r="AH111">
            <v>12958.064184247942</v>
          </cell>
          <cell r="AI111">
            <v>12958.064184247942</v>
          </cell>
          <cell r="AJ111">
            <v>12958.064184247942</v>
          </cell>
          <cell r="AK111">
            <v>12958.064184247942</v>
          </cell>
          <cell r="AL111">
            <v>12958.064184247942</v>
          </cell>
          <cell r="AM111">
            <v>12958.064184247942</v>
          </cell>
          <cell r="AN111">
            <v>12958.064184247942</v>
          </cell>
          <cell r="AO111">
            <v>12958.064184247942</v>
          </cell>
          <cell r="AP111">
            <v>12958.064184247942</v>
          </cell>
          <cell r="AQ111">
            <v>12958.064184247942</v>
          </cell>
          <cell r="AR111">
            <v>12958.064184247942</v>
          </cell>
          <cell r="AS111">
            <v>12958.064184247942</v>
          </cell>
          <cell r="AT111">
            <v>12958.064184247942</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row>
        <row r="112">
          <cell r="B112" t="str">
            <v>Medium|2022</v>
          </cell>
          <cell r="E112">
            <v>12958.064184247942</v>
          </cell>
          <cell r="F112">
            <v>12958.064184247942</v>
          </cell>
          <cell r="G112">
            <v>12958.064184247942</v>
          </cell>
          <cell r="H112">
            <v>12958.064184247942</v>
          </cell>
          <cell r="I112">
            <v>12958.064184247942</v>
          </cell>
          <cell r="J112">
            <v>12958.064184247942</v>
          </cell>
          <cell r="K112">
            <v>12958.064184247942</v>
          </cell>
          <cell r="L112">
            <v>12958.064184247942</v>
          </cell>
          <cell r="M112">
            <v>12958.064184247942</v>
          </cell>
          <cell r="N112">
            <v>12958.064184247942</v>
          </cell>
          <cell r="O112">
            <v>12958.064184247942</v>
          </cell>
          <cell r="P112">
            <v>12958.064184247942</v>
          </cell>
          <cell r="Q112">
            <v>12958.064184247942</v>
          </cell>
          <cell r="R112">
            <v>12958.064184247942</v>
          </cell>
          <cell r="S112">
            <v>12958.064184247942</v>
          </cell>
          <cell r="T112">
            <v>12958.064184247942</v>
          </cell>
          <cell r="U112">
            <v>12958.064184247942</v>
          </cell>
          <cell r="V112">
            <v>12958.064184247942</v>
          </cell>
          <cell r="W112">
            <v>12958.064184247942</v>
          </cell>
          <cell r="X112">
            <v>12958.064184247942</v>
          </cell>
          <cell r="Y112">
            <v>12958.064184247942</v>
          </cell>
          <cell r="Z112">
            <v>12958.064184247942</v>
          </cell>
          <cell r="AA112">
            <v>12958.064184247942</v>
          </cell>
          <cell r="AB112">
            <v>12958.064184247942</v>
          </cell>
          <cell r="AC112">
            <v>12958.064184247942</v>
          </cell>
          <cell r="AD112">
            <v>12958.064184247942</v>
          </cell>
          <cell r="AE112">
            <v>12958.064184247942</v>
          </cell>
          <cell r="AF112">
            <v>12958.064184247942</v>
          </cell>
          <cell r="AG112">
            <v>12958.064184247942</v>
          </cell>
          <cell r="AH112">
            <v>12958.064184247942</v>
          </cell>
          <cell r="AI112">
            <v>12958.064184247942</v>
          </cell>
          <cell r="AJ112">
            <v>12958.064184247942</v>
          </cell>
          <cell r="AK112">
            <v>12958.064184247942</v>
          </cell>
          <cell r="AL112">
            <v>12958.064184247942</v>
          </cell>
          <cell r="AM112">
            <v>12958.064184247942</v>
          </cell>
          <cell r="AN112">
            <v>12958.064184247942</v>
          </cell>
          <cell r="AO112">
            <v>12958.064184247942</v>
          </cell>
          <cell r="AP112">
            <v>12958.064184247942</v>
          </cell>
          <cell r="AQ112">
            <v>12958.064184247942</v>
          </cell>
          <cell r="AR112">
            <v>12958.064184247942</v>
          </cell>
          <cell r="AS112">
            <v>12958.064184247942</v>
          </cell>
          <cell r="AT112">
            <v>12958.064184247942</v>
          </cell>
          <cell r="AU112">
            <v>12958.064184247942</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row>
        <row r="113">
          <cell r="B113" t="str">
            <v>Medium|2023</v>
          </cell>
          <cell r="E113">
            <v>12958.064184247942</v>
          </cell>
          <cell r="F113">
            <v>12958.064184247942</v>
          </cell>
          <cell r="G113">
            <v>12958.064184247942</v>
          </cell>
          <cell r="H113">
            <v>12958.064184247942</v>
          </cell>
          <cell r="I113">
            <v>12958.064184247942</v>
          </cell>
          <cell r="J113">
            <v>12958.064184247942</v>
          </cell>
          <cell r="K113">
            <v>12958.064184247942</v>
          </cell>
          <cell r="L113">
            <v>12958.064184247942</v>
          </cell>
          <cell r="M113">
            <v>12958.064184247942</v>
          </cell>
          <cell r="N113">
            <v>12958.064184247942</v>
          </cell>
          <cell r="O113">
            <v>12958.064184247942</v>
          </cell>
          <cell r="P113">
            <v>12958.064184247942</v>
          </cell>
          <cell r="Q113">
            <v>12958.064184247942</v>
          </cell>
          <cell r="R113">
            <v>12958.064184247942</v>
          </cell>
          <cell r="S113">
            <v>12958.064184247942</v>
          </cell>
          <cell r="T113">
            <v>12958.064184247942</v>
          </cell>
          <cell r="U113">
            <v>12958.064184247942</v>
          </cell>
          <cell r="V113">
            <v>12958.064184247942</v>
          </cell>
          <cell r="W113">
            <v>12958.064184247942</v>
          </cell>
          <cell r="X113">
            <v>12958.064184247942</v>
          </cell>
          <cell r="Y113">
            <v>12958.064184247942</v>
          </cell>
          <cell r="Z113">
            <v>12958.064184247942</v>
          </cell>
          <cell r="AA113">
            <v>12958.064184247942</v>
          </cell>
          <cell r="AB113">
            <v>12958.064184247942</v>
          </cell>
          <cell r="AC113">
            <v>12958.064184247942</v>
          </cell>
          <cell r="AD113">
            <v>12958.064184247942</v>
          </cell>
          <cell r="AE113">
            <v>12958.064184247942</v>
          </cell>
          <cell r="AF113">
            <v>12958.064184247942</v>
          </cell>
          <cell r="AG113">
            <v>12958.064184247942</v>
          </cell>
          <cell r="AH113">
            <v>12958.064184247942</v>
          </cell>
          <cell r="AI113">
            <v>12958.064184247942</v>
          </cell>
          <cell r="AJ113">
            <v>12958.064184247942</v>
          </cell>
          <cell r="AK113">
            <v>12958.064184247942</v>
          </cell>
          <cell r="AL113">
            <v>12958.064184247942</v>
          </cell>
          <cell r="AM113">
            <v>12958.064184247942</v>
          </cell>
          <cell r="AN113">
            <v>12958.064184247942</v>
          </cell>
          <cell r="AO113">
            <v>12958.064184247942</v>
          </cell>
          <cell r="AP113">
            <v>12958.064184247942</v>
          </cell>
          <cell r="AQ113">
            <v>12958.064184247942</v>
          </cell>
          <cell r="AR113">
            <v>12958.064184247942</v>
          </cell>
          <cell r="AS113">
            <v>12958.064184247942</v>
          </cell>
          <cell r="AT113">
            <v>12958.064184247942</v>
          </cell>
          <cell r="AU113">
            <v>12958.064184247942</v>
          </cell>
          <cell r="AV113">
            <v>12958.064184247942</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B114" t="str">
            <v>Medium|2024</v>
          </cell>
          <cell r="E114">
            <v>12958.064184247942</v>
          </cell>
          <cell r="F114">
            <v>12958.064184247942</v>
          </cell>
          <cell r="G114">
            <v>12958.064184247942</v>
          </cell>
          <cell r="H114">
            <v>12958.064184247942</v>
          </cell>
          <cell r="I114">
            <v>12958.064184247942</v>
          </cell>
          <cell r="J114">
            <v>12958.064184247942</v>
          </cell>
          <cell r="K114">
            <v>12958.064184247942</v>
          </cell>
          <cell r="L114">
            <v>12958.064184247942</v>
          </cell>
          <cell r="M114">
            <v>12958.064184247942</v>
          </cell>
          <cell r="N114">
            <v>12958.064184247942</v>
          </cell>
          <cell r="O114">
            <v>12958.064184247942</v>
          </cell>
          <cell r="P114">
            <v>12958.064184247942</v>
          </cell>
          <cell r="Q114">
            <v>12958.064184247942</v>
          </cell>
          <cell r="R114">
            <v>12958.064184247942</v>
          </cell>
          <cell r="S114">
            <v>12958.064184247942</v>
          </cell>
          <cell r="T114">
            <v>12958.064184247942</v>
          </cell>
          <cell r="U114">
            <v>12958.064184247942</v>
          </cell>
          <cell r="V114">
            <v>12958.064184247942</v>
          </cell>
          <cell r="W114">
            <v>12958.064184247942</v>
          </cell>
          <cell r="X114">
            <v>12958.064184247942</v>
          </cell>
          <cell r="Y114">
            <v>12958.064184247942</v>
          </cell>
          <cell r="Z114">
            <v>12958.064184247942</v>
          </cell>
          <cell r="AA114">
            <v>12958.064184247942</v>
          </cell>
          <cell r="AB114">
            <v>12958.064184247942</v>
          </cell>
          <cell r="AC114">
            <v>12958.064184247942</v>
          </cell>
          <cell r="AD114">
            <v>12958.064184247942</v>
          </cell>
          <cell r="AE114">
            <v>12958.064184247942</v>
          </cell>
          <cell r="AF114">
            <v>12958.064184247942</v>
          </cell>
          <cell r="AG114">
            <v>12958.064184247942</v>
          </cell>
          <cell r="AH114">
            <v>12958.064184247942</v>
          </cell>
          <cell r="AI114">
            <v>12958.064184247942</v>
          </cell>
          <cell r="AJ114">
            <v>12958.064184247942</v>
          </cell>
          <cell r="AK114">
            <v>12958.064184247942</v>
          </cell>
          <cell r="AL114">
            <v>12958.064184247942</v>
          </cell>
          <cell r="AM114">
            <v>12958.064184247942</v>
          </cell>
          <cell r="AN114">
            <v>12958.064184247942</v>
          </cell>
          <cell r="AO114">
            <v>12958.064184247942</v>
          </cell>
          <cell r="AP114">
            <v>12958.064184247942</v>
          </cell>
          <cell r="AQ114">
            <v>12958.064184247942</v>
          </cell>
          <cell r="AR114">
            <v>12958.064184247942</v>
          </cell>
          <cell r="AS114">
            <v>12958.064184247942</v>
          </cell>
          <cell r="AT114">
            <v>12958.064184247942</v>
          </cell>
          <cell r="AU114">
            <v>12958.064184247942</v>
          </cell>
          <cell r="AV114">
            <v>12958.064184247942</v>
          </cell>
          <cell r="AW114">
            <v>12958.064184247942</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row>
        <row r="115">
          <cell r="B115" t="str">
            <v>Medium|2025</v>
          </cell>
          <cell r="E115">
            <v>12958.064184247942</v>
          </cell>
          <cell r="F115">
            <v>12958.064184247942</v>
          </cell>
          <cell r="G115">
            <v>12958.064184247942</v>
          </cell>
          <cell r="H115">
            <v>12958.064184247942</v>
          </cell>
          <cell r="I115">
            <v>12958.064184247942</v>
          </cell>
          <cell r="J115">
            <v>12958.064184247942</v>
          </cell>
          <cell r="K115">
            <v>12958.064184247942</v>
          </cell>
          <cell r="L115">
            <v>12958.064184247942</v>
          </cell>
          <cell r="M115">
            <v>12958.064184247942</v>
          </cell>
          <cell r="N115">
            <v>12958.064184247942</v>
          </cell>
          <cell r="O115">
            <v>12958.064184247942</v>
          </cell>
          <cell r="P115">
            <v>12958.064184247942</v>
          </cell>
          <cell r="Q115">
            <v>12958.064184247942</v>
          </cell>
          <cell r="R115">
            <v>12958.064184247942</v>
          </cell>
          <cell r="S115">
            <v>12958.064184247942</v>
          </cell>
          <cell r="T115">
            <v>12958.064184247942</v>
          </cell>
          <cell r="U115">
            <v>12958.064184247942</v>
          </cell>
          <cell r="V115">
            <v>12958.064184247942</v>
          </cell>
          <cell r="W115">
            <v>12958.064184247942</v>
          </cell>
          <cell r="X115">
            <v>12958.064184247942</v>
          </cell>
          <cell r="Y115">
            <v>12958.064184247942</v>
          </cell>
          <cell r="Z115">
            <v>12958.064184247942</v>
          </cell>
          <cell r="AA115">
            <v>12958.064184247942</v>
          </cell>
          <cell r="AB115">
            <v>12958.064184247942</v>
          </cell>
          <cell r="AC115">
            <v>12958.064184247942</v>
          </cell>
          <cell r="AD115">
            <v>12958.064184247942</v>
          </cell>
          <cell r="AE115">
            <v>12958.064184247942</v>
          </cell>
          <cell r="AF115">
            <v>12958.064184247942</v>
          </cell>
          <cell r="AG115">
            <v>12958.064184247942</v>
          </cell>
          <cell r="AH115">
            <v>12958.064184247942</v>
          </cell>
          <cell r="AI115">
            <v>12958.064184247942</v>
          </cell>
          <cell r="AJ115">
            <v>12958.064184247942</v>
          </cell>
          <cell r="AK115">
            <v>12958.064184247942</v>
          </cell>
          <cell r="AL115">
            <v>12958.064184247942</v>
          </cell>
          <cell r="AM115">
            <v>12958.064184247942</v>
          </cell>
          <cell r="AN115">
            <v>12958.064184247942</v>
          </cell>
          <cell r="AO115">
            <v>12958.064184247942</v>
          </cell>
          <cell r="AP115">
            <v>12958.064184247942</v>
          </cell>
          <cell r="AQ115">
            <v>12958.064184247942</v>
          </cell>
          <cell r="AR115">
            <v>12958.064184247942</v>
          </cell>
          <cell r="AS115">
            <v>12958.064184247942</v>
          </cell>
          <cell r="AT115">
            <v>12958.064184247942</v>
          </cell>
          <cell r="AU115">
            <v>12958.064184247942</v>
          </cell>
          <cell r="AV115">
            <v>12958.064184247942</v>
          </cell>
          <cell r="AW115">
            <v>12958.064184247942</v>
          </cell>
          <cell r="AX115">
            <v>12958.064184247942</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row>
        <row r="116">
          <cell r="B116" t="str">
            <v>Medium|2026</v>
          </cell>
          <cell r="E116">
            <v>12958.064184247942</v>
          </cell>
          <cell r="F116">
            <v>12958.064184247942</v>
          </cell>
          <cell r="G116">
            <v>12958.064184247942</v>
          </cell>
          <cell r="H116">
            <v>12958.064184247942</v>
          </cell>
          <cell r="I116">
            <v>12958.064184247942</v>
          </cell>
          <cell r="J116">
            <v>12958.064184247942</v>
          </cell>
          <cell r="K116">
            <v>12958.064184247942</v>
          </cell>
          <cell r="L116">
            <v>12958.064184247942</v>
          </cell>
          <cell r="M116">
            <v>12958.064184247942</v>
          </cell>
          <cell r="N116">
            <v>12958.064184247942</v>
          </cell>
          <cell r="O116">
            <v>12958.064184247942</v>
          </cell>
          <cell r="P116">
            <v>12958.064184247942</v>
          </cell>
          <cell r="Q116">
            <v>12958.064184247942</v>
          </cell>
          <cell r="R116">
            <v>12958.064184247942</v>
          </cell>
          <cell r="S116">
            <v>12958.064184247942</v>
          </cell>
          <cell r="T116">
            <v>12958.064184247942</v>
          </cell>
          <cell r="U116">
            <v>12958.064184247942</v>
          </cell>
          <cell r="V116">
            <v>12958.064184247942</v>
          </cell>
          <cell r="W116">
            <v>12958.064184247942</v>
          </cell>
          <cell r="X116">
            <v>12958.064184247942</v>
          </cell>
          <cell r="Y116">
            <v>12958.064184247942</v>
          </cell>
          <cell r="Z116">
            <v>12958.064184247942</v>
          </cell>
          <cell r="AA116">
            <v>12958.064184247942</v>
          </cell>
          <cell r="AB116">
            <v>12958.064184247942</v>
          </cell>
          <cell r="AC116">
            <v>12958.064184247942</v>
          </cell>
          <cell r="AD116">
            <v>12958.064184247942</v>
          </cell>
          <cell r="AE116">
            <v>12958.064184247942</v>
          </cell>
          <cell r="AF116">
            <v>12958.064184247942</v>
          </cell>
          <cell r="AG116">
            <v>12958.064184247942</v>
          </cell>
          <cell r="AH116">
            <v>12958.064184247942</v>
          </cell>
          <cell r="AI116">
            <v>12958.064184247942</v>
          </cell>
          <cell r="AJ116">
            <v>12958.064184247942</v>
          </cell>
          <cell r="AK116">
            <v>12958.064184247942</v>
          </cell>
          <cell r="AL116">
            <v>12958.064184247942</v>
          </cell>
          <cell r="AM116">
            <v>12958.064184247942</v>
          </cell>
          <cell r="AN116">
            <v>12958.064184247942</v>
          </cell>
          <cell r="AO116">
            <v>12958.064184247942</v>
          </cell>
          <cell r="AP116">
            <v>12958.064184247942</v>
          </cell>
          <cell r="AQ116">
            <v>12958.064184247942</v>
          </cell>
          <cell r="AR116">
            <v>12958.064184247942</v>
          </cell>
          <cell r="AS116">
            <v>12958.064184247942</v>
          </cell>
          <cell r="AT116">
            <v>12958.064184247942</v>
          </cell>
          <cell r="AU116">
            <v>12958.064184247942</v>
          </cell>
          <cell r="AV116">
            <v>12958.064184247942</v>
          </cell>
          <cell r="AW116">
            <v>12958.064184247942</v>
          </cell>
          <cell r="AX116">
            <v>12958.064184247942</v>
          </cell>
          <cell r="AY116">
            <v>12958.064184247942</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row>
        <row r="117">
          <cell r="B117" t="str">
            <v>Medium|2027</v>
          </cell>
          <cell r="E117">
            <v>12958.064184247942</v>
          </cell>
          <cell r="F117">
            <v>12958.064184247942</v>
          </cell>
          <cell r="G117">
            <v>12958.064184247942</v>
          </cell>
          <cell r="H117">
            <v>12958.064184247942</v>
          </cell>
          <cell r="I117">
            <v>12958.064184247942</v>
          </cell>
          <cell r="J117">
            <v>12958.064184247942</v>
          </cell>
          <cell r="K117">
            <v>12958.064184247942</v>
          </cell>
          <cell r="L117">
            <v>12958.064184247942</v>
          </cell>
          <cell r="M117">
            <v>12958.064184247942</v>
          </cell>
          <cell r="N117">
            <v>12958.064184247942</v>
          </cell>
          <cell r="O117">
            <v>12958.064184247942</v>
          </cell>
          <cell r="P117">
            <v>12958.064184247942</v>
          </cell>
          <cell r="Q117">
            <v>12958.064184247942</v>
          </cell>
          <cell r="R117">
            <v>12958.064184247942</v>
          </cell>
          <cell r="S117">
            <v>12958.064184247942</v>
          </cell>
          <cell r="T117">
            <v>12958.064184247942</v>
          </cell>
          <cell r="U117">
            <v>12958.064184247942</v>
          </cell>
          <cell r="V117">
            <v>12958.064184247942</v>
          </cell>
          <cell r="W117">
            <v>12958.064184247942</v>
          </cell>
          <cell r="X117">
            <v>12958.064184247942</v>
          </cell>
          <cell r="Y117">
            <v>12958.064184247942</v>
          </cell>
          <cell r="Z117">
            <v>12958.064184247942</v>
          </cell>
          <cell r="AA117">
            <v>12958.064184247942</v>
          </cell>
          <cell r="AB117">
            <v>12958.064184247942</v>
          </cell>
          <cell r="AC117">
            <v>12958.064184247942</v>
          </cell>
          <cell r="AD117">
            <v>12958.064184247942</v>
          </cell>
          <cell r="AE117">
            <v>12958.064184247942</v>
          </cell>
          <cell r="AF117">
            <v>12958.064184247942</v>
          </cell>
          <cell r="AG117">
            <v>12958.064184247942</v>
          </cell>
          <cell r="AH117">
            <v>12958.064184247942</v>
          </cell>
          <cell r="AI117">
            <v>12958.064184247942</v>
          </cell>
          <cell r="AJ117">
            <v>12958.064184247942</v>
          </cell>
          <cell r="AK117">
            <v>12958.064184247942</v>
          </cell>
          <cell r="AL117">
            <v>12958.064184247942</v>
          </cell>
          <cell r="AM117">
            <v>12958.064184247942</v>
          </cell>
          <cell r="AN117">
            <v>12958.064184247942</v>
          </cell>
          <cell r="AO117">
            <v>12958.064184247942</v>
          </cell>
          <cell r="AP117">
            <v>12958.064184247942</v>
          </cell>
          <cell r="AQ117">
            <v>12958.064184247942</v>
          </cell>
          <cell r="AR117">
            <v>12958.064184247942</v>
          </cell>
          <cell r="AS117">
            <v>12958.064184247942</v>
          </cell>
          <cell r="AT117">
            <v>12958.064184247942</v>
          </cell>
          <cell r="AU117">
            <v>12958.064184247942</v>
          </cell>
          <cell r="AV117">
            <v>12958.064184247942</v>
          </cell>
          <cell r="AW117">
            <v>12958.064184247942</v>
          </cell>
          <cell r="AX117">
            <v>12958.064184247942</v>
          </cell>
          <cell r="AY117">
            <v>12958.064184247942</v>
          </cell>
          <cell r="AZ117">
            <v>12958.064184247942</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row>
        <row r="118">
          <cell r="B118" t="str">
            <v>Medium|2028</v>
          </cell>
          <cell r="E118">
            <v>12958.064184247942</v>
          </cell>
          <cell r="F118">
            <v>12958.064184247942</v>
          </cell>
          <cell r="G118">
            <v>12958.064184247942</v>
          </cell>
          <cell r="H118">
            <v>12958.064184247942</v>
          </cell>
          <cell r="I118">
            <v>12958.064184247942</v>
          </cell>
          <cell r="J118">
            <v>12958.064184247942</v>
          </cell>
          <cell r="K118">
            <v>12958.064184247942</v>
          </cell>
          <cell r="L118">
            <v>12958.064184247942</v>
          </cell>
          <cell r="M118">
            <v>12958.064184247942</v>
          </cell>
          <cell r="N118">
            <v>12958.064184247942</v>
          </cell>
          <cell r="O118">
            <v>12958.064184247942</v>
          </cell>
          <cell r="P118">
            <v>12958.064184247942</v>
          </cell>
          <cell r="Q118">
            <v>12958.064184247942</v>
          </cell>
          <cell r="R118">
            <v>12958.064184247942</v>
          </cell>
          <cell r="S118">
            <v>12958.064184247942</v>
          </cell>
          <cell r="T118">
            <v>12958.064184247942</v>
          </cell>
          <cell r="U118">
            <v>12958.064184247942</v>
          </cell>
          <cell r="V118">
            <v>12958.064184247942</v>
          </cell>
          <cell r="W118">
            <v>12958.064184247942</v>
          </cell>
          <cell r="X118">
            <v>12958.064184247942</v>
          </cell>
          <cell r="Y118">
            <v>12958.064184247942</v>
          </cell>
          <cell r="Z118">
            <v>12958.064184247942</v>
          </cell>
          <cell r="AA118">
            <v>12958.064184247942</v>
          </cell>
          <cell r="AB118">
            <v>12958.064184247942</v>
          </cell>
          <cell r="AC118">
            <v>12958.064184247942</v>
          </cell>
          <cell r="AD118">
            <v>12958.064184247942</v>
          </cell>
          <cell r="AE118">
            <v>12958.064184247942</v>
          </cell>
          <cell r="AF118">
            <v>12958.064184247942</v>
          </cell>
          <cell r="AG118">
            <v>12958.064184247942</v>
          </cell>
          <cell r="AH118">
            <v>12958.064184247942</v>
          </cell>
          <cell r="AI118">
            <v>12958.064184247942</v>
          </cell>
          <cell r="AJ118">
            <v>12958.064184247942</v>
          </cell>
          <cell r="AK118">
            <v>12958.064184247942</v>
          </cell>
          <cell r="AL118">
            <v>12958.064184247942</v>
          </cell>
          <cell r="AM118">
            <v>12958.064184247942</v>
          </cell>
          <cell r="AN118">
            <v>12958.064184247942</v>
          </cell>
          <cell r="AO118">
            <v>12958.064184247942</v>
          </cell>
          <cell r="AP118">
            <v>12958.064184247942</v>
          </cell>
          <cell r="AQ118">
            <v>12958.064184247942</v>
          </cell>
          <cell r="AR118">
            <v>12958.064184247942</v>
          </cell>
          <cell r="AS118">
            <v>12958.064184247942</v>
          </cell>
          <cell r="AT118">
            <v>12958.064184247942</v>
          </cell>
          <cell r="AU118">
            <v>12958.064184247942</v>
          </cell>
          <cell r="AV118">
            <v>12958.064184247942</v>
          </cell>
          <cell r="AW118">
            <v>12958.064184247942</v>
          </cell>
          <cell r="AX118">
            <v>12958.064184247942</v>
          </cell>
          <cell r="AY118">
            <v>12958.064184247942</v>
          </cell>
          <cell r="AZ118">
            <v>12958.064184247942</v>
          </cell>
          <cell r="BA118">
            <v>12958.064184247942</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row>
        <row r="119">
          <cell r="B119" t="str">
            <v>Medium|2029</v>
          </cell>
          <cell r="E119">
            <v>12958.064184247942</v>
          </cell>
          <cell r="F119">
            <v>12958.064184247942</v>
          </cell>
          <cell r="G119">
            <v>12958.064184247942</v>
          </cell>
          <cell r="H119">
            <v>12958.064184247942</v>
          </cell>
          <cell r="I119">
            <v>12958.064184247942</v>
          </cell>
          <cell r="J119">
            <v>12958.064184247942</v>
          </cell>
          <cell r="K119">
            <v>12958.064184247942</v>
          </cell>
          <cell r="L119">
            <v>12958.064184247942</v>
          </cell>
          <cell r="M119">
            <v>12958.064184247942</v>
          </cell>
          <cell r="N119">
            <v>12958.064184247942</v>
          </cell>
          <cell r="O119">
            <v>12958.064184247942</v>
          </cell>
          <cell r="P119">
            <v>12958.064184247942</v>
          </cell>
          <cell r="Q119">
            <v>12958.064184247942</v>
          </cell>
          <cell r="R119">
            <v>12958.064184247942</v>
          </cell>
          <cell r="S119">
            <v>12958.064184247942</v>
          </cell>
          <cell r="T119">
            <v>12958.064184247942</v>
          </cell>
          <cell r="U119">
            <v>12958.064184247942</v>
          </cell>
          <cell r="V119">
            <v>12958.064184247942</v>
          </cell>
          <cell r="W119">
            <v>12958.064184247942</v>
          </cell>
          <cell r="X119">
            <v>12958.064184247942</v>
          </cell>
          <cell r="Y119">
            <v>12958.064184247942</v>
          </cell>
          <cell r="Z119">
            <v>12958.064184247942</v>
          </cell>
          <cell r="AA119">
            <v>12958.064184247942</v>
          </cell>
          <cell r="AB119">
            <v>12958.064184247942</v>
          </cell>
          <cell r="AC119">
            <v>12958.064184247942</v>
          </cell>
          <cell r="AD119">
            <v>12958.064184247942</v>
          </cell>
          <cell r="AE119">
            <v>12958.064184247942</v>
          </cell>
          <cell r="AF119">
            <v>12958.064184247942</v>
          </cell>
          <cell r="AG119">
            <v>12958.064184247942</v>
          </cell>
          <cell r="AH119">
            <v>12958.064184247942</v>
          </cell>
          <cell r="AI119">
            <v>12958.064184247942</v>
          </cell>
          <cell r="AJ119">
            <v>12958.064184247942</v>
          </cell>
          <cell r="AK119">
            <v>12958.064184247942</v>
          </cell>
          <cell r="AL119">
            <v>12958.064184247942</v>
          </cell>
          <cell r="AM119">
            <v>12958.064184247942</v>
          </cell>
          <cell r="AN119">
            <v>12958.064184247942</v>
          </cell>
          <cell r="AO119">
            <v>12958.064184247942</v>
          </cell>
          <cell r="AP119">
            <v>12958.064184247942</v>
          </cell>
          <cell r="AQ119">
            <v>12958.064184247942</v>
          </cell>
          <cell r="AR119">
            <v>12958.064184247942</v>
          </cell>
          <cell r="AS119">
            <v>12958.064184247942</v>
          </cell>
          <cell r="AT119">
            <v>12958.064184247942</v>
          </cell>
          <cell r="AU119">
            <v>12958.064184247942</v>
          </cell>
          <cell r="AV119">
            <v>12958.064184247942</v>
          </cell>
          <cell r="AW119">
            <v>12958.064184247942</v>
          </cell>
          <cell r="AX119">
            <v>12958.064184247942</v>
          </cell>
          <cell r="AY119">
            <v>12958.064184247942</v>
          </cell>
          <cell r="AZ119">
            <v>12958.064184247942</v>
          </cell>
          <cell r="BA119">
            <v>12958.064184247942</v>
          </cell>
          <cell r="BB119">
            <v>12958.064184247942</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row>
        <row r="120">
          <cell r="B120" t="str">
            <v>Medium|2030</v>
          </cell>
          <cell r="E120">
            <v>12958.064184247942</v>
          </cell>
          <cell r="F120">
            <v>12958.064184247942</v>
          </cell>
          <cell r="G120">
            <v>12958.064184247942</v>
          </cell>
          <cell r="H120">
            <v>12958.064184247942</v>
          </cell>
          <cell r="I120">
            <v>12958.064184247942</v>
          </cell>
          <cell r="J120">
            <v>12958.064184247942</v>
          </cell>
          <cell r="K120">
            <v>12958.064184247942</v>
          </cell>
          <cell r="L120">
            <v>12958.064184247942</v>
          </cell>
          <cell r="M120">
            <v>12958.064184247942</v>
          </cell>
          <cell r="N120">
            <v>12958.064184247942</v>
          </cell>
          <cell r="O120">
            <v>12958.064184247942</v>
          </cell>
          <cell r="P120">
            <v>12958.064184247942</v>
          </cell>
          <cell r="Q120">
            <v>12958.064184247942</v>
          </cell>
          <cell r="R120">
            <v>12958.064184247942</v>
          </cell>
          <cell r="S120">
            <v>12958.064184247942</v>
          </cell>
          <cell r="T120">
            <v>12958.064184247942</v>
          </cell>
          <cell r="U120">
            <v>12958.064184247942</v>
          </cell>
          <cell r="V120">
            <v>12958.064184247942</v>
          </cell>
          <cell r="W120">
            <v>12958.064184247942</v>
          </cell>
          <cell r="X120">
            <v>12958.064184247942</v>
          </cell>
          <cell r="Y120">
            <v>12958.064184247942</v>
          </cell>
          <cell r="Z120">
            <v>12958.064184247942</v>
          </cell>
          <cell r="AA120">
            <v>12958.064184247942</v>
          </cell>
          <cell r="AB120">
            <v>12958.064184247942</v>
          </cell>
          <cell r="AC120">
            <v>12958.064184247942</v>
          </cell>
          <cell r="AD120">
            <v>12958.064184247942</v>
          </cell>
          <cell r="AE120">
            <v>12958.064184247942</v>
          </cell>
          <cell r="AF120">
            <v>12958.064184247942</v>
          </cell>
          <cell r="AG120">
            <v>12958.064184247942</v>
          </cell>
          <cell r="AH120">
            <v>12958.064184247942</v>
          </cell>
          <cell r="AI120">
            <v>12958.064184247942</v>
          </cell>
          <cell r="AJ120">
            <v>12958.064184247942</v>
          </cell>
          <cell r="AK120">
            <v>12958.064184247942</v>
          </cell>
          <cell r="AL120">
            <v>12958.064184247942</v>
          </cell>
          <cell r="AM120">
            <v>12958.064184247942</v>
          </cell>
          <cell r="AN120">
            <v>12958.064184247942</v>
          </cell>
          <cell r="AO120">
            <v>12958.064184247942</v>
          </cell>
          <cell r="AP120">
            <v>12958.064184247942</v>
          </cell>
          <cell r="AQ120">
            <v>12958.064184247942</v>
          </cell>
          <cell r="AR120">
            <v>12958.064184247942</v>
          </cell>
          <cell r="AS120">
            <v>12958.064184247942</v>
          </cell>
          <cell r="AT120">
            <v>12958.064184247942</v>
          </cell>
          <cell r="AU120">
            <v>12958.064184247942</v>
          </cell>
          <cell r="AV120">
            <v>12958.064184247942</v>
          </cell>
          <cell r="AW120">
            <v>12958.064184247942</v>
          </cell>
          <cell r="AX120">
            <v>12958.064184247942</v>
          </cell>
          <cell r="AY120">
            <v>12958.064184247942</v>
          </cell>
          <cell r="AZ120">
            <v>12958.064184247942</v>
          </cell>
          <cell r="BA120">
            <v>12958.064184247942</v>
          </cell>
          <cell r="BB120">
            <v>12958.064184247942</v>
          </cell>
          <cell r="BC120">
            <v>12958.064184247942</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row>
        <row r="121">
          <cell r="B121" t="str">
            <v>Medium|2031</v>
          </cell>
          <cell r="E121">
            <v>12958.064184247942</v>
          </cell>
          <cell r="F121">
            <v>12958.064184247942</v>
          </cell>
          <cell r="G121">
            <v>12958.064184247942</v>
          </cell>
          <cell r="H121">
            <v>12958.064184247942</v>
          </cell>
          <cell r="I121">
            <v>12958.064184247942</v>
          </cell>
          <cell r="J121">
            <v>12958.064184247942</v>
          </cell>
          <cell r="K121">
            <v>12958.064184247942</v>
          </cell>
          <cell r="L121">
            <v>12958.064184247942</v>
          </cell>
          <cell r="M121">
            <v>12958.064184247942</v>
          </cell>
          <cell r="N121">
            <v>12958.064184247942</v>
          </cell>
          <cell r="O121">
            <v>12958.064184247942</v>
          </cell>
          <cell r="P121">
            <v>12958.064184247942</v>
          </cell>
          <cell r="Q121">
            <v>12958.064184247942</v>
          </cell>
          <cell r="R121">
            <v>12958.064184247942</v>
          </cell>
          <cell r="S121">
            <v>12958.064184247942</v>
          </cell>
          <cell r="T121">
            <v>12958.064184247942</v>
          </cell>
          <cell r="U121">
            <v>12958.064184247942</v>
          </cell>
          <cell r="V121">
            <v>12958.064184247942</v>
          </cell>
          <cell r="W121">
            <v>12958.064184247942</v>
          </cell>
          <cell r="X121">
            <v>12958.064184247942</v>
          </cell>
          <cell r="Y121">
            <v>12958.064184247942</v>
          </cell>
          <cell r="Z121">
            <v>12958.064184247942</v>
          </cell>
          <cell r="AA121">
            <v>12958.064184247942</v>
          </cell>
          <cell r="AB121">
            <v>12958.064184247942</v>
          </cell>
          <cell r="AC121">
            <v>12958.064184247942</v>
          </cell>
          <cell r="AD121">
            <v>12958.064184247942</v>
          </cell>
          <cell r="AE121">
            <v>12958.064184247942</v>
          </cell>
          <cell r="AF121">
            <v>12958.064184247942</v>
          </cell>
          <cell r="AG121">
            <v>12958.064184247942</v>
          </cell>
          <cell r="AH121">
            <v>12958.064184247942</v>
          </cell>
          <cell r="AI121">
            <v>12958.064184247942</v>
          </cell>
          <cell r="AJ121">
            <v>12958.064184247942</v>
          </cell>
          <cell r="AK121">
            <v>12958.064184247942</v>
          </cell>
          <cell r="AL121">
            <v>12958.064184247942</v>
          </cell>
          <cell r="AM121">
            <v>12958.064184247942</v>
          </cell>
          <cell r="AN121">
            <v>12958.064184247942</v>
          </cell>
          <cell r="AO121">
            <v>12958.064184247942</v>
          </cell>
          <cell r="AP121">
            <v>12958.064184247942</v>
          </cell>
          <cell r="AQ121">
            <v>12958.064184247942</v>
          </cell>
          <cell r="AR121">
            <v>12958.064184247942</v>
          </cell>
          <cell r="AS121">
            <v>12958.064184247942</v>
          </cell>
          <cell r="AT121">
            <v>12958.064184247942</v>
          </cell>
          <cell r="AU121">
            <v>12958.064184247942</v>
          </cell>
          <cell r="AV121">
            <v>12958.064184247942</v>
          </cell>
          <cell r="AW121">
            <v>12958.064184247942</v>
          </cell>
          <cell r="AX121">
            <v>12958.064184247942</v>
          </cell>
          <cell r="AY121">
            <v>12958.064184247942</v>
          </cell>
          <cell r="AZ121">
            <v>12958.064184247942</v>
          </cell>
          <cell r="BA121">
            <v>12958.064184247942</v>
          </cell>
          <cell r="BB121">
            <v>12958.064184247942</v>
          </cell>
          <cell r="BC121">
            <v>12958.064184247942</v>
          </cell>
          <cell r="BD121">
            <v>12958.064184247942</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row>
        <row r="122">
          <cell r="B122" t="str">
            <v>Medium|2032</v>
          </cell>
          <cell r="E122">
            <v>12958.064184247942</v>
          </cell>
          <cell r="F122">
            <v>12958.064184247942</v>
          </cell>
          <cell r="G122">
            <v>12958.064184247942</v>
          </cell>
          <cell r="H122">
            <v>12958.064184247942</v>
          </cell>
          <cell r="I122">
            <v>12958.064184247942</v>
          </cell>
          <cell r="J122">
            <v>12958.064184247942</v>
          </cell>
          <cell r="K122">
            <v>12958.064184247942</v>
          </cell>
          <cell r="L122">
            <v>12958.064184247942</v>
          </cell>
          <cell r="M122">
            <v>12958.064184247942</v>
          </cell>
          <cell r="N122">
            <v>12958.064184247942</v>
          </cell>
          <cell r="O122">
            <v>12958.064184247942</v>
          </cell>
          <cell r="P122">
            <v>12958.064184247942</v>
          </cell>
          <cell r="Q122">
            <v>12958.064184247942</v>
          </cell>
          <cell r="R122">
            <v>12958.064184247942</v>
          </cell>
          <cell r="S122">
            <v>12958.064184247942</v>
          </cell>
          <cell r="T122">
            <v>12958.064184247942</v>
          </cell>
          <cell r="U122">
            <v>12958.064184247942</v>
          </cell>
          <cell r="V122">
            <v>12958.064184247942</v>
          </cell>
          <cell r="W122">
            <v>12958.064184247942</v>
          </cell>
          <cell r="X122">
            <v>12958.064184247942</v>
          </cell>
          <cell r="Y122">
            <v>12958.064184247942</v>
          </cell>
          <cell r="Z122">
            <v>12958.064184247942</v>
          </cell>
          <cell r="AA122">
            <v>12958.064184247942</v>
          </cell>
          <cell r="AB122">
            <v>12958.064184247942</v>
          </cell>
          <cell r="AC122">
            <v>12958.064184247942</v>
          </cell>
          <cell r="AD122">
            <v>12958.064184247942</v>
          </cell>
          <cell r="AE122">
            <v>12958.064184247942</v>
          </cell>
          <cell r="AF122">
            <v>12958.064184247942</v>
          </cell>
          <cell r="AG122">
            <v>12958.064184247942</v>
          </cell>
          <cell r="AH122">
            <v>12958.064184247942</v>
          </cell>
          <cell r="AI122">
            <v>12958.064184247942</v>
          </cell>
          <cell r="AJ122">
            <v>12958.064184247942</v>
          </cell>
          <cell r="AK122">
            <v>12958.064184247942</v>
          </cell>
          <cell r="AL122">
            <v>12958.064184247942</v>
          </cell>
          <cell r="AM122">
            <v>12958.064184247942</v>
          </cell>
          <cell r="AN122">
            <v>12958.064184247942</v>
          </cell>
          <cell r="AO122">
            <v>12958.064184247942</v>
          </cell>
          <cell r="AP122">
            <v>12958.064184247942</v>
          </cell>
          <cell r="AQ122">
            <v>12958.064184247942</v>
          </cell>
          <cell r="AR122">
            <v>12958.064184247942</v>
          </cell>
          <cell r="AS122">
            <v>12958.064184247942</v>
          </cell>
          <cell r="AT122">
            <v>12958.064184247942</v>
          </cell>
          <cell r="AU122">
            <v>12958.064184247942</v>
          </cell>
          <cell r="AV122">
            <v>12958.064184247942</v>
          </cell>
          <cell r="AW122">
            <v>12958.064184247942</v>
          </cell>
          <cell r="AX122">
            <v>12958.064184247942</v>
          </cell>
          <cell r="AY122">
            <v>12958.064184247942</v>
          </cell>
          <cell r="AZ122">
            <v>12958.064184247942</v>
          </cell>
          <cell r="BA122">
            <v>12958.064184247942</v>
          </cell>
          <cell r="BB122">
            <v>12958.064184247942</v>
          </cell>
          <cell r="BC122">
            <v>12958.064184247942</v>
          </cell>
          <cell r="BD122">
            <v>12958.064184247942</v>
          </cell>
          <cell r="BE122">
            <v>12958.064184247942</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row>
        <row r="123">
          <cell r="B123" t="str">
            <v>Medium|2033</v>
          </cell>
          <cell r="E123">
            <v>12958.064184247942</v>
          </cell>
          <cell r="F123">
            <v>12958.064184247942</v>
          </cell>
          <cell r="G123">
            <v>12958.064184247942</v>
          </cell>
          <cell r="H123">
            <v>12958.064184247942</v>
          </cell>
          <cell r="I123">
            <v>12958.064184247942</v>
          </cell>
          <cell r="J123">
            <v>12958.064184247942</v>
          </cell>
          <cell r="K123">
            <v>12958.064184247942</v>
          </cell>
          <cell r="L123">
            <v>12958.064184247942</v>
          </cell>
          <cell r="M123">
            <v>12958.064184247942</v>
          </cell>
          <cell r="N123">
            <v>12958.064184247942</v>
          </cell>
          <cell r="O123">
            <v>12958.064184247942</v>
          </cell>
          <cell r="P123">
            <v>12958.064184247942</v>
          </cell>
          <cell r="Q123">
            <v>12958.064184247942</v>
          </cell>
          <cell r="R123">
            <v>12958.064184247942</v>
          </cell>
          <cell r="S123">
            <v>12958.064184247942</v>
          </cell>
          <cell r="T123">
            <v>12958.064184247942</v>
          </cell>
          <cell r="U123">
            <v>12958.064184247942</v>
          </cell>
          <cell r="V123">
            <v>12958.064184247942</v>
          </cell>
          <cell r="W123">
            <v>12958.064184247942</v>
          </cell>
          <cell r="X123">
            <v>12958.064184247942</v>
          </cell>
          <cell r="Y123">
            <v>12958.064184247942</v>
          </cell>
          <cell r="Z123">
            <v>12958.064184247942</v>
          </cell>
          <cell r="AA123">
            <v>12958.064184247942</v>
          </cell>
          <cell r="AB123">
            <v>12958.064184247942</v>
          </cell>
          <cell r="AC123">
            <v>12958.064184247942</v>
          </cell>
          <cell r="AD123">
            <v>12958.064184247942</v>
          </cell>
          <cell r="AE123">
            <v>12958.064184247942</v>
          </cell>
          <cell r="AF123">
            <v>12958.064184247942</v>
          </cell>
          <cell r="AG123">
            <v>12958.064184247942</v>
          </cell>
          <cell r="AH123">
            <v>12958.064184247942</v>
          </cell>
          <cell r="AI123">
            <v>12958.064184247942</v>
          </cell>
          <cell r="AJ123">
            <v>12958.064184247942</v>
          </cell>
          <cell r="AK123">
            <v>12958.064184247942</v>
          </cell>
          <cell r="AL123">
            <v>12958.064184247942</v>
          </cell>
          <cell r="AM123">
            <v>12958.064184247942</v>
          </cell>
          <cell r="AN123">
            <v>12958.064184247942</v>
          </cell>
          <cell r="AO123">
            <v>12958.064184247942</v>
          </cell>
          <cell r="AP123">
            <v>12958.064184247942</v>
          </cell>
          <cell r="AQ123">
            <v>12958.064184247942</v>
          </cell>
          <cell r="AR123">
            <v>12958.064184247942</v>
          </cell>
          <cell r="AS123">
            <v>12958.064184247942</v>
          </cell>
          <cell r="AT123">
            <v>12958.064184247942</v>
          </cell>
          <cell r="AU123">
            <v>12958.064184247942</v>
          </cell>
          <cell r="AV123">
            <v>12958.064184247942</v>
          </cell>
          <cell r="AW123">
            <v>12958.064184247942</v>
          </cell>
          <cell r="AX123">
            <v>12958.064184247942</v>
          </cell>
          <cell r="AY123">
            <v>12958.064184247942</v>
          </cell>
          <cell r="AZ123">
            <v>12958.064184247942</v>
          </cell>
          <cell r="BA123">
            <v>12958.064184247942</v>
          </cell>
          <cell r="BB123">
            <v>12958.064184247942</v>
          </cell>
          <cell r="BC123">
            <v>12958.064184247942</v>
          </cell>
          <cell r="BD123">
            <v>12958.064184247942</v>
          </cell>
          <cell r="BE123">
            <v>12958.064184247942</v>
          </cell>
          <cell r="BF123">
            <v>12958.064184247942</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row>
        <row r="124">
          <cell r="B124" t="str">
            <v>Medium|2034</v>
          </cell>
          <cell r="E124">
            <v>12958.064184247942</v>
          </cell>
          <cell r="F124">
            <v>12958.064184247942</v>
          </cell>
          <cell r="G124">
            <v>12958.064184247942</v>
          </cell>
          <cell r="H124">
            <v>12958.064184247942</v>
          </cell>
          <cell r="I124">
            <v>12958.064184247942</v>
          </cell>
          <cell r="J124">
            <v>12958.064184247942</v>
          </cell>
          <cell r="K124">
            <v>12958.064184247942</v>
          </cell>
          <cell r="L124">
            <v>12958.064184247942</v>
          </cell>
          <cell r="M124">
            <v>12958.064184247942</v>
          </cell>
          <cell r="N124">
            <v>12958.064184247942</v>
          </cell>
          <cell r="O124">
            <v>12958.064184247942</v>
          </cell>
          <cell r="P124">
            <v>12958.064184247942</v>
          </cell>
          <cell r="Q124">
            <v>12958.064184247942</v>
          </cell>
          <cell r="R124">
            <v>12958.064184247942</v>
          </cell>
          <cell r="S124">
            <v>12958.064184247942</v>
          </cell>
          <cell r="T124">
            <v>12958.064184247942</v>
          </cell>
          <cell r="U124">
            <v>12958.064184247942</v>
          </cell>
          <cell r="V124">
            <v>12958.064184247942</v>
          </cell>
          <cell r="W124">
            <v>12958.064184247942</v>
          </cell>
          <cell r="X124">
            <v>12958.064184247942</v>
          </cell>
          <cell r="Y124">
            <v>12958.064184247942</v>
          </cell>
          <cell r="Z124">
            <v>12958.064184247942</v>
          </cell>
          <cell r="AA124">
            <v>12958.064184247942</v>
          </cell>
          <cell r="AB124">
            <v>12958.064184247942</v>
          </cell>
          <cell r="AC124">
            <v>12958.064184247942</v>
          </cell>
          <cell r="AD124">
            <v>12958.064184247942</v>
          </cell>
          <cell r="AE124">
            <v>12958.064184247942</v>
          </cell>
          <cell r="AF124">
            <v>12958.064184247942</v>
          </cell>
          <cell r="AG124">
            <v>12958.064184247942</v>
          </cell>
          <cell r="AH124">
            <v>12958.064184247942</v>
          </cell>
          <cell r="AI124">
            <v>12958.064184247942</v>
          </cell>
          <cell r="AJ124">
            <v>12958.064184247942</v>
          </cell>
          <cell r="AK124">
            <v>12958.064184247942</v>
          </cell>
          <cell r="AL124">
            <v>12958.064184247942</v>
          </cell>
          <cell r="AM124">
            <v>12958.064184247942</v>
          </cell>
          <cell r="AN124">
            <v>12958.064184247942</v>
          </cell>
          <cell r="AO124">
            <v>12958.064184247942</v>
          </cell>
          <cell r="AP124">
            <v>12958.064184247942</v>
          </cell>
          <cell r="AQ124">
            <v>12958.064184247942</v>
          </cell>
          <cell r="AR124">
            <v>12958.064184247942</v>
          </cell>
          <cell r="AS124">
            <v>12958.064184247942</v>
          </cell>
          <cell r="AT124">
            <v>12958.064184247942</v>
          </cell>
          <cell r="AU124">
            <v>12958.064184247942</v>
          </cell>
          <cell r="AV124">
            <v>12958.064184247942</v>
          </cell>
          <cell r="AW124">
            <v>12958.064184247942</v>
          </cell>
          <cell r="AX124">
            <v>12958.064184247942</v>
          </cell>
          <cell r="AY124">
            <v>12958.064184247942</v>
          </cell>
          <cell r="AZ124">
            <v>12958.064184247942</v>
          </cell>
          <cell r="BA124">
            <v>12958.064184247942</v>
          </cell>
          <cell r="BB124">
            <v>12958.064184247942</v>
          </cell>
          <cell r="BC124">
            <v>12958.064184247942</v>
          </cell>
          <cell r="BD124">
            <v>12958.064184247942</v>
          </cell>
          <cell r="BE124">
            <v>12958.064184247942</v>
          </cell>
          <cell r="BF124">
            <v>12958.064184247942</v>
          </cell>
          <cell r="BG124">
            <v>12958.064184247942</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row>
        <row r="125">
          <cell r="B125" t="str">
            <v>Medium|2035</v>
          </cell>
          <cell r="E125">
            <v>12958.064184247942</v>
          </cell>
          <cell r="F125">
            <v>12958.064184247942</v>
          </cell>
          <cell r="G125">
            <v>12958.064184247942</v>
          </cell>
          <cell r="H125">
            <v>12958.064184247942</v>
          </cell>
          <cell r="I125">
            <v>12958.064184247942</v>
          </cell>
          <cell r="J125">
            <v>12958.064184247942</v>
          </cell>
          <cell r="K125">
            <v>12958.064184247942</v>
          </cell>
          <cell r="L125">
            <v>12958.064184247942</v>
          </cell>
          <cell r="M125">
            <v>12958.064184247942</v>
          </cell>
          <cell r="N125">
            <v>12958.064184247942</v>
          </cell>
          <cell r="O125">
            <v>12958.064184247942</v>
          </cell>
          <cell r="P125">
            <v>12958.064184247942</v>
          </cell>
          <cell r="Q125">
            <v>12958.064184247942</v>
          </cell>
          <cell r="R125">
            <v>12958.064184247942</v>
          </cell>
          <cell r="S125">
            <v>12958.064184247942</v>
          </cell>
          <cell r="T125">
            <v>12958.064184247942</v>
          </cell>
          <cell r="U125">
            <v>12958.064184247942</v>
          </cell>
          <cell r="V125">
            <v>12958.064184247942</v>
          </cell>
          <cell r="W125">
            <v>12958.064184247942</v>
          </cell>
          <cell r="X125">
            <v>12958.064184247942</v>
          </cell>
          <cell r="Y125">
            <v>12958.064184247942</v>
          </cell>
          <cell r="Z125">
            <v>12958.064184247942</v>
          </cell>
          <cell r="AA125">
            <v>12958.064184247942</v>
          </cell>
          <cell r="AB125">
            <v>12958.064184247942</v>
          </cell>
          <cell r="AC125">
            <v>12958.064184247942</v>
          </cell>
          <cell r="AD125">
            <v>12958.064184247942</v>
          </cell>
          <cell r="AE125">
            <v>12958.064184247942</v>
          </cell>
          <cell r="AF125">
            <v>12958.064184247942</v>
          </cell>
          <cell r="AG125">
            <v>12958.064184247942</v>
          </cell>
          <cell r="AH125">
            <v>12958.064184247942</v>
          </cell>
          <cell r="AI125">
            <v>12958.064184247942</v>
          </cell>
          <cell r="AJ125">
            <v>12958.064184247942</v>
          </cell>
          <cell r="AK125">
            <v>12958.064184247942</v>
          </cell>
          <cell r="AL125">
            <v>12958.064184247942</v>
          </cell>
          <cell r="AM125">
            <v>12958.064184247942</v>
          </cell>
          <cell r="AN125">
            <v>12958.064184247942</v>
          </cell>
          <cell r="AO125">
            <v>12958.064184247942</v>
          </cell>
          <cell r="AP125">
            <v>12958.064184247942</v>
          </cell>
          <cell r="AQ125">
            <v>12958.064184247942</v>
          </cell>
          <cell r="AR125">
            <v>12958.064184247942</v>
          </cell>
          <cell r="AS125">
            <v>12958.064184247942</v>
          </cell>
          <cell r="AT125">
            <v>12958.064184247942</v>
          </cell>
          <cell r="AU125">
            <v>12958.064184247942</v>
          </cell>
          <cell r="AV125">
            <v>12958.064184247942</v>
          </cell>
          <cell r="AW125">
            <v>12958.064184247942</v>
          </cell>
          <cell r="AX125">
            <v>12958.064184247942</v>
          </cell>
          <cell r="AY125">
            <v>12958.064184247942</v>
          </cell>
          <cell r="AZ125">
            <v>12958.064184247942</v>
          </cell>
          <cell r="BA125">
            <v>12958.064184247942</v>
          </cell>
          <cell r="BB125">
            <v>12958.064184247942</v>
          </cell>
          <cell r="BC125">
            <v>12958.064184247942</v>
          </cell>
          <cell r="BD125">
            <v>12958.064184247942</v>
          </cell>
          <cell r="BE125">
            <v>12958.064184247942</v>
          </cell>
          <cell r="BF125">
            <v>12958.064184247942</v>
          </cell>
          <cell r="BG125">
            <v>12958.064184247942</v>
          </cell>
          <cell r="BH125">
            <v>12958.064184247942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row>
        <row r="126">
          <cell r="B126" t="str">
            <v>Medium|2036</v>
          </cell>
          <cell r="E126">
            <v>12958.064184247942</v>
          </cell>
          <cell r="F126">
            <v>12958.064184247942</v>
          </cell>
          <cell r="G126">
            <v>12958.064184247942</v>
          </cell>
          <cell r="H126">
            <v>12958.064184247942</v>
          </cell>
          <cell r="I126">
            <v>12958.064184247942</v>
          </cell>
          <cell r="J126">
            <v>12958.064184247942</v>
          </cell>
          <cell r="K126">
            <v>12958.064184247942</v>
          </cell>
          <cell r="L126">
            <v>12958.064184247942</v>
          </cell>
          <cell r="M126">
            <v>12958.064184247942</v>
          </cell>
          <cell r="N126">
            <v>12958.064184247942</v>
          </cell>
          <cell r="O126">
            <v>12958.064184247942</v>
          </cell>
          <cell r="P126">
            <v>12958.064184247942</v>
          </cell>
          <cell r="Q126">
            <v>12958.064184247942</v>
          </cell>
          <cell r="R126">
            <v>12958.064184247942</v>
          </cell>
          <cell r="S126">
            <v>12958.064184247942</v>
          </cell>
          <cell r="T126">
            <v>12958.064184247942</v>
          </cell>
          <cell r="U126">
            <v>12958.064184247942</v>
          </cell>
          <cell r="V126">
            <v>12958.064184247942</v>
          </cell>
          <cell r="W126">
            <v>12958.064184247942</v>
          </cell>
          <cell r="X126">
            <v>12958.064184247942</v>
          </cell>
          <cell r="Y126">
            <v>12958.064184247942</v>
          </cell>
          <cell r="Z126">
            <v>12958.064184247942</v>
          </cell>
          <cell r="AA126">
            <v>12958.064184247942</v>
          </cell>
          <cell r="AB126">
            <v>12958.064184247942</v>
          </cell>
          <cell r="AC126">
            <v>12958.064184247942</v>
          </cell>
          <cell r="AD126">
            <v>12958.064184247942</v>
          </cell>
          <cell r="AE126">
            <v>12958.064184247942</v>
          </cell>
          <cell r="AF126">
            <v>12958.064184247942</v>
          </cell>
          <cell r="AG126">
            <v>12958.064184247942</v>
          </cell>
          <cell r="AH126">
            <v>12958.064184247942</v>
          </cell>
          <cell r="AI126">
            <v>12958.064184247942</v>
          </cell>
          <cell r="AJ126">
            <v>12958.064184247942</v>
          </cell>
          <cell r="AK126">
            <v>12958.064184247942</v>
          </cell>
          <cell r="AL126">
            <v>12958.064184247942</v>
          </cell>
          <cell r="AM126">
            <v>12958.064184247942</v>
          </cell>
          <cell r="AN126">
            <v>12958.064184247942</v>
          </cell>
          <cell r="AO126">
            <v>12958.064184247942</v>
          </cell>
          <cell r="AP126">
            <v>12958.064184247942</v>
          </cell>
          <cell r="AQ126">
            <v>12958.064184247942</v>
          </cell>
          <cell r="AR126">
            <v>12958.064184247942</v>
          </cell>
          <cell r="AS126">
            <v>12958.064184247942</v>
          </cell>
          <cell r="AT126">
            <v>12958.064184247942</v>
          </cell>
          <cell r="AU126">
            <v>12958.064184247942</v>
          </cell>
          <cell r="AV126">
            <v>12958.064184247942</v>
          </cell>
          <cell r="AW126">
            <v>12958.064184247942</v>
          </cell>
          <cell r="AX126">
            <v>12958.064184247942</v>
          </cell>
          <cell r="AY126">
            <v>12958.064184247942</v>
          </cell>
          <cell r="AZ126">
            <v>12958.064184247942</v>
          </cell>
          <cell r="BA126">
            <v>12958.064184247942</v>
          </cell>
          <cell r="BB126">
            <v>12958.064184247942</v>
          </cell>
          <cell r="BC126">
            <v>12958.064184247942</v>
          </cell>
          <cell r="BD126">
            <v>12958.064184247942</v>
          </cell>
          <cell r="BE126">
            <v>12958.064184247942</v>
          </cell>
          <cell r="BF126">
            <v>12958.064184247942</v>
          </cell>
          <cell r="BG126">
            <v>12958.064184247942</v>
          </cell>
          <cell r="BH126">
            <v>12958.064184247942</v>
          </cell>
          <cell r="BI126">
            <v>12958.064184247942</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row>
        <row r="127">
          <cell r="B127" t="str">
            <v>Medium|2037</v>
          </cell>
          <cell r="E127">
            <v>12958.064184247942</v>
          </cell>
          <cell r="F127">
            <v>12958.064184247942</v>
          </cell>
          <cell r="G127">
            <v>12958.064184247942</v>
          </cell>
          <cell r="H127">
            <v>12958.064184247942</v>
          </cell>
          <cell r="I127">
            <v>12958.064184247942</v>
          </cell>
          <cell r="J127">
            <v>12958.064184247942</v>
          </cell>
          <cell r="K127">
            <v>12958.064184247942</v>
          </cell>
          <cell r="L127">
            <v>12958.064184247942</v>
          </cell>
          <cell r="M127">
            <v>12958.064184247942</v>
          </cell>
          <cell r="N127">
            <v>12958.064184247942</v>
          </cell>
          <cell r="O127">
            <v>12958.064184247942</v>
          </cell>
          <cell r="P127">
            <v>12958.064184247942</v>
          </cell>
          <cell r="Q127">
            <v>12958.064184247942</v>
          </cell>
          <cell r="R127">
            <v>12958.064184247942</v>
          </cell>
          <cell r="S127">
            <v>12958.064184247942</v>
          </cell>
          <cell r="T127">
            <v>12958.064184247942</v>
          </cell>
          <cell r="U127">
            <v>12958.064184247942</v>
          </cell>
          <cell r="V127">
            <v>12958.064184247942</v>
          </cell>
          <cell r="W127">
            <v>12958.064184247942</v>
          </cell>
          <cell r="X127">
            <v>12958.064184247942</v>
          </cell>
          <cell r="Y127">
            <v>12958.064184247942</v>
          </cell>
          <cell r="Z127">
            <v>12958.064184247942</v>
          </cell>
          <cell r="AA127">
            <v>12958.064184247942</v>
          </cell>
          <cell r="AB127">
            <v>12958.064184247942</v>
          </cell>
          <cell r="AC127">
            <v>12958.064184247942</v>
          </cell>
          <cell r="AD127">
            <v>12958.064184247942</v>
          </cell>
          <cell r="AE127">
            <v>12958.064184247942</v>
          </cell>
          <cell r="AF127">
            <v>12958.064184247942</v>
          </cell>
          <cell r="AG127">
            <v>12958.064184247942</v>
          </cell>
          <cell r="AH127">
            <v>12958.064184247942</v>
          </cell>
          <cell r="AI127">
            <v>12958.064184247942</v>
          </cell>
          <cell r="AJ127">
            <v>12958.064184247942</v>
          </cell>
          <cell r="AK127">
            <v>12958.064184247942</v>
          </cell>
          <cell r="AL127">
            <v>12958.064184247942</v>
          </cell>
          <cell r="AM127">
            <v>12958.064184247942</v>
          </cell>
          <cell r="AN127">
            <v>12958.064184247942</v>
          </cell>
          <cell r="AO127">
            <v>12958.064184247942</v>
          </cell>
          <cell r="AP127">
            <v>12958.064184247942</v>
          </cell>
          <cell r="AQ127">
            <v>12958.064184247942</v>
          </cell>
          <cell r="AR127">
            <v>12958.064184247942</v>
          </cell>
          <cell r="AS127">
            <v>12958.064184247942</v>
          </cell>
          <cell r="AT127">
            <v>12958.064184247942</v>
          </cell>
          <cell r="AU127">
            <v>12958.064184247942</v>
          </cell>
          <cell r="AV127">
            <v>12958.064184247942</v>
          </cell>
          <cell r="AW127">
            <v>12958.064184247942</v>
          </cell>
          <cell r="AX127">
            <v>12958.064184247942</v>
          </cell>
          <cell r="AY127">
            <v>12958.064184247942</v>
          </cell>
          <cell r="AZ127">
            <v>12958.064184247942</v>
          </cell>
          <cell r="BA127">
            <v>12958.064184247942</v>
          </cell>
          <cell r="BB127">
            <v>12958.064184247942</v>
          </cell>
          <cell r="BC127">
            <v>12958.064184247942</v>
          </cell>
          <cell r="BD127">
            <v>12958.064184247942</v>
          </cell>
          <cell r="BE127">
            <v>12958.064184247942</v>
          </cell>
          <cell r="BF127">
            <v>12958.064184247942</v>
          </cell>
          <cell r="BG127">
            <v>12958.064184247942</v>
          </cell>
          <cell r="BH127">
            <v>12958.064184247942</v>
          </cell>
          <cell r="BI127">
            <v>12958.064184247942</v>
          </cell>
          <cell r="BJ127">
            <v>12958.064184247942</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row>
        <row r="128">
          <cell r="B128" t="str">
            <v>Medium|2038</v>
          </cell>
          <cell r="E128">
            <v>12958.064184247942</v>
          </cell>
          <cell r="F128">
            <v>12958.064184247942</v>
          </cell>
          <cell r="G128">
            <v>12958.064184247942</v>
          </cell>
          <cell r="H128">
            <v>12958.064184247942</v>
          </cell>
          <cell r="I128">
            <v>12958.064184247942</v>
          </cell>
          <cell r="J128">
            <v>12958.064184247942</v>
          </cell>
          <cell r="K128">
            <v>12958.064184247942</v>
          </cell>
          <cell r="L128">
            <v>12958.064184247942</v>
          </cell>
          <cell r="M128">
            <v>12958.064184247942</v>
          </cell>
          <cell r="N128">
            <v>12958.064184247942</v>
          </cell>
          <cell r="O128">
            <v>12958.064184247942</v>
          </cell>
          <cell r="P128">
            <v>12958.064184247942</v>
          </cell>
          <cell r="Q128">
            <v>12958.064184247942</v>
          </cell>
          <cell r="R128">
            <v>12958.064184247942</v>
          </cell>
          <cell r="S128">
            <v>12958.064184247942</v>
          </cell>
          <cell r="T128">
            <v>12958.064184247942</v>
          </cell>
          <cell r="U128">
            <v>12958.064184247942</v>
          </cell>
          <cell r="V128">
            <v>12958.064184247942</v>
          </cell>
          <cell r="W128">
            <v>12958.064184247942</v>
          </cell>
          <cell r="X128">
            <v>12958.064184247942</v>
          </cell>
          <cell r="Y128">
            <v>12958.064184247942</v>
          </cell>
          <cell r="Z128">
            <v>12958.064184247942</v>
          </cell>
          <cell r="AA128">
            <v>12958.064184247942</v>
          </cell>
          <cell r="AB128">
            <v>12958.064184247942</v>
          </cell>
          <cell r="AC128">
            <v>12958.064184247942</v>
          </cell>
          <cell r="AD128">
            <v>12958.064184247942</v>
          </cell>
          <cell r="AE128">
            <v>12958.064184247942</v>
          </cell>
          <cell r="AF128">
            <v>12958.064184247942</v>
          </cell>
          <cell r="AG128">
            <v>12958.064184247942</v>
          </cell>
          <cell r="AH128">
            <v>12958.064184247942</v>
          </cell>
          <cell r="AI128">
            <v>12958.064184247942</v>
          </cell>
          <cell r="AJ128">
            <v>12958.064184247942</v>
          </cell>
          <cell r="AK128">
            <v>12958.064184247942</v>
          </cell>
          <cell r="AL128">
            <v>12958.064184247942</v>
          </cell>
          <cell r="AM128">
            <v>12958.064184247942</v>
          </cell>
          <cell r="AN128">
            <v>12958.064184247942</v>
          </cell>
          <cell r="AO128">
            <v>12958.064184247942</v>
          </cell>
          <cell r="AP128">
            <v>12958.064184247942</v>
          </cell>
          <cell r="AQ128">
            <v>12958.064184247942</v>
          </cell>
          <cell r="AR128">
            <v>12958.064184247942</v>
          </cell>
          <cell r="AS128">
            <v>12958.064184247942</v>
          </cell>
          <cell r="AT128">
            <v>12958.064184247942</v>
          </cell>
          <cell r="AU128">
            <v>12958.064184247942</v>
          </cell>
          <cell r="AV128">
            <v>12958.064184247942</v>
          </cell>
          <cell r="AW128">
            <v>12958.064184247942</v>
          </cell>
          <cell r="AX128">
            <v>12958.064184247942</v>
          </cell>
          <cell r="AY128">
            <v>12958.064184247942</v>
          </cell>
          <cell r="AZ128">
            <v>12958.064184247942</v>
          </cell>
          <cell r="BA128">
            <v>12958.064184247942</v>
          </cell>
          <cell r="BB128">
            <v>12958.064184247942</v>
          </cell>
          <cell r="BC128">
            <v>12958.064184247942</v>
          </cell>
          <cell r="BD128">
            <v>12958.064184247942</v>
          </cell>
          <cell r="BE128">
            <v>12958.064184247942</v>
          </cell>
          <cell r="BF128">
            <v>12958.064184247942</v>
          </cell>
          <cell r="BG128">
            <v>12958.064184247942</v>
          </cell>
          <cell r="BH128">
            <v>12958.064184247942</v>
          </cell>
          <cell r="BI128">
            <v>12958.064184247942</v>
          </cell>
          <cell r="BJ128">
            <v>12958.064184247942</v>
          </cell>
          <cell r="BK128">
            <v>12958.064184247942</v>
          </cell>
          <cell r="BL128">
            <v>0</v>
          </cell>
          <cell r="BM128">
            <v>0</v>
          </cell>
          <cell r="BN128">
            <v>0</v>
          </cell>
          <cell r="BO128">
            <v>0</v>
          </cell>
          <cell r="BP128">
            <v>0</v>
          </cell>
          <cell r="BQ128">
            <v>0</v>
          </cell>
          <cell r="BR128">
            <v>0</v>
          </cell>
          <cell r="BS128">
            <v>0</v>
          </cell>
          <cell r="BT128">
            <v>0</v>
          </cell>
          <cell r="BU128">
            <v>0</v>
          </cell>
          <cell r="BV128">
            <v>0</v>
          </cell>
          <cell r="BW128">
            <v>0</v>
          </cell>
        </row>
        <row r="129">
          <cell r="B129" t="str">
            <v>Medium|2039</v>
          </cell>
          <cell r="E129">
            <v>12958.064184247942</v>
          </cell>
          <cell r="F129">
            <v>12958.064184247942</v>
          </cell>
          <cell r="G129">
            <v>12958.064184247942</v>
          </cell>
          <cell r="H129">
            <v>12958.064184247942</v>
          </cell>
          <cell r="I129">
            <v>12958.064184247942</v>
          </cell>
          <cell r="J129">
            <v>12958.064184247942</v>
          </cell>
          <cell r="K129">
            <v>12958.064184247942</v>
          </cell>
          <cell r="L129">
            <v>12958.064184247942</v>
          </cell>
          <cell r="M129">
            <v>12958.064184247942</v>
          </cell>
          <cell r="N129">
            <v>12958.064184247942</v>
          </cell>
          <cell r="O129">
            <v>12958.064184247942</v>
          </cell>
          <cell r="P129">
            <v>12958.064184247942</v>
          </cell>
          <cell r="Q129">
            <v>12958.064184247942</v>
          </cell>
          <cell r="R129">
            <v>12958.064184247942</v>
          </cell>
          <cell r="S129">
            <v>12958.064184247942</v>
          </cell>
          <cell r="T129">
            <v>12958.064184247942</v>
          </cell>
          <cell r="U129">
            <v>12958.064184247942</v>
          </cell>
          <cell r="V129">
            <v>12958.064184247942</v>
          </cell>
          <cell r="W129">
            <v>12958.064184247942</v>
          </cell>
          <cell r="X129">
            <v>12958.064184247942</v>
          </cell>
          <cell r="Y129">
            <v>12958.064184247942</v>
          </cell>
          <cell r="Z129">
            <v>12958.064184247942</v>
          </cell>
          <cell r="AA129">
            <v>12958.064184247942</v>
          </cell>
          <cell r="AB129">
            <v>12958.064184247942</v>
          </cell>
          <cell r="AC129">
            <v>12958.064184247942</v>
          </cell>
          <cell r="AD129">
            <v>12958.064184247942</v>
          </cell>
          <cell r="AE129">
            <v>12958.064184247942</v>
          </cell>
          <cell r="AF129">
            <v>12958.064184247942</v>
          </cell>
          <cell r="AG129">
            <v>12958.064184247942</v>
          </cell>
          <cell r="AH129">
            <v>12958.064184247942</v>
          </cell>
          <cell r="AI129">
            <v>12958.064184247942</v>
          </cell>
          <cell r="AJ129">
            <v>12958.064184247942</v>
          </cell>
          <cell r="AK129">
            <v>12958.064184247942</v>
          </cell>
          <cell r="AL129">
            <v>12958.064184247942</v>
          </cell>
          <cell r="AM129">
            <v>12958.064184247942</v>
          </cell>
          <cell r="AN129">
            <v>12958.064184247942</v>
          </cell>
          <cell r="AO129">
            <v>12958.064184247942</v>
          </cell>
          <cell r="AP129">
            <v>12958.064184247942</v>
          </cell>
          <cell r="AQ129">
            <v>12958.064184247942</v>
          </cell>
          <cell r="AR129">
            <v>12958.064184247942</v>
          </cell>
          <cell r="AS129">
            <v>12958.064184247942</v>
          </cell>
          <cell r="AT129">
            <v>12958.064184247942</v>
          </cell>
          <cell r="AU129">
            <v>12958.064184247942</v>
          </cell>
          <cell r="AV129">
            <v>12958.064184247942</v>
          </cell>
          <cell r="AW129">
            <v>12958.064184247942</v>
          </cell>
          <cell r="AX129">
            <v>12958.064184247942</v>
          </cell>
          <cell r="AY129">
            <v>12958.064184247942</v>
          </cell>
          <cell r="AZ129">
            <v>12958.064184247942</v>
          </cell>
          <cell r="BA129">
            <v>12958.064184247942</v>
          </cell>
          <cell r="BB129">
            <v>12958.064184247942</v>
          </cell>
          <cell r="BC129">
            <v>12958.064184247942</v>
          </cell>
          <cell r="BD129">
            <v>12958.064184247942</v>
          </cell>
          <cell r="BE129">
            <v>12958.064184247942</v>
          </cell>
          <cell r="BF129">
            <v>12958.064184247942</v>
          </cell>
          <cell r="BG129">
            <v>12958.064184247942</v>
          </cell>
          <cell r="BH129">
            <v>12958.064184247942</v>
          </cell>
          <cell r="BI129">
            <v>12958.064184247942</v>
          </cell>
          <cell r="BJ129">
            <v>12958.064184247942</v>
          </cell>
          <cell r="BK129">
            <v>12958.064184247942</v>
          </cell>
          <cell r="BL129">
            <v>12958.064184247942</v>
          </cell>
          <cell r="BM129">
            <v>0</v>
          </cell>
          <cell r="BN129">
            <v>0</v>
          </cell>
          <cell r="BO129">
            <v>0</v>
          </cell>
          <cell r="BP129">
            <v>0</v>
          </cell>
          <cell r="BQ129">
            <v>0</v>
          </cell>
          <cell r="BR129">
            <v>0</v>
          </cell>
          <cell r="BS129">
            <v>0</v>
          </cell>
          <cell r="BT129">
            <v>0</v>
          </cell>
          <cell r="BU129">
            <v>0</v>
          </cell>
          <cell r="BV129">
            <v>0</v>
          </cell>
          <cell r="BW129">
            <v>0</v>
          </cell>
        </row>
        <row r="130">
          <cell r="B130" t="str">
            <v>Medium|2040</v>
          </cell>
          <cell r="E130">
            <v>12958.064184247942</v>
          </cell>
          <cell r="F130">
            <v>12958.064184247942</v>
          </cell>
          <cell r="G130">
            <v>12958.064184247942</v>
          </cell>
          <cell r="H130">
            <v>12958.064184247942</v>
          </cell>
          <cell r="I130">
            <v>12958.064184247942</v>
          </cell>
          <cell r="J130">
            <v>12958.064184247942</v>
          </cell>
          <cell r="K130">
            <v>12958.064184247942</v>
          </cell>
          <cell r="L130">
            <v>12958.064184247942</v>
          </cell>
          <cell r="M130">
            <v>12958.064184247942</v>
          </cell>
          <cell r="N130">
            <v>12958.064184247942</v>
          </cell>
          <cell r="O130">
            <v>12958.064184247942</v>
          </cell>
          <cell r="P130">
            <v>12958.064184247942</v>
          </cell>
          <cell r="Q130">
            <v>12958.064184247942</v>
          </cell>
          <cell r="R130">
            <v>12958.064184247942</v>
          </cell>
          <cell r="S130">
            <v>12958.064184247942</v>
          </cell>
          <cell r="T130">
            <v>12958.064184247942</v>
          </cell>
          <cell r="U130">
            <v>12958.064184247942</v>
          </cell>
          <cell r="V130">
            <v>12958.064184247942</v>
          </cell>
          <cell r="W130">
            <v>12958.064184247942</v>
          </cell>
          <cell r="X130">
            <v>12958.064184247942</v>
          </cell>
          <cell r="Y130">
            <v>12958.064184247942</v>
          </cell>
          <cell r="Z130">
            <v>12958.064184247942</v>
          </cell>
          <cell r="AA130">
            <v>12958.064184247942</v>
          </cell>
          <cell r="AB130">
            <v>12958.064184247942</v>
          </cell>
          <cell r="AC130">
            <v>12958.064184247942</v>
          </cell>
          <cell r="AD130">
            <v>12958.064184247942</v>
          </cell>
          <cell r="AE130">
            <v>12958.064184247942</v>
          </cell>
          <cell r="AF130">
            <v>12958.064184247942</v>
          </cell>
          <cell r="AG130">
            <v>12958.064184247942</v>
          </cell>
          <cell r="AH130">
            <v>12958.064184247942</v>
          </cell>
          <cell r="AI130">
            <v>12958.064184247942</v>
          </cell>
          <cell r="AJ130">
            <v>12958.064184247942</v>
          </cell>
          <cell r="AK130">
            <v>12958.064184247942</v>
          </cell>
          <cell r="AL130">
            <v>12958.064184247942</v>
          </cell>
          <cell r="AM130">
            <v>12958.064184247942</v>
          </cell>
          <cell r="AN130">
            <v>12958.064184247942</v>
          </cell>
          <cell r="AO130">
            <v>12958.064184247942</v>
          </cell>
          <cell r="AP130">
            <v>12958.064184247942</v>
          </cell>
          <cell r="AQ130">
            <v>12958.064184247942</v>
          </cell>
          <cell r="AR130">
            <v>12958.064184247942</v>
          </cell>
          <cell r="AS130">
            <v>12958.064184247942</v>
          </cell>
          <cell r="AT130">
            <v>12958.064184247942</v>
          </cell>
          <cell r="AU130">
            <v>12958.064184247942</v>
          </cell>
          <cell r="AV130">
            <v>12958.064184247942</v>
          </cell>
          <cell r="AW130">
            <v>12958.064184247942</v>
          </cell>
          <cell r="AX130">
            <v>12958.064184247942</v>
          </cell>
          <cell r="AY130">
            <v>12958.064184247942</v>
          </cell>
          <cell r="AZ130">
            <v>12958.064184247942</v>
          </cell>
          <cell r="BA130">
            <v>12958.064184247942</v>
          </cell>
          <cell r="BB130">
            <v>12958.064184247942</v>
          </cell>
          <cell r="BC130">
            <v>12958.064184247942</v>
          </cell>
          <cell r="BD130">
            <v>12958.064184247942</v>
          </cell>
          <cell r="BE130">
            <v>12958.064184247942</v>
          </cell>
          <cell r="BF130">
            <v>12958.064184247942</v>
          </cell>
          <cell r="BG130">
            <v>12958.064184247942</v>
          </cell>
          <cell r="BH130">
            <v>12958.064184247942</v>
          </cell>
          <cell r="BI130">
            <v>12958.064184247942</v>
          </cell>
          <cell r="BJ130">
            <v>12958.064184247942</v>
          </cell>
          <cell r="BK130">
            <v>12958.064184247942</v>
          </cell>
          <cell r="BL130">
            <v>12958.064184247942</v>
          </cell>
          <cell r="BM130">
            <v>12958.064184247942</v>
          </cell>
          <cell r="BN130">
            <v>0</v>
          </cell>
          <cell r="BO130">
            <v>0</v>
          </cell>
          <cell r="BP130">
            <v>0</v>
          </cell>
          <cell r="BQ130">
            <v>0</v>
          </cell>
          <cell r="BR130">
            <v>0</v>
          </cell>
          <cell r="BS130">
            <v>0</v>
          </cell>
          <cell r="BT130">
            <v>0</v>
          </cell>
          <cell r="BU130">
            <v>0</v>
          </cell>
          <cell r="BV130">
            <v>0</v>
          </cell>
          <cell r="BW130">
            <v>0</v>
          </cell>
        </row>
        <row r="131">
          <cell r="B131" t="str">
            <v>Medium|2041</v>
          </cell>
          <cell r="E131">
            <v>12958.064184247942</v>
          </cell>
          <cell r="F131">
            <v>12958.064184247942</v>
          </cell>
          <cell r="G131">
            <v>12958.064184247942</v>
          </cell>
          <cell r="H131">
            <v>12958.064184247942</v>
          </cell>
          <cell r="I131">
            <v>12958.064184247942</v>
          </cell>
          <cell r="J131">
            <v>12958.064184247942</v>
          </cell>
          <cell r="K131">
            <v>12958.064184247942</v>
          </cell>
          <cell r="L131">
            <v>12958.064184247942</v>
          </cell>
          <cell r="M131">
            <v>12958.064184247942</v>
          </cell>
          <cell r="N131">
            <v>12958.064184247942</v>
          </cell>
          <cell r="O131">
            <v>12958.064184247942</v>
          </cell>
          <cell r="P131">
            <v>12958.064184247942</v>
          </cell>
          <cell r="Q131">
            <v>12958.064184247942</v>
          </cell>
          <cell r="R131">
            <v>12958.064184247942</v>
          </cell>
          <cell r="S131">
            <v>12958.064184247942</v>
          </cell>
          <cell r="T131">
            <v>12958.064184247942</v>
          </cell>
          <cell r="U131">
            <v>12958.064184247942</v>
          </cell>
          <cell r="V131">
            <v>12958.064184247942</v>
          </cell>
          <cell r="W131">
            <v>12958.064184247942</v>
          </cell>
          <cell r="X131">
            <v>12958.064184247942</v>
          </cell>
          <cell r="Y131">
            <v>12958.064184247942</v>
          </cell>
          <cell r="Z131">
            <v>12958.064184247942</v>
          </cell>
          <cell r="AA131">
            <v>12958.064184247942</v>
          </cell>
          <cell r="AB131">
            <v>12958.064184247942</v>
          </cell>
          <cell r="AC131">
            <v>12958.064184247942</v>
          </cell>
          <cell r="AD131">
            <v>12958.064184247942</v>
          </cell>
          <cell r="AE131">
            <v>12958.064184247942</v>
          </cell>
          <cell r="AF131">
            <v>12958.064184247942</v>
          </cell>
          <cell r="AG131">
            <v>12958.064184247942</v>
          </cell>
          <cell r="AH131">
            <v>12958.064184247942</v>
          </cell>
          <cell r="AI131">
            <v>12958.064184247942</v>
          </cell>
          <cell r="AJ131">
            <v>12958.064184247942</v>
          </cell>
          <cell r="AK131">
            <v>12958.064184247942</v>
          </cell>
          <cell r="AL131">
            <v>12958.064184247942</v>
          </cell>
          <cell r="AM131">
            <v>12958.064184247942</v>
          </cell>
          <cell r="AN131">
            <v>12958.064184247942</v>
          </cell>
          <cell r="AO131">
            <v>12958.064184247942</v>
          </cell>
          <cell r="AP131">
            <v>12958.064184247942</v>
          </cell>
          <cell r="AQ131">
            <v>12958.064184247942</v>
          </cell>
          <cell r="AR131">
            <v>12958.064184247942</v>
          </cell>
          <cell r="AS131">
            <v>12958.064184247942</v>
          </cell>
          <cell r="AT131">
            <v>12958.064184247942</v>
          </cell>
          <cell r="AU131">
            <v>12958.064184247942</v>
          </cell>
          <cell r="AV131">
            <v>12958.064184247942</v>
          </cell>
          <cell r="AW131">
            <v>12958.064184247942</v>
          </cell>
          <cell r="AX131">
            <v>12958.064184247942</v>
          </cell>
          <cell r="AY131">
            <v>12958.064184247942</v>
          </cell>
          <cell r="AZ131">
            <v>12958.064184247942</v>
          </cell>
          <cell r="BA131">
            <v>12958.064184247942</v>
          </cell>
          <cell r="BB131">
            <v>12958.064184247942</v>
          </cell>
          <cell r="BC131">
            <v>12958.064184247942</v>
          </cell>
          <cell r="BD131">
            <v>12958.064184247942</v>
          </cell>
          <cell r="BE131">
            <v>12958.064184247942</v>
          </cell>
          <cell r="BF131">
            <v>12958.064184247942</v>
          </cell>
          <cell r="BG131">
            <v>12958.064184247942</v>
          </cell>
          <cell r="BH131">
            <v>12958.064184247942</v>
          </cell>
          <cell r="BI131">
            <v>12958.064184247942</v>
          </cell>
          <cell r="BJ131">
            <v>12958.064184247942</v>
          </cell>
          <cell r="BK131">
            <v>12958.064184247942</v>
          </cell>
          <cell r="BL131">
            <v>12958.064184247942</v>
          </cell>
          <cell r="BM131">
            <v>12958.064184247942</v>
          </cell>
          <cell r="BN131">
            <v>12958.064184247942</v>
          </cell>
          <cell r="BO131">
            <v>0</v>
          </cell>
          <cell r="BP131">
            <v>0</v>
          </cell>
          <cell r="BQ131">
            <v>0</v>
          </cell>
          <cell r="BR131">
            <v>0</v>
          </cell>
          <cell r="BS131">
            <v>0</v>
          </cell>
          <cell r="BT131">
            <v>0</v>
          </cell>
          <cell r="BU131">
            <v>0</v>
          </cell>
          <cell r="BV131">
            <v>0</v>
          </cell>
          <cell r="BW131">
            <v>0</v>
          </cell>
        </row>
        <row r="132">
          <cell r="B132" t="str">
            <v>Medium|2042</v>
          </cell>
          <cell r="E132">
            <v>12958.064184247942</v>
          </cell>
          <cell r="F132">
            <v>12958.064184247942</v>
          </cell>
          <cell r="G132">
            <v>12958.064184247942</v>
          </cell>
          <cell r="H132">
            <v>12958.064184247942</v>
          </cell>
          <cell r="I132">
            <v>12958.064184247942</v>
          </cell>
          <cell r="J132">
            <v>12958.064184247942</v>
          </cell>
          <cell r="K132">
            <v>12958.064184247942</v>
          </cell>
          <cell r="L132">
            <v>12958.064184247942</v>
          </cell>
          <cell r="M132">
            <v>12958.064184247942</v>
          </cell>
          <cell r="N132">
            <v>12958.064184247942</v>
          </cell>
          <cell r="O132">
            <v>12958.064184247942</v>
          </cell>
          <cell r="P132">
            <v>12958.064184247942</v>
          </cell>
          <cell r="Q132">
            <v>12958.064184247942</v>
          </cell>
          <cell r="R132">
            <v>12958.064184247942</v>
          </cell>
          <cell r="S132">
            <v>12958.064184247942</v>
          </cell>
          <cell r="T132">
            <v>12958.064184247942</v>
          </cell>
          <cell r="U132">
            <v>12958.064184247942</v>
          </cell>
          <cell r="V132">
            <v>12958.064184247942</v>
          </cell>
          <cell r="W132">
            <v>12958.064184247942</v>
          </cell>
          <cell r="X132">
            <v>12958.064184247942</v>
          </cell>
          <cell r="Y132">
            <v>12958.064184247942</v>
          </cell>
          <cell r="Z132">
            <v>12958.064184247942</v>
          </cell>
          <cell r="AA132">
            <v>12958.064184247942</v>
          </cell>
          <cell r="AB132">
            <v>12958.064184247942</v>
          </cell>
          <cell r="AC132">
            <v>12958.064184247942</v>
          </cell>
          <cell r="AD132">
            <v>12958.064184247942</v>
          </cell>
          <cell r="AE132">
            <v>12958.064184247942</v>
          </cell>
          <cell r="AF132">
            <v>12958.064184247942</v>
          </cell>
          <cell r="AG132">
            <v>12958.064184247942</v>
          </cell>
          <cell r="AH132">
            <v>12958.064184247942</v>
          </cell>
          <cell r="AI132">
            <v>12958.064184247942</v>
          </cell>
          <cell r="AJ132">
            <v>12958.064184247942</v>
          </cell>
          <cell r="AK132">
            <v>12958.064184247942</v>
          </cell>
          <cell r="AL132">
            <v>12958.064184247942</v>
          </cell>
          <cell r="AM132">
            <v>12958.064184247942</v>
          </cell>
          <cell r="AN132">
            <v>12958.064184247942</v>
          </cell>
          <cell r="AO132">
            <v>12958.064184247942</v>
          </cell>
          <cell r="AP132">
            <v>12958.064184247942</v>
          </cell>
          <cell r="AQ132">
            <v>12958.064184247942</v>
          </cell>
          <cell r="AR132">
            <v>12958.064184247942</v>
          </cell>
          <cell r="AS132">
            <v>12958.064184247942</v>
          </cell>
          <cell r="AT132">
            <v>12958.064184247942</v>
          </cell>
          <cell r="AU132">
            <v>12958.064184247942</v>
          </cell>
          <cell r="AV132">
            <v>12958.064184247942</v>
          </cell>
          <cell r="AW132">
            <v>12958.064184247942</v>
          </cell>
          <cell r="AX132">
            <v>12958.064184247942</v>
          </cell>
          <cell r="AY132">
            <v>12958.064184247942</v>
          </cell>
          <cell r="AZ132">
            <v>12958.064184247942</v>
          </cell>
          <cell r="BA132">
            <v>12958.064184247942</v>
          </cell>
          <cell r="BB132">
            <v>12958.064184247942</v>
          </cell>
          <cell r="BC132">
            <v>12958.064184247942</v>
          </cell>
          <cell r="BD132">
            <v>12958.064184247942</v>
          </cell>
          <cell r="BE132">
            <v>12958.064184247942</v>
          </cell>
          <cell r="BF132">
            <v>12958.064184247942</v>
          </cell>
          <cell r="BG132">
            <v>12958.064184247942</v>
          </cell>
          <cell r="BH132">
            <v>12958.064184247942</v>
          </cell>
          <cell r="BI132">
            <v>12958.064184247942</v>
          </cell>
          <cell r="BJ132">
            <v>12958.064184247942</v>
          </cell>
          <cell r="BK132">
            <v>12958.064184247942</v>
          </cell>
          <cell r="BL132">
            <v>12958.064184247942</v>
          </cell>
          <cell r="BM132">
            <v>12958.064184247942</v>
          </cell>
          <cell r="BN132">
            <v>12958.064184247942</v>
          </cell>
          <cell r="BO132">
            <v>12958.064184247942</v>
          </cell>
          <cell r="BP132">
            <v>0</v>
          </cell>
          <cell r="BQ132">
            <v>0</v>
          </cell>
          <cell r="BR132">
            <v>0</v>
          </cell>
          <cell r="BS132">
            <v>0</v>
          </cell>
          <cell r="BT132">
            <v>0</v>
          </cell>
          <cell r="BU132">
            <v>0</v>
          </cell>
          <cell r="BV132">
            <v>0</v>
          </cell>
          <cell r="BW132">
            <v>0</v>
          </cell>
        </row>
        <row r="133">
          <cell r="B133" t="str">
            <v>Medium|2043</v>
          </cell>
          <cell r="E133">
            <v>12958.064184247942</v>
          </cell>
          <cell r="F133">
            <v>12958.064184247942</v>
          </cell>
          <cell r="G133">
            <v>12958.064184247942</v>
          </cell>
          <cell r="H133">
            <v>12958.064184247942</v>
          </cell>
          <cell r="I133">
            <v>12958.064184247942</v>
          </cell>
          <cell r="J133">
            <v>12958.064184247942</v>
          </cell>
          <cell r="K133">
            <v>12958.064184247942</v>
          </cell>
          <cell r="L133">
            <v>12958.064184247942</v>
          </cell>
          <cell r="M133">
            <v>12958.064184247942</v>
          </cell>
          <cell r="N133">
            <v>12958.064184247942</v>
          </cell>
          <cell r="O133">
            <v>12958.064184247942</v>
          </cell>
          <cell r="P133">
            <v>12958.064184247942</v>
          </cell>
          <cell r="Q133">
            <v>12958.064184247942</v>
          </cell>
          <cell r="R133">
            <v>12958.064184247942</v>
          </cell>
          <cell r="S133">
            <v>12958.064184247942</v>
          </cell>
          <cell r="T133">
            <v>12958.064184247942</v>
          </cell>
          <cell r="U133">
            <v>12958.064184247942</v>
          </cell>
          <cell r="V133">
            <v>12958.064184247942</v>
          </cell>
          <cell r="W133">
            <v>12958.064184247942</v>
          </cell>
          <cell r="X133">
            <v>12958.064184247942</v>
          </cell>
          <cell r="Y133">
            <v>12958.064184247942</v>
          </cell>
          <cell r="Z133">
            <v>12958.064184247942</v>
          </cell>
          <cell r="AA133">
            <v>12958.064184247942</v>
          </cell>
          <cell r="AB133">
            <v>12958.064184247942</v>
          </cell>
          <cell r="AC133">
            <v>12958.064184247942</v>
          </cell>
          <cell r="AD133">
            <v>12958.064184247942</v>
          </cell>
          <cell r="AE133">
            <v>12958.064184247942</v>
          </cell>
          <cell r="AF133">
            <v>12958.064184247942</v>
          </cell>
          <cell r="AG133">
            <v>12958.064184247942</v>
          </cell>
          <cell r="AH133">
            <v>12958.064184247942</v>
          </cell>
          <cell r="AI133">
            <v>12958.064184247942</v>
          </cell>
          <cell r="AJ133">
            <v>12958.064184247942</v>
          </cell>
          <cell r="AK133">
            <v>12958.064184247942</v>
          </cell>
          <cell r="AL133">
            <v>12958.064184247942</v>
          </cell>
          <cell r="AM133">
            <v>12958.064184247942</v>
          </cell>
          <cell r="AN133">
            <v>12958.064184247942</v>
          </cell>
          <cell r="AO133">
            <v>12958.064184247942</v>
          </cell>
          <cell r="AP133">
            <v>12958.064184247942</v>
          </cell>
          <cell r="AQ133">
            <v>12958.064184247942</v>
          </cell>
          <cell r="AR133">
            <v>12958.064184247942</v>
          </cell>
          <cell r="AS133">
            <v>12958.064184247942</v>
          </cell>
          <cell r="AT133">
            <v>12958.064184247942</v>
          </cell>
          <cell r="AU133">
            <v>12958.064184247942</v>
          </cell>
          <cell r="AV133">
            <v>12958.064184247942</v>
          </cell>
          <cell r="AW133">
            <v>12958.064184247942</v>
          </cell>
          <cell r="AX133">
            <v>12958.064184247942</v>
          </cell>
          <cell r="AY133">
            <v>12958.064184247942</v>
          </cell>
          <cell r="AZ133">
            <v>12958.064184247942</v>
          </cell>
          <cell r="BA133">
            <v>12958.064184247942</v>
          </cell>
          <cell r="BB133">
            <v>12958.064184247942</v>
          </cell>
          <cell r="BC133">
            <v>12958.064184247942</v>
          </cell>
          <cell r="BD133">
            <v>12958.064184247942</v>
          </cell>
          <cell r="BE133">
            <v>12958.064184247942</v>
          </cell>
          <cell r="BF133">
            <v>12958.064184247942</v>
          </cell>
          <cell r="BG133">
            <v>12958.064184247942</v>
          </cell>
          <cell r="BH133">
            <v>12958.064184247942</v>
          </cell>
          <cell r="BI133">
            <v>12958.064184247942</v>
          </cell>
          <cell r="BJ133">
            <v>12958.064184247942</v>
          </cell>
          <cell r="BK133">
            <v>12958.064184247942</v>
          </cell>
          <cell r="BL133">
            <v>12958.064184247942</v>
          </cell>
          <cell r="BM133">
            <v>12958.064184247942</v>
          </cell>
          <cell r="BN133">
            <v>12958.064184247942</v>
          </cell>
          <cell r="BO133">
            <v>12958.064184247942</v>
          </cell>
          <cell r="BP133">
            <v>12958.064184247942</v>
          </cell>
          <cell r="BQ133">
            <v>0</v>
          </cell>
          <cell r="BR133">
            <v>0</v>
          </cell>
          <cell r="BS133">
            <v>0</v>
          </cell>
          <cell r="BT133">
            <v>0</v>
          </cell>
          <cell r="BU133">
            <v>0</v>
          </cell>
          <cell r="BV133">
            <v>0</v>
          </cell>
          <cell r="BW133">
            <v>0</v>
          </cell>
        </row>
        <row r="134">
          <cell r="B134" t="str">
            <v>Medium|2044</v>
          </cell>
          <cell r="E134">
            <v>12958.064184247942</v>
          </cell>
          <cell r="F134">
            <v>12958.064184247942</v>
          </cell>
          <cell r="G134">
            <v>12958.064184247942</v>
          </cell>
          <cell r="H134">
            <v>12958.064184247942</v>
          </cell>
          <cell r="I134">
            <v>12958.064184247942</v>
          </cell>
          <cell r="J134">
            <v>12958.064184247942</v>
          </cell>
          <cell r="K134">
            <v>12958.064184247942</v>
          </cell>
          <cell r="L134">
            <v>12958.064184247942</v>
          </cell>
          <cell r="M134">
            <v>12958.064184247942</v>
          </cell>
          <cell r="N134">
            <v>12958.064184247942</v>
          </cell>
          <cell r="O134">
            <v>12958.064184247942</v>
          </cell>
          <cell r="P134">
            <v>12958.064184247942</v>
          </cell>
          <cell r="Q134">
            <v>12958.064184247942</v>
          </cell>
          <cell r="R134">
            <v>12958.064184247942</v>
          </cell>
          <cell r="S134">
            <v>12958.064184247942</v>
          </cell>
          <cell r="T134">
            <v>12958.064184247942</v>
          </cell>
          <cell r="U134">
            <v>12958.064184247942</v>
          </cell>
          <cell r="V134">
            <v>12958.064184247942</v>
          </cell>
          <cell r="W134">
            <v>12958.064184247942</v>
          </cell>
          <cell r="X134">
            <v>12958.064184247942</v>
          </cell>
          <cell r="Y134">
            <v>12958.064184247942</v>
          </cell>
          <cell r="Z134">
            <v>12958.064184247942</v>
          </cell>
          <cell r="AA134">
            <v>12958.064184247942</v>
          </cell>
          <cell r="AB134">
            <v>12958.064184247942</v>
          </cell>
          <cell r="AC134">
            <v>12958.064184247942</v>
          </cell>
          <cell r="AD134">
            <v>12958.064184247942</v>
          </cell>
          <cell r="AE134">
            <v>12958.064184247942</v>
          </cell>
          <cell r="AF134">
            <v>12958.064184247942</v>
          </cell>
          <cell r="AG134">
            <v>12958.064184247942</v>
          </cell>
          <cell r="AH134">
            <v>12958.064184247942</v>
          </cell>
          <cell r="AI134">
            <v>12958.064184247942</v>
          </cell>
          <cell r="AJ134">
            <v>12958.064184247942</v>
          </cell>
          <cell r="AK134">
            <v>12958.064184247942</v>
          </cell>
          <cell r="AL134">
            <v>12958.064184247942</v>
          </cell>
          <cell r="AM134">
            <v>12958.064184247942</v>
          </cell>
          <cell r="AN134">
            <v>12958.064184247942</v>
          </cell>
          <cell r="AO134">
            <v>12958.064184247942</v>
          </cell>
          <cell r="AP134">
            <v>12958.064184247942</v>
          </cell>
          <cell r="AQ134">
            <v>12958.064184247942</v>
          </cell>
          <cell r="AR134">
            <v>12958.064184247942</v>
          </cell>
          <cell r="AS134">
            <v>12958.064184247942</v>
          </cell>
          <cell r="AT134">
            <v>12958.064184247942</v>
          </cell>
          <cell r="AU134">
            <v>12958.064184247942</v>
          </cell>
          <cell r="AV134">
            <v>12958.064184247942</v>
          </cell>
          <cell r="AW134">
            <v>12958.064184247942</v>
          </cell>
          <cell r="AX134">
            <v>12958.064184247942</v>
          </cell>
          <cell r="AY134">
            <v>12958.064184247942</v>
          </cell>
          <cell r="AZ134">
            <v>12958.064184247942</v>
          </cell>
          <cell r="BA134">
            <v>12958.064184247942</v>
          </cell>
          <cell r="BB134">
            <v>12958.064184247942</v>
          </cell>
          <cell r="BC134">
            <v>12958.064184247942</v>
          </cell>
          <cell r="BD134">
            <v>12958.064184247942</v>
          </cell>
          <cell r="BE134">
            <v>12958.064184247942</v>
          </cell>
          <cell r="BF134">
            <v>12958.064184247942</v>
          </cell>
          <cell r="BG134">
            <v>12958.064184247942</v>
          </cell>
          <cell r="BH134">
            <v>12958.064184247942</v>
          </cell>
          <cell r="BI134">
            <v>12958.064184247942</v>
          </cell>
          <cell r="BJ134">
            <v>12958.064184247942</v>
          </cell>
          <cell r="BK134">
            <v>12958.064184247942</v>
          </cell>
          <cell r="BL134">
            <v>12958.064184247942</v>
          </cell>
          <cell r="BM134">
            <v>12958.064184247942</v>
          </cell>
          <cell r="BN134">
            <v>12958.064184247942</v>
          </cell>
          <cell r="BO134">
            <v>12958.064184247942</v>
          </cell>
          <cell r="BP134">
            <v>12958.064184247942</v>
          </cell>
          <cell r="BQ134">
            <v>12958.064184247942</v>
          </cell>
          <cell r="BR134">
            <v>0</v>
          </cell>
          <cell r="BS134">
            <v>0</v>
          </cell>
          <cell r="BT134">
            <v>0</v>
          </cell>
          <cell r="BU134">
            <v>0</v>
          </cell>
          <cell r="BV134">
            <v>0</v>
          </cell>
          <cell r="BW134">
            <v>0</v>
          </cell>
        </row>
        <row r="135">
          <cell r="B135" t="str">
            <v>Medium|2045</v>
          </cell>
          <cell r="E135">
            <v>12958.064184247942</v>
          </cell>
          <cell r="F135">
            <v>12958.064184247942</v>
          </cell>
          <cell r="G135">
            <v>12958.064184247942</v>
          </cell>
          <cell r="H135">
            <v>12958.064184247942</v>
          </cell>
          <cell r="I135">
            <v>12958.064184247942</v>
          </cell>
          <cell r="J135">
            <v>12958.064184247942</v>
          </cell>
          <cell r="K135">
            <v>12958.064184247942</v>
          </cell>
          <cell r="L135">
            <v>12958.064184247942</v>
          </cell>
          <cell r="M135">
            <v>12958.064184247942</v>
          </cell>
          <cell r="N135">
            <v>12958.064184247942</v>
          </cell>
          <cell r="O135">
            <v>12958.064184247942</v>
          </cell>
          <cell r="P135">
            <v>12958.064184247942</v>
          </cell>
          <cell r="Q135">
            <v>12958.064184247942</v>
          </cell>
          <cell r="R135">
            <v>12958.064184247942</v>
          </cell>
          <cell r="S135">
            <v>12958.064184247942</v>
          </cell>
          <cell r="T135">
            <v>12958.064184247942</v>
          </cell>
          <cell r="U135">
            <v>12958.064184247942</v>
          </cell>
          <cell r="V135">
            <v>12958.064184247942</v>
          </cell>
          <cell r="W135">
            <v>12958.064184247942</v>
          </cell>
          <cell r="X135">
            <v>12958.064184247942</v>
          </cell>
          <cell r="Y135">
            <v>12958.064184247942</v>
          </cell>
          <cell r="Z135">
            <v>12958.064184247942</v>
          </cell>
          <cell r="AA135">
            <v>12958.064184247942</v>
          </cell>
          <cell r="AB135">
            <v>12958.064184247942</v>
          </cell>
          <cell r="AC135">
            <v>12958.064184247942</v>
          </cell>
          <cell r="AD135">
            <v>12958.064184247942</v>
          </cell>
          <cell r="AE135">
            <v>12958.064184247942</v>
          </cell>
          <cell r="AF135">
            <v>12958.064184247942</v>
          </cell>
          <cell r="AG135">
            <v>12958.064184247942</v>
          </cell>
          <cell r="AH135">
            <v>12958.064184247942</v>
          </cell>
          <cell r="AI135">
            <v>12958.064184247942</v>
          </cell>
          <cell r="AJ135">
            <v>12958.064184247942</v>
          </cell>
          <cell r="AK135">
            <v>12958.064184247942</v>
          </cell>
          <cell r="AL135">
            <v>12958.064184247942</v>
          </cell>
          <cell r="AM135">
            <v>12958.064184247942</v>
          </cell>
          <cell r="AN135">
            <v>12958.064184247942</v>
          </cell>
          <cell r="AO135">
            <v>12958.064184247942</v>
          </cell>
          <cell r="AP135">
            <v>12958.064184247942</v>
          </cell>
          <cell r="AQ135">
            <v>12958.064184247942</v>
          </cell>
          <cell r="AR135">
            <v>12958.064184247942</v>
          </cell>
          <cell r="AS135">
            <v>12958.064184247942</v>
          </cell>
          <cell r="AT135">
            <v>12958.064184247942</v>
          </cell>
          <cell r="AU135">
            <v>12958.064184247942</v>
          </cell>
          <cell r="AV135">
            <v>12958.064184247942</v>
          </cell>
          <cell r="AW135">
            <v>12958.064184247942</v>
          </cell>
          <cell r="AX135">
            <v>12958.064184247942</v>
          </cell>
          <cell r="AY135">
            <v>12958.064184247942</v>
          </cell>
          <cell r="AZ135">
            <v>12958.064184247942</v>
          </cell>
          <cell r="BA135">
            <v>12958.064184247942</v>
          </cell>
          <cell r="BB135">
            <v>12958.064184247942</v>
          </cell>
          <cell r="BC135">
            <v>12958.064184247942</v>
          </cell>
          <cell r="BD135">
            <v>12958.064184247942</v>
          </cell>
          <cell r="BE135">
            <v>12958.064184247942</v>
          </cell>
          <cell r="BF135">
            <v>12958.064184247942</v>
          </cell>
          <cell r="BG135">
            <v>12958.064184247942</v>
          </cell>
          <cell r="BH135">
            <v>12958.064184247942</v>
          </cell>
          <cell r="BI135">
            <v>12958.064184247942</v>
          </cell>
          <cell r="BJ135">
            <v>12958.064184247942</v>
          </cell>
          <cell r="BK135">
            <v>12958.064184247942</v>
          </cell>
          <cell r="BL135">
            <v>12958.064184247942</v>
          </cell>
          <cell r="BM135">
            <v>12958.064184247942</v>
          </cell>
          <cell r="BN135">
            <v>12958.064184247942</v>
          </cell>
          <cell r="BO135">
            <v>12958.064184247942</v>
          </cell>
          <cell r="BP135">
            <v>12958.064184247942</v>
          </cell>
          <cell r="BQ135">
            <v>12958.064184247942</v>
          </cell>
          <cell r="BR135">
            <v>12958.064184247942</v>
          </cell>
          <cell r="BS135">
            <v>0</v>
          </cell>
          <cell r="BT135">
            <v>0</v>
          </cell>
          <cell r="BU135">
            <v>0</v>
          </cell>
          <cell r="BV135">
            <v>0</v>
          </cell>
          <cell r="BW135">
            <v>0</v>
          </cell>
        </row>
        <row r="136">
          <cell r="B136" t="str">
            <v>Medium|2046</v>
          </cell>
          <cell r="E136">
            <v>12958.064184247942</v>
          </cell>
          <cell r="F136">
            <v>12958.064184247942</v>
          </cell>
          <cell r="G136">
            <v>12958.064184247942</v>
          </cell>
          <cell r="H136">
            <v>12958.064184247942</v>
          </cell>
          <cell r="I136">
            <v>12958.064184247942</v>
          </cell>
          <cell r="J136">
            <v>12958.064184247942</v>
          </cell>
          <cell r="K136">
            <v>12958.064184247942</v>
          </cell>
          <cell r="L136">
            <v>12958.064184247942</v>
          </cell>
          <cell r="M136">
            <v>12958.064184247942</v>
          </cell>
          <cell r="N136">
            <v>12958.064184247942</v>
          </cell>
          <cell r="O136">
            <v>12958.064184247942</v>
          </cell>
          <cell r="P136">
            <v>12958.064184247942</v>
          </cell>
          <cell r="Q136">
            <v>12958.064184247942</v>
          </cell>
          <cell r="R136">
            <v>12958.064184247942</v>
          </cell>
          <cell r="S136">
            <v>12958.064184247942</v>
          </cell>
          <cell r="T136">
            <v>12958.064184247942</v>
          </cell>
          <cell r="U136">
            <v>12958.064184247942</v>
          </cell>
          <cell r="V136">
            <v>12958.064184247942</v>
          </cell>
          <cell r="W136">
            <v>12958.064184247942</v>
          </cell>
          <cell r="X136">
            <v>12958.064184247942</v>
          </cell>
          <cell r="Y136">
            <v>12958.064184247942</v>
          </cell>
          <cell r="Z136">
            <v>12958.064184247942</v>
          </cell>
          <cell r="AA136">
            <v>12958.064184247942</v>
          </cell>
          <cell r="AB136">
            <v>12958.064184247942</v>
          </cell>
          <cell r="AC136">
            <v>12958.064184247942</v>
          </cell>
          <cell r="AD136">
            <v>12958.064184247942</v>
          </cell>
          <cell r="AE136">
            <v>12958.064184247942</v>
          </cell>
          <cell r="AF136">
            <v>12958.064184247942</v>
          </cell>
          <cell r="AG136">
            <v>12958.064184247942</v>
          </cell>
          <cell r="AH136">
            <v>12958.064184247942</v>
          </cell>
          <cell r="AI136">
            <v>12958.064184247942</v>
          </cell>
          <cell r="AJ136">
            <v>12958.064184247942</v>
          </cell>
          <cell r="AK136">
            <v>12958.064184247942</v>
          </cell>
          <cell r="AL136">
            <v>12958.064184247942</v>
          </cell>
          <cell r="AM136">
            <v>12958.064184247942</v>
          </cell>
          <cell r="AN136">
            <v>12958.064184247942</v>
          </cell>
          <cell r="AO136">
            <v>12958.064184247942</v>
          </cell>
          <cell r="AP136">
            <v>12958.064184247942</v>
          </cell>
          <cell r="AQ136">
            <v>12958.064184247942</v>
          </cell>
          <cell r="AR136">
            <v>12958.064184247942</v>
          </cell>
          <cell r="AS136">
            <v>12958.064184247942</v>
          </cell>
          <cell r="AT136">
            <v>12958.064184247942</v>
          </cell>
          <cell r="AU136">
            <v>12958.064184247942</v>
          </cell>
          <cell r="AV136">
            <v>12958.064184247942</v>
          </cell>
          <cell r="AW136">
            <v>12958.064184247942</v>
          </cell>
          <cell r="AX136">
            <v>12958.064184247942</v>
          </cell>
          <cell r="AY136">
            <v>12958.064184247942</v>
          </cell>
          <cell r="AZ136">
            <v>12958.064184247942</v>
          </cell>
          <cell r="BA136">
            <v>12958.064184247942</v>
          </cell>
          <cell r="BB136">
            <v>12958.064184247942</v>
          </cell>
          <cell r="BC136">
            <v>12958.064184247942</v>
          </cell>
          <cell r="BD136">
            <v>12958.064184247942</v>
          </cell>
          <cell r="BE136">
            <v>12958.064184247942</v>
          </cell>
          <cell r="BF136">
            <v>12958.064184247942</v>
          </cell>
          <cell r="BG136">
            <v>12958.064184247942</v>
          </cell>
          <cell r="BH136">
            <v>12958.064184247942</v>
          </cell>
          <cell r="BI136">
            <v>12958.064184247942</v>
          </cell>
          <cell r="BJ136">
            <v>12958.064184247942</v>
          </cell>
          <cell r="BK136">
            <v>12958.064184247942</v>
          </cell>
          <cell r="BL136">
            <v>12958.064184247942</v>
          </cell>
          <cell r="BM136">
            <v>12958.064184247942</v>
          </cell>
          <cell r="BN136">
            <v>12958.064184247942</v>
          </cell>
          <cell r="BO136">
            <v>12958.064184247942</v>
          </cell>
          <cell r="BP136">
            <v>12958.064184247942</v>
          </cell>
          <cell r="BQ136">
            <v>12958.064184247942</v>
          </cell>
          <cell r="BR136">
            <v>12958.064184247942</v>
          </cell>
          <cell r="BS136">
            <v>12958.064184247942</v>
          </cell>
          <cell r="BT136">
            <v>0</v>
          </cell>
          <cell r="BU136">
            <v>0</v>
          </cell>
          <cell r="BV136">
            <v>0</v>
          </cell>
          <cell r="BW136">
            <v>0</v>
          </cell>
        </row>
        <row r="137">
          <cell r="B137" t="str">
            <v>Medium|2047</v>
          </cell>
          <cell r="E137">
            <v>12958.064184247942</v>
          </cell>
          <cell r="F137">
            <v>12958.064184247942</v>
          </cell>
          <cell r="G137">
            <v>12958.064184247942</v>
          </cell>
          <cell r="H137">
            <v>12958.064184247942</v>
          </cell>
          <cell r="I137">
            <v>12958.064184247942</v>
          </cell>
          <cell r="J137">
            <v>12958.064184247942</v>
          </cell>
          <cell r="K137">
            <v>12958.064184247942</v>
          </cell>
          <cell r="L137">
            <v>12958.064184247942</v>
          </cell>
          <cell r="M137">
            <v>12958.064184247942</v>
          </cell>
          <cell r="N137">
            <v>12958.064184247942</v>
          </cell>
          <cell r="O137">
            <v>12958.064184247942</v>
          </cell>
          <cell r="P137">
            <v>12958.064184247942</v>
          </cell>
          <cell r="Q137">
            <v>12958.064184247942</v>
          </cell>
          <cell r="R137">
            <v>12958.064184247942</v>
          </cell>
          <cell r="S137">
            <v>12958.064184247942</v>
          </cell>
          <cell r="T137">
            <v>12958.064184247942</v>
          </cell>
          <cell r="U137">
            <v>12958.064184247942</v>
          </cell>
          <cell r="V137">
            <v>12958.064184247942</v>
          </cell>
          <cell r="W137">
            <v>12958.064184247942</v>
          </cell>
          <cell r="X137">
            <v>12958.064184247942</v>
          </cell>
          <cell r="Y137">
            <v>12958.064184247942</v>
          </cell>
          <cell r="Z137">
            <v>12958.064184247942</v>
          </cell>
          <cell r="AA137">
            <v>12958.064184247942</v>
          </cell>
          <cell r="AB137">
            <v>12958.064184247942</v>
          </cell>
          <cell r="AC137">
            <v>12958.064184247942</v>
          </cell>
          <cell r="AD137">
            <v>12958.064184247942</v>
          </cell>
          <cell r="AE137">
            <v>12958.064184247942</v>
          </cell>
          <cell r="AF137">
            <v>12958.064184247942</v>
          </cell>
          <cell r="AG137">
            <v>12958.064184247942</v>
          </cell>
          <cell r="AH137">
            <v>12958.064184247942</v>
          </cell>
          <cell r="AI137">
            <v>12958.064184247942</v>
          </cell>
          <cell r="AJ137">
            <v>12958.064184247942</v>
          </cell>
          <cell r="AK137">
            <v>12958.064184247942</v>
          </cell>
          <cell r="AL137">
            <v>12958.064184247942</v>
          </cell>
          <cell r="AM137">
            <v>12958.064184247942</v>
          </cell>
          <cell r="AN137">
            <v>12958.064184247942</v>
          </cell>
          <cell r="AO137">
            <v>12958.064184247942</v>
          </cell>
          <cell r="AP137">
            <v>12958.064184247942</v>
          </cell>
          <cell r="AQ137">
            <v>12958.064184247942</v>
          </cell>
          <cell r="AR137">
            <v>12958.064184247942</v>
          </cell>
          <cell r="AS137">
            <v>12958.064184247942</v>
          </cell>
          <cell r="AT137">
            <v>12958.064184247942</v>
          </cell>
          <cell r="AU137">
            <v>12958.064184247942</v>
          </cell>
          <cell r="AV137">
            <v>12958.064184247942</v>
          </cell>
          <cell r="AW137">
            <v>12958.064184247942</v>
          </cell>
          <cell r="AX137">
            <v>12958.064184247942</v>
          </cell>
          <cell r="AY137">
            <v>12958.064184247942</v>
          </cell>
          <cell r="AZ137">
            <v>12958.064184247942</v>
          </cell>
          <cell r="BA137">
            <v>12958.064184247942</v>
          </cell>
          <cell r="BB137">
            <v>12958.064184247942</v>
          </cell>
          <cell r="BC137">
            <v>12958.064184247942</v>
          </cell>
          <cell r="BD137">
            <v>12958.064184247942</v>
          </cell>
          <cell r="BE137">
            <v>12958.064184247942</v>
          </cell>
          <cell r="BF137">
            <v>12958.064184247942</v>
          </cell>
          <cell r="BG137">
            <v>12958.064184247942</v>
          </cell>
          <cell r="BH137">
            <v>12958.064184247942</v>
          </cell>
          <cell r="BI137">
            <v>12958.064184247942</v>
          </cell>
          <cell r="BJ137">
            <v>12958.064184247942</v>
          </cell>
          <cell r="BK137">
            <v>12958.064184247942</v>
          </cell>
          <cell r="BL137">
            <v>12958.064184247942</v>
          </cell>
          <cell r="BM137">
            <v>12958.064184247942</v>
          </cell>
          <cell r="BN137">
            <v>12958.064184247942</v>
          </cell>
          <cell r="BO137">
            <v>12958.064184247942</v>
          </cell>
          <cell r="BP137">
            <v>12958.064184247942</v>
          </cell>
          <cell r="BQ137">
            <v>12958.064184247942</v>
          </cell>
          <cell r="BR137">
            <v>12958.064184247942</v>
          </cell>
          <cell r="BS137">
            <v>12958.064184247942</v>
          </cell>
          <cell r="BT137">
            <v>12958.064184247942</v>
          </cell>
          <cell r="BU137">
            <v>0</v>
          </cell>
          <cell r="BV137">
            <v>0</v>
          </cell>
          <cell r="BW137">
            <v>0</v>
          </cell>
        </row>
        <row r="138">
          <cell r="B138" t="str">
            <v>Medium|2048</v>
          </cell>
          <cell r="E138">
            <v>12958.064184247942</v>
          </cell>
          <cell r="F138">
            <v>12958.064184247942</v>
          </cell>
          <cell r="G138">
            <v>12958.064184247942</v>
          </cell>
          <cell r="H138">
            <v>12958.064184247942</v>
          </cell>
          <cell r="I138">
            <v>12958.064184247942</v>
          </cell>
          <cell r="J138">
            <v>12958.064184247942</v>
          </cell>
          <cell r="K138">
            <v>12958.064184247942</v>
          </cell>
          <cell r="L138">
            <v>12958.064184247942</v>
          </cell>
          <cell r="M138">
            <v>12958.064184247942</v>
          </cell>
          <cell r="N138">
            <v>12958.064184247942</v>
          </cell>
          <cell r="O138">
            <v>12958.064184247942</v>
          </cell>
          <cell r="P138">
            <v>12958.064184247942</v>
          </cell>
          <cell r="Q138">
            <v>12958.064184247942</v>
          </cell>
          <cell r="R138">
            <v>12958.064184247942</v>
          </cell>
          <cell r="S138">
            <v>12958.064184247942</v>
          </cell>
          <cell r="T138">
            <v>12958.064184247942</v>
          </cell>
          <cell r="U138">
            <v>12958.064184247942</v>
          </cell>
          <cell r="V138">
            <v>12958.064184247942</v>
          </cell>
          <cell r="W138">
            <v>12958.064184247942</v>
          </cell>
          <cell r="X138">
            <v>12958.064184247942</v>
          </cell>
          <cell r="Y138">
            <v>12958.064184247942</v>
          </cell>
          <cell r="Z138">
            <v>12958.064184247942</v>
          </cell>
          <cell r="AA138">
            <v>12958.064184247942</v>
          </cell>
          <cell r="AB138">
            <v>12958.064184247942</v>
          </cell>
          <cell r="AC138">
            <v>12958.064184247942</v>
          </cell>
          <cell r="AD138">
            <v>12958.064184247942</v>
          </cell>
          <cell r="AE138">
            <v>12958.064184247942</v>
          </cell>
          <cell r="AF138">
            <v>12958.064184247942</v>
          </cell>
          <cell r="AG138">
            <v>12958.064184247942</v>
          </cell>
          <cell r="AH138">
            <v>12958.064184247942</v>
          </cell>
          <cell r="AI138">
            <v>12958.064184247942</v>
          </cell>
          <cell r="AJ138">
            <v>12958.064184247942</v>
          </cell>
          <cell r="AK138">
            <v>12958.064184247942</v>
          </cell>
          <cell r="AL138">
            <v>12958.064184247942</v>
          </cell>
          <cell r="AM138">
            <v>12958.064184247942</v>
          </cell>
          <cell r="AN138">
            <v>12958.064184247942</v>
          </cell>
          <cell r="AO138">
            <v>12958.064184247942</v>
          </cell>
          <cell r="AP138">
            <v>12958.064184247942</v>
          </cell>
          <cell r="AQ138">
            <v>12958.064184247942</v>
          </cell>
          <cell r="AR138">
            <v>12958.064184247942</v>
          </cell>
          <cell r="AS138">
            <v>12958.064184247942</v>
          </cell>
          <cell r="AT138">
            <v>12958.064184247942</v>
          </cell>
          <cell r="AU138">
            <v>12958.064184247942</v>
          </cell>
          <cell r="AV138">
            <v>12958.064184247942</v>
          </cell>
          <cell r="AW138">
            <v>12958.064184247942</v>
          </cell>
          <cell r="AX138">
            <v>12958.064184247942</v>
          </cell>
          <cell r="AY138">
            <v>12958.064184247942</v>
          </cell>
          <cell r="AZ138">
            <v>12958.064184247942</v>
          </cell>
          <cell r="BA138">
            <v>12958.064184247942</v>
          </cell>
          <cell r="BB138">
            <v>12958.064184247942</v>
          </cell>
          <cell r="BC138">
            <v>12958.064184247942</v>
          </cell>
          <cell r="BD138">
            <v>12958.064184247942</v>
          </cell>
          <cell r="BE138">
            <v>12958.064184247942</v>
          </cell>
          <cell r="BF138">
            <v>12958.064184247942</v>
          </cell>
          <cell r="BG138">
            <v>12958.064184247942</v>
          </cell>
          <cell r="BH138">
            <v>12958.064184247942</v>
          </cell>
          <cell r="BI138">
            <v>12958.064184247942</v>
          </cell>
          <cell r="BJ138">
            <v>12958.064184247942</v>
          </cell>
          <cell r="BK138">
            <v>12958.064184247942</v>
          </cell>
          <cell r="BL138">
            <v>12958.064184247942</v>
          </cell>
          <cell r="BM138">
            <v>12958.064184247942</v>
          </cell>
          <cell r="BN138">
            <v>12958.064184247942</v>
          </cell>
          <cell r="BO138">
            <v>12958.064184247942</v>
          </cell>
          <cell r="BP138">
            <v>12958.064184247942</v>
          </cell>
          <cell r="BQ138">
            <v>12958.064184247942</v>
          </cell>
          <cell r="BR138">
            <v>12958.064184247942</v>
          </cell>
          <cell r="BS138">
            <v>12958.064184247942</v>
          </cell>
          <cell r="BT138">
            <v>12958.064184247942</v>
          </cell>
          <cell r="BU138">
            <v>12958.064184247942</v>
          </cell>
          <cell r="BV138">
            <v>0</v>
          </cell>
          <cell r="BW138">
            <v>0</v>
          </cell>
        </row>
        <row r="139">
          <cell r="B139" t="str">
            <v>Medium|2049</v>
          </cell>
          <cell r="E139">
            <v>12958.064184247942</v>
          </cell>
          <cell r="F139">
            <v>12958.064184247942</v>
          </cell>
          <cell r="G139">
            <v>12958.064184247942</v>
          </cell>
          <cell r="H139">
            <v>12958.064184247942</v>
          </cell>
          <cell r="I139">
            <v>12958.064184247942</v>
          </cell>
          <cell r="J139">
            <v>12958.064184247942</v>
          </cell>
          <cell r="K139">
            <v>12958.064184247942</v>
          </cell>
          <cell r="L139">
            <v>12958.064184247942</v>
          </cell>
          <cell r="M139">
            <v>12958.064184247942</v>
          </cell>
          <cell r="N139">
            <v>12958.064184247942</v>
          </cell>
          <cell r="O139">
            <v>12958.064184247942</v>
          </cell>
          <cell r="P139">
            <v>12958.064184247942</v>
          </cell>
          <cell r="Q139">
            <v>12958.064184247942</v>
          </cell>
          <cell r="R139">
            <v>12958.064184247942</v>
          </cell>
          <cell r="S139">
            <v>12958.064184247942</v>
          </cell>
          <cell r="T139">
            <v>12958.064184247942</v>
          </cell>
          <cell r="U139">
            <v>12958.064184247942</v>
          </cell>
          <cell r="V139">
            <v>12958.064184247942</v>
          </cell>
          <cell r="W139">
            <v>12958.064184247942</v>
          </cell>
          <cell r="X139">
            <v>12958.064184247942</v>
          </cell>
          <cell r="Y139">
            <v>12958.064184247942</v>
          </cell>
          <cell r="Z139">
            <v>12958.064184247942</v>
          </cell>
          <cell r="AA139">
            <v>12958.064184247942</v>
          </cell>
          <cell r="AB139">
            <v>12958.064184247942</v>
          </cell>
          <cell r="AC139">
            <v>12958.064184247942</v>
          </cell>
          <cell r="AD139">
            <v>12958.064184247942</v>
          </cell>
          <cell r="AE139">
            <v>12958.064184247942</v>
          </cell>
          <cell r="AF139">
            <v>12958.064184247942</v>
          </cell>
          <cell r="AG139">
            <v>12958.064184247942</v>
          </cell>
          <cell r="AH139">
            <v>12958.064184247942</v>
          </cell>
          <cell r="AI139">
            <v>12958.064184247942</v>
          </cell>
          <cell r="AJ139">
            <v>12958.064184247942</v>
          </cell>
          <cell r="AK139">
            <v>12958.064184247942</v>
          </cell>
          <cell r="AL139">
            <v>12958.064184247942</v>
          </cell>
          <cell r="AM139">
            <v>12958.064184247942</v>
          </cell>
          <cell r="AN139">
            <v>12958.064184247942</v>
          </cell>
          <cell r="AO139">
            <v>12958.064184247942</v>
          </cell>
          <cell r="AP139">
            <v>12958.064184247942</v>
          </cell>
          <cell r="AQ139">
            <v>12958.064184247942</v>
          </cell>
          <cell r="AR139">
            <v>12958.064184247942</v>
          </cell>
          <cell r="AS139">
            <v>12958.064184247942</v>
          </cell>
          <cell r="AT139">
            <v>12958.064184247942</v>
          </cell>
          <cell r="AU139">
            <v>12958.064184247942</v>
          </cell>
          <cell r="AV139">
            <v>12958.064184247942</v>
          </cell>
          <cell r="AW139">
            <v>12958.064184247942</v>
          </cell>
          <cell r="AX139">
            <v>12958.064184247942</v>
          </cell>
          <cell r="AY139">
            <v>12958.064184247942</v>
          </cell>
          <cell r="AZ139">
            <v>12958.064184247942</v>
          </cell>
          <cell r="BA139">
            <v>12958.064184247942</v>
          </cell>
          <cell r="BB139">
            <v>12958.064184247942</v>
          </cell>
          <cell r="BC139">
            <v>12958.064184247942</v>
          </cell>
          <cell r="BD139">
            <v>12958.064184247942</v>
          </cell>
          <cell r="BE139">
            <v>12958.064184247942</v>
          </cell>
          <cell r="BF139">
            <v>12958.064184247942</v>
          </cell>
          <cell r="BG139">
            <v>12958.064184247942</v>
          </cell>
          <cell r="BH139">
            <v>12958.064184247942</v>
          </cell>
          <cell r="BI139">
            <v>12958.064184247942</v>
          </cell>
          <cell r="BJ139">
            <v>12958.064184247942</v>
          </cell>
          <cell r="BK139">
            <v>12958.064184247942</v>
          </cell>
          <cell r="BL139">
            <v>12958.064184247942</v>
          </cell>
          <cell r="BM139">
            <v>12958.064184247942</v>
          </cell>
          <cell r="BN139">
            <v>12958.064184247942</v>
          </cell>
          <cell r="BO139">
            <v>12958.064184247942</v>
          </cell>
          <cell r="BP139">
            <v>12958.064184247942</v>
          </cell>
          <cell r="BQ139">
            <v>12958.064184247942</v>
          </cell>
          <cell r="BR139">
            <v>12958.064184247942</v>
          </cell>
          <cell r="BS139">
            <v>12958.064184247942</v>
          </cell>
          <cell r="BT139">
            <v>12958.064184247942</v>
          </cell>
          <cell r="BU139">
            <v>12958.064184247942</v>
          </cell>
          <cell r="BV139">
            <v>12958.064184247942</v>
          </cell>
          <cell r="BW139">
            <v>0</v>
          </cell>
        </row>
        <row r="140">
          <cell r="B140" t="str">
            <v>Medium|2050</v>
          </cell>
          <cell r="E140">
            <v>12958.064184247942</v>
          </cell>
          <cell r="F140">
            <v>12958.064184247942</v>
          </cell>
          <cell r="G140">
            <v>12958.064184247942</v>
          </cell>
          <cell r="H140">
            <v>12958.064184247942</v>
          </cell>
          <cell r="I140">
            <v>12958.064184247942</v>
          </cell>
          <cell r="J140">
            <v>12958.064184247942</v>
          </cell>
          <cell r="K140">
            <v>12958.064184247942</v>
          </cell>
          <cell r="L140">
            <v>12958.064184247942</v>
          </cell>
          <cell r="M140">
            <v>12958.064184247942</v>
          </cell>
          <cell r="N140">
            <v>12958.064184247942</v>
          </cell>
          <cell r="O140">
            <v>12958.064184247942</v>
          </cell>
          <cell r="P140">
            <v>12958.064184247942</v>
          </cell>
          <cell r="Q140">
            <v>12958.064184247942</v>
          </cell>
          <cell r="R140">
            <v>12958.064184247942</v>
          </cell>
          <cell r="S140">
            <v>12958.064184247942</v>
          </cell>
          <cell r="T140">
            <v>12958.064184247942</v>
          </cell>
          <cell r="U140">
            <v>12958.064184247942</v>
          </cell>
          <cell r="V140">
            <v>12958.064184247942</v>
          </cell>
          <cell r="W140">
            <v>12958.064184247942</v>
          </cell>
          <cell r="X140">
            <v>12958.064184247942</v>
          </cell>
          <cell r="Y140">
            <v>12958.064184247942</v>
          </cell>
          <cell r="Z140">
            <v>12958.064184247942</v>
          </cell>
          <cell r="AA140">
            <v>12958.064184247942</v>
          </cell>
          <cell r="AB140">
            <v>12958.064184247942</v>
          </cell>
          <cell r="AC140">
            <v>12958.064184247942</v>
          </cell>
          <cell r="AD140">
            <v>12958.064184247942</v>
          </cell>
          <cell r="AE140">
            <v>12958.064184247942</v>
          </cell>
          <cell r="AF140">
            <v>12958.064184247942</v>
          </cell>
          <cell r="AG140">
            <v>12958.064184247942</v>
          </cell>
          <cell r="AH140">
            <v>12958.064184247942</v>
          </cell>
          <cell r="AI140">
            <v>12958.064184247942</v>
          </cell>
          <cell r="AJ140">
            <v>12958.064184247942</v>
          </cell>
          <cell r="AK140">
            <v>12958.064184247942</v>
          </cell>
          <cell r="AL140">
            <v>12958.064184247942</v>
          </cell>
          <cell r="AM140">
            <v>12958.064184247942</v>
          </cell>
          <cell r="AN140">
            <v>12958.064184247942</v>
          </cell>
          <cell r="AO140">
            <v>12958.064184247942</v>
          </cell>
          <cell r="AP140">
            <v>12958.064184247942</v>
          </cell>
          <cell r="AQ140">
            <v>12958.064184247942</v>
          </cell>
          <cell r="AR140">
            <v>12958.064184247942</v>
          </cell>
          <cell r="AS140">
            <v>12958.064184247942</v>
          </cell>
          <cell r="AT140">
            <v>12958.064184247942</v>
          </cell>
          <cell r="AU140">
            <v>12958.064184247942</v>
          </cell>
          <cell r="AV140">
            <v>12958.064184247942</v>
          </cell>
          <cell r="AW140">
            <v>12958.064184247942</v>
          </cell>
          <cell r="AX140">
            <v>12958.064184247942</v>
          </cell>
          <cell r="AY140">
            <v>12958.064184247942</v>
          </cell>
          <cell r="AZ140">
            <v>12958.064184247942</v>
          </cell>
          <cell r="BA140">
            <v>12958.064184247942</v>
          </cell>
          <cell r="BB140">
            <v>12958.064184247942</v>
          </cell>
          <cell r="BC140">
            <v>12958.064184247942</v>
          </cell>
          <cell r="BD140">
            <v>12958.064184247942</v>
          </cell>
          <cell r="BE140">
            <v>12958.064184247942</v>
          </cell>
          <cell r="BF140">
            <v>12958.064184247942</v>
          </cell>
          <cell r="BG140">
            <v>12958.064184247942</v>
          </cell>
          <cell r="BH140">
            <v>12958.064184247942</v>
          </cell>
          <cell r="BI140">
            <v>12958.064184247942</v>
          </cell>
          <cell r="BJ140">
            <v>12958.064184247942</v>
          </cell>
          <cell r="BK140">
            <v>12958.064184247942</v>
          </cell>
          <cell r="BL140">
            <v>12958.064184247942</v>
          </cell>
          <cell r="BM140">
            <v>12958.064184247942</v>
          </cell>
          <cell r="BN140">
            <v>12958.064184247942</v>
          </cell>
          <cell r="BO140">
            <v>12958.064184247942</v>
          </cell>
          <cell r="BP140">
            <v>12958.064184247942</v>
          </cell>
          <cell r="BQ140">
            <v>12958.064184247942</v>
          </cell>
          <cell r="BR140">
            <v>12958.064184247942</v>
          </cell>
          <cell r="BS140">
            <v>12958.064184247942</v>
          </cell>
          <cell r="BT140">
            <v>12958.064184247942</v>
          </cell>
          <cell r="BU140">
            <v>12958.064184247942</v>
          </cell>
          <cell r="BV140">
            <v>12958.064184247942</v>
          </cell>
          <cell r="BW140">
            <v>12958.064184247942</v>
          </cell>
        </row>
        <row r="143">
          <cell r="B143" t="str">
            <v>Heavy Single</v>
          </cell>
        </row>
        <row r="145">
          <cell r="E145">
            <v>1980</v>
          </cell>
          <cell r="F145">
            <v>1981</v>
          </cell>
          <cell r="G145">
            <v>1982</v>
          </cell>
          <cell r="H145">
            <v>1983</v>
          </cell>
          <cell r="I145">
            <v>1984</v>
          </cell>
          <cell r="J145">
            <v>1985</v>
          </cell>
          <cell r="K145">
            <v>1986</v>
          </cell>
          <cell r="L145">
            <v>1987</v>
          </cell>
          <cell r="M145">
            <v>1988</v>
          </cell>
          <cell r="N145">
            <v>1989</v>
          </cell>
          <cell r="O145">
            <v>1990</v>
          </cell>
          <cell r="P145">
            <v>1991</v>
          </cell>
          <cell r="Q145">
            <v>1992</v>
          </cell>
          <cell r="R145">
            <v>1993</v>
          </cell>
          <cell r="S145">
            <v>1994</v>
          </cell>
          <cell r="T145">
            <v>1995</v>
          </cell>
          <cell r="U145">
            <v>1996</v>
          </cell>
          <cell r="V145">
            <v>1997</v>
          </cell>
          <cell r="W145">
            <v>1998</v>
          </cell>
          <cell r="X145">
            <v>1999</v>
          </cell>
          <cell r="Y145">
            <v>2000</v>
          </cell>
          <cell r="Z145">
            <v>2001</v>
          </cell>
          <cell r="AA145">
            <v>2002</v>
          </cell>
          <cell r="AB145">
            <v>2003</v>
          </cell>
          <cell r="AC145">
            <v>2004</v>
          </cell>
          <cell r="AD145">
            <v>2005</v>
          </cell>
          <cell r="AE145">
            <v>2006</v>
          </cell>
          <cell r="AF145">
            <v>2007</v>
          </cell>
          <cell r="AG145">
            <v>2008</v>
          </cell>
          <cell r="AH145">
            <v>2009</v>
          </cell>
          <cell r="AI145">
            <v>2010</v>
          </cell>
          <cell r="AJ145">
            <v>2011</v>
          </cell>
          <cell r="AK145">
            <v>2012</v>
          </cell>
          <cell r="AL145">
            <v>2013</v>
          </cell>
          <cell r="AM145">
            <v>2014</v>
          </cell>
          <cell r="AN145">
            <v>2015</v>
          </cell>
          <cell r="AO145">
            <v>2016</v>
          </cell>
          <cell r="AP145">
            <v>2017</v>
          </cell>
          <cell r="AQ145">
            <v>2018</v>
          </cell>
          <cell r="AR145">
            <v>2019</v>
          </cell>
          <cell r="AS145">
            <v>2020</v>
          </cell>
          <cell r="AT145">
            <v>2021</v>
          </cell>
          <cell r="AU145">
            <v>2022</v>
          </cell>
          <cell r="AV145">
            <v>2023</v>
          </cell>
          <cell r="AW145">
            <v>2024</v>
          </cell>
          <cell r="AX145">
            <v>2025</v>
          </cell>
          <cell r="AY145">
            <v>2026</v>
          </cell>
          <cell r="AZ145">
            <v>2027</v>
          </cell>
          <cell r="BA145">
            <v>2028</v>
          </cell>
          <cell r="BB145">
            <v>2029</v>
          </cell>
          <cell r="BC145">
            <v>2030</v>
          </cell>
          <cell r="BD145">
            <v>2031</v>
          </cell>
          <cell r="BE145">
            <v>2032</v>
          </cell>
          <cell r="BF145">
            <v>2033</v>
          </cell>
          <cell r="BG145">
            <v>2034</v>
          </cell>
          <cell r="BH145">
            <v>2035</v>
          </cell>
          <cell r="BI145">
            <v>2036</v>
          </cell>
          <cell r="BJ145">
            <v>2037</v>
          </cell>
          <cell r="BK145">
            <v>2038</v>
          </cell>
          <cell r="BL145">
            <v>2039</v>
          </cell>
          <cell r="BM145">
            <v>2040</v>
          </cell>
          <cell r="BN145">
            <v>2041</v>
          </cell>
          <cell r="BO145">
            <v>2042</v>
          </cell>
          <cell r="BP145">
            <v>2043</v>
          </cell>
          <cell r="BQ145">
            <v>2044</v>
          </cell>
          <cell r="BR145">
            <v>2045</v>
          </cell>
          <cell r="BS145">
            <v>2046</v>
          </cell>
          <cell r="BT145">
            <v>2047</v>
          </cell>
          <cell r="BU145">
            <v>2048</v>
          </cell>
          <cell r="BV145">
            <v>2049</v>
          </cell>
          <cell r="BW145">
            <v>2050</v>
          </cell>
        </row>
        <row r="147">
          <cell r="B147" t="str">
            <v>Heavy Single|2010</v>
          </cell>
          <cell r="E147">
            <v>12958.064184247942</v>
          </cell>
          <cell r="F147">
            <v>12958.064184247942</v>
          </cell>
          <cell r="G147">
            <v>12958.064184247942</v>
          </cell>
          <cell r="H147">
            <v>12958.064184247942</v>
          </cell>
          <cell r="I147">
            <v>12958.064184247942</v>
          </cell>
          <cell r="J147">
            <v>12958.064184247942</v>
          </cell>
          <cell r="K147">
            <v>12958.064184247942</v>
          </cell>
          <cell r="L147">
            <v>12958.064184247942</v>
          </cell>
          <cell r="M147">
            <v>12958.064184247942</v>
          </cell>
          <cell r="N147">
            <v>12958.064184247942</v>
          </cell>
          <cell r="O147">
            <v>12958.064184247942</v>
          </cell>
          <cell r="P147">
            <v>12958.064184247942</v>
          </cell>
          <cell r="Q147">
            <v>12958.064184247942</v>
          </cell>
          <cell r="R147">
            <v>12958.064184247942</v>
          </cell>
          <cell r="S147">
            <v>12958.064184247942</v>
          </cell>
          <cell r="T147">
            <v>12958.064184247942</v>
          </cell>
          <cell r="U147">
            <v>12958.064184247942</v>
          </cell>
          <cell r="V147">
            <v>12958.064184247942</v>
          </cell>
          <cell r="W147">
            <v>12958.064184247942</v>
          </cell>
          <cell r="X147">
            <v>12958.064184247942</v>
          </cell>
          <cell r="Y147">
            <v>12958.064184247942</v>
          </cell>
          <cell r="Z147">
            <v>12958.064184247942</v>
          </cell>
          <cell r="AA147">
            <v>12958.064184247942</v>
          </cell>
          <cell r="AB147">
            <v>12958.064184247942</v>
          </cell>
          <cell r="AC147">
            <v>12958.064184247942</v>
          </cell>
          <cell r="AD147">
            <v>12958.064184247942</v>
          </cell>
          <cell r="AE147">
            <v>12958.064184247942</v>
          </cell>
          <cell r="AF147">
            <v>12958.064184247942</v>
          </cell>
          <cell r="AG147">
            <v>12958.064184247942</v>
          </cell>
          <cell r="AH147">
            <v>12958.064184247942</v>
          </cell>
          <cell r="AI147">
            <v>12958.064184247942</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row>
        <row r="148">
          <cell r="B148" t="str">
            <v>Heavy Single|2011</v>
          </cell>
          <cell r="E148">
            <v>12958.064184247942</v>
          </cell>
          <cell r="F148">
            <v>12958.064184247942</v>
          </cell>
          <cell r="G148">
            <v>12958.064184247942</v>
          </cell>
          <cell r="H148">
            <v>12958.064184247942</v>
          </cell>
          <cell r="I148">
            <v>12958.064184247942</v>
          </cell>
          <cell r="J148">
            <v>12958.064184247942</v>
          </cell>
          <cell r="K148">
            <v>12958.064184247942</v>
          </cell>
          <cell r="L148">
            <v>12958.064184247942</v>
          </cell>
          <cell r="M148">
            <v>12958.064184247942</v>
          </cell>
          <cell r="N148">
            <v>12958.064184247942</v>
          </cell>
          <cell r="O148">
            <v>12958.064184247942</v>
          </cell>
          <cell r="P148">
            <v>12958.064184247942</v>
          </cell>
          <cell r="Q148">
            <v>12958.064184247942</v>
          </cell>
          <cell r="R148">
            <v>12958.064184247942</v>
          </cell>
          <cell r="S148">
            <v>12958.064184247942</v>
          </cell>
          <cell r="T148">
            <v>12958.064184247942</v>
          </cell>
          <cell r="U148">
            <v>12958.064184247942</v>
          </cell>
          <cell r="V148">
            <v>12958.064184247942</v>
          </cell>
          <cell r="W148">
            <v>12958.064184247942</v>
          </cell>
          <cell r="X148">
            <v>12958.064184247942</v>
          </cell>
          <cell r="Y148">
            <v>12958.064184247942</v>
          </cell>
          <cell r="Z148">
            <v>12958.064184247942</v>
          </cell>
          <cell r="AA148">
            <v>12958.064184247942</v>
          </cell>
          <cell r="AB148">
            <v>12958.064184247942</v>
          </cell>
          <cell r="AC148">
            <v>12958.064184247942</v>
          </cell>
          <cell r="AD148">
            <v>12958.064184247942</v>
          </cell>
          <cell r="AE148">
            <v>12958.064184247942</v>
          </cell>
          <cell r="AF148">
            <v>12958.064184247942</v>
          </cell>
          <cell r="AG148">
            <v>12958.064184247942</v>
          </cell>
          <cell r="AH148">
            <v>12958.064184247942</v>
          </cell>
          <cell r="AI148">
            <v>12958.064184247942</v>
          </cell>
          <cell r="AJ148">
            <v>12958.064184247942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row>
        <row r="149">
          <cell r="B149" t="str">
            <v>Heavy Single|2012</v>
          </cell>
          <cell r="E149">
            <v>12958.064184247942</v>
          </cell>
          <cell r="F149">
            <v>12958.064184247942</v>
          </cell>
          <cell r="G149">
            <v>12958.064184247942</v>
          </cell>
          <cell r="H149">
            <v>12958.064184247942</v>
          </cell>
          <cell r="I149">
            <v>12958.064184247942</v>
          </cell>
          <cell r="J149">
            <v>12958.064184247942</v>
          </cell>
          <cell r="K149">
            <v>12958.064184247942</v>
          </cell>
          <cell r="L149">
            <v>12958.064184247942</v>
          </cell>
          <cell r="M149">
            <v>12958.064184247942</v>
          </cell>
          <cell r="N149">
            <v>12958.064184247942</v>
          </cell>
          <cell r="O149">
            <v>12958.064184247942</v>
          </cell>
          <cell r="P149">
            <v>12958.064184247942</v>
          </cell>
          <cell r="Q149">
            <v>12958.064184247942</v>
          </cell>
          <cell r="R149">
            <v>12958.064184247942</v>
          </cell>
          <cell r="S149">
            <v>12958.064184247942</v>
          </cell>
          <cell r="T149">
            <v>12958.064184247942</v>
          </cell>
          <cell r="U149">
            <v>12958.064184247942</v>
          </cell>
          <cell r="V149">
            <v>12958.064184247942</v>
          </cell>
          <cell r="W149">
            <v>12958.064184247942</v>
          </cell>
          <cell r="X149">
            <v>12958.064184247942</v>
          </cell>
          <cell r="Y149">
            <v>12958.064184247942</v>
          </cell>
          <cell r="Z149">
            <v>12958.064184247942</v>
          </cell>
          <cell r="AA149">
            <v>12958.064184247942</v>
          </cell>
          <cell r="AB149">
            <v>12958.064184247942</v>
          </cell>
          <cell r="AC149">
            <v>12958.064184247942</v>
          </cell>
          <cell r="AD149">
            <v>12958.064184247942</v>
          </cell>
          <cell r="AE149">
            <v>12958.064184247942</v>
          </cell>
          <cell r="AF149">
            <v>12958.064184247942</v>
          </cell>
          <cell r="AG149">
            <v>12958.064184247942</v>
          </cell>
          <cell r="AH149">
            <v>12958.064184247942</v>
          </cell>
          <cell r="AI149">
            <v>12958.064184247942</v>
          </cell>
          <cell r="AJ149">
            <v>12958.064184247942</v>
          </cell>
          <cell r="AK149">
            <v>12958.064184247942</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row>
        <row r="150">
          <cell r="B150" t="str">
            <v>Heavy Single|2013</v>
          </cell>
          <cell r="E150">
            <v>12958.064184247942</v>
          </cell>
          <cell r="F150">
            <v>12958.064184247942</v>
          </cell>
          <cell r="G150">
            <v>12958.064184247942</v>
          </cell>
          <cell r="H150">
            <v>12958.064184247942</v>
          </cell>
          <cell r="I150">
            <v>12958.064184247942</v>
          </cell>
          <cell r="J150">
            <v>12958.064184247942</v>
          </cell>
          <cell r="K150">
            <v>12958.064184247942</v>
          </cell>
          <cell r="L150">
            <v>12958.064184247942</v>
          </cell>
          <cell r="M150">
            <v>12958.064184247942</v>
          </cell>
          <cell r="N150">
            <v>12958.064184247942</v>
          </cell>
          <cell r="O150">
            <v>12958.064184247942</v>
          </cell>
          <cell r="P150">
            <v>12958.064184247942</v>
          </cell>
          <cell r="Q150">
            <v>12958.064184247942</v>
          </cell>
          <cell r="R150">
            <v>12958.064184247942</v>
          </cell>
          <cell r="S150">
            <v>12958.064184247942</v>
          </cell>
          <cell r="T150">
            <v>12958.064184247942</v>
          </cell>
          <cell r="U150">
            <v>12958.064184247942</v>
          </cell>
          <cell r="V150">
            <v>12958.064184247942</v>
          </cell>
          <cell r="W150">
            <v>12958.064184247942</v>
          </cell>
          <cell r="X150">
            <v>12958.064184247942</v>
          </cell>
          <cell r="Y150">
            <v>12958.064184247942</v>
          </cell>
          <cell r="Z150">
            <v>12958.064184247942</v>
          </cell>
          <cell r="AA150">
            <v>12958.064184247942</v>
          </cell>
          <cell r="AB150">
            <v>12958.064184247942</v>
          </cell>
          <cell r="AC150">
            <v>12958.064184247942</v>
          </cell>
          <cell r="AD150">
            <v>12958.064184247942</v>
          </cell>
          <cell r="AE150">
            <v>12958.064184247942</v>
          </cell>
          <cell r="AF150">
            <v>12958.064184247942</v>
          </cell>
          <cell r="AG150">
            <v>12958.064184247942</v>
          </cell>
          <cell r="AH150">
            <v>12958.064184247942</v>
          </cell>
          <cell r="AI150">
            <v>12958.064184247942</v>
          </cell>
          <cell r="AJ150">
            <v>12958.064184247942</v>
          </cell>
          <cell r="AK150">
            <v>12958.064184247942</v>
          </cell>
          <cell r="AL150">
            <v>12958.064184247942</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row>
        <row r="151">
          <cell r="B151" t="str">
            <v>Heavy Single|2014</v>
          </cell>
          <cell r="E151">
            <v>12958.064184247942</v>
          </cell>
          <cell r="F151">
            <v>12958.064184247942</v>
          </cell>
          <cell r="G151">
            <v>12958.064184247942</v>
          </cell>
          <cell r="H151">
            <v>12958.064184247942</v>
          </cell>
          <cell r="I151">
            <v>12958.064184247942</v>
          </cell>
          <cell r="J151">
            <v>12958.064184247942</v>
          </cell>
          <cell r="K151">
            <v>12958.064184247942</v>
          </cell>
          <cell r="L151">
            <v>12958.064184247942</v>
          </cell>
          <cell r="M151">
            <v>12958.064184247942</v>
          </cell>
          <cell r="N151">
            <v>12958.064184247942</v>
          </cell>
          <cell r="O151">
            <v>12958.064184247942</v>
          </cell>
          <cell r="P151">
            <v>12958.064184247942</v>
          </cell>
          <cell r="Q151">
            <v>12958.064184247942</v>
          </cell>
          <cell r="R151">
            <v>12958.064184247942</v>
          </cell>
          <cell r="S151">
            <v>12958.064184247942</v>
          </cell>
          <cell r="T151">
            <v>12958.064184247942</v>
          </cell>
          <cell r="U151">
            <v>12958.064184247942</v>
          </cell>
          <cell r="V151">
            <v>12958.064184247942</v>
          </cell>
          <cell r="W151">
            <v>12958.064184247942</v>
          </cell>
          <cell r="X151">
            <v>12958.064184247942</v>
          </cell>
          <cell r="Y151">
            <v>12958.064184247942</v>
          </cell>
          <cell r="Z151">
            <v>12958.064184247942</v>
          </cell>
          <cell r="AA151">
            <v>12958.064184247942</v>
          </cell>
          <cell r="AB151">
            <v>12958.064184247942</v>
          </cell>
          <cell r="AC151">
            <v>12958.064184247942</v>
          </cell>
          <cell r="AD151">
            <v>12958.064184247942</v>
          </cell>
          <cell r="AE151">
            <v>12958.064184247942</v>
          </cell>
          <cell r="AF151">
            <v>12958.064184247942</v>
          </cell>
          <cell r="AG151">
            <v>12958.064184247942</v>
          </cell>
          <cell r="AH151">
            <v>12958.064184247942</v>
          </cell>
          <cell r="AI151">
            <v>12958.064184247942</v>
          </cell>
          <cell r="AJ151">
            <v>12958.064184247942</v>
          </cell>
          <cell r="AK151">
            <v>12958.064184247942</v>
          </cell>
          <cell r="AL151">
            <v>12958.064184247942</v>
          </cell>
          <cell r="AM151">
            <v>12958.064184247942</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row>
        <row r="152">
          <cell r="B152" t="str">
            <v>Heavy Single|2015</v>
          </cell>
          <cell r="E152">
            <v>12958.064184247942</v>
          </cell>
          <cell r="F152">
            <v>12958.064184247942</v>
          </cell>
          <cell r="G152">
            <v>12958.064184247942</v>
          </cell>
          <cell r="H152">
            <v>12958.064184247942</v>
          </cell>
          <cell r="I152">
            <v>12958.064184247942</v>
          </cell>
          <cell r="J152">
            <v>12958.064184247942</v>
          </cell>
          <cell r="K152">
            <v>12958.064184247942</v>
          </cell>
          <cell r="L152">
            <v>12958.064184247942</v>
          </cell>
          <cell r="M152">
            <v>12958.064184247942</v>
          </cell>
          <cell r="N152">
            <v>12958.064184247942</v>
          </cell>
          <cell r="O152">
            <v>12958.064184247942</v>
          </cell>
          <cell r="P152">
            <v>12958.064184247942</v>
          </cell>
          <cell r="Q152">
            <v>12958.064184247942</v>
          </cell>
          <cell r="R152">
            <v>12958.064184247942</v>
          </cell>
          <cell r="S152">
            <v>12958.064184247942</v>
          </cell>
          <cell r="T152">
            <v>12958.064184247942</v>
          </cell>
          <cell r="U152">
            <v>12958.064184247942</v>
          </cell>
          <cell r="V152">
            <v>12958.064184247942</v>
          </cell>
          <cell r="W152">
            <v>12958.064184247942</v>
          </cell>
          <cell r="X152">
            <v>12958.064184247942</v>
          </cell>
          <cell r="Y152">
            <v>12958.064184247942</v>
          </cell>
          <cell r="Z152">
            <v>12958.064184247942</v>
          </cell>
          <cell r="AA152">
            <v>12958.064184247942</v>
          </cell>
          <cell r="AB152">
            <v>12958.064184247942</v>
          </cell>
          <cell r="AC152">
            <v>12958.064184247942</v>
          </cell>
          <cell r="AD152">
            <v>12958.064184247942</v>
          </cell>
          <cell r="AE152">
            <v>12958.064184247942</v>
          </cell>
          <cell r="AF152">
            <v>12958.064184247942</v>
          </cell>
          <cell r="AG152">
            <v>12958.064184247942</v>
          </cell>
          <cell r="AH152">
            <v>12958.064184247942</v>
          </cell>
          <cell r="AI152">
            <v>12958.064184247942</v>
          </cell>
          <cell r="AJ152">
            <v>12958.064184247942</v>
          </cell>
          <cell r="AK152">
            <v>12958.064184247942</v>
          </cell>
          <cell r="AL152">
            <v>12958.064184247942</v>
          </cell>
          <cell r="AM152">
            <v>12958.064184247942</v>
          </cell>
          <cell r="AN152">
            <v>12958.064184247942</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row>
        <row r="153">
          <cell r="B153" t="str">
            <v>Heavy Single|2016</v>
          </cell>
          <cell r="E153">
            <v>12958.064184247942</v>
          </cell>
          <cell r="F153">
            <v>12958.064184247942</v>
          </cell>
          <cell r="G153">
            <v>12958.064184247942</v>
          </cell>
          <cell r="H153">
            <v>12958.064184247942</v>
          </cell>
          <cell r="I153">
            <v>12958.064184247942</v>
          </cell>
          <cell r="J153">
            <v>12958.064184247942</v>
          </cell>
          <cell r="K153">
            <v>12958.064184247942</v>
          </cell>
          <cell r="L153">
            <v>12958.064184247942</v>
          </cell>
          <cell r="M153">
            <v>12958.064184247942</v>
          </cell>
          <cell r="N153">
            <v>12958.064184247942</v>
          </cell>
          <cell r="O153">
            <v>12958.064184247942</v>
          </cell>
          <cell r="P153">
            <v>12958.064184247942</v>
          </cell>
          <cell r="Q153">
            <v>12958.064184247942</v>
          </cell>
          <cell r="R153">
            <v>12958.064184247942</v>
          </cell>
          <cell r="S153">
            <v>12958.064184247942</v>
          </cell>
          <cell r="T153">
            <v>12958.064184247942</v>
          </cell>
          <cell r="U153">
            <v>12958.064184247942</v>
          </cell>
          <cell r="V153">
            <v>12958.064184247942</v>
          </cell>
          <cell r="W153">
            <v>12958.064184247942</v>
          </cell>
          <cell r="X153">
            <v>12958.064184247942</v>
          </cell>
          <cell r="Y153">
            <v>12958.064184247942</v>
          </cell>
          <cell r="Z153">
            <v>12958.064184247942</v>
          </cell>
          <cell r="AA153">
            <v>12958.064184247942</v>
          </cell>
          <cell r="AB153">
            <v>12958.064184247942</v>
          </cell>
          <cell r="AC153">
            <v>12958.064184247942</v>
          </cell>
          <cell r="AD153">
            <v>12958.064184247942</v>
          </cell>
          <cell r="AE153">
            <v>12958.064184247942</v>
          </cell>
          <cell r="AF153">
            <v>12958.064184247942</v>
          </cell>
          <cell r="AG153">
            <v>12958.064184247942</v>
          </cell>
          <cell r="AH153">
            <v>12958.064184247942</v>
          </cell>
          <cell r="AI153">
            <v>12958.064184247942</v>
          </cell>
          <cell r="AJ153">
            <v>12958.064184247942</v>
          </cell>
          <cell r="AK153">
            <v>12958.064184247942</v>
          </cell>
          <cell r="AL153">
            <v>12958.064184247942</v>
          </cell>
          <cell r="AM153">
            <v>12958.064184247942</v>
          </cell>
          <cell r="AN153">
            <v>12958.064184247942</v>
          </cell>
          <cell r="AO153">
            <v>12958.064184247942</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row>
        <row r="154">
          <cell r="B154" t="str">
            <v>Heavy Single|2017</v>
          </cell>
          <cell r="E154">
            <v>12958.064184247942</v>
          </cell>
          <cell r="F154">
            <v>12958.064184247942</v>
          </cell>
          <cell r="G154">
            <v>12958.064184247942</v>
          </cell>
          <cell r="H154">
            <v>12958.064184247942</v>
          </cell>
          <cell r="I154">
            <v>12958.064184247942</v>
          </cell>
          <cell r="J154">
            <v>12958.064184247942</v>
          </cell>
          <cell r="K154">
            <v>12958.064184247942</v>
          </cell>
          <cell r="L154">
            <v>12958.064184247942</v>
          </cell>
          <cell r="M154">
            <v>12958.064184247942</v>
          </cell>
          <cell r="N154">
            <v>12958.064184247942</v>
          </cell>
          <cell r="O154">
            <v>12958.064184247942</v>
          </cell>
          <cell r="P154">
            <v>12958.064184247942</v>
          </cell>
          <cell r="Q154">
            <v>12958.064184247942</v>
          </cell>
          <cell r="R154">
            <v>12958.064184247942</v>
          </cell>
          <cell r="S154">
            <v>12958.064184247942</v>
          </cell>
          <cell r="T154">
            <v>12958.064184247942</v>
          </cell>
          <cell r="U154">
            <v>12958.064184247942</v>
          </cell>
          <cell r="V154">
            <v>12958.064184247942</v>
          </cell>
          <cell r="W154">
            <v>12958.064184247942</v>
          </cell>
          <cell r="X154">
            <v>12958.064184247942</v>
          </cell>
          <cell r="Y154">
            <v>12958.064184247942</v>
          </cell>
          <cell r="Z154">
            <v>12958.064184247942</v>
          </cell>
          <cell r="AA154">
            <v>12958.064184247942</v>
          </cell>
          <cell r="AB154">
            <v>12958.064184247942</v>
          </cell>
          <cell r="AC154">
            <v>12958.064184247942</v>
          </cell>
          <cell r="AD154">
            <v>12958.064184247942</v>
          </cell>
          <cell r="AE154">
            <v>12958.064184247942</v>
          </cell>
          <cell r="AF154">
            <v>12958.064184247942</v>
          </cell>
          <cell r="AG154">
            <v>12958.064184247942</v>
          </cell>
          <cell r="AH154">
            <v>12958.064184247942</v>
          </cell>
          <cell r="AI154">
            <v>12958.064184247942</v>
          </cell>
          <cell r="AJ154">
            <v>12958.064184247942</v>
          </cell>
          <cell r="AK154">
            <v>12958.064184247942</v>
          </cell>
          <cell r="AL154">
            <v>12958.064184247942</v>
          </cell>
          <cell r="AM154">
            <v>12958.064184247942</v>
          </cell>
          <cell r="AN154">
            <v>12958.064184247942</v>
          </cell>
          <cell r="AO154">
            <v>12958.064184247942</v>
          </cell>
          <cell r="AP154">
            <v>12958.064184247942</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row>
        <row r="155">
          <cell r="B155" t="str">
            <v>Heavy Single|2018</v>
          </cell>
          <cell r="E155">
            <v>12958.064184247942</v>
          </cell>
          <cell r="F155">
            <v>12958.064184247942</v>
          </cell>
          <cell r="G155">
            <v>12958.064184247942</v>
          </cell>
          <cell r="H155">
            <v>12958.064184247942</v>
          </cell>
          <cell r="I155">
            <v>12958.064184247942</v>
          </cell>
          <cell r="J155">
            <v>12958.064184247942</v>
          </cell>
          <cell r="K155">
            <v>12958.064184247942</v>
          </cell>
          <cell r="L155">
            <v>12958.064184247942</v>
          </cell>
          <cell r="M155">
            <v>12958.064184247942</v>
          </cell>
          <cell r="N155">
            <v>12958.064184247942</v>
          </cell>
          <cell r="O155">
            <v>12958.064184247942</v>
          </cell>
          <cell r="P155">
            <v>12958.064184247942</v>
          </cell>
          <cell r="Q155">
            <v>12958.064184247942</v>
          </cell>
          <cell r="R155">
            <v>12958.064184247942</v>
          </cell>
          <cell r="S155">
            <v>12958.064184247942</v>
          </cell>
          <cell r="T155">
            <v>12958.064184247942</v>
          </cell>
          <cell r="U155">
            <v>12958.064184247942</v>
          </cell>
          <cell r="V155">
            <v>12958.064184247942</v>
          </cell>
          <cell r="W155">
            <v>12958.064184247942</v>
          </cell>
          <cell r="X155">
            <v>12958.064184247942</v>
          </cell>
          <cell r="Y155">
            <v>12958.064184247942</v>
          </cell>
          <cell r="Z155">
            <v>12958.064184247942</v>
          </cell>
          <cell r="AA155">
            <v>12958.064184247942</v>
          </cell>
          <cell r="AB155">
            <v>12958.064184247942</v>
          </cell>
          <cell r="AC155">
            <v>12958.064184247942</v>
          </cell>
          <cell r="AD155">
            <v>12958.064184247942</v>
          </cell>
          <cell r="AE155">
            <v>12958.064184247942</v>
          </cell>
          <cell r="AF155">
            <v>12958.064184247942</v>
          </cell>
          <cell r="AG155">
            <v>12958.064184247942</v>
          </cell>
          <cell r="AH155">
            <v>12958.064184247942</v>
          </cell>
          <cell r="AI155">
            <v>12958.064184247942</v>
          </cell>
          <cell r="AJ155">
            <v>12958.064184247942</v>
          </cell>
          <cell r="AK155">
            <v>12958.064184247942</v>
          </cell>
          <cell r="AL155">
            <v>12958.064184247942</v>
          </cell>
          <cell r="AM155">
            <v>12958.064184247942</v>
          </cell>
          <cell r="AN155">
            <v>12958.064184247942</v>
          </cell>
          <cell r="AO155">
            <v>12958.064184247942</v>
          </cell>
          <cell r="AP155">
            <v>12958.064184247942</v>
          </cell>
          <cell r="AQ155">
            <v>12958.064184247942</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row>
        <row r="156">
          <cell r="B156" t="str">
            <v>Heavy Single|2019</v>
          </cell>
          <cell r="E156">
            <v>12958.064184247942</v>
          </cell>
          <cell r="F156">
            <v>12958.064184247942</v>
          </cell>
          <cell r="G156">
            <v>12958.064184247942</v>
          </cell>
          <cell r="H156">
            <v>12958.064184247942</v>
          </cell>
          <cell r="I156">
            <v>12958.064184247942</v>
          </cell>
          <cell r="J156">
            <v>12958.064184247942</v>
          </cell>
          <cell r="K156">
            <v>12958.064184247942</v>
          </cell>
          <cell r="L156">
            <v>12958.064184247942</v>
          </cell>
          <cell r="M156">
            <v>12958.064184247942</v>
          </cell>
          <cell r="N156">
            <v>12958.064184247942</v>
          </cell>
          <cell r="O156">
            <v>12958.064184247942</v>
          </cell>
          <cell r="P156">
            <v>12958.064184247942</v>
          </cell>
          <cell r="Q156">
            <v>12958.064184247942</v>
          </cell>
          <cell r="R156">
            <v>12958.064184247942</v>
          </cell>
          <cell r="S156">
            <v>12958.064184247942</v>
          </cell>
          <cell r="T156">
            <v>12958.064184247942</v>
          </cell>
          <cell r="U156">
            <v>12958.064184247942</v>
          </cell>
          <cell r="V156">
            <v>12958.064184247942</v>
          </cell>
          <cell r="W156">
            <v>12958.064184247942</v>
          </cell>
          <cell r="X156">
            <v>12958.064184247942</v>
          </cell>
          <cell r="Y156">
            <v>12958.064184247942</v>
          </cell>
          <cell r="Z156">
            <v>12958.064184247942</v>
          </cell>
          <cell r="AA156">
            <v>12958.064184247942</v>
          </cell>
          <cell r="AB156">
            <v>12958.064184247942</v>
          </cell>
          <cell r="AC156">
            <v>12958.064184247942</v>
          </cell>
          <cell r="AD156">
            <v>12958.064184247942</v>
          </cell>
          <cell r="AE156">
            <v>12958.064184247942</v>
          </cell>
          <cell r="AF156">
            <v>12958.064184247942</v>
          </cell>
          <cell r="AG156">
            <v>12958.064184247942</v>
          </cell>
          <cell r="AH156">
            <v>12958.064184247942</v>
          </cell>
          <cell r="AI156">
            <v>12958.064184247942</v>
          </cell>
          <cell r="AJ156">
            <v>12958.064184247942</v>
          </cell>
          <cell r="AK156">
            <v>12958.064184247942</v>
          </cell>
          <cell r="AL156">
            <v>12958.064184247942</v>
          </cell>
          <cell r="AM156">
            <v>12958.064184247942</v>
          </cell>
          <cell r="AN156">
            <v>12958.064184247942</v>
          </cell>
          <cell r="AO156">
            <v>12958.064184247942</v>
          </cell>
          <cell r="AP156">
            <v>12958.064184247942</v>
          </cell>
          <cell r="AQ156">
            <v>12958.064184247942</v>
          </cell>
          <cell r="AR156">
            <v>12958.064184247942</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row>
        <row r="157">
          <cell r="B157" t="str">
            <v>Heavy Single|2020</v>
          </cell>
          <cell r="E157">
            <v>12958.064184247942</v>
          </cell>
          <cell r="F157">
            <v>12958.064184247942</v>
          </cell>
          <cell r="G157">
            <v>12958.064184247942</v>
          </cell>
          <cell r="H157">
            <v>12958.064184247942</v>
          </cell>
          <cell r="I157">
            <v>12958.064184247942</v>
          </cell>
          <cell r="J157">
            <v>12958.064184247942</v>
          </cell>
          <cell r="K157">
            <v>12958.064184247942</v>
          </cell>
          <cell r="L157">
            <v>12958.064184247942</v>
          </cell>
          <cell r="M157">
            <v>12958.064184247942</v>
          </cell>
          <cell r="N157">
            <v>12958.064184247942</v>
          </cell>
          <cell r="O157">
            <v>12958.064184247942</v>
          </cell>
          <cell r="P157">
            <v>12958.064184247942</v>
          </cell>
          <cell r="Q157">
            <v>12958.064184247942</v>
          </cell>
          <cell r="R157">
            <v>12958.064184247942</v>
          </cell>
          <cell r="S157">
            <v>12958.064184247942</v>
          </cell>
          <cell r="T157">
            <v>12958.064184247942</v>
          </cell>
          <cell r="U157">
            <v>12958.064184247942</v>
          </cell>
          <cell r="V157">
            <v>12958.064184247942</v>
          </cell>
          <cell r="W157">
            <v>12958.064184247942</v>
          </cell>
          <cell r="X157">
            <v>12958.064184247942</v>
          </cell>
          <cell r="Y157">
            <v>12958.064184247942</v>
          </cell>
          <cell r="Z157">
            <v>12958.064184247942</v>
          </cell>
          <cell r="AA157">
            <v>12958.064184247942</v>
          </cell>
          <cell r="AB157">
            <v>12958.064184247942</v>
          </cell>
          <cell r="AC157">
            <v>12958.064184247942</v>
          </cell>
          <cell r="AD157">
            <v>12958.064184247942</v>
          </cell>
          <cell r="AE157">
            <v>12958.064184247942</v>
          </cell>
          <cell r="AF157">
            <v>12958.064184247942</v>
          </cell>
          <cell r="AG157">
            <v>12958.064184247942</v>
          </cell>
          <cell r="AH157">
            <v>12958.064184247942</v>
          </cell>
          <cell r="AI157">
            <v>12958.064184247942</v>
          </cell>
          <cell r="AJ157">
            <v>12958.064184247942</v>
          </cell>
          <cell r="AK157">
            <v>12958.064184247942</v>
          </cell>
          <cell r="AL157">
            <v>12958.064184247942</v>
          </cell>
          <cell r="AM157">
            <v>12958.064184247942</v>
          </cell>
          <cell r="AN157">
            <v>12958.064184247942</v>
          </cell>
          <cell r="AO157">
            <v>12958.064184247942</v>
          </cell>
          <cell r="AP157">
            <v>12958.064184247942</v>
          </cell>
          <cell r="AQ157">
            <v>12958.064184247942</v>
          </cell>
          <cell r="AR157">
            <v>12958.064184247942</v>
          </cell>
          <cell r="AS157">
            <v>12958.064184247942</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row>
        <row r="158">
          <cell r="B158" t="str">
            <v>Heavy Single|2021</v>
          </cell>
          <cell r="E158">
            <v>12958.064184247942</v>
          </cell>
          <cell r="F158">
            <v>12958.064184247942</v>
          </cell>
          <cell r="G158">
            <v>12958.064184247942</v>
          </cell>
          <cell r="H158">
            <v>12958.064184247942</v>
          </cell>
          <cell r="I158">
            <v>12958.064184247942</v>
          </cell>
          <cell r="J158">
            <v>12958.064184247942</v>
          </cell>
          <cell r="K158">
            <v>12958.064184247942</v>
          </cell>
          <cell r="L158">
            <v>12958.064184247942</v>
          </cell>
          <cell r="M158">
            <v>12958.064184247942</v>
          </cell>
          <cell r="N158">
            <v>12958.064184247942</v>
          </cell>
          <cell r="O158">
            <v>12958.064184247942</v>
          </cell>
          <cell r="P158">
            <v>12958.064184247942</v>
          </cell>
          <cell r="Q158">
            <v>12958.064184247942</v>
          </cell>
          <cell r="R158">
            <v>12958.064184247942</v>
          </cell>
          <cell r="S158">
            <v>12958.064184247942</v>
          </cell>
          <cell r="T158">
            <v>12958.064184247942</v>
          </cell>
          <cell r="U158">
            <v>12958.064184247942</v>
          </cell>
          <cell r="V158">
            <v>12958.064184247942</v>
          </cell>
          <cell r="W158">
            <v>12958.064184247942</v>
          </cell>
          <cell r="X158">
            <v>12958.064184247942</v>
          </cell>
          <cell r="Y158">
            <v>12958.064184247942</v>
          </cell>
          <cell r="Z158">
            <v>12958.064184247942</v>
          </cell>
          <cell r="AA158">
            <v>12958.064184247942</v>
          </cell>
          <cell r="AB158">
            <v>12958.064184247942</v>
          </cell>
          <cell r="AC158">
            <v>12958.064184247942</v>
          </cell>
          <cell r="AD158">
            <v>12958.064184247942</v>
          </cell>
          <cell r="AE158">
            <v>12958.064184247942</v>
          </cell>
          <cell r="AF158">
            <v>12958.064184247942</v>
          </cell>
          <cell r="AG158">
            <v>12958.064184247942</v>
          </cell>
          <cell r="AH158">
            <v>12958.064184247942</v>
          </cell>
          <cell r="AI158">
            <v>12958.064184247942</v>
          </cell>
          <cell r="AJ158">
            <v>12958.064184247942</v>
          </cell>
          <cell r="AK158">
            <v>12958.064184247942</v>
          </cell>
          <cell r="AL158">
            <v>12958.064184247942</v>
          </cell>
          <cell r="AM158">
            <v>12958.064184247942</v>
          </cell>
          <cell r="AN158">
            <v>12958.064184247942</v>
          </cell>
          <cell r="AO158">
            <v>12958.064184247942</v>
          </cell>
          <cell r="AP158">
            <v>12958.064184247942</v>
          </cell>
          <cell r="AQ158">
            <v>12958.064184247942</v>
          </cell>
          <cell r="AR158">
            <v>12958.064184247942</v>
          </cell>
          <cell r="AS158">
            <v>12958.064184247942</v>
          </cell>
          <cell r="AT158">
            <v>12958.064184247942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row>
        <row r="159">
          <cell r="B159" t="str">
            <v>Heavy Single|2022</v>
          </cell>
          <cell r="E159">
            <v>12958.064184247942</v>
          </cell>
          <cell r="F159">
            <v>12958.064184247942</v>
          </cell>
          <cell r="G159">
            <v>12958.064184247942</v>
          </cell>
          <cell r="H159">
            <v>12958.064184247942</v>
          </cell>
          <cell r="I159">
            <v>12958.064184247942</v>
          </cell>
          <cell r="J159">
            <v>12958.064184247942</v>
          </cell>
          <cell r="K159">
            <v>12958.064184247942</v>
          </cell>
          <cell r="L159">
            <v>12958.064184247942</v>
          </cell>
          <cell r="M159">
            <v>12958.064184247942</v>
          </cell>
          <cell r="N159">
            <v>12958.064184247942</v>
          </cell>
          <cell r="O159">
            <v>12958.064184247942</v>
          </cell>
          <cell r="P159">
            <v>12958.064184247942</v>
          </cell>
          <cell r="Q159">
            <v>12958.064184247942</v>
          </cell>
          <cell r="R159">
            <v>12958.064184247942</v>
          </cell>
          <cell r="S159">
            <v>12958.064184247942</v>
          </cell>
          <cell r="T159">
            <v>12958.064184247942</v>
          </cell>
          <cell r="U159">
            <v>12958.064184247942</v>
          </cell>
          <cell r="V159">
            <v>12958.064184247942</v>
          </cell>
          <cell r="W159">
            <v>12958.064184247942</v>
          </cell>
          <cell r="X159">
            <v>12958.064184247942</v>
          </cell>
          <cell r="Y159">
            <v>12958.064184247942</v>
          </cell>
          <cell r="Z159">
            <v>12958.064184247942</v>
          </cell>
          <cell r="AA159">
            <v>12958.064184247942</v>
          </cell>
          <cell r="AB159">
            <v>12958.064184247942</v>
          </cell>
          <cell r="AC159">
            <v>12958.064184247942</v>
          </cell>
          <cell r="AD159">
            <v>12958.064184247942</v>
          </cell>
          <cell r="AE159">
            <v>12958.064184247942</v>
          </cell>
          <cell r="AF159">
            <v>12958.064184247942</v>
          </cell>
          <cell r="AG159">
            <v>12958.064184247942</v>
          </cell>
          <cell r="AH159">
            <v>12958.064184247942</v>
          </cell>
          <cell r="AI159">
            <v>12958.064184247942</v>
          </cell>
          <cell r="AJ159">
            <v>12958.064184247942</v>
          </cell>
          <cell r="AK159">
            <v>12958.064184247942</v>
          </cell>
          <cell r="AL159">
            <v>12958.064184247942</v>
          </cell>
          <cell r="AM159">
            <v>12958.064184247942</v>
          </cell>
          <cell r="AN159">
            <v>12958.064184247942</v>
          </cell>
          <cell r="AO159">
            <v>12958.064184247942</v>
          </cell>
          <cell r="AP159">
            <v>12958.064184247942</v>
          </cell>
          <cell r="AQ159">
            <v>12958.064184247942</v>
          </cell>
          <cell r="AR159">
            <v>12958.064184247942</v>
          </cell>
          <cell r="AS159">
            <v>12958.064184247942</v>
          </cell>
          <cell r="AT159">
            <v>12958.064184247942</v>
          </cell>
          <cell r="AU159">
            <v>12958.064184247942</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row>
        <row r="160">
          <cell r="B160" t="str">
            <v>Heavy Single|2023</v>
          </cell>
          <cell r="E160">
            <v>12958.064184247942</v>
          </cell>
          <cell r="F160">
            <v>12958.064184247942</v>
          </cell>
          <cell r="G160">
            <v>12958.064184247942</v>
          </cell>
          <cell r="H160">
            <v>12958.064184247942</v>
          </cell>
          <cell r="I160">
            <v>12958.064184247942</v>
          </cell>
          <cell r="J160">
            <v>12958.064184247942</v>
          </cell>
          <cell r="K160">
            <v>12958.064184247942</v>
          </cell>
          <cell r="L160">
            <v>12958.064184247942</v>
          </cell>
          <cell r="M160">
            <v>12958.064184247942</v>
          </cell>
          <cell r="N160">
            <v>12958.064184247942</v>
          </cell>
          <cell r="O160">
            <v>12958.064184247942</v>
          </cell>
          <cell r="P160">
            <v>12958.064184247942</v>
          </cell>
          <cell r="Q160">
            <v>12958.064184247942</v>
          </cell>
          <cell r="R160">
            <v>12958.064184247942</v>
          </cell>
          <cell r="S160">
            <v>12958.064184247942</v>
          </cell>
          <cell r="T160">
            <v>12958.064184247942</v>
          </cell>
          <cell r="U160">
            <v>12958.064184247942</v>
          </cell>
          <cell r="V160">
            <v>12958.064184247942</v>
          </cell>
          <cell r="W160">
            <v>12958.064184247942</v>
          </cell>
          <cell r="X160">
            <v>12958.064184247942</v>
          </cell>
          <cell r="Y160">
            <v>12958.064184247942</v>
          </cell>
          <cell r="Z160">
            <v>12958.064184247942</v>
          </cell>
          <cell r="AA160">
            <v>12958.064184247942</v>
          </cell>
          <cell r="AB160">
            <v>12958.064184247942</v>
          </cell>
          <cell r="AC160">
            <v>12958.064184247942</v>
          </cell>
          <cell r="AD160">
            <v>12958.064184247942</v>
          </cell>
          <cell r="AE160">
            <v>12958.064184247942</v>
          </cell>
          <cell r="AF160">
            <v>12958.064184247942</v>
          </cell>
          <cell r="AG160">
            <v>12958.064184247942</v>
          </cell>
          <cell r="AH160">
            <v>12958.064184247942</v>
          </cell>
          <cell r="AI160">
            <v>12958.064184247942</v>
          </cell>
          <cell r="AJ160">
            <v>12958.064184247942</v>
          </cell>
          <cell r="AK160">
            <v>12958.064184247942</v>
          </cell>
          <cell r="AL160">
            <v>12958.064184247942</v>
          </cell>
          <cell r="AM160">
            <v>12958.064184247942</v>
          </cell>
          <cell r="AN160">
            <v>12958.064184247942</v>
          </cell>
          <cell r="AO160">
            <v>12958.064184247942</v>
          </cell>
          <cell r="AP160">
            <v>12958.064184247942</v>
          </cell>
          <cell r="AQ160">
            <v>12958.064184247942</v>
          </cell>
          <cell r="AR160">
            <v>12958.064184247942</v>
          </cell>
          <cell r="AS160">
            <v>12958.064184247942</v>
          </cell>
          <cell r="AT160">
            <v>12958.064184247942</v>
          </cell>
          <cell r="AU160">
            <v>12958.064184247942</v>
          </cell>
          <cell r="AV160">
            <v>12958.064184247942</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row>
        <row r="161">
          <cell r="B161" t="str">
            <v>Heavy Single|2024</v>
          </cell>
          <cell r="E161">
            <v>12958.064184247942</v>
          </cell>
          <cell r="F161">
            <v>12958.064184247942</v>
          </cell>
          <cell r="G161">
            <v>12958.064184247942</v>
          </cell>
          <cell r="H161">
            <v>12958.064184247942</v>
          </cell>
          <cell r="I161">
            <v>12958.064184247942</v>
          </cell>
          <cell r="J161">
            <v>12958.064184247942</v>
          </cell>
          <cell r="K161">
            <v>12958.064184247942</v>
          </cell>
          <cell r="L161">
            <v>12958.064184247942</v>
          </cell>
          <cell r="M161">
            <v>12958.064184247942</v>
          </cell>
          <cell r="N161">
            <v>12958.064184247942</v>
          </cell>
          <cell r="O161">
            <v>12958.064184247942</v>
          </cell>
          <cell r="P161">
            <v>12958.064184247942</v>
          </cell>
          <cell r="Q161">
            <v>12958.064184247942</v>
          </cell>
          <cell r="R161">
            <v>12958.064184247942</v>
          </cell>
          <cell r="S161">
            <v>12958.064184247942</v>
          </cell>
          <cell r="T161">
            <v>12958.064184247942</v>
          </cell>
          <cell r="U161">
            <v>12958.064184247942</v>
          </cell>
          <cell r="V161">
            <v>12958.064184247942</v>
          </cell>
          <cell r="W161">
            <v>12958.064184247942</v>
          </cell>
          <cell r="X161">
            <v>12958.064184247942</v>
          </cell>
          <cell r="Y161">
            <v>12958.064184247942</v>
          </cell>
          <cell r="Z161">
            <v>12958.064184247942</v>
          </cell>
          <cell r="AA161">
            <v>12958.064184247942</v>
          </cell>
          <cell r="AB161">
            <v>12958.064184247942</v>
          </cell>
          <cell r="AC161">
            <v>12958.064184247942</v>
          </cell>
          <cell r="AD161">
            <v>12958.064184247942</v>
          </cell>
          <cell r="AE161">
            <v>12958.064184247942</v>
          </cell>
          <cell r="AF161">
            <v>12958.064184247942</v>
          </cell>
          <cell r="AG161">
            <v>12958.064184247942</v>
          </cell>
          <cell r="AH161">
            <v>12958.064184247942</v>
          </cell>
          <cell r="AI161">
            <v>12958.064184247942</v>
          </cell>
          <cell r="AJ161">
            <v>12958.064184247942</v>
          </cell>
          <cell r="AK161">
            <v>12958.064184247942</v>
          </cell>
          <cell r="AL161">
            <v>12958.064184247942</v>
          </cell>
          <cell r="AM161">
            <v>12958.064184247942</v>
          </cell>
          <cell r="AN161">
            <v>12958.064184247942</v>
          </cell>
          <cell r="AO161">
            <v>12958.064184247942</v>
          </cell>
          <cell r="AP161">
            <v>12958.064184247942</v>
          </cell>
          <cell r="AQ161">
            <v>12958.064184247942</v>
          </cell>
          <cell r="AR161">
            <v>12958.064184247942</v>
          </cell>
          <cell r="AS161">
            <v>12958.064184247942</v>
          </cell>
          <cell r="AT161">
            <v>12958.064184247942</v>
          </cell>
          <cell r="AU161">
            <v>12958.064184247942</v>
          </cell>
          <cell r="AV161">
            <v>12958.064184247942</v>
          </cell>
          <cell r="AW161">
            <v>12958.064184247942</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row>
        <row r="162">
          <cell r="B162" t="str">
            <v>Heavy Single|2025</v>
          </cell>
          <cell r="E162">
            <v>12958.064184247942</v>
          </cell>
          <cell r="F162">
            <v>12958.064184247942</v>
          </cell>
          <cell r="G162">
            <v>12958.064184247942</v>
          </cell>
          <cell r="H162">
            <v>12958.064184247942</v>
          </cell>
          <cell r="I162">
            <v>12958.064184247942</v>
          </cell>
          <cell r="J162">
            <v>12958.064184247942</v>
          </cell>
          <cell r="K162">
            <v>12958.064184247942</v>
          </cell>
          <cell r="L162">
            <v>12958.064184247942</v>
          </cell>
          <cell r="M162">
            <v>12958.064184247942</v>
          </cell>
          <cell r="N162">
            <v>12958.064184247942</v>
          </cell>
          <cell r="O162">
            <v>12958.064184247942</v>
          </cell>
          <cell r="P162">
            <v>12958.064184247942</v>
          </cell>
          <cell r="Q162">
            <v>12958.064184247942</v>
          </cell>
          <cell r="R162">
            <v>12958.064184247942</v>
          </cell>
          <cell r="S162">
            <v>12958.064184247942</v>
          </cell>
          <cell r="T162">
            <v>12958.064184247942</v>
          </cell>
          <cell r="U162">
            <v>12958.064184247942</v>
          </cell>
          <cell r="V162">
            <v>12958.064184247942</v>
          </cell>
          <cell r="W162">
            <v>12958.064184247942</v>
          </cell>
          <cell r="X162">
            <v>12958.064184247942</v>
          </cell>
          <cell r="Y162">
            <v>12958.064184247942</v>
          </cell>
          <cell r="Z162">
            <v>12958.064184247942</v>
          </cell>
          <cell r="AA162">
            <v>12958.064184247942</v>
          </cell>
          <cell r="AB162">
            <v>12958.064184247942</v>
          </cell>
          <cell r="AC162">
            <v>12958.064184247942</v>
          </cell>
          <cell r="AD162">
            <v>12958.064184247942</v>
          </cell>
          <cell r="AE162">
            <v>12958.064184247942</v>
          </cell>
          <cell r="AF162">
            <v>12958.064184247942</v>
          </cell>
          <cell r="AG162">
            <v>12958.064184247942</v>
          </cell>
          <cell r="AH162">
            <v>12958.064184247942</v>
          </cell>
          <cell r="AI162">
            <v>12958.064184247942</v>
          </cell>
          <cell r="AJ162">
            <v>12958.064184247942</v>
          </cell>
          <cell r="AK162">
            <v>12958.064184247942</v>
          </cell>
          <cell r="AL162">
            <v>12958.064184247942</v>
          </cell>
          <cell r="AM162">
            <v>12958.064184247942</v>
          </cell>
          <cell r="AN162">
            <v>12958.064184247942</v>
          </cell>
          <cell r="AO162">
            <v>12958.064184247942</v>
          </cell>
          <cell r="AP162">
            <v>12958.064184247942</v>
          </cell>
          <cell r="AQ162">
            <v>12958.064184247942</v>
          </cell>
          <cell r="AR162">
            <v>12958.064184247942</v>
          </cell>
          <cell r="AS162">
            <v>12958.064184247942</v>
          </cell>
          <cell r="AT162">
            <v>12958.064184247942</v>
          </cell>
          <cell r="AU162">
            <v>12958.064184247942</v>
          </cell>
          <cell r="AV162">
            <v>12958.064184247942</v>
          </cell>
          <cell r="AW162">
            <v>12958.064184247942</v>
          </cell>
          <cell r="AX162">
            <v>12958.064184247942</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row>
        <row r="163">
          <cell r="B163" t="str">
            <v>Heavy Single|2026</v>
          </cell>
          <cell r="E163">
            <v>12958.064184247942</v>
          </cell>
          <cell r="F163">
            <v>12958.064184247942</v>
          </cell>
          <cell r="G163">
            <v>12958.064184247942</v>
          </cell>
          <cell r="H163">
            <v>12958.064184247942</v>
          </cell>
          <cell r="I163">
            <v>12958.064184247942</v>
          </cell>
          <cell r="J163">
            <v>12958.064184247942</v>
          </cell>
          <cell r="K163">
            <v>12958.064184247942</v>
          </cell>
          <cell r="L163">
            <v>12958.064184247942</v>
          </cell>
          <cell r="M163">
            <v>12958.064184247942</v>
          </cell>
          <cell r="N163">
            <v>12958.064184247942</v>
          </cell>
          <cell r="O163">
            <v>12958.064184247942</v>
          </cell>
          <cell r="P163">
            <v>12958.064184247942</v>
          </cell>
          <cell r="Q163">
            <v>12958.064184247942</v>
          </cell>
          <cell r="R163">
            <v>12958.064184247942</v>
          </cell>
          <cell r="S163">
            <v>12958.064184247942</v>
          </cell>
          <cell r="T163">
            <v>12958.064184247942</v>
          </cell>
          <cell r="U163">
            <v>12958.064184247942</v>
          </cell>
          <cell r="V163">
            <v>12958.064184247942</v>
          </cell>
          <cell r="W163">
            <v>12958.064184247942</v>
          </cell>
          <cell r="X163">
            <v>12958.064184247942</v>
          </cell>
          <cell r="Y163">
            <v>12958.064184247942</v>
          </cell>
          <cell r="Z163">
            <v>12958.064184247942</v>
          </cell>
          <cell r="AA163">
            <v>12958.064184247942</v>
          </cell>
          <cell r="AB163">
            <v>12958.064184247942</v>
          </cell>
          <cell r="AC163">
            <v>12958.064184247942</v>
          </cell>
          <cell r="AD163">
            <v>12958.064184247942</v>
          </cell>
          <cell r="AE163">
            <v>12958.064184247942</v>
          </cell>
          <cell r="AF163">
            <v>12958.064184247942</v>
          </cell>
          <cell r="AG163">
            <v>12958.064184247942</v>
          </cell>
          <cell r="AH163">
            <v>12958.064184247942</v>
          </cell>
          <cell r="AI163">
            <v>12958.064184247942</v>
          </cell>
          <cell r="AJ163">
            <v>12958.064184247942</v>
          </cell>
          <cell r="AK163">
            <v>12958.064184247942</v>
          </cell>
          <cell r="AL163">
            <v>12958.064184247942</v>
          </cell>
          <cell r="AM163">
            <v>12958.064184247942</v>
          </cell>
          <cell r="AN163">
            <v>12958.064184247942</v>
          </cell>
          <cell r="AO163">
            <v>12958.064184247942</v>
          </cell>
          <cell r="AP163">
            <v>12958.064184247942</v>
          </cell>
          <cell r="AQ163">
            <v>12958.064184247942</v>
          </cell>
          <cell r="AR163">
            <v>12958.064184247942</v>
          </cell>
          <cell r="AS163">
            <v>12958.064184247942</v>
          </cell>
          <cell r="AT163">
            <v>12958.064184247942</v>
          </cell>
          <cell r="AU163">
            <v>12958.064184247942</v>
          </cell>
          <cell r="AV163">
            <v>12958.064184247942</v>
          </cell>
          <cell r="AW163">
            <v>12958.064184247942</v>
          </cell>
          <cell r="AX163">
            <v>12958.064184247942</v>
          </cell>
          <cell r="AY163">
            <v>12958.064184247942</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row>
        <row r="164">
          <cell r="B164" t="str">
            <v>Heavy Single|2027</v>
          </cell>
          <cell r="E164">
            <v>12958.064184247942</v>
          </cell>
          <cell r="F164">
            <v>12958.064184247942</v>
          </cell>
          <cell r="G164">
            <v>12958.064184247942</v>
          </cell>
          <cell r="H164">
            <v>12958.064184247942</v>
          </cell>
          <cell r="I164">
            <v>12958.064184247942</v>
          </cell>
          <cell r="J164">
            <v>12958.064184247942</v>
          </cell>
          <cell r="K164">
            <v>12958.064184247942</v>
          </cell>
          <cell r="L164">
            <v>12958.064184247942</v>
          </cell>
          <cell r="M164">
            <v>12958.064184247942</v>
          </cell>
          <cell r="N164">
            <v>12958.064184247942</v>
          </cell>
          <cell r="O164">
            <v>12958.064184247942</v>
          </cell>
          <cell r="P164">
            <v>12958.064184247942</v>
          </cell>
          <cell r="Q164">
            <v>12958.064184247942</v>
          </cell>
          <cell r="R164">
            <v>12958.064184247942</v>
          </cell>
          <cell r="S164">
            <v>12958.064184247942</v>
          </cell>
          <cell r="T164">
            <v>12958.064184247942</v>
          </cell>
          <cell r="U164">
            <v>12958.064184247942</v>
          </cell>
          <cell r="V164">
            <v>12958.064184247942</v>
          </cell>
          <cell r="W164">
            <v>12958.064184247942</v>
          </cell>
          <cell r="X164">
            <v>12958.064184247942</v>
          </cell>
          <cell r="Y164">
            <v>12958.064184247942</v>
          </cell>
          <cell r="Z164">
            <v>12958.064184247942</v>
          </cell>
          <cell r="AA164">
            <v>12958.064184247942</v>
          </cell>
          <cell r="AB164">
            <v>12958.064184247942</v>
          </cell>
          <cell r="AC164">
            <v>12958.064184247942</v>
          </cell>
          <cell r="AD164">
            <v>12958.064184247942</v>
          </cell>
          <cell r="AE164">
            <v>12958.064184247942</v>
          </cell>
          <cell r="AF164">
            <v>12958.064184247942</v>
          </cell>
          <cell r="AG164">
            <v>12958.064184247942</v>
          </cell>
          <cell r="AH164">
            <v>12958.064184247942</v>
          </cell>
          <cell r="AI164">
            <v>12958.064184247942</v>
          </cell>
          <cell r="AJ164">
            <v>12958.064184247942</v>
          </cell>
          <cell r="AK164">
            <v>12958.064184247942</v>
          </cell>
          <cell r="AL164">
            <v>12958.064184247942</v>
          </cell>
          <cell r="AM164">
            <v>12958.064184247942</v>
          </cell>
          <cell r="AN164">
            <v>12958.064184247942</v>
          </cell>
          <cell r="AO164">
            <v>12958.064184247942</v>
          </cell>
          <cell r="AP164">
            <v>12958.064184247942</v>
          </cell>
          <cell r="AQ164">
            <v>12958.064184247942</v>
          </cell>
          <cell r="AR164">
            <v>12958.064184247942</v>
          </cell>
          <cell r="AS164">
            <v>12958.064184247942</v>
          </cell>
          <cell r="AT164">
            <v>12958.064184247942</v>
          </cell>
          <cell r="AU164">
            <v>12958.064184247942</v>
          </cell>
          <cell r="AV164">
            <v>12958.064184247942</v>
          </cell>
          <cell r="AW164">
            <v>12958.064184247942</v>
          </cell>
          <cell r="AX164">
            <v>12958.064184247942</v>
          </cell>
          <cell r="AY164">
            <v>12958.064184247942</v>
          </cell>
          <cell r="AZ164">
            <v>12958.064184247942</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row>
        <row r="165">
          <cell r="B165" t="str">
            <v>Heavy Single|2028</v>
          </cell>
          <cell r="E165">
            <v>12958.064184247942</v>
          </cell>
          <cell r="F165">
            <v>12958.064184247942</v>
          </cell>
          <cell r="G165">
            <v>12958.064184247942</v>
          </cell>
          <cell r="H165">
            <v>12958.064184247942</v>
          </cell>
          <cell r="I165">
            <v>12958.064184247942</v>
          </cell>
          <cell r="J165">
            <v>12958.064184247942</v>
          </cell>
          <cell r="K165">
            <v>12958.064184247942</v>
          </cell>
          <cell r="L165">
            <v>12958.064184247942</v>
          </cell>
          <cell r="M165">
            <v>12958.064184247942</v>
          </cell>
          <cell r="N165">
            <v>12958.064184247942</v>
          </cell>
          <cell r="O165">
            <v>12958.064184247942</v>
          </cell>
          <cell r="P165">
            <v>12958.064184247942</v>
          </cell>
          <cell r="Q165">
            <v>12958.064184247942</v>
          </cell>
          <cell r="R165">
            <v>12958.064184247942</v>
          </cell>
          <cell r="S165">
            <v>12958.064184247942</v>
          </cell>
          <cell r="T165">
            <v>12958.064184247942</v>
          </cell>
          <cell r="U165">
            <v>12958.064184247942</v>
          </cell>
          <cell r="V165">
            <v>12958.064184247942</v>
          </cell>
          <cell r="W165">
            <v>12958.064184247942</v>
          </cell>
          <cell r="X165">
            <v>12958.064184247942</v>
          </cell>
          <cell r="Y165">
            <v>12958.064184247942</v>
          </cell>
          <cell r="Z165">
            <v>12958.064184247942</v>
          </cell>
          <cell r="AA165">
            <v>12958.064184247942</v>
          </cell>
          <cell r="AB165">
            <v>12958.064184247942</v>
          </cell>
          <cell r="AC165">
            <v>12958.064184247942</v>
          </cell>
          <cell r="AD165">
            <v>12958.064184247942</v>
          </cell>
          <cell r="AE165">
            <v>12958.064184247942</v>
          </cell>
          <cell r="AF165">
            <v>12958.064184247942</v>
          </cell>
          <cell r="AG165">
            <v>12958.064184247942</v>
          </cell>
          <cell r="AH165">
            <v>12958.064184247942</v>
          </cell>
          <cell r="AI165">
            <v>12958.064184247942</v>
          </cell>
          <cell r="AJ165">
            <v>12958.064184247942</v>
          </cell>
          <cell r="AK165">
            <v>12958.064184247942</v>
          </cell>
          <cell r="AL165">
            <v>12958.064184247942</v>
          </cell>
          <cell r="AM165">
            <v>12958.064184247942</v>
          </cell>
          <cell r="AN165">
            <v>12958.064184247942</v>
          </cell>
          <cell r="AO165">
            <v>12958.064184247942</v>
          </cell>
          <cell r="AP165">
            <v>12958.064184247942</v>
          </cell>
          <cell r="AQ165">
            <v>12958.064184247942</v>
          </cell>
          <cell r="AR165">
            <v>12958.064184247942</v>
          </cell>
          <cell r="AS165">
            <v>12958.064184247942</v>
          </cell>
          <cell r="AT165">
            <v>12958.064184247942</v>
          </cell>
          <cell r="AU165">
            <v>12958.064184247942</v>
          </cell>
          <cell r="AV165">
            <v>12958.064184247942</v>
          </cell>
          <cell r="AW165">
            <v>12958.064184247942</v>
          </cell>
          <cell r="AX165">
            <v>12958.064184247942</v>
          </cell>
          <cell r="AY165">
            <v>12958.064184247942</v>
          </cell>
          <cell r="AZ165">
            <v>12958.064184247942</v>
          </cell>
          <cell r="BA165">
            <v>12958.064184247942</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row>
        <row r="166">
          <cell r="B166" t="str">
            <v>Heavy Single|2029</v>
          </cell>
          <cell r="E166">
            <v>12958.064184247942</v>
          </cell>
          <cell r="F166">
            <v>12958.064184247942</v>
          </cell>
          <cell r="G166">
            <v>12958.064184247942</v>
          </cell>
          <cell r="H166">
            <v>12958.064184247942</v>
          </cell>
          <cell r="I166">
            <v>12958.064184247942</v>
          </cell>
          <cell r="J166">
            <v>12958.064184247942</v>
          </cell>
          <cell r="K166">
            <v>12958.064184247942</v>
          </cell>
          <cell r="L166">
            <v>12958.064184247942</v>
          </cell>
          <cell r="M166">
            <v>12958.064184247942</v>
          </cell>
          <cell r="N166">
            <v>12958.064184247942</v>
          </cell>
          <cell r="O166">
            <v>12958.064184247942</v>
          </cell>
          <cell r="P166">
            <v>12958.064184247942</v>
          </cell>
          <cell r="Q166">
            <v>12958.064184247942</v>
          </cell>
          <cell r="R166">
            <v>12958.064184247942</v>
          </cell>
          <cell r="S166">
            <v>12958.064184247942</v>
          </cell>
          <cell r="T166">
            <v>12958.064184247942</v>
          </cell>
          <cell r="U166">
            <v>12958.064184247942</v>
          </cell>
          <cell r="V166">
            <v>12958.064184247942</v>
          </cell>
          <cell r="W166">
            <v>12958.064184247942</v>
          </cell>
          <cell r="X166">
            <v>12958.064184247942</v>
          </cell>
          <cell r="Y166">
            <v>12958.064184247942</v>
          </cell>
          <cell r="Z166">
            <v>12958.064184247942</v>
          </cell>
          <cell r="AA166">
            <v>12958.064184247942</v>
          </cell>
          <cell r="AB166">
            <v>12958.064184247942</v>
          </cell>
          <cell r="AC166">
            <v>12958.064184247942</v>
          </cell>
          <cell r="AD166">
            <v>12958.064184247942</v>
          </cell>
          <cell r="AE166">
            <v>12958.064184247942</v>
          </cell>
          <cell r="AF166">
            <v>12958.064184247942</v>
          </cell>
          <cell r="AG166">
            <v>12958.064184247942</v>
          </cell>
          <cell r="AH166">
            <v>12958.064184247942</v>
          </cell>
          <cell r="AI166">
            <v>12958.064184247942</v>
          </cell>
          <cell r="AJ166">
            <v>12958.064184247942</v>
          </cell>
          <cell r="AK166">
            <v>12958.064184247942</v>
          </cell>
          <cell r="AL166">
            <v>12958.064184247942</v>
          </cell>
          <cell r="AM166">
            <v>12958.064184247942</v>
          </cell>
          <cell r="AN166">
            <v>12958.064184247942</v>
          </cell>
          <cell r="AO166">
            <v>12958.064184247942</v>
          </cell>
          <cell r="AP166">
            <v>12958.064184247942</v>
          </cell>
          <cell r="AQ166">
            <v>12958.064184247942</v>
          </cell>
          <cell r="AR166">
            <v>12958.064184247942</v>
          </cell>
          <cell r="AS166">
            <v>12958.064184247942</v>
          </cell>
          <cell r="AT166">
            <v>12958.064184247942</v>
          </cell>
          <cell r="AU166">
            <v>12958.064184247942</v>
          </cell>
          <cell r="AV166">
            <v>12958.064184247942</v>
          </cell>
          <cell r="AW166">
            <v>12958.064184247942</v>
          </cell>
          <cell r="AX166">
            <v>12958.064184247942</v>
          </cell>
          <cell r="AY166">
            <v>12958.064184247942</v>
          </cell>
          <cell r="AZ166">
            <v>12958.064184247942</v>
          </cell>
          <cell r="BA166">
            <v>12958.064184247942</v>
          </cell>
          <cell r="BB166">
            <v>12958.064184247942</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row>
        <row r="167">
          <cell r="B167" t="str">
            <v>Heavy Single|2030</v>
          </cell>
          <cell r="E167">
            <v>12958.064184247942</v>
          </cell>
          <cell r="F167">
            <v>12958.064184247942</v>
          </cell>
          <cell r="G167">
            <v>12958.064184247942</v>
          </cell>
          <cell r="H167">
            <v>12958.064184247942</v>
          </cell>
          <cell r="I167">
            <v>12958.064184247942</v>
          </cell>
          <cell r="J167">
            <v>12958.064184247942</v>
          </cell>
          <cell r="K167">
            <v>12958.064184247942</v>
          </cell>
          <cell r="L167">
            <v>12958.064184247942</v>
          </cell>
          <cell r="M167">
            <v>12958.064184247942</v>
          </cell>
          <cell r="N167">
            <v>12958.064184247942</v>
          </cell>
          <cell r="O167">
            <v>12958.064184247942</v>
          </cell>
          <cell r="P167">
            <v>12958.064184247942</v>
          </cell>
          <cell r="Q167">
            <v>12958.064184247942</v>
          </cell>
          <cell r="R167">
            <v>12958.064184247942</v>
          </cell>
          <cell r="S167">
            <v>12958.064184247942</v>
          </cell>
          <cell r="T167">
            <v>12958.064184247942</v>
          </cell>
          <cell r="U167">
            <v>12958.064184247942</v>
          </cell>
          <cell r="V167">
            <v>12958.064184247942</v>
          </cell>
          <cell r="W167">
            <v>12958.064184247942</v>
          </cell>
          <cell r="X167">
            <v>12958.064184247942</v>
          </cell>
          <cell r="Y167">
            <v>12958.064184247942</v>
          </cell>
          <cell r="Z167">
            <v>12958.064184247942</v>
          </cell>
          <cell r="AA167">
            <v>12958.064184247942</v>
          </cell>
          <cell r="AB167">
            <v>12958.064184247942</v>
          </cell>
          <cell r="AC167">
            <v>12958.064184247942</v>
          </cell>
          <cell r="AD167">
            <v>12958.064184247942</v>
          </cell>
          <cell r="AE167">
            <v>12958.064184247942</v>
          </cell>
          <cell r="AF167">
            <v>12958.064184247942</v>
          </cell>
          <cell r="AG167">
            <v>12958.064184247942</v>
          </cell>
          <cell r="AH167">
            <v>12958.064184247942</v>
          </cell>
          <cell r="AI167">
            <v>12958.064184247942</v>
          </cell>
          <cell r="AJ167">
            <v>12958.064184247942</v>
          </cell>
          <cell r="AK167">
            <v>12958.064184247942</v>
          </cell>
          <cell r="AL167">
            <v>12958.064184247942</v>
          </cell>
          <cell r="AM167">
            <v>12958.064184247942</v>
          </cell>
          <cell r="AN167">
            <v>12958.064184247942</v>
          </cell>
          <cell r="AO167">
            <v>12958.064184247942</v>
          </cell>
          <cell r="AP167">
            <v>12958.064184247942</v>
          </cell>
          <cell r="AQ167">
            <v>12958.064184247942</v>
          </cell>
          <cell r="AR167">
            <v>12958.064184247942</v>
          </cell>
          <cell r="AS167">
            <v>12958.064184247942</v>
          </cell>
          <cell r="AT167">
            <v>12958.064184247942</v>
          </cell>
          <cell r="AU167">
            <v>12958.064184247942</v>
          </cell>
          <cell r="AV167">
            <v>12958.064184247942</v>
          </cell>
          <cell r="AW167">
            <v>12958.064184247942</v>
          </cell>
          <cell r="AX167">
            <v>12958.064184247942</v>
          </cell>
          <cell r="AY167">
            <v>12958.064184247942</v>
          </cell>
          <cell r="AZ167">
            <v>12958.064184247942</v>
          </cell>
          <cell r="BA167">
            <v>12958.064184247942</v>
          </cell>
          <cell r="BB167">
            <v>12958.064184247942</v>
          </cell>
          <cell r="BC167">
            <v>12958.064184247942</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row>
        <row r="168">
          <cell r="B168" t="str">
            <v>Heavy Single|2031</v>
          </cell>
          <cell r="E168">
            <v>12958.064184247942</v>
          </cell>
          <cell r="F168">
            <v>12958.064184247942</v>
          </cell>
          <cell r="G168">
            <v>12958.064184247942</v>
          </cell>
          <cell r="H168">
            <v>12958.064184247942</v>
          </cell>
          <cell r="I168">
            <v>12958.064184247942</v>
          </cell>
          <cell r="J168">
            <v>12958.064184247942</v>
          </cell>
          <cell r="K168">
            <v>12958.064184247942</v>
          </cell>
          <cell r="L168">
            <v>12958.064184247942</v>
          </cell>
          <cell r="M168">
            <v>12958.064184247942</v>
          </cell>
          <cell r="N168">
            <v>12958.064184247942</v>
          </cell>
          <cell r="O168">
            <v>12958.064184247942</v>
          </cell>
          <cell r="P168">
            <v>12958.064184247942</v>
          </cell>
          <cell r="Q168">
            <v>12958.064184247942</v>
          </cell>
          <cell r="R168">
            <v>12958.064184247942</v>
          </cell>
          <cell r="S168">
            <v>12958.064184247942</v>
          </cell>
          <cell r="T168">
            <v>12958.064184247942</v>
          </cell>
          <cell r="U168">
            <v>12958.064184247942</v>
          </cell>
          <cell r="V168">
            <v>12958.064184247942</v>
          </cell>
          <cell r="W168">
            <v>12958.064184247942</v>
          </cell>
          <cell r="X168">
            <v>12958.064184247942</v>
          </cell>
          <cell r="Y168">
            <v>12958.064184247942</v>
          </cell>
          <cell r="Z168">
            <v>12958.064184247942</v>
          </cell>
          <cell r="AA168">
            <v>12958.064184247942</v>
          </cell>
          <cell r="AB168">
            <v>12958.064184247942</v>
          </cell>
          <cell r="AC168">
            <v>12958.064184247942</v>
          </cell>
          <cell r="AD168">
            <v>12958.064184247942</v>
          </cell>
          <cell r="AE168">
            <v>12958.064184247942</v>
          </cell>
          <cell r="AF168">
            <v>12958.064184247942</v>
          </cell>
          <cell r="AG168">
            <v>12958.064184247942</v>
          </cell>
          <cell r="AH168">
            <v>12958.064184247942</v>
          </cell>
          <cell r="AI168">
            <v>12958.064184247942</v>
          </cell>
          <cell r="AJ168">
            <v>12958.064184247942</v>
          </cell>
          <cell r="AK168">
            <v>12958.064184247942</v>
          </cell>
          <cell r="AL168">
            <v>12958.064184247942</v>
          </cell>
          <cell r="AM168">
            <v>12958.064184247942</v>
          </cell>
          <cell r="AN168">
            <v>12958.064184247942</v>
          </cell>
          <cell r="AO168">
            <v>12958.064184247942</v>
          </cell>
          <cell r="AP168">
            <v>12958.064184247942</v>
          </cell>
          <cell r="AQ168">
            <v>12958.064184247942</v>
          </cell>
          <cell r="AR168">
            <v>12958.064184247942</v>
          </cell>
          <cell r="AS168">
            <v>12958.064184247942</v>
          </cell>
          <cell r="AT168">
            <v>12958.064184247942</v>
          </cell>
          <cell r="AU168">
            <v>12958.064184247942</v>
          </cell>
          <cell r="AV168">
            <v>12958.064184247942</v>
          </cell>
          <cell r="AW168">
            <v>12958.064184247942</v>
          </cell>
          <cell r="AX168">
            <v>12958.064184247942</v>
          </cell>
          <cell r="AY168">
            <v>12958.064184247942</v>
          </cell>
          <cell r="AZ168">
            <v>12958.064184247942</v>
          </cell>
          <cell r="BA168">
            <v>12958.064184247942</v>
          </cell>
          <cell r="BB168">
            <v>12958.064184247942</v>
          </cell>
          <cell r="BC168">
            <v>12958.064184247942</v>
          </cell>
          <cell r="BD168">
            <v>12958.064184247942</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row>
        <row r="169">
          <cell r="B169" t="str">
            <v>Heavy Single|2032</v>
          </cell>
          <cell r="E169">
            <v>12958.064184247942</v>
          </cell>
          <cell r="F169">
            <v>12958.064184247942</v>
          </cell>
          <cell r="G169">
            <v>12958.064184247942</v>
          </cell>
          <cell r="H169">
            <v>12958.064184247942</v>
          </cell>
          <cell r="I169">
            <v>12958.064184247942</v>
          </cell>
          <cell r="J169">
            <v>12958.064184247942</v>
          </cell>
          <cell r="K169">
            <v>12958.064184247942</v>
          </cell>
          <cell r="L169">
            <v>12958.064184247942</v>
          </cell>
          <cell r="M169">
            <v>12958.064184247942</v>
          </cell>
          <cell r="N169">
            <v>12958.064184247942</v>
          </cell>
          <cell r="O169">
            <v>12958.064184247942</v>
          </cell>
          <cell r="P169">
            <v>12958.064184247942</v>
          </cell>
          <cell r="Q169">
            <v>12958.064184247942</v>
          </cell>
          <cell r="R169">
            <v>12958.064184247942</v>
          </cell>
          <cell r="S169">
            <v>12958.064184247942</v>
          </cell>
          <cell r="T169">
            <v>12958.064184247942</v>
          </cell>
          <cell r="U169">
            <v>12958.064184247942</v>
          </cell>
          <cell r="V169">
            <v>12958.064184247942</v>
          </cell>
          <cell r="W169">
            <v>12958.064184247942</v>
          </cell>
          <cell r="X169">
            <v>12958.064184247942</v>
          </cell>
          <cell r="Y169">
            <v>12958.064184247942</v>
          </cell>
          <cell r="Z169">
            <v>12958.064184247942</v>
          </cell>
          <cell r="AA169">
            <v>12958.064184247942</v>
          </cell>
          <cell r="AB169">
            <v>12958.064184247942</v>
          </cell>
          <cell r="AC169">
            <v>12958.064184247942</v>
          </cell>
          <cell r="AD169">
            <v>12958.064184247942</v>
          </cell>
          <cell r="AE169">
            <v>12958.064184247942</v>
          </cell>
          <cell r="AF169">
            <v>12958.064184247942</v>
          </cell>
          <cell r="AG169">
            <v>12958.064184247942</v>
          </cell>
          <cell r="AH169">
            <v>12958.064184247942</v>
          </cell>
          <cell r="AI169">
            <v>12958.064184247942</v>
          </cell>
          <cell r="AJ169">
            <v>12958.064184247942</v>
          </cell>
          <cell r="AK169">
            <v>12958.064184247942</v>
          </cell>
          <cell r="AL169">
            <v>12958.064184247942</v>
          </cell>
          <cell r="AM169">
            <v>12958.064184247942</v>
          </cell>
          <cell r="AN169">
            <v>12958.064184247942</v>
          </cell>
          <cell r="AO169">
            <v>12958.064184247942</v>
          </cell>
          <cell r="AP169">
            <v>12958.064184247942</v>
          </cell>
          <cell r="AQ169">
            <v>12958.064184247942</v>
          </cell>
          <cell r="AR169">
            <v>12958.064184247942</v>
          </cell>
          <cell r="AS169">
            <v>12958.064184247942</v>
          </cell>
          <cell r="AT169">
            <v>12958.064184247942</v>
          </cell>
          <cell r="AU169">
            <v>12958.064184247942</v>
          </cell>
          <cell r="AV169">
            <v>12958.064184247942</v>
          </cell>
          <cell r="AW169">
            <v>12958.064184247942</v>
          </cell>
          <cell r="AX169">
            <v>12958.064184247942</v>
          </cell>
          <cell r="AY169">
            <v>12958.064184247942</v>
          </cell>
          <cell r="AZ169">
            <v>12958.064184247942</v>
          </cell>
          <cell r="BA169">
            <v>12958.064184247942</v>
          </cell>
          <cell r="BB169">
            <v>12958.064184247942</v>
          </cell>
          <cell r="BC169">
            <v>12958.064184247942</v>
          </cell>
          <cell r="BD169">
            <v>12958.064184247942</v>
          </cell>
          <cell r="BE169">
            <v>12958.064184247942</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row>
        <row r="170">
          <cell r="B170" t="str">
            <v>Heavy Single|2033</v>
          </cell>
          <cell r="E170">
            <v>12958.064184247942</v>
          </cell>
          <cell r="F170">
            <v>12958.064184247942</v>
          </cell>
          <cell r="G170">
            <v>12958.064184247942</v>
          </cell>
          <cell r="H170">
            <v>12958.064184247942</v>
          </cell>
          <cell r="I170">
            <v>12958.064184247942</v>
          </cell>
          <cell r="J170">
            <v>12958.064184247942</v>
          </cell>
          <cell r="K170">
            <v>12958.064184247942</v>
          </cell>
          <cell r="L170">
            <v>12958.064184247942</v>
          </cell>
          <cell r="M170">
            <v>12958.064184247942</v>
          </cell>
          <cell r="N170">
            <v>12958.064184247942</v>
          </cell>
          <cell r="O170">
            <v>12958.064184247942</v>
          </cell>
          <cell r="P170">
            <v>12958.064184247942</v>
          </cell>
          <cell r="Q170">
            <v>12958.064184247942</v>
          </cell>
          <cell r="R170">
            <v>12958.064184247942</v>
          </cell>
          <cell r="S170">
            <v>12958.064184247942</v>
          </cell>
          <cell r="T170">
            <v>12958.064184247942</v>
          </cell>
          <cell r="U170">
            <v>12958.064184247942</v>
          </cell>
          <cell r="V170">
            <v>12958.064184247942</v>
          </cell>
          <cell r="W170">
            <v>12958.064184247942</v>
          </cell>
          <cell r="X170">
            <v>12958.064184247942</v>
          </cell>
          <cell r="Y170">
            <v>12958.064184247942</v>
          </cell>
          <cell r="Z170">
            <v>12958.064184247942</v>
          </cell>
          <cell r="AA170">
            <v>12958.064184247942</v>
          </cell>
          <cell r="AB170">
            <v>12958.064184247942</v>
          </cell>
          <cell r="AC170">
            <v>12958.064184247942</v>
          </cell>
          <cell r="AD170">
            <v>12958.064184247942</v>
          </cell>
          <cell r="AE170">
            <v>12958.064184247942</v>
          </cell>
          <cell r="AF170">
            <v>12958.064184247942</v>
          </cell>
          <cell r="AG170">
            <v>12958.064184247942</v>
          </cell>
          <cell r="AH170">
            <v>12958.064184247942</v>
          </cell>
          <cell r="AI170">
            <v>12958.064184247942</v>
          </cell>
          <cell r="AJ170">
            <v>12958.064184247942</v>
          </cell>
          <cell r="AK170">
            <v>12958.064184247942</v>
          </cell>
          <cell r="AL170">
            <v>12958.064184247942</v>
          </cell>
          <cell r="AM170">
            <v>12958.064184247942</v>
          </cell>
          <cell r="AN170">
            <v>12958.064184247942</v>
          </cell>
          <cell r="AO170">
            <v>12958.064184247942</v>
          </cell>
          <cell r="AP170">
            <v>12958.064184247942</v>
          </cell>
          <cell r="AQ170">
            <v>12958.064184247942</v>
          </cell>
          <cell r="AR170">
            <v>12958.064184247942</v>
          </cell>
          <cell r="AS170">
            <v>12958.064184247942</v>
          </cell>
          <cell r="AT170">
            <v>12958.064184247942</v>
          </cell>
          <cell r="AU170">
            <v>12958.064184247942</v>
          </cell>
          <cell r="AV170">
            <v>12958.064184247942</v>
          </cell>
          <cell r="AW170">
            <v>12958.064184247942</v>
          </cell>
          <cell r="AX170">
            <v>12958.064184247942</v>
          </cell>
          <cell r="AY170">
            <v>12958.064184247942</v>
          </cell>
          <cell r="AZ170">
            <v>12958.064184247942</v>
          </cell>
          <cell r="BA170">
            <v>12958.064184247942</v>
          </cell>
          <cell r="BB170">
            <v>12958.064184247942</v>
          </cell>
          <cell r="BC170">
            <v>12958.064184247942</v>
          </cell>
          <cell r="BD170">
            <v>12958.064184247942</v>
          </cell>
          <cell r="BE170">
            <v>12958.064184247942</v>
          </cell>
          <cell r="BF170">
            <v>12958.064184247942</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row>
        <row r="171">
          <cell r="B171" t="str">
            <v>Heavy Single|2034</v>
          </cell>
          <cell r="E171">
            <v>12958.064184247942</v>
          </cell>
          <cell r="F171">
            <v>12958.064184247942</v>
          </cell>
          <cell r="G171">
            <v>12958.064184247942</v>
          </cell>
          <cell r="H171">
            <v>12958.064184247942</v>
          </cell>
          <cell r="I171">
            <v>12958.064184247942</v>
          </cell>
          <cell r="J171">
            <v>12958.064184247942</v>
          </cell>
          <cell r="K171">
            <v>12958.064184247942</v>
          </cell>
          <cell r="L171">
            <v>12958.064184247942</v>
          </cell>
          <cell r="M171">
            <v>12958.064184247942</v>
          </cell>
          <cell r="N171">
            <v>12958.064184247942</v>
          </cell>
          <cell r="O171">
            <v>12958.064184247942</v>
          </cell>
          <cell r="P171">
            <v>12958.064184247942</v>
          </cell>
          <cell r="Q171">
            <v>12958.064184247942</v>
          </cell>
          <cell r="R171">
            <v>12958.064184247942</v>
          </cell>
          <cell r="S171">
            <v>12958.064184247942</v>
          </cell>
          <cell r="T171">
            <v>12958.064184247942</v>
          </cell>
          <cell r="U171">
            <v>12958.064184247942</v>
          </cell>
          <cell r="V171">
            <v>12958.064184247942</v>
          </cell>
          <cell r="W171">
            <v>12958.064184247942</v>
          </cell>
          <cell r="X171">
            <v>12958.064184247942</v>
          </cell>
          <cell r="Y171">
            <v>12958.064184247942</v>
          </cell>
          <cell r="Z171">
            <v>12958.064184247942</v>
          </cell>
          <cell r="AA171">
            <v>12958.064184247942</v>
          </cell>
          <cell r="AB171">
            <v>12958.064184247942</v>
          </cell>
          <cell r="AC171">
            <v>12958.064184247942</v>
          </cell>
          <cell r="AD171">
            <v>12958.064184247942</v>
          </cell>
          <cell r="AE171">
            <v>12958.064184247942</v>
          </cell>
          <cell r="AF171">
            <v>12958.064184247942</v>
          </cell>
          <cell r="AG171">
            <v>12958.064184247942</v>
          </cell>
          <cell r="AH171">
            <v>12958.064184247942</v>
          </cell>
          <cell r="AI171">
            <v>12958.064184247942</v>
          </cell>
          <cell r="AJ171">
            <v>12958.064184247942</v>
          </cell>
          <cell r="AK171">
            <v>12958.064184247942</v>
          </cell>
          <cell r="AL171">
            <v>12958.064184247942</v>
          </cell>
          <cell r="AM171">
            <v>12958.064184247942</v>
          </cell>
          <cell r="AN171">
            <v>12958.064184247942</v>
          </cell>
          <cell r="AO171">
            <v>12958.064184247942</v>
          </cell>
          <cell r="AP171">
            <v>12958.064184247942</v>
          </cell>
          <cell r="AQ171">
            <v>12958.064184247942</v>
          </cell>
          <cell r="AR171">
            <v>12958.064184247942</v>
          </cell>
          <cell r="AS171">
            <v>12958.064184247942</v>
          </cell>
          <cell r="AT171">
            <v>12958.064184247942</v>
          </cell>
          <cell r="AU171">
            <v>12958.064184247942</v>
          </cell>
          <cell r="AV171">
            <v>12958.064184247942</v>
          </cell>
          <cell r="AW171">
            <v>12958.064184247942</v>
          </cell>
          <cell r="AX171">
            <v>12958.064184247942</v>
          </cell>
          <cell r="AY171">
            <v>12958.064184247942</v>
          </cell>
          <cell r="AZ171">
            <v>12958.064184247942</v>
          </cell>
          <cell r="BA171">
            <v>12958.064184247942</v>
          </cell>
          <cell r="BB171">
            <v>12958.064184247942</v>
          </cell>
          <cell r="BC171">
            <v>12958.064184247942</v>
          </cell>
          <cell r="BD171">
            <v>12958.064184247942</v>
          </cell>
          <cell r="BE171">
            <v>12958.064184247942</v>
          </cell>
          <cell r="BF171">
            <v>12958.064184247942</v>
          </cell>
          <cell r="BG171">
            <v>12958.064184247942</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row>
        <row r="172">
          <cell r="B172" t="str">
            <v>Heavy Single|2035</v>
          </cell>
          <cell r="E172">
            <v>12958.064184247942</v>
          </cell>
          <cell r="F172">
            <v>12958.064184247942</v>
          </cell>
          <cell r="G172">
            <v>12958.064184247942</v>
          </cell>
          <cell r="H172">
            <v>12958.064184247942</v>
          </cell>
          <cell r="I172">
            <v>12958.064184247942</v>
          </cell>
          <cell r="J172">
            <v>12958.064184247942</v>
          </cell>
          <cell r="K172">
            <v>12958.064184247942</v>
          </cell>
          <cell r="L172">
            <v>12958.064184247942</v>
          </cell>
          <cell r="M172">
            <v>12958.064184247942</v>
          </cell>
          <cell r="N172">
            <v>12958.064184247942</v>
          </cell>
          <cell r="O172">
            <v>12958.064184247942</v>
          </cell>
          <cell r="P172">
            <v>12958.064184247942</v>
          </cell>
          <cell r="Q172">
            <v>12958.064184247942</v>
          </cell>
          <cell r="R172">
            <v>12958.064184247942</v>
          </cell>
          <cell r="S172">
            <v>12958.064184247942</v>
          </cell>
          <cell r="T172">
            <v>12958.064184247942</v>
          </cell>
          <cell r="U172">
            <v>12958.064184247942</v>
          </cell>
          <cell r="V172">
            <v>12958.064184247942</v>
          </cell>
          <cell r="W172">
            <v>12958.064184247942</v>
          </cell>
          <cell r="X172">
            <v>12958.064184247942</v>
          </cell>
          <cell r="Y172">
            <v>12958.064184247942</v>
          </cell>
          <cell r="Z172">
            <v>12958.064184247942</v>
          </cell>
          <cell r="AA172">
            <v>12958.064184247942</v>
          </cell>
          <cell r="AB172">
            <v>12958.064184247942</v>
          </cell>
          <cell r="AC172">
            <v>12958.064184247942</v>
          </cell>
          <cell r="AD172">
            <v>12958.064184247942</v>
          </cell>
          <cell r="AE172">
            <v>12958.064184247942</v>
          </cell>
          <cell r="AF172">
            <v>12958.064184247942</v>
          </cell>
          <cell r="AG172">
            <v>12958.064184247942</v>
          </cell>
          <cell r="AH172">
            <v>12958.064184247942</v>
          </cell>
          <cell r="AI172">
            <v>12958.064184247942</v>
          </cell>
          <cell r="AJ172">
            <v>12958.064184247942</v>
          </cell>
          <cell r="AK172">
            <v>12958.064184247942</v>
          </cell>
          <cell r="AL172">
            <v>12958.064184247942</v>
          </cell>
          <cell r="AM172">
            <v>12958.064184247942</v>
          </cell>
          <cell r="AN172">
            <v>12958.064184247942</v>
          </cell>
          <cell r="AO172">
            <v>12958.064184247942</v>
          </cell>
          <cell r="AP172">
            <v>12958.064184247942</v>
          </cell>
          <cell r="AQ172">
            <v>12958.064184247942</v>
          </cell>
          <cell r="AR172">
            <v>12958.064184247942</v>
          </cell>
          <cell r="AS172">
            <v>12958.064184247942</v>
          </cell>
          <cell r="AT172">
            <v>12958.064184247942</v>
          </cell>
          <cell r="AU172">
            <v>12958.064184247942</v>
          </cell>
          <cell r="AV172">
            <v>12958.064184247942</v>
          </cell>
          <cell r="AW172">
            <v>12958.064184247942</v>
          </cell>
          <cell r="AX172">
            <v>12958.064184247942</v>
          </cell>
          <cell r="AY172">
            <v>12958.064184247942</v>
          </cell>
          <cell r="AZ172">
            <v>12958.064184247942</v>
          </cell>
          <cell r="BA172">
            <v>12958.064184247942</v>
          </cell>
          <cell r="BB172">
            <v>12958.064184247942</v>
          </cell>
          <cell r="BC172">
            <v>12958.064184247942</v>
          </cell>
          <cell r="BD172">
            <v>12958.064184247942</v>
          </cell>
          <cell r="BE172">
            <v>12958.064184247942</v>
          </cell>
          <cell r="BF172">
            <v>12958.064184247942</v>
          </cell>
          <cell r="BG172">
            <v>12958.064184247942</v>
          </cell>
          <cell r="BH172">
            <v>12958.064184247942</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row>
        <row r="173">
          <cell r="B173" t="str">
            <v>Heavy Single|2036</v>
          </cell>
          <cell r="E173">
            <v>12958.064184247942</v>
          </cell>
          <cell r="F173">
            <v>12958.064184247942</v>
          </cell>
          <cell r="G173">
            <v>12958.064184247942</v>
          </cell>
          <cell r="H173">
            <v>12958.064184247942</v>
          </cell>
          <cell r="I173">
            <v>12958.064184247942</v>
          </cell>
          <cell r="J173">
            <v>12958.064184247942</v>
          </cell>
          <cell r="K173">
            <v>12958.064184247942</v>
          </cell>
          <cell r="L173">
            <v>12958.064184247942</v>
          </cell>
          <cell r="M173">
            <v>12958.064184247942</v>
          </cell>
          <cell r="N173">
            <v>12958.064184247942</v>
          </cell>
          <cell r="O173">
            <v>12958.064184247942</v>
          </cell>
          <cell r="P173">
            <v>12958.064184247942</v>
          </cell>
          <cell r="Q173">
            <v>12958.064184247942</v>
          </cell>
          <cell r="R173">
            <v>12958.064184247942</v>
          </cell>
          <cell r="S173">
            <v>12958.064184247942</v>
          </cell>
          <cell r="T173">
            <v>12958.064184247942</v>
          </cell>
          <cell r="U173">
            <v>12958.064184247942</v>
          </cell>
          <cell r="V173">
            <v>12958.064184247942</v>
          </cell>
          <cell r="W173">
            <v>12958.064184247942</v>
          </cell>
          <cell r="X173">
            <v>12958.064184247942</v>
          </cell>
          <cell r="Y173">
            <v>12958.064184247942</v>
          </cell>
          <cell r="Z173">
            <v>12958.064184247942</v>
          </cell>
          <cell r="AA173">
            <v>12958.064184247942</v>
          </cell>
          <cell r="AB173">
            <v>12958.064184247942</v>
          </cell>
          <cell r="AC173">
            <v>12958.064184247942</v>
          </cell>
          <cell r="AD173">
            <v>12958.064184247942</v>
          </cell>
          <cell r="AE173">
            <v>12958.064184247942</v>
          </cell>
          <cell r="AF173">
            <v>12958.064184247942</v>
          </cell>
          <cell r="AG173">
            <v>12958.064184247942</v>
          </cell>
          <cell r="AH173">
            <v>12958.064184247942</v>
          </cell>
          <cell r="AI173">
            <v>12958.064184247942</v>
          </cell>
          <cell r="AJ173">
            <v>12958.064184247942</v>
          </cell>
          <cell r="AK173">
            <v>12958.064184247942</v>
          </cell>
          <cell r="AL173">
            <v>12958.064184247942</v>
          </cell>
          <cell r="AM173">
            <v>12958.064184247942</v>
          </cell>
          <cell r="AN173">
            <v>12958.064184247942</v>
          </cell>
          <cell r="AO173">
            <v>12958.064184247942</v>
          </cell>
          <cell r="AP173">
            <v>12958.064184247942</v>
          </cell>
          <cell r="AQ173">
            <v>12958.064184247942</v>
          </cell>
          <cell r="AR173">
            <v>12958.064184247942</v>
          </cell>
          <cell r="AS173">
            <v>12958.064184247942</v>
          </cell>
          <cell r="AT173">
            <v>12958.064184247942</v>
          </cell>
          <cell r="AU173">
            <v>12958.064184247942</v>
          </cell>
          <cell r="AV173">
            <v>12958.064184247942</v>
          </cell>
          <cell r="AW173">
            <v>12958.064184247942</v>
          </cell>
          <cell r="AX173">
            <v>12958.064184247942</v>
          </cell>
          <cell r="AY173">
            <v>12958.064184247942</v>
          </cell>
          <cell r="AZ173">
            <v>12958.064184247942</v>
          </cell>
          <cell r="BA173">
            <v>12958.064184247942</v>
          </cell>
          <cell r="BB173">
            <v>12958.064184247942</v>
          </cell>
          <cell r="BC173">
            <v>12958.064184247942</v>
          </cell>
          <cell r="BD173">
            <v>12958.064184247942</v>
          </cell>
          <cell r="BE173">
            <v>12958.064184247942</v>
          </cell>
          <cell r="BF173">
            <v>12958.064184247942</v>
          </cell>
          <cell r="BG173">
            <v>12958.064184247942</v>
          </cell>
          <cell r="BH173">
            <v>12958.064184247942</v>
          </cell>
          <cell r="BI173">
            <v>12958.064184247942</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row>
        <row r="174">
          <cell r="B174" t="str">
            <v>Heavy Single|2037</v>
          </cell>
          <cell r="E174">
            <v>12958.064184247942</v>
          </cell>
          <cell r="F174">
            <v>12958.064184247942</v>
          </cell>
          <cell r="G174">
            <v>12958.064184247942</v>
          </cell>
          <cell r="H174">
            <v>12958.064184247942</v>
          </cell>
          <cell r="I174">
            <v>12958.064184247942</v>
          </cell>
          <cell r="J174">
            <v>12958.064184247942</v>
          </cell>
          <cell r="K174">
            <v>12958.064184247942</v>
          </cell>
          <cell r="L174">
            <v>12958.064184247942</v>
          </cell>
          <cell r="M174">
            <v>12958.064184247942</v>
          </cell>
          <cell r="N174">
            <v>12958.064184247942</v>
          </cell>
          <cell r="O174">
            <v>12958.064184247942</v>
          </cell>
          <cell r="P174">
            <v>12958.064184247942</v>
          </cell>
          <cell r="Q174">
            <v>12958.064184247942</v>
          </cell>
          <cell r="R174">
            <v>12958.064184247942</v>
          </cell>
          <cell r="S174">
            <v>12958.064184247942</v>
          </cell>
          <cell r="T174">
            <v>12958.064184247942</v>
          </cell>
          <cell r="U174">
            <v>12958.064184247942</v>
          </cell>
          <cell r="V174">
            <v>12958.064184247942</v>
          </cell>
          <cell r="W174">
            <v>12958.064184247942</v>
          </cell>
          <cell r="X174">
            <v>12958.064184247942</v>
          </cell>
          <cell r="Y174">
            <v>12958.064184247942</v>
          </cell>
          <cell r="Z174">
            <v>12958.064184247942</v>
          </cell>
          <cell r="AA174">
            <v>12958.064184247942</v>
          </cell>
          <cell r="AB174">
            <v>12958.064184247942</v>
          </cell>
          <cell r="AC174">
            <v>12958.064184247942</v>
          </cell>
          <cell r="AD174">
            <v>12958.064184247942</v>
          </cell>
          <cell r="AE174">
            <v>12958.064184247942</v>
          </cell>
          <cell r="AF174">
            <v>12958.064184247942</v>
          </cell>
          <cell r="AG174">
            <v>12958.064184247942</v>
          </cell>
          <cell r="AH174">
            <v>12958.064184247942</v>
          </cell>
          <cell r="AI174">
            <v>12958.064184247942</v>
          </cell>
          <cell r="AJ174">
            <v>12958.064184247942</v>
          </cell>
          <cell r="AK174">
            <v>12958.064184247942</v>
          </cell>
          <cell r="AL174">
            <v>12958.064184247942</v>
          </cell>
          <cell r="AM174">
            <v>12958.064184247942</v>
          </cell>
          <cell r="AN174">
            <v>12958.064184247942</v>
          </cell>
          <cell r="AO174">
            <v>12958.064184247942</v>
          </cell>
          <cell r="AP174">
            <v>12958.064184247942</v>
          </cell>
          <cell r="AQ174">
            <v>12958.064184247942</v>
          </cell>
          <cell r="AR174">
            <v>12958.064184247942</v>
          </cell>
          <cell r="AS174">
            <v>12958.064184247942</v>
          </cell>
          <cell r="AT174">
            <v>12958.064184247942</v>
          </cell>
          <cell r="AU174">
            <v>12958.064184247942</v>
          </cell>
          <cell r="AV174">
            <v>12958.064184247942</v>
          </cell>
          <cell r="AW174">
            <v>12958.064184247942</v>
          </cell>
          <cell r="AX174">
            <v>12958.064184247942</v>
          </cell>
          <cell r="AY174">
            <v>12958.064184247942</v>
          </cell>
          <cell r="AZ174">
            <v>12958.064184247942</v>
          </cell>
          <cell r="BA174">
            <v>12958.064184247942</v>
          </cell>
          <cell r="BB174">
            <v>12958.064184247942</v>
          </cell>
          <cell r="BC174">
            <v>12958.064184247942</v>
          </cell>
          <cell r="BD174">
            <v>12958.064184247942</v>
          </cell>
          <cell r="BE174">
            <v>12958.064184247942</v>
          </cell>
          <cell r="BF174">
            <v>12958.064184247942</v>
          </cell>
          <cell r="BG174">
            <v>12958.064184247942</v>
          </cell>
          <cell r="BH174">
            <v>12958.064184247942</v>
          </cell>
          <cell r="BI174">
            <v>12958.064184247942</v>
          </cell>
          <cell r="BJ174">
            <v>12958.064184247942</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B175" t="str">
            <v>Heavy Single|2038</v>
          </cell>
          <cell r="E175">
            <v>12958.064184247942</v>
          </cell>
          <cell r="F175">
            <v>12958.064184247942</v>
          </cell>
          <cell r="G175">
            <v>12958.064184247942</v>
          </cell>
          <cell r="H175">
            <v>12958.064184247942</v>
          </cell>
          <cell r="I175">
            <v>12958.064184247942</v>
          </cell>
          <cell r="J175">
            <v>12958.064184247942</v>
          </cell>
          <cell r="K175">
            <v>12958.064184247942</v>
          </cell>
          <cell r="L175">
            <v>12958.064184247942</v>
          </cell>
          <cell r="M175">
            <v>12958.064184247942</v>
          </cell>
          <cell r="N175">
            <v>12958.064184247942</v>
          </cell>
          <cell r="O175">
            <v>12958.064184247942</v>
          </cell>
          <cell r="P175">
            <v>12958.064184247942</v>
          </cell>
          <cell r="Q175">
            <v>12958.064184247942</v>
          </cell>
          <cell r="R175">
            <v>12958.064184247942</v>
          </cell>
          <cell r="S175">
            <v>12958.064184247942</v>
          </cell>
          <cell r="T175">
            <v>12958.064184247942</v>
          </cell>
          <cell r="U175">
            <v>12958.064184247942</v>
          </cell>
          <cell r="V175">
            <v>12958.064184247942</v>
          </cell>
          <cell r="W175">
            <v>12958.064184247942</v>
          </cell>
          <cell r="X175">
            <v>12958.064184247942</v>
          </cell>
          <cell r="Y175">
            <v>12958.064184247942</v>
          </cell>
          <cell r="Z175">
            <v>12958.064184247942</v>
          </cell>
          <cell r="AA175">
            <v>12958.064184247942</v>
          </cell>
          <cell r="AB175">
            <v>12958.064184247942</v>
          </cell>
          <cell r="AC175">
            <v>12958.064184247942</v>
          </cell>
          <cell r="AD175">
            <v>12958.064184247942</v>
          </cell>
          <cell r="AE175">
            <v>12958.064184247942</v>
          </cell>
          <cell r="AF175">
            <v>12958.064184247942</v>
          </cell>
          <cell r="AG175">
            <v>12958.064184247942</v>
          </cell>
          <cell r="AH175">
            <v>12958.064184247942</v>
          </cell>
          <cell r="AI175">
            <v>12958.064184247942</v>
          </cell>
          <cell r="AJ175">
            <v>12958.064184247942</v>
          </cell>
          <cell r="AK175">
            <v>12958.064184247942</v>
          </cell>
          <cell r="AL175">
            <v>12958.064184247942</v>
          </cell>
          <cell r="AM175">
            <v>12958.064184247942</v>
          </cell>
          <cell r="AN175">
            <v>12958.064184247942</v>
          </cell>
          <cell r="AO175">
            <v>12958.064184247942</v>
          </cell>
          <cell r="AP175">
            <v>12958.064184247942</v>
          </cell>
          <cell r="AQ175">
            <v>12958.064184247942</v>
          </cell>
          <cell r="AR175">
            <v>12958.064184247942</v>
          </cell>
          <cell r="AS175">
            <v>12958.064184247942</v>
          </cell>
          <cell r="AT175">
            <v>12958.064184247942</v>
          </cell>
          <cell r="AU175">
            <v>12958.064184247942</v>
          </cell>
          <cell r="AV175">
            <v>12958.064184247942</v>
          </cell>
          <cell r="AW175">
            <v>12958.064184247942</v>
          </cell>
          <cell r="AX175">
            <v>12958.064184247942</v>
          </cell>
          <cell r="AY175">
            <v>12958.064184247942</v>
          </cell>
          <cell r="AZ175">
            <v>12958.064184247942</v>
          </cell>
          <cell r="BA175">
            <v>12958.064184247942</v>
          </cell>
          <cell r="BB175">
            <v>12958.064184247942</v>
          </cell>
          <cell r="BC175">
            <v>12958.064184247942</v>
          </cell>
          <cell r="BD175">
            <v>12958.064184247942</v>
          </cell>
          <cell r="BE175">
            <v>12958.064184247942</v>
          </cell>
          <cell r="BF175">
            <v>12958.064184247942</v>
          </cell>
          <cell r="BG175">
            <v>12958.064184247942</v>
          </cell>
          <cell r="BH175">
            <v>12958.064184247942</v>
          </cell>
          <cell r="BI175">
            <v>12958.064184247942</v>
          </cell>
          <cell r="BJ175">
            <v>12958.064184247942</v>
          </cell>
          <cell r="BK175">
            <v>12958.064184247942</v>
          </cell>
          <cell r="BL175">
            <v>0</v>
          </cell>
          <cell r="BM175">
            <v>0</v>
          </cell>
          <cell r="BN175">
            <v>0</v>
          </cell>
          <cell r="BO175">
            <v>0</v>
          </cell>
          <cell r="BP175">
            <v>0</v>
          </cell>
          <cell r="BQ175">
            <v>0</v>
          </cell>
          <cell r="BR175">
            <v>0</v>
          </cell>
          <cell r="BS175">
            <v>0</v>
          </cell>
          <cell r="BT175">
            <v>0</v>
          </cell>
          <cell r="BU175">
            <v>0</v>
          </cell>
          <cell r="BV175">
            <v>0</v>
          </cell>
          <cell r="BW175">
            <v>0</v>
          </cell>
        </row>
        <row r="176">
          <cell r="B176" t="str">
            <v>Heavy Single|2039</v>
          </cell>
          <cell r="E176">
            <v>12958.064184247942</v>
          </cell>
          <cell r="F176">
            <v>12958.064184247942</v>
          </cell>
          <cell r="G176">
            <v>12958.064184247942</v>
          </cell>
          <cell r="H176">
            <v>12958.064184247942</v>
          </cell>
          <cell r="I176">
            <v>12958.064184247942</v>
          </cell>
          <cell r="J176">
            <v>12958.064184247942</v>
          </cell>
          <cell r="K176">
            <v>12958.064184247942</v>
          </cell>
          <cell r="L176">
            <v>12958.064184247942</v>
          </cell>
          <cell r="M176">
            <v>12958.064184247942</v>
          </cell>
          <cell r="N176">
            <v>12958.064184247942</v>
          </cell>
          <cell r="O176">
            <v>12958.064184247942</v>
          </cell>
          <cell r="P176">
            <v>12958.064184247942</v>
          </cell>
          <cell r="Q176">
            <v>12958.064184247942</v>
          </cell>
          <cell r="R176">
            <v>12958.064184247942</v>
          </cell>
          <cell r="S176">
            <v>12958.064184247942</v>
          </cell>
          <cell r="T176">
            <v>12958.064184247942</v>
          </cell>
          <cell r="U176">
            <v>12958.064184247942</v>
          </cell>
          <cell r="V176">
            <v>12958.064184247942</v>
          </cell>
          <cell r="W176">
            <v>12958.064184247942</v>
          </cell>
          <cell r="X176">
            <v>12958.064184247942</v>
          </cell>
          <cell r="Y176">
            <v>12958.064184247942</v>
          </cell>
          <cell r="Z176">
            <v>12958.064184247942</v>
          </cell>
          <cell r="AA176">
            <v>12958.064184247942</v>
          </cell>
          <cell r="AB176">
            <v>12958.064184247942</v>
          </cell>
          <cell r="AC176">
            <v>12958.064184247942</v>
          </cell>
          <cell r="AD176">
            <v>12958.064184247942</v>
          </cell>
          <cell r="AE176">
            <v>12958.064184247942</v>
          </cell>
          <cell r="AF176">
            <v>12958.064184247942</v>
          </cell>
          <cell r="AG176">
            <v>12958.064184247942</v>
          </cell>
          <cell r="AH176">
            <v>12958.064184247942</v>
          </cell>
          <cell r="AI176">
            <v>12958.064184247942</v>
          </cell>
          <cell r="AJ176">
            <v>12958.064184247942</v>
          </cell>
          <cell r="AK176">
            <v>12958.064184247942</v>
          </cell>
          <cell r="AL176">
            <v>12958.064184247942</v>
          </cell>
          <cell r="AM176">
            <v>12958.064184247942</v>
          </cell>
          <cell r="AN176">
            <v>12958.064184247942</v>
          </cell>
          <cell r="AO176">
            <v>12958.064184247942</v>
          </cell>
          <cell r="AP176">
            <v>12958.064184247942</v>
          </cell>
          <cell r="AQ176">
            <v>12958.064184247942</v>
          </cell>
          <cell r="AR176">
            <v>12958.064184247942</v>
          </cell>
          <cell r="AS176">
            <v>12958.064184247942</v>
          </cell>
          <cell r="AT176">
            <v>12958.064184247942</v>
          </cell>
          <cell r="AU176">
            <v>12958.064184247942</v>
          </cell>
          <cell r="AV176">
            <v>12958.064184247942</v>
          </cell>
          <cell r="AW176">
            <v>12958.064184247942</v>
          </cell>
          <cell r="AX176">
            <v>12958.064184247942</v>
          </cell>
          <cell r="AY176">
            <v>12958.064184247942</v>
          </cell>
          <cell r="AZ176">
            <v>12958.064184247942</v>
          </cell>
          <cell r="BA176">
            <v>12958.064184247942</v>
          </cell>
          <cell r="BB176">
            <v>12958.064184247942</v>
          </cell>
          <cell r="BC176">
            <v>12958.064184247942</v>
          </cell>
          <cell r="BD176">
            <v>12958.064184247942</v>
          </cell>
          <cell r="BE176">
            <v>12958.064184247942</v>
          </cell>
          <cell r="BF176">
            <v>12958.064184247942</v>
          </cell>
          <cell r="BG176">
            <v>12958.064184247942</v>
          </cell>
          <cell r="BH176">
            <v>12958.064184247942</v>
          </cell>
          <cell r="BI176">
            <v>12958.064184247942</v>
          </cell>
          <cell r="BJ176">
            <v>12958.064184247942</v>
          </cell>
          <cell r="BK176">
            <v>12958.064184247942</v>
          </cell>
          <cell r="BL176">
            <v>12958.064184247942</v>
          </cell>
          <cell r="BM176">
            <v>0</v>
          </cell>
          <cell r="BN176">
            <v>0</v>
          </cell>
          <cell r="BO176">
            <v>0</v>
          </cell>
          <cell r="BP176">
            <v>0</v>
          </cell>
          <cell r="BQ176">
            <v>0</v>
          </cell>
          <cell r="BR176">
            <v>0</v>
          </cell>
          <cell r="BS176">
            <v>0</v>
          </cell>
          <cell r="BT176">
            <v>0</v>
          </cell>
          <cell r="BU176">
            <v>0</v>
          </cell>
          <cell r="BV176">
            <v>0</v>
          </cell>
          <cell r="BW176">
            <v>0</v>
          </cell>
        </row>
        <row r="177">
          <cell r="B177" t="str">
            <v>Heavy Single|2040</v>
          </cell>
          <cell r="E177">
            <v>12958.064184247942</v>
          </cell>
          <cell r="F177">
            <v>12958.064184247942</v>
          </cell>
          <cell r="G177">
            <v>12958.064184247942</v>
          </cell>
          <cell r="H177">
            <v>12958.064184247942</v>
          </cell>
          <cell r="I177">
            <v>12958.064184247942</v>
          </cell>
          <cell r="J177">
            <v>12958.064184247942</v>
          </cell>
          <cell r="K177">
            <v>12958.064184247942</v>
          </cell>
          <cell r="L177">
            <v>12958.064184247942</v>
          </cell>
          <cell r="M177">
            <v>12958.064184247942</v>
          </cell>
          <cell r="N177">
            <v>12958.064184247942</v>
          </cell>
          <cell r="O177">
            <v>12958.064184247942</v>
          </cell>
          <cell r="P177">
            <v>12958.064184247942</v>
          </cell>
          <cell r="Q177">
            <v>12958.064184247942</v>
          </cell>
          <cell r="R177">
            <v>12958.064184247942</v>
          </cell>
          <cell r="S177">
            <v>12958.064184247942</v>
          </cell>
          <cell r="T177">
            <v>12958.064184247942</v>
          </cell>
          <cell r="U177">
            <v>12958.064184247942</v>
          </cell>
          <cell r="V177">
            <v>12958.064184247942</v>
          </cell>
          <cell r="W177">
            <v>12958.064184247942</v>
          </cell>
          <cell r="X177">
            <v>12958.064184247942</v>
          </cell>
          <cell r="Y177">
            <v>12958.064184247942</v>
          </cell>
          <cell r="Z177">
            <v>12958.064184247942</v>
          </cell>
          <cell r="AA177">
            <v>12958.064184247942</v>
          </cell>
          <cell r="AB177">
            <v>12958.064184247942</v>
          </cell>
          <cell r="AC177">
            <v>12958.064184247942</v>
          </cell>
          <cell r="AD177">
            <v>12958.064184247942</v>
          </cell>
          <cell r="AE177">
            <v>12958.064184247942</v>
          </cell>
          <cell r="AF177">
            <v>12958.064184247942</v>
          </cell>
          <cell r="AG177">
            <v>12958.064184247942</v>
          </cell>
          <cell r="AH177">
            <v>12958.064184247942</v>
          </cell>
          <cell r="AI177">
            <v>12958.064184247942</v>
          </cell>
          <cell r="AJ177">
            <v>12958.064184247942</v>
          </cell>
          <cell r="AK177">
            <v>12958.064184247942</v>
          </cell>
          <cell r="AL177">
            <v>12958.064184247942</v>
          </cell>
          <cell r="AM177">
            <v>12958.064184247942</v>
          </cell>
          <cell r="AN177">
            <v>12958.064184247942</v>
          </cell>
          <cell r="AO177">
            <v>12958.064184247942</v>
          </cell>
          <cell r="AP177">
            <v>12958.064184247942</v>
          </cell>
          <cell r="AQ177">
            <v>12958.064184247942</v>
          </cell>
          <cell r="AR177">
            <v>12958.064184247942</v>
          </cell>
          <cell r="AS177">
            <v>12958.064184247942</v>
          </cell>
          <cell r="AT177">
            <v>12958.064184247942</v>
          </cell>
          <cell r="AU177">
            <v>12958.064184247942</v>
          </cell>
          <cell r="AV177">
            <v>12958.064184247942</v>
          </cell>
          <cell r="AW177">
            <v>12958.064184247942</v>
          </cell>
          <cell r="AX177">
            <v>12958.064184247942</v>
          </cell>
          <cell r="AY177">
            <v>12958.064184247942</v>
          </cell>
          <cell r="AZ177">
            <v>12958.064184247942</v>
          </cell>
          <cell r="BA177">
            <v>12958.064184247942</v>
          </cell>
          <cell r="BB177">
            <v>12958.064184247942</v>
          </cell>
          <cell r="BC177">
            <v>12958.064184247942</v>
          </cell>
          <cell r="BD177">
            <v>12958.064184247942</v>
          </cell>
          <cell r="BE177">
            <v>12958.064184247942</v>
          </cell>
          <cell r="BF177">
            <v>12958.064184247942</v>
          </cell>
          <cell r="BG177">
            <v>12958.064184247942</v>
          </cell>
          <cell r="BH177">
            <v>12958.064184247942</v>
          </cell>
          <cell r="BI177">
            <v>12958.064184247942</v>
          </cell>
          <cell r="BJ177">
            <v>12958.064184247942</v>
          </cell>
          <cell r="BK177">
            <v>12958.064184247942</v>
          </cell>
          <cell r="BL177">
            <v>12958.064184247942</v>
          </cell>
          <cell r="BM177">
            <v>12958.064184247942</v>
          </cell>
          <cell r="BN177">
            <v>0</v>
          </cell>
          <cell r="BO177">
            <v>0</v>
          </cell>
          <cell r="BP177">
            <v>0</v>
          </cell>
          <cell r="BQ177">
            <v>0</v>
          </cell>
          <cell r="BR177">
            <v>0</v>
          </cell>
          <cell r="BS177">
            <v>0</v>
          </cell>
          <cell r="BT177">
            <v>0</v>
          </cell>
          <cell r="BU177">
            <v>0</v>
          </cell>
          <cell r="BV177">
            <v>0</v>
          </cell>
          <cell r="BW177">
            <v>0</v>
          </cell>
        </row>
        <row r="178">
          <cell r="B178" t="str">
            <v>Heavy Single|2041</v>
          </cell>
          <cell r="E178">
            <v>12958.064184247942</v>
          </cell>
          <cell r="F178">
            <v>12958.064184247942</v>
          </cell>
          <cell r="G178">
            <v>12958.064184247942</v>
          </cell>
          <cell r="H178">
            <v>12958.064184247942</v>
          </cell>
          <cell r="I178">
            <v>12958.064184247942</v>
          </cell>
          <cell r="J178">
            <v>12958.064184247942</v>
          </cell>
          <cell r="K178">
            <v>12958.064184247942</v>
          </cell>
          <cell r="L178">
            <v>12958.064184247942</v>
          </cell>
          <cell r="M178">
            <v>12958.064184247942</v>
          </cell>
          <cell r="N178">
            <v>12958.064184247942</v>
          </cell>
          <cell r="O178">
            <v>12958.064184247942</v>
          </cell>
          <cell r="P178">
            <v>12958.064184247942</v>
          </cell>
          <cell r="Q178">
            <v>12958.064184247942</v>
          </cell>
          <cell r="R178">
            <v>12958.064184247942</v>
          </cell>
          <cell r="S178">
            <v>12958.064184247942</v>
          </cell>
          <cell r="T178">
            <v>12958.064184247942</v>
          </cell>
          <cell r="U178">
            <v>12958.064184247942</v>
          </cell>
          <cell r="V178">
            <v>12958.064184247942</v>
          </cell>
          <cell r="W178">
            <v>12958.064184247942</v>
          </cell>
          <cell r="X178">
            <v>12958.064184247942</v>
          </cell>
          <cell r="Y178">
            <v>12958.064184247942</v>
          </cell>
          <cell r="Z178">
            <v>12958.064184247942</v>
          </cell>
          <cell r="AA178">
            <v>12958.064184247942</v>
          </cell>
          <cell r="AB178">
            <v>12958.064184247942</v>
          </cell>
          <cell r="AC178">
            <v>12958.064184247942</v>
          </cell>
          <cell r="AD178">
            <v>12958.064184247942</v>
          </cell>
          <cell r="AE178">
            <v>12958.064184247942</v>
          </cell>
          <cell r="AF178">
            <v>12958.064184247942</v>
          </cell>
          <cell r="AG178">
            <v>12958.064184247942</v>
          </cell>
          <cell r="AH178">
            <v>12958.064184247942</v>
          </cell>
          <cell r="AI178">
            <v>12958.064184247942</v>
          </cell>
          <cell r="AJ178">
            <v>12958.064184247942</v>
          </cell>
          <cell r="AK178">
            <v>12958.064184247942</v>
          </cell>
          <cell r="AL178">
            <v>12958.064184247942</v>
          </cell>
          <cell r="AM178">
            <v>12958.064184247942</v>
          </cell>
          <cell r="AN178">
            <v>12958.064184247942</v>
          </cell>
          <cell r="AO178">
            <v>12958.064184247942</v>
          </cell>
          <cell r="AP178">
            <v>12958.064184247942</v>
          </cell>
          <cell r="AQ178">
            <v>12958.064184247942</v>
          </cell>
          <cell r="AR178">
            <v>12958.064184247942</v>
          </cell>
          <cell r="AS178">
            <v>12958.064184247942</v>
          </cell>
          <cell r="AT178">
            <v>12958.064184247942</v>
          </cell>
          <cell r="AU178">
            <v>12958.064184247942</v>
          </cell>
          <cell r="AV178">
            <v>12958.064184247942</v>
          </cell>
          <cell r="AW178">
            <v>12958.064184247942</v>
          </cell>
          <cell r="AX178">
            <v>12958.064184247942</v>
          </cell>
          <cell r="AY178">
            <v>12958.064184247942</v>
          </cell>
          <cell r="AZ178">
            <v>12958.064184247942</v>
          </cell>
          <cell r="BA178">
            <v>12958.064184247942</v>
          </cell>
          <cell r="BB178">
            <v>12958.064184247942</v>
          </cell>
          <cell r="BC178">
            <v>12958.064184247942</v>
          </cell>
          <cell r="BD178">
            <v>12958.064184247942</v>
          </cell>
          <cell r="BE178">
            <v>12958.064184247942</v>
          </cell>
          <cell r="BF178">
            <v>12958.064184247942</v>
          </cell>
          <cell r="BG178">
            <v>12958.064184247942</v>
          </cell>
          <cell r="BH178">
            <v>12958.064184247942</v>
          </cell>
          <cell r="BI178">
            <v>12958.064184247942</v>
          </cell>
          <cell r="BJ178">
            <v>12958.064184247942</v>
          </cell>
          <cell r="BK178">
            <v>12958.064184247942</v>
          </cell>
          <cell r="BL178">
            <v>12958.064184247942</v>
          </cell>
          <cell r="BM178">
            <v>12958.064184247942</v>
          </cell>
          <cell r="BN178">
            <v>12958.064184247942</v>
          </cell>
          <cell r="BO178">
            <v>0</v>
          </cell>
          <cell r="BP178">
            <v>0</v>
          </cell>
          <cell r="BQ178">
            <v>0</v>
          </cell>
          <cell r="BR178">
            <v>0</v>
          </cell>
          <cell r="BS178">
            <v>0</v>
          </cell>
          <cell r="BT178">
            <v>0</v>
          </cell>
          <cell r="BU178">
            <v>0</v>
          </cell>
          <cell r="BV178">
            <v>0</v>
          </cell>
          <cell r="BW178">
            <v>0</v>
          </cell>
        </row>
        <row r="179">
          <cell r="B179" t="str">
            <v>Heavy Single|2042</v>
          </cell>
          <cell r="E179">
            <v>12958.064184247942</v>
          </cell>
          <cell r="F179">
            <v>12958.064184247942</v>
          </cell>
          <cell r="G179">
            <v>12958.064184247942</v>
          </cell>
          <cell r="H179">
            <v>12958.064184247942</v>
          </cell>
          <cell r="I179">
            <v>12958.064184247942</v>
          </cell>
          <cell r="J179">
            <v>12958.064184247942</v>
          </cell>
          <cell r="K179">
            <v>12958.064184247942</v>
          </cell>
          <cell r="L179">
            <v>12958.064184247942</v>
          </cell>
          <cell r="M179">
            <v>12958.064184247942</v>
          </cell>
          <cell r="N179">
            <v>12958.064184247942</v>
          </cell>
          <cell r="O179">
            <v>12958.064184247942</v>
          </cell>
          <cell r="P179">
            <v>12958.064184247942</v>
          </cell>
          <cell r="Q179">
            <v>12958.064184247942</v>
          </cell>
          <cell r="R179">
            <v>12958.064184247942</v>
          </cell>
          <cell r="S179">
            <v>12958.064184247942</v>
          </cell>
          <cell r="T179">
            <v>12958.064184247942</v>
          </cell>
          <cell r="U179">
            <v>12958.064184247942</v>
          </cell>
          <cell r="V179">
            <v>12958.064184247942</v>
          </cell>
          <cell r="W179">
            <v>12958.064184247942</v>
          </cell>
          <cell r="X179">
            <v>12958.064184247942</v>
          </cell>
          <cell r="Y179">
            <v>12958.064184247942</v>
          </cell>
          <cell r="Z179">
            <v>12958.064184247942</v>
          </cell>
          <cell r="AA179">
            <v>12958.064184247942</v>
          </cell>
          <cell r="AB179">
            <v>12958.064184247942</v>
          </cell>
          <cell r="AC179">
            <v>12958.064184247942</v>
          </cell>
          <cell r="AD179">
            <v>12958.064184247942</v>
          </cell>
          <cell r="AE179">
            <v>12958.064184247942</v>
          </cell>
          <cell r="AF179">
            <v>12958.064184247942</v>
          </cell>
          <cell r="AG179">
            <v>12958.064184247942</v>
          </cell>
          <cell r="AH179">
            <v>12958.064184247942</v>
          </cell>
          <cell r="AI179">
            <v>12958.064184247942</v>
          </cell>
          <cell r="AJ179">
            <v>12958.064184247942</v>
          </cell>
          <cell r="AK179">
            <v>12958.064184247942</v>
          </cell>
          <cell r="AL179">
            <v>12958.064184247942</v>
          </cell>
          <cell r="AM179">
            <v>12958.064184247942</v>
          </cell>
          <cell r="AN179">
            <v>12958.064184247942</v>
          </cell>
          <cell r="AO179">
            <v>12958.064184247942</v>
          </cell>
          <cell r="AP179">
            <v>12958.064184247942</v>
          </cell>
          <cell r="AQ179">
            <v>12958.064184247942</v>
          </cell>
          <cell r="AR179">
            <v>12958.064184247942</v>
          </cell>
          <cell r="AS179">
            <v>12958.064184247942</v>
          </cell>
          <cell r="AT179">
            <v>12958.064184247942</v>
          </cell>
          <cell r="AU179">
            <v>12958.064184247942</v>
          </cell>
          <cell r="AV179">
            <v>12958.064184247942</v>
          </cell>
          <cell r="AW179">
            <v>12958.064184247942</v>
          </cell>
          <cell r="AX179">
            <v>12958.064184247942</v>
          </cell>
          <cell r="AY179">
            <v>12958.064184247942</v>
          </cell>
          <cell r="AZ179">
            <v>12958.064184247942</v>
          </cell>
          <cell r="BA179">
            <v>12958.064184247942</v>
          </cell>
          <cell r="BB179">
            <v>12958.064184247942</v>
          </cell>
          <cell r="BC179">
            <v>12958.064184247942</v>
          </cell>
          <cell r="BD179">
            <v>12958.064184247942</v>
          </cell>
          <cell r="BE179">
            <v>12958.064184247942</v>
          </cell>
          <cell r="BF179">
            <v>12958.064184247942</v>
          </cell>
          <cell r="BG179">
            <v>12958.064184247942</v>
          </cell>
          <cell r="BH179">
            <v>12958.064184247942</v>
          </cell>
          <cell r="BI179">
            <v>12958.064184247942</v>
          </cell>
          <cell r="BJ179">
            <v>12958.064184247942</v>
          </cell>
          <cell r="BK179">
            <v>12958.064184247942</v>
          </cell>
          <cell r="BL179">
            <v>12958.064184247942</v>
          </cell>
          <cell r="BM179">
            <v>12958.064184247942</v>
          </cell>
          <cell r="BN179">
            <v>12958.064184247942</v>
          </cell>
          <cell r="BO179">
            <v>12958.064184247942</v>
          </cell>
          <cell r="BP179">
            <v>0</v>
          </cell>
          <cell r="BQ179">
            <v>0</v>
          </cell>
          <cell r="BR179">
            <v>0</v>
          </cell>
          <cell r="BS179">
            <v>0</v>
          </cell>
          <cell r="BT179">
            <v>0</v>
          </cell>
          <cell r="BU179">
            <v>0</v>
          </cell>
          <cell r="BV179">
            <v>0</v>
          </cell>
          <cell r="BW179">
            <v>0</v>
          </cell>
        </row>
        <row r="180">
          <cell r="B180" t="str">
            <v>Heavy Single|2043</v>
          </cell>
          <cell r="E180">
            <v>12958.064184247942</v>
          </cell>
          <cell r="F180">
            <v>12958.064184247942</v>
          </cell>
          <cell r="G180">
            <v>12958.064184247942</v>
          </cell>
          <cell r="H180">
            <v>12958.064184247942</v>
          </cell>
          <cell r="I180">
            <v>12958.064184247942</v>
          </cell>
          <cell r="J180">
            <v>12958.064184247942</v>
          </cell>
          <cell r="K180">
            <v>12958.064184247942</v>
          </cell>
          <cell r="L180">
            <v>12958.064184247942</v>
          </cell>
          <cell r="M180">
            <v>12958.064184247942</v>
          </cell>
          <cell r="N180">
            <v>12958.064184247942</v>
          </cell>
          <cell r="O180">
            <v>12958.064184247942</v>
          </cell>
          <cell r="P180">
            <v>12958.064184247942</v>
          </cell>
          <cell r="Q180">
            <v>12958.064184247942</v>
          </cell>
          <cell r="R180">
            <v>12958.064184247942</v>
          </cell>
          <cell r="S180">
            <v>12958.064184247942</v>
          </cell>
          <cell r="T180">
            <v>12958.064184247942</v>
          </cell>
          <cell r="U180">
            <v>12958.064184247942</v>
          </cell>
          <cell r="V180">
            <v>12958.064184247942</v>
          </cell>
          <cell r="W180">
            <v>12958.064184247942</v>
          </cell>
          <cell r="X180">
            <v>12958.064184247942</v>
          </cell>
          <cell r="Y180">
            <v>12958.064184247942</v>
          </cell>
          <cell r="Z180">
            <v>12958.064184247942</v>
          </cell>
          <cell r="AA180">
            <v>12958.064184247942</v>
          </cell>
          <cell r="AB180">
            <v>12958.064184247942</v>
          </cell>
          <cell r="AC180">
            <v>12958.064184247942</v>
          </cell>
          <cell r="AD180">
            <v>12958.064184247942</v>
          </cell>
          <cell r="AE180">
            <v>12958.064184247942</v>
          </cell>
          <cell r="AF180">
            <v>12958.064184247942</v>
          </cell>
          <cell r="AG180">
            <v>12958.064184247942</v>
          </cell>
          <cell r="AH180">
            <v>12958.064184247942</v>
          </cell>
          <cell r="AI180">
            <v>12958.064184247942</v>
          </cell>
          <cell r="AJ180">
            <v>12958.064184247942</v>
          </cell>
          <cell r="AK180">
            <v>12958.064184247942</v>
          </cell>
          <cell r="AL180">
            <v>12958.064184247942</v>
          </cell>
          <cell r="AM180">
            <v>12958.064184247942</v>
          </cell>
          <cell r="AN180">
            <v>12958.064184247942</v>
          </cell>
          <cell r="AO180">
            <v>12958.064184247942</v>
          </cell>
          <cell r="AP180">
            <v>12958.064184247942</v>
          </cell>
          <cell r="AQ180">
            <v>12958.064184247942</v>
          </cell>
          <cell r="AR180">
            <v>12958.064184247942</v>
          </cell>
          <cell r="AS180">
            <v>12958.064184247942</v>
          </cell>
          <cell r="AT180">
            <v>12958.064184247942</v>
          </cell>
          <cell r="AU180">
            <v>12958.064184247942</v>
          </cell>
          <cell r="AV180">
            <v>12958.064184247942</v>
          </cell>
          <cell r="AW180">
            <v>12958.064184247942</v>
          </cell>
          <cell r="AX180">
            <v>12958.064184247942</v>
          </cell>
          <cell r="AY180">
            <v>12958.064184247942</v>
          </cell>
          <cell r="AZ180">
            <v>12958.064184247942</v>
          </cell>
          <cell r="BA180">
            <v>12958.064184247942</v>
          </cell>
          <cell r="BB180">
            <v>12958.064184247942</v>
          </cell>
          <cell r="BC180">
            <v>12958.064184247942</v>
          </cell>
          <cell r="BD180">
            <v>12958.064184247942</v>
          </cell>
          <cell r="BE180">
            <v>12958.064184247942</v>
          </cell>
          <cell r="BF180">
            <v>12958.064184247942</v>
          </cell>
          <cell r="BG180">
            <v>12958.064184247942</v>
          </cell>
          <cell r="BH180">
            <v>12958.064184247942</v>
          </cell>
          <cell r="BI180">
            <v>12958.064184247942</v>
          </cell>
          <cell r="BJ180">
            <v>12958.064184247942</v>
          </cell>
          <cell r="BK180">
            <v>12958.064184247942</v>
          </cell>
          <cell r="BL180">
            <v>12958.064184247942</v>
          </cell>
          <cell r="BM180">
            <v>12958.064184247942</v>
          </cell>
          <cell r="BN180">
            <v>12958.064184247942</v>
          </cell>
          <cell r="BO180">
            <v>12958.064184247942</v>
          </cell>
          <cell r="BP180">
            <v>12958.064184247942</v>
          </cell>
          <cell r="BQ180">
            <v>0</v>
          </cell>
          <cell r="BR180">
            <v>0</v>
          </cell>
          <cell r="BS180">
            <v>0</v>
          </cell>
          <cell r="BT180">
            <v>0</v>
          </cell>
          <cell r="BU180">
            <v>0</v>
          </cell>
          <cell r="BV180">
            <v>0</v>
          </cell>
          <cell r="BW180">
            <v>0</v>
          </cell>
        </row>
        <row r="181">
          <cell r="B181" t="str">
            <v>Heavy Single|2044</v>
          </cell>
          <cell r="E181">
            <v>12958.064184247942</v>
          </cell>
          <cell r="F181">
            <v>12958.064184247942</v>
          </cell>
          <cell r="G181">
            <v>12958.064184247942</v>
          </cell>
          <cell r="H181">
            <v>12958.064184247942</v>
          </cell>
          <cell r="I181">
            <v>12958.064184247942</v>
          </cell>
          <cell r="J181">
            <v>12958.064184247942</v>
          </cell>
          <cell r="K181">
            <v>12958.064184247942</v>
          </cell>
          <cell r="L181">
            <v>12958.064184247942</v>
          </cell>
          <cell r="M181">
            <v>12958.064184247942</v>
          </cell>
          <cell r="N181">
            <v>12958.064184247942</v>
          </cell>
          <cell r="O181">
            <v>12958.064184247942</v>
          </cell>
          <cell r="P181">
            <v>12958.064184247942</v>
          </cell>
          <cell r="Q181">
            <v>12958.064184247942</v>
          </cell>
          <cell r="R181">
            <v>12958.064184247942</v>
          </cell>
          <cell r="S181">
            <v>12958.064184247942</v>
          </cell>
          <cell r="T181">
            <v>12958.064184247942</v>
          </cell>
          <cell r="U181">
            <v>12958.064184247942</v>
          </cell>
          <cell r="V181">
            <v>12958.064184247942</v>
          </cell>
          <cell r="W181">
            <v>12958.064184247942</v>
          </cell>
          <cell r="X181">
            <v>12958.064184247942</v>
          </cell>
          <cell r="Y181">
            <v>12958.064184247942</v>
          </cell>
          <cell r="Z181">
            <v>12958.064184247942</v>
          </cell>
          <cell r="AA181">
            <v>12958.064184247942</v>
          </cell>
          <cell r="AB181">
            <v>12958.064184247942</v>
          </cell>
          <cell r="AC181">
            <v>12958.064184247942</v>
          </cell>
          <cell r="AD181">
            <v>12958.064184247942</v>
          </cell>
          <cell r="AE181">
            <v>12958.064184247942</v>
          </cell>
          <cell r="AF181">
            <v>12958.064184247942</v>
          </cell>
          <cell r="AG181">
            <v>12958.064184247942</v>
          </cell>
          <cell r="AH181">
            <v>12958.064184247942</v>
          </cell>
          <cell r="AI181">
            <v>12958.064184247942</v>
          </cell>
          <cell r="AJ181">
            <v>12958.064184247942</v>
          </cell>
          <cell r="AK181">
            <v>12958.064184247942</v>
          </cell>
          <cell r="AL181">
            <v>12958.064184247942</v>
          </cell>
          <cell r="AM181">
            <v>12958.064184247942</v>
          </cell>
          <cell r="AN181">
            <v>12958.064184247942</v>
          </cell>
          <cell r="AO181">
            <v>12958.064184247942</v>
          </cell>
          <cell r="AP181">
            <v>12958.064184247942</v>
          </cell>
          <cell r="AQ181">
            <v>12958.064184247942</v>
          </cell>
          <cell r="AR181">
            <v>12958.064184247942</v>
          </cell>
          <cell r="AS181">
            <v>12958.064184247942</v>
          </cell>
          <cell r="AT181">
            <v>12958.064184247942</v>
          </cell>
          <cell r="AU181">
            <v>12958.064184247942</v>
          </cell>
          <cell r="AV181">
            <v>12958.064184247942</v>
          </cell>
          <cell r="AW181">
            <v>12958.064184247942</v>
          </cell>
          <cell r="AX181">
            <v>12958.064184247942</v>
          </cell>
          <cell r="AY181">
            <v>12958.064184247942</v>
          </cell>
          <cell r="AZ181">
            <v>12958.064184247942</v>
          </cell>
          <cell r="BA181">
            <v>12958.064184247942</v>
          </cell>
          <cell r="BB181">
            <v>12958.064184247942</v>
          </cell>
          <cell r="BC181">
            <v>12958.064184247942</v>
          </cell>
          <cell r="BD181">
            <v>12958.064184247942</v>
          </cell>
          <cell r="BE181">
            <v>12958.064184247942</v>
          </cell>
          <cell r="BF181">
            <v>12958.064184247942</v>
          </cell>
          <cell r="BG181">
            <v>12958.064184247942</v>
          </cell>
          <cell r="BH181">
            <v>12958.064184247942</v>
          </cell>
          <cell r="BI181">
            <v>12958.064184247942</v>
          </cell>
          <cell r="BJ181">
            <v>12958.064184247942</v>
          </cell>
          <cell r="BK181">
            <v>12958.064184247942</v>
          </cell>
          <cell r="BL181">
            <v>12958.064184247942</v>
          </cell>
          <cell r="BM181">
            <v>12958.064184247942</v>
          </cell>
          <cell r="BN181">
            <v>12958.064184247942</v>
          </cell>
          <cell r="BO181">
            <v>12958.064184247942</v>
          </cell>
          <cell r="BP181">
            <v>12958.064184247942</v>
          </cell>
          <cell r="BQ181">
            <v>12958.064184247942</v>
          </cell>
          <cell r="BR181">
            <v>0</v>
          </cell>
          <cell r="BS181">
            <v>0</v>
          </cell>
          <cell r="BT181">
            <v>0</v>
          </cell>
          <cell r="BU181">
            <v>0</v>
          </cell>
          <cell r="BV181">
            <v>0</v>
          </cell>
          <cell r="BW181">
            <v>0</v>
          </cell>
        </row>
        <row r="182">
          <cell r="B182" t="str">
            <v>Heavy Single|2045</v>
          </cell>
          <cell r="E182">
            <v>12958.064184247942</v>
          </cell>
          <cell r="F182">
            <v>12958.064184247942</v>
          </cell>
          <cell r="G182">
            <v>12958.064184247942</v>
          </cell>
          <cell r="H182">
            <v>12958.064184247942</v>
          </cell>
          <cell r="I182">
            <v>12958.064184247942</v>
          </cell>
          <cell r="J182">
            <v>12958.064184247942</v>
          </cell>
          <cell r="K182">
            <v>12958.064184247942</v>
          </cell>
          <cell r="L182">
            <v>12958.064184247942</v>
          </cell>
          <cell r="M182">
            <v>12958.064184247942</v>
          </cell>
          <cell r="N182">
            <v>12958.064184247942</v>
          </cell>
          <cell r="O182">
            <v>12958.064184247942</v>
          </cell>
          <cell r="P182">
            <v>12958.064184247942</v>
          </cell>
          <cell r="Q182">
            <v>12958.064184247942</v>
          </cell>
          <cell r="R182">
            <v>12958.064184247942</v>
          </cell>
          <cell r="S182">
            <v>12958.064184247942</v>
          </cell>
          <cell r="T182">
            <v>12958.064184247942</v>
          </cell>
          <cell r="U182">
            <v>12958.064184247942</v>
          </cell>
          <cell r="V182">
            <v>12958.064184247942</v>
          </cell>
          <cell r="W182">
            <v>12958.064184247942</v>
          </cell>
          <cell r="X182">
            <v>12958.064184247942</v>
          </cell>
          <cell r="Y182">
            <v>12958.064184247942</v>
          </cell>
          <cell r="Z182">
            <v>12958.064184247942</v>
          </cell>
          <cell r="AA182">
            <v>12958.064184247942</v>
          </cell>
          <cell r="AB182">
            <v>12958.064184247942</v>
          </cell>
          <cell r="AC182">
            <v>12958.064184247942</v>
          </cell>
          <cell r="AD182">
            <v>12958.064184247942</v>
          </cell>
          <cell r="AE182">
            <v>12958.064184247942</v>
          </cell>
          <cell r="AF182">
            <v>12958.064184247942</v>
          </cell>
          <cell r="AG182">
            <v>12958.064184247942</v>
          </cell>
          <cell r="AH182">
            <v>12958.064184247942</v>
          </cell>
          <cell r="AI182">
            <v>12958.064184247942</v>
          </cell>
          <cell r="AJ182">
            <v>12958.064184247942</v>
          </cell>
          <cell r="AK182">
            <v>12958.064184247942</v>
          </cell>
          <cell r="AL182">
            <v>12958.064184247942</v>
          </cell>
          <cell r="AM182">
            <v>12958.064184247942</v>
          </cell>
          <cell r="AN182">
            <v>12958.064184247942</v>
          </cell>
          <cell r="AO182">
            <v>12958.064184247942</v>
          </cell>
          <cell r="AP182">
            <v>12958.064184247942</v>
          </cell>
          <cell r="AQ182">
            <v>12958.064184247942</v>
          </cell>
          <cell r="AR182">
            <v>12958.064184247942</v>
          </cell>
          <cell r="AS182">
            <v>12958.064184247942</v>
          </cell>
          <cell r="AT182">
            <v>12958.064184247942</v>
          </cell>
          <cell r="AU182">
            <v>12958.064184247942</v>
          </cell>
          <cell r="AV182">
            <v>12958.064184247942</v>
          </cell>
          <cell r="AW182">
            <v>12958.064184247942</v>
          </cell>
          <cell r="AX182">
            <v>12958.064184247942</v>
          </cell>
          <cell r="AY182">
            <v>12958.064184247942</v>
          </cell>
          <cell r="AZ182">
            <v>12958.064184247942</v>
          </cell>
          <cell r="BA182">
            <v>12958.064184247942</v>
          </cell>
          <cell r="BB182">
            <v>12958.064184247942</v>
          </cell>
          <cell r="BC182">
            <v>12958.064184247942</v>
          </cell>
          <cell r="BD182">
            <v>12958.064184247942</v>
          </cell>
          <cell r="BE182">
            <v>12958.064184247942</v>
          </cell>
          <cell r="BF182">
            <v>12958.064184247942</v>
          </cell>
          <cell r="BG182">
            <v>12958.064184247942</v>
          </cell>
          <cell r="BH182">
            <v>12958.064184247942</v>
          </cell>
          <cell r="BI182">
            <v>12958.064184247942</v>
          </cell>
          <cell r="BJ182">
            <v>12958.064184247942</v>
          </cell>
          <cell r="BK182">
            <v>12958.064184247942</v>
          </cell>
          <cell r="BL182">
            <v>12958.064184247942</v>
          </cell>
          <cell r="BM182">
            <v>12958.064184247942</v>
          </cell>
          <cell r="BN182">
            <v>12958.064184247942</v>
          </cell>
          <cell r="BO182">
            <v>12958.064184247942</v>
          </cell>
          <cell r="BP182">
            <v>12958.064184247942</v>
          </cell>
          <cell r="BQ182">
            <v>12958.064184247942</v>
          </cell>
          <cell r="BR182">
            <v>12958.064184247942</v>
          </cell>
          <cell r="BS182">
            <v>0</v>
          </cell>
          <cell r="BT182">
            <v>0</v>
          </cell>
          <cell r="BU182">
            <v>0</v>
          </cell>
          <cell r="BV182">
            <v>0</v>
          </cell>
          <cell r="BW182">
            <v>0</v>
          </cell>
        </row>
        <row r="183">
          <cell r="B183" t="str">
            <v>Heavy Single|2046</v>
          </cell>
          <cell r="E183">
            <v>12958.064184247942</v>
          </cell>
          <cell r="F183">
            <v>12958.064184247942</v>
          </cell>
          <cell r="G183">
            <v>12958.064184247942</v>
          </cell>
          <cell r="H183">
            <v>12958.064184247942</v>
          </cell>
          <cell r="I183">
            <v>12958.064184247942</v>
          </cell>
          <cell r="J183">
            <v>12958.064184247942</v>
          </cell>
          <cell r="K183">
            <v>12958.064184247942</v>
          </cell>
          <cell r="L183">
            <v>12958.064184247942</v>
          </cell>
          <cell r="M183">
            <v>12958.064184247942</v>
          </cell>
          <cell r="N183">
            <v>12958.064184247942</v>
          </cell>
          <cell r="O183">
            <v>12958.064184247942</v>
          </cell>
          <cell r="P183">
            <v>12958.064184247942</v>
          </cell>
          <cell r="Q183">
            <v>12958.064184247942</v>
          </cell>
          <cell r="R183">
            <v>12958.064184247942</v>
          </cell>
          <cell r="S183">
            <v>12958.064184247942</v>
          </cell>
          <cell r="T183">
            <v>12958.064184247942</v>
          </cell>
          <cell r="U183">
            <v>12958.064184247942</v>
          </cell>
          <cell r="V183">
            <v>12958.064184247942</v>
          </cell>
          <cell r="W183">
            <v>12958.064184247942</v>
          </cell>
          <cell r="X183">
            <v>12958.064184247942</v>
          </cell>
          <cell r="Y183">
            <v>12958.064184247942</v>
          </cell>
          <cell r="Z183">
            <v>12958.064184247942</v>
          </cell>
          <cell r="AA183">
            <v>12958.064184247942</v>
          </cell>
          <cell r="AB183">
            <v>12958.064184247942</v>
          </cell>
          <cell r="AC183">
            <v>12958.064184247942</v>
          </cell>
          <cell r="AD183">
            <v>12958.064184247942</v>
          </cell>
          <cell r="AE183">
            <v>12958.064184247942</v>
          </cell>
          <cell r="AF183">
            <v>12958.064184247942</v>
          </cell>
          <cell r="AG183">
            <v>12958.064184247942</v>
          </cell>
          <cell r="AH183">
            <v>12958.064184247942</v>
          </cell>
          <cell r="AI183">
            <v>12958.064184247942</v>
          </cell>
          <cell r="AJ183">
            <v>12958.064184247942</v>
          </cell>
          <cell r="AK183">
            <v>12958.064184247942</v>
          </cell>
          <cell r="AL183">
            <v>12958.064184247942</v>
          </cell>
          <cell r="AM183">
            <v>12958.064184247942</v>
          </cell>
          <cell r="AN183">
            <v>12958.064184247942</v>
          </cell>
          <cell r="AO183">
            <v>12958.064184247942</v>
          </cell>
          <cell r="AP183">
            <v>12958.064184247942</v>
          </cell>
          <cell r="AQ183">
            <v>12958.064184247942</v>
          </cell>
          <cell r="AR183">
            <v>12958.064184247942</v>
          </cell>
          <cell r="AS183">
            <v>12958.064184247942</v>
          </cell>
          <cell r="AT183">
            <v>12958.064184247942</v>
          </cell>
          <cell r="AU183">
            <v>12958.064184247942</v>
          </cell>
          <cell r="AV183">
            <v>12958.064184247942</v>
          </cell>
          <cell r="AW183">
            <v>12958.064184247942</v>
          </cell>
          <cell r="AX183">
            <v>12958.064184247942</v>
          </cell>
          <cell r="AY183">
            <v>12958.064184247942</v>
          </cell>
          <cell r="AZ183">
            <v>12958.064184247942</v>
          </cell>
          <cell r="BA183">
            <v>12958.064184247942</v>
          </cell>
          <cell r="BB183">
            <v>12958.064184247942</v>
          </cell>
          <cell r="BC183">
            <v>12958.064184247942</v>
          </cell>
          <cell r="BD183">
            <v>12958.064184247942</v>
          </cell>
          <cell r="BE183">
            <v>12958.064184247942</v>
          </cell>
          <cell r="BF183">
            <v>12958.064184247942</v>
          </cell>
          <cell r="BG183">
            <v>12958.064184247942</v>
          </cell>
          <cell r="BH183">
            <v>12958.064184247942</v>
          </cell>
          <cell r="BI183">
            <v>12958.064184247942</v>
          </cell>
          <cell r="BJ183">
            <v>12958.064184247942</v>
          </cell>
          <cell r="BK183">
            <v>12958.064184247942</v>
          </cell>
          <cell r="BL183">
            <v>12958.064184247942</v>
          </cell>
          <cell r="BM183">
            <v>12958.064184247942</v>
          </cell>
          <cell r="BN183">
            <v>12958.064184247942</v>
          </cell>
          <cell r="BO183">
            <v>12958.064184247942</v>
          </cell>
          <cell r="BP183">
            <v>12958.064184247942</v>
          </cell>
          <cell r="BQ183">
            <v>12958.064184247942</v>
          </cell>
          <cell r="BR183">
            <v>12958.064184247942</v>
          </cell>
          <cell r="BS183">
            <v>12958.064184247942</v>
          </cell>
          <cell r="BT183">
            <v>0</v>
          </cell>
          <cell r="BU183">
            <v>0</v>
          </cell>
          <cell r="BV183">
            <v>0</v>
          </cell>
          <cell r="BW183">
            <v>0</v>
          </cell>
        </row>
        <row r="184">
          <cell r="B184" t="str">
            <v>Heavy Single|2047</v>
          </cell>
          <cell r="E184">
            <v>12958.064184247942</v>
          </cell>
          <cell r="F184">
            <v>12958.064184247942</v>
          </cell>
          <cell r="G184">
            <v>12958.064184247942</v>
          </cell>
          <cell r="H184">
            <v>12958.064184247942</v>
          </cell>
          <cell r="I184">
            <v>12958.064184247942</v>
          </cell>
          <cell r="J184">
            <v>12958.064184247942</v>
          </cell>
          <cell r="K184">
            <v>12958.064184247942</v>
          </cell>
          <cell r="L184">
            <v>12958.064184247942</v>
          </cell>
          <cell r="M184">
            <v>12958.064184247942</v>
          </cell>
          <cell r="N184">
            <v>12958.064184247942</v>
          </cell>
          <cell r="O184">
            <v>12958.064184247942</v>
          </cell>
          <cell r="P184">
            <v>12958.064184247942</v>
          </cell>
          <cell r="Q184">
            <v>12958.064184247942</v>
          </cell>
          <cell r="R184">
            <v>12958.064184247942</v>
          </cell>
          <cell r="S184">
            <v>12958.064184247942</v>
          </cell>
          <cell r="T184">
            <v>12958.064184247942</v>
          </cell>
          <cell r="U184">
            <v>12958.064184247942</v>
          </cell>
          <cell r="V184">
            <v>12958.064184247942</v>
          </cell>
          <cell r="W184">
            <v>12958.064184247942</v>
          </cell>
          <cell r="X184">
            <v>12958.064184247942</v>
          </cell>
          <cell r="Y184">
            <v>12958.064184247942</v>
          </cell>
          <cell r="Z184">
            <v>12958.064184247942</v>
          </cell>
          <cell r="AA184">
            <v>12958.064184247942</v>
          </cell>
          <cell r="AB184">
            <v>12958.064184247942</v>
          </cell>
          <cell r="AC184">
            <v>12958.064184247942</v>
          </cell>
          <cell r="AD184">
            <v>12958.064184247942</v>
          </cell>
          <cell r="AE184">
            <v>12958.064184247942</v>
          </cell>
          <cell r="AF184">
            <v>12958.064184247942</v>
          </cell>
          <cell r="AG184">
            <v>12958.064184247942</v>
          </cell>
          <cell r="AH184">
            <v>12958.064184247942</v>
          </cell>
          <cell r="AI184">
            <v>12958.064184247942</v>
          </cell>
          <cell r="AJ184">
            <v>12958.064184247942</v>
          </cell>
          <cell r="AK184">
            <v>12958.064184247942</v>
          </cell>
          <cell r="AL184">
            <v>12958.064184247942</v>
          </cell>
          <cell r="AM184">
            <v>12958.064184247942</v>
          </cell>
          <cell r="AN184">
            <v>12958.064184247942</v>
          </cell>
          <cell r="AO184">
            <v>12958.064184247942</v>
          </cell>
          <cell r="AP184">
            <v>12958.064184247942</v>
          </cell>
          <cell r="AQ184">
            <v>12958.064184247942</v>
          </cell>
          <cell r="AR184">
            <v>12958.064184247942</v>
          </cell>
          <cell r="AS184">
            <v>12958.064184247942</v>
          </cell>
          <cell r="AT184">
            <v>12958.064184247942</v>
          </cell>
          <cell r="AU184">
            <v>12958.064184247942</v>
          </cell>
          <cell r="AV184">
            <v>12958.064184247942</v>
          </cell>
          <cell r="AW184">
            <v>12958.064184247942</v>
          </cell>
          <cell r="AX184">
            <v>12958.064184247942</v>
          </cell>
          <cell r="AY184">
            <v>12958.064184247942</v>
          </cell>
          <cell r="AZ184">
            <v>12958.064184247942</v>
          </cell>
          <cell r="BA184">
            <v>12958.064184247942</v>
          </cell>
          <cell r="BB184">
            <v>12958.064184247942</v>
          </cell>
          <cell r="BC184">
            <v>12958.064184247942</v>
          </cell>
          <cell r="BD184">
            <v>12958.064184247942</v>
          </cell>
          <cell r="BE184">
            <v>12958.064184247942</v>
          </cell>
          <cell r="BF184">
            <v>12958.064184247942</v>
          </cell>
          <cell r="BG184">
            <v>12958.064184247942</v>
          </cell>
          <cell r="BH184">
            <v>12958.064184247942</v>
          </cell>
          <cell r="BI184">
            <v>12958.064184247942</v>
          </cell>
          <cell r="BJ184">
            <v>12958.064184247942</v>
          </cell>
          <cell r="BK184">
            <v>12958.064184247942</v>
          </cell>
          <cell r="BL184">
            <v>12958.064184247942</v>
          </cell>
          <cell r="BM184">
            <v>12958.064184247942</v>
          </cell>
          <cell r="BN184">
            <v>12958.064184247942</v>
          </cell>
          <cell r="BO184">
            <v>12958.064184247942</v>
          </cell>
          <cell r="BP184">
            <v>12958.064184247942</v>
          </cell>
          <cell r="BQ184">
            <v>12958.064184247942</v>
          </cell>
          <cell r="BR184">
            <v>12958.064184247942</v>
          </cell>
          <cell r="BS184">
            <v>12958.064184247942</v>
          </cell>
          <cell r="BT184">
            <v>12958.064184247942</v>
          </cell>
          <cell r="BU184">
            <v>0</v>
          </cell>
          <cell r="BV184">
            <v>0</v>
          </cell>
          <cell r="BW184">
            <v>0</v>
          </cell>
        </row>
        <row r="185">
          <cell r="B185" t="str">
            <v>Heavy Single|2048</v>
          </cell>
          <cell r="E185">
            <v>12958.064184247942</v>
          </cell>
          <cell r="F185">
            <v>12958.064184247942</v>
          </cell>
          <cell r="G185">
            <v>12958.064184247942</v>
          </cell>
          <cell r="H185">
            <v>12958.064184247942</v>
          </cell>
          <cell r="I185">
            <v>12958.064184247942</v>
          </cell>
          <cell r="J185">
            <v>12958.064184247942</v>
          </cell>
          <cell r="K185">
            <v>12958.064184247942</v>
          </cell>
          <cell r="L185">
            <v>12958.064184247942</v>
          </cell>
          <cell r="M185">
            <v>12958.064184247942</v>
          </cell>
          <cell r="N185">
            <v>12958.064184247942</v>
          </cell>
          <cell r="O185">
            <v>12958.064184247942</v>
          </cell>
          <cell r="P185">
            <v>12958.064184247942</v>
          </cell>
          <cell r="Q185">
            <v>12958.064184247942</v>
          </cell>
          <cell r="R185">
            <v>12958.064184247942</v>
          </cell>
          <cell r="S185">
            <v>12958.064184247942</v>
          </cell>
          <cell r="T185">
            <v>12958.064184247942</v>
          </cell>
          <cell r="U185">
            <v>12958.064184247942</v>
          </cell>
          <cell r="V185">
            <v>12958.064184247942</v>
          </cell>
          <cell r="W185">
            <v>12958.064184247942</v>
          </cell>
          <cell r="X185">
            <v>12958.064184247942</v>
          </cell>
          <cell r="Y185">
            <v>12958.064184247942</v>
          </cell>
          <cell r="Z185">
            <v>12958.064184247942</v>
          </cell>
          <cell r="AA185">
            <v>12958.064184247942</v>
          </cell>
          <cell r="AB185">
            <v>12958.064184247942</v>
          </cell>
          <cell r="AC185">
            <v>12958.064184247942</v>
          </cell>
          <cell r="AD185">
            <v>12958.064184247942</v>
          </cell>
          <cell r="AE185">
            <v>12958.064184247942</v>
          </cell>
          <cell r="AF185">
            <v>12958.064184247942</v>
          </cell>
          <cell r="AG185">
            <v>12958.064184247942</v>
          </cell>
          <cell r="AH185">
            <v>12958.064184247942</v>
          </cell>
          <cell r="AI185">
            <v>12958.064184247942</v>
          </cell>
          <cell r="AJ185">
            <v>12958.064184247942</v>
          </cell>
          <cell r="AK185">
            <v>12958.064184247942</v>
          </cell>
          <cell r="AL185">
            <v>12958.064184247942</v>
          </cell>
          <cell r="AM185">
            <v>12958.064184247942</v>
          </cell>
          <cell r="AN185">
            <v>12958.064184247942</v>
          </cell>
          <cell r="AO185">
            <v>12958.064184247942</v>
          </cell>
          <cell r="AP185">
            <v>12958.064184247942</v>
          </cell>
          <cell r="AQ185">
            <v>12958.064184247942</v>
          </cell>
          <cell r="AR185">
            <v>12958.064184247942</v>
          </cell>
          <cell r="AS185">
            <v>12958.064184247942</v>
          </cell>
          <cell r="AT185">
            <v>12958.064184247942</v>
          </cell>
          <cell r="AU185">
            <v>12958.064184247942</v>
          </cell>
          <cell r="AV185">
            <v>12958.064184247942</v>
          </cell>
          <cell r="AW185">
            <v>12958.064184247942</v>
          </cell>
          <cell r="AX185">
            <v>12958.064184247942</v>
          </cell>
          <cell r="AY185">
            <v>12958.064184247942</v>
          </cell>
          <cell r="AZ185">
            <v>12958.064184247942</v>
          </cell>
          <cell r="BA185">
            <v>12958.064184247942</v>
          </cell>
          <cell r="BB185">
            <v>12958.064184247942</v>
          </cell>
          <cell r="BC185">
            <v>12958.064184247942</v>
          </cell>
          <cell r="BD185">
            <v>12958.064184247942</v>
          </cell>
          <cell r="BE185">
            <v>12958.064184247942</v>
          </cell>
          <cell r="BF185">
            <v>12958.064184247942</v>
          </cell>
          <cell r="BG185">
            <v>12958.064184247942</v>
          </cell>
          <cell r="BH185">
            <v>12958.064184247942</v>
          </cell>
          <cell r="BI185">
            <v>12958.064184247942</v>
          </cell>
          <cell r="BJ185">
            <v>12958.064184247942</v>
          </cell>
          <cell r="BK185">
            <v>12958.064184247942</v>
          </cell>
          <cell r="BL185">
            <v>12958.064184247942</v>
          </cell>
          <cell r="BM185">
            <v>12958.064184247942</v>
          </cell>
          <cell r="BN185">
            <v>12958.064184247942</v>
          </cell>
          <cell r="BO185">
            <v>12958.064184247942</v>
          </cell>
          <cell r="BP185">
            <v>12958.064184247942</v>
          </cell>
          <cell r="BQ185">
            <v>12958.064184247942</v>
          </cell>
          <cell r="BR185">
            <v>12958.064184247942</v>
          </cell>
          <cell r="BS185">
            <v>12958.064184247942</v>
          </cell>
          <cell r="BT185">
            <v>12958.064184247942</v>
          </cell>
          <cell r="BU185">
            <v>12958.064184247942</v>
          </cell>
          <cell r="BV185">
            <v>0</v>
          </cell>
          <cell r="BW185">
            <v>0</v>
          </cell>
        </row>
        <row r="186">
          <cell r="B186" t="str">
            <v>Heavy Single|2049</v>
          </cell>
          <cell r="E186">
            <v>12958.064184247942</v>
          </cell>
          <cell r="F186">
            <v>12958.064184247942</v>
          </cell>
          <cell r="G186">
            <v>12958.064184247942</v>
          </cell>
          <cell r="H186">
            <v>12958.064184247942</v>
          </cell>
          <cell r="I186">
            <v>12958.064184247942</v>
          </cell>
          <cell r="J186">
            <v>12958.064184247942</v>
          </cell>
          <cell r="K186">
            <v>12958.064184247942</v>
          </cell>
          <cell r="L186">
            <v>12958.064184247942</v>
          </cell>
          <cell r="M186">
            <v>12958.064184247942</v>
          </cell>
          <cell r="N186">
            <v>12958.064184247942</v>
          </cell>
          <cell r="O186">
            <v>12958.064184247942</v>
          </cell>
          <cell r="P186">
            <v>12958.064184247942</v>
          </cell>
          <cell r="Q186">
            <v>12958.064184247942</v>
          </cell>
          <cell r="R186">
            <v>12958.064184247942</v>
          </cell>
          <cell r="S186">
            <v>12958.064184247942</v>
          </cell>
          <cell r="T186">
            <v>12958.064184247942</v>
          </cell>
          <cell r="U186">
            <v>12958.064184247942</v>
          </cell>
          <cell r="V186">
            <v>12958.064184247942</v>
          </cell>
          <cell r="W186">
            <v>12958.064184247942</v>
          </cell>
          <cell r="X186">
            <v>12958.064184247942</v>
          </cell>
          <cell r="Y186">
            <v>12958.064184247942</v>
          </cell>
          <cell r="Z186">
            <v>12958.064184247942</v>
          </cell>
          <cell r="AA186">
            <v>12958.064184247942</v>
          </cell>
          <cell r="AB186">
            <v>12958.064184247942</v>
          </cell>
          <cell r="AC186">
            <v>12958.064184247942</v>
          </cell>
          <cell r="AD186">
            <v>12958.064184247942</v>
          </cell>
          <cell r="AE186">
            <v>12958.064184247942</v>
          </cell>
          <cell r="AF186">
            <v>12958.064184247942</v>
          </cell>
          <cell r="AG186">
            <v>12958.064184247942</v>
          </cell>
          <cell r="AH186">
            <v>12958.064184247942</v>
          </cell>
          <cell r="AI186">
            <v>12958.064184247942</v>
          </cell>
          <cell r="AJ186">
            <v>12958.064184247942</v>
          </cell>
          <cell r="AK186">
            <v>12958.064184247942</v>
          </cell>
          <cell r="AL186">
            <v>12958.064184247942</v>
          </cell>
          <cell r="AM186">
            <v>12958.064184247942</v>
          </cell>
          <cell r="AN186">
            <v>12958.064184247942</v>
          </cell>
          <cell r="AO186">
            <v>12958.064184247942</v>
          </cell>
          <cell r="AP186">
            <v>12958.064184247942</v>
          </cell>
          <cell r="AQ186">
            <v>12958.064184247942</v>
          </cell>
          <cell r="AR186">
            <v>12958.064184247942</v>
          </cell>
          <cell r="AS186">
            <v>12958.064184247942</v>
          </cell>
          <cell r="AT186">
            <v>12958.064184247942</v>
          </cell>
          <cell r="AU186">
            <v>12958.064184247942</v>
          </cell>
          <cell r="AV186">
            <v>12958.064184247942</v>
          </cell>
          <cell r="AW186">
            <v>12958.064184247942</v>
          </cell>
          <cell r="AX186">
            <v>12958.064184247942</v>
          </cell>
          <cell r="AY186">
            <v>12958.064184247942</v>
          </cell>
          <cell r="AZ186">
            <v>12958.064184247942</v>
          </cell>
          <cell r="BA186">
            <v>12958.064184247942</v>
          </cell>
          <cell r="BB186">
            <v>12958.064184247942</v>
          </cell>
          <cell r="BC186">
            <v>12958.064184247942</v>
          </cell>
          <cell r="BD186">
            <v>12958.064184247942</v>
          </cell>
          <cell r="BE186">
            <v>12958.064184247942</v>
          </cell>
          <cell r="BF186">
            <v>12958.064184247942</v>
          </cell>
          <cell r="BG186">
            <v>12958.064184247942</v>
          </cell>
          <cell r="BH186">
            <v>12958.064184247942</v>
          </cell>
          <cell r="BI186">
            <v>12958.064184247942</v>
          </cell>
          <cell r="BJ186">
            <v>12958.064184247942</v>
          </cell>
          <cell r="BK186">
            <v>12958.064184247942</v>
          </cell>
          <cell r="BL186">
            <v>12958.064184247942</v>
          </cell>
          <cell r="BM186">
            <v>12958.064184247942</v>
          </cell>
          <cell r="BN186">
            <v>12958.064184247942</v>
          </cell>
          <cell r="BO186">
            <v>12958.064184247942</v>
          </cell>
          <cell r="BP186">
            <v>12958.064184247942</v>
          </cell>
          <cell r="BQ186">
            <v>12958.064184247942</v>
          </cell>
          <cell r="BR186">
            <v>12958.064184247942</v>
          </cell>
          <cell r="BS186">
            <v>12958.064184247942</v>
          </cell>
          <cell r="BT186">
            <v>12958.064184247942</v>
          </cell>
          <cell r="BU186">
            <v>12958.064184247942</v>
          </cell>
          <cell r="BV186">
            <v>12958.064184247942</v>
          </cell>
          <cell r="BW186">
            <v>0</v>
          </cell>
        </row>
        <row r="187">
          <cell r="B187" t="str">
            <v>Heavy Single|2050</v>
          </cell>
          <cell r="E187">
            <v>12958.064184247942</v>
          </cell>
          <cell r="F187">
            <v>12958.064184247942</v>
          </cell>
          <cell r="G187">
            <v>12958.064184247942</v>
          </cell>
          <cell r="H187">
            <v>12958.064184247942</v>
          </cell>
          <cell r="I187">
            <v>12958.064184247942</v>
          </cell>
          <cell r="J187">
            <v>12958.064184247942</v>
          </cell>
          <cell r="K187">
            <v>12958.064184247942</v>
          </cell>
          <cell r="L187">
            <v>12958.064184247942</v>
          </cell>
          <cell r="M187">
            <v>12958.064184247942</v>
          </cell>
          <cell r="N187">
            <v>12958.064184247942</v>
          </cell>
          <cell r="O187">
            <v>12958.064184247942</v>
          </cell>
          <cell r="P187">
            <v>12958.064184247942</v>
          </cell>
          <cell r="Q187">
            <v>12958.064184247942</v>
          </cell>
          <cell r="R187">
            <v>12958.064184247942</v>
          </cell>
          <cell r="S187">
            <v>12958.064184247942</v>
          </cell>
          <cell r="T187">
            <v>12958.064184247942</v>
          </cell>
          <cell r="U187">
            <v>12958.064184247942</v>
          </cell>
          <cell r="V187">
            <v>12958.064184247942</v>
          </cell>
          <cell r="W187">
            <v>12958.064184247942</v>
          </cell>
          <cell r="X187">
            <v>12958.064184247942</v>
          </cell>
          <cell r="Y187">
            <v>12958.064184247942</v>
          </cell>
          <cell r="Z187">
            <v>12958.064184247942</v>
          </cell>
          <cell r="AA187">
            <v>12958.064184247942</v>
          </cell>
          <cell r="AB187">
            <v>12958.064184247942</v>
          </cell>
          <cell r="AC187">
            <v>12958.064184247942</v>
          </cell>
          <cell r="AD187">
            <v>12958.064184247942</v>
          </cell>
          <cell r="AE187">
            <v>12958.064184247942</v>
          </cell>
          <cell r="AF187">
            <v>12958.064184247942</v>
          </cell>
          <cell r="AG187">
            <v>12958.064184247942</v>
          </cell>
          <cell r="AH187">
            <v>12958.064184247942</v>
          </cell>
          <cell r="AI187">
            <v>12958.064184247942</v>
          </cell>
          <cell r="AJ187">
            <v>12958.064184247942</v>
          </cell>
          <cell r="AK187">
            <v>12958.064184247942</v>
          </cell>
          <cell r="AL187">
            <v>12958.064184247942</v>
          </cell>
          <cell r="AM187">
            <v>12958.064184247942</v>
          </cell>
          <cell r="AN187">
            <v>12958.064184247942</v>
          </cell>
          <cell r="AO187">
            <v>12958.064184247942</v>
          </cell>
          <cell r="AP187">
            <v>12958.064184247942</v>
          </cell>
          <cell r="AQ187">
            <v>12958.064184247942</v>
          </cell>
          <cell r="AR187">
            <v>12958.064184247942</v>
          </cell>
          <cell r="AS187">
            <v>12958.064184247942</v>
          </cell>
          <cell r="AT187">
            <v>12958.064184247942</v>
          </cell>
          <cell r="AU187">
            <v>12958.064184247942</v>
          </cell>
          <cell r="AV187">
            <v>12958.064184247942</v>
          </cell>
          <cell r="AW187">
            <v>12958.064184247942</v>
          </cell>
          <cell r="AX187">
            <v>12958.064184247942</v>
          </cell>
          <cell r="AY187">
            <v>12958.064184247942</v>
          </cell>
          <cell r="AZ187">
            <v>12958.064184247942</v>
          </cell>
          <cell r="BA187">
            <v>12958.064184247942</v>
          </cell>
          <cell r="BB187">
            <v>12958.064184247942</v>
          </cell>
          <cell r="BC187">
            <v>12958.064184247942</v>
          </cell>
          <cell r="BD187">
            <v>12958.064184247942</v>
          </cell>
          <cell r="BE187">
            <v>12958.064184247942</v>
          </cell>
          <cell r="BF187">
            <v>12958.064184247942</v>
          </cell>
          <cell r="BG187">
            <v>12958.064184247942</v>
          </cell>
          <cell r="BH187">
            <v>12958.064184247942</v>
          </cell>
          <cell r="BI187">
            <v>12958.064184247942</v>
          </cell>
          <cell r="BJ187">
            <v>12958.064184247942</v>
          </cell>
          <cell r="BK187">
            <v>12958.064184247942</v>
          </cell>
          <cell r="BL187">
            <v>12958.064184247942</v>
          </cell>
          <cell r="BM187">
            <v>12958.064184247942</v>
          </cell>
          <cell r="BN187">
            <v>12958.064184247942</v>
          </cell>
          <cell r="BO187">
            <v>12958.064184247942</v>
          </cell>
          <cell r="BP187">
            <v>12958.064184247942</v>
          </cell>
          <cell r="BQ187">
            <v>12958.064184247942</v>
          </cell>
          <cell r="BR187">
            <v>12958.064184247942</v>
          </cell>
          <cell r="BS187">
            <v>12958.064184247942</v>
          </cell>
          <cell r="BT187">
            <v>12958.064184247942</v>
          </cell>
          <cell r="BU187">
            <v>12958.064184247942</v>
          </cell>
          <cell r="BV187">
            <v>12958.064184247942</v>
          </cell>
          <cell r="BW187">
            <v>12958.064184247942</v>
          </cell>
        </row>
        <row r="190">
          <cell r="B190" t="str">
            <v>Heavy Combo</v>
          </cell>
        </row>
        <row r="192">
          <cell r="E192">
            <v>1980</v>
          </cell>
          <cell r="F192">
            <v>1981</v>
          </cell>
          <cell r="G192">
            <v>1982</v>
          </cell>
          <cell r="H192">
            <v>1983</v>
          </cell>
          <cell r="I192">
            <v>1984</v>
          </cell>
          <cell r="J192">
            <v>1985</v>
          </cell>
          <cell r="K192">
            <v>1986</v>
          </cell>
          <cell r="L192">
            <v>1987</v>
          </cell>
          <cell r="M192">
            <v>1988</v>
          </cell>
          <cell r="N192">
            <v>1989</v>
          </cell>
          <cell r="O192">
            <v>1990</v>
          </cell>
          <cell r="P192">
            <v>1991</v>
          </cell>
          <cell r="Q192">
            <v>1992</v>
          </cell>
          <cell r="R192">
            <v>1993</v>
          </cell>
          <cell r="S192">
            <v>1994</v>
          </cell>
          <cell r="T192">
            <v>1995</v>
          </cell>
          <cell r="U192">
            <v>1996</v>
          </cell>
          <cell r="V192">
            <v>1997</v>
          </cell>
          <cell r="W192">
            <v>1998</v>
          </cell>
          <cell r="X192">
            <v>1999</v>
          </cell>
          <cell r="Y192">
            <v>2000</v>
          </cell>
          <cell r="Z192">
            <v>2001</v>
          </cell>
          <cell r="AA192">
            <v>2002</v>
          </cell>
          <cell r="AB192">
            <v>2003</v>
          </cell>
          <cell r="AC192">
            <v>2004</v>
          </cell>
          <cell r="AD192">
            <v>2005</v>
          </cell>
          <cell r="AE192">
            <v>2006</v>
          </cell>
          <cell r="AF192">
            <v>2007</v>
          </cell>
          <cell r="AG192">
            <v>2008</v>
          </cell>
          <cell r="AH192">
            <v>2009</v>
          </cell>
          <cell r="AI192">
            <v>2010</v>
          </cell>
          <cell r="AJ192">
            <v>2011</v>
          </cell>
          <cell r="AK192">
            <v>2012</v>
          </cell>
          <cell r="AL192">
            <v>2013</v>
          </cell>
          <cell r="AM192">
            <v>2014</v>
          </cell>
          <cell r="AN192">
            <v>2015</v>
          </cell>
          <cell r="AO192">
            <v>2016</v>
          </cell>
          <cell r="AP192">
            <v>2017</v>
          </cell>
          <cell r="AQ192">
            <v>2018</v>
          </cell>
          <cell r="AR192">
            <v>2019</v>
          </cell>
          <cell r="AS192">
            <v>2020</v>
          </cell>
          <cell r="AT192">
            <v>2021</v>
          </cell>
          <cell r="AU192">
            <v>2022</v>
          </cell>
          <cell r="AV192">
            <v>2023</v>
          </cell>
          <cell r="AW192">
            <v>2024</v>
          </cell>
          <cell r="AX192">
            <v>2025</v>
          </cell>
          <cell r="AY192">
            <v>2026</v>
          </cell>
          <cell r="AZ192">
            <v>2027</v>
          </cell>
          <cell r="BA192">
            <v>2028</v>
          </cell>
          <cell r="BB192">
            <v>2029</v>
          </cell>
          <cell r="BC192">
            <v>2030</v>
          </cell>
          <cell r="BD192">
            <v>2031</v>
          </cell>
          <cell r="BE192">
            <v>2032</v>
          </cell>
          <cell r="BF192">
            <v>2033</v>
          </cell>
          <cell r="BG192">
            <v>2034</v>
          </cell>
          <cell r="BH192">
            <v>2035</v>
          </cell>
          <cell r="BI192">
            <v>2036</v>
          </cell>
          <cell r="BJ192">
            <v>2037</v>
          </cell>
          <cell r="BK192">
            <v>2038</v>
          </cell>
          <cell r="BL192">
            <v>2039</v>
          </cell>
          <cell r="BM192">
            <v>2040</v>
          </cell>
          <cell r="BN192">
            <v>2041</v>
          </cell>
          <cell r="BO192">
            <v>2042</v>
          </cell>
          <cell r="BP192">
            <v>2043</v>
          </cell>
          <cell r="BQ192">
            <v>2044</v>
          </cell>
          <cell r="BR192">
            <v>2045</v>
          </cell>
          <cell r="BS192">
            <v>2046</v>
          </cell>
          <cell r="BT192">
            <v>2047</v>
          </cell>
          <cell r="BU192">
            <v>2048</v>
          </cell>
          <cell r="BV192">
            <v>2049</v>
          </cell>
          <cell r="BW192">
            <v>2050</v>
          </cell>
        </row>
        <row r="194">
          <cell r="B194" t="str">
            <v>Heavy Combo|2010</v>
          </cell>
          <cell r="E194">
            <v>63428.143482625688</v>
          </cell>
          <cell r="F194">
            <v>63428.143482625688</v>
          </cell>
          <cell r="G194">
            <v>63428.143482625688</v>
          </cell>
          <cell r="H194">
            <v>63428.143482625688</v>
          </cell>
          <cell r="I194">
            <v>63428.143482625688</v>
          </cell>
          <cell r="J194">
            <v>63428.143482625688</v>
          </cell>
          <cell r="K194">
            <v>63428.143482625688</v>
          </cell>
          <cell r="L194">
            <v>63428.143482625688</v>
          </cell>
          <cell r="M194">
            <v>63428.143482625688</v>
          </cell>
          <cell r="N194">
            <v>63428.143482625688</v>
          </cell>
          <cell r="O194">
            <v>63428.143482625688</v>
          </cell>
          <cell r="P194">
            <v>63428.143482625688</v>
          </cell>
          <cell r="Q194">
            <v>63428.143482625688</v>
          </cell>
          <cell r="R194">
            <v>63428.143482625688</v>
          </cell>
          <cell r="S194">
            <v>63428.143482625688</v>
          </cell>
          <cell r="T194">
            <v>63428.143482625688</v>
          </cell>
          <cell r="U194">
            <v>63428.143482625688</v>
          </cell>
          <cell r="V194">
            <v>63428.143482625688</v>
          </cell>
          <cell r="W194">
            <v>63428.143482625688</v>
          </cell>
          <cell r="X194">
            <v>63428.143482625688</v>
          </cell>
          <cell r="Y194">
            <v>63428.143482625688</v>
          </cell>
          <cell r="Z194">
            <v>63428.143482625688</v>
          </cell>
          <cell r="AA194">
            <v>63428.143482625688</v>
          </cell>
          <cell r="AB194">
            <v>63428.143482625688</v>
          </cell>
          <cell r="AC194">
            <v>63428.143482625688</v>
          </cell>
          <cell r="AD194">
            <v>63428.143482625688</v>
          </cell>
          <cell r="AE194">
            <v>63428.143482625688</v>
          </cell>
          <cell r="AF194">
            <v>63428.143482625688</v>
          </cell>
          <cell r="AG194">
            <v>63428.143482625688</v>
          </cell>
          <cell r="AH194">
            <v>63428.143482625688</v>
          </cell>
          <cell r="AI194">
            <v>63428.143482625688</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row>
        <row r="195">
          <cell r="B195" t="str">
            <v>Heavy Combo|2011</v>
          </cell>
          <cell r="E195">
            <v>63428.143482625688</v>
          </cell>
          <cell r="F195">
            <v>63428.143482625688</v>
          </cell>
          <cell r="G195">
            <v>63428.143482625688</v>
          </cell>
          <cell r="H195">
            <v>63428.143482625688</v>
          </cell>
          <cell r="I195">
            <v>63428.143482625688</v>
          </cell>
          <cell r="J195">
            <v>63428.143482625688</v>
          </cell>
          <cell r="K195">
            <v>63428.143482625688</v>
          </cell>
          <cell r="L195">
            <v>63428.143482625688</v>
          </cell>
          <cell r="M195">
            <v>63428.143482625688</v>
          </cell>
          <cell r="N195">
            <v>63428.143482625688</v>
          </cell>
          <cell r="O195">
            <v>63428.143482625688</v>
          </cell>
          <cell r="P195">
            <v>63428.143482625688</v>
          </cell>
          <cell r="Q195">
            <v>63428.143482625688</v>
          </cell>
          <cell r="R195">
            <v>63428.143482625688</v>
          </cell>
          <cell r="S195">
            <v>63428.143482625688</v>
          </cell>
          <cell r="T195">
            <v>63428.143482625688</v>
          </cell>
          <cell r="U195">
            <v>63428.143482625688</v>
          </cell>
          <cell r="V195">
            <v>63428.143482625688</v>
          </cell>
          <cell r="W195">
            <v>63428.143482625688</v>
          </cell>
          <cell r="X195">
            <v>63428.143482625688</v>
          </cell>
          <cell r="Y195">
            <v>63428.143482625688</v>
          </cell>
          <cell r="Z195">
            <v>63428.143482625688</v>
          </cell>
          <cell r="AA195">
            <v>63428.143482625688</v>
          </cell>
          <cell r="AB195">
            <v>63428.143482625688</v>
          </cell>
          <cell r="AC195">
            <v>63428.143482625688</v>
          </cell>
          <cell r="AD195">
            <v>63428.143482625688</v>
          </cell>
          <cell r="AE195">
            <v>63428.143482625688</v>
          </cell>
          <cell r="AF195">
            <v>63428.143482625688</v>
          </cell>
          <cell r="AG195">
            <v>63428.143482625688</v>
          </cell>
          <cell r="AH195">
            <v>63428.143482625688</v>
          </cell>
          <cell r="AI195">
            <v>63428.143482625688</v>
          </cell>
          <cell r="AJ195">
            <v>63428.143482625688</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row>
        <row r="196">
          <cell r="B196" t="str">
            <v>Heavy Combo|2012</v>
          </cell>
          <cell r="E196">
            <v>63428.143482625688</v>
          </cell>
          <cell r="F196">
            <v>63428.143482625688</v>
          </cell>
          <cell r="G196">
            <v>63428.143482625688</v>
          </cell>
          <cell r="H196">
            <v>63428.143482625688</v>
          </cell>
          <cell r="I196">
            <v>63428.143482625688</v>
          </cell>
          <cell r="J196">
            <v>63428.143482625688</v>
          </cell>
          <cell r="K196">
            <v>63428.143482625688</v>
          </cell>
          <cell r="L196">
            <v>63428.143482625688</v>
          </cell>
          <cell r="M196">
            <v>63428.143482625688</v>
          </cell>
          <cell r="N196">
            <v>63428.143482625688</v>
          </cell>
          <cell r="O196">
            <v>63428.143482625688</v>
          </cell>
          <cell r="P196">
            <v>63428.143482625688</v>
          </cell>
          <cell r="Q196">
            <v>63428.143482625688</v>
          </cell>
          <cell r="R196">
            <v>63428.143482625688</v>
          </cell>
          <cell r="S196">
            <v>63428.143482625688</v>
          </cell>
          <cell r="T196">
            <v>63428.143482625688</v>
          </cell>
          <cell r="U196">
            <v>63428.143482625688</v>
          </cell>
          <cell r="V196">
            <v>63428.143482625688</v>
          </cell>
          <cell r="W196">
            <v>63428.143482625688</v>
          </cell>
          <cell r="X196">
            <v>63428.143482625688</v>
          </cell>
          <cell r="Y196">
            <v>63428.143482625688</v>
          </cell>
          <cell r="Z196">
            <v>63428.143482625688</v>
          </cell>
          <cell r="AA196">
            <v>63428.143482625688</v>
          </cell>
          <cell r="AB196">
            <v>63428.143482625688</v>
          </cell>
          <cell r="AC196">
            <v>63428.143482625688</v>
          </cell>
          <cell r="AD196">
            <v>63428.143482625688</v>
          </cell>
          <cell r="AE196">
            <v>63428.143482625688</v>
          </cell>
          <cell r="AF196">
            <v>63428.143482625688</v>
          </cell>
          <cell r="AG196">
            <v>63428.143482625688</v>
          </cell>
          <cell r="AH196">
            <v>63428.143482625688</v>
          </cell>
          <cell r="AI196">
            <v>63428.143482625688</v>
          </cell>
          <cell r="AJ196">
            <v>63428.143482625688</v>
          </cell>
          <cell r="AK196">
            <v>63428.143482625688</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row>
        <row r="197">
          <cell r="B197" t="str">
            <v>Heavy Combo|2013</v>
          </cell>
          <cell r="E197">
            <v>63428.143482625688</v>
          </cell>
          <cell r="F197">
            <v>63428.143482625688</v>
          </cell>
          <cell r="G197">
            <v>63428.143482625688</v>
          </cell>
          <cell r="H197">
            <v>63428.143482625688</v>
          </cell>
          <cell r="I197">
            <v>63428.143482625688</v>
          </cell>
          <cell r="J197">
            <v>63428.143482625688</v>
          </cell>
          <cell r="K197">
            <v>63428.143482625688</v>
          </cell>
          <cell r="L197">
            <v>63428.143482625688</v>
          </cell>
          <cell r="M197">
            <v>63428.143482625688</v>
          </cell>
          <cell r="N197">
            <v>63428.143482625688</v>
          </cell>
          <cell r="O197">
            <v>63428.143482625688</v>
          </cell>
          <cell r="P197">
            <v>63428.143482625688</v>
          </cell>
          <cell r="Q197">
            <v>63428.143482625688</v>
          </cell>
          <cell r="R197">
            <v>63428.143482625688</v>
          </cell>
          <cell r="S197">
            <v>63428.143482625688</v>
          </cell>
          <cell r="T197">
            <v>63428.143482625688</v>
          </cell>
          <cell r="U197">
            <v>63428.143482625688</v>
          </cell>
          <cell r="V197">
            <v>63428.143482625688</v>
          </cell>
          <cell r="W197">
            <v>63428.143482625688</v>
          </cell>
          <cell r="X197">
            <v>63428.143482625688</v>
          </cell>
          <cell r="Y197">
            <v>63428.143482625688</v>
          </cell>
          <cell r="Z197">
            <v>63428.143482625688</v>
          </cell>
          <cell r="AA197">
            <v>63428.143482625688</v>
          </cell>
          <cell r="AB197">
            <v>63428.143482625688</v>
          </cell>
          <cell r="AC197">
            <v>63428.143482625688</v>
          </cell>
          <cell r="AD197">
            <v>63428.143482625688</v>
          </cell>
          <cell r="AE197">
            <v>63428.143482625688</v>
          </cell>
          <cell r="AF197">
            <v>63428.143482625688</v>
          </cell>
          <cell r="AG197">
            <v>63428.143482625688</v>
          </cell>
          <cell r="AH197">
            <v>63428.143482625688</v>
          </cell>
          <cell r="AI197">
            <v>63428.143482625688</v>
          </cell>
          <cell r="AJ197">
            <v>63428.143482625688</v>
          </cell>
          <cell r="AK197">
            <v>63428.143482625688</v>
          </cell>
          <cell r="AL197">
            <v>63428.143482625688</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row>
        <row r="198">
          <cell r="B198" t="str">
            <v>Heavy Combo|2014</v>
          </cell>
          <cell r="E198">
            <v>63428.143482625688</v>
          </cell>
          <cell r="F198">
            <v>63428.143482625688</v>
          </cell>
          <cell r="G198">
            <v>63428.143482625688</v>
          </cell>
          <cell r="H198">
            <v>63428.143482625688</v>
          </cell>
          <cell r="I198">
            <v>63428.143482625688</v>
          </cell>
          <cell r="J198">
            <v>63428.143482625688</v>
          </cell>
          <cell r="K198">
            <v>63428.143482625688</v>
          </cell>
          <cell r="L198">
            <v>63428.143482625688</v>
          </cell>
          <cell r="M198">
            <v>63428.143482625688</v>
          </cell>
          <cell r="N198">
            <v>63428.143482625688</v>
          </cell>
          <cell r="O198">
            <v>63428.143482625688</v>
          </cell>
          <cell r="P198">
            <v>63428.143482625688</v>
          </cell>
          <cell r="Q198">
            <v>63428.143482625688</v>
          </cell>
          <cell r="R198">
            <v>63428.143482625688</v>
          </cell>
          <cell r="S198">
            <v>63428.143482625688</v>
          </cell>
          <cell r="T198">
            <v>63428.143482625688</v>
          </cell>
          <cell r="U198">
            <v>63428.143482625688</v>
          </cell>
          <cell r="V198">
            <v>63428.143482625688</v>
          </cell>
          <cell r="W198">
            <v>63428.143482625688</v>
          </cell>
          <cell r="X198">
            <v>63428.143482625688</v>
          </cell>
          <cell r="Y198">
            <v>63428.143482625688</v>
          </cell>
          <cell r="Z198">
            <v>63428.143482625688</v>
          </cell>
          <cell r="AA198">
            <v>63428.143482625688</v>
          </cell>
          <cell r="AB198">
            <v>63428.143482625688</v>
          </cell>
          <cell r="AC198">
            <v>63428.143482625688</v>
          </cell>
          <cell r="AD198">
            <v>63428.143482625688</v>
          </cell>
          <cell r="AE198">
            <v>63428.143482625688</v>
          </cell>
          <cell r="AF198">
            <v>63428.143482625688</v>
          </cell>
          <cell r="AG198">
            <v>63428.143482625688</v>
          </cell>
          <cell r="AH198">
            <v>63428.143482625688</v>
          </cell>
          <cell r="AI198">
            <v>63428.143482625688</v>
          </cell>
          <cell r="AJ198">
            <v>63428.143482625688</v>
          </cell>
          <cell r="AK198">
            <v>63428.143482625688</v>
          </cell>
          <cell r="AL198">
            <v>63428.143482625688</v>
          </cell>
          <cell r="AM198">
            <v>63428.143482625688</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row>
        <row r="199">
          <cell r="B199" t="str">
            <v>Heavy Combo|2015</v>
          </cell>
          <cell r="E199">
            <v>63428.143482625688</v>
          </cell>
          <cell r="F199">
            <v>63428.143482625688</v>
          </cell>
          <cell r="G199">
            <v>63428.143482625688</v>
          </cell>
          <cell r="H199">
            <v>63428.143482625688</v>
          </cell>
          <cell r="I199">
            <v>63428.143482625688</v>
          </cell>
          <cell r="J199">
            <v>63428.143482625688</v>
          </cell>
          <cell r="K199">
            <v>63428.143482625688</v>
          </cell>
          <cell r="L199">
            <v>63428.143482625688</v>
          </cell>
          <cell r="M199">
            <v>63428.143482625688</v>
          </cell>
          <cell r="N199">
            <v>63428.143482625688</v>
          </cell>
          <cell r="O199">
            <v>63428.143482625688</v>
          </cell>
          <cell r="P199">
            <v>63428.143482625688</v>
          </cell>
          <cell r="Q199">
            <v>63428.143482625688</v>
          </cell>
          <cell r="R199">
            <v>63428.143482625688</v>
          </cell>
          <cell r="S199">
            <v>63428.143482625688</v>
          </cell>
          <cell r="T199">
            <v>63428.143482625688</v>
          </cell>
          <cell r="U199">
            <v>63428.143482625688</v>
          </cell>
          <cell r="V199">
            <v>63428.143482625688</v>
          </cell>
          <cell r="W199">
            <v>63428.143482625688</v>
          </cell>
          <cell r="X199">
            <v>63428.143482625688</v>
          </cell>
          <cell r="Y199">
            <v>63428.143482625688</v>
          </cell>
          <cell r="Z199">
            <v>63428.143482625688</v>
          </cell>
          <cell r="AA199">
            <v>63428.143482625688</v>
          </cell>
          <cell r="AB199">
            <v>63428.143482625688</v>
          </cell>
          <cell r="AC199">
            <v>63428.143482625688</v>
          </cell>
          <cell r="AD199">
            <v>63428.143482625688</v>
          </cell>
          <cell r="AE199">
            <v>63428.143482625688</v>
          </cell>
          <cell r="AF199">
            <v>63428.143482625688</v>
          </cell>
          <cell r="AG199">
            <v>63428.143482625688</v>
          </cell>
          <cell r="AH199">
            <v>63428.143482625688</v>
          </cell>
          <cell r="AI199">
            <v>63428.143482625688</v>
          </cell>
          <cell r="AJ199">
            <v>63428.143482625688</v>
          </cell>
          <cell r="AK199">
            <v>63428.143482625688</v>
          </cell>
          <cell r="AL199">
            <v>63428.143482625688</v>
          </cell>
          <cell r="AM199">
            <v>63428.143482625688</v>
          </cell>
          <cell r="AN199">
            <v>63428.143482625688</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row>
        <row r="200">
          <cell r="B200" t="str">
            <v>Heavy Combo|2016</v>
          </cell>
          <cell r="E200">
            <v>63428.143482625688</v>
          </cell>
          <cell r="F200">
            <v>63428.143482625688</v>
          </cell>
          <cell r="G200">
            <v>63428.143482625688</v>
          </cell>
          <cell r="H200">
            <v>63428.143482625688</v>
          </cell>
          <cell r="I200">
            <v>63428.143482625688</v>
          </cell>
          <cell r="J200">
            <v>63428.143482625688</v>
          </cell>
          <cell r="K200">
            <v>63428.143482625688</v>
          </cell>
          <cell r="L200">
            <v>63428.143482625688</v>
          </cell>
          <cell r="M200">
            <v>63428.143482625688</v>
          </cell>
          <cell r="N200">
            <v>63428.143482625688</v>
          </cell>
          <cell r="O200">
            <v>63428.143482625688</v>
          </cell>
          <cell r="P200">
            <v>63428.143482625688</v>
          </cell>
          <cell r="Q200">
            <v>63428.143482625688</v>
          </cell>
          <cell r="R200">
            <v>63428.143482625688</v>
          </cell>
          <cell r="S200">
            <v>63428.143482625688</v>
          </cell>
          <cell r="T200">
            <v>63428.143482625688</v>
          </cell>
          <cell r="U200">
            <v>63428.143482625688</v>
          </cell>
          <cell r="V200">
            <v>63428.143482625688</v>
          </cell>
          <cell r="W200">
            <v>63428.143482625688</v>
          </cell>
          <cell r="X200">
            <v>63428.143482625688</v>
          </cell>
          <cell r="Y200">
            <v>63428.143482625688</v>
          </cell>
          <cell r="Z200">
            <v>63428.143482625688</v>
          </cell>
          <cell r="AA200">
            <v>63428.143482625688</v>
          </cell>
          <cell r="AB200">
            <v>63428.143482625688</v>
          </cell>
          <cell r="AC200">
            <v>63428.143482625688</v>
          </cell>
          <cell r="AD200">
            <v>63428.143482625688</v>
          </cell>
          <cell r="AE200">
            <v>63428.143482625688</v>
          </cell>
          <cell r="AF200">
            <v>63428.143482625688</v>
          </cell>
          <cell r="AG200">
            <v>63428.143482625688</v>
          </cell>
          <cell r="AH200">
            <v>63428.143482625688</v>
          </cell>
          <cell r="AI200">
            <v>63428.143482625688</v>
          </cell>
          <cell r="AJ200">
            <v>63428.143482625688</v>
          </cell>
          <cell r="AK200">
            <v>63428.143482625688</v>
          </cell>
          <cell r="AL200">
            <v>63428.143482625688</v>
          </cell>
          <cell r="AM200">
            <v>63428.143482625688</v>
          </cell>
          <cell r="AN200">
            <v>63428.143482625688</v>
          </cell>
          <cell r="AO200">
            <v>63428.143482625688</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row>
        <row r="201">
          <cell r="B201" t="str">
            <v>Heavy Combo|2017</v>
          </cell>
          <cell r="E201">
            <v>63428.143482625688</v>
          </cell>
          <cell r="F201">
            <v>63428.143482625688</v>
          </cell>
          <cell r="G201">
            <v>63428.143482625688</v>
          </cell>
          <cell r="H201">
            <v>63428.143482625688</v>
          </cell>
          <cell r="I201">
            <v>63428.143482625688</v>
          </cell>
          <cell r="J201">
            <v>63428.143482625688</v>
          </cell>
          <cell r="K201">
            <v>63428.143482625688</v>
          </cell>
          <cell r="L201">
            <v>63428.143482625688</v>
          </cell>
          <cell r="M201">
            <v>63428.143482625688</v>
          </cell>
          <cell r="N201">
            <v>63428.143482625688</v>
          </cell>
          <cell r="O201">
            <v>63428.143482625688</v>
          </cell>
          <cell r="P201">
            <v>63428.143482625688</v>
          </cell>
          <cell r="Q201">
            <v>63428.143482625688</v>
          </cell>
          <cell r="R201">
            <v>63428.143482625688</v>
          </cell>
          <cell r="S201">
            <v>63428.143482625688</v>
          </cell>
          <cell r="T201">
            <v>63428.143482625688</v>
          </cell>
          <cell r="U201">
            <v>63428.143482625688</v>
          </cell>
          <cell r="V201">
            <v>63428.143482625688</v>
          </cell>
          <cell r="W201">
            <v>63428.143482625688</v>
          </cell>
          <cell r="X201">
            <v>63428.143482625688</v>
          </cell>
          <cell r="Y201">
            <v>63428.143482625688</v>
          </cell>
          <cell r="Z201">
            <v>63428.143482625688</v>
          </cell>
          <cell r="AA201">
            <v>63428.143482625688</v>
          </cell>
          <cell r="AB201">
            <v>63428.143482625688</v>
          </cell>
          <cell r="AC201">
            <v>63428.143482625688</v>
          </cell>
          <cell r="AD201">
            <v>63428.143482625688</v>
          </cell>
          <cell r="AE201">
            <v>63428.143482625688</v>
          </cell>
          <cell r="AF201">
            <v>63428.143482625688</v>
          </cell>
          <cell r="AG201">
            <v>63428.143482625688</v>
          </cell>
          <cell r="AH201">
            <v>63428.143482625688</v>
          </cell>
          <cell r="AI201">
            <v>63428.143482625688</v>
          </cell>
          <cell r="AJ201">
            <v>63428.143482625688</v>
          </cell>
          <cell r="AK201">
            <v>63428.143482625688</v>
          </cell>
          <cell r="AL201">
            <v>63428.143482625688</v>
          </cell>
          <cell r="AM201">
            <v>63428.143482625688</v>
          </cell>
          <cell r="AN201">
            <v>63428.143482625688</v>
          </cell>
          <cell r="AO201">
            <v>63428.143482625688</v>
          </cell>
          <cell r="AP201">
            <v>63428.143482625688</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row>
        <row r="202">
          <cell r="B202" t="str">
            <v>Heavy Combo|2018</v>
          </cell>
          <cell r="E202">
            <v>63428.143482625688</v>
          </cell>
          <cell r="F202">
            <v>63428.143482625688</v>
          </cell>
          <cell r="G202">
            <v>63428.143482625688</v>
          </cell>
          <cell r="H202">
            <v>63428.143482625688</v>
          </cell>
          <cell r="I202">
            <v>63428.143482625688</v>
          </cell>
          <cell r="J202">
            <v>63428.143482625688</v>
          </cell>
          <cell r="K202">
            <v>63428.143482625688</v>
          </cell>
          <cell r="L202">
            <v>63428.143482625688</v>
          </cell>
          <cell r="M202">
            <v>63428.143482625688</v>
          </cell>
          <cell r="N202">
            <v>63428.143482625688</v>
          </cell>
          <cell r="O202">
            <v>63428.143482625688</v>
          </cell>
          <cell r="P202">
            <v>63428.143482625688</v>
          </cell>
          <cell r="Q202">
            <v>63428.143482625688</v>
          </cell>
          <cell r="R202">
            <v>63428.143482625688</v>
          </cell>
          <cell r="S202">
            <v>63428.143482625688</v>
          </cell>
          <cell r="T202">
            <v>63428.143482625688</v>
          </cell>
          <cell r="U202">
            <v>63428.143482625688</v>
          </cell>
          <cell r="V202">
            <v>63428.143482625688</v>
          </cell>
          <cell r="W202">
            <v>63428.143482625688</v>
          </cell>
          <cell r="X202">
            <v>63428.143482625688</v>
          </cell>
          <cell r="Y202">
            <v>63428.143482625688</v>
          </cell>
          <cell r="Z202">
            <v>63428.143482625688</v>
          </cell>
          <cell r="AA202">
            <v>63428.143482625688</v>
          </cell>
          <cell r="AB202">
            <v>63428.143482625688</v>
          </cell>
          <cell r="AC202">
            <v>63428.143482625688</v>
          </cell>
          <cell r="AD202">
            <v>63428.143482625688</v>
          </cell>
          <cell r="AE202">
            <v>63428.143482625688</v>
          </cell>
          <cell r="AF202">
            <v>63428.143482625688</v>
          </cell>
          <cell r="AG202">
            <v>63428.143482625688</v>
          </cell>
          <cell r="AH202">
            <v>63428.143482625688</v>
          </cell>
          <cell r="AI202">
            <v>63428.143482625688</v>
          </cell>
          <cell r="AJ202">
            <v>63428.143482625688</v>
          </cell>
          <cell r="AK202">
            <v>63428.143482625688</v>
          </cell>
          <cell r="AL202">
            <v>63428.143482625688</v>
          </cell>
          <cell r="AM202">
            <v>63428.143482625688</v>
          </cell>
          <cell r="AN202">
            <v>63428.143482625688</v>
          </cell>
          <cell r="AO202">
            <v>63428.143482625688</v>
          </cell>
          <cell r="AP202">
            <v>63428.143482625688</v>
          </cell>
          <cell r="AQ202">
            <v>63428.143482625688</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row>
        <row r="203">
          <cell r="B203" t="str">
            <v>Heavy Combo|2019</v>
          </cell>
          <cell r="E203">
            <v>63428.143482625688</v>
          </cell>
          <cell r="F203">
            <v>63428.143482625688</v>
          </cell>
          <cell r="G203">
            <v>63428.143482625688</v>
          </cell>
          <cell r="H203">
            <v>63428.143482625688</v>
          </cell>
          <cell r="I203">
            <v>63428.143482625688</v>
          </cell>
          <cell r="J203">
            <v>63428.143482625688</v>
          </cell>
          <cell r="K203">
            <v>63428.143482625688</v>
          </cell>
          <cell r="L203">
            <v>63428.143482625688</v>
          </cell>
          <cell r="M203">
            <v>63428.143482625688</v>
          </cell>
          <cell r="N203">
            <v>63428.143482625688</v>
          </cell>
          <cell r="O203">
            <v>63428.143482625688</v>
          </cell>
          <cell r="P203">
            <v>63428.143482625688</v>
          </cell>
          <cell r="Q203">
            <v>63428.143482625688</v>
          </cell>
          <cell r="R203">
            <v>63428.143482625688</v>
          </cell>
          <cell r="S203">
            <v>63428.143482625688</v>
          </cell>
          <cell r="T203">
            <v>63428.143482625688</v>
          </cell>
          <cell r="U203">
            <v>63428.143482625688</v>
          </cell>
          <cell r="V203">
            <v>63428.143482625688</v>
          </cell>
          <cell r="W203">
            <v>63428.143482625688</v>
          </cell>
          <cell r="X203">
            <v>63428.143482625688</v>
          </cell>
          <cell r="Y203">
            <v>63428.143482625688</v>
          </cell>
          <cell r="Z203">
            <v>63428.143482625688</v>
          </cell>
          <cell r="AA203">
            <v>63428.143482625688</v>
          </cell>
          <cell r="AB203">
            <v>63428.143482625688</v>
          </cell>
          <cell r="AC203">
            <v>63428.143482625688</v>
          </cell>
          <cell r="AD203">
            <v>63428.143482625688</v>
          </cell>
          <cell r="AE203">
            <v>63428.143482625688</v>
          </cell>
          <cell r="AF203">
            <v>63428.143482625688</v>
          </cell>
          <cell r="AG203">
            <v>63428.143482625688</v>
          </cell>
          <cell r="AH203">
            <v>63428.143482625688</v>
          </cell>
          <cell r="AI203">
            <v>63428.143482625688</v>
          </cell>
          <cell r="AJ203">
            <v>63428.143482625688</v>
          </cell>
          <cell r="AK203">
            <v>63428.143482625688</v>
          </cell>
          <cell r="AL203">
            <v>63428.143482625688</v>
          </cell>
          <cell r="AM203">
            <v>63428.143482625688</v>
          </cell>
          <cell r="AN203">
            <v>63428.143482625688</v>
          </cell>
          <cell r="AO203">
            <v>63428.143482625688</v>
          </cell>
          <cell r="AP203">
            <v>63428.143482625688</v>
          </cell>
          <cell r="AQ203">
            <v>63428.143482625688</v>
          </cell>
          <cell r="AR203">
            <v>63428.143482625688</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row>
        <row r="204">
          <cell r="B204" t="str">
            <v>Heavy Combo|2020</v>
          </cell>
          <cell r="E204">
            <v>63428.143482625688</v>
          </cell>
          <cell r="F204">
            <v>63428.143482625688</v>
          </cell>
          <cell r="G204">
            <v>63428.143482625688</v>
          </cell>
          <cell r="H204">
            <v>63428.143482625688</v>
          </cell>
          <cell r="I204">
            <v>63428.143482625688</v>
          </cell>
          <cell r="J204">
            <v>63428.143482625688</v>
          </cell>
          <cell r="K204">
            <v>63428.143482625688</v>
          </cell>
          <cell r="L204">
            <v>63428.143482625688</v>
          </cell>
          <cell r="M204">
            <v>63428.143482625688</v>
          </cell>
          <cell r="N204">
            <v>63428.143482625688</v>
          </cell>
          <cell r="O204">
            <v>63428.143482625688</v>
          </cell>
          <cell r="P204">
            <v>63428.143482625688</v>
          </cell>
          <cell r="Q204">
            <v>63428.143482625688</v>
          </cell>
          <cell r="R204">
            <v>63428.143482625688</v>
          </cell>
          <cell r="S204">
            <v>63428.143482625688</v>
          </cell>
          <cell r="T204">
            <v>63428.143482625688</v>
          </cell>
          <cell r="U204">
            <v>63428.143482625688</v>
          </cell>
          <cell r="V204">
            <v>63428.143482625688</v>
          </cell>
          <cell r="W204">
            <v>63428.143482625688</v>
          </cell>
          <cell r="X204">
            <v>63428.143482625688</v>
          </cell>
          <cell r="Y204">
            <v>63428.143482625688</v>
          </cell>
          <cell r="Z204">
            <v>63428.143482625688</v>
          </cell>
          <cell r="AA204">
            <v>63428.143482625688</v>
          </cell>
          <cell r="AB204">
            <v>63428.143482625688</v>
          </cell>
          <cell r="AC204">
            <v>63428.143482625688</v>
          </cell>
          <cell r="AD204">
            <v>63428.143482625688</v>
          </cell>
          <cell r="AE204">
            <v>63428.143482625688</v>
          </cell>
          <cell r="AF204">
            <v>63428.143482625688</v>
          </cell>
          <cell r="AG204">
            <v>63428.143482625688</v>
          </cell>
          <cell r="AH204">
            <v>63428.143482625688</v>
          </cell>
          <cell r="AI204">
            <v>63428.143482625688</v>
          </cell>
          <cell r="AJ204">
            <v>63428.143482625688</v>
          </cell>
          <cell r="AK204">
            <v>63428.143482625688</v>
          </cell>
          <cell r="AL204">
            <v>63428.143482625688</v>
          </cell>
          <cell r="AM204">
            <v>63428.143482625688</v>
          </cell>
          <cell r="AN204">
            <v>63428.143482625688</v>
          </cell>
          <cell r="AO204">
            <v>63428.143482625688</v>
          </cell>
          <cell r="AP204">
            <v>63428.143482625688</v>
          </cell>
          <cell r="AQ204">
            <v>63428.143482625688</v>
          </cell>
          <cell r="AR204">
            <v>63428.143482625688</v>
          </cell>
          <cell r="AS204">
            <v>63428.143482625688</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row>
        <row r="205">
          <cell r="B205" t="str">
            <v>Heavy Combo|2021</v>
          </cell>
          <cell r="E205">
            <v>63428.143482625688</v>
          </cell>
          <cell r="F205">
            <v>63428.143482625688</v>
          </cell>
          <cell r="G205">
            <v>63428.143482625688</v>
          </cell>
          <cell r="H205">
            <v>63428.143482625688</v>
          </cell>
          <cell r="I205">
            <v>63428.143482625688</v>
          </cell>
          <cell r="J205">
            <v>63428.143482625688</v>
          </cell>
          <cell r="K205">
            <v>63428.143482625688</v>
          </cell>
          <cell r="L205">
            <v>63428.143482625688</v>
          </cell>
          <cell r="M205">
            <v>63428.143482625688</v>
          </cell>
          <cell r="N205">
            <v>63428.143482625688</v>
          </cell>
          <cell r="O205">
            <v>63428.143482625688</v>
          </cell>
          <cell r="P205">
            <v>63428.143482625688</v>
          </cell>
          <cell r="Q205">
            <v>63428.143482625688</v>
          </cell>
          <cell r="R205">
            <v>63428.143482625688</v>
          </cell>
          <cell r="S205">
            <v>63428.143482625688</v>
          </cell>
          <cell r="T205">
            <v>63428.143482625688</v>
          </cell>
          <cell r="U205">
            <v>63428.143482625688</v>
          </cell>
          <cell r="V205">
            <v>63428.143482625688</v>
          </cell>
          <cell r="W205">
            <v>63428.143482625688</v>
          </cell>
          <cell r="X205">
            <v>63428.143482625688</v>
          </cell>
          <cell r="Y205">
            <v>63428.143482625688</v>
          </cell>
          <cell r="Z205">
            <v>63428.143482625688</v>
          </cell>
          <cell r="AA205">
            <v>63428.143482625688</v>
          </cell>
          <cell r="AB205">
            <v>63428.143482625688</v>
          </cell>
          <cell r="AC205">
            <v>63428.143482625688</v>
          </cell>
          <cell r="AD205">
            <v>63428.143482625688</v>
          </cell>
          <cell r="AE205">
            <v>63428.143482625688</v>
          </cell>
          <cell r="AF205">
            <v>63428.143482625688</v>
          </cell>
          <cell r="AG205">
            <v>63428.143482625688</v>
          </cell>
          <cell r="AH205">
            <v>63428.143482625688</v>
          </cell>
          <cell r="AI205">
            <v>63428.143482625688</v>
          </cell>
          <cell r="AJ205">
            <v>63428.143482625688</v>
          </cell>
          <cell r="AK205">
            <v>63428.143482625688</v>
          </cell>
          <cell r="AL205">
            <v>63428.143482625688</v>
          </cell>
          <cell r="AM205">
            <v>63428.143482625688</v>
          </cell>
          <cell r="AN205">
            <v>63428.143482625688</v>
          </cell>
          <cell r="AO205">
            <v>63428.143482625688</v>
          </cell>
          <cell r="AP205">
            <v>63428.143482625688</v>
          </cell>
          <cell r="AQ205">
            <v>63428.143482625688</v>
          </cell>
          <cell r="AR205">
            <v>63428.143482625688</v>
          </cell>
          <cell r="AS205">
            <v>63428.143482625688</v>
          </cell>
          <cell r="AT205">
            <v>63428.143482625688</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row>
        <row r="206">
          <cell r="B206" t="str">
            <v>Heavy Combo|2022</v>
          </cell>
          <cell r="E206">
            <v>63428.143482625688</v>
          </cell>
          <cell r="F206">
            <v>63428.143482625688</v>
          </cell>
          <cell r="G206">
            <v>63428.143482625688</v>
          </cell>
          <cell r="H206">
            <v>63428.143482625688</v>
          </cell>
          <cell r="I206">
            <v>63428.143482625688</v>
          </cell>
          <cell r="J206">
            <v>63428.143482625688</v>
          </cell>
          <cell r="K206">
            <v>63428.143482625688</v>
          </cell>
          <cell r="L206">
            <v>63428.143482625688</v>
          </cell>
          <cell r="M206">
            <v>63428.143482625688</v>
          </cell>
          <cell r="N206">
            <v>63428.143482625688</v>
          </cell>
          <cell r="O206">
            <v>63428.143482625688</v>
          </cell>
          <cell r="P206">
            <v>63428.143482625688</v>
          </cell>
          <cell r="Q206">
            <v>63428.143482625688</v>
          </cell>
          <cell r="R206">
            <v>63428.143482625688</v>
          </cell>
          <cell r="S206">
            <v>63428.143482625688</v>
          </cell>
          <cell r="T206">
            <v>63428.143482625688</v>
          </cell>
          <cell r="U206">
            <v>63428.143482625688</v>
          </cell>
          <cell r="V206">
            <v>63428.143482625688</v>
          </cell>
          <cell r="W206">
            <v>63428.143482625688</v>
          </cell>
          <cell r="X206">
            <v>63428.143482625688</v>
          </cell>
          <cell r="Y206">
            <v>63428.143482625688</v>
          </cell>
          <cell r="Z206">
            <v>63428.143482625688</v>
          </cell>
          <cell r="AA206">
            <v>63428.143482625688</v>
          </cell>
          <cell r="AB206">
            <v>63428.143482625688</v>
          </cell>
          <cell r="AC206">
            <v>63428.143482625688</v>
          </cell>
          <cell r="AD206">
            <v>63428.143482625688</v>
          </cell>
          <cell r="AE206">
            <v>63428.143482625688</v>
          </cell>
          <cell r="AF206">
            <v>63428.143482625688</v>
          </cell>
          <cell r="AG206">
            <v>63428.143482625688</v>
          </cell>
          <cell r="AH206">
            <v>63428.143482625688</v>
          </cell>
          <cell r="AI206">
            <v>63428.143482625688</v>
          </cell>
          <cell r="AJ206">
            <v>63428.143482625688</v>
          </cell>
          <cell r="AK206">
            <v>63428.143482625688</v>
          </cell>
          <cell r="AL206">
            <v>63428.143482625688</v>
          </cell>
          <cell r="AM206">
            <v>63428.143482625688</v>
          </cell>
          <cell r="AN206">
            <v>63428.143482625688</v>
          </cell>
          <cell r="AO206">
            <v>63428.143482625688</v>
          </cell>
          <cell r="AP206">
            <v>63428.143482625688</v>
          </cell>
          <cell r="AQ206">
            <v>63428.143482625688</v>
          </cell>
          <cell r="AR206">
            <v>63428.143482625688</v>
          </cell>
          <cell r="AS206">
            <v>63428.143482625688</v>
          </cell>
          <cell r="AT206">
            <v>63428.143482625688</v>
          </cell>
          <cell r="AU206">
            <v>63428.143482625688</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row>
        <row r="207">
          <cell r="B207" t="str">
            <v>Heavy Combo|2023</v>
          </cell>
          <cell r="E207">
            <v>63428.143482625688</v>
          </cell>
          <cell r="F207">
            <v>63428.143482625688</v>
          </cell>
          <cell r="G207">
            <v>63428.143482625688</v>
          </cell>
          <cell r="H207">
            <v>63428.143482625688</v>
          </cell>
          <cell r="I207">
            <v>63428.143482625688</v>
          </cell>
          <cell r="J207">
            <v>63428.143482625688</v>
          </cell>
          <cell r="K207">
            <v>63428.143482625688</v>
          </cell>
          <cell r="L207">
            <v>63428.143482625688</v>
          </cell>
          <cell r="M207">
            <v>63428.143482625688</v>
          </cell>
          <cell r="N207">
            <v>63428.143482625688</v>
          </cell>
          <cell r="O207">
            <v>63428.143482625688</v>
          </cell>
          <cell r="P207">
            <v>63428.143482625688</v>
          </cell>
          <cell r="Q207">
            <v>63428.143482625688</v>
          </cell>
          <cell r="R207">
            <v>63428.143482625688</v>
          </cell>
          <cell r="S207">
            <v>63428.143482625688</v>
          </cell>
          <cell r="T207">
            <v>63428.143482625688</v>
          </cell>
          <cell r="U207">
            <v>63428.143482625688</v>
          </cell>
          <cell r="V207">
            <v>63428.143482625688</v>
          </cell>
          <cell r="W207">
            <v>63428.143482625688</v>
          </cell>
          <cell r="X207">
            <v>63428.143482625688</v>
          </cell>
          <cell r="Y207">
            <v>63428.143482625688</v>
          </cell>
          <cell r="Z207">
            <v>63428.143482625688</v>
          </cell>
          <cell r="AA207">
            <v>63428.143482625688</v>
          </cell>
          <cell r="AB207">
            <v>63428.143482625688</v>
          </cell>
          <cell r="AC207">
            <v>63428.143482625688</v>
          </cell>
          <cell r="AD207">
            <v>63428.143482625688</v>
          </cell>
          <cell r="AE207">
            <v>63428.143482625688</v>
          </cell>
          <cell r="AF207">
            <v>63428.143482625688</v>
          </cell>
          <cell r="AG207">
            <v>63428.143482625688</v>
          </cell>
          <cell r="AH207">
            <v>63428.143482625688</v>
          </cell>
          <cell r="AI207">
            <v>63428.143482625688</v>
          </cell>
          <cell r="AJ207">
            <v>63428.143482625688</v>
          </cell>
          <cell r="AK207">
            <v>63428.143482625688</v>
          </cell>
          <cell r="AL207">
            <v>63428.143482625688</v>
          </cell>
          <cell r="AM207">
            <v>63428.143482625688</v>
          </cell>
          <cell r="AN207">
            <v>63428.143482625688</v>
          </cell>
          <cell r="AO207">
            <v>63428.143482625688</v>
          </cell>
          <cell r="AP207">
            <v>63428.143482625688</v>
          </cell>
          <cell r="AQ207">
            <v>63428.143482625688</v>
          </cell>
          <cell r="AR207">
            <v>63428.143482625688</v>
          </cell>
          <cell r="AS207">
            <v>63428.143482625688</v>
          </cell>
          <cell r="AT207">
            <v>63428.143482625688</v>
          </cell>
          <cell r="AU207">
            <v>63428.143482625688</v>
          </cell>
          <cell r="AV207">
            <v>63428.143482625688</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row>
        <row r="208">
          <cell r="B208" t="str">
            <v>Heavy Combo|2024</v>
          </cell>
          <cell r="E208">
            <v>63428.143482625688</v>
          </cell>
          <cell r="F208">
            <v>63428.143482625688</v>
          </cell>
          <cell r="G208">
            <v>63428.143482625688</v>
          </cell>
          <cell r="H208">
            <v>63428.143482625688</v>
          </cell>
          <cell r="I208">
            <v>63428.143482625688</v>
          </cell>
          <cell r="J208">
            <v>63428.143482625688</v>
          </cell>
          <cell r="K208">
            <v>63428.143482625688</v>
          </cell>
          <cell r="L208">
            <v>63428.143482625688</v>
          </cell>
          <cell r="M208">
            <v>63428.143482625688</v>
          </cell>
          <cell r="N208">
            <v>63428.143482625688</v>
          </cell>
          <cell r="O208">
            <v>63428.143482625688</v>
          </cell>
          <cell r="P208">
            <v>63428.143482625688</v>
          </cell>
          <cell r="Q208">
            <v>63428.143482625688</v>
          </cell>
          <cell r="R208">
            <v>63428.143482625688</v>
          </cell>
          <cell r="S208">
            <v>63428.143482625688</v>
          </cell>
          <cell r="T208">
            <v>63428.143482625688</v>
          </cell>
          <cell r="U208">
            <v>63428.143482625688</v>
          </cell>
          <cell r="V208">
            <v>63428.143482625688</v>
          </cell>
          <cell r="W208">
            <v>63428.143482625688</v>
          </cell>
          <cell r="X208">
            <v>63428.143482625688</v>
          </cell>
          <cell r="Y208">
            <v>63428.143482625688</v>
          </cell>
          <cell r="Z208">
            <v>63428.143482625688</v>
          </cell>
          <cell r="AA208">
            <v>63428.143482625688</v>
          </cell>
          <cell r="AB208">
            <v>63428.143482625688</v>
          </cell>
          <cell r="AC208">
            <v>63428.143482625688</v>
          </cell>
          <cell r="AD208">
            <v>63428.143482625688</v>
          </cell>
          <cell r="AE208">
            <v>63428.143482625688</v>
          </cell>
          <cell r="AF208">
            <v>63428.143482625688</v>
          </cell>
          <cell r="AG208">
            <v>63428.143482625688</v>
          </cell>
          <cell r="AH208">
            <v>63428.143482625688</v>
          </cell>
          <cell r="AI208">
            <v>63428.143482625688</v>
          </cell>
          <cell r="AJ208">
            <v>63428.143482625688</v>
          </cell>
          <cell r="AK208">
            <v>63428.143482625688</v>
          </cell>
          <cell r="AL208">
            <v>63428.143482625688</v>
          </cell>
          <cell r="AM208">
            <v>63428.143482625688</v>
          </cell>
          <cell r="AN208">
            <v>63428.143482625688</v>
          </cell>
          <cell r="AO208">
            <v>63428.143482625688</v>
          </cell>
          <cell r="AP208">
            <v>63428.143482625688</v>
          </cell>
          <cell r="AQ208">
            <v>63428.143482625688</v>
          </cell>
          <cell r="AR208">
            <v>63428.143482625688</v>
          </cell>
          <cell r="AS208">
            <v>63428.143482625688</v>
          </cell>
          <cell r="AT208">
            <v>63428.143482625688</v>
          </cell>
          <cell r="AU208">
            <v>63428.143482625688</v>
          </cell>
          <cell r="AV208">
            <v>63428.143482625688</v>
          </cell>
          <cell r="AW208">
            <v>63428.143482625688</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row>
        <row r="209">
          <cell r="B209" t="str">
            <v>Heavy Combo|2025</v>
          </cell>
          <cell r="E209">
            <v>63428.143482625688</v>
          </cell>
          <cell r="F209">
            <v>63428.143482625688</v>
          </cell>
          <cell r="G209">
            <v>63428.143482625688</v>
          </cell>
          <cell r="H209">
            <v>63428.143482625688</v>
          </cell>
          <cell r="I209">
            <v>63428.143482625688</v>
          </cell>
          <cell r="J209">
            <v>63428.143482625688</v>
          </cell>
          <cell r="K209">
            <v>63428.143482625688</v>
          </cell>
          <cell r="L209">
            <v>63428.143482625688</v>
          </cell>
          <cell r="M209">
            <v>63428.143482625688</v>
          </cell>
          <cell r="N209">
            <v>63428.143482625688</v>
          </cell>
          <cell r="O209">
            <v>63428.143482625688</v>
          </cell>
          <cell r="P209">
            <v>63428.143482625688</v>
          </cell>
          <cell r="Q209">
            <v>63428.143482625688</v>
          </cell>
          <cell r="R209">
            <v>63428.143482625688</v>
          </cell>
          <cell r="S209">
            <v>63428.143482625688</v>
          </cell>
          <cell r="T209">
            <v>63428.143482625688</v>
          </cell>
          <cell r="U209">
            <v>63428.143482625688</v>
          </cell>
          <cell r="V209">
            <v>63428.143482625688</v>
          </cell>
          <cell r="W209">
            <v>63428.143482625688</v>
          </cell>
          <cell r="X209">
            <v>63428.143482625688</v>
          </cell>
          <cell r="Y209">
            <v>63428.143482625688</v>
          </cell>
          <cell r="Z209">
            <v>63428.143482625688</v>
          </cell>
          <cell r="AA209">
            <v>63428.143482625688</v>
          </cell>
          <cell r="AB209">
            <v>63428.143482625688</v>
          </cell>
          <cell r="AC209">
            <v>63428.143482625688</v>
          </cell>
          <cell r="AD209">
            <v>63428.143482625688</v>
          </cell>
          <cell r="AE209">
            <v>63428.143482625688</v>
          </cell>
          <cell r="AF209">
            <v>63428.143482625688</v>
          </cell>
          <cell r="AG209">
            <v>63428.143482625688</v>
          </cell>
          <cell r="AH209">
            <v>63428.143482625688</v>
          </cell>
          <cell r="AI209">
            <v>63428.143482625688</v>
          </cell>
          <cell r="AJ209">
            <v>63428.143482625688</v>
          </cell>
          <cell r="AK209">
            <v>63428.143482625688</v>
          </cell>
          <cell r="AL209">
            <v>63428.143482625688</v>
          </cell>
          <cell r="AM209">
            <v>63428.143482625688</v>
          </cell>
          <cell r="AN209">
            <v>63428.143482625688</v>
          </cell>
          <cell r="AO209">
            <v>63428.143482625688</v>
          </cell>
          <cell r="AP209">
            <v>63428.143482625688</v>
          </cell>
          <cell r="AQ209">
            <v>63428.143482625688</v>
          </cell>
          <cell r="AR209">
            <v>63428.143482625688</v>
          </cell>
          <cell r="AS209">
            <v>63428.143482625688</v>
          </cell>
          <cell r="AT209">
            <v>63428.143482625688</v>
          </cell>
          <cell r="AU209">
            <v>63428.143482625688</v>
          </cell>
          <cell r="AV209">
            <v>63428.143482625688</v>
          </cell>
          <cell r="AW209">
            <v>63428.143482625688</v>
          </cell>
          <cell r="AX209">
            <v>63428.143482625688</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row>
        <row r="210">
          <cell r="B210" t="str">
            <v>Heavy Combo|2026</v>
          </cell>
          <cell r="E210">
            <v>63428.143482625688</v>
          </cell>
          <cell r="F210">
            <v>63428.143482625688</v>
          </cell>
          <cell r="G210">
            <v>63428.143482625688</v>
          </cell>
          <cell r="H210">
            <v>63428.143482625688</v>
          </cell>
          <cell r="I210">
            <v>63428.143482625688</v>
          </cell>
          <cell r="J210">
            <v>63428.143482625688</v>
          </cell>
          <cell r="K210">
            <v>63428.143482625688</v>
          </cell>
          <cell r="L210">
            <v>63428.143482625688</v>
          </cell>
          <cell r="M210">
            <v>63428.143482625688</v>
          </cell>
          <cell r="N210">
            <v>63428.143482625688</v>
          </cell>
          <cell r="O210">
            <v>63428.143482625688</v>
          </cell>
          <cell r="P210">
            <v>63428.143482625688</v>
          </cell>
          <cell r="Q210">
            <v>63428.143482625688</v>
          </cell>
          <cell r="R210">
            <v>63428.143482625688</v>
          </cell>
          <cell r="S210">
            <v>63428.143482625688</v>
          </cell>
          <cell r="T210">
            <v>63428.143482625688</v>
          </cell>
          <cell r="U210">
            <v>63428.143482625688</v>
          </cell>
          <cell r="V210">
            <v>63428.143482625688</v>
          </cell>
          <cell r="W210">
            <v>63428.143482625688</v>
          </cell>
          <cell r="X210">
            <v>63428.143482625688</v>
          </cell>
          <cell r="Y210">
            <v>63428.143482625688</v>
          </cell>
          <cell r="Z210">
            <v>63428.143482625688</v>
          </cell>
          <cell r="AA210">
            <v>63428.143482625688</v>
          </cell>
          <cell r="AB210">
            <v>63428.143482625688</v>
          </cell>
          <cell r="AC210">
            <v>63428.143482625688</v>
          </cell>
          <cell r="AD210">
            <v>63428.143482625688</v>
          </cell>
          <cell r="AE210">
            <v>63428.143482625688</v>
          </cell>
          <cell r="AF210">
            <v>63428.143482625688</v>
          </cell>
          <cell r="AG210">
            <v>63428.143482625688</v>
          </cell>
          <cell r="AH210">
            <v>63428.143482625688</v>
          </cell>
          <cell r="AI210">
            <v>63428.143482625688</v>
          </cell>
          <cell r="AJ210">
            <v>63428.143482625688</v>
          </cell>
          <cell r="AK210">
            <v>63428.143482625688</v>
          </cell>
          <cell r="AL210">
            <v>63428.143482625688</v>
          </cell>
          <cell r="AM210">
            <v>63428.143482625688</v>
          </cell>
          <cell r="AN210">
            <v>63428.143482625688</v>
          </cell>
          <cell r="AO210">
            <v>63428.143482625688</v>
          </cell>
          <cell r="AP210">
            <v>63428.143482625688</v>
          </cell>
          <cell r="AQ210">
            <v>63428.143482625688</v>
          </cell>
          <cell r="AR210">
            <v>63428.143482625688</v>
          </cell>
          <cell r="AS210">
            <v>63428.143482625688</v>
          </cell>
          <cell r="AT210">
            <v>63428.143482625688</v>
          </cell>
          <cell r="AU210">
            <v>63428.143482625688</v>
          </cell>
          <cell r="AV210">
            <v>63428.143482625688</v>
          </cell>
          <cell r="AW210">
            <v>63428.143482625688</v>
          </cell>
          <cell r="AX210">
            <v>63428.143482625688</v>
          </cell>
          <cell r="AY210">
            <v>63428.143482625688</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row>
        <row r="211">
          <cell r="B211" t="str">
            <v>Heavy Combo|2027</v>
          </cell>
          <cell r="E211">
            <v>63428.143482625688</v>
          </cell>
          <cell r="F211">
            <v>63428.143482625688</v>
          </cell>
          <cell r="G211">
            <v>63428.143482625688</v>
          </cell>
          <cell r="H211">
            <v>63428.143482625688</v>
          </cell>
          <cell r="I211">
            <v>63428.143482625688</v>
          </cell>
          <cell r="J211">
            <v>63428.143482625688</v>
          </cell>
          <cell r="K211">
            <v>63428.143482625688</v>
          </cell>
          <cell r="L211">
            <v>63428.143482625688</v>
          </cell>
          <cell r="M211">
            <v>63428.143482625688</v>
          </cell>
          <cell r="N211">
            <v>63428.143482625688</v>
          </cell>
          <cell r="O211">
            <v>63428.143482625688</v>
          </cell>
          <cell r="P211">
            <v>63428.143482625688</v>
          </cell>
          <cell r="Q211">
            <v>63428.143482625688</v>
          </cell>
          <cell r="R211">
            <v>63428.143482625688</v>
          </cell>
          <cell r="S211">
            <v>63428.143482625688</v>
          </cell>
          <cell r="T211">
            <v>63428.143482625688</v>
          </cell>
          <cell r="U211">
            <v>63428.143482625688</v>
          </cell>
          <cell r="V211">
            <v>63428.143482625688</v>
          </cell>
          <cell r="W211">
            <v>63428.143482625688</v>
          </cell>
          <cell r="X211">
            <v>63428.143482625688</v>
          </cell>
          <cell r="Y211">
            <v>63428.143482625688</v>
          </cell>
          <cell r="Z211">
            <v>63428.143482625688</v>
          </cell>
          <cell r="AA211">
            <v>63428.143482625688</v>
          </cell>
          <cell r="AB211">
            <v>63428.143482625688</v>
          </cell>
          <cell r="AC211">
            <v>63428.143482625688</v>
          </cell>
          <cell r="AD211">
            <v>63428.143482625688</v>
          </cell>
          <cell r="AE211">
            <v>63428.143482625688</v>
          </cell>
          <cell r="AF211">
            <v>63428.143482625688</v>
          </cell>
          <cell r="AG211">
            <v>63428.143482625688</v>
          </cell>
          <cell r="AH211">
            <v>63428.143482625688</v>
          </cell>
          <cell r="AI211">
            <v>63428.143482625688</v>
          </cell>
          <cell r="AJ211">
            <v>63428.143482625688</v>
          </cell>
          <cell r="AK211">
            <v>63428.143482625688</v>
          </cell>
          <cell r="AL211">
            <v>63428.143482625688</v>
          </cell>
          <cell r="AM211">
            <v>63428.143482625688</v>
          </cell>
          <cell r="AN211">
            <v>63428.143482625688</v>
          </cell>
          <cell r="AO211">
            <v>63428.143482625688</v>
          </cell>
          <cell r="AP211">
            <v>63428.143482625688</v>
          </cell>
          <cell r="AQ211">
            <v>63428.143482625688</v>
          </cell>
          <cell r="AR211">
            <v>63428.143482625688</v>
          </cell>
          <cell r="AS211">
            <v>63428.143482625688</v>
          </cell>
          <cell r="AT211">
            <v>63428.143482625688</v>
          </cell>
          <cell r="AU211">
            <v>63428.143482625688</v>
          </cell>
          <cell r="AV211">
            <v>63428.143482625688</v>
          </cell>
          <cell r="AW211">
            <v>63428.143482625688</v>
          </cell>
          <cell r="AX211">
            <v>63428.143482625688</v>
          </cell>
          <cell r="AY211">
            <v>63428.143482625688</v>
          </cell>
          <cell r="AZ211">
            <v>63428.143482625688</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row>
        <row r="212">
          <cell r="B212" t="str">
            <v>Heavy Combo|2028</v>
          </cell>
          <cell r="E212">
            <v>63428.143482625688</v>
          </cell>
          <cell r="F212">
            <v>63428.143482625688</v>
          </cell>
          <cell r="G212">
            <v>63428.143482625688</v>
          </cell>
          <cell r="H212">
            <v>63428.143482625688</v>
          </cell>
          <cell r="I212">
            <v>63428.143482625688</v>
          </cell>
          <cell r="J212">
            <v>63428.143482625688</v>
          </cell>
          <cell r="K212">
            <v>63428.143482625688</v>
          </cell>
          <cell r="L212">
            <v>63428.143482625688</v>
          </cell>
          <cell r="M212">
            <v>63428.143482625688</v>
          </cell>
          <cell r="N212">
            <v>63428.143482625688</v>
          </cell>
          <cell r="O212">
            <v>63428.143482625688</v>
          </cell>
          <cell r="P212">
            <v>63428.143482625688</v>
          </cell>
          <cell r="Q212">
            <v>63428.143482625688</v>
          </cell>
          <cell r="R212">
            <v>63428.143482625688</v>
          </cell>
          <cell r="S212">
            <v>63428.143482625688</v>
          </cell>
          <cell r="T212">
            <v>63428.143482625688</v>
          </cell>
          <cell r="U212">
            <v>63428.143482625688</v>
          </cell>
          <cell r="V212">
            <v>63428.143482625688</v>
          </cell>
          <cell r="W212">
            <v>63428.143482625688</v>
          </cell>
          <cell r="X212">
            <v>63428.143482625688</v>
          </cell>
          <cell r="Y212">
            <v>63428.143482625688</v>
          </cell>
          <cell r="Z212">
            <v>63428.143482625688</v>
          </cell>
          <cell r="AA212">
            <v>63428.143482625688</v>
          </cell>
          <cell r="AB212">
            <v>63428.143482625688</v>
          </cell>
          <cell r="AC212">
            <v>63428.143482625688</v>
          </cell>
          <cell r="AD212">
            <v>63428.143482625688</v>
          </cell>
          <cell r="AE212">
            <v>63428.143482625688</v>
          </cell>
          <cell r="AF212">
            <v>63428.143482625688</v>
          </cell>
          <cell r="AG212">
            <v>63428.143482625688</v>
          </cell>
          <cell r="AH212">
            <v>63428.143482625688</v>
          </cell>
          <cell r="AI212">
            <v>63428.143482625688</v>
          </cell>
          <cell r="AJ212">
            <v>63428.143482625688</v>
          </cell>
          <cell r="AK212">
            <v>63428.143482625688</v>
          </cell>
          <cell r="AL212">
            <v>63428.143482625688</v>
          </cell>
          <cell r="AM212">
            <v>63428.143482625688</v>
          </cell>
          <cell r="AN212">
            <v>63428.143482625688</v>
          </cell>
          <cell r="AO212">
            <v>63428.143482625688</v>
          </cell>
          <cell r="AP212">
            <v>63428.143482625688</v>
          </cell>
          <cell r="AQ212">
            <v>63428.143482625688</v>
          </cell>
          <cell r="AR212">
            <v>63428.143482625688</v>
          </cell>
          <cell r="AS212">
            <v>63428.143482625688</v>
          </cell>
          <cell r="AT212">
            <v>63428.143482625688</v>
          </cell>
          <cell r="AU212">
            <v>63428.143482625688</v>
          </cell>
          <cell r="AV212">
            <v>63428.143482625688</v>
          </cell>
          <cell r="AW212">
            <v>63428.143482625688</v>
          </cell>
          <cell r="AX212">
            <v>63428.143482625688</v>
          </cell>
          <cell r="AY212">
            <v>63428.143482625688</v>
          </cell>
          <cell r="AZ212">
            <v>63428.143482625688</v>
          </cell>
          <cell r="BA212">
            <v>63428.143482625688</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row>
        <row r="213">
          <cell r="B213" t="str">
            <v>Heavy Combo|2029</v>
          </cell>
          <cell r="E213">
            <v>63428.143482625688</v>
          </cell>
          <cell r="F213">
            <v>63428.143482625688</v>
          </cell>
          <cell r="G213">
            <v>63428.143482625688</v>
          </cell>
          <cell r="H213">
            <v>63428.143482625688</v>
          </cell>
          <cell r="I213">
            <v>63428.143482625688</v>
          </cell>
          <cell r="J213">
            <v>63428.143482625688</v>
          </cell>
          <cell r="K213">
            <v>63428.143482625688</v>
          </cell>
          <cell r="L213">
            <v>63428.143482625688</v>
          </cell>
          <cell r="M213">
            <v>63428.143482625688</v>
          </cell>
          <cell r="N213">
            <v>63428.143482625688</v>
          </cell>
          <cell r="O213">
            <v>63428.143482625688</v>
          </cell>
          <cell r="P213">
            <v>63428.143482625688</v>
          </cell>
          <cell r="Q213">
            <v>63428.143482625688</v>
          </cell>
          <cell r="R213">
            <v>63428.143482625688</v>
          </cell>
          <cell r="S213">
            <v>63428.143482625688</v>
          </cell>
          <cell r="T213">
            <v>63428.143482625688</v>
          </cell>
          <cell r="U213">
            <v>63428.143482625688</v>
          </cell>
          <cell r="V213">
            <v>63428.143482625688</v>
          </cell>
          <cell r="W213">
            <v>63428.143482625688</v>
          </cell>
          <cell r="X213">
            <v>63428.143482625688</v>
          </cell>
          <cell r="Y213">
            <v>63428.143482625688</v>
          </cell>
          <cell r="Z213">
            <v>63428.143482625688</v>
          </cell>
          <cell r="AA213">
            <v>63428.143482625688</v>
          </cell>
          <cell r="AB213">
            <v>63428.143482625688</v>
          </cell>
          <cell r="AC213">
            <v>63428.143482625688</v>
          </cell>
          <cell r="AD213">
            <v>63428.143482625688</v>
          </cell>
          <cell r="AE213">
            <v>63428.143482625688</v>
          </cell>
          <cell r="AF213">
            <v>63428.143482625688</v>
          </cell>
          <cell r="AG213">
            <v>63428.143482625688</v>
          </cell>
          <cell r="AH213">
            <v>63428.143482625688</v>
          </cell>
          <cell r="AI213">
            <v>63428.143482625688</v>
          </cell>
          <cell r="AJ213">
            <v>63428.143482625688</v>
          </cell>
          <cell r="AK213">
            <v>63428.143482625688</v>
          </cell>
          <cell r="AL213">
            <v>63428.143482625688</v>
          </cell>
          <cell r="AM213">
            <v>63428.143482625688</v>
          </cell>
          <cell r="AN213">
            <v>63428.143482625688</v>
          </cell>
          <cell r="AO213">
            <v>63428.143482625688</v>
          </cell>
          <cell r="AP213">
            <v>63428.143482625688</v>
          </cell>
          <cell r="AQ213">
            <v>63428.143482625688</v>
          </cell>
          <cell r="AR213">
            <v>63428.143482625688</v>
          </cell>
          <cell r="AS213">
            <v>63428.143482625688</v>
          </cell>
          <cell r="AT213">
            <v>63428.143482625688</v>
          </cell>
          <cell r="AU213">
            <v>63428.143482625688</v>
          </cell>
          <cell r="AV213">
            <v>63428.143482625688</v>
          </cell>
          <cell r="AW213">
            <v>63428.143482625688</v>
          </cell>
          <cell r="AX213">
            <v>63428.143482625688</v>
          </cell>
          <cell r="AY213">
            <v>63428.143482625688</v>
          </cell>
          <cell r="AZ213">
            <v>63428.143482625688</v>
          </cell>
          <cell r="BA213">
            <v>63428.143482625688</v>
          </cell>
          <cell r="BB213">
            <v>63428.143482625688</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row>
        <row r="214">
          <cell r="B214" t="str">
            <v>Heavy Combo|2030</v>
          </cell>
          <cell r="E214">
            <v>63428.143482625688</v>
          </cell>
          <cell r="F214">
            <v>63428.143482625688</v>
          </cell>
          <cell r="G214">
            <v>63428.143482625688</v>
          </cell>
          <cell r="H214">
            <v>63428.143482625688</v>
          </cell>
          <cell r="I214">
            <v>63428.143482625688</v>
          </cell>
          <cell r="J214">
            <v>63428.143482625688</v>
          </cell>
          <cell r="K214">
            <v>63428.143482625688</v>
          </cell>
          <cell r="L214">
            <v>63428.143482625688</v>
          </cell>
          <cell r="M214">
            <v>63428.143482625688</v>
          </cell>
          <cell r="N214">
            <v>63428.143482625688</v>
          </cell>
          <cell r="O214">
            <v>63428.143482625688</v>
          </cell>
          <cell r="P214">
            <v>63428.143482625688</v>
          </cell>
          <cell r="Q214">
            <v>63428.143482625688</v>
          </cell>
          <cell r="R214">
            <v>63428.143482625688</v>
          </cell>
          <cell r="S214">
            <v>63428.143482625688</v>
          </cell>
          <cell r="T214">
            <v>63428.143482625688</v>
          </cell>
          <cell r="U214">
            <v>63428.143482625688</v>
          </cell>
          <cell r="V214">
            <v>63428.143482625688</v>
          </cell>
          <cell r="W214">
            <v>63428.143482625688</v>
          </cell>
          <cell r="X214">
            <v>63428.143482625688</v>
          </cell>
          <cell r="Y214">
            <v>63428.143482625688</v>
          </cell>
          <cell r="Z214">
            <v>63428.143482625688</v>
          </cell>
          <cell r="AA214">
            <v>63428.143482625688</v>
          </cell>
          <cell r="AB214">
            <v>63428.143482625688</v>
          </cell>
          <cell r="AC214">
            <v>63428.143482625688</v>
          </cell>
          <cell r="AD214">
            <v>63428.143482625688</v>
          </cell>
          <cell r="AE214">
            <v>63428.143482625688</v>
          </cell>
          <cell r="AF214">
            <v>63428.143482625688</v>
          </cell>
          <cell r="AG214">
            <v>63428.143482625688</v>
          </cell>
          <cell r="AH214">
            <v>63428.143482625688</v>
          </cell>
          <cell r="AI214">
            <v>63428.143482625688</v>
          </cell>
          <cell r="AJ214">
            <v>63428.143482625688</v>
          </cell>
          <cell r="AK214">
            <v>63428.143482625688</v>
          </cell>
          <cell r="AL214">
            <v>63428.143482625688</v>
          </cell>
          <cell r="AM214">
            <v>63428.143482625688</v>
          </cell>
          <cell r="AN214">
            <v>63428.143482625688</v>
          </cell>
          <cell r="AO214">
            <v>63428.143482625688</v>
          </cell>
          <cell r="AP214">
            <v>63428.143482625688</v>
          </cell>
          <cell r="AQ214">
            <v>63428.143482625688</v>
          </cell>
          <cell r="AR214">
            <v>63428.143482625688</v>
          </cell>
          <cell r="AS214">
            <v>63428.143482625688</v>
          </cell>
          <cell r="AT214">
            <v>63428.143482625688</v>
          </cell>
          <cell r="AU214">
            <v>63428.143482625688</v>
          </cell>
          <cell r="AV214">
            <v>63428.143482625688</v>
          </cell>
          <cell r="AW214">
            <v>63428.143482625688</v>
          </cell>
          <cell r="AX214">
            <v>63428.143482625688</v>
          </cell>
          <cell r="AY214">
            <v>63428.143482625688</v>
          </cell>
          <cell r="AZ214">
            <v>63428.143482625688</v>
          </cell>
          <cell r="BA214">
            <v>63428.143482625688</v>
          </cell>
          <cell r="BB214">
            <v>63428.143482625688</v>
          </cell>
          <cell r="BC214">
            <v>63428.143482625688</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row>
        <row r="215">
          <cell r="B215" t="str">
            <v>Heavy Combo|2031</v>
          </cell>
          <cell r="E215">
            <v>63428.143482625688</v>
          </cell>
          <cell r="F215">
            <v>63428.143482625688</v>
          </cell>
          <cell r="G215">
            <v>63428.143482625688</v>
          </cell>
          <cell r="H215">
            <v>63428.143482625688</v>
          </cell>
          <cell r="I215">
            <v>63428.143482625688</v>
          </cell>
          <cell r="J215">
            <v>63428.143482625688</v>
          </cell>
          <cell r="K215">
            <v>63428.143482625688</v>
          </cell>
          <cell r="L215">
            <v>63428.143482625688</v>
          </cell>
          <cell r="M215">
            <v>63428.143482625688</v>
          </cell>
          <cell r="N215">
            <v>63428.143482625688</v>
          </cell>
          <cell r="O215">
            <v>63428.143482625688</v>
          </cell>
          <cell r="P215">
            <v>63428.143482625688</v>
          </cell>
          <cell r="Q215">
            <v>63428.143482625688</v>
          </cell>
          <cell r="R215">
            <v>63428.143482625688</v>
          </cell>
          <cell r="S215">
            <v>63428.143482625688</v>
          </cell>
          <cell r="T215">
            <v>63428.143482625688</v>
          </cell>
          <cell r="U215">
            <v>63428.143482625688</v>
          </cell>
          <cell r="V215">
            <v>63428.143482625688</v>
          </cell>
          <cell r="W215">
            <v>63428.143482625688</v>
          </cell>
          <cell r="X215">
            <v>63428.143482625688</v>
          </cell>
          <cell r="Y215">
            <v>63428.143482625688</v>
          </cell>
          <cell r="Z215">
            <v>63428.143482625688</v>
          </cell>
          <cell r="AA215">
            <v>63428.143482625688</v>
          </cell>
          <cell r="AB215">
            <v>63428.143482625688</v>
          </cell>
          <cell r="AC215">
            <v>63428.143482625688</v>
          </cell>
          <cell r="AD215">
            <v>63428.143482625688</v>
          </cell>
          <cell r="AE215">
            <v>63428.143482625688</v>
          </cell>
          <cell r="AF215">
            <v>63428.143482625688</v>
          </cell>
          <cell r="AG215">
            <v>63428.143482625688</v>
          </cell>
          <cell r="AH215">
            <v>63428.143482625688</v>
          </cell>
          <cell r="AI215">
            <v>63428.143482625688</v>
          </cell>
          <cell r="AJ215">
            <v>63428.143482625688</v>
          </cell>
          <cell r="AK215">
            <v>63428.143482625688</v>
          </cell>
          <cell r="AL215">
            <v>63428.143482625688</v>
          </cell>
          <cell r="AM215">
            <v>63428.143482625688</v>
          </cell>
          <cell r="AN215">
            <v>63428.143482625688</v>
          </cell>
          <cell r="AO215">
            <v>63428.143482625688</v>
          </cell>
          <cell r="AP215">
            <v>63428.143482625688</v>
          </cell>
          <cell r="AQ215">
            <v>63428.143482625688</v>
          </cell>
          <cell r="AR215">
            <v>63428.143482625688</v>
          </cell>
          <cell r="AS215">
            <v>63428.143482625688</v>
          </cell>
          <cell r="AT215">
            <v>63428.143482625688</v>
          </cell>
          <cell r="AU215">
            <v>63428.143482625688</v>
          </cell>
          <cell r="AV215">
            <v>63428.143482625688</v>
          </cell>
          <cell r="AW215">
            <v>63428.143482625688</v>
          </cell>
          <cell r="AX215">
            <v>63428.143482625688</v>
          </cell>
          <cell r="AY215">
            <v>63428.143482625688</v>
          </cell>
          <cell r="AZ215">
            <v>63428.143482625688</v>
          </cell>
          <cell r="BA215">
            <v>63428.143482625688</v>
          </cell>
          <cell r="BB215">
            <v>63428.143482625688</v>
          </cell>
          <cell r="BC215">
            <v>63428.143482625688</v>
          </cell>
          <cell r="BD215">
            <v>63428.143482625688</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row>
        <row r="216">
          <cell r="B216" t="str">
            <v>Heavy Combo|2032</v>
          </cell>
          <cell r="E216">
            <v>63428.143482625688</v>
          </cell>
          <cell r="F216">
            <v>63428.143482625688</v>
          </cell>
          <cell r="G216">
            <v>63428.143482625688</v>
          </cell>
          <cell r="H216">
            <v>63428.143482625688</v>
          </cell>
          <cell r="I216">
            <v>63428.143482625688</v>
          </cell>
          <cell r="J216">
            <v>63428.143482625688</v>
          </cell>
          <cell r="K216">
            <v>63428.143482625688</v>
          </cell>
          <cell r="L216">
            <v>63428.143482625688</v>
          </cell>
          <cell r="M216">
            <v>63428.143482625688</v>
          </cell>
          <cell r="N216">
            <v>63428.143482625688</v>
          </cell>
          <cell r="O216">
            <v>63428.143482625688</v>
          </cell>
          <cell r="P216">
            <v>63428.143482625688</v>
          </cell>
          <cell r="Q216">
            <v>63428.143482625688</v>
          </cell>
          <cell r="R216">
            <v>63428.143482625688</v>
          </cell>
          <cell r="S216">
            <v>63428.143482625688</v>
          </cell>
          <cell r="T216">
            <v>63428.143482625688</v>
          </cell>
          <cell r="U216">
            <v>63428.143482625688</v>
          </cell>
          <cell r="V216">
            <v>63428.143482625688</v>
          </cell>
          <cell r="W216">
            <v>63428.143482625688</v>
          </cell>
          <cell r="X216">
            <v>63428.143482625688</v>
          </cell>
          <cell r="Y216">
            <v>63428.143482625688</v>
          </cell>
          <cell r="Z216">
            <v>63428.143482625688</v>
          </cell>
          <cell r="AA216">
            <v>63428.143482625688</v>
          </cell>
          <cell r="AB216">
            <v>63428.143482625688</v>
          </cell>
          <cell r="AC216">
            <v>63428.143482625688</v>
          </cell>
          <cell r="AD216">
            <v>63428.143482625688</v>
          </cell>
          <cell r="AE216">
            <v>63428.143482625688</v>
          </cell>
          <cell r="AF216">
            <v>63428.143482625688</v>
          </cell>
          <cell r="AG216">
            <v>63428.143482625688</v>
          </cell>
          <cell r="AH216">
            <v>63428.143482625688</v>
          </cell>
          <cell r="AI216">
            <v>63428.143482625688</v>
          </cell>
          <cell r="AJ216">
            <v>63428.143482625688</v>
          </cell>
          <cell r="AK216">
            <v>63428.143482625688</v>
          </cell>
          <cell r="AL216">
            <v>63428.143482625688</v>
          </cell>
          <cell r="AM216">
            <v>63428.143482625688</v>
          </cell>
          <cell r="AN216">
            <v>63428.143482625688</v>
          </cell>
          <cell r="AO216">
            <v>63428.143482625688</v>
          </cell>
          <cell r="AP216">
            <v>63428.143482625688</v>
          </cell>
          <cell r="AQ216">
            <v>63428.143482625688</v>
          </cell>
          <cell r="AR216">
            <v>63428.143482625688</v>
          </cell>
          <cell r="AS216">
            <v>63428.143482625688</v>
          </cell>
          <cell r="AT216">
            <v>63428.143482625688</v>
          </cell>
          <cell r="AU216">
            <v>63428.143482625688</v>
          </cell>
          <cell r="AV216">
            <v>63428.143482625688</v>
          </cell>
          <cell r="AW216">
            <v>63428.143482625688</v>
          </cell>
          <cell r="AX216">
            <v>63428.143482625688</v>
          </cell>
          <cell r="AY216">
            <v>63428.143482625688</v>
          </cell>
          <cell r="AZ216">
            <v>63428.143482625688</v>
          </cell>
          <cell r="BA216">
            <v>63428.143482625688</v>
          </cell>
          <cell r="BB216">
            <v>63428.143482625688</v>
          </cell>
          <cell r="BC216">
            <v>63428.143482625688</v>
          </cell>
          <cell r="BD216">
            <v>63428.143482625688</v>
          </cell>
          <cell r="BE216">
            <v>63428.143482625688</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row>
        <row r="217">
          <cell r="B217" t="str">
            <v>Heavy Combo|2033</v>
          </cell>
          <cell r="E217">
            <v>63428.143482625688</v>
          </cell>
          <cell r="F217">
            <v>63428.143482625688</v>
          </cell>
          <cell r="G217">
            <v>63428.143482625688</v>
          </cell>
          <cell r="H217">
            <v>63428.143482625688</v>
          </cell>
          <cell r="I217">
            <v>63428.143482625688</v>
          </cell>
          <cell r="J217">
            <v>63428.143482625688</v>
          </cell>
          <cell r="K217">
            <v>63428.143482625688</v>
          </cell>
          <cell r="L217">
            <v>63428.143482625688</v>
          </cell>
          <cell r="M217">
            <v>63428.143482625688</v>
          </cell>
          <cell r="N217">
            <v>63428.143482625688</v>
          </cell>
          <cell r="O217">
            <v>63428.143482625688</v>
          </cell>
          <cell r="P217">
            <v>63428.143482625688</v>
          </cell>
          <cell r="Q217">
            <v>63428.143482625688</v>
          </cell>
          <cell r="R217">
            <v>63428.143482625688</v>
          </cell>
          <cell r="S217">
            <v>63428.143482625688</v>
          </cell>
          <cell r="T217">
            <v>63428.143482625688</v>
          </cell>
          <cell r="U217">
            <v>63428.143482625688</v>
          </cell>
          <cell r="V217">
            <v>63428.143482625688</v>
          </cell>
          <cell r="W217">
            <v>63428.143482625688</v>
          </cell>
          <cell r="X217">
            <v>63428.143482625688</v>
          </cell>
          <cell r="Y217">
            <v>63428.143482625688</v>
          </cell>
          <cell r="Z217">
            <v>63428.143482625688</v>
          </cell>
          <cell r="AA217">
            <v>63428.143482625688</v>
          </cell>
          <cell r="AB217">
            <v>63428.143482625688</v>
          </cell>
          <cell r="AC217">
            <v>63428.143482625688</v>
          </cell>
          <cell r="AD217">
            <v>63428.143482625688</v>
          </cell>
          <cell r="AE217">
            <v>63428.143482625688</v>
          </cell>
          <cell r="AF217">
            <v>63428.143482625688</v>
          </cell>
          <cell r="AG217">
            <v>63428.143482625688</v>
          </cell>
          <cell r="AH217">
            <v>63428.143482625688</v>
          </cell>
          <cell r="AI217">
            <v>63428.143482625688</v>
          </cell>
          <cell r="AJ217">
            <v>63428.143482625688</v>
          </cell>
          <cell r="AK217">
            <v>63428.143482625688</v>
          </cell>
          <cell r="AL217">
            <v>63428.143482625688</v>
          </cell>
          <cell r="AM217">
            <v>63428.143482625688</v>
          </cell>
          <cell r="AN217">
            <v>63428.143482625688</v>
          </cell>
          <cell r="AO217">
            <v>63428.143482625688</v>
          </cell>
          <cell r="AP217">
            <v>63428.143482625688</v>
          </cell>
          <cell r="AQ217">
            <v>63428.143482625688</v>
          </cell>
          <cell r="AR217">
            <v>63428.143482625688</v>
          </cell>
          <cell r="AS217">
            <v>63428.143482625688</v>
          </cell>
          <cell r="AT217">
            <v>63428.143482625688</v>
          </cell>
          <cell r="AU217">
            <v>63428.143482625688</v>
          </cell>
          <cell r="AV217">
            <v>63428.143482625688</v>
          </cell>
          <cell r="AW217">
            <v>63428.143482625688</v>
          </cell>
          <cell r="AX217">
            <v>63428.143482625688</v>
          </cell>
          <cell r="AY217">
            <v>63428.143482625688</v>
          </cell>
          <cell r="AZ217">
            <v>63428.143482625688</v>
          </cell>
          <cell r="BA217">
            <v>63428.143482625688</v>
          </cell>
          <cell r="BB217">
            <v>63428.143482625688</v>
          </cell>
          <cell r="BC217">
            <v>63428.143482625688</v>
          </cell>
          <cell r="BD217">
            <v>63428.143482625688</v>
          </cell>
          <cell r="BE217">
            <v>63428.143482625688</v>
          </cell>
          <cell r="BF217">
            <v>63428.143482625688</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row>
        <row r="218">
          <cell r="B218" t="str">
            <v>Heavy Combo|2034</v>
          </cell>
          <cell r="E218">
            <v>63428.143482625688</v>
          </cell>
          <cell r="F218">
            <v>63428.143482625688</v>
          </cell>
          <cell r="G218">
            <v>63428.143482625688</v>
          </cell>
          <cell r="H218">
            <v>63428.143482625688</v>
          </cell>
          <cell r="I218">
            <v>63428.143482625688</v>
          </cell>
          <cell r="J218">
            <v>63428.143482625688</v>
          </cell>
          <cell r="K218">
            <v>63428.143482625688</v>
          </cell>
          <cell r="L218">
            <v>63428.143482625688</v>
          </cell>
          <cell r="M218">
            <v>63428.143482625688</v>
          </cell>
          <cell r="N218">
            <v>63428.143482625688</v>
          </cell>
          <cell r="O218">
            <v>63428.143482625688</v>
          </cell>
          <cell r="P218">
            <v>63428.143482625688</v>
          </cell>
          <cell r="Q218">
            <v>63428.143482625688</v>
          </cell>
          <cell r="R218">
            <v>63428.143482625688</v>
          </cell>
          <cell r="S218">
            <v>63428.143482625688</v>
          </cell>
          <cell r="T218">
            <v>63428.143482625688</v>
          </cell>
          <cell r="U218">
            <v>63428.143482625688</v>
          </cell>
          <cell r="V218">
            <v>63428.143482625688</v>
          </cell>
          <cell r="W218">
            <v>63428.143482625688</v>
          </cell>
          <cell r="X218">
            <v>63428.143482625688</v>
          </cell>
          <cell r="Y218">
            <v>63428.143482625688</v>
          </cell>
          <cell r="Z218">
            <v>63428.143482625688</v>
          </cell>
          <cell r="AA218">
            <v>63428.143482625688</v>
          </cell>
          <cell r="AB218">
            <v>63428.143482625688</v>
          </cell>
          <cell r="AC218">
            <v>63428.143482625688</v>
          </cell>
          <cell r="AD218">
            <v>63428.143482625688</v>
          </cell>
          <cell r="AE218">
            <v>63428.143482625688</v>
          </cell>
          <cell r="AF218">
            <v>63428.143482625688</v>
          </cell>
          <cell r="AG218">
            <v>63428.143482625688</v>
          </cell>
          <cell r="AH218">
            <v>63428.143482625688</v>
          </cell>
          <cell r="AI218">
            <v>63428.143482625688</v>
          </cell>
          <cell r="AJ218">
            <v>63428.143482625688</v>
          </cell>
          <cell r="AK218">
            <v>63428.143482625688</v>
          </cell>
          <cell r="AL218">
            <v>63428.143482625688</v>
          </cell>
          <cell r="AM218">
            <v>63428.143482625688</v>
          </cell>
          <cell r="AN218">
            <v>63428.143482625688</v>
          </cell>
          <cell r="AO218">
            <v>63428.143482625688</v>
          </cell>
          <cell r="AP218">
            <v>63428.143482625688</v>
          </cell>
          <cell r="AQ218">
            <v>63428.143482625688</v>
          </cell>
          <cell r="AR218">
            <v>63428.143482625688</v>
          </cell>
          <cell r="AS218">
            <v>63428.143482625688</v>
          </cell>
          <cell r="AT218">
            <v>63428.143482625688</v>
          </cell>
          <cell r="AU218">
            <v>63428.143482625688</v>
          </cell>
          <cell r="AV218">
            <v>63428.143482625688</v>
          </cell>
          <cell r="AW218">
            <v>63428.143482625688</v>
          </cell>
          <cell r="AX218">
            <v>63428.143482625688</v>
          </cell>
          <cell r="AY218">
            <v>63428.143482625688</v>
          </cell>
          <cell r="AZ218">
            <v>63428.143482625688</v>
          </cell>
          <cell r="BA218">
            <v>63428.143482625688</v>
          </cell>
          <cell r="BB218">
            <v>63428.143482625688</v>
          </cell>
          <cell r="BC218">
            <v>63428.143482625688</v>
          </cell>
          <cell r="BD218">
            <v>63428.143482625688</v>
          </cell>
          <cell r="BE218">
            <v>63428.143482625688</v>
          </cell>
          <cell r="BF218">
            <v>63428.143482625688</v>
          </cell>
          <cell r="BG218">
            <v>63428.143482625688</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row>
        <row r="219">
          <cell r="B219" t="str">
            <v>Heavy Combo|2035</v>
          </cell>
          <cell r="E219">
            <v>63428.143482625688</v>
          </cell>
          <cell r="F219">
            <v>63428.143482625688</v>
          </cell>
          <cell r="G219">
            <v>63428.143482625688</v>
          </cell>
          <cell r="H219">
            <v>63428.143482625688</v>
          </cell>
          <cell r="I219">
            <v>63428.143482625688</v>
          </cell>
          <cell r="J219">
            <v>63428.143482625688</v>
          </cell>
          <cell r="K219">
            <v>63428.143482625688</v>
          </cell>
          <cell r="L219">
            <v>63428.143482625688</v>
          </cell>
          <cell r="M219">
            <v>63428.143482625688</v>
          </cell>
          <cell r="N219">
            <v>63428.143482625688</v>
          </cell>
          <cell r="O219">
            <v>63428.143482625688</v>
          </cell>
          <cell r="P219">
            <v>63428.143482625688</v>
          </cell>
          <cell r="Q219">
            <v>63428.143482625688</v>
          </cell>
          <cell r="R219">
            <v>63428.143482625688</v>
          </cell>
          <cell r="S219">
            <v>63428.143482625688</v>
          </cell>
          <cell r="T219">
            <v>63428.143482625688</v>
          </cell>
          <cell r="U219">
            <v>63428.143482625688</v>
          </cell>
          <cell r="V219">
            <v>63428.143482625688</v>
          </cell>
          <cell r="W219">
            <v>63428.143482625688</v>
          </cell>
          <cell r="X219">
            <v>63428.143482625688</v>
          </cell>
          <cell r="Y219">
            <v>63428.143482625688</v>
          </cell>
          <cell r="Z219">
            <v>63428.143482625688</v>
          </cell>
          <cell r="AA219">
            <v>63428.143482625688</v>
          </cell>
          <cell r="AB219">
            <v>63428.143482625688</v>
          </cell>
          <cell r="AC219">
            <v>63428.143482625688</v>
          </cell>
          <cell r="AD219">
            <v>63428.143482625688</v>
          </cell>
          <cell r="AE219">
            <v>63428.143482625688</v>
          </cell>
          <cell r="AF219">
            <v>63428.143482625688</v>
          </cell>
          <cell r="AG219">
            <v>63428.143482625688</v>
          </cell>
          <cell r="AH219">
            <v>63428.143482625688</v>
          </cell>
          <cell r="AI219">
            <v>63428.143482625688</v>
          </cell>
          <cell r="AJ219">
            <v>63428.143482625688</v>
          </cell>
          <cell r="AK219">
            <v>63428.143482625688</v>
          </cell>
          <cell r="AL219">
            <v>63428.143482625688</v>
          </cell>
          <cell r="AM219">
            <v>63428.143482625688</v>
          </cell>
          <cell r="AN219">
            <v>63428.143482625688</v>
          </cell>
          <cell r="AO219">
            <v>63428.143482625688</v>
          </cell>
          <cell r="AP219">
            <v>63428.143482625688</v>
          </cell>
          <cell r="AQ219">
            <v>63428.143482625688</v>
          </cell>
          <cell r="AR219">
            <v>63428.143482625688</v>
          </cell>
          <cell r="AS219">
            <v>63428.143482625688</v>
          </cell>
          <cell r="AT219">
            <v>63428.143482625688</v>
          </cell>
          <cell r="AU219">
            <v>63428.143482625688</v>
          </cell>
          <cell r="AV219">
            <v>63428.143482625688</v>
          </cell>
          <cell r="AW219">
            <v>63428.143482625688</v>
          </cell>
          <cell r="AX219">
            <v>63428.143482625688</v>
          </cell>
          <cell r="AY219">
            <v>63428.143482625688</v>
          </cell>
          <cell r="AZ219">
            <v>63428.143482625688</v>
          </cell>
          <cell r="BA219">
            <v>63428.143482625688</v>
          </cell>
          <cell r="BB219">
            <v>63428.143482625688</v>
          </cell>
          <cell r="BC219">
            <v>63428.143482625688</v>
          </cell>
          <cell r="BD219">
            <v>63428.143482625688</v>
          </cell>
          <cell r="BE219">
            <v>63428.143482625688</v>
          </cell>
          <cell r="BF219">
            <v>63428.143482625688</v>
          </cell>
          <cell r="BG219">
            <v>63428.143482625688</v>
          </cell>
          <cell r="BH219">
            <v>63428.143482625688</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row>
        <row r="220">
          <cell r="B220" t="str">
            <v>Heavy Combo|2036</v>
          </cell>
          <cell r="E220">
            <v>63428.143482625688</v>
          </cell>
          <cell r="F220">
            <v>63428.143482625688</v>
          </cell>
          <cell r="G220">
            <v>63428.143482625688</v>
          </cell>
          <cell r="H220">
            <v>63428.143482625688</v>
          </cell>
          <cell r="I220">
            <v>63428.143482625688</v>
          </cell>
          <cell r="J220">
            <v>63428.143482625688</v>
          </cell>
          <cell r="K220">
            <v>63428.143482625688</v>
          </cell>
          <cell r="L220">
            <v>63428.143482625688</v>
          </cell>
          <cell r="M220">
            <v>63428.143482625688</v>
          </cell>
          <cell r="N220">
            <v>63428.143482625688</v>
          </cell>
          <cell r="O220">
            <v>63428.143482625688</v>
          </cell>
          <cell r="P220">
            <v>63428.143482625688</v>
          </cell>
          <cell r="Q220">
            <v>63428.143482625688</v>
          </cell>
          <cell r="R220">
            <v>63428.143482625688</v>
          </cell>
          <cell r="S220">
            <v>63428.143482625688</v>
          </cell>
          <cell r="T220">
            <v>63428.143482625688</v>
          </cell>
          <cell r="U220">
            <v>63428.143482625688</v>
          </cell>
          <cell r="V220">
            <v>63428.143482625688</v>
          </cell>
          <cell r="W220">
            <v>63428.143482625688</v>
          </cell>
          <cell r="X220">
            <v>63428.143482625688</v>
          </cell>
          <cell r="Y220">
            <v>63428.143482625688</v>
          </cell>
          <cell r="Z220">
            <v>63428.143482625688</v>
          </cell>
          <cell r="AA220">
            <v>63428.143482625688</v>
          </cell>
          <cell r="AB220">
            <v>63428.143482625688</v>
          </cell>
          <cell r="AC220">
            <v>63428.143482625688</v>
          </cell>
          <cell r="AD220">
            <v>63428.143482625688</v>
          </cell>
          <cell r="AE220">
            <v>63428.143482625688</v>
          </cell>
          <cell r="AF220">
            <v>63428.143482625688</v>
          </cell>
          <cell r="AG220">
            <v>63428.143482625688</v>
          </cell>
          <cell r="AH220">
            <v>63428.143482625688</v>
          </cell>
          <cell r="AI220">
            <v>63428.143482625688</v>
          </cell>
          <cell r="AJ220">
            <v>63428.143482625688</v>
          </cell>
          <cell r="AK220">
            <v>63428.143482625688</v>
          </cell>
          <cell r="AL220">
            <v>63428.143482625688</v>
          </cell>
          <cell r="AM220">
            <v>63428.143482625688</v>
          </cell>
          <cell r="AN220">
            <v>63428.143482625688</v>
          </cell>
          <cell r="AO220">
            <v>63428.143482625688</v>
          </cell>
          <cell r="AP220">
            <v>63428.143482625688</v>
          </cell>
          <cell r="AQ220">
            <v>63428.143482625688</v>
          </cell>
          <cell r="AR220">
            <v>63428.143482625688</v>
          </cell>
          <cell r="AS220">
            <v>63428.143482625688</v>
          </cell>
          <cell r="AT220">
            <v>63428.143482625688</v>
          </cell>
          <cell r="AU220">
            <v>63428.143482625688</v>
          </cell>
          <cell r="AV220">
            <v>63428.143482625688</v>
          </cell>
          <cell r="AW220">
            <v>63428.143482625688</v>
          </cell>
          <cell r="AX220">
            <v>63428.143482625688</v>
          </cell>
          <cell r="AY220">
            <v>63428.143482625688</v>
          </cell>
          <cell r="AZ220">
            <v>63428.143482625688</v>
          </cell>
          <cell r="BA220">
            <v>63428.143482625688</v>
          </cell>
          <cell r="BB220">
            <v>63428.143482625688</v>
          </cell>
          <cell r="BC220">
            <v>63428.143482625688</v>
          </cell>
          <cell r="BD220">
            <v>63428.143482625688</v>
          </cell>
          <cell r="BE220">
            <v>63428.143482625688</v>
          </cell>
          <cell r="BF220">
            <v>63428.143482625688</v>
          </cell>
          <cell r="BG220">
            <v>63428.143482625688</v>
          </cell>
          <cell r="BH220">
            <v>63428.143482625688</v>
          </cell>
          <cell r="BI220">
            <v>63428.143482625688</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row>
        <row r="221">
          <cell r="B221" t="str">
            <v>Heavy Combo|2037</v>
          </cell>
          <cell r="E221">
            <v>63428.143482625688</v>
          </cell>
          <cell r="F221">
            <v>63428.143482625688</v>
          </cell>
          <cell r="G221">
            <v>63428.143482625688</v>
          </cell>
          <cell r="H221">
            <v>63428.143482625688</v>
          </cell>
          <cell r="I221">
            <v>63428.143482625688</v>
          </cell>
          <cell r="J221">
            <v>63428.143482625688</v>
          </cell>
          <cell r="K221">
            <v>63428.143482625688</v>
          </cell>
          <cell r="L221">
            <v>63428.143482625688</v>
          </cell>
          <cell r="M221">
            <v>63428.143482625688</v>
          </cell>
          <cell r="N221">
            <v>63428.143482625688</v>
          </cell>
          <cell r="O221">
            <v>63428.143482625688</v>
          </cell>
          <cell r="P221">
            <v>63428.143482625688</v>
          </cell>
          <cell r="Q221">
            <v>63428.143482625688</v>
          </cell>
          <cell r="R221">
            <v>63428.143482625688</v>
          </cell>
          <cell r="S221">
            <v>63428.143482625688</v>
          </cell>
          <cell r="T221">
            <v>63428.143482625688</v>
          </cell>
          <cell r="U221">
            <v>63428.143482625688</v>
          </cell>
          <cell r="V221">
            <v>63428.143482625688</v>
          </cell>
          <cell r="W221">
            <v>63428.143482625688</v>
          </cell>
          <cell r="X221">
            <v>63428.143482625688</v>
          </cell>
          <cell r="Y221">
            <v>63428.143482625688</v>
          </cell>
          <cell r="Z221">
            <v>63428.143482625688</v>
          </cell>
          <cell r="AA221">
            <v>63428.143482625688</v>
          </cell>
          <cell r="AB221">
            <v>63428.143482625688</v>
          </cell>
          <cell r="AC221">
            <v>63428.143482625688</v>
          </cell>
          <cell r="AD221">
            <v>63428.143482625688</v>
          </cell>
          <cell r="AE221">
            <v>63428.143482625688</v>
          </cell>
          <cell r="AF221">
            <v>63428.143482625688</v>
          </cell>
          <cell r="AG221">
            <v>63428.143482625688</v>
          </cell>
          <cell r="AH221">
            <v>63428.143482625688</v>
          </cell>
          <cell r="AI221">
            <v>63428.143482625688</v>
          </cell>
          <cell r="AJ221">
            <v>63428.143482625688</v>
          </cell>
          <cell r="AK221">
            <v>63428.143482625688</v>
          </cell>
          <cell r="AL221">
            <v>63428.143482625688</v>
          </cell>
          <cell r="AM221">
            <v>63428.143482625688</v>
          </cell>
          <cell r="AN221">
            <v>63428.143482625688</v>
          </cell>
          <cell r="AO221">
            <v>63428.143482625688</v>
          </cell>
          <cell r="AP221">
            <v>63428.143482625688</v>
          </cell>
          <cell r="AQ221">
            <v>63428.143482625688</v>
          </cell>
          <cell r="AR221">
            <v>63428.143482625688</v>
          </cell>
          <cell r="AS221">
            <v>63428.143482625688</v>
          </cell>
          <cell r="AT221">
            <v>63428.143482625688</v>
          </cell>
          <cell r="AU221">
            <v>63428.143482625688</v>
          </cell>
          <cell r="AV221">
            <v>63428.143482625688</v>
          </cell>
          <cell r="AW221">
            <v>63428.143482625688</v>
          </cell>
          <cell r="AX221">
            <v>63428.143482625688</v>
          </cell>
          <cell r="AY221">
            <v>63428.143482625688</v>
          </cell>
          <cell r="AZ221">
            <v>63428.143482625688</v>
          </cell>
          <cell r="BA221">
            <v>63428.143482625688</v>
          </cell>
          <cell r="BB221">
            <v>63428.143482625688</v>
          </cell>
          <cell r="BC221">
            <v>63428.143482625688</v>
          </cell>
          <cell r="BD221">
            <v>63428.143482625688</v>
          </cell>
          <cell r="BE221">
            <v>63428.143482625688</v>
          </cell>
          <cell r="BF221">
            <v>63428.143482625688</v>
          </cell>
          <cell r="BG221">
            <v>63428.143482625688</v>
          </cell>
          <cell r="BH221">
            <v>63428.143482625688</v>
          </cell>
          <cell r="BI221">
            <v>63428.143482625688</v>
          </cell>
          <cell r="BJ221">
            <v>63428.143482625688</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row>
        <row r="222">
          <cell r="B222" t="str">
            <v>Heavy Combo|2038</v>
          </cell>
          <cell r="E222">
            <v>63428.143482625688</v>
          </cell>
          <cell r="F222">
            <v>63428.143482625688</v>
          </cell>
          <cell r="G222">
            <v>63428.143482625688</v>
          </cell>
          <cell r="H222">
            <v>63428.143482625688</v>
          </cell>
          <cell r="I222">
            <v>63428.143482625688</v>
          </cell>
          <cell r="J222">
            <v>63428.143482625688</v>
          </cell>
          <cell r="K222">
            <v>63428.143482625688</v>
          </cell>
          <cell r="L222">
            <v>63428.143482625688</v>
          </cell>
          <cell r="M222">
            <v>63428.143482625688</v>
          </cell>
          <cell r="N222">
            <v>63428.143482625688</v>
          </cell>
          <cell r="O222">
            <v>63428.143482625688</v>
          </cell>
          <cell r="P222">
            <v>63428.143482625688</v>
          </cell>
          <cell r="Q222">
            <v>63428.143482625688</v>
          </cell>
          <cell r="R222">
            <v>63428.143482625688</v>
          </cell>
          <cell r="S222">
            <v>63428.143482625688</v>
          </cell>
          <cell r="T222">
            <v>63428.143482625688</v>
          </cell>
          <cell r="U222">
            <v>63428.143482625688</v>
          </cell>
          <cell r="V222">
            <v>63428.143482625688</v>
          </cell>
          <cell r="W222">
            <v>63428.143482625688</v>
          </cell>
          <cell r="X222">
            <v>63428.143482625688</v>
          </cell>
          <cell r="Y222">
            <v>63428.143482625688</v>
          </cell>
          <cell r="Z222">
            <v>63428.143482625688</v>
          </cell>
          <cell r="AA222">
            <v>63428.143482625688</v>
          </cell>
          <cell r="AB222">
            <v>63428.143482625688</v>
          </cell>
          <cell r="AC222">
            <v>63428.143482625688</v>
          </cell>
          <cell r="AD222">
            <v>63428.143482625688</v>
          </cell>
          <cell r="AE222">
            <v>63428.143482625688</v>
          </cell>
          <cell r="AF222">
            <v>63428.143482625688</v>
          </cell>
          <cell r="AG222">
            <v>63428.143482625688</v>
          </cell>
          <cell r="AH222">
            <v>63428.143482625688</v>
          </cell>
          <cell r="AI222">
            <v>63428.143482625688</v>
          </cell>
          <cell r="AJ222">
            <v>63428.143482625688</v>
          </cell>
          <cell r="AK222">
            <v>63428.143482625688</v>
          </cell>
          <cell r="AL222">
            <v>63428.143482625688</v>
          </cell>
          <cell r="AM222">
            <v>63428.143482625688</v>
          </cell>
          <cell r="AN222">
            <v>63428.143482625688</v>
          </cell>
          <cell r="AO222">
            <v>63428.143482625688</v>
          </cell>
          <cell r="AP222">
            <v>63428.143482625688</v>
          </cell>
          <cell r="AQ222">
            <v>63428.143482625688</v>
          </cell>
          <cell r="AR222">
            <v>63428.143482625688</v>
          </cell>
          <cell r="AS222">
            <v>63428.143482625688</v>
          </cell>
          <cell r="AT222">
            <v>63428.143482625688</v>
          </cell>
          <cell r="AU222">
            <v>63428.143482625688</v>
          </cell>
          <cell r="AV222">
            <v>63428.143482625688</v>
          </cell>
          <cell r="AW222">
            <v>63428.143482625688</v>
          </cell>
          <cell r="AX222">
            <v>63428.143482625688</v>
          </cell>
          <cell r="AY222">
            <v>63428.143482625688</v>
          </cell>
          <cell r="AZ222">
            <v>63428.143482625688</v>
          </cell>
          <cell r="BA222">
            <v>63428.143482625688</v>
          </cell>
          <cell r="BB222">
            <v>63428.143482625688</v>
          </cell>
          <cell r="BC222">
            <v>63428.143482625688</v>
          </cell>
          <cell r="BD222">
            <v>63428.143482625688</v>
          </cell>
          <cell r="BE222">
            <v>63428.143482625688</v>
          </cell>
          <cell r="BF222">
            <v>63428.143482625688</v>
          </cell>
          <cell r="BG222">
            <v>63428.143482625688</v>
          </cell>
          <cell r="BH222">
            <v>63428.143482625688</v>
          </cell>
          <cell r="BI222">
            <v>63428.143482625688</v>
          </cell>
          <cell r="BJ222">
            <v>63428.143482625688</v>
          </cell>
          <cell r="BK222">
            <v>63428.143482625688</v>
          </cell>
          <cell r="BL222">
            <v>0</v>
          </cell>
          <cell r="BM222">
            <v>0</v>
          </cell>
          <cell r="BN222">
            <v>0</v>
          </cell>
          <cell r="BO222">
            <v>0</v>
          </cell>
          <cell r="BP222">
            <v>0</v>
          </cell>
          <cell r="BQ222">
            <v>0</v>
          </cell>
          <cell r="BR222">
            <v>0</v>
          </cell>
          <cell r="BS222">
            <v>0</v>
          </cell>
          <cell r="BT222">
            <v>0</v>
          </cell>
          <cell r="BU222">
            <v>0</v>
          </cell>
          <cell r="BV222">
            <v>0</v>
          </cell>
          <cell r="BW222">
            <v>0</v>
          </cell>
        </row>
        <row r="223">
          <cell r="B223" t="str">
            <v>Heavy Combo|2039</v>
          </cell>
          <cell r="E223">
            <v>63428.143482625688</v>
          </cell>
          <cell r="F223">
            <v>63428.143482625688</v>
          </cell>
          <cell r="G223">
            <v>63428.143482625688</v>
          </cell>
          <cell r="H223">
            <v>63428.143482625688</v>
          </cell>
          <cell r="I223">
            <v>63428.143482625688</v>
          </cell>
          <cell r="J223">
            <v>63428.143482625688</v>
          </cell>
          <cell r="K223">
            <v>63428.143482625688</v>
          </cell>
          <cell r="L223">
            <v>63428.143482625688</v>
          </cell>
          <cell r="M223">
            <v>63428.143482625688</v>
          </cell>
          <cell r="N223">
            <v>63428.143482625688</v>
          </cell>
          <cell r="O223">
            <v>63428.143482625688</v>
          </cell>
          <cell r="P223">
            <v>63428.143482625688</v>
          </cell>
          <cell r="Q223">
            <v>63428.143482625688</v>
          </cell>
          <cell r="R223">
            <v>63428.143482625688</v>
          </cell>
          <cell r="S223">
            <v>63428.143482625688</v>
          </cell>
          <cell r="T223">
            <v>63428.143482625688</v>
          </cell>
          <cell r="U223">
            <v>63428.143482625688</v>
          </cell>
          <cell r="V223">
            <v>63428.143482625688</v>
          </cell>
          <cell r="W223">
            <v>63428.143482625688</v>
          </cell>
          <cell r="X223">
            <v>63428.143482625688</v>
          </cell>
          <cell r="Y223">
            <v>63428.143482625688</v>
          </cell>
          <cell r="Z223">
            <v>63428.143482625688</v>
          </cell>
          <cell r="AA223">
            <v>63428.143482625688</v>
          </cell>
          <cell r="AB223">
            <v>63428.143482625688</v>
          </cell>
          <cell r="AC223">
            <v>63428.143482625688</v>
          </cell>
          <cell r="AD223">
            <v>63428.143482625688</v>
          </cell>
          <cell r="AE223">
            <v>63428.143482625688</v>
          </cell>
          <cell r="AF223">
            <v>63428.143482625688</v>
          </cell>
          <cell r="AG223">
            <v>63428.143482625688</v>
          </cell>
          <cell r="AH223">
            <v>63428.143482625688</v>
          </cell>
          <cell r="AI223">
            <v>63428.143482625688</v>
          </cell>
          <cell r="AJ223">
            <v>63428.143482625688</v>
          </cell>
          <cell r="AK223">
            <v>63428.143482625688</v>
          </cell>
          <cell r="AL223">
            <v>63428.143482625688</v>
          </cell>
          <cell r="AM223">
            <v>63428.143482625688</v>
          </cell>
          <cell r="AN223">
            <v>63428.143482625688</v>
          </cell>
          <cell r="AO223">
            <v>63428.143482625688</v>
          </cell>
          <cell r="AP223">
            <v>63428.143482625688</v>
          </cell>
          <cell r="AQ223">
            <v>63428.143482625688</v>
          </cell>
          <cell r="AR223">
            <v>63428.143482625688</v>
          </cell>
          <cell r="AS223">
            <v>63428.143482625688</v>
          </cell>
          <cell r="AT223">
            <v>63428.143482625688</v>
          </cell>
          <cell r="AU223">
            <v>63428.143482625688</v>
          </cell>
          <cell r="AV223">
            <v>63428.143482625688</v>
          </cell>
          <cell r="AW223">
            <v>63428.143482625688</v>
          </cell>
          <cell r="AX223">
            <v>63428.143482625688</v>
          </cell>
          <cell r="AY223">
            <v>63428.143482625688</v>
          </cell>
          <cell r="AZ223">
            <v>63428.143482625688</v>
          </cell>
          <cell r="BA223">
            <v>63428.143482625688</v>
          </cell>
          <cell r="BB223">
            <v>63428.143482625688</v>
          </cell>
          <cell r="BC223">
            <v>63428.143482625688</v>
          </cell>
          <cell r="BD223">
            <v>63428.143482625688</v>
          </cell>
          <cell r="BE223">
            <v>63428.143482625688</v>
          </cell>
          <cell r="BF223">
            <v>63428.143482625688</v>
          </cell>
          <cell r="BG223">
            <v>63428.143482625688</v>
          </cell>
          <cell r="BH223">
            <v>63428.143482625688</v>
          </cell>
          <cell r="BI223">
            <v>63428.143482625688</v>
          </cell>
          <cell r="BJ223">
            <v>63428.143482625688</v>
          </cell>
          <cell r="BK223">
            <v>63428.143482625688</v>
          </cell>
          <cell r="BL223">
            <v>63428.143482625688</v>
          </cell>
          <cell r="BM223">
            <v>0</v>
          </cell>
          <cell r="BN223">
            <v>0</v>
          </cell>
          <cell r="BO223">
            <v>0</v>
          </cell>
          <cell r="BP223">
            <v>0</v>
          </cell>
          <cell r="BQ223">
            <v>0</v>
          </cell>
          <cell r="BR223">
            <v>0</v>
          </cell>
          <cell r="BS223">
            <v>0</v>
          </cell>
          <cell r="BT223">
            <v>0</v>
          </cell>
          <cell r="BU223">
            <v>0</v>
          </cell>
          <cell r="BV223">
            <v>0</v>
          </cell>
          <cell r="BW223">
            <v>0</v>
          </cell>
        </row>
        <row r="224">
          <cell r="B224" t="str">
            <v>Heavy Combo|2040</v>
          </cell>
          <cell r="E224">
            <v>63428.143482625688</v>
          </cell>
          <cell r="F224">
            <v>63428.143482625688</v>
          </cell>
          <cell r="G224">
            <v>63428.143482625688</v>
          </cell>
          <cell r="H224">
            <v>63428.143482625688</v>
          </cell>
          <cell r="I224">
            <v>63428.143482625688</v>
          </cell>
          <cell r="J224">
            <v>63428.143482625688</v>
          </cell>
          <cell r="K224">
            <v>63428.143482625688</v>
          </cell>
          <cell r="L224">
            <v>63428.143482625688</v>
          </cell>
          <cell r="M224">
            <v>63428.143482625688</v>
          </cell>
          <cell r="N224">
            <v>63428.143482625688</v>
          </cell>
          <cell r="O224">
            <v>63428.143482625688</v>
          </cell>
          <cell r="P224">
            <v>63428.143482625688</v>
          </cell>
          <cell r="Q224">
            <v>63428.143482625688</v>
          </cell>
          <cell r="R224">
            <v>63428.143482625688</v>
          </cell>
          <cell r="S224">
            <v>63428.143482625688</v>
          </cell>
          <cell r="T224">
            <v>63428.143482625688</v>
          </cell>
          <cell r="U224">
            <v>63428.143482625688</v>
          </cell>
          <cell r="V224">
            <v>63428.143482625688</v>
          </cell>
          <cell r="W224">
            <v>63428.143482625688</v>
          </cell>
          <cell r="X224">
            <v>63428.143482625688</v>
          </cell>
          <cell r="Y224">
            <v>63428.143482625688</v>
          </cell>
          <cell r="Z224">
            <v>63428.143482625688</v>
          </cell>
          <cell r="AA224">
            <v>63428.143482625688</v>
          </cell>
          <cell r="AB224">
            <v>63428.143482625688</v>
          </cell>
          <cell r="AC224">
            <v>63428.143482625688</v>
          </cell>
          <cell r="AD224">
            <v>63428.143482625688</v>
          </cell>
          <cell r="AE224">
            <v>63428.143482625688</v>
          </cell>
          <cell r="AF224">
            <v>63428.143482625688</v>
          </cell>
          <cell r="AG224">
            <v>63428.143482625688</v>
          </cell>
          <cell r="AH224">
            <v>63428.143482625688</v>
          </cell>
          <cell r="AI224">
            <v>63428.143482625688</v>
          </cell>
          <cell r="AJ224">
            <v>63428.143482625688</v>
          </cell>
          <cell r="AK224">
            <v>63428.143482625688</v>
          </cell>
          <cell r="AL224">
            <v>63428.143482625688</v>
          </cell>
          <cell r="AM224">
            <v>63428.143482625688</v>
          </cell>
          <cell r="AN224">
            <v>63428.143482625688</v>
          </cell>
          <cell r="AO224">
            <v>63428.143482625688</v>
          </cell>
          <cell r="AP224">
            <v>63428.143482625688</v>
          </cell>
          <cell r="AQ224">
            <v>63428.143482625688</v>
          </cell>
          <cell r="AR224">
            <v>63428.143482625688</v>
          </cell>
          <cell r="AS224">
            <v>63428.143482625688</v>
          </cell>
          <cell r="AT224">
            <v>63428.143482625688</v>
          </cell>
          <cell r="AU224">
            <v>63428.143482625688</v>
          </cell>
          <cell r="AV224">
            <v>63428.143482625688</v>
          </cell>
          <cell r="AW224">
            <v>63428.143482625688</v>
          </cell>
          <cell r="AX224">
            <v>63428.143482625688</v>
          </cell>
          <cell r="AY224">
            <v>63428.143482625688</v>
          </cell>
          <cell r="AZ224">
            <v>63428.143482625688</v>
          </cell>
          <cell r="BA224">
            <v>63428.143482625688</v>
          </cell>
          <cell r="BB224">
            <v>63428.143482625688</v>
          </cell>
          <cell r="BC224">
            <v>63428.143482625688</v>
          </cell>
          <cell r="BD224">
            <v>63428.143482625688</v>
          </cell>
          <cell r="BE224">
            <v>63428.143482625688</v>
          </cell>
          <cell r="BF224">
            <v>63428.143482625688</v>
          </cell>
          <cell r="BG224">
            <v>63428.143482625688</v>
          </cell>
          <cell r="BH224">
            <v>63428.143482625688</v>
          </cell>
          <cell r="BI224">
            <v>63428.143482625688</v>
          </cell>
          <cell r="BJ224">
            <v>63428.143482625688</v>
          </cell>
          <cell r="BK224">
            <v>63428.143482625688</v>
          </cell>
          <cell r="BL224">
            <v>63428.143482625688</v>
          </cell>
          <cell r="BM224">
            <v>63428.143482625688</v>
          </cell>
          <cell r="BN224">
            <v>0</v>
          </cell>
          <cell r="BO224">
            <v>0</v>
          </cell>
          <cell r="BP224">
            <v>0</v>
          </cell>
          <cell r="BQ224">
            <v>0</v>
          </cell>
          <cell r="BR224">
            <v>0</v>
          </cell>
          <cell r="BS224">
            <v>0</v>
          </cell>
          <cell r="BT224">
            <v>0</v>
          </cell>
          <cell r="BU224">
            <v>0</v>
          </cell>
          <cell r="BV224">
            <v>0</v>
          </cell>
          <cell r="BW224">
            <v>0</v>
          </cell>
        </row>
        <row r="225">
          <cell r="B225" t="str">
            <v>Heavy Combo|2041</v>
          </cell>
          <cell r="E225">
            <v>63428.143482625688</v>
          </cell>
          <cell r="F225">
            <v>63428.143482625688</v>
          </cell>
          <cell r="G225">
            <v>63428.143482625688</v>
          </cell>
          <cell r="H225">
            <v>63428.143482625688</v>
          </cell>
          <cell r="I225">
            <v>63428.143482625688</v>
          </cell>
          <cell r="J225">
            <v>63428.143482625688</v>
          </cell>
          <cell r="K225">
            <v>63428.143482625688</v>
          </cell>
          <cell r="L225">
            <v>63428.143482625688</v>
          </cell>
          <cell r="M225">
            <v>63428.143482625688</v>
          </cell>
          <cell r="N225">
            <v>63428.143482625688</v>
          </cell>
          <cell r="O225">
            <v>63428.143482625688</v>
          </cell>
          <cell r="P225">
            <v>63428.143482625688</v>
          </cell>
          <cell r="Q225">
            <v>63428.143482625688</v>
          </cell>
          <cell r="R225">
            <v>63428.143482625688</v>
          </cell>
          <cell r="S225">
            <v>63428.143482625688</v>
          </cell>
          <cell r="T225">
            <v>63428.143482625688</v>
          </cell>
          <cell r="U225">
            <v>63428.143482625688</v>
          </cell>
          <cell r="V225">
            <v>63428.143482625688</v>
          </cell>
          <cell r="W225">
            <v>63428.143482625688</v>
          </cell>
          <cell r="X225">
            <v>63428.143482625688</v>
          </cell>
          <cell r="Y225">
            <v>63428.143482625688</v>
          </cell>
          <cell r="Z225">
            <v>63428.143482625688</v>
          </cell>
          <cell r="AA225">
            <v>63428.143482625688</v>
          </cell>
          <cell r="AB225">
            <v>63428.143482625688</v>
          </cell>
          <cell r="AC225">
            <v>63428.143482625688</v>
          </cell>
          <cell r="AD225">
            <v>63428.143482625688</v>
          </cell>
          <cell r="AE225">
            <v>63428.143482625688</v>
          </cell>
          <cell r="AF225">
            <v>63428.143482625688</v>
          </cell>
          <cell r="AG225">
            <v>63428.143482625688</v>
          </cell>
          <cell r="AH225">
            <v>63428.143482625688</v>
          </cell>
          <cell r="AI225">
            <v>63428.143482625688</v>
          </cell>
          <cell r="AJ225">
            <v>63428.143482625688</v>
          </cell>
          <cell r="AK225">
            <v>63428.143482625688</v>
          </cell>
          <cell r="AL225">
            <v>63428.143482625688</v>
          </cell>
          <cell r="AM225">
            <v>63428.143482625688</v>
          </cell>
          <cell r="AN225">
            <v>63428.143482625688</v>
          </cell>
          <cell r="AO225">
            <v>63428.143482625688</v>
          </cell>
          <cell r="AP225">
            <v>63428.143482625688</v>
          </cell>
          <cell r="AQ225">
            <v>63428.143482625688</v>
          </cell>
          <cell r="AR225">
            <v>63428.143482625688</v>
          </cell>
          <cell r="AS225">
            <v>63428.143482625688</v>
          </cell>
          <cell r="AT225">
            <v>63428.143482625688</v>
          </cell>
          <cell r="AU225">
            <v>63428.143482625688</v>
          </cell>
          <cell r="AV225">
            <v>63428.143482625688</v>
          </cell>
          <cell r="AW225">
            <v>63428.143482625688</v>
          </cell>
          <cell r="AX225">
            <v>63428.143482625688</v>
          </cell>
          <cell r="AY225">
            <v>63428.143482625688</v>
          </cell>
          <cell r="AZ225">
            <v>63428.143482625688</v>
          </cell>
          <cell r="BA225">
            <v>63428.143482625688</v>
          </cell>
          <cell r="BB225">
            <v>63428.143482625688</v>
          </cell>
          <cell r="BC225">
            <v>63428.143482625688</v>
          </cell>
          <cell r="BD225">
            <v>63428.143482625688</v>
          </cell>
          <cell r="BE225">
            <v>63428.143482625688</v>
          </cell>
          <cell r="BF225">
            <v>63428.143482625688</v>
          </cell>
          <cell r="BG225">
            <v>63428.143482625688</v>
          </cell>
          <cell r="BH225">
            <v>63428.143482625688</v>
          </cell>
          <cell r="BI225">
            <v>63428.143482625688</v>
          </cell>
          <cell r="BJ225">
            <v>63428.143482625688</v>
          </cell>
          <cell r="BK225">
            <v>63428.143482625688</v>
          </cell>
          <cell r="BL225">
            <v>63428.143482625688</v>
          </cell>
          <cell r="BM225">
            <v>63428.143482625688</v>
          </cell>
          <cell r="BN225">
            <v>63428.143482625688</v>
          </cell>
          <cell r="BO225">
            <v>0</v>
          </cell>
          <cell r="BP225">
            <v>0</v>
          </cell>
          <cell r="BQ225">
            <v>0</v>
          </cell>
          <cell r="BR225">
            <v>0</v>
          </cell>
          <cell r="BS225">
            <v>0</v>
          </cell>
          <cell r="BT225">
            <v>0</v>
          </cell>
          <cell r="BU225">
            <v>0</v>
          </cell>
          <cell r="BV225">
            <v>0</v>
          </cell>
          <cell r="BW225">
            <v>0</v>
          </cell>
        </row>
        <row r="226">
          <cell r="B226" t="str">
            <v>Heavy Combo|2042</v>
          </cell>
          <cell r="E226">
            <v>63428.143482625688</v>
          </cell>
          <cell r="F226">
            <v>63428.143482625688</v>
          </cell>
          <cell r="G226">
            <v>63428.143482625688</v>
          </cell>
          <cell r="H226">
            <v>63428.143482625688</v>
          </cell>
          <cell r="I226">
            <v>63428.143482625688</v>
          </cell>
          <cell r="J226">
            <v>63428.143482625688</v>
          </cell>
          <cell r="K226">
            <v>63428.143482625688</v>
          </cell>
          <cell r="L226">
            <v>63428.143482625688</v>
          </cell>
          <cell r="M226">
            <v>63428.143482625688</v>
          </cell>
          <cell r="N226">
            <v>63428.143482625688</v>
          </cell>
          <cell r="O226">
            <v>63428.143482625688</v>
          </cell>
          <cell r="P226">
            <v>63428.143482625688</v>
          </cell>
          <cell r="Q226">
            <v>63428.143482625688</v>
          </cell>
          <cell r="R226">
            <v>63428.143482625688</v>
          </cell>
          <cell r="S226">
            <v>63428.143482625688</v>
          </cell>
          <cell r="T226">
            <v>63428.143482625688</v>
          </cell>
          <cell r="U226">
            <v>63428.143482625688</v>
          </cell>
          <cell r="V226">
            <v>63428.143482625688</v>
          </cell>
          <cell r="W226">
            <v>63428.143482625688</v>
          </cell>
          <cell r="X226">
            <v>63428.143482625688</v>
          </cell>
          <cell r="Y226">
            <v>63428.143482625688</v>
          </cell>
          <cell r="Z226">
            <v>63428.143482625688</v>
          </cell>
          <cell r="AA226">
            <v>63428.143482625688</v>
          </cell>
          <cell r="AB226">
            <v>63428.143482625688</v>
          </cell>
          <cell r="AC226">
            <v>63428.143482625688</v>
          </cell>
          <cell r="AD226">
            <v>63428.143482625688</v>
          </cell>
          <cell r="AE226">
            <v>63428.143482625688</v>
          </cell>
          <cell r="AF226">
            <v>63428.143482625688</v>
          </cell>
          <cell r="AG226">
            <v>63428.143482625688</v>
          </cell>
          <cell r="AH226">
            <v>63428.143482625688</v>
          </cell>
          <cell r="AI226">
            <v>63428.143482625688</v>
          </cell>
          <cell r="AJ226">
            <v>63428.143482625688</v>
          </cell>
          <cell r="AK226">
            <v>63428.143482625688</v>
          </cell>
          <cell r="AL226">
            <v>63428.143482625688</v>
          </cell>
          <cell r="AM226">
            <v>63428.143482625688</v>
          </cell>
          <cell r="AN226">
            <v>63428.143482625688</v>
          </cell>
          <cell r="AO226">
            <v>63428.143482625688</v>
          </cell>
          <cell r="AP226">
            <v>63428.143482625688</v>
          </cell>
          <cell r="AQ226">
            <v>63428.143482625688</v>
          </cell>
          <cell r="AR226">
            <v>63428.143482625688</v>
          </cell>
          <cell r="AS226">
            <v>63428.143482625688</v>
          </cell>
          <cell r="AT226">
            <v>63428.143482625688</v>
          </cell>
          <cell r="AU226">
            <v>63428.143482625688</v>
          </cell>
          <cell r="AV226">
            <v>63428.143482625688</v>
          </cell>
          <cell r="AW226">
            <v>63428.143482625688</v>
          </cell>
          <cell r="AX226">
            <v>63428.143482625688</v>
          </cell>
          <cell r="AY226">
            <v>63428.143482625688</v>
          </cell>
          <cell r="AZ226">
            <v>63428.143482625688</v>
          </cell>
          <cell r="BA226">
            <v>63428.143482625688</v>
          </cell>
          <cell r="BB226">
            <v>63428.143482625688</v>
          </cell>
          <cell r="BC226">
            <v>63428.143482625688</v>
          </cell>
          <cell r="BD226">
            <v>63428.143482625688</v>
          </cell>
          <cell r="BE226">
            <v>63428.143482625688</v>
          </cell>
          <cell r="BF226">
            <v>63428.143482625688</v>
          </cell>
          <cell r="BG226">
            <v>63428.143482625688</v>
          </cell>
          <cell r="BH226">
            <v>63428.143482625688</v>
          </cell>
          <cell r="BI226">
            <v>63428.143482625688</v>
          </cell>
          <cell r="BJ226">
            <v>63428.143482625688</v>
          </cell>
          <cell r="BK226">
            <v>63428.143482625688</v>
          </cell>
          <cell r="BL226">
            <v>63428.143482625688</v>
          </cell>
          <cell r="BM226">
            <v>63428.143482625688</v>
          </cell>
          <cell r="BN226">
            <v>63428.143482625688</v>
          </cell>
          <cell r="BO226">
            <v>63428.143482625688</v>
          </cell>
          <cell r="BP226">
            <v>0</v>
          </cell>
          <cell r="BQ226">
            <v>0</v>
          </cell>
          <cell r="BR226">
            <v>0</v>
          </cell>
          <cell r="BS226">
            <v>0</v>
          </cell>
          <cell r="BT226">
            <v>0</v>
          </cell>
          <cell r="BU226">
            <v>0</v>
          </cell>
          <cell r="BV226">
            <v>0</v>
          </cell>
          <cell r="BW226">
            <v>0</v>
          </cell>
        </row>
        <row r="227">
          <cell r="B227" t="str">
            <v>Heavy Combo|2043</v>
          </cell>
          <cell r="E227">
            <v>63428.143482625688</v>
          </cell>
          <cell r="F227">
            <v>63428.143482625688</v>
          </cell>
          <cell r="G227">
            <v>63428.143482625688</v>
          </cell>
          <cell r="H227">
            <v>63428.143482625688</v>
          </cell>
          <cell r="I227">
            <v>63428.143482625688</v>
          </cell>
          <cell r="J227">
            <v>63428.143482625688</v>
          </cell>
          <cell r="K227">
            <v>63428.143482625688</v>
          </cell>
          <cell r="L227">
            <v>63428.143482625688</v>
          </cell>
          <cell r="M227">
            <v>63428.143482625688</v>
          </cell>
          <cell r="N227">
            <v>63428.143482625688</v>
          </cell>
          <cell r="O227">
            <v>63428.143482625688</v>
          </cell>
          <cell r="P227">
            <v>63428.143482625688</v>
          </cell>
          <cell r="Q227">
            <v>63428.143482625688</v>
          </cell>
          <cell r="R227">
            <v>63428.143482625688</v>
          </cell>
          <cell r="S227">
            <v>63428.143482625688</v>
          </cell>
          <cell r="T227">
            <v>63428.143482625688</v>
          </cell>
          <cell r="U227">
            <v>63428.143482625688</v>
          </cell>
          <cell r="V227">
            <v>63428.143482625688</v>
          </cell>
          <cell r="W227">
            <v>63428.143482625688</v>
          </cell>
          <cell r="X227">
            <v>63428.143482625688</v>
          </cell>
          <cell r="Y227">
            <v>63428.143482625688</v>
          </cell>
          <cell r="Z227">
            <v>63428.143482625688</v>
          </cell>
          <cell r="AA227">
            <v>63428.143482625688</v>
          </cell>
          <cell r="AB227">
            <v>63428.143482625688</v>
          </cell>
          <cell r="AC227">
            <v>63428.143482625688</v>
          </cell>
          <cell r="AD227">
            <v>63428.143482625688</v>
          </cell>
          <cell r="AE227">
            <v>63428.143482625688</v>
          </cell>
          <cell r="AF227">
            <v>63428.143482625688</v>
          </cell>
          <cell r="AG227">
            <v>63428.143482625688</v>
          </cell>
          <cell r="AH227">
            <v>63428.143482625688</v>
          </cell>
          <cell r="AI227">
            <v>63428.143482625688</v>
          </cell>
          <cell r="AJ227">
            <v>63428.143482625688</v>
          </cell>
          <cell r="AK227">
            <v>63428.143482625688</v>
          </cell>
          <cell r="AL227">
            <v>63428.143482625688</v>
          </cell>
          <cell r="AM227">
            <v>63428.143482625688</v>
          </cell>
          <cell r="AN227">
            <v>63428.143482625688</v>
          </cell>
          <cell r="AO227">
            <v>63428.143482625688</v>
          </cell>
          <cell r="AP227">
            <v>63428.143482625688</v>
          </cell>
          <cell r="AQ227">
            <v>63428.143482625688</v>
          </cell>
          <cell r="AR227">
            <v>63428.143482625688</v>
          </cell>
          <cell r="AS227">
            <v>63428.143482625688</v>
          </cell>
          <cell r="AT227">
            <v>63428.143482625688</v>
          </cell>
          <cell r="AU227">
            <v>63428.143482625688</v>
          </cell>
          <cell r="AV227">
            <v>63428.143482625688</v>
          </cell>
          <cell r="AW227">
            <v>63428.143482625688</v>
          </cell>
          <cell r="AX227">
            <v>63428.143482625688</v>
          </cell>
          <cell r="AY227">
            <v>63428.143482625688</v>
          </cell>
          <cell r="AZ227">
            <v>63428.143482625688</v>
          </cell>
          <cell r="BA227">
            <v>63428.143482625688</v>
          </cell>
          <cell r="BB227">
            <v>63428.143482625688</v>
          </cell>
          <cell r="BC227">
            <v>63428.143482625688</v>
          </cell>
          <cell r="BD227">
            <v>63428.143482625688</v>
          </cell>
          <cell r="BE227">
            <v>63428.143482625688</v>
          </cell>
          <cell r="BF227">
            <v>63428.143482625688</v>
          </cell>
          <cell r="BG227">
            <v>63428.143482625688</v>
          </cell>
          <cell r="BH227">
            <v>63428.143482625688</v>
          </cell>
          <cell r="BI227">
            <v>63428.143482625688</v>
          </cell>
          <cell r="BJ227">
            <v>63428.143482625688</v>
          </cell>
          <cell r="BK227">
            <v>63428.143482625688</v>
          </cell>
          <cell r="BL227">
            <v>63428.143482625688</v>
          </cell>
          <cell r="BM227">
            <v>63428.143482625688</v>
          </cell>
          <cell r="BN227">
            <v>63428.143482625688</v>
          </cell>
          <cell r="BO227">
            <v>63428.143482625688</v>
          </cell>
          <cell r="BP227">
            <v>63428.143482625688</v>
          </cell>
          <cell r="BQ227">
            <v>0</v>
          </cell>
          <cell r="BR227">
            <v>0</v>
          </cell>
          <cell r="BS227">
            <v>0</v>
          </cell>
          <cell r="BT227">
            <v>0</v>
          </cell>
          <cell r="BU227">
            <v>0</v>
          </cell>
          <cell r="BV227">
            <v>0</v>
          </cell>
          <cell r="BW227">
            <v>0</v>
          </cell>
        </row>
        <row r="228">
          <cell r="B228" t="str">
            <v>Heavy Combo|2044</v>
          </cell>
          <cell r="E228">
            <v>63428.143482625688</v>
          </cell>
          <cell r="F228">
            <v>63428.143482625688</v>
          </cell>
          <cell r="G228">
            <v>63428.143482625688</v>
          </cell>
          <cell r="H228">
            <v>63428.143482625688</v>
          </cell>
          <cell r="I228">
            <v>63428.143482625688</v>
          </cell>
          <cell r="J228">
            <v>63428.143482625688</v>
          </cell>
          <cell r="K228">
            <v>63428.143482625688</v>
          </cell>
          <cell r="L228">
            <v>63428.143482625688</v>
          </cell>
          <cell r="M228">
            <v>63428.143482625688</v>
          </cell>
          <cell r="N228">
            <v>63428.143482625688</v>
          </cell>
          <cell r="O228">
            <v>63428.143482625688</v>
          </cell>
          <cell r="P228">
            <v>63428.143482625688</v>
          </cell>
          <cell r="Q228">
            <v>63428.143482625688</v>
          </cell>
          <cell r="R228">
            <v>63428.143482625688</v>
          </cell>
          <cell r="S228">
            <v>63428.143482625688</v>
          </cell>
          <cell r="T228">
            <v>63428.143482625688</v>
          </cell>
          <cell r="U228">
            <v>63428.143482625688</v>
          </cell>
          <cell r="V228">
            <v>63428.143482625688</v>
          </cell>
          <cell r="W228">
            <v>63428.143482625688</v>
          </cell>
          <cell r="X228">
            <v>63428.143482625688</v>
          </cell>
          <cell r="Y228">
            <v>63428.143482625688</v>
          </cell>
          <cell r="Z228">
            <v>63428.143482625688</v>
          </cell>
          <cell r="AA228">
            <v>63428.143482625688</v>
          </cell>
          <cell r="AB228">
            <v>63428.143482625688</v>
          </cell>
          <cell r="AC228">
            <v>63428.143482625688</v>
          </cell>
          <cell r="AD228">
            <v>63428.143482625688</v>
          </cell>
          <cell r="AE228">
            <v>63428.143482625688</v>
          </cell>
          <cell r="AF228">
            <v>63428.143482625688</v>
          </cell>
          <cell r="AG228">
            <v>63428.143482625688</v>
          </cell>
          <cell r="AH228">
            <v>63428.143482625688</v>
          </cell>
          <cell r="AI228">
            <v>63428.143482625688</v>
          </cell>
          <cell r="AJ228">
            <v>63428.143482625688</v>
          </cell>
          <cell r="AK228">
            <v>63428.143482625688</v>
          </cell>
          <cell r="AL228">
            <v>63428.143482625688</v>
          </cell>
          <cell r="AM228">
            <v>63428.143482625688</v>
          </cell>
          <cell r="AN228">
            <v>63428.143482625688</v>
          </cell>
          <cell r="AO228">
            <v>63428.143482625688</v>
          </cell>
          <cell r="AP228">
            <v>63428.143482625688</v>
          </cell>
          <cell r="AQ228">
            <v>63428.143482625688</v>
          </cell>
          <cell r="AR228">
            <v>63428.143482625688</v>
          </cell>
          <cell r="AS228">
            <v>63428.143482625688</v>
          </cell>
          <cell r="AT228">
            <v>63428.143482625688</v>
          </cell>
          <cell r="AU228">
            <v>63428.143482625688</v>
          </cell>
          <cell r="AV228">
            <v>63428.143482625688</v>
          </cell>
          <cell r="AW228">
            <v>63428.143482625688</v>
          </cell>
          <cell r="AX228">
            <v>63428.143482625688</v>
          </cell>
          <cell r="AY228">
            <v>63428.143482625688</v>
          </cell>
          <cell r="AZ228">
            <v>63428.143482625688</v>
          </cell>
          <cell r="BA228">
            <v>63428.143482625688</v>
          </cell>
          <cell r="BB228">
            <v>63428.143482625688</v>
          </cell>
          <cell r="BC228">
            <v>63428.143482625688</v>
          </cell>
          <cell r="BD228">
            <v>63428.143482625688</v>
          </cell>
          <cell r="BE228">
            <v>63428.143482625688</v>
          </cell>
          <cell r="BF228">
            <v>63428.143482625688</v>
          </cell>
          <cell r="BG228">
            <v>63428.143482625688</v>
          </cell>
          <cell r="BH228">
            <v>63428.143482625688</v>
          </cell>
          <cell r="BI228">
            <v>63428.143482625688</v>
          </cell>
          <cell r="BJ228">
            <v>63428.143482625688</v>
          </cell>
          <cell r="BK228">
            <v>63428.143482625688</v>
          </cell>
          <cell r="BL228">
            <v>63428.143482625688</v>
          </cell>
          <cell r="BM228">
            <v>63428.143482625688</v>
          </cell>
          <cell r="BN228">
            <v>63428.143482625688</v>
          </cell>
          <cell r="BO228">
            <v>63428.143482625688</v>
          </cell>
          <cell r="BP228">
            <v>63428.143482625688</v>
          </cell>
          <cell r="BQ228">
            <v>63428.143482625688</v>
          </cell>
          <cell r="BR228">
            <v>0</v>
          </cell>
          <cell r="BS228">
            <v>0</v>
          </cell>
          <cell r="BT228">
            <v>0</v>
          </cell>
          <cell r="BU228">
            <v>0</v>
          </cell>
          <cell r="BV228">
            <v>0</v>
          </cell>
          <cell r="BW228">
            <v>0</v>
          </cell>
        </row>
        <row r="229">
          <cell r="B229" t="str">
            <v>Heavy Combo|2045</v>
          </cell>
          <cell r="E229">
            <v>63428.143482625688</v>
          </cell>
          <cell r="F229">
            <v>63428.143482625688</v>
          </cell>
          <cell r="G229">
            <v>63428.143482625688</v>
          </cell>
          <cell r="H229">
            <v>63428.143482625688</v>
          </cell>
          <cell r="I229">
            <v>63428.143482625688</v>
          </cell>
          <cell r="J229">
            <v>63428.143482625688</v>
          </cell>
          <cell r="K229">
            <v>63428.143482625688</v>
          </cell>
          <cell r="L229">
            <v>63428.143482625688</v>
          </cell>
          <cell r="M229">
            <v>63428.143482625688</v>
          </cell>
          <cell r="N229">
            <v>63428.143482625688</v>
          </cell>
          <cell r="O229">
            <v>63428.143482625688</v>
          </cell>
          <cell r="P229">
            <v>63428.143482625688</v>
          </cell>
          <cell r="Q229">
            <v>63428.143482625688</v>
          </cell>
          <cell r="R229">
            <v>63428.143482625688</v>
          </cell>
          <cell r="S229">
            <v>63428.143482625688</v>
          </cell>
          <cell r="T229">
            <v>63428.143482625688</v>
          </cell>
          <cell r="U229">
            <v>63428.143482625688</v>
          </cell>
          <cell r="V229">
            <v>63428.143482625688</v>
          </cell>
          <cell r="W229">
            <v>63428.143482625688</v>
          </cell>
          <cell r="X229">
            <v>63428.143482625688</v>
          </cell>
          <cell r="Y229">
            <v>63428.143482625688</v>
          </cell>
          <cell r="Z229">
            <v>63428.143482625688</v>
          </cell>
          <cell r="AA229">
            <v>63428.143482625688</v>
          </cell>
          <cell r="AB229">
            <v>63428.143482625688</v>
          </cell>
          <cell r="AC229">
            <v>63428.143482625688</v>
          </cell>
          <cell r="AD229">
            <v>63428.143482625688</v>
          </cell>
          <cell r="AE229">
            <v>63428.143482625688</v>
          </cell>
          <cell r="AF229">
            <v>63428.143482625688</v>
          </cell>
          <cell r="AG229">
            <v>63428.143482625688</v>
          </cell>
          <cell r="AH229">
            <v>63428.143482625688</v>
          </cell>
          <cell r="AI229">
            <v>63428.143482625688</v>
          </cell>
          <cell r="AJ229">
            <v>63428.143482625688</v>
          </cell>
          <cell r="AK229">
            <v>63428.143482625688</v>
          </cell>
          <cell r="AL229">
            <v>63428.143482625688</v>
          </cell>
          <cell r="AM229">
            <v>63428.143482625688</v>
          </cell>
          <cell r="AN229">
            <v>63428.143482625688</v>
          </cell>
          <cell r="AO229">
            <v>63428.143482625688</v>
          </cell>
          <cell r="AP229">
            <v>63428.143482625688</v>
          </cell>
          <cell r="AQ229">
            <v>63428.143482625688</v>
          </cell>
          <cell r="AR229">
            <v>63428.143482625688</v>
          </cell>
          <cell r="AS229">
            <v>63428.143482625688</v>
          </cell>
          <cell r="AT229">
            <v>63428.143482625688</v>
          </cell>
          <cell r="AU229">
            <v>63428.143482625688</v>
          </cell>
          <cell r="AV229">
            <v>63428.143482625688</v>
          </cell>
          <cell r="AW229">
            <v>63428.143482625688</v>
          </cell>
          <cell r="AX229">
            <v>63428.143482625688</v>
          </cell>
          <cell r="AY229">
            <v>63428.143482625688</v>
          </cell>
          <cell r="AZ229">
            <v>63428.143482625688</v>
          </cell>
          <cell r="BA229">
            <v>63428.143482625688</v>
          </cell>
          <cell r="BB229">
            <v>63428.143482625688</v>
          </cell>
          <cell r="BC229">
            <v>63428.143482625688</v>
          </cell>
          <cell r="BD229">
            <v>63428.143482625688</v>
          </cell>
          <cell r="BE229">
            <v>63428.143482625688</v>
          </cell>
          <cell r="BF229">
            <v>63428.143482625688</v>
          </cell>
          <cell r="BG229">
            <v>63428.143482625688</v>
          </cell>
          <cell r="BH229">
            <v>63428.143482625688</v>
          </cell>
          <cell r="BI229">
            <v>63428.143482625688</v>
          </cell>
          <cell r="BJ229">
            <v>63428.143482625688</v>
          </cell>
          <cell r="BK229">
            <v>63428.143482625688</v>
          </cell>
          <cell r="BL229">
            <v>63428.143482625688</v>
          </cell>
          <cell r="BM229">
            <v>63428.143482625688</v>
          </cell>
          <cell r="BN229">
            <v>63428.143482625688</v>
          </cell>
          <cell r="BO229">
            <v>63428.143482625688</v>
          </cell>
          <cell r="BP229">
            <v>63428.143482625688</v>
          </cell>
          <cell r="BQ229">
            <v>63428.143482625688</v>
          </cell>
          <cell r="BR229">
            <v>63428.143482625688</v>
          </cell>
          <cell r="BS229">
            <v>0</v>
          </cell>
          <cell r="BT229">
            <v>0</v>
          </cell>
          <cell r="BU229">
            <v>0</v>
          </cell>
          <cell r="BV229">
            <v>0</v>
          </cell>
          <cell r="BW229">
            <v>0</v>
          </cell>
        </row>
        <row r="230">
          <cell r="B230" t="str">
            <v>Heavy Combo|2046</v>
          </cell>
          <cell r="E230">
            <v>63428.143482625688</v>
          </cell>
          <cell r="F230">
            <v>63428.143482625688</v>
          </cell>
          <cell r="G230">
            <v>63428.143482625688</v>
          </cell>
          <cell r="H230">
            <v>63428.143482625688</v>
          </cell>
          <cell r="I230">
            <v>63428.143482625688</v>
          </cell>
          <cell r="J230">
            <v>63428.143482625688</v>
          </cell>
          <cell r="K230">
            <v>63428.143482625688</v>
          </cell>
          <cell r="L230">
            <v>63428.143482625688</v>
          </cell>
          <cell r="M230">
            <v>63428.143482625688</v>
          </cell>
          <cell r="N230">
            <v>63428.143482625688</v>
          </cell>
          <cell r="O230">
            <v>63428.143482625688</v>
          </cell>
          <cell r="P230">
            <v>63428.143482625688</v>
          </cell>
          <cell r="Q230">
            <v>63428.143482625688</v>
          </cell>
          <cell r="R230">
            <v>63428.143482625688</v>
          </cell>
          <cell r="S230">
            <v>63428.143482625688</v>
          </cell>
          <cell r="T230">
            <v>63428.143482625688</v>
          </cell>
          <cell r="U230">
            <v>63428.143482625688</v>
          </cell>
          <cell r="V230">
            <v>63428.143482625688</v>
          </cell>
          <cell r="W230">
            <v>63428.143482625688</v>
          </cell>
          <cell r="X230">
            <v>63428.143482625688</v>
          </cell>
          <cell r="Y230">
            <v>63428.143482625688</v>
          </cell>
          <cell r="Z230">
            <v>63428.143482625688</v>
          </cell>
          <cell r="AA230">
            <v>63428.143482625688</v>
          </cell>
          <cell r="AB230">
            <v>63428.143482625688</v>
          </cell>
          <cell r="AC230">
            <v>63428.143482625688</v>
          </cell>
          <cell r="AD230">
            <v>63428.143482625688</v>
          </cell>
          <cell r="AE230">
            <v>63428.143482625688</v>
          </cell>
          <cell r="AF230">
            <v>63428.143482625688</v>
          </cell>
          <cell r="AG230">
            <v>63428.143482625688</v>
          </cell>
          <cell r="AH230">
            <v>63428.143482625688</v>
          </cell>
          <cell r="AI230">
            <v>63428.143482625688</v>
          </cell>
          <cell r="AJ230">
            <v>63428.143482625688</v>
          </cell>
          <cell r="AK230">
            <v>63428.143482625688</v>
          </cell>
          <cell r="AL230">
            <v>63428.143482625688</v>
          </cell>
          <cell r="AM230">
            <v>63428.143482625688</v>
          </cell>
          <cell r="AN230">
            <v>63428.143482625688</v>
          </cell>
          <cell r="AO230">
            <v>63428.143482625688</v>
          </cell>
          <cell r="AP230">
            <v>63428.143482625688</v>
          </cell>
          <cell r="AQ230">
            <v>63428.143482625688</v>
          </cell>
          <cell r="AR230">
            <v>63428.143482625688</v>
          </cell>
          <cell r="AS230">
            <v>63428.143482625688</v>
          </cell>
          <cell r="AT230">
            <v>63428.143482625688</v>
          </cell>
          <cell r="AU230">
            <v>63428.143482625688</v>
          </cell>
          <cell r="AV230">
            <v>63428.143482625688</v>
          </cell>
          <cell r="AW230">
            <v>63428.143482625688</v>
          </cell>
          <cell r="AX230">
            <v>63428.143482625688</v>
          </cell>
          <cell r="AY230">
            <v>63428.143482625688</v>
          </cell>
          <cell r="AZ230">
            <v>63428.143482625688</v>
          </cell>
          <cell r="BA230">
            <v>63428.143482625688</v>
          </cell>
          <cell r="BB230">
            <v>63428.143482625688</v>
          </cell>
          <cell r="BC230">
            <v>63428.143482625688</v>
          </cell>
          <cell r="BD230">
            <v>63428.143482625688</v>
          </cell>
          <cell r="BE230">
            <v>63428.143482625688</v>
          </cell>
          <cell r="BF230">
            <v>63428.143482625688</v>
          </cell>
          <cell r="BG230">
            <v>63428.143482625688</v>
          </cell>
          <cell r="BH230">
            <v>63428.143482625688</v>
          </cell>
          <cell r="BI230">
            <v>63428.143482625688</v>
          </cell>
          <cell r="BJ230">
            <v>63428.143482625688</v>
          </cell>
          <cell r="BK230">
            <v>63428.143482625688</v>
          </cell>
          <cell r="BL230">
            <v>63428.143482625688</v>
          </cell>
          <cell r="BM230">
            <v>63428.143482625688</v>
          </cell>
          <cell r="BN230">
            <v>63428.143482625688</v>
          </cell>
          <cell r="BO230">
            <v>63428.143482625688</v>
          </cell>
          <cell r="BP230">
            <v>63428.143482625688</v>
          </cell>
          <cell r="BQ230">
            <v>63428.143482625688</v>
          </cell>
          <cell r="BR230">
            <v>63428.143482625688</v>
          </cell>
          <cell r="BS230">
            <v>63428.143482625688</v>
          </cell>
          <cell r="BT230">
            <v>0</v>
          </cell>
          <cell r="BU230">
            <v>0</v>
          </cell>
          <cell r="BV230">
            <v>0</v>
          </cell>
          <cell r="BW230">
            <v>0</v>
          </cell>
        </row>
        <row r="231">
          <cell r="B231" t="str">
            <v>Heavy Combo|2047</v>
          </cell>
          <cell r="E231">
            <v>63428.143482625688</v>
          </cell>
          <cell r="F231">
            <v>63428.143482625688</v>
          </cell>
          <cell r="G231">
            <v>63428.143482625688</v>
          </cell>
          <cell r="H231">
            <v>63428.143482625688</v>
          </cell>
          <cell r="I231">
            <v>63428.143482625688</v>
          </cell>
          <cell r="J231">
            <v>63428.143482625688</v>
          </cell>
          <cell r="K231">
            <v>63428.143482625688</v>
          </cell>
          <cell r="L231">
            <v>63428.143482625688</v>
          </cell>
          <cell r="M231">
            <v>63428.143482625688</v>
          </cell>
          <cell r="N231">
            <v>63428.143482625688</v>
          </cell>
          <cell r="O231">
            <v>63428.143482625688</v>
          </cell>
          <cell r="P231">
            <v>63428.143482625688</v>
          </cell>
          <cell r="Q231">
            <v>63428.143482625688</v>
          </cell>
          <cell r="R231">
            <v>63428.143482625688</v>
          </cell>
          <cell r="S231">
            <v>63428.143482625688</v>
          </cell>
          <cell r="T231">
            <v>63428.143482625688</v>
          </cell>
          <cell r="U231">
            <v>63428.143482625688</v>
          </cell>
          <cell r="V231">
            <v>63428.143482625688</v>
          </cell>
          <cell r="W231">
            <v>63428.143482625688</v>
          </cell>
          <cell r="X231">
            <v>63428.143482625688</v>
          </cell>
          <cell r="Y231">
            <v>63428.143482625688</v>
          </cell>
          <cell r="Z231">
            <v>63428.143482625688</v>
          </cell>
          <cell r="AA231">
            <v>63428.143482625688</v>
          </cell>
          <cell r="AB231">
            <v>63428.143482625688</v>
          </cell>
          <cell r="AC231">
            <v>63428.143482625688</v>
          </cell>
          <cell r="AD231">
            <v>63428.143482625688</v>
          </cell>
          <cell r="AE231">
            <v>63428.143482625688</v>
          </cell>
          <cell r="AF231">
            <v>63428.143482625688</v>
          </cell>
          <cell r="AG231">
            <v>63428.143482625688</v>
          </cell>
          <cell r="AH231">
            <v>63428.143482625688</v>
          </cell>
          <cell r="AI231">
            <v>63428.143482625688</v>
          </cell>
          <cell r="AJ231">
            <v>63428.143482625688</v>
          </cell>
          <cell r="AK231">
            <v>63428.143482625688</v>
          </cell>
          <cell r="AL231">
            <v>63428.143482625688</v>
          </cell>
          <cell r="AM231">
            <v>63428.143482625688</v>
          </cell>
          <cell r="AN231">
            <v>63428.143482625688</v>
          </cell>
          <cell r="AO231">
            <v>63428.143482625688</v>
          </cell>
          <cell r="AP231">
            <v>63428.143482625688</v>
          </cell>
          <cell r="AQ231">
            <v>63428.143482625688</v>
          </cell>
          <cell r="AR231">
            <v>63428.143482625688</v>
          </cell>
          <cell r="AS231">
            <v>63428.143482625688</v>
          </cell>
          <cell r="AT231">
            <v>63428.143482625688</v>
          </cell>
          <cell r="AU231">
            <v>63428.143482625688</v>
          </cell>
          <cell r="AV231">
            <v>63428.143482625688</v>
          </cell>
          <cell r="AW231">
            <v>63428.143482625688</v>
          </cell>
          <cell r="AX231">
            <v>63428.143482625688</v>
          </cell>
          <cell r="AY231">
            <v>63428.143482625688</v>
          </cell>
          <cell r="AZ231">
            <v>63428.143482625688</v>
          </cell>
          <cell r="BA231">
            <v>63428.143482625688</v>
          </cell>
          <cell r="BB231">
            <v>63428.143482625688</v>
          </cell>
          <cell r="BC231">
            <v>63428.143482625688</v>
          </cell>
          <cell r="BD231">
            <v>63428.143482625688</v>
          </cell>
          <cell r="BE231">
            <v>63428.143482625688</v>
          </cell>
          <cell r="BF231">
            <v>63428.143482625688</v>
          </cell>
          <cell r="BG231">
            <v>63428.143482625688</v>
          </cell>
          <cell r="BH231">
            <v>63428.143482625688</v>
          </cell>
          <cell r="BI231">
            <v>63428.143482625688</v>
          </cell>
          <cell r="BJ231">
            <v>63428.143482625688</v>
          </cell>
          <cell r="BK231">
            <v>63428.143482625688</v>
          </cell>
          <cell r="BL231">
            <v>63428.143482625688</v>
          </cell>
          <cell r="BM231">
            <v>63428.143482625688</v>
          </cell>
          <cell r="BN231">
            <v>63428.143482625688</v>
          </cell>
          <cell r="BO231">
            <v>63428.143482625688</v>
          </cell>
          <cell r="BP231">
            <v>63428.143482625688</v>
          </cell>
          <cell r="BQ231">
            <v>63428.143482625688</v>
          </cell>
          <cell r="BR231">
            <v>63428.143482625688</v>
          </cell>
          <cell r="BS231">
            <v>63428.143482625688</v>
          </cell>
          <cell r="BT231">
            <v>63428.143482625688</v>
          </cell>
          <cell r="BU231">
            <v>0</v>
          </cell>
          <cell r="BV231">
            <v>0</v>
          </cell>
          <cell r="BW231">
            <v>0</v>
          </cell>
        </row>
        <row r="232">
          <cell r="B232" t="str">
            <v>Heavy Combo|2048</v>
          </cell>
          <cell r="E232">
            <v>63428.143482625688</v>
          </cell>
          <cell r="F232">
            <v>63428.143482625688</v>
          </cell>
          <cell r="G232">
            <v>63428.143482625688</v>
          </cell>
          <cell r="H232">
            <v>63428.143482625688</v>
          </cell>
          <cell r="I232">
            <v>63428.143482625688</v>
          </cell>
          <cell r="J232">
            <v>63428.143482625688</v>
          </cell>
          <cell r="K232">
            <v>63428.143482625688</v>
          </cell>
          <cell r="L232">
            <v>63428.143482625688</v>
          </cell>
          <cell r="M232">
            <v>63428.143482625688</v>
          </cell>
          <cell r="N232">
            <v>63428.143482625688</v>
          </cell>
          <cell r="O232">
            <v>63428.143482625688</v>
          </cell>
          <cell r="P232">
            <v>63428.143482625688</v>
          </cell>
          <cell r="Q232">
            <v>63428.143482625688</v>
          </cell>
          <cell r="R232">
            <v>63428.143482625688</v>
          </cell>
          <cell r="S232">
            <v>63428.143482625688</v>
          </cell>
          <cell r="T232">
            <v>63428.143482625688</v>
          </cell>
          <cell r="U232">
            <v>63428.143482625688</v>
          </cell>
          <cell r="V232">
            <v>63428.143482625688</v>
          </cell>
          <cell r="W232">
            <v>63428.143482625688</v>
          </cell>
          <cell r="X232">
            <v>63428.143482625688</v>
          </cell>
          <cell r="Y232">
            <v>63428.143482625688</v>
          </cell>
          <cell r="Z232">
            <v>63428.143482625688</v>
          </cell>
          <cell r="AA232">
            <v>63428.143482625688</v>
          </cell>
          <cell r="AB232">
            <v>63428.143482625688</v>
          </cell>
          <cell r="AC232">
            <v>63428.143482625688</v>
          </cell>
          <cell r="AD232">
            <v>63428.143482625688</v>
          </cell>
          <cell r="AE232">
            <v>63428.143482625688</v>
          </cell>
          <cell r="AF232">
            <v>63428.143482625688</v>
          </cell>
          <cell r="AG232">
            <v>63428.143482625688</v>
          </cell>
          <cell r="AH232">
            <v>63428.143482625688</v>
          </cell>
          <cell r="AI232">
            <v>63428.143482625688</v>
          </cell>
          <cell r="AJ232">
            <v>63428.143482625688</v>
          </cell>
          <cell r="AK232">
            <v>63428.143482625688</v>
          </cell>
          <cell r="AL232">
            <v>63428.143482625688</v>
          </cell>
          <cell r="AM232">
            <v>63428.143482625688</v>
          </cell>
          <cell r="AN232">
            <v>63428.143482625688</v>
          </cell>
          <cell r="AO232">
            <v>63428.143482625688</v>
          </cell>
          <cell r="AP232">
            <v>63428.143482625688</v>
          </cell>
          <cell r="AQ232">
            <v>63428.143482625688</v>
          </cell>
          <cell r="AR232">
            <v>63428.143482625688</v>
          </cell>
          <cell r="AS232">
            <v>63428.143482625688</v>
          </cell>
          <cell r="AT232">
            <v>63428.143482625688</v>
          </cell>
          <cell r="AU232">
            <v>63428.143482625688</v>
          </cell>
          <cell r="AV232">
            <v>63428.143482625688</v>
          </cell>
          <cell r="AW232">
            <v>63428.143482625688</v>
          </cell>
          <cell r="AX232">
            <v>63428.143482625688</v>
          </cell>
          <cell r="AY232">
            <v>63428.143482625688</v>
          </cell>
          <cell r="AZ232">
            <v>63428.143482625688</v>
          </cell>
          <cell r="BA232">
            <v>63428.143482625688</v>
          </cell>
          <cell r="BB232">
            <v>63428.143482625688</v>
          </cell>
          <cell r="BC232">
            <v>63428.143482625688</v>
          </cell>
          <cell r="BD232">
            <v>63428.143482625688</v>
          </cell>
          <cell r="BE232">
            <v>63428.143482625688</v>
          </cell>
          <cell r="BF232">
            <v>63428.143482625688</v>
          </cell>
          <cell r="BG232">
            <v>63428.143482625688</v>
          </cell>
          <cell r="BH232">
            <v>63428.143482625688</v>
          </cell>
          <cell r="BI232">
            <v>63428.143482625688</v>
          </cell>
          <cell r="BJ232">
            <v>63428.143482625688</v>
          </cell>
          <cell r="BK232">
            <v>63428.143482625688</v>
          </cell>
          <cell r="BL232">
            <v>63428.143482625688</v>
          </cell>
          <cell r="BM232">
            <v>63428.143482625688</v>
          </cell>
          <cell r="BN232">
            <v>63428.143482625688</v>
          </cell>
          <cell r="BO232">
            <v>63428.143482625688</v>
          </cell>
          <cell r="BP232">
            <v>63428.143482625688</v>
          </cell>
          <cell r="BQ232">
            <v>63428.143482625688</v>
          </cell>
          <cell r="BR232">
            <v>63428.143482625688</v>
          </cell>
          <cell r="BS232">
            <v>63428.143482625688</v>
          </cell>
          <cell r="BT232">
            <v>63428.143482625688</v>
          </cell>
          <cell r="BU232">
            <v>63428.143482625688</v>
          </cell>
          <cell r="BV232">
            <v>0</v>
          </cell>
          <cell r="BW232">
            <v>0</v>
          </cell>
        </row>
        <row r="233">
          <cell r="B233" t="str">
            <v>Heavy Combo|2049</v>
          </cell>
          <cell r="E233">
            <v>63428.143482625688</v>
          </cell>
          <cell r="F233">
            <v>63428.143482625688</v>
          </cell>
          <cell r="G233">
            <v>63428.143482625688</v>
          </cell>
          <cell r="H233">
            <v>63428.143482625688</v>
          </cell>
          <cell r="I233">
            <v>63428.143482625688</v>
          </cell>
          <cell r="J233">
            <v>63428.143482625688</v>
          </cell>
          <cell r="K233">
            <v>63428.143482625688</v>
          </cell>
          <cell r="L233">
            <v>63428.143482625688</v>
          </cell>
          <cell r="M233">
            <v>63428.143482625688</v>
          </cell>
          <cell r="N233">
            <v>63428.143482625688</v>
          </cell>
          <cell r="O233">
            <v>63428.143482625688</v>
          </cell>
          <cell r="P233">
            <v>63428.143482625688</v>
          </cell>
          <cell r="Q233">
            <v>63428.143482625688</v>
          </cell>
          <cell r="R233">
            <v>63428.143482625688</v>
          </cell>
          <cell r="S233">
            <v>63428.143482625688</v>
          </cell>
          <cell r="T233">
            <v>63428.143482625688</v>
          </cell>
          <cell r="U233">
            <v>63428.143482625688</v>
          </cell>
          <cell r="V233">
            <v>63428.143482625688</v>
          </cell>
          <cell r="W233">
            <v>63428.143482625688</v>
          </cell>
          <cell r="X233">
            <v>63428.143482625688</v>
          </cell>
          <cell r="Y233">
            <v>63428.143482625688</v>
          </cell>
          <cell r="Z233">
            <v>63428.143482625688</v>
          </cell>
          <cell r="AA233">
            <v>63428.143482625688</v>
          </cell>
          <cell r="AB233">
            <v>63428.143482625688</v>
          </cell>
          <cell r="AC233">
            <v>63428.143482625688</v>
          </cell>
          <cell r="AD233">
            <v>63428.143482625688</v>
          </cell>
          <cell r="AE233">
            <v>63428.143482625688</v>
          </cell>
          <cell r="AF233">
            <v>63428.143482625688</v>
          </cell>
          <cell r="AG233">
            <v>63428.143482625688</v>
          </cell>
          <cell r="AH233">
            <v>63428.143482625688</v>
          </cell>
          <cell r="AI233">
            <v>63428.143482625688</v>
          </cell>
          <cell r="AJ233">
            <v>63428.143482625688</v>
          </cell>
          <cell r="AK233">
            <v>63428.143482625688</v>
          </cell>
          <cell r="AL233">
            <v>63428.143482625688</v>
          </cell>
          <cell r="AM233">
            <v>63428.143482625688</v>
          </cell>
          <cell r="AN233">
            <v>63428.143482625688</v>
          </cell>
          <cell r="AO233">
            <v>63428.143482625688</v>
          </cell>
          <cell r="AP233">
            <v>63428.143482625688</v>
          </cell>
          <cell r="AQ233">
            <v>63428.143482625688</v>
          </cell>
          <cell r="AR233">
            <v>63428.143482625688</v>
          </cell>
          <cell r="AS233">
            <v>63428.143482625688</v>
          </cell>
          <cell r="AT233">
            <v>63428.143482625688</v>
          </cell>
          <cell r="AU233">
            <v>63428.143482625688</v>
          </cell>
          <cell r="AV233">
            <v>63428.143482625688</v>
          </cell>
          <cell r="AW233">
            <v>63428.143482625688</v>
          </cell>
          <cell r="AX233">
            <v>63428.143482625688</v>
          </cell>
          <cell r="AY233">
            <v>63428.143482625688</v>
          </cell>
          <cell r="AZ233">
            <v>63428.143482625688</v>
          </cell>
          <cell r="BA233">
            <v>63428.143482625688</v>
          </cell>
          <cell r="BB233">
            <v>63428.143482625688</v>
          </cell>
          <cell r="BC233">
            <v>63428.143482625688</v>
          </cell>
          <cell r="BD233">
            <v>63428.143482625688</v>
          </cell>
          <cell r="BE233">
            <v>63428.143482625688</v>
          </cell>
          <cell r="BF233">
            <v>63428.143482625688</v>
          </cell>
          <cell r="BG233">
            <v>63428.143482625688</v>
          </cell>
          <cell r="BH233">
            <v>63428.143482625688</v>
          </cell>
          <cell r="BI233">
            <v>63428.143482625688</v>
          </cell>
          <cell r="BJ233">
            <v>63428.143482625688</v>
          </cell>
          <cell r="BK233">
            <v>63428.143482625688</v>
          </cell>
          <cell r="BL233">
            <v>63428.143482625688</v>
          </cell>
          <cell r="BM233">
            <v>63428.143482625688</v>
          </cell>
          <cell r="BN233">
            <v>63428.143482625688</v>
          </cell>
          <cell r="BO233">
            <v>63428.143482625688</v>
          </cell>
          <cell r="BP233">
            <v>63428.143482625688</v>
          </cell>
          <cell r="BQ233">
            <v>63428.143482625688</v>
          </cell>
          <cell r="BR233">
            <v>63428.143482625688</v>
          </cell>
          <cell r="BS233">
            <v>63428.143482625688</v>
          </cell>
          <cell r="BT233">
            <v>63428.143482625688</v>
          </cell>
          <cell r="BU233">
            <v>63428.143482625688</v>
          </cell>
          <cell r="BV233">
            <v>63428.143482625688</v>
          </cell>
          <cell r="BW233">
            <v>0</v>
          </cell>
        </row>
        <row r="234">
          <cell r="B234" t="str">
            <v>Heavy Combo|2050</v>
          </cell>
          <cell r="E234">
            <v>63428.143482625688</v>
          </cell>
          <cell r="F234">
            <v>63428.143482625688</v>
          </cell>
          <cell r="G234">
            <v>63428.143482625688</v>
          </cell>
          <cell r="H234">
            <v>63428.143482625688</v>
          </cell>
          <cell r="I234">
            <v>63428.143482625688</v>
          </cell>
          <cell r="J234">
            <v>63428.143482625688</v>
          </cell>
          <cell r="K234">
            <v>63428.143482625688</v>
          </cell>
          <cell r="L234">
            <v>63428.143482625688</v>
          </cell>
          <cell r="M234">
            <v>63428.143482625688</v>
          </cell>
          <cell r="N234">
            <v>63428.143482625688</v>
          </cell>
          <cell r="O234">
            <v>63428.143482625688</v>
          </cell>
          <cell r="P234">
            <v>63428.143482625688</v>
          </cell>
          <cell r="Q234">
            <v>63428.143482625688</v>
          </cell>
          <cell r="R234">
            <v>63428.143482625688</v>
          </cell>
          <cell r="S234">
            <v>63428.143482625688</v>
          </cell>
          <cell r="T234">
            <v>63428.143482625688</v>
          </cell>
          <cell r="U234">
            <v>63428.143482625688</v>
          </cell>
          <cell r="V234">
            <v>63428.143482625688</v>
          </cell>
          <cell r="W234">
            <v>63428.143482625688</v>
          </cell>
          <cell r="X234">
            <v>63428.143482625688</v>
          </cell>
          <cell r="Y234">
            <v>63428.143482625688</v>
          </cell>
          <cell r="Z234">
            <v>63428.143482625688</v>
          </cell>
          <cell r="AA234">
            <v>63428.143482625688</v>
          </cell>
          <cell r="AB234">
            <v>63428.143482625688</v>
          </cell>
          <cell r="AC234">
            <v>63428.143482625688</v>
          </cell>
          <cell r="AD234">
            <v>63428.143482625688</v>
          </cell>
          <cell r="AE234">
            <v>63428.143482625688</v>
          </cell>
          <cell r="AF234">
            <v>63428.143482625688</v>
          </cell>
          <cell r="AG234">
            <v>63428.143482625688</v>
          </cell>
          <cell r="AH234">
            <v>63428.143482625688</v>
          </cell>
          <cell r="AI234">
            <v>63428.143482625688</v>
          </cell>
          <cell r="AJ234">
            <v>63428.143482625688</v>
          </cell>
          <cell r="AK234">
            <v>63428.143482625688</v>
          </cell>
          <cell r="AL234">
            <v>63428.143482625688</v>
          </cell>
          <cell r="AM234">
            <v>63428.143482625688</v>
          </cell>
          <cell r="AN234">
            <v>63428.143482625688</v>
          </cell>
          <cell r="AO234">
            <v>63428.143482625688</v>
          </cell>
          <cell r="AP234">
            <v>63428.143482625688</v>
          </cell>
          <cell r="AQ234">
            <v>63428.143482625688</v>
          </cell>
          <cell r="AR234">
            <v>63428.143482625688</v>
          </cell>
          <cell r="AS234">
            <v>63428.143482625688</v>
          </cell>
          <cell r="AT234">
            <v>63428.143482625688</v>
          </cell>
          <cell r="AU234">
            <v>63428.143482625688</v>
          </cell>
          <cell r="AV234">
            <v>63428.143482625688</v>
          </cell>
          <cell r="AW234">
            <v>63428.143482625688</v>
          </cell>
          <cell r="AX234">
            <v>63428.143482625688</v>
          </cell>
          <cell r="AY234">
            <v>63428.143482625688</v>
          </cell>
          <cell r="AZ234">
            <v>63428.143482625688</v>
          </cell>
          <cell r="BA234">
            <v>63428.143482625688</v>
          </cell>
          <cell r="BB234">
            <v>63428.143482625688</v>
          </cell>
          <cell r="BC234">
            <v>63428.143482625688</v>
          </cell>
          <cell r="BD234">
            <v>63428.143482625688</v>
          </cell>
          <cell r="BE234">
            <v>63428.143482625688</v>
          </cell>
          <cell r="BF234">
            <v>63428.143482625688</v>
          </cell>
          <cell r="BG234">
            <v>63428.143482625688</v>
          </cell>
          <cell r="BH234">
            <v>63428.143482625688</v>
          </cell>
          <cell r="BI234">
            <v>63428.143482625688</v>
          </cell>
          <cell r="BJ234">
            <v>63428.143482625688</v>
          </cell>
          <cell r="BK234">
            <v>63428.143482625688</v>
          </cell>
          <cell r="BL234">
            <v>63428.143482625688</v>
          </cell>
          <cell r="BM234">
            <v>63428.143482625688</v>
          </cell>
          <cell r="BN234">
            <v>63428.143482625688</v>
          </cell>
          <cell r="BO234">
            <v>63428.143482625688</v>
          </cell>
          <cell r="BP234">
            <v>63428.143482625688</v>
          </cell>
          <cell r="BQ234">
            <v>63428.143482625688</v>
          </cell>
          <cell r="BR234">
            <v>63428.143482625688</v>
          </cell>
          <cell r="BS234">
            <v>63428.143482625688</v>
          </cell>
          <cell r="BT234">
            <v>63428.143482625688</v>
          </cell>
          <cell r="BU234">
            <v>63428.143482625688</v>
          </cell>
          <cell r="BV234">
            <v>63428.143482625688</v>
          </cell>
          <cell r="BW234">
            <v>63428.143482625688</v>
          </cell>
        </row>
        <row r="237">
          <cell r="B237" t="str">
            <v>Buses</v>
          </cell>
        </row>
        <row r="239">
          <cell r="E239">
            <v>1980</v>
          </cell>
          <cell r="F239">
            <v>1981</v>
          </cell>
          <cell r="G239">
            <v>1982</v>
          </cell>
          <cell r="H239">
            <v>1983</v>
          </cell>
          <cell r="I239">
            <v>1984</v>
          </cell>
          <cell r="J239">
            <v>1985</v>
          </cell>
          <cell r="K239">
            <v>1986</v>
          </cell>
          <cell r="L239">
            <v>1987</v>
          </cell>
          <cell r="M239">
            <v>1988</v>
          </cell>
          <cell r="N239">
            <v>1989</v>
          </cell>
          <cell r="O239">
            <v>1990</v>
          </cell>
          <cell r="P239">
            <v>1991</v>
          </cell>
          <cell r="Q239">
            <v>1992</v>
          </cell>
          <cell r="R239">
            <v>1993</v>
          </cell>
          <cell r="S239">
            <v>1994</v>
          </cell>
          <cell r="T239">
            <v>1995</v>
          </cell>
          <cell r="U239">
            <v>1996</v>
          </cell>
          <cell r="V239">
            <v>1997</v>
          </cell>
          <cell r="W239">
            <v>1998</v>
          </cell>
          <cell r="X239">
            <v>1999</v>
          </cell>
          <cell r="Y239">
            <v>2000</v>
          </cell>
          <cell r="Z239">
            <v>2001</v>
          </cell>
          <cell r="AA239">
            <v>2002</v>
          </cell>
          <cell r="AB239">
            <v>2003</v>
          </cell>
          <cell r="AC239">
            <v>2004</v>
          </cell>
          <cell r="AD239">
            <v>2005</v>
          </cell>
          <cell r="AE239">
            <v>2006</v>
          </cell>
          <cell r="AF239">
            <v>2007</v>
          </cell>
          <cell r="AG239">
            <v>2008</v>
          </cell>
          <cell r="AH239">
            <v>2009</v>
          </cell>
          <cell r="AI239">
            <v>2010</v>
          </cell>
          <cell r="AJ239">
            <v>2011</v>
          </cell>
          <cell r="AK239">
            <v>2012</v>
          </cell>
          <cell r="AL239">
            <v>2013</v>
          </cell>
          <cell r="AM239">
            <v>2014</v>
          </cell>
          <cell r="AN239">
            <v>2015</v>
          </cell>
          <cell r="AO239">
            <v>2016</v>
          </cell>
          <cell r="AP239">
            <v>2017</v>
          </cell>
          <cell r="AQ239">
            <v>2018</v>
          </cell>
          <cell r="AR239">
            <v>2019</v>
          </cell>
          <cell r="AS239">
            <v>2020</v>
          </cell>
          <cell r="AT239">
            <v>2021</v>
          </cell>
          <cell r="AU239">
            <v>2022</v>
          </cell>
          <cell r="AV239">
            <v>2023</v>
          </cell>
          <cell r="AW239">
            <v>2024</v>
          </cell>
          <cell r="AX239">
            <v>2025</v>
          </cell>
          <cell r="AY239">
            <v>2026</v>
          </cell>
          <cell r="AZ239">
            <v>2027</v>
          </cell>
          <cell r="BA239">
            <v>2028</v>
          </cell>
          <cell r="BB239">
            <v>2029</v>
          </cell>
          <cell r="BC239">
            <v>2030</v>
          </cell>
          <cell r="BD239">
            <v>2031</v>
          </cell>
          <cell r="BE239">
            <v>2032</v>
          </cell>
          <cell r="BF239">
            <v>2033</v>
          </cell>
          <cell r="BG239">
            <v>2034</v>
          </cell>
          <cell r="BH239">
            <v>2035</v>
          </cell>
          <cell r="BI239">
            <v>2036</v>
          </cell>
          <cell r="BJ239">
            <v>2037</v>
          </cell>
          <cell r="BK239">
            <v>2038</v>
          </cell>
          <cell r="BL239">
            <v>2039</v>
          </cell>
          <cell r="BM239">
            <v>2040</v>
          </cell>
          <cell r="BN239">
            <v>2041</v>
          </cell>
          <cell r="BO239">
            <v>2042</v>
          </cell>
          <cell r="BP239">
            <v>2043</v>
          </cell>
          <cell r="BQ239">
            <v>2044</v>
          </cell>
          <cell r="BR239">
            <v>2045</v>
          </cell>
          <cell r="BS239">
            <v>2046</v>
          </cell>
          <cell r="BT239">
            <v>2047</v>
          </cell>
          <cell r="BU239">
            <v>2048</v>
          </cell>
          <cell r="BV239">
            <v>2049</v>
          </cell>
          <cell r="BW239">
            <v>2050</v>
          </cell>
        </row>
        <row r="241">
          <cell r="B241" t="str">
            <v>Buses|2010</v>
          </cell>
          <cell r="E241">
            <v>16748.787657077537</v>
          </cell>
          <cell r="F241">
            <v>16748.787657077537</v>
          </cell>
          <cell r="G241">
            <v>16748.787657077537</v>
          </cell>
          <cell r="H241">
            <v>16748.787657077537</v>
          </cell>
          <cell r="I241">
            <v>16748.787657077537</v>
          </cell>
          <cell r="J241">
            <v>16748.787657077537</v>
          </cell>
          <cell r="K241">
            <v>16748.787657077537</v>
          </cell>
          <cell r="L241">
            <v>16748.787657077537</v>
          </cell>
          <cell r="M241">
            <v>16748.787657077537</v>
          </cell>
          <cell r="N241">
            <v>16748.787657077537</v>
          </cell>
          <cell r="O241">
            <v>16748.787657077537</v>
          </cell>
          <cell r="P241">
            <v>16748.787657077537</v>
          </cell>
          <cell r="Q241">
            <v>16748.787657077537</v>
          </cell>
          <cell r="R241">
            <v>16748.787657077537</v>
          </cell>
          <cell r="S241">
            <v>16748.787657077537</v>
          </cell>
          <cell r="T241">
            <v>16748.787657077537</v>
          </cell>
          <cell r="U241">
            <v>16748.787657077537</v>
          </cell>
          <cell r="V241">
            <v>16748.787657077537</v>
          </cell>
          <cell r="W241">
            <v>16748.787657077537</v>
          </cell>
          <cell r="X241">
            <v>16748.787657077537</v>
          </cell>
          <cell r="Y241">
            <v>16748.787657077537</v>
          </cell>
          <cell r="Z241">
            <v>16748.787657077537</v>
          </cell>
          <cell r="AA241">
            <v>16748.787657077537</v>
          </cell>
          <cell r="AB241">
            <v>16748.787657077537</v>
          </cell>
          <cell r="AC241">
            <v>16748.787657077537</v>
          </cell>
          <cell r="AD241">
            <v>16748.787657077537</v>
          </cell>
          <cell r="AE241">
            <v>16748.787657077537</v>
          </cell>
          <cell r="AF241">
            <v>16748.787657077537</v>
          </cell>
          <cell r="AG241">
            <v>16748.787657077537</v>
          </cell>
          <cell r="AH241">
            <v>16748.787657077537</v>
          </cell>
          <cell r="AI241">
            <v>16748.787657077537</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row>
        <row r="242">
          <cell r="B242" t="str">
            <v>Buses|2011</v>
          </cell>
          <cell r="E242">
            <v>16748.787657077537</v>
          </cell>
          <cell r="F242">
            <v>16748.787657077537</v>
          </cell>
          <cell r="G242">
            <v>16748.787657077537</v>
          </cell>
          <cell r="H242">
            <v>16748.787657077537</v>
          </cell>
          <cell r="I242">
            <v>16748.787657077537</v>
          </cell>
          <cell r="J242">
            <v>16748.787657077537</v>
          </cell>
          <cell r="K242">
            <v>16748.787657077537</v>
          </cell>
          <cell r="L242">
            <v>16748.787657077537</v>
          </cell>
          <cell r="M242">
            <v>16748.787657077537</v>
          </cell>
          <cell r="N242">
            <v>16748.787657077537</v>
          </cell>
          <cell r="O242">
            <v>16748.787657077537</v>
          </cell>
          <cell r="P242">
            <v>16748.787657077537</v>
          </cell>
          <cell r="Q242">
            <v>16748.787657077537</v>
          </cell>
          <cell r="R242">
            <v>16748.787657077537</v>
          </cell>
          <cell r="S242">
            <v>16748.787657077537</v>
          </cell>
          <cell r="T242">
            <v>16748.787657077537</v>
          </cell>
          <cell r="U242">
            <v>16748.787657077537</v>
          </cell>
          <cell r="V242">
            <v>16748.787657077537</v>
          </cell>
          <cell r="W242">
            <v>16748.787657077537</v>
          </cell>
          <cell r="X242">
            <v>16748.787657077537</v>
          </cell>
          <cell r="Y242">
            <v>16748.787657077537</v>
          </cell>
          <cell r="Z242">
            <v>16748.787657077537</v>
          </cell>
          <cell r="AA242">
            <v>16748.787657077537</v>
          </cell>
          <cell r="AB242">
            <v>16748.787657077537</v>
          </cell>
          <cell r="AC242">
            <v>16748.787657077537</v>
          </cell>
          <cell r="AD242">
            <v>16748.787657077537</v>
          </cell>
          <cell r="AE242">
            <v>16748.787657077537</v>
          </cell>
          <cell r="AF242">
            <v>16748.787657077537</v>
          </cell>
          <cell r="AG242">
            <v>16748.787657077537</v>
          </cell>
          <cell r="AH242">
            <v>16748.787657077537</v>
          </cell>
          <cell r="AI242">
            <v>16748.787657077537</v>
          </cell>
          <cell r="AJ242">
            <v>16748.787657077537</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row>
        <row r="243">
          <cell r="B243" t="str">
            <v>Buses|2012</v>
          </cell>
          <cell r="E243">
            <v>16748.787657077537</v>
          </cell>
          <cell r="F243">
            <v>16748.787657077537</v>
          </cell>
          <cell r="G243">
            <v>16748.787657077537</v>
          </cell>
          <cell r="H243">
            <v>16748.787657077537</v>
          </cell>
          <cell r="I243">
            <v>16748.787657077537</v>
          </cell>
          <cell r="J243">
            <v>16748.787657077537</v>
          </cell>
          <cell r="K243">
            <v>16748.787657077537</v>
          </cell>
          <cell r="L243">
            <v>16748.787657077537</v>
          </cell>
          <cell r="M243">
            <v>16748.787657077537</v>
          </cell>
          <cell r="N243">
            <v>16748.787657077537</v>
          </cell>
          <cell r="O243">
            <v>16748.787657077537</v>
          </cell>
          <cell r="P243">
            <v>16748.787657077537</v>
          </cell>
          <cell r="Q243">
            <v>16748.787657077537</v>
          </cell>
          <cell r="R243">
            <v>16748.787657077537</v>
          </cell>
          <cell r="S243">
            <v>16748.787657077537</v>
          </cell>
          <cell r="T243">
            <v>16748.787657077537</v>
          </cell>
          <cell r="U243">
            <v>16748.787657077537</v>
          </cell>
          <cell r="V243">
            <v>16748.787657077537</v>
          </cell>
          <cell r="W243">
            <v>16748.787657077537</v>
          </cell>
          <cell r="X243">
            <v>16748.787657077537</v>
          </cell>
          <cell r="Y243">
            <v>16748.787657077537</v>
          </cell>
          <cell r="Z243">
            <v>16748.787657077537</v>
          </cell>
          <cell r="AA243">
            <v>16748.787657077537</v>
          </cell>
          <cell r="AB243">
            <v>16748.787657077537</v>
          </cell>
          <cell r="AC243">
            <v>16748.787657077537</v>
          </cell>
          <cell r="AD243">
            <v>16748.787657077537</v>
          </cell>
          <cell r="AE243">
            <v>16748.787657077537</v>
          </cell>
          <cell r="AF243">
            <v>16748.787657077537</v>
          </cell>
          <cell r="AG243">
            <v>16748.787657077537</v>
          </cell>
          <cell r="AH243">
            <v>16748.787657077537</v>
          </cell>
          <cell r="AI243">
            <v>16748.787657077537</v>
          </cell>
          <cell r="AJ243">
            <v>16748.787657077537</v>
          </cell>
          <cell r="AK243">
            <v>16748.787657077537</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row>
        <row r="244">
          <cell r="B244" t="str">
            <v>Buses|2013</v>
          </cell>
          <cell r="E244">
            <v>16748.787657077537</v>
          </cell>
          <cell r="F244">
            <v>16748.787657077537</v>
          </cell>
          <cell r="G244">
            <v>16748.787657077537</v>
          </cell>
          <cell r="H244">
            <v>16748.787657077537</v>
          </cell>
          <cell r="I244">
            <v>16748.787657077537</v>
          </cell>
          <cell r="J244">
            <v>16748.787657077537</v>
          </cell>
          <cell r="K244">
            <v>16748.787657077537</v>
          </cell>
          <cell r="L244">
            <v>16748.787657077537</v>
          </cell>
          <cell r="M244">
            <v>16748.787657077537</v>
          </cell>
          <cell r="N244">
            <v>16748.787657077537</v>
          </cell>
          <cell r="O244">
            <v>16748.787657077537</v>
          </cell>
          <cell r="P244">
            <v>16748.787657077537</v>
          </cell>
          <cell r="Q244">
            <v>16748.787657077537</v>
          </cell>
          <cell r="R244">
            <v>16748.787657077537</v>
          </cell>
          <cell r="S244">
            <v>16748.787657077537</v>
          </cell>
          <cell r="T244">
            <v>16748.787657077537</v>
          </cell>
          <cell r="U244">
            <v>16748.787657077537</v>
          </cell>
          <cell r="V244">
            <v>16748.787657077537</v>
          </cell>
          <cell r="W244">
            <v>16748.787657077537</v>
          </cell>
          <cell r="X244">
            <v>16748.787657077537</v>
          </cell>
          <cell r="Y244">
            <v>16748.787657077537</v>
          </cell>
          <cell r="Z244">
            <v>16748.787657077537</v>
          </cell>
          <cell r="AA244">
            <v>16748.787657077537</v>
          </cell>
          <cell r="AB244">
            <v>16748.787657077537</v>
          </cell>
          <cell r="AC244">
            <v>16748.787657077537</v>
          </cell>
          <cell r="AD244">
            <v>16748.787657077537</v>
          </cell>
          <cell r="AE244">
            <v>16748.787657077537</v>
          </cell>
          <cell r="AF244">
            <v>16748.787657077537</v>
          </cell>
          <cell r="AG244">
            <v>16748.787657077537</v>
          </cell>
          <cell r="AH244">
            <v>16748.787657077537</v>
          </cell>
          <cell r="AI244">
            <v>16748.787657077537</v>
          </cell>
          <cell r="AJ244">
            <v>16748.787657077537</v>
          </cell>
          <cell r="AK244">
            <v>16748.787657077537</v>
          </cell>
          <cell r="AL244">
            <v>16748.787657077537</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row>
        <row r="245">
          <cell r="B245" t="str">
            <v>Buses|2014</v>
          </cell>
          <cell r="E245">
            <v>16748.787657077537</v>
          </cell>
          <cell r="F245">
            <v>16748.787657077537</v>
          </cell>
          <cell r="G245">
            <v>16748.787657077537</v>
          </cell>
          <cell r="H245">
            <v>16748.787657077537</v>
          </cell>
          <cell r="I245">
            <v>16748.787657077537</v>
          </cell>
          <cell r="J245">
            <v>16748.787657077537</v>
          </cell>
          <cell r="K245">
            <v>16748.787657077537</v>
          </cell>
          <cell r="L245">
            <v>16748.787657077537</v>
          </cell>
          <cell r="M245">
            <v>16748.787657077537</v>
          </cell>
          <cell r="N245">
            <v>16748.787657077537</v>
          </cell>
          <cell r="O245">
            <v>16748.787657077537</v>
          </cell>
          <cell r="P245">
            <v>16748.787657077537</v>
          </cell>
          <cell r="Q245">
            <v>16748.787657077537</v>
          </cell>
          <cell r="R245">
            <v>16748.787657077537</v>
          </cell>
          <cell r="S245">
            <v>16748.787657077537</v>
          </cell>
          <cell r="T245">
            <v>16748.787657077537</v>
          </cell>
          <cell r="U245">
            <v>16748.787657077537</v>
          </cell>
          <cell r="V245">
            <v>16748.787657077537</v>
          </cell>
          <cell r="W245">
            <v>16748.787657077537</v>
          </cell>
          <cell r="X245">
            <v>16748.787657077537</v>
          </cell>
          <cell r="Y245">
            <v>16748.787657077537</v>
          </cell>
          <cell r="Z245">
            <v>16748.787657077537</v>
          </cell>
          <cell r="AA245">
            <v>16748.787657077537</v>
          </cell>
          <cell r="AB245">
            <v>16748.787657077537</v>
          </cell>
          <cell r="AC245">
            <v>16748.787657077537</v>
          </cell>
          <cell r="AD245">
            <v>16748.787657077537</v>
          </cell>
          <cell r="AE245">
            <v>16748.787657077537</v>
          </cell>
          <cell r="AF245">
            <v>16748.787657077537</v>
          </cell>
          <cell r="AG245">
            <v>16748.787657077537</v>
          </cell>
          <cell r="AH245">
            <v>16748.787657077537</v>
          </cell>
          <cell r="AI245">
            <v>16748.787657077537</v>
          </cell>
          <cell r="AJ245">
            <v>16748.787657077537</v>
          </cell>
          <cell r="AK245">
            <v>16748.787657077537</v>
          </cell>
          <cell r="AL245">
            <v>16748.787657077537</v>
          </cell>
          <cell r="AM245">
            <v>16748.787657077537</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row>
        <row r="246">
          <cell r="B246" t="str">
            <v>Buses|2015</v>
          </cell>
          <cell r="E246">
            <v>16748.787657077537</v>
          </cell>
          <cell r="F246">
            <v>16748.787657077537</v>
          </cell>
          <cell r="G246">
            <v>16748.787657077537</v>
          </cell>
          <cell r="H246">
            <v>16748.787657077537</v>
          </cell>
          <cell r="I246">
            <v>16748.787657077537</v>
          </cell>
          <cell r="J246">
            <v>16748.787657077537</v>
          </cell>
          <cell r="K246">
            <v>16748.787657077537</v>
          </cell>
          <cell r="L246">
            <v>16748.787657077537</v>
          </cell>
          <cell r="M246">
            <v>16748.787657077537</v>
          </cell>
          <cell r="N246">
            <v>16748.787657077537</v>
          </cell>
          <cell r="O246">
            <v>16748.787657077537</v>
          </cell>
          <cell r="P246">
            <v>16748.787657077537</v>
          </cell>
          <cell r="Q246">
            <v>16748.787657077537</v>
          </cell>
          <cell r="R246">
            <v>16748.787657077537</v>
          </cell>
          <cell r="S246">
            <v>16748.787657077537</v>
          </cell>
          <cell r="T246">
            <v>16748.787657077537</v>
          </cell>
          <cell r="U246">
            <v>16748.787657077537</v>
          </cell>
          <cell r="V246">
            <v>16748.787657077537</v>
          </cell>
          <cell r="W246">
            <v>16748.787657077537</v>
          </cell>
          <cell r="X246">
            <v>16748.787657077537</v>
          </cell>
          <cell r="Y246">
            <v>16748.787657077537</v>
          </cell>
          <cell r="Z246">
            <v>16748.787657077537</v>
          </cell>
          <cell r="AA246">
            <v>16748.787657077537</v>
          </cell>
          <cell r="AB246">
            <v>16748.787657077537</v>
          </cell>
          <cell r="AC246">
            <v>16748.787657077537</v>
          </cell>
          <cell r="AD246">
            <v>16748.787657077537</v>
          </cell>
          <cell r="AE246">
            <v>16748.787657077537</v>
          </cell>
          <cell r="AF246">
            <v>16748.787657077537</v>
          </cell>
          <cell r="AG246">
            <v>16748.787657077537</v>
          </cell>
          <cell r="AH246">
            <v>16748.787657077537</v>
          </cell>
          <cell r="AI246">
            <v>16748.787657077537</v>
          </cell>
          <cell r="AJ246">
            <v>16748.787657077537</v>
          </cell>
          <cell r="AK246">
            <v>16748.787657077537</v>
          </cell>
          <cell r="AL246">
            <v>16748.787657077537</v>
          </cell>
          <cell r="AM246">
            <v>16748.787657077537</v>
          </cell>
          <cell r="AN246">
            <v>16748.787657077537</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row>
        <row r="247">
          <cell r="B247" t="str">
            <v>Buses|2016</v>
          </cell>
          <cell r="E247">
            <v>16748.787657077537</v>
          </cell>
          <cell r="F247">
            <v>16748.787657077537</v>
          </cell>
          <cell r="G247">
            <v>16748.787657077537</v>
          </cell>
          <cell r="H247">
            <v>16748.787657077537</v>
          </cell>
          <cell r="I247">
            <v>16748.787657077537</v>
          </cell>
          <cell r="J247">
            <v>16748.787657077537</v>
          </cell>
          <cell r="K247">
            <v>16748.787657077537</v>
          </cell>
          <cell r="L247">
            <v>16748.787657077537</v>
          </cell>
          <cell r="M247">
            <v>16748.787657077537</v>
          </cell>
          <cell r="N247">
            <v>16748.787657077537</v>
          </cell>
          <cell r="O247">
            <v>16748.787657077537</v>
          </cell>
          <cell r="P247">
            <v>16748.787657077537</v>
          </cell>
          <cell r="Q247">
            <v>16748.787657077537</v>
          </cell>
          <cell r="R247">
            <v>16748.787657077537</v>
          </cell>
          <cell r="S247">
            <v>16748.787657077537</v>
          </cell>
          <cell r="T247">
            <v>16748.787657077537</v>
          </cell>
          <cell r="U247">
            <v>16748.787657077537</v>
          </cell>
          <cell r="V247">
            <v>16748.787657077537</v>
          </cell>
          <cell r="W247">
            <v>16748.787657077537</v>
          </cell>
          <cell r="X247">
            <v>16748.787657077537</v>
          </cell>
          <cell r="Y247">
            <v>16748.787657077537</v>
          </cell>
          <cell r="Z247">
            <v>16748.787657077537</v>
          </cell>
          <cell r="AA247">
            <v>16748.787657077537</v>
          </cell>
          <cell r="AB247">
            <v>16748.787657077537</v>
          </cell>
          <cell r="AC247">
            <v>16748.787657077537</v>
          </cell>
          <cell r="AD247">
            <v>16748.787657077537</v>
          </cell>
          <cell r="AE247">
            <v>16748.787657077537</v>
          </cell>
          <cell r="AF247">
            <v>16748.787657077537</v>
          </cell>
          <cell r="AG247">
            <v>16748.787657077537</v>
          </cell>
          <cell r="AH247">
            <v>16748.787657077537</v>
          </cell>
          <cell r="AI247">
            <v>16748.787657077537</v>
          </cell>
          <cell r="AJ247">
            <v>16748.787657077537</v>
          </cell>
          <cell r="AK247">
            <v>16748.787657077537</v>
          </cell>
          <cell r="AL247">
            <v>16748.787657077537</v>
          </cell>
          <cell r="AM247">
            <v>16748.787657077537</v>
          </cell>
          <cell r="AN247">
            <v>16748.787657077537</v>
          </cell>
          <cell r="AO247">
            <v>16748.787657077537</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row>
        <row r="248">
          <cell r="B248" t="str">
            <v>Buses|2017</v>
          </cell>
          <cell r="E248">
            <v>16748.787657077537</v>
          </cell>
          <cell r="F248">
            <v>16748.787657077537</v>
          </cell>
          <cell r="G248">
            <v>16748.787657077537</v>
          </cell>
          <cell r="H248">
            <v>16748.787657077537</v>
          </cell>
          <cell r="I248">
            <v>16748.787657077537</v>
          </cell>
          <cell r="J248">
            <v>16748.787657077537</v>
          </cell>
          <cell r="K248">
            <v>16748.787657077537</v>
          </cell>
          <cell r="L248">
            <v>16748.787657077537</v>
          </cell>
          <cell r="M248">
            <v>16748.787657077537</v>
          </cell>
          <cell r="N248">
            <v>16748.787657077537</v>
          </cell>
          <cell r="O248">
            <v>16748.787657077537</v>
          </cell>
          <cell r="P248">
            <v>16748.787657077537</v>
          </cell>
          <cell r="Q248">
            <v>16748.787657077537</v>
          </cell>
          <cell r="R248">
            <v>16748.787657077537</v>
          </cell>
          <cell r="S248">
            <v>16748.787657077537</v>
          </cell>
          <cell r="T248">
            <v>16748.787657077537</v>
          </cell>
          <cell r="U248">
            <v>16748.787657077537</v>
          </cell>
          <cell r="V248">
            <v>16748.787657077537</v>
          </cell>
          <cell r="W248">
            <v>16748.787657077537</v>
          </cell>
          <cell r="X248">
            <v>16748.787657077537</v>
          </cell>
          <cell r="Y248">
            <v>16748.787657077537</v>
          </cell>
          <cell r="Z248">
            <v>16748.787657077537</v>
          </cell>
          <cell r="AA248">
            <v>16748.787657077537</v>
          </cell>
          <cell r="AB248">
            <v>16748.787657077537</v>
          </cell>
          <cell r="AC248">
            <v>16748.787657077537</v>
          </cell>
          <cell r="AD248">
            <v>16748.787657077537</v>
          </cell>
          <cell r="AE248">
            <v>16748.787657077537</v>
          </cell>
          <cell r="AF248">
            <v>16748.787657077537</v>
          </cell>
          <cell r="AG248">
            <v>16748.787657077537</v>
          </cell>
          <cell r="AH248">
            <v>16748.787657077537</v>
          </cell>
          <cell r="AI248">
            <v>16748.787657077537</v>
          </cell>
          <cell r="AJ248">
            <v>16748.787657077537</v>
          </cell>
          <cell r="AK248">
            <v>16748.787657077537</v>
          </cell>
          <cell r="AL248">
            <v>16748.787657077537</v>
          </cell>
          <cell r="AM248">
            <v>16748.787657077537</v>
          </cell>
          <cell r="AN248">
            <v>16748.787657077537</v>
          </cell>
          <cell r="AO248">
            <v>16748.787657077537</v>
          </cell>
          <cell r="AP248">
            <v>16748.787657077537</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row>
        <row r="249">
          <cell r="B249" t="str">
            <v>Buses|2018</v>
          </cell>
          <cell r="E249">
            <v>16748.787657077537</v>
          </cell>
          <cell r="F249">
            <v>16748.787657077537</v>
          </cell>
          <cell r="G249">
            <v>16748.787657077537</v>
          </cell>
          <cell r="H249">
            <v>16748.787657077537</v>
          </cell>
          <cell r="I249">
            <v>16748.787657077537</v>
          </cell>
          <cell r="J249">
            <v>16748.787657077537</v>
          </cell>
          <cell r="K249">
            <v>16748.787657077537</v>
          </cell>
          <cell r="L249">
            <v>16748.787657077537</v>
          </cell>
          <cell r="M249">
            <v>16748.787657077537</v>
          </cell>
          <cell r="N249">
            <v>16748.787657077537</v>
          </cell>
          <cell r="O249">
            <v>16748.787657077537</v>
          </cell>
          <cell r="P249">
            <v>16748.787657077537</v>
          </cell>
          <cell r="Q249">
            <v>16748.787657077537</v>
          </cell>
          <cell r="R249">
            <v>16748.787657077537</v>
          </cell>
          <cell r="S249">
            <v>16748.787657077537</v>
          </cell>
          <cell r="T249">
            <v>16748.787657077537</v>
          </cell>
          <cell r="U249">
            <v>16748.787657077537</v>
          </cell>
          <cell r="V249">
            <v>16748.787657077537</v>
          </cell>
          <cell r="W249">
            <v>16748.787657077537</v>
          </cell>
          <cell r="X249">
            <v>16748.787657077537</v>
          </cell>
          <cell r="Y249">
            <v>16748.787657077537</v>
          </cell>
          <cell r="Z249">
            <v>16748.787657077537</v>
          </cell>
          <cell r="AA249">
            <v>16748.787657077537</v>
          </cell>
          <cell r="AB249">
            <v>16748.787657077537</v>
          </cell>
          <cell r="AC249">
            <v>16748.787657077537</v>
          </cell>
          <cell r="AD249">
            <v>16748.787657077537</v>
          </cell>
          <cell r="AE249">
            <v>16748.787657077537</v>
          </cell>
          <cell r="AF249">
            <v>16748.787657077537</v>
          </cell>
          <cell r="AG249">
            <v>16748.787657077537</v>
          </cell>
          <cell r="AH249">
            <v>16748.787657077537</v>
          </cell>
          <cell r="AI249">
            <v>16748.787657077537</v>
          </cell>
          <cell r="AJ249">
            <v>16748.787657077537</v>
          </cell>
          <cell r="AK249">
            <v>16748.787657077537</v>
          </cell>
          <cell r="AL249">
            <v>16748.787657077537</v>
          </cell>
          <cell r="AM249">
            <v>16748.787657077537</v>
          </cell>
          <cell r="AN249">
            <v>16748.787657077537</v>
          </cell>
          <cell r="AO249">
            <v>16748.787657077537</v>
          </cell>
          <cell r="AP249">
            <v>16748.787657077537</v>
          </cell>
          <cell r="AQ249">
            <v>16748.787657077537</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row>
        <row r="250">
          <cell r="B250" t="str">
            <v>Buses|2019</v>
          </cell>
          <cell r="E250">
            <v>16748.787657077537</v>
          </cell>
          <cell r="F250">
            <v>16748.787657077537</v>
          </cell>
          <cell r="G250">
            <v>16748.787657077537</v>
          </cell>
          <cell r="H250">
            <v>16748.787657077537</v>
          </cell>
          <cell r="I250">
            <v>16748.787657077537</v>
          </cell>
          <cell r="J250">
            <v>16748.787657077537</v>
          </cell>
          <cell r="K250">
            <v>16748.787657077537</v>
          </cell>
          <cell r="L250">
            <v>16748.787657077537</v>
          </cell>
          <cell r="M250">
            <v>16748.787657077537</v>
          </cell>
          <cell r="N250">
            <v>16748.787657077537</v>
          </cell>
          <cell r="O250">
            <v>16748.787657077537</v>
          </cell>
          <cell r="P250">
            <v>16748.787657077537</v>
          </cell>
          <cell r="Q250">
            <v>16748.787657077537</v>
          </cell>
          <cell r="R250">
            <v>16748.787657077537</v>
          </cell>
          <cell r="S250">
            <v>16748.787657077537</v>
          </cell>
          <cell r="T250">
            <v>16748.787657077537</v>
          </cell>
          <cell r="U250">
            <v>16748.787657077537</v>
          </cell>
          <cell r="V250">
            <v>16748.787657077537</v>
          </cell>
          <cell r="W250">
            <v>16748.787657077537</v>
          </cell>
          <cell r="X250">
            <v>16748.787657077537</v>
          </cell>
          <cell r="Y250">
            <v>16748.787657077537</v>
          </cell>
          <cell r="Z250">
            <v>16748.787657077537</v>
          </cell>
          <cell r="AA250">
            <v>16748.787657077537</v>
          </cell>
          <cell r="AB250">
            <v>16748.787657077537</v>
          </cell>
          <cell r="AC250">
            <v>16748.787657077537</v>
          </cell>
          <cell r="AD250">
            <v>16748.787657077537</v>
          </cell>
          <cell r="AE250">
            <v>16748.787657077537</v>
          </cell>
          <cell r="AF250">
            <v>16748.787657077537</v>
          </cell>
          <cell r="AG250">
            <v>16748.787657077537</v>
          </cell>
          <cell r="AH250">
            <v>16748.787657077537</v>
          </cell>
          <cell r="AI250">
            <v>16748.787657077537</v>
          </cell>
          <cell r="AJ250">
            <v>16748.787657077537</v>
          </cell>
          <cell r="AK250">
            <v>16748.787657077537</v>
          </cell>
          <cell r="AL250">
            <v>16748.787657077537</v>
          </cell>
          <cell r="AM250">
            <v>16748.787657077537</v>
          </cell>
          <cell r="AN250">
            <v>16748.787657077537</v>
          </cell>
          <cell r="AO250">
            <v>16748.787657077537</v>
          </cell>
          <cell r="AP250">
            <v>16748.787657077537</v>
          </cell>
          <cell r="AQ250">
            <v>16748.787657077537</v>
          </cell>
          <cell r="AR250">
            <v>16748.787657077537</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row>
        <row r="251">
          <cell r="B251" t="str">
            <v>Buses|2020</v>
          </cell>
          <cell r="E251">
            <v>16748.787657077537</v>
          </cell>
          <cell r="F251">
            <v>16748.787657077537</v>
          </cell>
          <cell r="G251">
            <v>16748.787657077537</v>
          </cell>
          <cell r="H251">
            <v>16748.787657077537</v>
          </cell>
          <cell r="I251">
            <v>16748.787657077537</v>
          </cell>
          <cell r="J251">
            <v>16748.787657077537</v>
          </cell>
          <cell r="K251">
            <v>16748.787657077537</v>
          </cell>
          <cell r="L251">
            <v>16748.787657077537</v>
          </cell>
          <cell r="M251">
            <v>16748.787657077537</v>
          </cell>
          <cell r="N251">
            <v>16748.787657077537</v>
          </cell>
          <cell r="O251">
            <v>16748.787657077537</v>
          </cell>
          <cell r="P251">
            <v>16748.787657077537</v>
          </cell>
          <cell r="Q251">
            <v>16748.787657077537</v>
          </cell>
          <cell r="R251">
            <v>16748.787657077537</v>
          </cell>
          <cell r="S251">
            <v>16748.787657077537</v>
          </cell>
          <cell r="T251">
            <v>16748.787657077537</v>
          </cell>
          <cell r="U251">
            <v>16748.787657077537</v>
          </cell>
          <cell r="V251">
            <v>16748.787657077537</v>
          </cell>
          <cell r="W251">
            <v>16748.787657077537</v>
          </cell>
          <cell r="X251">
            <v>16748.787657077537</v>
          </cell>
          <cell r="Y251">
            <v>16748.787657077537</v>
          </cell>
          <cell r="Z251">
            <v>16748.787657077537</v>
          </cell>
          <cell r="AA251">
            <v>16748.787657077537</v>
          </cell>
          <cell r="AB251">
            <v>16748.787657077537</v>
          </cell>
          <cell r="AC251">
            <v>16748.787657077537</v>
          </cell>
          <cell r="AD251">
            <v>16748.787657077537</v>
          </cell>
          <cell r="AE251">
            <v>16748.787657077537</v>
          </cell>
          <cell r="AF251">
            <v>16748.787657077537</v>
          </cell>
          <cell r="AG251">
            <v>16748.787657077537</v>
          </cell>
          <cell r="AH251">
            <v>16748.787657077537</v>
          </cell>
          <cell r="AI251">
            <v>16748.787657077537</v>
          </cell>
          <cell r="AJ251">
            <v>16748.787657077537</v>
          </cell>
          <cell r="AK251">
            <v>16748.787657077537</v>
          </cell>
          <cell r="AL251">
            <v>16748.787657077537</v>
          </cell>
          <cell r="AM251">
            <v>16748.787657077537</v>
          </cell>
          <cell r="AN251">
            <v>16748.787657077537</v>
          </cell>
          <cell r="AO251">
            <v>16748.787657077537</v>
          </cell>
          <cell r="AP251">
            <v>16748.787657077537</v>
          </cell>
          <cell r="AQ251">
            <v>16748.787657077537</v>
          </cell>
          <cell r="AR251">
            <v>16748.787657077537</v>
          </cell>
          <cell r="AS251">
            <v>16748.787657077537</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row>
        <row r="252">
          <cell r="B252" t="str">
            <v>Buses|2021</v>
          </cell>
          <cell r="E252">
            <v>16748.787657077537</v>
          </cell>
          <cell r="F252">
            <v>16748.787657077537</v>
          </cell>
          <cell r="G252">
            <v>16748.787657077537</v>
          </cell>
          <cell r="H252">
            <v>16748.787657077537</v>
          </cell>
          <cell r="I252">
            <v>16748.787657077537</v>
          </cell>
          <cell r="J252">
            <v>16748.787657077537</v>
          </cell>
          <cell r="K252">
            <v>16748.787657077537</v>
          </cell>
          <cell r="L252">
            <v>16748.787657077537</v>
          </cell>
          <cell r="M252">
            <v>16748.787657077537</v>
          </cell>
          <cell r="N252">
            <v>16748.787657077537</v>
          </cell>
          <cell r="O252">
            <v>16748.787657077537</v>
          </cell>
          <cell r="P252">
            <v>16748.787657077537</v>
          </cell>
          <cell r="Q252">
            <v>16748.787657077537</v>
          </cell>
          <cell r="R252">
            <v>16748.787657077537</v>
          </cell>
          <cell r="S252">
            <v>16748.787657077537</v>
          </cell>
          <cell r="T252">
            <v>16748.787657077537</v>
          </cell>
          <cell r="U252">
            <v>16748.787657077537</v>
          </cell>
          <cell r="V252">
            <v>16748.787657077537</v>
          </cell>
          <cell r="W252">
            <v>16748.787657077537</v>
          </cell>
          <cell r="X252">
            <v>16748.787657077537</v>
          </cell>
          <cell r="Y252">
            <v>16748.787657077537</v>
          </cell>
          <cell r="Z252">
            <v>16748.787657077537</v>
          </cell>
          <cell r="AA252">
            <v>16748.787657077537</v>
          </cell>
          <cell r="AB252">
            <v>16748.787657077537</v>
          </cell>
          <cell r="AC252">
            <v>16748.787657077537</v>
          </cell>
          <cell r="AD252">
            <v>16748.787657077537</v>
          </cell>
          <cell r="AE252">
            <v>16748.787657077537</v>
          </cell>
          <cell r="AF252">
            <v>16748.787657077537</v>
          </cell>
          <cell r="AG252">
            <v>16748.787657077537</v>
          </cell>
          <cell r="AH252">
            <v>16748.787657077537</v>
          </cell>
          <cell r="AI252">
            <v>16748.787657077537</v>
          </cell>
          <cell r="AJ252">
            <v>16748.787657077537</v>
          </cell>
          <cell r="AK252">
            <v>16748.787657077537</v>
          </cell>
          <cell r="AL252">
            <v>16748.787657077537</v>
          </cell>
          <cell r="AM252">
            <v>16748.787657077537</v>
          </cell>
          <cell r="AN252">
            <v>16748.787657077537</v>
          </cell>
          <cell r="AO252">
            <v>16748.787657077537</v>
          </cell>
          <cell r="AP252">
            <v>16748.787657077537</v>
          </cell>
          <cell r="AQ252">
            <v>16748.787657077537</v>
          </cell>
          <cell r="AR252">
            <v>16748.787657077537</v>
          </cell>
          <cell r="AS252">
            <v>16748.787657077537</v>
          </cell>
          <cell r="AT252">
            <v>16748.787657077537</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row>
        <row r="253">
          <cell r="B253" t="str">
            <v>Buses|2022</v>
          </cell>
          <cell r="E253">
            <v>16748.787657077537</v>
          </cell>
          <cell r="F253">
            <v>16748.787657077537</v>
          </cell>
          <cell r="G253">
            <v>16748.787657077537</v>
          </cell>
          <cell r="H253">
            <v>16748.787657077537</v>
          </cell>
          <cell r="I253">
            <v>16748.787657077537</v>
          </cell>
          <cell r="J253">
            <v>16748.787657077537</v>
          </cell>
          <cell r="K253">
            <v>16748.787657077537</v>
          </cell>
          <cell r="L253">
            <v>16748.787657077537</v>
          </cell>
          <cell r="M253">
            <v>16748.787657077537</v>
          </cell>
          <cell r="N253">
            <v>16748.787657077537</v>
          </cell>
          <cell r="O253">
            <v>16748.787657077537</v>
          </cell>
          <cell r="P253">
            <v>16748.787657077537</v>
          </cell>
          <cell r="Q253">
            <v>16748.787657077537</v>
          </cell>
          <cell r="R253">
            <v>16748.787657077537</v>
          </cell>
          <cell r="S253">
            <v>16748.787657077537</v>
          </cell>
          <cell r="T253">
            <v>16748.787657077537</v>
          </cell>
          <cell r="U253">
            <v>16748.787657077537</v>
          </cell>
          <cell r="V253">
            <v>16748.787657077537</v>
          </cell>
          <cell r="W253">
            <v>16748.787657077537</v>
          </cell>
          <cell r="X253">
            <v>16748.787657077537</v>
          </cell>
          <cell r="Y253">
            <v>16748.787657077537</v>
          </cell>
          <cell r="Z253">
            <v>16748.787657077537</v>
          </cell>
          <cell r="AA253">
            <v>16748.787657077537</v>
          </cell>
          <cell r="AB253">
            <v>16748.787657077537</v>
          </cell>
          <cell r="AC253">
            <v>16748.787657077537</v>
          </cell>
          <cell r="AD253">
            <v>16748.787657077537</v>
          </cell>
          <cell r="AE253">
            <v>16748.787657077537</v>
          </cell>
          <cell r="AF253">
            <v>16748.787657077537</v>
          </cell>
          <cell r="AG253">
            <v>16748.787657077537</v>
          </cell>
          <cell r="AH253">
            <v>16748.787657077537</v>
          </cell>
          <cell r="AI253">
            <v>16748.787657077537</v>
          </cell>
          <cell r="AJ253">
            <v>16748.787657077537</v>
          </cell>
          <cell r="AK253">
            <v>16748.787657077537</v>
          </cell>
          <cell r="AL253">
            <v>16748.787657077537</v>
          </cell>
          <cell r="AM253">
            <v>16748.787657077537</v>
          </cell>
          <cell r="AN253">
            <v>16748.787657077537</v>
          </cell>
          <cell r="AO253">
            <v>16748.787657077537</v>
          </cell>
          <cell r="AP253">
            <v>16748.787657077537</v>
          </cell>
          <cell r="AQ253">
            <v>16748.787657077537</v>
          </cell>
          <cell r="AR253">
            <v>16748.787657077537</v>
          </cell>
          <cell r="AS253">
            <v>16748.787657077537</v>
          </cell>
          <cell r="AT253">
            <v>16748.787657077537</v>
          </cell>
          <cell r="AU253">
            <v>16748.787657077537</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row>
        <row r="254">
          <cell r="B254" t="str">
            <v>Buses|2023</v>
          </cell>
          <cell r="E254">
            <v>16748.787657077537</v>
          </cell>
          <cell r="F254">
            <v>16748.787657077537</v>
          </cell>
          <cell r="G254">
            <v>16748.787657077537</v>
          </cell>
          <cell r="H254">
            <v>16748.787657077537</v>
          </cell>
          <cell r="I254">
            <v>16748.787657077537</v>
          </cell>
          <cell r="J254">
            <v>16748.787657077537</v>
          </cell>
          <cell r="K254">
            <v>16748.787657077537</v>
          </cell>
          <cell r="L254">
            <v>16748.787657077537</v>
          </cell>
          <cell r="M254">
            <v>16748.787657077537</v>
          </cell>
          <cell r="N254">
            <v>16748.787657077537</v>
          </cell>
          <cell r="O254">
            <v>16748.787657077537</v>
          </cell>
          <cell r="P254">
            <v>16748.787657077537</v>
          </cell>
          <cell r="Q254">
            <v>16748.787657077537</v>
          </cell>
          <cell r="R254">
            <v>16748.787657077537</v>
          </cell>
          <cell r="S254">
            <v>16748.787657077537</v>
          </cell>
          <cell r="T254">
            <v>16748.787657077537</v>
          </cell>
          <cell r="U254">
            <v>16748.787657077537</v>
          </cell>
          <cell r="V254">
            <v>16748.787657077537</v>
          </cell>
          <cell r="W254">
            <v>16748.787657077537</v>
          </cell>
          <cell r="X254">
            <v>16748.787657077537</v>
          </cell>
          <cell r="Y254">
            <v>16748.787657077537</v>
          </cell>
          <cell r="Z254">
            <v>16748.787657077537</v>
          </cell>
          <cell r="AA254">
            <v>16748.787657077537</v>
          </cell>
          <cell r="AB254">
            <v>16748.787657077537</v>
          </cell>
          <cell r="AC254">
            <v>16748.787657077537</v>
          </cell>
          <cell r="AD254">
            <v>16748.787657077537</v>
          </cell>
          <cell r="AE254">
            <v>16748.787657077537</v>
          </cell>
          <cell r="AF254">
            <v>16748.787657077537</v>
          </cell>
          <cell r="AG254">
            <v>16748.787657077537</v>
          </cell>
          <cell r="AH254">
            <v>16748.787657077537</v>
          </cell>
          <cell r="AI254">
            <v>16748.787657077537</v>
          </cell>
          <cell r="AJ254">
            <v>16748.787657077537</v>
          </cell>
          <cell r="AK254">
            <v>16748.787657077537</v>
          </cell>
          <cell r="AL254">
            <v>16748.787657077537</v>
          </cell>
          <cell r="AM254">
            <v>16748.787657077537</v>
          </cell>
          <cell r="AN254">
            <v>16748.787657077537</v>
          </cell>
          <cell r="AO254">
            <v>16748.787657077537</v>
          </cell>
          <cell r="AP254">
            <v>16748.787657077537</v>
          </cell>
          <cell r="AQ254">
            <v>16748.787657077537</v>
          </cell>
          <cell r="AR254">
            <v>16748.787657077537</v>
          </cell>
          <cell r="AS254">
            <v>16748.787657077537</v>
          </cell>
          <cell r="AT254">
            <v>16748.787657077537</v>
          </cell>
          <cell r="AU254">
            <v>16748.787657077537</v>
          </cell>
          <cell r="AV254">
            <v>16748.787657077537</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row>
        <row r="255">
          <cell r="B255" t="str">
            <v>Buses|2024</v>
          </cell>
          <cell r="E255">
            <v>16748.787657077537</v>
          </cell>
          <cell r="F255">
            <v>16748.787657077537</v>
          </cell>
          <cell r="G255">
            <v>16748.787657077537</v>
          </cell>
          <cell r="H255">
            <v>16748.787657077537</v>
          </cell>
          <cell r="I255">
            <v>16748.787657077537</v>
          </cell>
          <cell r="J255">
            <v>16748.787657077537</v>
          </cell>
          <cell r="K255">
            <v>16748.787657077537</v>
          </cell>
          <cell r="L255">
            <v>16748.787657077537</v>
          </cell>
          <cell r="M255">
            <v>16748.787657077537</v>
          </cell>
          <cell r="N255">
            <v>16748.787657077537</v>
          </cell>
          <cell r="O255">
            <v>16748.787657077537</v>
          </cell>
          <cell r="P255">
            <v>16748.787657077537</v>
          </cell>
          <cell r="Q255">
            <v>16748.787657077537</v>
          </cell>
          <cell r="R255">
            <v>16748.787657077537</v>
          </cell>
          <cell r="S255">
            <v>16748.787657077537</v>
          </cell>
          <cell r="T255">
            <v>16748.787657077537</v>
          </cell>
          <cell r="U255">
            <v>16748.787657077537</v>
          </cell>
          <cell r="V255">
            <v>16748.787657077537</v>
          </cell>
          <cell r="W255">
            <v>16748.787657077537</v>
          </cell>
          <cell r="X255">
            <v>16748.787657077537</v>
          </cell>
          <cell r="Y255">
            <v>16748.787657077537</v>
          </cell>
          <cell r="Z255">
            <v>16748.787657077537</v>
          </cell>
          <cell r="AA255">
            <v>16748.787657077537</v>
          </cell>
          <cell r="AB255">
            <v>16748.787657077537</v>
          </cell>
          <cell r="AC255">
            <v>16748.787657077537</v>
          </cell>
          <cell r="AD255">
            <v>16748.787657077537</v>
          </cell>
          <cell r="AE255">
            <v>16748.787657077537</v>
          </cell>
          <cell r="AF255">
            <v>16748.787657077537</v>
          </cell>
          <cell r="AG255">
            <v>16748.787657077537</v>
          </cell>
          <cell r="AH255">
            <v>16748.787657077537</v>
          </cell>
          <cell r="AI255">
            <v>16748.787657077537</v>
          </cell>
          <cell r="AJ255">
            <v>16748.787657077537</v>
          </cell>
          <cell r="AK255">
            <v>16748.787657077537</v>
          </cell>
          <cell r="AL255">
            <v>16748.787657077537</v>
          </cell>
          <cell r="AM255">
            <v>16748.787657077537</v>
          </cell>
          <cell r="AN255">
            <v>16748.787657077537</v>
          </cell>
          <cell r="AO255">
            <v>16748.787657077537</v>
          </cell>
          <cell r="AP255">
            <v>16748.787657077537</v>
          </cell>
          <cell r="AQ255">
            <v>16748.787657077537</v>
          </cell>
          <cell r="AR255">
            <v>16748.787657077537</v>
          </cell>
          <cell r="AS255">
            <v>16748.787657077537</v>
          </cell>
          <cell r="AT255">
            <v>16748.787657077537</v>
          </cell>
          <cell r="AU255">
            <v>16748.787657077537</v>
          </cell>
          <cell r="AV255">
            <v>16748.787657077537</v>
          </cell>
          <cell r="AW255">
            <v>16748.787657077537</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row>
        <row r="256">
          <cell r="B256" t="str">
            <v>Buses|2025</v>
          </cell>
          <cell r="E256">
            <v>16748.787657077537</v>
          </cell>
          <cell r="F256">
            <v>16748.787657077537</v>
          </cell>
          <cell r="G256">
            <v>16748.787657077537</v>
          </cell>
          <cell r="H256">
            <v>16748.787657077537</v>
          </cell>
          <cell r="I256">
            <v>16748.787657077537</v>
          </cell>
          <cell r="J256">
            <v>16748.787657077537</v>
          </cell>
          <cell r="K256">
            <v>16748.787657077537</v>
          </cell>
          <cell r="L256">
            <v>16748.787657077537</v>
          </cell>
          <cell r="M256">
            <v>16748.787657077537</v>
          </cell>
          <cell r="N256">
            <v>16748.787657077537</v>
          </cell>
          <cell r="O256">
            <v>16748.787657077537</v>
          </cell>
          <cell r="P256">
            <v>16748.787657077537</v>
          </cell>
          <cell r="Q256">
            <v>16748.787657077537</v>
          </cell>
          <cell r="R256">
            <v>16748.787657077537</v>
          </cell>
          <cell r="S256">
            <v>16748.787657077537</v>
          </cell>
          <cell r="T256">
            <v>16748.787657077537</v>
          </cell>
          <cell r="U256">
            <v>16748.787657077537</v>
          </cell>
          <cell r="V256">
            <v>16748.787657077537</v>
          </cell>
          <cell r="W256">
            <v>16748.787657077537</v>
          </cell>
          <cell r="X256">
            <v>16748.787657077537</v>
          </cell>
          <cell r="Y256">
            <v>16748.787657077537</v>
          </cell>
          <cell r="Z256">
            <v>16748.787657077537</v>
          </cell>
          <cell r="AA256">
            <v>16748.787657077537</v>
          </cell>
          <cell r="AB256">
            <v>16748.787657077537</v>
          </cell>
          <cell r="AC256">
            <v>16748.787657077537</v>
          </cell>
          <cell r="AD256">
            <v>16748.787657077537</v>
          </cell>
          <cell r="AE256">
            <v>16748.787657077537</v>
          </cell>
          <cell r="AF256">
            <v>16748.787657077537</v>
          </cell>
          <cell r="AG256">
            <v>16748.787657077537</v>
          </cell>
          <cell r="AH256">
            <v>16748.787657077537</v>
          </cell>
          <cell r="AI256">
            <v>16748.787657077537</v>
          </cell>
          <cell r="AJ256">
            <v>16748.787657077537</v>
          </cell>
          <cell r="AK256">
            <v>16748.787657077537</v>
          </cell>
          <cell r="AL256">
            <v>16748.787657077537</v>
          </cell>
          <cell r="AM256">
            <v>16748.787657077537</v>
          </cell>
          <cell r="AN256">
            <v>16748.787657077537</v>
          </cell>
          <cell r="AO256">
            <v>16748.787657077537</v>
          </cell>
          <cell r="AP256">
            <v>16748.787657077537</v>
          </cell>
          <cell r="AQ256">
            <v>16748.787657077537</v>
          </cell>
          <cell r="AR256">
            <v>16748.787657077537</v>
          </cell>
          <cell r="AS256">
            <v>16748.787657077537</v>
          </cell>
          <cell r="AT256">
            <v>16748.787657077537</v>
          </cell>
          <cell r="AU256">
            <v>16748.787657077537</v>
          </cell>
          <cell r="AV256">
            <v>16748.787657077537</v>
          </cell>
          <cell r="AW256">
            <v>16748.787657077537</v>
          </cell>
          <cell r="AX256">
            <v>16748.787657077537</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row>
        <row r="257">
          <cell r="B257" t="str">
            <v>Buses|2026</v>
          </cell>
          <cell r="E257">
            <v>16748.787657077537</v>
          </cell>
          <cell r="F257">
            <v>16748.787657077537</v>
          </cell>
          <cell r="G257">
            <v>16748.787657077537</v>
          </cell>
          <cell r="H257">
            <v>16748.787657077537</v>
          </cell>
          <cell r="I257">
            <v>16748.787657077537</v>
          </cell>
          <cell r="J257">
            <v>16748.787657077537</v>
          </cell>
          <cell r="K257">
            <v>16748.787657077537</v>
          </cell>
          <cell r="L257">
            <v>16748.787657077537</v>
          </cell>
          <cell r="M257">
            <v>16748.787657077537</v>
          </cell>
          <cell r="N257">
            <v>16748.787657077537</v>
          </cell>
          <cell r="O257">
            <v>16748.787657077537</v>
          </cell>
          <cell r="P257">
            <v>16748.787657077537</v>
          </cell>
          <cell r="Q257">
            <v>16748.787657077537</v>
          </cell>
          <cell r="R257">
            <v>16748.787657077537</v>
          </cell>
          <cell r="S257">
            <v>16748.787657077537</v>
          </cell>
          <cell r="T257">
            <v>16748.787657077537</v>
          </cell>
          <cell r="U257">
            <v>16748.787657077537</v>
          </cell>
          <cell r="V257">
            <v>16748.787657077537</v>
          </cell>
          <cell r="W257">
            <v>16748.787657077537</v>
          </cell>
          <cell r="X257">
            <v>16748.787657077537</v>
          </cell>
          <cell r="Y257">
            <v>16748.787657077537</v>
          </cell>
          <cell r="Z257">
            <v>16748.787657077537</v>
          </cell>
          <cell r="AA257">
            <v>16748.787657077537</v>
          </cell>
          <cell r="AB257">
            <v>16748.787657077537</v>
          </cell>
          <cell r="AC257">
            <v>16748.787657077537</v>
          </cell>
          <cell r="AD257">
            <v>16748.787657077537</v>
          </cell>
          <cell r="AE257">
            <v>16748.787657077537</v>
          </cell>
          <cell r="AF257">
            <v>16748.787657077537</v>
          </cell>
          <cell r="AG257">
            <v>16748.787657077537</v>
          </cell>
          <cell r="AH257">
            <v>16748.787657077537</v>
          </cell>
          <cell r="AI257">
            <v>16748.787657077537</v>
          </cell>
          <cell r="AJ257">
            <v>16748.787657077537</v>
          </cell>
          <cell r="AK257">
            <v>16748.787657077537</v>
          </cell>
          <cell r="AL257">
            <v>16748.787657077537</v>
          </cell>
          <cell r="AM257">
            <v>16748.787657077537</v>
          </cell>
          <cell r="AN257">
            <v>16748.787657077537</v>
          </cell>
          <cell r="AO257">
            <v>16748.787657077537</v>
          </cell>
          <cell r="AP257">
            <v>16748.787657077537</v>
          </cell>
          <cell r="AQ257">
            <v>16748.787657077537</v>
          </cell>
          <cell r="AR257">
            <v>16748.787657077537</v>
          </cell>
          <cell r="AS257">
            <v>16748.787657077537</v>
          </cell>
          <cell r="AT257">
            <v>16748.787657077537</v>
          </cell>
          <cell r="AU257">
            <v>16748.787657077537</v>
          </cell>
          <cell r="AV257">
            <v>16748.787657077537</v>
          </cell>
          <cell r="AW257">
            <v>16748.787657077537</v>
          </cell>
          <cell r="AX257">
            <v>16748.787657077537</v>
          </cell>
          <cell r="AY257">
            <v>16748.787657077537</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row>
        <row r="258">
          <cell r="B258" t="str">
            <v>Buses|2027</v>
          </cell>
          <cell r="E258">
            <v>16748.787657077537</v>
          </cell>
          <cell r="F258">
            <v>16748.787657077537</v>
          </cell>
          <cell r="G258">
            <v>16748.787657077537</v>
          </cell>
          <cell r="H258">
            <v>16748.787657077537</v>
          </cell>
          <cell r="I258">
            <v>16748.787657077537</v>
          </cell>
          <cell r="J258">
            <v>16748.787657077537</v>
          </cell>
          <cell r="K258">
            <v>16748.787657077537</v>
          </cell>
          <cell r="L258">
            <v>16748.787657077537</v>
          </cell>
          <cell r="M258">
            <v>16748.787657077537</v>
          </cell>
          <cell r="N258">
            <v>16748.787657077537</v>
          </cell>
          <cell r="O258">
            <v>16748.787657077537</v>
          </cell>
          <cell r="P258">
            <v>16748.787657077537</v>
          </cell>
          <cell r="Q258">
            <v>16748.787657077537</v>
          </cell>
          <cell r="R258">
            <v>16748.787657077537</v>
          </cell>
          <cell r="S258">
            <v>16748.787657077537</v>
          </cell>
          <cell r="T258">
            <v>16748.787657077537</v>
          </cell>
          <cell r="U258">
            <v>16748.787657077537</v>
          </cell>
          <cell r="V258">
            <v>16748.787657077537</v>
          </cell>
          <cell r="W258">
            <v>16748.787657077537</v>
          </cell>
          <cell r="X258">
            <v>16748.787657077537</v>
          </cell>
          <cell r="Y258">
            <v>16748.787657077537</v>
          </cell>
          <cell r="Z258">
            <v>16748.787657077537</v>
          </cell>
          <cell r="AA258">
            <v>16748.787657077537</v>
          </cell>
          <cell r="AB258">
            <v>16748.787657077537</v>
          </cell>
          <cell r="AC258">
            <v>16748.787657077537</v>
          </cell>
          <cell r="AD258">
            <v>16748.787657077537</v>
          </cell>
          <cell r="AE258">
            <v>16748.787657077537</v>
          </cell>
          <cell r="AF258">
            <v>16748.787657077537</v>
          </cell>
          <cell r="AG258">
            <v>16748.787657077537</v>
          </cell>
          <cell r="AH258">
            <v>16748.787657077537</v>
          </cell>
          <cell r="AI258">
            <v>16748.787657077537</v>
          </cell>
          <cell r="AJ258">
            <v>16748.787657077537</v>
          </cell>
          <cell r="AK258">
            <v>16748.787657077537</v>
          </cell>
          <cell r="AL258">
            <v>16748.787657077537</v>
          </cell>
          <cell r="AM258">
            <v>16748.787657077537</v>
          </cell>
          <cell r="AN258">
            <v>16748.787657077537</v>
          </cell>
          <cell r="AO258">
            <v>16748.787657077537</v>
          </cell>
          <cell r="AP258">
            <v>16748.787657077537</v>
          </cell>
          <cell r="AQ258">
            <v>16748.787657077537</v>
          </cell>
          <cell r="AR258">
            <v>16748.787657077537</v>
          </cell>
          <cell r="AS258">
            <v>16748.787657077537</v>
          </cell>
          <cell r="AT258">
            <v>16748.787657077537</v>
          </cell>
          <cell r="AU258">
            <v>16748.787657077537</v>
          </cell>
          <cell r="AV258">
            <v>16748.787657077537</v>
          </cell>
          <cell r="AW258">
            <v>16748.787657077537</v>
          </cell>
          <cell r="AX258">
            <v>16748.787657077537</v>
          </cell>
          <cell r="AY258">
            <v>16748.787657077537</v>
          </cell>
          <cell r="AZ258">
            <v>16748.787657077537</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row>
        <row r="259">
          <cell r="B259" t="str">
            <v>Buses|2028</v>
          </cell>
          <cell r="E259">
            <v>16748.787657077537</v>
          </cell>
          <cell r="F259">
            <v>16748.787657077537</v>
          </cell>
          <cell r="G259">
            <v>16748.787657077537</v>
          </cell>
          <cell r="H259">
            <v>16748.787657077537</v>
          </cell>
          <cell r="I259">
            <v>16748.787657077537</v>
          </cell>
          <cell r="J259">
            <v>16748.787657077537</v>
          </cell>
          <cell r="K259">
            <v>16748.787657077537</v>
          </cell>
          <cell r="L259">
            <v>16748.787657077537</v>
          </cell>
          <cell r="M259">
            <v>16748.787657077537</v>
          </cell>
          <cell r="N259">
            <v>16748.787657077537</v>
          </cell>
          <cell r="O259">
            <v>16748.787657077537</v>
          </cell>
          <cell r="P259">
            <v>16748.787657077537</v>
          </cell>
          <cell r="Q259">
            <v>16748.787657077537</v>
          </cell>
          <cell r="R259">
            <v>16748.787657077537</v>
          </cell>
          <cell r="S259">
            <v>16748.787657077537</v>
          </cell>
          <cell r="T259">
            <v>16748.787657077537</v>
          </cell>
          <cell r="U259">
            <v>16748.787657077537</v>
          </cell>
          <cell r="V259">
            <v>16748.787657077537</v>
          </cell>
          <cell r="W259">
            <v>16748.787657077537</v>
          </cell>
          <cell r="X259">
            <v>16748.787657077537</v>
          </cell>
          <cell r="Y259">
            <v>16748.787657077537</v>
          </cell>
          <cell r="Z259">
            <v>16748.787657077537</v>
          </cell>
          <cell r="AA259">
            <v>16748.787657077537</v>
          </cell>
          <cell r="AB259">
            <v>16748.787657077537</v>
          </cell>
          <cell r="AC259">
            <v>16748.787657077537</v>
          </cell>
          <cell r="AD259">
            <v>16748.787657077537</v>
          </cell>
          <cell r="AE259">
            <v>16748.787657077537</v>
          </cell>
          <cell r="AF259">
            <v>16748.787657077537</v>
          </cell>
          <cell r="AG259">
            <v>16748.787657077537</v>
          </cell>
          <cell r="AH259">
            <v>16748.787657077537</v>
          </cell>
          <cell r="AI259">
            <v>16748.787657077537</v>
          </cell>
          <cell r="AJ259">
            <v>16748.787657077537</v>
          </cell>
          <cell r="AK259">
            <v>16748.787657077537</v>
          </cell>
          <cell r="AL259">
            <v>16748.787657077537</v>
          </cell>
          <cell r="AM259">
            <v>16748.787657077537</v>
          </cell>
          <cell r="AN259">
            <v>16748.787657077537</v>
          </cell>
          <cell r="AO259">
            <v>16748.787657077537</v>
          </cell>
          <cell r="AP259">
            <v>16748.787657077537</v>
          </cell>
          <cell r="AQ259">
            <v>16748.787657077537</v>
          </cell>
          <cell r="AR259">
            <v>16748.787657077537</v>
          </cell>
          <cell r="AS259">
            <v>16748.787657077537</v>
          </cell>
          <cell r="AT259">
            <v>16748.787657077537</v>
          </cell>
          <cell r="AU259">
            <v>16748.787657077537</v>
          </cell>
          <cell r="AV259">
            <v>16748.787657077537</v>
          </cell>
          <cell r="AW259">
            <v>16748.787657077537</v>
          </cell>
          <cell r="AX259">
            <v>16748.787657077537</v>
          </cell>
          <cell r="AY259">
            <v>16748.787657077537</v>
          </cell>
          <cell r="AZ259">
            <v>16748.787657077537</v>
          </cell>
          <cell r="BA259">
            <v>16748.787657077537</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row>
        <row r="260">
          <cell r="B260" t="str">
            <v>Buses|2029</v>
          </cell>
          <cell r="E260">
            <v>16748.787657077537</v>
          </cell>
          <cell r="F260">
            <v>16748.787657077537</v>
          </cell>
          <cell r="G260">
            <v>16748.787657077537</v>
          </cell>
          <cell r="H260">
            <v>16748.787657077537</v>
          </cell>
          <cell r="I260">
            <v>16748.787657077537</v>
          </cell>
          <cell r="J260">
            <v>16748.787657077537</v>
          </cell>
          <cell r="K260">
            <v>16748.787657077537</v>
          </cell>
          <cell r="L260">
            <v>16748.787657077537</v>
          </cell>
          <cell r="M260">
            <v>16748.787657077537</v>
          </cell>
          <cell r="N260">
            <v>16748.787657077537</v>
          </cell>
          <cell r="O260">
            <v>16748.787657077537</v>
          </cell>
          <cell r="P260">
            <v>16748.787657077537</v>
          </cell>
          <cell r="Q260">
            <v>16748.787657077537</v>
          </cell>
          <cell r="R260">
            <v>16748.787657077537</v>
          </cell>
          <cell r="S260">
            <v>16748.787657077537</v>
          </cell>
          <cell r="T260">
            <v>16748.787657077537</v>
          </cell>
          <cell r="U260">
            <v>16748.787657077537</v>
          </cell>
          <cell r="V260">
            <v>16748.787657077537</v>
          </cell>
          <cell r="W260">
            <v>16748.787657077537</v>
          </cell>
          <cell r="X260">
            <v>16748.787657077537</v>
          </cell>
          <cell r="Y260">
            <v>16748.787657077537</v>
          </cell>
          <cell r="Z260">
            <v>16748.787657077537</v>
          </cell>
          <cell r="AA260">
            <v>16748.787657077537</v>
          </cell>
          <cell r="AB260">
            <v>16748.787657077537</v>
          </cell>
          <cell r="AC260">
            <v>16748.787657077537</v>
          </cell>
          <cell r="AD260">
            <v>16748.787657077537</v>
          </cell>
          <cell r="AE260">
            <v>16748.787657077537</v>
          </cell>
          <cell r="AF260">
            <v>16748.787657077537</v>
          </cell>
          <cell r="AG260">
            <v>16748.787657077537</v>
          </cell>
          <cell r="AH260">
            <v>16748.787657077537</v>
          </cell>
          <cell r="AI260">
            <v>16748.787657077537</v>
          </cell>
          <cell r="AJ260">
            <v>16748.787657077537</v>
          </cell>
          <cell r="AK260">
            <v>16748.787657077537</v>
          </cell>
          <cell r="AL260">
            <v>16748.787657077537</v>
          </cell>
          <cell r="AM260">
            <v>16748.787657077537</v>
          </cell>
          <cell r="AN260">
            <v>16748.787657077537</v>
          </cell>
          <cell r="AO260">
            <v>16748.787657077537</v>
          </cell>
          <cell r="AP260">
            <v>16748.787657077537</v>
          </cell>
          <cell r="AQ260">
            <v>16748.787657077537</v>
          </cell>
          <cell r="AR260">
            <v>16748.787657077537</v>
          </cell>
          <cell r="AS260">
            <v>16748.787657077537</v>
          </cell>
          <cell r="AT260">
            <v>16748.787657077537</v>
          </cell>
          <cell r="AU260">
            <v>16748.787657077537</v>
          </cell>
          <cell r="AV260">
            <v>16748.787657077537</v>
          </cell>
          <cell r="AW260">
            <v>16748.787657077537</v>
          </cell>
          <cell r="AX260">
            <v>16748.787657077537</v>
          </cell>
          <cell r="AY260">
            <v>16748.787657077537</v>
          </cell>
          <cell r="AZ260">
            <v>16748.787657077537</v>
          </cell>
          <cell r="BA260">
            <v>16748.787657077537</v>
          </cell>
          <cell r="BB260">
            <v>16748.787657077537</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row>
        <row r="261">
          <cell r="B261" t="str">
            <v>Buses|2030</v>
          </cell>
          <cell r="E261">
            <v>16748.787657077537</v>
          </cell>
          <cell r="F261">
            <v>16748.787657077537</v>
          </cell>
          <cell r="G261">
            <v>16748.787657077537</v>
          </cell>
          <cell r="H261">
            <v>16748.787657077537</v>
          </cell>
          <cell r="I261">
            <v>16748.787657077537</v>
          </cell>
          <cell r="J261">
            <v>16748.787657077537</v>
          </cell>
          <cell r="K261">
            <v>16748.787657077537</v>
          </cell>
          <cell r="L261">
            <v>16748.787657077537</v>
          </cell>
          <cell r="M261">
            <v>16748.787657077537</v>
          </cell>
          <cell r="N261">
            <v>16748.787657077537</v>
          </cell>
          <cell r="O261">
            <v>16748.787657077537</v>
          </cell>
          <cell r="P261">
            <v>16748.787657077537</v>
          </cell>
          <cell r="Q261">
            <v>16748.787657077537</v>
          </cell>
          <cell r="R261">
            <v>16748.787657077537</v>
          </cell>
          <cell r="S261">
            <v>16748.787657077537</v>
          </cell>
          <cell r="T261">
            <v>16748.787657077537</v>
          </cell>
          <cell r="U261">
            <v>16748.787657077537</v>
          </cell>
          <cell r="V261">
            <v>16748.787657077537</v>
          </cell>
          <cell r="W261">
            <v>16748.787657077537</v>
          </cell>
          <cell r="X261">
            <v>16748.787657077537</v>
          </cell>
          <cell r="Y261">
            <v>16748.787657077537</v>
          </cell>
          <cell r="Z261">
            <v>16748.787657077537</v>
          </cell>
          <cell r="AA261">
            <v>16748.787657077537</v>
          </cell>
          <cell r="AB261">
            <v>16748.787657077537</v>
          </cell>
          <cell r="AC261">
            <v>16748.787657077537</v>
          </cell>
          <cell r="AD261">
            <v>16748.787657077537</v>
          </cell>
          <cell r="AE261">
            <v>16748.787657077537</v>
          </cell>
          <cell r="AF261">
            <v>16748.787657077537</v>
          </cell>
          <cell r="AG261">
            <v>16748.787657077537</v>
          </cell>
          <cell r="AH261">
            <v>16748.787657077537</v>
          </cell>
          <cell r="AI261">
            <v>16748.787657077537</v>
          </cell>
          <cell r="AJ261">
            <v>16748.787657077537</v>
          </cell>
          <cell r="AK261">
            <v>16748.787657077537</v>
          </cell>
          <cell r="AL261">
            <v>16748.787657077537</v>
          </cell>
          <cell r="AM261">
            <v>16748.787657077537</v>
          </cell>
          <cell r="AN261">
            <v>16748.787657077537</v>
          </cell>
          <cell r="AO261">
            <v>16748.787657077537</v>
          </cell>
          <cell r="AP261">
            <v>16748.787657077537</v>
          </cell>
          <cell r="AQ261">
            <v>16748.787657077537</v>
          </cell>
          <cell r="AR261">
            <v>16748.787657077537</v>
          </cell>
          <cell r="AS261">
            <v>16748.787657077537</v>
          </cell>
          <cell r="AT261">
            <v>16748.787657077537</v>
          </cell>
          <cell r="AU261">
            <v>16748.787657077537</v>
          </cell>
          <cell r="AV261">
            <v>16748.787657077537</v>
          </cell>
          <cell r="AW261">
            <v>16748.787657077537</v>
          </cell>
          <cell r="AX261">
            <v>16748.787657077537</v>
          </cell>
          <cell r="AY261">
            <v>16748.787657077537</v>
          </cell>
          <cell r="AZ261">
            <v>16748.787657077537</v>
          </cell>
          <cell r="BA261">
            <v>16748.787657077537</v>
          </cell>
          <cell r="BB261">
            <v>16748.787657077537</v>
          </cell>
          <cell r="BC261">
            <v>16748.787657077537</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row>
        <row r="262">
          <cell r="B262" t="str">
            <v>Buses|2031</v>
          </cell>
          <cell r="E262">
            <v>16748.787657077537</v>
          </cell>
          <cell r="F262">
            <v>16748.787657077537</v>
          </cell>
          <cell r="G262">
            <v>16748.787657077537</v>
          </cell>
          <cell r="H262">
            <v>16748.787657077537</v>
          </cell>
          <cell r="I262">
            <v>16748.787657077537</v>
          </cell>
          <cell r="J262">
            <v>16748.787657077537</v>
          </cell>
          <cell r="K262">
            <v>16748.787657077537</v>
          </cell>
          <cell r="L262">
            <v>16748.787657077537</v>
          </cell>
          <cell r="M262">
            <v>16748.787657077537</v>
          </cell>
          <cell r="N262">
            <v>16748.787657077537</v>
          </cell>
          <cell r="O262">
            <v>16748.787657077537</v>
          </cell>
          <cell r="P262">
            <v>16748.787657077537</v>
          </cell>
          <cell r="Q262">
            <v>16748.787657077537</v>
          </cell>
          <cell r="R262">
            <v>16748.787657077537</v>
          </cell>
          <cell r="S262">
            <v>16748.787657077537</v>
          </cell>
          <cell r="T262">
            <v>16748.787657077537</v>
          </cell>
          <cell r="U262">
            <v>16748.787657077537</v>
          </cell>
          <cell r="V262">
            <v>16748.787657077537</v>
          </cell>
          <cell r="W262">
            <v>16748.787657077537</v>
          </cell>
          <cell r="X262">
            <v>16748.787657077537</v>
          </cell>
          <cell r="Y262">
            <v>16748.787657077537</v>
          </cell>
          <cell r="Z262">
            <v>16748.787657077537</v>
          </cell>
          <cell r="AA262">
            <v>16748.787657077537</v>
          </cell>
          <cell r="AB262">
            <v>16748.787657077537</v>
          </cell>
          <cell r="AC262">
            <v>16748.787657077537</v>
          </cell>
          <cell r="AD262">
            <v>16748.787657077537</v>
          </cell>
          <cell r="AE262">
            <v>16748.787657077537</v>
          </cell>
          <cell r="AF262">
            <v>16748.787657077537</v>
          </cell>
          <cell r="AG262">
            <v>16748.787657077537</v>
          </cell>
          <cell r="AH262">
            <v>16748.787657077537</v>
          </cell>
          <cell r="AI262">
            <v>16748.787657077537</v>
          </cell>
          <cell r="AJ262">
            <v>16748.787657077537</v>
          </cell>
          <cell r="AK262">
            <v>16748.787657077537</v>
          </cell>
          <cell r="AL262">
            <v>16748.787657077537</v>
          </cell>
          <cell r="AM262">
            <v>16748.787657077537</v>
          </cell>
          <cell r="AN262">
            <v>16748.787657077537</v>
          </cell>
          <cell r="AO262">
            <v>16748.787657077537</v>
          </cell>
          <cell r="AP262">
            <v>16748.787657077537</v>
          </cell>
          <cell r="AQ262">
            <v>16748.787657077537</v>
          </cell>
          <cell r="AR262">
            <v>16748.787657077537</v>
          </cell>
          <cell r="AS262">
            <v>16748.787657077537</v>
          </cell>
          <cell r="AT262">
            <v>16748.787657077537</v>
          </cell>
          <cell r="AU262">
            <v>16748.787657077537</v>
          </cell>
          <cell r="AV262">
            <v>16748.787657077537</v>
          </cell>
          <cell r="AW262">
            <v>16748.787657077537</v>
          </cell>
          <cell r="AX262">
            <v>16748.787657077537</v>
          </cell>
          <cell r="AY262">
            <v>16748.787657077537</v>
          </cell>
          <cell r="AZ262">
            <v>16748.787657077537</v>
          </cell>
          <cell r="BA262">
            <v>16748.787657077537</v>
          </cell>
          <cell r="BB262">
            <v>16748.787657077537</v>
          </cell>
          <cell r="BC262">
            <v>16748.787657077537</v>
          </cell>
          <cell r="BD262">
            <v>16748.787657077537</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row>
        <row r="263">
          <cell r="B263" t="str">
            <v>Buses|2032</v>
          </cell>
          <cell r="E263">
            <v>16748.787657077537</v>
          </cell>
          <cell r="F263">
            <v>16748.787657077537</v>
          </cell>
          <cell r="G263">
            <v>16748.787657077537</v>
          </cell>
          <cell r="H263">
            <v>16748.787657077537</v>
          </cell>
          <cell r="I263">
            <v>16748.787657077537</v>
          </cell>
          <cell r="J263">
            <v>16748.787657077537</v>
          </cell>
          <cell r="K263">
            <v>16748.787657077537</v>
          </cell>
          <cell r="L263">
            <v>16748.787657077537</v>
          </cell>
          <cell r="M263">
            <v>16748.787657077537</v>
          </cell>
          <cell r="N263">
            <v>16748.787657077537</v>
          </cell>
          <cell r="O263">
            <v>16748.787657077537</v>
          </cell>
          <cell r="P263">
            <v>16748.787657077537</v>
          </cell>
          <cell r="Q263">
            <v>16748.787657077537</v>
          </cell>
          <cell r="R263">
            <v>16748.787657077537</v>
          </cell>
          <cell r="S263">
            <v>16748.787657077537</v>
          </cell>
          <cell r="T263">
            <v>16748.787657077537</v>
          </cell>
          <cell r="U263">
            <v>16748.787657077537</v>
          </cell>
          <cell r="V263">
            <v>16748.787657077537</v>
          </cell>
          <cell r="W263">
            <v>16748.787657077537</v>
          </cell>
          <cell r="X263">
            <v>16748.787657077537</v>
          </cell>
          <cell r="Y263">
            <v>16748.787657077537</v>
          </cell>
          <cell r="Z263">
            <v>16748.787657077537</v>
          </cell>
          <cell r="AA263">
            <v>16748.787657077537</v>
          </cell>
          <cell r="AB263">
            <v>16748.787657077537</v>
          </cell>
          <cell r="AC263">
            <v>16748.787657077537</v>
          </cell>
          <cell r="AD263">
            <v>16748.787657077537</v>
          </cell>
          <cell r="AE263">
            <v>16748.787657077537</v>
          </cell>
          <cell r="AF263">
            <v>16748.787657077537</v>
          </cell>
          <cell r="AG263">
            <v>16748.787657077537</v>
          </cell>
          <cell r="AH263">
            <v>16748.787657077537</v>
          </cell>
          <cell r="AI263">
            <v>16748.787657077537</v>
          </cell>
          <cell r="AJ263">
            <v>16748.787657077537</v>
          </cell>
          <cell r="AK263">
            <v>16748.787657077537</v>
          </cell>
          <cell r="AL263">
            <v>16748.787657077537</v>
          </cell>
          <cell r="AM263">
            <v>16748.787657077537</v>
          </cell>
          <cell r="AN263">
            <v>16748.787657077537</v>
          </cell>
          <cell r="AO263">
            <v>16748.787657077537</v>
          </cell>
          <cell r="AP263">
            <v>16748.787657077537</v>
          </cell>
          <cell r="AQ263">
            <v>16748.787657077537</v>
          </cell>
          <cell r="AR263">
            <v>16748.787657077537</v>
          </cell>
          <cell r="AS263">
            <v>16748.787657077537</v>
          </cell>
          <cell r="AT263">
            <v>16748.787657077537</v>
          </cell>
          <cell r="AU263">
            <v>16748.787657077537</v>
          </cell>
          <cell r="AV263">
            <v>16748.787657077537</v>
          </cell>
          <cell r="AW263">
            <v>16748.787657077537</v>
          </cell>
          <cell r="AX263">
            <v>16748.787657077537</v>
          </cell>
          <cell r="AY263">
            <v>16748.787657077537</v>
          </cell>
          <cell r="AZ263">
            <v>16748.787657077537</v>
          </cell>
          <cell r="BA263">
            <v>16748.787657077537</v>
          </cell>
          <cell r="BB263">
            <v>16748.787657077537</v>
          </cell>
          <cell r="BC263">
            <v>16748.787657077537</v>
          </cell>
          <cell r="BD263">
            <v>16748.787657077537</v>
          </cell>
          <cell r="BE263">
            <v>16748.787657077537</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row>
        <row r="264">
          <cell r="B264" t="str">
            <v>Buses|2033</v>
          </cell>
          <cell r="E264">
            <v>16748.787657077537</v>
          </cell>
          <cell r="F264">
            <v>16748.787657077537</v>
          </cell>
          <cell r="G264">
            <v>16748.787657077537</v>
          </cell>
          <cell r="H264">
            <v>16748.787657077537</v>
          </cell>
          <cell r="I264">
            <v>16748.787657077537</v>
          </cell>
          <cell r="J264">
            <v>16748.787657077537</v>
          </cell>
          <cell r="K264">
            <v>16748.787657077537</v>
          </cell>
          <cell r="L264">
            <v>16748.787657077537</v>
          </cell>
          <cell r="M264">
            <v>16748.787657077537</v>
          </cell>
          <cell r="N264">
            <v>16748.787657077537</v>
          </cell>
          <cell r="O264">
            <v>16748.787657077537</v>
          </cell>
          <cell r="P264">
            <v>16748.787657077537</v>
          </cell>
          <cell r="Q264">
            <v>16748.787657077537</v>
          </cell>
          <cell r="R264">
            <v>16748.787657077537</v>
          </cell>
          <cell r="S264">
            <v>16748.787657077537</v>
          </cell>
          <cell r="T264">
            <v>16748.787657077537</v>
          </cell>
          <cell r="U264">
            <v>16748.787657077537</v>
          </cell>
          <cell r="V264">
            <v>16748.787657077537</v>
          </cell>
          <cell r="W264">
            <v>16748.787657077537</v>
          </cell>
          <cell r="X264">
            <v>16748.787657077537</v>
          </cell>
          <cell r="Y264">
            <v>16748.787657077537</v>
          </cell>
          <cell r="Z264">
            <v>16748.787657077537</v>
          </cell>
          <cell r="AA264">
            <v>16748.787657077537</v>
          </cell>
          <cell r="AB264">
            <v>16748.787657077537</v>
          </cell>
          <cell r="AC264">
            <v>16748.787657077537</v>
          </cell>
          <cell r="AD264">
            <v>16748.787657077537</v>
          </cell>
          <cell r="AE264">
            <v>16748.787657077537</v>
          </cell>
          <cell r="AF264">
            <v>16748.787657077537</v>
          </cell>
          <cell r="AG264">
            <v>16748.787657077537</v>
          </cell>
          <cell r="AH264">
            <v>16748.787657077537</v>
          </cell>
          <cell r="AI264">
            <v>16748.787657077537</v>
          </cell>
          <cell r="AJ264">
            <v>16748.787657077537</v>
          </cell>
          <cell r="AK264">
            <v>16748.787657077537</v>
          </cell>
          <cell r="AL264">
            <v>16748.787657077537</v>
          </cell>
          <cell r="AM264">
            <v>16748.787657077537</v>
          </cell>
          <cell r="AN264">
            <v>16748.787657077537</v>
          </cell>
          <cell r="AO264">
            <v>16748.787657077537</v>
          </cell>
          <cell r="AP264">
            <v>16748.787657077537</v>
          </cell>
          <cell r="AQ264">
            <v>16748.787657077537</v>
          </cell>
          <cell r="AR264">
            <v>16748.787657077537</v>
          </cell>
          <cell r="AS264">
            <v>16748.787657077537</v>
          </cell>
          <cell r="AT264">
            <v>16748.787657077537</v>
          </cell>
          <cell r="AU264">
            <v>16748.787657077537</v>
          </cell>
          <cell r="AV264">
            <v>16748.787657077537</v>
          </cell>
          <cell r="AW264">
            <v>16748.787657077537</v>
          </cell>
          <cell r="AX264">
            <v>16748.787657077537</v>
          </cell>
          <cell r="AY264">
            <v>16748.787657077537</v>
          </cell>
          <cell r="AZ264">
            <v>16748.787657077537</v>
          </cell>
          <cell r="BA264">
            <v>16748.787657077537</v>
          </cell>
          <cell r="BB264">
            <v>16748.787657077537</v>
          </cell>
          <cell r="BC264">
            <v>16748.787657077537</v>
          </cell>
          <cell r="BD264">
            <v>16748.787657077537</v>
          </cell>
          <cell r="BE264">
            <v>16748.787657077537</v>
          </cell>
          <cell r="BF264">
            <v>16748.787657077537</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row>
        <row r="265">
          <cell r="B265" t="str">
            <v>Buses|2034</v>
          </cell>
          <cell r="E265">
            <v>16748.787657077537</v>
          </cell>
          <cell r="F265">
            <v>16748.787657077537</v>
          </cell>
          <cell r="G265">
            <v>16748.787657077537</v>
          </cell>
          <cell r="H265">
            <v>16748.787657077537</v>
          </cell>
          <cell r="I265">
            <v>16748.787657077537</v>
          </cell>
          <cell r="J265">
            <v>16748.787657077537</v>
          </cell>
          <cell r="K265">
            <v>16748.787657077537</v>
          </cell>
          <cell r="L265">
            <v>16748.787657077537</v>
          </cell>
          <cell r="M265">
            <v>16748.787657077537</v>
          </cell>
          <cell r="N265">
            <v>16748.787657077537</v>
          </cell>
          <cell r="O265">
            <v>16748.787657077537</v>
          </cell>
          <cell r="P265">
            <v>16748.787657077537</v>
          </cell>
          <cell r="Q265">
            <v>16748.787657077537</v>
          </cell>
          <cell r="R265">
            <v>16748.787657077537</v>
          </cell>
          <cell r="S265">
            <v>16748.787657077537</v>
          </cell>
          <cell r="T265">
            <v>16748.787657077537</v>
          </cell>
          <cell r="U265">
            <v>16748.787657077537</v>
          </cell>
          <cell r="V265">
            <v>16748.787657077537</v>
          </cell>
          <cell r="W265">
            <v>16748.787657077537</v>
          </cell>
          <cell r="X265">
            <v>16748.787657077537</v>
          </cell>
          <cell r="Y265">
            <v>16748.787657077537</v>
          </cell>
          <cell r="Z265">
            <v>16748.787657077537</v>
          </cell>
          <cell r="AA265">
            <v>16748.787657077537</v>
          </cell>
          <cell r="AB265">
            <v>16748.787657077537</v>
          </cell>
          <cell r="AC265">
            <v>16748.787657077537</v>
          </cell>
          <cell r="AD265">
            <v>16748.787657077537</v>
          </cell>
          <cell r="AE265">
            <v>16748.787657077537</v>
          </cell>
          <cell r="AF265">
            <v>16748.787657077537</v>
          </cell>
          <cell r="AG265">
            <v>16748.787657077537</v>
          </cell>
          <cell r="AH265">
            <v>16748.787657077537</v>
          </cell>
          <cell r="AI265">
            <v>16748.787657077537</v>
          </cell>
          <cell r="AJ265">
            <v>16748.787657077537</v>
          </cell>
          <cell r="AK265">
            <v>16748.787657077537</v>
          </cell>
          <cell r="AL265">
            <v>16748.787657077537</v>
          </cell>
          <cell r="AM265">
            <v>16748.787657077537</v>
          </cell>
          <cell r="AN265">
            <v>16748.787657077537</v>
          </cell>
          <cell r="AO265">
            <v>16748.787657077537</v>
          </cell>
          <cell r="AP265">
            <v>16748.787657077537</v>
          </cell>
          <cell r="AQ265">
            <v>16748.787657077537</v>
          </cell>
          <cell r="AR265">
            <v>16748.787657077537</v>
          </cell>
          <cell r="AS265">
            <v>16748.787657077537</v>
          </cell>
          <cell r="AT265">
            <v>16748.787657077537</v>
          </cell>
          <cell r="AU265">
            <v>16748.787657077537</v>
          </cell>
          <cell r="AV265">
            <v>16748.787657077537</v>
          </cell>
          <cell r="AW265">
            <v>16748.787657077537</v>
          </cell>
          <cell r="AX265">
            <v>16748.787657077537</v>
          </cell>
          <cell r="AY265">
            <v>16748.787657077537</v>
          </cell>
          <cell r="AZ265">
            <v>16748.787657077537</v>
          </cell>
          <cell r="BA265">
            <v>16748.787657077537</v>
          </cell>
          <cell r="BB265">
            <v>16748.787657077537</v>
          </cell>
          <cell r="BC265">
            <v>16748.787657077537</v>
          </cell>
          <cell r="BD265">
            <v>16748.787657077537</v>
          </cell>
          <cell r="BE265">
            <v>16748.787657077537</v>
          </cell>
          <cell r="BF265">
            <v>16748.787657077537</v>
          </cell>
          <cell r="BG265">
            <v>16748.787657077537</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row>
        <row r="266">
          <cell r="B266" t="str">
            <v>Buses|2035</v>
          </cell>
          <cell r="E266">
            <v>16748.787657077537</v>
          </cell>
          <cell r="F266">
            <v>16748.787657077537</v>
          </cell>
          <cell r="G266">
            <v>16748.787657077537</v>
          </cell>
          <cell r="H266">
            <v>16748.787657077537</v>
          </cell>
          <cell r="I266">
            <v>16748.787657077537</v>
          </cell>
          <cell r="J266">
            <v>16748.787657077537</v>
          </cell>
          <cell r="K266">
            <v>16748.787657077537</v>
          </cell>
          <cell r="L266">
            <v>16748.787657077537</v>
          </cell>
          <cell r="M266">
            <v>16748.787657077537</v>
          </cell>
          <cell r="N266">
            <v>16748.787657077537</v>
          </cell>
          <cell r="O266">
            <v>16748.787657077537</v>
          </cell>
          <cell r="P266">
            <v>16748.787657077537</v>
          </cell>
          <cell r="Q266">
            <v>16748.787657077537</v>
          </cell>
          <cell r="R266">
            <v>16748.787657077537</v>
          </cell>
          <cell r="S266">
            <v>16748.787657077537</v>
          </cell>
          <cell r="T266">
            <v>16748.787657077537</v>
          </cell>
          <cell r="U266">
            <v>16748.787657077537</v>
          </cell>
          <cell r="V266">
            <v>16748.787657077537</v>
          </cell>
          <cell r="W266">
            <v>16748.787657077537</v>
          </cell>
          <cell r="X266">
            <v>16748.787657077537</v>
          </cell>
          <cell r="Y266">
            <v>16748.787657077537</v>
          </cell>
          <cell r="Z266">
            <v>16748.787657077537</v>
          </cell>
          <cell r="AA266">
            <v>16748.787657077537</v>
          </cell>
          <cell r="AB266">
            <v>16748.787657077537</v>
          </cell>
          <cell r="AC266">
            <v>16748.787657077537</v>
          </cell>
          <cell r="AD266">
            <v>16748.787657077537</v>
          </cell>
          <cell r="AE266">
            <v>16748.787657077537</v>
          </cell>
          <cell r="AF266">
            <v>16748.787657077537</v>
          </cell>
          <cell r="AG266">
            <v>16748.787657077537</v>
          </cell>
          <cell r="AH266">
            <v>16748.787657077537</v>
          </cell>
          <cell r="AI266">
            <v>16748.787657077537</v>
          </cell>
          <cell r="AJ266">
            <v>16748.787657077537</v>
          </cell>
          <cell r="AK266">
            <v>16748.787657077537</v>
          </cell>
          <cell r="AL266">
            <v>16748.787657077537</v>
          </cell>
          <cell r="AM266">
            <v>16748.787657077537</v>
          </cell>
          <cell r="AN266">
            <v>16748.787657077537</v>
          </cell>
          <cell r="AO266">
            <v>16748.787657077537</v>
          </cell>
          <cell r="AP266">
            <v>16748.787657077537</v>
          </cell>
          <cell r="AQ266">
            <v>16748.787657077537</v>
          </cell>
          <cell r="AR266">
            <v>16748.787657077537</v>
          </cell>
          <cell r="AS266">
            <v>16748.787657077537</v>
          </cell>
          <cell r="AT266">
            <v>16748.787657077537</v>
          </cell>
          <cell r="AU266">
            <v>16748.787657077537</v>
          </cell>
          <cell r="AV266">
            <v>16748.787657077537</v>
          </cell>
          <cell r="AW266">
            <v>16748.787657077537</v>
          </cell>
          <cell r="AX266">
            <v>16748.787657077537</v>
          </cell>
          <cell r="AY266">
            <v>16748.787657077537</v>
          </cell>
          <cell r="AZ266">
            <v>16748.787657077537</v>
          </cell>
          <cell r="BA266">
            <v>16748.787657077537</v>
          </cell>
          <cell r="BB266">
            <v>16748.787657077537</v>
          </cell>
          <cell r="BC266">
            <v>16748.787657077537</v>
          </cell>
          <cell r="BD266">
            <v>16748.787657077537</v>
          </cell>
          <cell r="BE266">
            <v>16748.787657077537</v>
          </cell>
          <cell r="BF266">
            <v>16748.787657077537</v>
          </cell>
          <cell r="BG266">
            <v>16748.787657077537</v>
          </cell>
          <cell r="BH266">
            <v>16748.787657077537</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row>
        <row r="267">
          <cell r="B267" t="str">
            <v>Buses|2036</v>
          </cell>
          <cell r="E267">
            <v>16748.787657077537</v>
          </cell>
          <cell r="F267">
            <v>16748.787657077537</v>
          </cell>
          <cell r="G267">
            <v>16748.787657077537</v>
          </cell>
          <cell r="H267">
            <v>16748.787657077537</v>
          </cell>
          <cell r="I267">
            <v>16748.787657077537</v>
          </cell>
          <cell r="J267">
            <v>16748.787657077537</v>
          </cell>
          <cell r="K267">
            <v>16748.787657077537</v>
          </cell>
          <cell r="L267">
            <v>16748.787657077537</v>
          </cell>
          <cell r="M267">
            <v>16748.787657077537</v>
          </cell>
          <cell r="N267">
            <v>16748.787657077537</v>
          </cell>
          <cell r="O267">
            <v>16748.787657077537</v>
          </cell>
          <cell r="P267">
            <v>16748.787657077537</v>
          </cell>
          <cell r="Q267">
            <v>16748.787657077537</v>
          </cell>
          <cell r="R267">
            <v>16748.787657077537</v>
          </cell>
          <cell r="S267">
            <v>16748.787657077537</v>
          </cell>
          <cell r="T267">
            <v>16748.787657077537</v>
          </cell>
          <cell r="U267">
            <v>16748.787657077537</v>
          </cell>
          <cell r="V267">
            <v>16748.787657077537</v>
          </cell>
          <cell r="W267">
            <v>16748.787657077537</v>
          </cell>
          <cell r="X267">
            <v>16748.787657077537</v>
          </cell>
          <cell r="Y267">
            <v>16748.787657077537</v>
          </cell>
          <cell r="Z267">
            <v>16748.787657077537</v>
          </cell>
          <cell r="AA267">
            <v>16748.787657077537</v>
          </cell>
          <cell r="AB267">
            <v>16748.787657077537</v>
          </cell>
          <cell r="AC267">
            <v>16748.787657077537</v>
          </cell>
          <cell r="AD267">
            <v>16748.787657077537</v>
          </cell>
          <cell r="AE267">
            <v>16748.787657077537</v>
          </cell>
          <cell r="AF267">
            <v>16748.787657077537</v>
          </cell>
          <cell r="AG267">
            <v>16748.787657077537</v>
          </cell>
          <cell r="AH267">
            <v>16748.787657077537</v>
          </cell>
          <cell r="AI267">
            <v>16748.787657077537</v>
          </cell>
          <cell r="AJ267">
            <v>16748.787657077537</v>
          </cell>
          <cell r="AK267">
            <v>16748.787657077537</v>
          </cell>
          <cell r="AL267">
            <v>16748.787657077537</v>
          </cell>
          <cell r="AM267">
            <v>16748.787657077537</v>
          </cell>
          <cell r="AN267">
            <v>16748.787657077537</v>
          </cell>
          <cell r="AO267">
            <v>16748.787657077537</v>
          </cell>
          <cell r="AP267">
            <v>16748.787657077537</v>
          </cell>
          <cell r="AQ267">
            <v>16748.787657077537</v>
          </cell>
          <cell r="AR267">
            <v>16748.787657077537</v>
          </cell>
          <cell r="AS267">
            <v>16748.787657077537</v>
          </cell>
          <cell r="AT267">
            <v>16748.787657077537</v>
          </cell>
          <cell r="AU267">
            <v>16748.787657077537</v>
          </cell>
          <cell r="AV267">
            <v>16748.787657077537</v>
          </cell>
          <cell r="AW267">
            <v>16748.787657077537</v>
          </cell>
          <cell r="AX267">
            <v>16748.787657077537</v>
          </cell>
          <cell r="AY267">
            <v>16748.787657077537</v>
          </cell>
          <cell r="AZ267">
            <v>16748.787657077537</v>
          </cell>
          <cell r="BA267">
            <v>16748.787657077537</v>
          </cell>
          <cell r="BB267">
            <v>16748.787657077537</v>
          </cell>
          <cell r="BC267">
            <v>16748.787657077537</v>
          </cell>
          <cell r="BD267">
            <v>16748.787657077537</v>
          </cell>
          <cell r="BE267">
            <v>16748.787657077537</v>
          </cell>
          <cell r="BF267">
            <v>16748.787657077537</v>
          </cell>
          <cell r="BG267">
            <v>16748.787657077537</v>
          </cell>
          <cell r="BH267">
            <v>16748.787657077537</v>
          </cell>
          <cell r="BI267">
            <v>16748.787657077537</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row>
        <row r="268">
          <cell r="B268" t="str">
            <v>Buses|2037</v>
          </cell>
          <cell r="E268">
            <v>16748.787657077537</v>
          </cell>
          <cell r="F268">
            <v>16748.787657077537</v>
          </cell>
          <cell r="G268">
            <v>16748.787657077537</v>
          </cell>
          <cell r="H268">
            <v>16748.787657077537</v>
          </cell>
          <cell r="I268">
            <v>16748.787657077537</v>
          </cell>
          <cell r="J268">
            <v>16748.787657077537</v>
          </cell>
          <cell r="K268">
            <v>16748.787657077537</v>
          </cell>
          <cell r="L268">
            <v>16748.787657077537</v>
          </cell>
          <cell r="M268">
            <v>16748.787657077537</v>
          </cell>
          <cell r="N268">
            <v>16748.787657077537</v>
          </cell>
          <cell r="O268">
            <v>16748.787657077537</v>
          </cell>
          <cell r="P268">
            <v>16748.787657077537</v>
          </cell>
          <cell r="Q268">
            <v>16748.787657077537</v>
          </cell>
          <cell r="R268">
            <v>16748.787657077537</v>
          </cell>
          <cell r="S268">
            <v>16748.787657077537</v>
          </cell>
          <cell r="T268">
            <v>16748.787657077537</v>
          </cell>
          <cell r="U268">
            <v>16748.787657077537</v>
          </cell>
          <cell r="V268">
            <v>16748.787657077537</v>
          </cell>
          <cell r="W268">
            <v>16748.787657077537</v>
          </cell>
          <cell r="X268">
            <v>16748.787657077537</v>
          </cell>
          <cell r="Y268">
            <v>16748.787657077537</v>
          </cell>
          <cell r="Z268">
            <v>16748.787657077537</v>
          </cell>
          <cell r="AA268">
            <v>16748.787657077537</v>
          </cell>
          <cell r="AB268">
            <v>16748.787657077537</v>
          </cell>
          <cell r="AC268">
            <v>16748.787657077537</v>
          </cell>
          <cell r="AD268">
            <v>16748.787657077537</v>
          </cell>
          <cell r="AE268">
            <v>16748.787657077537</v>
          </cell>
          <cell r="AF268">
            <v>16748.787657077537</v>
          </cell>
          <cell r="AG268">
            <v>16748.787657077537</v>
          </cell>
          <cell r="AH268">
            <v>16748.787657077537</v>
          </cell>
          <cell r="AI268">
            <v>16748.787657077537</v>
          </cell>
          <cell r="AJ268">
            <v>16748.787657077537</v>
          </cell>
          <cell r="AK268">
            <v>16748.787657077537</v>
          </cell>
          <cell r="AL268">
            <v>16748.787657077537</v>
          </cell>
          <cell r="AM268">
            <v>16748.787657077537</v>
          </cell>
          <cell r="AN268">
            <v>16748.787657077537</v>
          </cell>
          <cell r="AO268">
            <v>16748.787657077537</v>
          </cell>
          <cell r="AP268">
            <v>16748.787657077537</v>
          </cell>
          <cell r="AQ268">
            <v>16748.787657077537</v>
          </cell>
          <cell r="AR268">
            <v>16748.787657077537</v>
          </cell>
          <cell r="AS268">
            <v>16748.787657077537</v>
          </cell>
          <cell r="AT268">
            <v>16748.787657077537</v>
          </cell>
          <cell r="AU268">
            <v>16748.787657077537</v>
          </cell>
          <cell r="AV268">
            <v>16748.787657077537</v>
          </cell>
          <cell r="AW268">
            <v>16748.787657077537</v>
          </cell>
          <cell r="AX268">
            <v>16748.787657077537</v>
          </cell>
          <cell r="AY268">
            <v>16748.787657077537</v>
          </cell>
          <cell r="AZ268">
            <v>16748.787657077537</v>
          </cell>
          <cell r="BA268">
            <v>16748.787657077537</v>
          </cell>
          <cell r="BB268">
            <v>16748.787657077537</v>
          </cell>
          <cell r="BC268">
            <v>16748.787657077537</v>
          </cell>
          <cell r="BD268">
            <v>16748.787657077537</v>
          </cell>
          <cell r="BE268">
            <v>16748.787657077537</v>
          </cell>
          <cell r="BF268">
            <v>16748.787657077537</v>
          </cell>
          <cell r="BG268">
            <v>16748.787657077537</v>
          </cell>
          <cell r="BH268">
            <v>16748.787657077537</v>
          </cell>
          <cell r="BI268">
            <v>16748.787657077537</v>
          </cell>
          <cell r="BJ268">
            <v>16748.787657077537</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row>
        <row r="269">
          <cell r="B269" t="str">
            <v>Buses|2038</v>
          </cell>
          <cell r="E269">
            <v>16748.787657077537</v>
          </cell>
          <cell r="F269">
            <v>16748.787657077537</v>
          </cell>
          <cell r="G269">
            <v>16748.787657077537</v>
          </cell>
          <cell r="H269">
            <v>16748.787657077537</v>
          </cell>
          <cell r="I269">
            <v>16748.787657077537</v>
          </cell>
          <cell r="J269">
            <v>16748.787657077537</v>
          </cell>
          <cell r="K269">
            <v>16748.787657077537</v>
          </cell>
          <cell r="L269">
            <v>16748.787657077537</v>
          </cell>
          <cell r="M269">
            <v>16748.787657077537</v>
          </cell>
          <cell r="N269">
            <v>16748.787657077537</v>
          </cell>
          <cell r="O269">
            <v>16748.787657077537</v>
          </cell>
          <cell r="P269">
            <v>16748.787657077537</v>
          </cell>
          <cell r="Q269">
            <v>16748.787657077537</v>
          </cell>
          <cell r="R269">
            <v>16748.787657077537</v>
          </cell>
          <cell r="S269">
            <v>16748.787657077537</v>
          </cell>
          <cell r="T269">
            <v>16748.787657077537</v>
          </cell>
          <cell r="U269">
            <v>16748.787657077537</v>
          </cell>
          <cell r="V269">
            <v>16748.787657077537</v>
          </cell>
          <cell r="W269">
            <v>16748.787657077537</v>
          </cell>
          <cell r="X269">
            <v>16748.787657077537</v>
          </cell>
          <cell r="Y269">
            <v>16748.787657077537</v>
          </cell>
          <cell r="Z269">
            <v>16748.787657077537</v>
          </cell>
          <cell r="AA269">
            <v>16748.787657077537</v>
          </cell>
          <cell r="AB269">
            <v>16748.787657077537</v>
          </cell>
          <cell r="AC269">
            <v>16748.787657077537</v>
          </cell>
          <cell r="AD269">
            <v>16748.787657077537</v>
          </cell>
          <cell r="AE269">
            <v>16748.787657077537</v>
          </cell>
          <cell r="AF269">
            <v>16748.787657077537</v>
          </cell>
          <cell r="AG269">
            <v>16748.787657077537</v>
          </cell>
          <cell r="AH269">
            <v>16748.787657077537</v>
          </cell>
          <cell r="AI269">
            <v>16748.787657077537</v>
          </cell>
          <cell r="AJ269">
            <v>16748.787657077537</v>
          </cell>
          <cell r="AK269">
            <v>16748.787657077537</v>
          </cell>
          <cell r="AL269">
            <v>16748.787657077537</v>
          </cell>
          <cell r="AM269">
            <v>16748.787657077537</v>
          </cell>
          <cell r="AN269">
            <v>16748.787657077537</v>
          </cell>
          <cell r="AO269">
            <v>16748.787657077537</v>
          </cell>
          <cell r="AP269">
            <v>16748.787657077537</v>
          </cell>
          <cell r="AQ269">
            <v>16748.787657077537</v>
          </cell>
          <cell r="AR269">
            <v>16748.787657077537</v>
          </cell>
          <cell r="AS269">
            <v>16748.787657077537</v>
          </cell>
          <cell r="AT269">
            <v>16748.787657077537</v>
          </cell>
          <cell r="AU269">
            <v>16748.787657077537</v>
          </cell>
          <cell r="AV269">
            <v>16748.787657077537</v>
          </cell>
          <cell r="AW269">
            <v>16748.787657077537</v>
          </cell>
          <cell r="AX269">
            <v>16748.787657077537</v>
          </cell>
          <cell r="AY269">
            <v>16748.787657077537</v>
          </cell>
          <cell r="AZ269">
            <v>16748.787657077537</v>
          </cell>
          <cell r="BA269">
            <v>16748.787657077537</v>
          </cell>
          <cell r="BB269">
            <v>16748.787657077537</v>
          </cell>
          <cell r="BC269">
            <v>16748.787657077537</v>
          </cell>
          <cell r="BD269">
            <v>16748.787657077537</v>
          </cell>
          <cell r="BE269">
            <v>16748.787657077537</v>
          </cell>
          <cell r="BF269">
            <v>16748.787657077537</v>
          </cell>
          <cell r="BG269">
            <v>16748.787657077537</v>
          </cell>
          <cell r="BH269">
            <v>16748.787657077537</v>
          </cell>
          <cell r="BI269">
            <v>16748.787657077537</v>
          </cell>
          <cell r="BJ269">
            <v>16748.787657077537</v>
          </cell>
          <cell r="BK269">
            <v>16748.787657077537</v>
          </cell>
          <cell r="BL269">
            <v>0</v>
          </cell>
          <cell r="BM269">
            <v>0</v>
          </cell>
          <cell r="BN269">
            <v>0</v>
          </cell>
          <cell r="BO269">
            <v>0</v>
          </cell>
          <cell r="BP269">
            <v>0</v>
          </cell>
          <cell r="BQ269">
            <v>0</v>
          </cell>
          <cell r="BR269">
            <v>0</v>
          </cell>
          <cell r="BS269">
            <v>0</v>
          </cell>
          <cell r="BT269">
            <v>0</v>
          </cell>
          <cell r="BU269">
            <v>0</v>
          </cell>
          <cell r="BV269">
            <v>0</v>
          </cell>
          <cell r="BW269">
            <v>0</v>
          </cell>
        </row>
        <row r="270">
          <cell r="B270" t="str">
            <v>Buses|2039</v>
          </cell>
          <cell r="E270">
            <v>16748.787657077537</v>
          </cell>
          <cell r="F270">
            <v>16748.787657077537</v>
          </cell>
          <cell r="G270">
            <v>16748.787657077537</v>
          </cell>
          <cell r="H270">
            <v>16748.787657077537</v>
          </cell>
          <cell r="I270">
            <v>16748.787657077537</v>
          </cell>
          <cell r="J270">
            <v>16748.787657077537</v>
          </cell>
          <cell r="K270">
            <v>16748.787657077537</v>
          </cell>
          <cell r="L270">
            <v>16748.787657077537</v>
          </cell>
          <cell r="M270">
            <v>16748.787657077537</v>
          </cell>
          <cell r="N270">
            <v>16748.787657077537</v>
          </cell>
          <cell r="O270">
            <v>16748.787657077537</v>
          </cell>
          <cell r="P270">
            <v>16748.787657077537</v>
          </cell>
          <cell r="Q270">
            <v>16748.787657077537</v>
          </cell>
          <cell r="R270">
            <v>16748.787657077537</v>
          </cell>
          <cell r="S270">
            <v>16748.787657077537</v>
          </cell>
          <cell r="T270">
            <v>16748.787657077537</v>
          </cell>
          <cell r="U270">
            <v>16748.787657077537</v>
          </cell>
          <cell r="V270">
            <v>16748.787657077537</v>
          </cell>
          <cell r="W270">
            <v>16748.787657077537</v>
          </cell>
          <cell r="X270">
            <v>16748.787657077537</v>
          </cell>
          <cell r="Y270">
            <v>16748.787657077537</v>
          </cell>
          <cell r="Z270">
            <v>16748.787657077537</v>
          </cell>
          <cell r="AA270">
            <v>16748.787657077537</v>
          </cell>
          <cell r="AB270">
            <v>16748.787657077537</v>
          </cell>
          <cell r="AC270">
            <v>16748.787657077537</v>
          </cell>
          <cell r="AD270">
            <v>16748.787657077537</v>
          </cell>
          <cell r="AE270">
            <v>16748.787657077537</v>
          </cell>
          <cell r="AF270">
            <v>16748.787657077537</v>
          </cell>
          <cell r="AG270">
            <v>16748.787657077537</v>
          </cell>
          <cell r="AH270">
            <v>16748.787657077537</v>
          </cell>
          <cell r="AI270">
            <v>16748.787657077537</v>
          </cell>
          <cell r="AJ270">
            <v>16748.787657077537</v>
          </cell>
          <cell r="AK270">
            <v>16748.787657077537</v>
          </cell>
          <cell r="AL270">
            <v>16748.787657077537</v>
          </cell>
          <cell r="AM270">
            <v>16748.787657077537</v>
          </cell>
          <cell r="AN270">
            <v>16748.787657077537</v>
          </cell>
          <cell r="AO270">
            <v>16748.787657077537</v>
          </cell>
          <cell r="AP270">
            <v>16748.787657077537</v>
          </cell>
          <cell r="AQ270">
            <v>16748.787657077537</v>
          </cell>
          <cell r="AR270">
            <v>16748.787657077537</v>
          </cell>
          <cell r="AS270">
            <v>16748.787657077537</v>
          </cell>
          <cell r="AT270">
            <v>16748.787657077537</v>
          </cell>
          <cell r="AU270">
            <v>16748.787657077537</v>
          </cell>
          <cell r="AV270">
            <v>16748.787657077537</v>
          </cell>
          <cell r="AW270">
            <v>16748.787657077537</v>
          </cell>
          <cell r="AX270">
            <v>16748.787657077537</v>
          </cell>
          <cell r="AY270">
            <v>16748.787657077537</v>
          </cell>
          <cell r="AZ270">
            <v>16748.787657077537</v>
          </cell>
          <cell r="BA270">
            <v>16748.787657077537</v>
          </cell>
          <cell r="BB270">
            <v>16748.787657077537</v>
          </cell>
          <cell r="BC270">
            <v>16748.787657077537</v>
          </cell>
          <cell r="BD270">
            <v>16748.787657077537</v>
          </cell>
          <cell r="BE270">
            <v>16748.787657077537</v>
          </cell>
          <cell r="BF270">
            <v>16748.787657077537</v>
          </cell>
          <cell r="BG270">
            <v>16748.787657077537</v>
          </cell>
          <cell r="BH270">
            <v>16748.787657077537</v>
          </cell>
          <cell r="BI270">
            <v>16748.787657077537</v>
          </cell>
          <cell r="BJ270">
            <v>16748.787657077537</v>
          </cell>
          <cell r="BK270">
            <v>16748.787657077537</v>
          </cell>
          <cell r="BL270">
            <v>16748.787657077537</v>
          </cell>
          <cell r="BM270">
            <v>0</v>
          </cell>
          <cell r="BN270">
            <v>0</v>
          </cell>
          <cell r="BO270">
            <v>0</v>
          </cell>
          <cell r="BP270">
            <v>0</v>
          </cell>
          <cell r="BQ270">
            <v>0</v>
          </cell>
          <cell r="BR270">
            <v>0</v>
          </cell>
          <cell r="BS270">
            <v>0</v>
          </cell>
          <cell r="BT270">
            <v>0</v>
          </cell>
          <cell r="BU270">
            <v>0</v>
          </cell>
          <cell r="BV270">
            <v>0</v>
          </cell>
          <cell r="BW270">
            <v>0</v>
          </cell>
        </row>
        <row r="271">
          <cell r="B271" t="str">
            <v>Buses|2040</v>
          </cell>
          <cell r="E271">
            <v>16748.787657077537</v>
          </cell>
          <cell r="F271">
            <v>16748.787657077537</v>
          </cell>
          <cell r="G271">
            <v>16748.787657077537</v>
          </cell>
          <cell r="H271">
            <v>16748.787657077537</v>
          </cell>
          <cell r="I271">
            <v>16748.787657077537</v>
          </cell>
          <cell r="J271">
            <v>16748.787657077537</v>
          </cell>
          <cell r="K271">
            <v>16748.787657077537</v>
          </cell>
          <cell r="L271">
            <v>16748.787657077537</v>
          </cell>
          <cell r="M271">
            <v>16748.787657077537</v>
          </cell>
          <cell r="N271">
            <v>16748.787657077537</v>
          </cell>
          <cell r="O271">
            <v>16748.787657077537</v>
          </cell>
          <cell r="P271">
            <v>16748.787657077537</v>
          </cell>
          <cell r="Q271">
            <v>16748.787657077537</v>
          </cell>
          <cell r="R271">
            <v>16748.787657077537</v>
          </cell>
          <cell r="S271">
            <v>16748.787657077537</v>
          </cell>
          <cell r="T271">
            <v>16748.787657077537</v>
          </cell>
          <cell r="U271">
            <v>16748.787657077537</v>
          </cell>
          <cell r="V271">
            <v>16748.787657077537</v>
          </cell>
          <cell r="W271">
            <v>16748.787657077537</v>
          </cell>
          <cell r="X271">
            <v>16748.787657077537</v>
          </cell>
          <cell r="Y271">
            <v>16748.787657077537</v>
          </cell>
          <cell r="Z271">
            <v>16748.787657077537</v>
          </cell>
          <cell r="AA271">
            <v>16748.787657077537</v>
          </cell>
          <cell r="AB271">
            <v>16748.787657077537</v>
          </cell>
          <cell r="AC271">
            <v>16748.787657077537</v>
          </cell>
          <cell r="AD271">
            <v>16748.787657077537</v>
          </cell>
          <cell r="AE271">
            <v>16748.787657077537</v>
          </cell>
          <cell r="AF271">
            <v>16748.787657077537</v>
          </cell>
          <cell r="AG271">
            <v>16748.787657077537</v>
          </cell>
          <cell r="AH271">
            <v>16748.787657077537</v>
          </cell>
          <cell r="AI271">
            <v>16748.787657077537</v>
          </cell>
          <cell r="AJ271">
            <v>16748.787657077537</v>
          </cell>
          <cell r="AK271">
            <v>16748.787657077537</v>
          </cell>
          <cell r="AL271">
            <v>16748.787657077537</v>
          </cell>
          <cell r="AM271">
            <v>16748.787657077537</v>
          </cell>
          <cell r="AN271">
            <v>16748.787657077537</v>
          </cell>
          <cell r="AO271">
            <v>16748.787657077537</v>
          </cell>
          <cell r="AP271">
            <v>16748.787657077537</v>
          </cell>
          <cell r="AQ271">
            <v>16748.787657077537</v>
          </cell>
          <cell r="AR271">
            <v>16748.787657077537</v>
          </cell>
          <cell r="AS271">
            <v>16748.787657077537</v>
          </cell>
          <cell r="AT271">
            <v>16748.787657077537</v>
          </cell>
          <cell r="AU271">
            <v>16748.787657077537</v>
          </cell>
          <cell r="AV271">
            <v>16748.787657077537</v>
          </cell>
          <cell r="AW271">
            <v>16748.787657077537</v>
          </cell>
          <cell r="AX271">
            <v>16748.787657077537</v>
          </cell>
          <cell r="AY271">
            <v>16748.787657077537</v>
          </cell>
          <cell r="AZ271">
            <v>16748.787657077537</v>
          </cell>
          <cell r="BA271">
            <v>16748.787657077537</v>
          </cell>
          <cell r="BB271">
            <v>16748.787657077537</v>
          </cell>
          <cell r="BC271">
            <v>16748.787657077537</v>
          </cell>
          <cell r="BD271">
            <v>16748.787657077537</v>
          </cell>
          <cell r="BE271">
            <v>16748.787657077537</v>
          </cell>
          <cell r="BF271">
            <v>16748.787657077537</v>
          </cell>
          <cell r="BG271">
            <v>16748.787657077537</v>
          </cell>
          <cell r="BH271">
            <v>16748.787657077537</v>
          </cell>
          <cell r="BI271">
            <v>16748.787657077537</v>
          </cell>
          <cell r="BJ271">
            <v>16748.787657077537</v>
          </cell>
          <cell r="BK271">
            <v>16748.787657077537</v>
          </cell>
          <cell r="BL271">
            <v>16748.787657077537</v>
          </cell>
          <cell r="BM271">
            <v>16748.787657077537</v>
          </cell>
          <cell r="BN271">
            <v>0</v>
          </cell>
          <cell r="BO271">
            <v>0</v>
          </cell>
          <cell r="BP271">
            <v>0</v>
          </cell>
          <cell r="BQ271">
            <v>0</v>
          </cell>
          <cell r="BR271">
            <v>0</v>
          </cell>
          <cell r="BS271">
            <v>0</v>
          </cell>
          <cell r="BT271">
            <v>0</v>
          </cell>
          <cell r="BU271">
            <v>0</v>
          </cell>
          <cell r="BV271">
            <v>0</v>
          </cell>
          <cell r="BW271">
            <v>0</v>
          </cell>
        </row>
        <row r="272">
          <cell r="B272" t="str">
            <v>Buses|2041</v>
          </cell>
          <cell r="E272">
            <v>16748.787657077537</v>
          </cell>
          <cell r="F272">
            <v>16748.787657077537</v>
          </cell>
          <cell r="G272">
            <v>16748.787657077537</v>
          </cell>
          <cell r="H272">
            <v>16748.787657077537</v>
          </cell>
          <cell r="I272">
            <v>16748.787657077537</v>
          </cell>
          <cell r="J272">
            <v>16748.787657077537</v>
          </cell>
          <cell r="K272">
            <v>16748.787657077537</v>
          </cell>
          <cell r="L272">
            <v>16748.787657077537</v>
          </cell>
          <cell r="M272">
            <v>16748.787657077537</v>
          </cell>
          <cell r="N272">
            <v>16748.787657077537</v>
          </cell>
          <cell r="O272">
            <v>16748.787657077537</v>
          </cell>
          <cell r="P272">
            <v>16748.787657077537</v>
          </cell>
          <cell r="Q272">
            <v>16748.787657077537</v>
          </cell>
          <cell r="R272">
            <v>16748.787657077537</v>
          </cell>
          <cell r="S272">
            <v>16748.787657077537</v>
          </cell>
          <cell r="T272">
            <v>16748.787657077537</v>
          </cell>
          <cell r="U272">
            <v>16748.787657077537</v>
          </cell>
          <cell r="V272">
            <v>16748.787657077537</v>
          </cell>
          <cell r="W272">
            <v>16748.787657077537</v>
          </cell>
          <cell r="X272">
            <v>16748.787657077537</v>
          </cell>
          <cell r="Y272">
            <v>16748.787657077537</v>
          </cell>
          <cell r="Z272">
            <v>16748.787657077537</v>
          </cell>
          <cell r="AA272">
            <v>16748.787657077537</v>
          </cell>
          <cell r="AB272">
            <v>16748.787657077537</v>
          </cell>
          <cell r="AC272">
            <v>16748.787657077537</v>
          </cell>
          <cell r="AD272">
            <v>16748.787657077537</v>
          </cell>
          <cell r="AE272">
            <v>16748.787657077537</v>
          </cell>
          <cell r="AF272">
            <v>16748.787657077537</v>
          </cell>
          <cell r="AG272">
            <v>16748.787657077537</v>
          </cell>
          <cell r="AH272">
            <v>16748.787657077537</v>
          </cell>
          <cell r="AI272">
            <v>16748.787657077537</v>
          </cell>
          <cell r="AJ272">
            <v>16748.787657077537</v>
          </cell>
          <cell r="AK272">
            <v>16748.787657077537</v>
          </cell>
          <cell r="AL272">
            <v>16748.787657077537</v>
          </cell>
          <cell r="AM272">
            <v>16748.787657077537</v>
          </cell>
          <cell r="AN272">
            <v>16748.787657077537</v>
          </cell>
          <cell r="AO272">
            <v>16748.787657077537</v>
          </cell>
          <cell r="AP272">
            <v>16748.787657077537</v>
          </cell>
          <cell r="AQ272">
            <v>16748.787657077537</v>
          </cell>
          <cell r="AR272">
            <v>16748.787657077537</v>
          </cell>
          <cell r="AS272">
            <v>16748.787657077537</v>
          </cell>
          <cell r="AT272">
            <v>16748.787657077537</v>
          </cell>
          <cell r="AU272">
            <v>16748.787657077537</v>
          </cell>
          <cell r="AV272">
            <v>16748.787657077537</v>
          </cell>
          <cell r="AW272">
            <v>16748.787657077537</v>
          </cell>
          <cell r="AX272">
            <v>16748.787657077537</v>
          </cell>
          <cell r="AY272">
            <v>16748.787657077537</v>
          </cell>
          <cell r="AZ272">
            <v>16748.787657077537</v>
          </cell>
          <cell r="BA272">
            <v>16748.787657077537</v>
          </cell>
          <cell r="BB272">
            <v>16748.787657077537</v>
          </cell>
          <cell r="BC272">
            <v>16748.787657077537</v>
          </cell>
          <cell r="BD272">
            <v>16748.787657077537</v>
          </cell>
          <cell r="BE272">
            <v>16748.787657077537</v>
          </cell>
          <cell r="BF272">
            <v>16748.787657077537</v>
          </cell>
          <cell r="BG272">
            <v>16748.787657077537</v>
          </cell>
          <cell r="BH272">
            <v>16748.787657077537</v>
          </cell>
          <cell r="BI272">
            <v>16748.787657077537</v>
          </cell>
          <cell r="BJ272">
            <v>16748.787657077537</v>
          </cell>
          <cell r="BK272">
            <v>16748.787657077537</v>
          </cell>
          <cell r="BL272">
            <v>16748.787657077537</v>
          </cell>
          <cell r="BM272">
            <v>16748.787657077537</v>
          </cell>
          <cell r="BN272">
            <v>16748.787657077537</v>
          </cell>
          <cell r="BO272">
            <v>0</v>
          </cell>
          <cell r="BP272">
            <v>0</v>
          </cell>
          <cell r="BQ272">
            <v>0</v>
          </cell>
          <cell r="BR272">
            <v>0</v>
          </cell>
          <cell r="BS272">
            <v>0</v>
          </cell>
          <cell r="BT272">
            <v>0</v>
          </cell>
          <cell r="BU272">
            <v>0</v>
          </cell>
          <cell r="BV272">
            <v>0</v>
          </cell>
          <cell r="BW272">
            <v>0</v>
          </cell>
        </row>
        <row r="273">
          <cell r="B273" t="str">
            <v>Buses|2042</v>
          </cell>
          <cell r="E273">
            <v>16748.787657077537</v>
          </cell>
          <cell r="F273">
            <v>16748.787657077537</v>
          </cell>
          <cell r="G273">
            <v>16748.787657077537</v>
          </cell>
          <cell r="H273">
            <v>16748.787657077537</v>
          </cell>
          <cell r="I273">
            <v>16748.787657077537</v>
          </cell>
          <cell r="J273">
            <v>16748.787657077537</v>
          </cell>
          <cell r="K273">
            <v>16748.787657077537</v>
          </cell>
          <cell r="L273">
            <v>16748.787657077537</v>
          </cell>
          <cell r="M273">
            <v>16748.787657077537</v>
          </cell>
          <cell r="N273">
            <v>16748.787657077537</v>
          </cell>
          <cell r="O273">
            <v>16748.787657077537</v>
          </cell>
          <cell r="P273">
            <v>16748.787657077537</v>
          </cell>
          <cell r="Q273">
            <v>16748.787657077537</v>
          </cell>
          <cell r="R273">
            <v>16748.787657077537</v>
          </cell>
          <cell r="S273">
            <v>16748.787657077537</v>
          </cell>
          <cell r="T273">
            <v>16748.787657077537</v>
          </cell>
          <cell r="U273">
            <v>16748.787657077537</v>
          </cell>
          <cell r="V273">
            <v>16748.787657077537</v>
          </cell>
          <cell r="W273">
            <v>16748.787657077537</v>
          </cell>
          <cell r="X273">
            <v>16748.787657077537</v>
          </cell>
          <cell r="Y273">
            <v>16748.787657077537</v>
          </cell>
          <cell r="Z273">
            <v>16748.787657077537</v>
          </cell>
          <cell r="AA273">
            <v>16748.787657077537</v>
          </cell>
          <cell r="AB273">
            <v>16748.787657077537</v>
          </cell>
          <cell r="AC273">
            <v>16748.787657077537</v>
          </cell>
          <cell r="AD273">
            <v>16748.787657077537</v>
          </cell>
          <cell r="AE273">
            <v>16748.787657077537</v>
          </cell>
          <cell r="AF273">
            <v>16748.787657077537</v>
          </cell>
          <cell r="AG273">
            <v>16748.787657077537</v>
          </cell>
          <cell r="AH273">
            <v>16748.787657077537</v>
          </cell>
          <cell r="AI273">
            <v>16748.787657077537</v>
          </cell>
          <cell r="AJ273">
            <v>16748.787657077537</v>
          </cell>
          <cell r="AK273">
            <v>16748.787657077537</v>
          </cell>
          <cell r="AL273">
            <v>16748.787657077537</v>
          </cell>
          <cell r="AM273">
            <v>16748.787657077537</v>
          </cell>
          <cell r="AN273">
            <v>16748.787657077537</v>
          </cell>
          <cell r="AO273">
            <v>16748.787657077537</v>
          </cell>
          <cell r="AP273">
            <v>16748.787657077537</v>
          </cell>
          <cell r="AQ273">
            <v>16748.787657077537</v>
          </cell>
          <cell r="AR273">
            <v>16748.787657077537</v>
          </cell>
          <cell r="AS273">
            <v>16748.787657077537</v>
          </cell>
          <cell r="AT273">
            <v>16748.787657077537</v>
          </cell>
          <cell r="AU273">
            <v>16748.787657077537</v>
          </cell>
          <cell r="AV273">
            <v>16748.787657077537</v>
          </cell>
          <cell r="AW273">
            <v>16748.787657077537</v>
          </cell>
          <cell r="AX273">
            <v>16748.787657077537</v>
          </cell>
          <cell r="AY273">
            <v>16748.787657077537</v>
          </cell>
          <cell r="AZ273">
            <v>16748.787657077537</v>
          </cell>
          <cell r="BA273">
            <v>16748.787657077537</v>
          </cell>
          <cell r="BB273">
            <v>16748.787657077537</v>
          </cell>
          <cell r="BC273">
            <v>16748.787657077537</v>
          </cell>
          <cell r="BD273">
            <v>16748.787657077537</v>
          </cell>
          <cell r="BE273">
            <v>16748.787657077537</v>
          </cell>
          <cell r="BF273">
            <v>16748.787657077537</v>
          </cell>
          <cell r="BG273">
            <v>16748.787657077537</v>
          </cell>
          <cell r="BH273">
            <v>16748.787657077537</v>
          </cell>
          <cell r="BI273">
            <v>16748.787657077537</v>
          </cell>
          <cell r="BJ273">
            <v>16748.787657077537</v>
          </cell>
          <cell r="BK273">
            <v>16748.787657077537</v>
          </cell>
          <cell r="BL273">
            <v>16748.787657077537</v>
          </cell>
          <cell r="BM273">
            <v>16748.787657077537</v>
          </cell>
          <cell r="BN273">
            <v>16748.787657077537</v>
          </cell>
          <cell r="BO273">
            <v>16748.787657077537</v>
          </cell>
          <cell r="BP273">
            <v>0</v>
          </cell>
          <cell r="BQ273">
            <v>0</v>
          </cell>
          <cell r="BR273">
            <v>0</v>
          </cell>
          <cell r="BS273">
            <v>0</v>
          </cell>
          <cell r="BT273">
            <v>0</v>
          </cell>
          <cell r="BU273">
            <v>0</v>
          </cell>
          <cell r="BV273">
            <v>0</v>
          </cell>
          <cell r="BW273">
            <v>0</v>
          </cell>
        </row>
        <row r="274">
          <cell r="B274" t="str">
            <v>Buses|2043</v>
          </cell>
          <cell r="E274">
            <v>16748.787657077537</v>
          </cell>
          <cell r="F274">
            <v>16748.787657077537</v>
          </cell>
          <cell r="G274">
            <v>16748.787657077537</v>
          </cell>
          <cell r="H274">
            <v>16748.787657077537</v>
          </cell>
          <cell r="I274">
            <v>16748.787657077537</v>
          </cell>
          <cell r="J274">
            <v>16748.787657077537</v>
          </cell>
          <cell r="K274">
            <v>16748.787657077537</v>
          </cell>
          <cell r="L274">
            <v>16748.787657077537</v>
          </cell>
          <cell r="M274">
            <v>16748.787657077537</v>
          </cell>
          <cell r="N274">
            <v>16748.787657077537</v>
          </cell>
          <cell r="O274">
            <v>16748.787657077537</v>
          </cell>
          <cell r="P274">
            <v>16748.787657077537</v>
          </cell>
          <cell r="Q274">
            <v>16748.787657077537</v>
          </cell>
          <cell r="R274">
            <v>16748.787657077537</v>
          </cell>
          <cell r="S274">
            <v>16748.787657077537</v>
          </cell>
          <cell r="T274">
            <v>16748.787657077537</v>
          </cell>
          <cell r="U274">
            <v>16748.787657077537</v>
          </cell>
          <cell r="V274">
            <v>16748.787657077537</v>
          </cell>
          <cell r="W274">
            <v>16748.787657077537</v>
          </cell>
          <cell r="X274">
            <v>16748.787657077537</v>
          </cell>
          <cell r="Y274">
            <v>16748.787657077537</v>
          </cell>
          <cell r="Z274">
            <v>16748.787657077537</v>
          </cell>
          <cell r="AA274">
            <v>16748.787657077537</v>
          </cell>
          <cell r="AB274">
            <v>16748.787657077537</v>
          </cell>
          <cell r="AC274">
            <v>16748.787657077537</v>
          </cell>
          <cell r="AD274">
            <v>16748.787657077537</v>
          </cell>
          <cell r="AE274">
            <v>16748.787657077537</v>
          </cell>
          <cell r="AF274">
            <v>16748.787657077537</v>
          </cell>
          <cell r="AG274">
            <v>16748.787657077537</v>
          </cell>
          <cell r="AH274">
            <v>16748.787657077537</v>
          </cell>
          <cell r="AI274">
            <v>16748.787657077537</v>
          </cell>
          <cell r="AJ274">
            <v>16748.787657077537</v>
          </cell>
          <cell r="AK274">
            <v>16748.787657077537</v>
          </cell>
          <cell r="AL274">
            <v>16748.787657077537</v>
          </cell>
          <cell r="AM274">
            <v>16748.787657077537</v>
          </cell>
          <cell r="AN274">
            <v>16748.787657077537</v>
          </cell>
          <cell r="AO274">
            <v>16748.787657077537</v>
          </cell>
          <cell r="AP274">
            <v>16748.787657077537</v>
          </cell>
          <cell r="AQ274">
            <v>16748.787657077537</v>
          </cell>
          <cell r="AR274">
            <v>16748.787657077537</v>
          </cell>
          <cell r="AS274">
            <v>16748.787657077537</v>
          </cell>
          <cell r="AT274">
            <v>16748.787657077537</v>
          </cell>
          <cell r="AU274">
            <v>16748.787657077537</v>
          </cell>
          <cell r="AV274">
            <v>16748.787657077537</v>
          </cell>
          <cell r="AW274">
            <v>16748.787657077537</v>
          </cell>
          <cell r="AX274">
            <v>16748.787657077537</v>
          </cell>
          <cell r="AY274">
            <v>16748.787657077537</v>
          </cell>
          <cell r="AZ274">
            <v>16748.787657077537</v>
          </cell>
          <cell r="BA274">
            <v>16748.787657077537</v>
          </cell>
          <cell r="BB274">
            <v>16748.787657077537</v>
          </cell>
          <cell r="BC274">
            <v>16748.787657077537</v>
          </cell>
          <cell r="BD274">
            <v>16748.787657077537</v>
          </cell>
          <cell r="BE274">
            <v>16748.787657077537</v>
          </cell>
          <cell r="BF274">
            <v>16748.787657077537</v>
          </cell>
          <cell r="BG274">
            <v>16748.787657077537</v>
          </cell>
          <cell r="BH274">
            <v>16748.787657077537</v>
          </cell>
          <cell r="BI274">
            <v>16748.787657077537</v>
          </cell>
          <cell r="BJ274">
            <v>16748.787657077537</v>
          </cell>
          <cell r="BK274">
            <v>16748.787657077537</v>
          </cell>
          <cell r="BL274">
            <v>16748.787657077537</v>
          </cell>
          <cell r="BM274">
            <v>16748.787657077537</v>
          </cell>
          <cell r="BN274">
            <v>16748.787657077537</v>
          </cell>
          <cell r="BO274">
            <v>16748.787657077537</v>
          </cell>
          <cell r="BP274">
            <v>16748.787657077537</v>
          </cell>
          <cell r="BQ274">
            <v>0</v>
          </cell>
          <cell r="BR274">
            <v>0</v>
          </cell>
          <cell r="BS274">
            <v>0</v>
          </cell>
          <cell r="BT274">
            <v>0</v>
          </cell>
          <cell r="BU274">
            <v>0</v>
          </cell>
          <cell r="BV274">
            <v>0</v>
          </cell>
          <cell r="BW274">
            <v>0</v>
          </cell>
        </row>
        <row r="275">
          <cell r="B275" t="str">
            <v>Buses|2044</v>
          </cell>
          <cell r="E275">
            <v>16748.787657077537</v>
          </cell>
          <cell r="F275">
            <v>16748.787657077537</v>
          </cell>
          <cell r="G275">
            <v>16748.787657077537</v>
          </cell>
          <cell r="H275">
            <v>16748.787657077537</v>
          </cell>
          <cell r="I275">
            <v>16748.787657077537</v>
          </cell>
          <cell r="J275">
            <v>16748.787657077537</v>
          </cell>
          <cell r="K275">
            <v>16748.787657077537</v>
          </cell>
          <cell r="L275">
            <v>16748.787657077537</v>
          </cell>
          <cell r="M275">
            <v>16748.787657077537</v>
          </cell>
          <cell r="N275">
            <v>16748.787657077537</v>
          </cell>
          <cell r="O275">
            <v>16748.787657077537</v>
          </cell>
          <cell r="P275">
            <v>16748.787657077537</v>
          </cell>
          <cell r="Q275">
            <v>16748.787657077537</v>
          </cell>
          <cell r="R275">
            <v>16748.787657077537</v>
          </cell>
          <cell r="S275">
            <v>16748.787657077537</v>
          </cell>
          <cell r="T275">
            <v>16748.787657077537</v>
          </cell>
          <cell r="U275">
            <v>16748.787657077537</v>
          </cell>
          <cell r="V275">
            <v>16748.787657077537</v>
          </cell>
          <cell r="W275">
            <v>16748.787657077537</v>
          </cell>
          <cell r="X275">
            <v>16748.787657077537</v>
          </cell>
          <cell r="Y275">
            <v>16748.787657077537</v>
          </cell>
          <cell r="Z275">
            <v>16748.787657077537</v>
          </cell>
          <cell r="AA275">
            <v>16748.787657077537</v>
          </cell>
          <cell r="AB275">
            <v>16748.787657077537</v>
          </cell>
          <cell r="AC275">
            <v>16748.787657077537</v>
          </cell>
          <cell r="AD275">
            <v>16748.787657077537</v>
          </cell>
          <cell r="AE275">
            <v>16748.787657077537</v>
          </cell>
          <cell r="AF275">
            <v>16748.787657077537</v>
          </cell>
          <cell r="AG275">
            <v>16748.787657077537</v>
          </cell>
          <cell r="AH275">
            <v>16748.787657077537</v>
          </cell>
          <cell r="AI275">
            <v>16748.787657077537</v>
          </cell>
          <cell r="AJ275">
            <v>16748.787657077537</v>
          </cell>
          <cell r="AK275">
            <v>16748.787657077537</v>
          </cell>
          <cell r="AL275">
            <v>16748.787657077537</v>
          </cell>
          <cell r="AM275">
            <v>16748.787657077537</v>
          </cell>
          <cell r="AN275">
            <v>16748.787657077537</v>
          </cell>
          <cell r="AO275">
            <v>16748.787657077537</v>
          </cell>
          <cell r="AP275">
            <v>16748.787657077537</v>
          </cell>
          <cell r="AQ275">
            <v>16748.787657077537</v>
          </cell>
          <cell r="AR275">
            <v>16748.787657077537</v>
          </cell>
          <cell r="AS275">
            <v>16748.787657077537</v>
          </cell>
          <cell r="AT275">
            <v>16748.787657077537</v>
          </cell>
          <cell r="AU275">
            <v>16748.787657077537</v>
          </cell>
          <cell r="AV275">
            <v>16748.787657077537</v>
          </cell>
          <cell r="AW275">
            <v>16748.787657077537</v>
          </cell>
          <cell r="AX275">
            <v>16748.787657077537</v>
          </cell>
          <cell r="AY275">
            <v>16748.787657077537</v>
          </cell>
          <cell r="AZ275">
            <v>16748.787657077537</v>
          </cell>
          <cell r="BA275">
            <v>16748.787657077537</v>
          </cell>
          <cell r="BB275">
            <v>16748.787657077537</v>
          </cell>
          <cell r="BC275">
            <v>16748.787657077537</v>
          </cell>
          <cell r="BD275">
            <v>16748.787657077537</v>
          </cell>
          <cell r="BE275">
            <v>16748.787657077537</v>
          </cell>
          <cell r="BF275">
            <v>16748.787657077537</v>
          </cell>
          <cell r="BG275">
            <v>16748.787657077537</v>
          </cell>
          <cell r="BH275">
            <v>16748.787657077537</v>
          </cell>
          <cell r="BI275">
            <v>16748.787657077537</v>
          </cell>
          <cell r="BJ275">
            <v>16748.787657077537</v>
          </cell>
          <cell r="BK275">
            <v>16748.787657077537</v>
          </cell>
          <cell r="BL275">
            <v>16748.787657077537</v>
          </cell>
          <cell r="BM275">
            <v>16748.787657077537</v>
          </cell>
          <cell r="BN275">
            <v>16748.787657077537</v>
          </cell>
          <cell r="BO275">
            <v>16748.787657077537</v>
          </cell>
          <cell r="BP275">
            <v>16748.787657077537</v>
          </cell>
          <cell r="BQ275">
            <v>16748.787657077537</v>
          </cell>
          <cell r="BR275">
            <v>0</v>
          </cell>
          <cell r="BS275">
            <v>0</v>
          </cell>
          <cell r="BT275">
            <v>0</v>
          </cell>
          <cell r="BU275">
            <v>0</v>
          </cell>
          <cell r="BV275">
            <v>0</v>
          </cell>
          <cell r="BW275">
            <v>0</v>
          </cell>
        </row>
        <row r="276">
          <cell r="B276" t="str">
            <v>Buses|2045</v>
          </cell>
          <cell r="E276">
            <v>16748.787657077537</v>
          </cell>
          <cell r="F276">
            <v>16748.787657077537</v>
          </cell>
          <cell r="G276">
            <v>16748.787657077537</v>
          </cell>
          <cell r="H276">
            <v>16748.787657077537</v>
          </cell>
          <cell r="I276">
            <v>16748.787657077537</v>
          </cell>
          <cell r="J276">
            <v>16748.787657077537</v>
          </cell>
          <cell r="K276">
            <v>16748.787657077537</v>
          </cell>
          <cell r="L276">
            <v>16748.787657077537</v>
          </cell>
          <cell r="M276">
            <v>16748.787657077537</v>
          </cell>
          <cell r="N276">
            <v>16748.787657077537</v>
          </cell>
          <cell r="O276">
            <v>16748.787657077537</v>
          </cell>
          <cell r="P276">
            <v>16748.787657077537</v>
          </cell>
          <cell r="Q276">
            <v>16748.787657077537</v>
          </cell>
          <cell r="R276">
            <v>16748.787657077537</v>
          </cell>
          <cell r="S276">
            <v>16748.787657077537</v>
          </cell>
          <cell r="T276">
            <v>16748.787657077537</v>
          </cell>
          <cell r="U276">
            <v>16748.787657077537</v>
          </cell>
          <cell r="V276">
            <v>16748.787657077537</v>
          </cell>
          <cell r="W276">
            <v>16748.787657077537</v>
          </cell>
          <cell r="X276">
            <v>16748.787657077537</v>
          </cell>
          <cell r="Y276">
            <v>16748.787657077537</v>
          </cell>
          <cell r="Z276">
            <v>16748.787657077537</v>
          </cell>
          <cell r="AA276">
            <v>16748.787657077537</v>
          </cell>
          <cell r="AB276">
            <v>16748.787657077537</v>
          </cell>
          <cell r="AC276">
            <v>16748.787657077537</v>
          </cell>
          <cell r="AD276">
            <v>16748.787657077537</v>
          </cell>
          <cell r="AE276">
            <v>16748.787657077537</v>
          </cell>
          <cell r="AF276">
            <v>16748.787657077537</v>
          </cell>
          <cell r="AG276">
            <v>16748.787657077537</v>
          </cell>
          <cell r="AH276">
            <v>16748.787657077537</v>
          </cell>
          <cell r="AI276">
            <v>16748.787657077537</v>
          </cell>
          <cell r="AJ276">
            <v>16748.787657077537</v>
          </cell>
          <cell r="AK276">
            <v>16748.787657077537</v>
          </cell>
          <cell r="AL276">
            <v>16748.787657077537</v>
          </cell>
          <cell r="AM276">
            <v>16748.787657077537</v>
          </cell>
          <cell r="AN276">
            <v>16748.787657077537</v>
          </cell>
          <cell r="AO276">
            <v>16748.787657077537</v>
          </cell>
          <cell r="AP276">
            <v>16748.787657077537</v>
          </cell>
          <cell r="AQ276">
            <v>16748.787657077537</v>
          </cell>
          <cell r="AR276">
            <v>16748.787657077537</v>
          </cell>
          <cell r="AS276">
            <v>16748.787657077537</v>
          </cell>
          <cell r="AT276">
            <v>16748.787657077537</v>
          </cell>
          <cell r="AU276">
            <v>16748.787657077537</v>
          </cell>
          <cell r="AV276">
            <v>16748.787657077537</v>
          </cell>
          <cell r="AW276">
            <v>16748.787657077537</v>
          </cell>
          <cell r="AX276">
            <v>16748.787657077537</v>
          </cell>
          <cell r="AY276">
            <v>16748.787657077537</v>
          </cell>
          <cell r="AZ276">
            <v>16748.787657077537</v>
          </cell>
          <cell r="BA276">
            <v>16748.787657077537</v>
          </cell>
          <cell r="BB276">
            <v>16748.787657077537</v>
          </cell>
          <cell r="BC276">
            <v>16748.787657077537</v>
          </cell>
          <cell r="BD276">
            <v>16748.787657077537</v>
          </cell>
          <cell r="BE276">
            <v>16748.787657077537</v>
          </cell>
          <cell r="BF276">
            <v>16748.787657077537</v>
          </cell>
          <cell r="BG276">
            <v>16748.787657077537</v>
          </cell>
          <cell r="BH276">
            <v>16748.787657077537</v>
          </cell>
          <cell r="BI276">
            <v>16748.787657077537</v>
          </cell>
          <cell r="BJ276">
            <v>16748.787657077537</v>
          </cell>
          <cell r="BK276">
            <v>16748.787657077537</v>
          </cell>
          <cell r="BL276">
            <v>16748.787657077537</v>
          </cell>
          <cell r="BM276">
            <v>16748.787657077537</v>
          </cell>
          <cell r="BN276">
            <v>16748.787657077537</v>
          </cell>
          <cell r="BO276">
            <v>16748.787657077537</v>
          </cell>
          <cell r="BP276">
            <v>16748.787657077537</v>
          </cell>
          <cell r="BQ276">
            <v>16748.787657077537</v>
          </cell>
          <cell r="BR276">
            <v>16748.787657077537</v>
          </cell>
          <cell r="BS276">
            <v>0</v>
          </cell>
          <cell r="BT276">
            <v>0</v>
          </cell>
          <cell r="BU276">
            <v>0</v>
          </cell>
          <cell r="BV276">
            <v>0</v>
          </cell>
          <cell r="BW276">
            <v>0</v>
          </cell>
        </row>
        <row r="277">
          <cell r="B277" t="str">
            <v>Buses|2046</v>
          </cell>
          <cell r="E277">
            <v>16748.787657077537</v>
          </cell>
          <cell r="F277">
            <v>16748.787657077537</v>
          </cell>
          <cell r="G277">
            <v>16748.787657077537</v>
          </cell>
          <cell r="H277">
            <v>16748.787657077537</v>
          </cell>
          <cell r="I277">
            <v>16748.787657077537</v>
          </cell>
          <cell r="J277">
            <v>16748.787657077537</v>
          </cell>
          <cell r="K277">
            <v>16748.787657077537</v>
          </cell>
          <cell r="L277">
            <v>16748.787657077537</v>
          </cell>
          <cell r="M277">
            <v>16748.787657077537</v>
          </cell>
          <cell r="N277">
            <v>16748.787657077537</v>
          </cell>
          <cell r="O277">
            <v>16748.787657077537</v>
          </cell>
          <cell r="P277">
            <v>16748.787657077537</v>
          </cell>
          <cell r="Q277">
            <v>16748.787657077537</v>
          </cell>
          <cell r="R277">
            <v>16748.787657077537</v>
          </cell>
          <cell r="S277">
            <v>16748.787657077537</v>
          </cell>
          <cell r="T277">
            <v>16748.787657077537</v>
          </cell>
          <cell r="U277">
            <v>16748.787657077537</v>
          </cell>
          <cell r="V277">
            <v>16748.787657077537</v>
          </cell>
          <cell r="W277">
            <v>16748.787657077537</v>
          </cell>
          <cell r="X277">
            <v>16748.787657077537</v>
          </cell>
          <cell r="Y277">
            <v>16748.787657077537</v>
          </cell>
          <cell r="Z277">
            <v>16748.787657077537</v>
          </cell>
          <cell r="AA277">
            <v>16748.787657077537</v>
          </cell>
          <cell r="AB277">
            <v>16748.787657077537</v>
          </cell>
          <cell r="AC277">
            <v>16748.787657077537</v>
          </cell>
          <cell r="AD277">
            <v>16748.787657077537</v>
          </cell>
          <cell r="AE277">
            <v>16748.787657077537</v>
          </cell>
          <cell r="AF277">
            <v>16748.787657077537</v>
          </cell>
          <cell r="AG277">
            <v>16748.787657077537</v>
          </cell>
          <cell r="AH277">
            <v>16748.787657077537</v>
          </cell>
          <cell r="AI277">
            <v>16748.787657077537</v>
          </cell>
          <cell r="AJ277">
            <v>16748.787657077537</v>
          </cell>
          <cell r="AK277">
            <v>16748.787657077537</v>
          </cell>
          <cell r="AL277">
            <v>16748.787657077537</v>
          </cell>
          <cell r="AM277">
            <v>16748.787657077537</v>
          </cell>
          <cell r="AN277">
            <v>16748.787657077537</v>
          </cell>
          <cell r="AO277">
            <v>16748.787657077537</v>
          </cell>
          <cell r="AP277">
            <v>16748.787657077537</v>
          </cell>
          <cell r="AQ277">
            <v>16748.787657077537</v>
          </cell>
          <cell r="AR277">
            <v>16748.787657077537</v>
          </cell>
          <cell r="AS277">
            <v>16748.787657077537</v>
          </cell>
          <cell r="AT277">
            <v>16748.787657077537</v>
          </cell>
          <cell r="AU277">
            <v>16748.787657077537</v>
          </cell>
          <cell r="AV277">
            <v>16748.787657077537</v>
          </cell>
          <cell r="AW277">
            <v>16748.787657077537</v>
          </cell>
          <cell r="AX277">
            <v>16748.787657077537</v>
          </cell>
          <cell r="AY277">
            <v>16748.787657077537</v>
          </cell>
          <cell r="AZ277">
            <v>16748.787657077537</v>
          </cell>
          <cell r="BA277">
            <v>16748.787657077537</v>
          </cell>
          <cell r="BB277">
            <v>16748.787657077537</v>
          </cell>
          <cell r="BC277">
            <v>16748.787657077537</v>
          </cell>
          <cell r="BD277">
            <v>16748.787657077537</v>
          </cell>
          <cell r="BE277">
            <v>16748.787657077537</v>
          </cell>
          <cell r="BF277">
            <v>16748.787657077537</v>
          </cell>
          <cell r="BG277">
            <v>16748.787657077537</v>
          </cell>
          <cell r="BH277">
            <v>16748.787657077537</v>
          </cell>
          <cell r="BI277">
            <v>16748.787657077537</v>
          </cell>
          <cell r="BJ277">
            <v>16748.787657077537</v>
          </cell>
          <cell r="BK277">
            <v>16748.787657077537</v>
          </cell>
          <cell r="BL277">
            <v>16748.787657077537</v>
          </cell>
          <cell r="BM277">
            <v>16748.787657077537</v>
          </cell>
          <cell r="BN277">
            <v>16748.787657077537</v>
          </cell>
          <cell r="BO277">
            <v>16748.787657077537</v>
          </cell>
          <cell r="BP277">
            <v>16748.787657077537</v>
          </cell>
          <cell r="BQ277">
            <v>16748.787657077537</v>
          </cell>
          <cell r="BR277">
            <v>16748.787657077537</v>
          </cell>
          <cell r="BS277">
            <v>16748.787657077537</v>
          </cell>
          <cell r="BT277">
            <v>0</v>
          </cell>
          <cell r="BU277">
            <v>0</v>
          </cell>
          <cell r="BV277">
            <v>0</v>
          </cell>
          <cell r="BW277">
            <v>0</v>
          </cell>
        </row>
        <row r="278">
          <cell r="B278" t="str">
            <v>Buses|2047</v>
          </cell>
          <cell r="E278">
            <v>16748.787657077537</v>
          </cell>
          <cell r="F278">
            <v>16748.787657077537</v>
          </cell>
          <cell r="G278">
            <v>16748.787657077537</v>
          </cell>
          <cell r="H278">
            <v>16748.787657077537</v>
          </cell>
          <cell r="I278">
            <v>16748.787657077537</v>
          </cell>
          <cell r="J278">
            <v>16748.787657077537</v>
          </cell>
          <cell r="K278">
            <v>16748.787657077537</v>
          </cell>
          <cell r="L278">
            <v>16748.787657077537</v>
          </cell>
          <cell r="M278">
            <v>16748.787657077537</v>
          </cell>
          <cell r="N278">
            <v>16748.787657077537</v>
          </cell>
          <cell r="O278">
            <v>16748.787657077537</v>
          </cell>
          <cell r="P278">
            <v>16748.787657077537</v>
          </cell>
          <cell r="Q278">
            <v>16748.787657077537</v>
          </cell>
          <cell r="R278">
            <v>16748.787657077537</v>
          </cell>
          <cell r="S278">
            <v>16748.787657077537</v>
          </cell>
          <cell r="T278">
            <v>16748.787657077537</v>
          </cell>
          <cell r="U278">
            <v>16748.787657077537</v>
          </cell>
          <cell r="V278">
            <v>16748.787657077537</v>
          </cell>
          <cell r="W278">
            <v>16748.787657077537</v>
          </cell>
          <cell r="X278">
            <v>16748.787657077537</v>
          </cell>
          <cell r="Y278">
            <v>16748.787657077537</v>
          </cell>
          <cell r="Z278">
            <v>16748.787657077537</v>
          </cell>
          <cell r="AA278">
            <v>16748.787657077537</v>
          </cell>
          <cell r="AB278">
            <v>16748.787657077537</v>
          </cell>
          <cell r="AC278">
            <v>16748.787657077537</v>
          </cell>
          <cell r="AD278">
            <v>16748.787657077537</v>
          </cell>
          <cell r="AE278">
            <v>16748.787657077537</v>
          </cell>
          <cell r="AF278">
            <v>16748.787657077537</v>
          </cell>
          <cell r="AG278">
            <v>16748.787657077537</v>
          </cell>
          <cell r="AH278">
            <v>16748.787657077537</v>
          </cell>
          <cell r="AI278">
            <v>16748.787657077537</v>
          </cell>
          <cell r="AJ278">
            <v>16748.787657077537</v>
          </cell>
          <cell r="AK278">
            <v>16748.787657077537</v>
          </cell>
          <cell r="AL278">
            <v>16748.787657077537</v>
          </cell>
          <cell r="AM278">
            <v>16748.787657077537</v>
          </cell>
          <cell r="AN278">
            <v>16748.787657077537</v>
          </cell>
          <cell r="AO278">
            <v>16748.787657077537</v>
          </cell>
          <cell r="AP278">
            <v>16748.787657077537</v>
          </cell>
          <cell r="AQ278">
            <v>16748.787657077537</v>
          </cell>
          <cell r="AR278">
            <v>16748.787657077537</v>
          </cell>
          <cell r="AS278">
            <v>16748.787657077537</v>
          </cell>
          <cell r="AT278">
            <v>16748.787657077537</v>
          </cell>
          <cell r="AU278">
            <v>16748.787657077537</v>
          </cell>
          <cell r="AV278">
            <v>16748.787657077537</v>
          </cell>
          <cell r="AW278">
            <v>16748.787657077537</v>
          </cell>
          <cell r="AX278">
            <v>16748.787657077537</v>
          </cell>
          <cell r="AY278">
            <v>16748.787657077537</v>
          </cell>
          <cell r="AZ278">
            <v>16748.787657077537</v>
          </cell>
          <cell r="BA278">
            <v>16748.787657077537</v>
          </cell>
          <cell r="BB278">
            <v>16748.787657077537</v>
          </cell>
          <cell r="BC278">
            <v>16748.787657077537</v>
          </cell>
          <cell r="BD278">
            <v>16748.787657077537</v>
          </cell>
          <cell r="BE278">
            <v>16748.787657077537</v>
          </cell>
          <cell r="BF278">
            <v>16748.787657077537</v>
          </cell>
          <cell r="BG278">
            <v>16748.787657077537</v>
          </cell>
          <cell r="BH278">
            <v>16748.787657077537</v>
          </cell>
          <cell r="BI278">
            <v>16748.787657077537</v>
          </cell>
          <cell r="BJ278">
            <v>16748.787657077537</v>
          </cell>
          <cell r="BK278">
            <v>16748.787657077537</v>
          </cell>
          <cell r="BL278">
            <v>16748.787657077537</v>
          </cell>
          <cell r="BM278">
            <v>16748.787657077537</v>
          </cell>
          <cell r="BN278">
            <v>16748.787657077537</v>
          </cell>
          <cell r="BO278">
            <v>16748.787657077537</v>
          </cell>
          <cell r="BP278">
            <v>16748.787657077537</v>
          </cell>
          <cell r="BQ278">
            <v>16748.787657077537</v>
          </cell>
          <cell r="BR278">
            <v>16748.787657077537</v>
          </cell>
          <cell r="BS278">
            <v>16748.787657077537</v>
          </cell>
          <cell r="BT278">
            <v>16748.787657077537</v>
          </cell>
          <cell r="BU278">
            <v>0</v>
          </cell>
          <cell r="BV278">
            <v>0</v>
          </cell>
          <cell r="BW278">
            <v>0</v>
          </cell>
        </row>
        <row r="279">
          <cell r="B279" t="str">
            <v>Buses|2048</v>
          </cell>
          <cell r="E279">
            <v>16748.787657077537</v>
          </cell>
          <cell r="F279">
            <v>16748.787657077537</v>
          </cell>
          <cell r="G279">
            <v>16748.787657077537</v>
          </cell>
          <cell r="H279">
            <v>16748.787657077537</v>
          </cell>
          <cell r="I279">
            <v>16748.787657077537</v>
          </cell>
          <cell r="J279">
            <v>16748.787657077537</v>
          </cell>
          <cell r="K279">
            <v>16748.787657077537</v>
          </cell>
          <cell r="L279">
            <v>16748.787657077537</v>
          </cell>
          <cell r="M279">
            <v>16748.787657077537</v>
          </cell>
          <cell r="N279">
            <v>16748.787657077537</v>
          </cell>
          <cell r="O279">
            <v>16748.787657077537</v>
          </cell>
          <cell r="P279">
            <v>16748.787657077537</v>
          </cell>
          <cell r="Q279">
            <v>16748.787657077537</v>
          </cell>
          <cell r="R279">
            <v>16748.787657077537</v>
          </cell>
          <cell r="S279">
            <v>16748.787657077537</v>
          </cell>
          <cell r="T279">
            <v>16748.787657077537</v>
          </cell>
          <cell r="U279">
            <v>16748.787657077537</v>
          </cell>
          <cell r="V279">
            <v>16748.787657077537</v>
          </cell>
          <cell r="W279">
            <v>16748.787657077537</v>
          </cell>
          <cell r="X279">
            <v>16748.787657077537</v>
          </cell>
          <cell r="Y279">
            <v>16748.787657077537</v>
          </cell>
          <cell r="Z279">
            <v>16748.787657077537</v>
          </cell>
          <cell r="AA279">
            <v>16748.787657077537</v>
          </cell>
          <cell r="AB279">
            <v>16748.787657077537</v>
          </cell>
          <cell r="AC279">
            <v>16748.787657077537</v>
          </cell>
          <cell r="AD279">
            <v>16748.787657077537</v>
          </cell>
          <cell r="AE279">
            <v>16748.787657077537</v>
          </cell>
          <cell r="AF279">
            <v>16748.787657077537</v>
          </cell>
          <cell r="AG279">
            <v>16748.787657077537</v>
          </cell>
          <cell r="AH279">
            <v>16748.787657077537</v>
          </cell>
          <cell r="AI279">
            <v>16748.787657077537</v>
          </cell>
          <cell r="AJ279">
            <v>16748.787657077537</v>
          </cell>
          <cell r="AK279">
            <v>16748.787657077537</v>
          </cell>
          <cell r="AL279">
            <v>16748.787657077537</v>
          </cell>
          <cell r="AM279">
            <v>16748.787657077537</v>
          </cell>
          <cell r="AN279">
            <v>16748.787657077537</v>
          </cell>
          <cell r="AO279">
            <v>16748.787657077537</v>
          </cell>
          <cell r="AP279">
            <v>16748.787657077537</v>
          </cell>
          <cell r="AQ279">
            <v>16748.787657077537</v>
          </cell>
          <cell r="AR279">
            <v>16748.787657077537</v>
          </cell>
          <cell r="AS279">
            <v>16748.787657077537</v>
          </cell>
          <cell r="AT279">
            <v>16748.787657077537</v>
          </cell>
          <cell r="AU279">
            <v>16748.787657077537</v>
          </cell>
          <cell r="AV279">
            <v>16748.787657077537</v>
          </cell>
          <cell r="AW279">
            <v>16748.787657077537</v>
          </cell>
          <cell r="AX279">
            <v>16748.787657077537</v>
          </cell>
          <cell r="AY279">
            <v>16748.787657077537</v>
          </cell>
          <cell r="AZ279">
            <v>16748.787657077537</v>
          </cell>
          <cell r="BA279">
            <v>16748.787657077537</v>
          </cell>
          <cell r="BB279">
            <v>16748.787657077537</v>
          </cell>
          <cell r="BC279">
            <v>16748.787657077537</v>
          </cell>
          <cell r="BD279">
            <v>16748.787657077537</v>
          </cell>
          <cell r="BE279">
            <v>16748.787657077537</v>
          </cell>
          <cell r="BF279">
            <v>16748.787657077537</v>
          </cell>
          <cell r="BG279">
            <v>16748.787657077537</v>
          </cell>
          <cell r="BH279">
            <v>16748.787657077537</v>
          </cell>
          <cell r="BI279">
            <v>16748.787657077537</v>
          </cell>
          <cell r="BJ279">
            <v>16748.787657077537</v>
          </cell>
          <cell r="BK279">
            <v>16748.787657077537</v>
          </cell>
          <cell r="BL279">
            <v>16748.787657077537</v>
          </cell>
          <cell r="BM279">
            <v>16748.787657077537</v>
          </cell>
          <cell r="BN279">
            <v>16748.787657077537</v>
          </cell>
          <cell r="BO279">
            <v>16748.787657077537</v>
          </cell>
          <cell r="BP279">
            <v>16748.787657077537</v>
          </cell>
          <cell r="BQ279">
            <v>16748.787657077537</v>
          </cell>
          <cell r="BR279">
            <v>16748.787657077537</v>
          </cell>
          <cell r="BS279">
            <v>16748.787657077537</v>
          </cell>
          <cell r="BT279">
            <v>16748.787657077537</v>
          </cell>
          <cell r="BU279">
            <v>16748.787657077537</v>
          </cell>
          <cell r="BV279">
            <v>0</v>
          </cell>
          <cell r="BW279">
            <v>0</v>
          </cell>
        </row>
        <row r="280">
          <cell r="B280" t="str">
            <v>Buses|2049</v>
          </cell>
          <cell r="E280">
            <v>16748.787657077537</v>
          </cell>
          <cell r="F280">
            <v>16748.787657077537</v>
          </cell>
          <cell r="G280">
            <v>16748.787657077537</v>
          </cell>
          <cell r="H280">
            <v>16748.787657077537</v>
          </cell>
          <cell r="I280">
            <v>16748.787657077537</v>
          </cell>
          <cell r="J280">
            <v>16748.787657077537</v>
          </cell>
          <cell r="K280">
            <v>16748.787657077537</v>
          </cell>
          <cell r="L280">
            <v>16748.787657077537</v>
          </cell>
          <cell r="M280">
            <v>16748.787657077537</v>
          </cell>
          <cell r="N280">
            <v>16748.787657077537</v>
          </cell>
          <cell r="O280">
            <v>16748.787657077537</v>
          </cell>
          <cell r="P280">
            <v>16748.787657077537</v>
          </cell>
          <cell r="Q280">
            <v>16748.787657077537</v>
          </cell>
          <cell r="R280">
            <v>16748.787657077537</v>
          </cell>
          <cell r="S280">
            <v>16748.787657077537</v>
          </cell>
          <cell r="T280">
            <v>16748.787657077537</v>
          </cell>
          <cell r="U280">
            <v>16748.787657077537</v>
          </cell>
          <cell r="V280">
            <v>16748.787657077537</v>
          </cell>
          <cell r="W280">
            <v>16748.787657077537</v>
          </cell>
          <cell r="X280">
            <v>16748.787657077537</v>
          </cell>
          <cell r="Y280">
            <v>16748.787657077537</v>
          </cell>
          <cell r="Z280">
            <v>16748.787657077537</v>
          </cell>
          <cell r="AA280">
            <v>16748.787657077537</v>
          </cell>
          <cell r="AB280">
            <v>16748.787657077537</v>
          </cell>
          <cell r="AC280">
            <v>16748.787657077537</v>
          </cell>
          <cell r="AD280">
            <v>16748.787657077537</v>
          </cell>
          <cell r="AE280">
            <v>16748.787657077537</v>
          </cell>
          <cell r="AF280">
            <v>16748.787657077537</v>
          </cell>
          <cell r="AG280">
            <v>16748.787657077537</v>
          </cell>
          <cell r="AH280">
            <v>16748.787657077537</v>
          </cell>
          <cell r="AI280">
            <v>16748.787657077537</v>
          </cell>
          <cell r="AJ280">
            <v>16748.787657077537</v>
          </cell>
          <cell r="AK280">
            <v>16748.787657077537</v>
          </cell>
          <cell r="AL280">
            <v>16748.787657077537</v>
          </cell>
          <cell r="AM280">
            <v>16748.787657077537</v>
          </cell>
          <cell r="AN280">
            <v>16748.787657077537</v>
          </cell>
          <cell r="AO280">
            <v>16748.787657077537</v>
          </cell>
          <cell r="AP280">
            <v>16748.787657077537</v>
          </cell>
          <cell r="AQ280">
            <v>16748.787657077537</v>
          </cell>
          <cell r="AR280">
            <v>16748.787657077537</v>
          </cell>
          <cell r="AS280">
            <v>16748.787657077537</v>
          </cell>
          <cell r="AT280">
            <v>16748.787657077537</v>
          </cell>
          <cell r="AU280">
            <v>16748.787657077537</v>
          </cell>
          <cell r="AV280">
            <v>16748.787657077537</v>
          </cell>
          <cell r="AW280">
            <v>16748.787657077537</v>
          </cell>
          <cell r="AX280">
            <v>16748.787657077537</v>
          </cell>
          <cell r="AY280">
            <v>16748.787657077537</v>
          </cell>
          <cell r="AZ280">
            <v>16748.787657077537</v>
          </cell>
          <cell r="BA280">
            <v>16748.787657077537</v>
          </cell>
          <cell r="BB280">
            <v>16748.787657077537</v>
          </cell>
          <cell r="BC280">
            <v>16748.787657077537</v>
          </cell>
          <cell r="BD280">
            <v>16748.787657077537</v>
          </cell>
          <cell r="BE280">
            <v>16748.787657077537</v>
          </cell>
          <cell r="BF280">
            <v>16748.787657077537</v>
          </cell>
          <cell r="BG280">
            <v>16748.787657077537</v>
          </cell>
          <cell r="BH280">
            <v>16748.787657077537</v>
          </cell>
          <cell r="BI280">
            <v>16748.787657077537</v>
          </cell>
          <cell r="BJ280">
            <v>16748.787657077537</v>
          </cell>
          <cell r="BK280">
            <v>16748.787657077537</v>
          </cell>
          <cell r="BL280">
            <v>16748.787657077537</v>
          </cell>
          <cell r="BM280">
            <v>16748.787657077537</v>
          </cell>
          <cell r="BN280">
            <v>16748.787657077537</v>
          </cell>
          <cell r="BO280">
            <v>16748.787657077537</v>
          </cell>
          <cell r="BP280">
            <v>16748.787657077537</v>
          </cell>
          <cell r="BQ280">
            <v>16748.787657077537</v>
          </cell>
          <cell r="BR280">
            <v>16748.787657077537</v>
          </cell>
          <cell r="BS280">
            <v>16748.787657077537</v>
          </cell>
          <cell r="BT280">
            <v>16748.787657077537</v>
          </cell>
          <cell r="BU280">
            <v>16748.787657077537</v>
          </cell>
          <cell r="BV280">
            <v>16748.787657077537</v>
          </cell>
          <cell r="BW280">
            <v>0</v>
          </cell>
        </row>
        <row r="281">
          <cell r="B281" t="str">
            <v>Buses|2050</v>
          </cell>
          <cell r="E281">
            <v>16748.787657077537</v>
          </cell>
          <cell r="F281">
            <v>16748.787657077537</v>
          </cell>
          <cell r="G281">
            <v>16748.787657077537</v>
          </cell>
          <cell r="H281">
            <v>16748.787657077537</v>
          </cell>
          <cell r="I281">
            <v>16748.787657077537</v>
          </cell>
          <cell r="J281">
            <v>16748.787657077537</v>
          </cell>
          <cell r="K281">
            <v>16748.787657077537</v>
          </cell>
          <cell r="L281">
            <v>16748.787657077537</v>
          </cell>
          <cell r="M281">
            <v>16748.787657077537</v>
          </cell>
          <cell r="N281">
            <v>16748.787657077537</v>
          </cell>
          <cell r="O281">
            <v>16748.787657077537</v>
          </cell>
          <cell r="P281">
            <v>16748.787657077537</v>
          </cell>
          <cell r="Q281">
            <v>16748.787657077537</v>
          </cell>
          <cell r="R281">
            <v>16748.787657077537</v>
          </cell>
          <cell r="S281">
            <v>16748.787657077537</v>
          </cell>
          <cell r="T281">
            <v>16748.787657077537</v>
          </cell>
          <cell r="U281">
            <v>16748.787657077537</v>
          </cell>
          <cell r="V281">
            <v>16748.787657077537</v>
          </cell>
          <cell r="W281">
            <v>16748.787657077537</v>
          </cell>
          <cell r="X281">
            <v>16748.787657077537</v>
          </cell>
          <cell r="Y281">
            <v>16748.787657077537</v>
          </cell>
          <cell r="Z281">
            <v>16748.787657077537</v>
          </cell>
          <cell r="AA281">
            <v>16748.787657077537</v>
          </cell>
          <cell r="AB281">
            <v>16748.787657077537</v>
          </cell>
          <cell r="AC281">
            <v>16748.787657077537</v>
          </cell>
          <cell r="AD281">
            <v>16748.787657077537</v>
          </cell>
          <cell r="AE281">
            <v>16748.787657077537</v>
          </cell>
          <cell r="AF281">
            <v>16748.787657077537</v>
          </cell>
          <cell r="AG281">
            <v>16748.787657077537</v>
          </cell>
          <cell r="AH281">
            <v>16748.787657077537</v>
          </cell>
          <cell r="AI281">
            <v>16748.787657077537</v>
          </cell>
          <cell r="AJ281">
            <v>16748.787657077537</v>
          </cell>
          <cell r="AK281">
            <v>16748.787657077537</v>
          </cell>
          <cell r="AL281">
            <v>16748.787657077537</v>
          </cell>
          <cell r="AM281">
            <v>16748.787657077537</v>
          </cell>
          <cell r="AN281">
            <v>16748.787657077537</v>
          </cell>
          <cell r="AO281">
            <v>16748.787657077537</v>
          </cell>
          <cell r="AP281">
            <v>16748.787657077537</v>
          </cell>
          <cell r="AQ281">
            <v>16748.787657077537</v>
          </cell>
          <cell r="AR281">
            <v>16748.787657077537</v>
          </cell>
          <cell r="AS281">
            <v>16748.787657077537</v>
          </cell>
          <cell r="AT281">
            <v>16748.787657077537</v>
          </cell>
          <cell r="AU281">
            <v>16748.787657077537</v>
          </cell>
          <cell r="AV281">
            <v>16748.787657077537</v>
          </cell>
          <cell r="AW281">
            <v>16748.787657077537</v>
          </cell>
          <cell r="AX281">
            <v>16748.787657077537</v>
          </cell>
          <cell r="AY281">
            <v>16748.787657077537</v>
          </cell>
          <cell r="AZ281">
            <v>16748.787657077537</v>
          </cell>
          <cell r="BA281">
            <v>16748.787657077537</v>
          </cell>
          <cell r="BB281">
            <v>16748.787657077537</v>
          </cell>
          <cell r="BC281">
            <v>16748.787657077537</v>
          </cell>
          <cell r="BD281">
            <v>16748.787657077537</v>
          </cell>
          <cell r="BE281">
            <v>16748.787657077537</v>
          </cell>
          <cell r="BF281">
            <v>16748.787657077537</v>
          </cell>
          <cell r="BG281">
            <v>16748.787657077537</v>
          </cell>
          <cell r="BH281">
            <v>16748.787657077537</v>
          </cell>
          <cell r="BI281">
            <v>16748.787657077537</v>
          </cell>
          <cell r="BJ281">
            <v>16748.787657077537</v>
          </cell>
          <cell r="BK281">
            <v>16748.787657077537</v>
          </cell>
          <cell r="BL281">
            <v>16748.787657077537</v>
          </cell>
          <cell r="BM281">
            <v>16748.787657077537</v>
          </cell>
          <cell r="BN281">
            <v>16748.787657077537</v>
          </cell>
          <cell r="BO281">
            <v>16748.787657077537</v>
          </cell>
          <cell r="BP281">
            <v>16748.787657077537</v>
          </cell>
          <cell r="BQ281">
            <v>16748.787657077537</v>
          </cell>
          <cell r="BR281">
            <v>16748.787657077537</v>
          </cell>
          <cell r="BS281">
            <v>16748.787657077537</v>
          </cell>
          <cell r="BT281">
            <v>16748.787657077537</v>
          </cell>
          <cell r="BU281">
            <v>16748.787657077537</v>
          </cell>
          <cell r="BV281">
            <v>16748.787657077537</v>
          </cell>
          <cell r="BW281">
            <v>16748.787657077537</v>
          </cell>
        </row>
      </sheetData>
      <sheetData sheetId="18"/>
      <sheetData sheetId="19"/>
      <sheetData sheetId="20">
        <row r="39">
          <cell r="F39">
            <v>1.2458752571507208</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e">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olstice">
      <a:fillStyleLst>
        <a:solidFill>
          <a:schemeClr val="phClr"/>
        </a:solidFill>
        <a:gradFill rotWithShape="1">
          <a:gsLst>
            <a:gs pos="0">
              <a:schemeClr val="phClr">
                <a:tint val="35000"/>
                <a:satMod val="253000"/>
              </a:schemeClr>
            </a:gs>
            <a:gs pos="50000">
              <a:schemeClr val="phClr">
                <a:tint val="42000"/>
                <a:satMod val="255000"/>
              </a:schemeClr>
            </a:gs>
            <a:gs pos="97000">
              <a:schemeClr val="phClr">
                <a:tint val="53000"/>
                <a:satMod val="260000"/>
              </a:schemeClr>
            </a:gs>
            <a:gs pos="100000">
              <a:schemeClr val="phClr">
                <a:tint val="56000"/>
                <a:satMod val="275000"/>
              </a:schemeClr>
            </a:gs>
          </a:gsLst>
          <a:path path="circle">
            <a:fillToRect l="50000" t="50000" r="50000" b="50000"/>
          </a:path>
        </a:gradFill>
        <a:gradFill rotWithShape="1">
          <a:gsLst>
            <a:gs pos="0">
              <a:schemeClr val="phClr">
                <a:tint val="92000"/>
                <a:satMod val="170000"/>
              </a:schemeClr>
            </a:gs>
            <a:gs pos="15000">
              <a:schemeClr val="phClr">
                <a:tint val="92000"/>
                <a:shade val="99000"/>
                <a:satMod val="170000"/>
              </a:schemeClr>
            </a:gs>
            <a:gs pos="62000">
              <a:schemeClr val="phClr">
                <a:tint val="96000"/>
                <a:shade val="80000"/>
                <a:satMod val="170000"/>
              </a:schemeClr>
            </a:gs>
            <a:gs pos="97000">
              <a:schemeClr val="phClr">
                <a:tint val="98000"/>
                <a:shade val="63000"/>
                <a:satMod val="170000"/>
              </a:schemeClr>
            </a:gs>
            <a:gs pos="100000">
              <a:schemeClr val="phClr">
                <a:shade val="62000"/>
                <a:satMod val="170000"/>
              </a:schemeClr>
            </a:gs>
          </a:gsLst>
          <a:path path="circle">
            <a:fillToRect l="50000" t="50000" r="50000" b="50000"/>
          </a:path>
        </a:gradFill>
      </a:fillStyleLst>
      <a:lnStyleLst>
        <a:ln w="9525" cap="flat" cmpd="sng" algn="ctr">
          <a:solidFill>
            <a:schemeClr val="phClr"/>
          </a:solidFill>
          <a:prstDash val="solid"/>
        </a:ln>
        <a:ln w="25400" cap="flat" cmpd="sng" algn="ctr">
          <a:solidFill>
            <a:schemeClr val="phClr"/>
          </a:solidFill>
          <a:prstDash val="solid"/>
        </a:ln>
        <a:ln w="25400" cap="flat" cmpd="sng" algn="ctr">
          <a:solidFill>
            <a:schemeClr val="phClr"/>
          </a:solidFill>
          <a:prstDash val="solid"/>
        </a:ln>
      </a:lnStyleLst>
      <a:effectStyleLst>
        <a:effectStyle>
          <a:effectLst>
            <a:outerShdw blurRad="63500" dist="25400" dir="5400000" rotWithShape="0">
              <a:srgbClr val="000000">
                <a:alpha val="43137"/>
              </a:srgbClr>
            </a:outerShdw>
          </a:effectLst>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8700000"/>
            </a:lightRig>
          </a:scene3d>
          <a:sp3d contourW="12700">
            <a:bevelT w="0" h="0"/>
            <a:contourClr>
              <a:schemeClr val="phClr">
                <a:shade val="80000"/>
              </a:schemeClr>
            </a:contourClr>
          </a:sp3d>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5400000"/>
            </a:lightRig>
          </a:scene3d>
          <a:sp3d contourW="12700">
            <a:bevelT w="25400" h="50800" prst="angle"/>
            <a:contourClr>
              <a:schemeClr val="phClr"/>
            </a:contourClr>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ipcc.ch/report/ar6/wg1/downloads/report/IPCC_AR6_WGI_Chapter07.pdf" TargetMode="External"/><Relationship Id="rId7" Type="http://schemas.openxmlformats.org/officeDocument/2006/relationships/drawing" Target="../drawings/drawing15.xml"/><Relationship Id="rId2" Type="http://schemas.openxmlformats.org/officeDocument/2006/relationships/hyperlink" Target="https://www.engineeringtoolbox.com/heating-values-fuel-gases-d_823.html" TargetMode="External"/><Relationship Id="rId1" Type="http://schemas.openxmlformats.org/officeDocument/2006/relationships/hyperlink" Target="https://www.epa.gov/energy/greenhouse-gases-equivalencies-calculator-calculations-and-references" TargetMode="External"/><Relationship Id="rId6" Type="http://schemas.openxmlformats.org/officeDocument/2006/relationships/printerSettings" Target="../printerSettings/printerSettings14.bin"/><Relationship Id="rId5" Type="http://schemas.openxmlformats.org/officeDocument/2006/relationships/hyperlink" Target="https://www.ipcc.ch/report/ar6/wg1/downloads/report/IPCC_AR6_WGI_Chapter07.pdf" TargetMode="External"/><Relationship Id="rId4" Type="http://schemas.openxmlformats.org/officeDocument/2006/relationships/hyperlink" Target="https://www.science.org/doi/10.1126/science.aar7204" TargetMode="External"/><Relationship Id="rId9"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eia.gov/dnav/ng/ng_cons_heat_a_EPG0_VGTH_btucf_a.ht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epa.gov/energy/greenhouse-gases-equivalencies-calculator-calculations-and-references" TargetMode="External"/><Relationship Id="rId2" Type="http://schemas.openxmlformats.org/officeDocument/2006/relationships/hyperlink" Target="https://h2tools.org/hyarc/hydrogen-data/lower-and-higher-heating-values-hydrogen-and-other-fuels" TargetMode="External"/><Relationship Id="rId1" Type="http://schemas.openxmlformats.org/officeDocument/2006/relationships/hyperlink" Target="https://h2tools.org/hyarc/hydrogen-data/lower-and-higher-heating-values-hydrogen-and-other-fuels" TargetMode="Externa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https://www.iea.org/data-and-statistics/charts/global-average-levelised-cost-of-hydrogen-production-by-energy-source-and-technology-2019-and-2050"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2.arb.ca.gov/resources/documents/lcfs-life-cycle-analysis-models-and-documentation" TargetMode="External"/><Relationship Id="rId2" Type="http://schemas.openxmlformats.org/officeDocument/2006/relationships/hyperlink" Target="https://ww2.arb.ca.gov/sites/default/files/classic/fuels/lcfs/ca-greet/temp.pdf" TargetMode="External"/><Relationship Id="rId1" Type="http://schemas.openxmlformats.org/officeDocument/2006/relationships/hyperlink" Target="https://ww2.arb.ca.gov/sites/default/files/classic/fuels/lcfs/ca-greet/lut.pdf"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nrel.gov/docs/fy18osti/70485.pdf" TargetMode="External"/><Relationship Id="rId1" Type="http://schemas.openxmlformats.org/officeDocument/2006/relationships/hyperlink" Target="https://www.nrel.gov/docs/fy18osti/70485.pdf"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2B5A-8DEF-4F83-A591-910937128E1C}">
  <sheetPr>
    <tabColor theme="5" tint="0.79998168889431442"/>
  </sheetPr>
  <dimension ref="B1:P50"/>
  <sheetViews>
    <sheetView tabSelected="1" workbookViewId="0">
      <selection activeCell="B2" sqref="B2:P2"/>
    </sheetView>
  </sheetViews>
  <sheetFormatPr defaultColWidth="10.42578125" defaultRowHeight="17.25" x14ac:dyDescent="0.35"/>
  <cols>
    <col min="1" max="1" width="3" style="41" customWidth="1"/>
    <col min="2" max="2" width="10.42578125" style="41"/>
    <col min="3" max="3" width="16.7109375" style="41" customWidth="1"/>
    <col min="4" max="15" width="10.42578125" style="41"/>
    <col min="16" max="16" width="15.85546875" style="41" customWidth="1"/>
    <col min="17" max="16384" width="10.42578125" style="41"/>
  </cols>
  <sheetData>
    <row r="1" spans="2:16" ht="18" thickBot="1" x14ac:dyDescent="0.4"/>
    <row r="2" spans="2:16" s="42" customFormat="1" ht="24" thickBot="1" x14ac:dyDescent="0.4">
      <c r="B2" s="912" t="s">
        <v>2108</v>
      </c>
      <c r="C2" s="913"/>
      <c r="D2" s="913"/>
      <c r="E2" s="913"/>
      <c r="F2" s="913"/>
      <c r="G2" s="913"/>
      <c r="H2" s="913"/>
      <c r="I2" s="913"/>
      <c r="J2" s="913"/>
      <c r="K2" s="913"/>
      <c r="L2" s="913"/>
      <c r="M2" s="913"/>
      <c r="N2" s="913"/>
      <c r="O2" s="913"/>
      <c r="P2" s="914"/>
    </row>
    <row r="3" spans="2:16" s="42" customFormat="1" ht="14.25" x14ac:dyDescent="0.2"/>
    <row r="4" spans="2:16" ht="18.75" customHeight="1" x14ac:dyDescent="0.35">
      <c r="B4" s="909" t="s">
        <v>0</v>
      </c>
      <c r="C4" s="910"/>
      <c r="D4" s="910"/>
      <c r="E4" s="910"/>
      <c r="F4" s="910"/>
      <c r="G4" s="910"/>
      <c r="H4" s="910"/>
      <c r="I4" s="910"/>
      <c r="J4" s="910"/>
      <c r="K4" s="910"/>
      <c r="L4" s="910"/>
      <c r="M4" s="910"/>
      <c r="N4" s="910"/>
      <c r="O4" s="910"/>
      <c r="P4" s="911"/>
    </row>
    <row r="5" spans="2:16" ht="15" customHeight="1" x14ac:dyDescent="0.35">
      <c r="B5" s="915" t="s">
        <v>2106</v>
      </c>
      <c r="C5" s="915"/>
      <c r="D5" s="915"/>
      <c r="E5" s="915"/>
      <c r="F5" s="915"/>
      <c r="G5" s="915"/>
      <c r="H5" s="915"/>
      <c r="I5" s="915"/>
      <c r="J5" s="915"/>
      <c r="K5" s="915"/>
      <c r="L5" s="915"/>
      <c r="M5" s="915"/>
      <c r="N5" s="915"/>
      <c r="O5" s="915"/>
      <c r="P5" s="915"/>
    </row>
    <row r="6" spans="2:16" x14ac:dyDescent="0.35">
      <c r="B6" s="915"/>
      <c r="C6" s="915"/>
      <c r="D6" s="915"/>
      <c r="E6" s="915"/>
      <c r="F6" s="915"/>
      <c r="G6" s="915"/>
      <c r="H6" s="915"/>
      <c r="I6" s="915"/>
      <c r="J6" s="915"/>
      <c r="K6" s="915"/>
      <c r="L6" s="915"/>
      <c r="M6" s="915"/>
      <c r="N6" s="915"/>
      <c r="O6" s="915"/>
      <c r="P6" s="915"/>
    </row>
    <row r="7" spans="2:16" x14ac:dyDescent="0.35">
      <c r="B7" s="915"/>
      <c r="C7" s="915"/>
      <c r="D7" s="915"/>
      <c r="E7" s="915"/>
      <c r="F7" s="915"/>
      <c r="G7" s="915"/>
      <c r="H7" s="915"/>
      <c r="I7" s="915"/>
      <c r="J7" s="915"/>
      <c r="K7" s="915"/>
      <c r="L7" s="915"/>
      <c r="M7" s="915"/>
      <c r="N7" s="915"/>
      <c r="O7" s="915"/>
      <c r="P7" s="915"/>
    </row>
    <row r="8" spans="2:16" ht="37.5" customHeight="1" x14ac:dyDescent="0.35">
      <c r="B8" s="915"/>
      <c r="C8" s="915"/>
      <c r="D8" s="915"/>
      <c r="E8" s="915"/>
      <c r="F8" s="915"/>
      <c r="G8" s="915"/>
      <c r="H8" s="915"/>
      <c r="I8" s="915"/>
      <c r="J8" s="915"/>
      <c r="K8" s="915"/>
      <c r="L8" s="915"/>
      <c r="M8" s="915"/>
      <c r="N8" s="915"/>
      <c r="O8" s="915"/>
      <c r="P8" s="915"/>
    </row>
    <row r="9" spans="2:16" x14ac:dyDescent="0.35">
      <c r="B9" s="847"/>
      <c r="C9" s="847"/>
      <c r="D9" s="847"/>
      <c r="E9" s="847"/>
      <c r="F9" s="847"/>
      <c r="G9" s="847"/>
      <c r="H9" s="847"/>
      <c r="I9" s="847"/>
      <c r="J9" s="847"/>
      <c r="K9" s="847"/>
      <c r="L9" s="847"/>
      <c r="M9" s="847"/>
      <c r="N9" s="847"/>
      <c r="O9" s="847"/>
      <c r="P9" s="847"/>
    </row>
    <row r="10" spans="2:16" ht="18" x14ac:dyDescent="0.35">
      <c r="B10" s="909" t="s">
        <v>1</v>
      </c>
      <c r="C10" s="910"/>
      <c r="D10" s="910"/>
      <c r="E10" s="910"/>
      <c r="F10" s="910"/>
      <c r="G10" s="910"/>
      <c r="H10" s="910"/>
      <c r="I10" s="910"/>
      <c r="J10" s="910"/>
      <c r="K10" s="910"/>
      <c r="L10" s="910"/>
      <c r="M10" s="910"/>
      <c r="N10" s="910"/>
      <c r="O10" s="910"/>
      <c r="P10" s="911"/>
    </row>
    <row r="11" spans="2:16" ht="18" x14ac:dyDescent="0.35">
      <c r="B11" s="43"/>
      <c r="C11" s="43"/>
      <c r="D11" s="43"/>
      <c r="E11" s="43"/>
      <c r="F11" s="43"/>
      <c r="G11" s="43"/>
      <c r="H11" s="43"/>
      <c r="I11" s="43"/>
      <c r="J11" s="43"/>
      <c r="K11" s="43"/>
      <c r="L11" s="43"/>
      <c r="M11" s="43"/>
      <c r="N11" s="43"/>
      <c r="O11" s="43"/>
      <c r="P11" s="43"/>
    </row>
    <row r="12" spans="2:16" ht="16.5" customHeight="1" x14ac:dyDescent="0.35">
      <c r="B12" s="915" t="s">
        <v>2078</v>
      </c>
      <c r="C12" s="915"/>
      <c r="D12" s="915"/>
      <c r="E12" s="915"/>
      <c r="F12" s="915"/>
      <c r="G12" s="915"/>
      <c r="H12" s="915"/>
      <c r="I12" s="915"/>
      <c r="J12" s="915"/>
      <c r="K12" s="915"/>
      <c r="L12" s="915"/>
      <c r="M12" s="915"/>
      <c r="N12" s="915"/>
      <c r="O12" s="915"/>
      <c r="P12" s="915"/>
    </row>
    <row r="13" spans="2:16" x14ac:dyDescent="0.35">
      <c r="B13" s="915"/>
      <c r="C13" s="915"/>
      <c r="D13" s="915"/>
      <c r="E13" s="915"/>
      <c r="F13" s="915"/>
      <c r="G13" s="915"/>
      <c r="H13" s="915"/>
      <c r="I13" s="915"/>
      <c r="J13" s="915"/>
      <c r="K13" s="915"/>
      <c r="L13" s="915"/>
      <c r="M13" s="915"/>
      <c r="N13" s="915"/>
      <c r="O13" s="915"/>
      <c r="P13" s="915"/>
    </row>
    <row r="14" spans="2:16" x14ac:dyDescent="0.35">
      <c r="B14" s="915"/>
      <c r="C14" s="915"/>
      <c r="D14" s="915"/>
      <c r="E14" s="915"/>
      <c r="F14" s="915"/>
      <c r="G14" s="915"/>
      <c r="H14" s="915"/>
      <c r="I14" s="915"/>
      <c r="J14" s="915"/>
      <c r="K14" s="915"/>
      <c r="L14" s="915"/>
      <c r="M14" s="915"/>
      <c r="N14" s="915"/>
      <c r="O14" s="915"/>
      <c r="P14" s="915"/>
    </row>
    <row r="15" spans="2:16" x14ac:dyDescent="0.35">
      <c r="B15" s="915"/>
      <c r="C15" s="915"/>
      <c r="D15" s="915"/>
      <c r="E15" s="915"/>
      <c r="F15" s="915"/>
      <c r="G15" s="915"/>
      <c r="H15" s="915"/>
      <c r="I15" s="915"/>
      <c r="J15" s="915"/>
      <c r="K15" s="915"/>
      <c r="L15" s="915"/>
      <c r="M15" s="915"/>
      <c r="N15" s="915"/>
      <c r="O15" s="915"/>
      <c r="P15" s="915"/>
    </row>
    <row r="16" spans="2:16" x14ac:dyDescent="0.35">
      <c r="B16" s="915"/>
      <c r="C16" s="915"/>
      <c r="D16" s="915"/>
      <c r="E16" s="915"/>
      <c r="F16" s="915"/>
      <c r="G16" s="915"/>
      <c r="H16" s="915"/>
      <c r="I16" s="915"/>
      <c r="J16" s="915"/>
      <c r="K16" s="915"/>
      <c r="L16" s="915"/>
      <c r="M16" s="915"/>
      <c r="N16" s="915"/>
      <c r="O16" s="915"/>
      <c r="P16" s="915"/>
    </row>
    <row r="17" spans="2:16" ht="19.5" customHeight="1" x14ac:dyDescent="0.35">
      <c r="B17" s="44"/>
      <c r="C17" s="44"/>
      <c r="D17" s="44"/>
      <c r="E17" s="44"/>
      <c r="F17" s="44"/>
      <c r="G17" s="44"/>
      <c r="H17" s="44"/>
      <c r="I17" s="44"/>
      <c r="J17" s="44"/>
      <c r="K17" s="44"/>
      <c r="L17" s="44"/>
      <c r="M17" s="44"/>
      <c r="N17" s="44"/>
      <c r="O17" s="44"/>
      <c r="P17" s="44"/>
    </row>
    <row r="18" spans="2:16" ht="18" x14ac:dyDescent="0.35">
      <c r="B18" s="909" t="s">
        <v>2</v>
      </c>
      <c r="C18" s="910"/>
      <c r="D18" s="910"/>
      <c r="E18" s="910"/>
      <c r="F18" s="910"/>
      <c r="G18" s="910"/>
      <c r="H18" s="910"/>
      <c r="I18" s="910"/>
      <c r="J18" s="910"/>
      <c r="K18" s="910"/>
      <c r="L18" s="910"/>
      <c r="M18" s="910"/>
      <c r="N18" s="910"/>
      <c r="O18" s="910"/>
      <c r="P18" s="911"/>
    </row>
    <row r="20" spans="2:16" ht="18" thickBot="1" x14ac:dyDescent="0.4">
      <c r="B20" s="45" t="s">
        <v>3</v>
      </c>
      <c r="C20" s="45" t="s">
        <v>4</v>
      </c>
      <c r="D20" s="45"/>
      <c r="E20" s="45" t="s">
        <v>5</v>
      </c>
      <c r="F20" s="46"/>
      <c r="G20" s="46"/>
      <c r="H20" s="46"/>
      <c r="I20" s="46"/>
      <c r="J20" s="46"/>
      <c r="K20" s="46"/>
      <c r="L20" s="46"/>
      <c r="M20" s="46"/>
      <c r="N20" s="46"/>
      <c r="O20" s="46"/>
      <c r="P20" s="46"/>
    </row>
    <row r="21" spans="2:16" x14ac:dyDescent="0.35">
      <c r="B21" s="863" t="s">
        <v>6</v>
      </c>
      <c r="C21" s="48" t="s">
        <v>7</v>
      </c>
      <c r="D21" s="47"/>
      <c r="E21" s="916" t="s">
        <v>8</v>
      </c>
      <c r="F21" s="916"/>
      <c r="G21" s="916"/>
      <c r="H21" s="916"/>
      <c r="I21" s="916"/>
      <c r="J21" s="916"/>
      <c r="K21" s="916"/>
      <c r="L21" s="916"/>
      <c r="M21" s="916"/>
      <c r="N21" s="916"/>
      <c r="O21" s="916"/>
      <c r="P21" s="916"/>
    </row>
    <row r="22" spans="2:16" x14ac:dyDescent="0.35">
      <c r="B22" s="863" t="s">
        <v>9</v>
      </c>
      <c r="C22" s="48" t="s">
        <v>10</v>
      </c>
      <c r="D22" s="47"/>
      <c r="E22" s="49" t="s">
        <v>11</v>
      </c>
      <c r="F22" s="50"/>
      <c r="G22" s="50"/>
      <c r="H22" s="50"/>
      <c r="I22" s="50"/>
      <c r="J22" s="50"/>
      <c r="K22" s="50"/>
      <c r="L22" s="50"/>
      <c r="M22" s="50"/>
      <c r="N22" s="50"/>
      <c r="O22" s="50"/>
      <c r="P22" s="50"/>
    </row>
    <row r="23" spans="2:16" x14ac:dyDescent="0.35">
      <c r="B23" s="884" t="s">
        <v>2082</v>
      </c>
      <c r="C23" s="48" t="s">
        <v>2083</v>
      </c>
      <c r="D23" s="47"/>
      <c r="E23" s="49" t="s">
        <v>2084</v>
      </c>
      <c r="F23" s="50"/>
      <c r="G23" s="50"/>
      <c r="H23" s="50"/>
      <c r="I23" s="50"/>
      <c r="J23" s="50"/>
      <c r="K23" s="50"/>
      <c r="L23" s="50"/>
      <c r="M23" s="50"/>
      <c r="N23" s="50"/>
      <c r="O23" s="50"/>
      <c r="P23" s="50"/>
    </row>
    <row r="24" spans="2:16" x14ac:dyDescent="0.35">
      <c r="B24" s="884" t="s">
        <v>2085</v>
      </c>
      <c r="C24" s="48" t="s">
        <v>2086</v>
      </c>
      <c r="D24" s="47"/>
      <c r="E24" s="49" t="s">
        <v>2087</v>
      </c>
      <c r="F24" s="50"/>
      <c r="G24" s="50"/>
      <c r="H24" s="50"/>
      <c r="I24" s="50"/>
      <c r="J24" s="50"/>
      <c r="K24" s="50"/>
      <c r="L24" s="50"/>
      <c r="M24" s="50"/>
      <c r="N24" s="50"/>
      <c r="O24" s="50"/>
      <c r="P24" s="50"/>
    </row>
    <row r="25" spans="2:16" x14ac:dyDescent="0.35">
      <c r="B25" s="884" t="s">
        <v>2079</v>
      </c>
      <c r="C25" s="48" t="s">
        <v>2080</v>
      </c>
      <c r="D25" s="47"/>
      <c r="E25" s="885" t="s">
        <v>2081</v>
      </c>
      <c r="F25" s="50"/>
      <c r="G25" s="50"/>
      <c r="H25" s="50"/>
      <c r="I25" s="50"/>
      <c r="J25" s="50"/>
      <c r="K25" s="50"/>
      <c r="L25" s="50"/>
      <c r="M25" s="50"/>
      <c r="N25" s="50"/>
      <c r="O25" s="50"/>
      <c r="P25" s="50"/>
    </row>
    <row r="26" spans="2:16" x14ac:dyDescent="0.35">
      <c r="B26" s="884" t="s">
        <v>671</v>
      </c>
      <c r="C26" s="48" t="s">
        <v>2088</v>
      </c>
      <c r="D26" s="47"/>
      <c r="E26" s="885" t="s">
        <v>2089</v>
      </c>
      <c r="F26" s="50"/>
      <c r="G26" s="50"/>
      <c r="H26" s="50"/>
      <c r="I26" s="50"/>
      <c r="J26" s="50"/>
      <c r="K26" s="50"/>
      <c r="L26" s="50"/>
      <c r="M26" s="50"/>
      <c r="N26" s="50"/>
      <c r="O26" s="50"/>
      <c r="P26" s="50"/>
    </row>
    <row r="27" spans="2:16" x14ac:dyDescent="0.35">
      <c r="B27" s="863" t="s">
        <v>12</v>
      </c>
      <c r="C27" s="48" t="s">
        <v>13</v>
      </c>
      <c r="D27" s="47"/>
      <c r="E27" s="49" t="s">
        <v>14</v>
      </c>
      <c r="F27" s="50"/>
      <c r="G27" s="50"/>
      <c r="H27" s="50"/>
      <c r="I27" s="50"/>
      <c r="J27" s="50"/>
      <c r="K27" s="50"/>
      <c r="L27" s="50"/>
      <c r="M27" s="50"/>
      <c r="N27" s="50"/>
      <c r="O27" s="50"/>
      <c r="P27" s="50"/>
    </row>
    <row r="28" spans="2:16" ht="18" customHeight="1" x14ac:dyDescent="0.35"/>
    <row r="29" spans="2:16" ht="18" x14ac:dyDescent="0.35">
      <c r="B29" s="909" t="s">
        <v>15</v>
      </c>
      <c r="C29" s="910"/>
      <c r="D29" s="910"/>
      <c r="E29" s="910"/>
      <c r="F29" s="910"/>
      <c r="G29" s="910"/>
      <c r="H29" s="910"/>
      <c r="I29" s="910"/>
      <c r="J29" s="910"/>
      <c r="K29" s="910"/>
      <c r="L29" s="910"/>
      <c r="M29" s="910"/>
      <c r="N29" s="910"/>
      <c r="O29" s="910"/>
      <c r="P29" s="911"/>
    </row>
    <row r="30" spans="2:16" ht="15" customHeight="1" x14ac:dyDescent="0.35"/>
    <row r="31" spans="2:16" x14ac:dyDescent="0.35">
      <c r="B31" s="864" t="s">
        <v>16</v>
      </c>
    </row>
    <row r="32" spans="2:16" x14ac:dyDescent="0.35">
      <c r="B32" s="864" t="s">
        <v>17</v>
      </c>
    </row>
    <row r="33" spans="2:16" x14ac:dyDescent="0.35">
      <c r="B33" s="52"/>
      <c r="C33" s="53"/>
    </row>
    <row r="34" spans="2:16" x14ac:dyDescent="0.35">
      <c r="B34" s="54"/>
      <c r="C34" s="51"/>
      <c r="D34" s="51"/>
      <c r="E34" s="51"/>
      <c r="F34" s="51"/>
      <c r="G34" s="51"/>
      <c r="H34" s="51"/>
      <c r="I34" s="51"/>
      <c r="J34" s="51"/>
      <c r="K34" s="51"/>
      <c r="L34" s="51"/>
      <c r="M34" s="51"/>
      <c r="N34" s="51"/>
      <c r="O34" s="51"/>
      <c r="P34" s="51"/>
    </row>
    <row r="35" spans="2:16" x14ac:dyDescent="0.35">
      <c r="C35" s="51"/>
      <c r="D35" s="51"/>
      <c r="E35" s="51"/>
      <c r="F35" s="51"/>
      <c r="G35" s="51"/>
      <c r="H35" s="51"/>
      <c r="I35" s="51"/>
      <c r="J35" s="51"/>
      <c r="K35" s="51"/>
      <c r="L35" s="51"/>
      <c r="M35" s="51"/>
      <c r="N35" s="51"/>
      <c r="O35" s="51"/>
      <c r="P35" s="51"/>
    </row>
    <row r="36" spans="2:16" x14ac:dyDescent="0.35">
      <c r="B36" s="52"/>
      <c r="C36" s="53"/>
    </row>
    <row r="37" spans="2:16" ht="15" customHeight="1" x14ac:dyDescent="0.35">
      <c r="B37" s="54"/>
      <c r="C37" s="55"/>
      <c r="D37" s="55"/>
      <c r="E37" s="55"/>
      <c r="F37" s="55"/>
      <c r="G37" s="55"/>
      <c r="H37" s="55"/>
      <c r="I37" s="55"/>
      <c r="J37" s="55"/>
      <c r="K37" s="55"/>
      <c r="L37" s="55"/>
      <c r="M37" s="55"/>
      <c r="N37" s="55"/>
      <c r="O37" s="55"/>
      <c r="P37" s="55"/>
    </row>
    <row r="38" spans="2:16" x14ac:dyDescent="0.35">
      <c r="B38" s="54"/>
      <c r="C38" s="55"/>
      <c r="D38" s="55"/>
      <c r="E38" s="55"/>
      <c r="F38" s="55"/>
      <c r="G38" s="55"/>
      <c r="H38" s="55"/>
      <c r="I38" s="55"/>
      <c r="J38" s="55"/>
      <c r="K38" s="55"/>
      <c r="L38" s="55"/>
      <c r="M38" s="55"/>
      <c r="N38" s="55"/>
      <c r="O38" s="55"/>
      <c r="P38" s="55"/>
    </row>
    <row r="39" spans="2:16" x14ac:dyDescent="0.35">
      <c r="B39" s="54"/>
      <c r="C39" s="55"/>
      <c r="D39" s="55"/>
      <c r="E39" s="55"/>
      <c r="F39" s="55"/>
      <c r="G39" s="55"/>
      <c r="H39" s="55"/>
      <c r="I39" s="55"/>
      <c r="J39" s="55"/>
      <c r="K39" s="55"/>
      <c r="L39" s="55"/>
      <c r="M39" s="55"/>
      <c r="N39" s="55"/>
      <c r="O39" s="55"/>
      <c r="P39" s="55"/>
    </row>
    <row r="41" spans="2:16" x14ac:dyDescent="0.35">
      <c r="B41" s="52"/>
      <c r="C41" s="53"/>
    </row>
    <row r="42" spans="2:16" ht="15" customHeight="1" x14ac:dyDescent="0.35">
      <c r="B42" s="54"/>
      <c r="C42" s="55"/>
      <c r="D42" s="55"/>
      <c r="E42" s="55"/>
      <c r="F42" s="55"/>
      <c r="G42" s="55"/>
      <c r="H42" s="55"/>
      <c r="I42" s="55"/>
      <c r="J42" s="55"/>
      <c r="K42" s="55"/>
      <c r="L42" s="55"/>
      <c r="M42" s="55"/>
      <c r="N42" s="55"/>
      <c r="O42" s="55"/>
      <c r="P42" s="55"/>
    </row>
    <row r="43" spans="2:16" x14ac:dyDescent="0.35">
      <c r="C43" s="55"/>
      <c r="D43" s="55"/>
      <c r="E43" s="55"/>
      <c r="F43" s="55"/>
      <c r="G43" s="55"/>
      <c r="H43" s="55"/>
      <c r="I43" s="55"/>
      <c r="J43" s="55"/>
      <c r="K43" s="55"/>
      <c r="L43" s="55"/>
      <c r="M43" s="55"/>
      <c r="N43" s="55"/>
      <c r="O43" s="55"/>
      <c r="P43" s="55"/>
    </row>
    <row r="44" spans="2:16" x14ac:dyDescent="0.35">
      <c r="C44" s="55"/>
      <c r="D44" s="55"/>
      <c r="E44" s="55"/>
      <c r="F44" s="55"/>
      <c r="G44" s="55"/>
      <c r="H44" s="55"/>
      <c r="I44" s="55"/>
      <c r="J44" s="55"/>
      <c r="K44" s="55"/>
      <c r="L44" s="55"/>
      <c r="M44" s="55"/>
      <c r="N44" s="55"/>
      <c r="O44" s="55"/>
      <c r="P44" s="55"/>
    </row>
    <row r="46" spans="2:16" x14ac:dyDescent="0.35">
      <c r="B46" s="52"/>
      <c r="C46" s="53"/>
    </row>
    <row r="47" spans="2:16" x14ac:dyDescent="0.35">
      <c r="B47" s="54"/>
      <c r="C47" s="55"/>
      <c r="D47" s="55"/>
      <c r="E47" s="55"/>
      <c r="F47" s="55"/>
      <c r="G47" s="55"/>
      <c r="H47" s="55"/>
      <c r="I47" s="55"/>
      <c r="J47" s="55"/>
      <c r="K47" s="55"/>
      <c r="L47" s="55"/>
      <c r="M47" s="55"/>
      <c r="N47" s="55"/>
      <c r="O47" s="55"/>
      <c r="P47" s="55"/>
    </row>
    <row r="48" spans="2:16" x14ac:dyDescent="0.35">
      <c r="C48" s="55"/>
      <c r="D48" s="55"/>
      <c r="E48" s="55"/>
      <c r="F48" s="55"/>
      <c r="G48" s="55"/>
      <c r="H48" s="55"/>
      <c r="I48" s="55"/>
      <c r="J48" s="55"/>
      <c r="K48" s="55"/>
      <c r="L48" s="55"/>
      <c r="M48" s="55"/>
      <c r="N48" s="55"/>
      <c r="O48" s="55"/>
      <c r="P48" s="55"/>
    </row>
    <row r="49" spans="3:16" x14ac:dyDescent="0.35">
      <c r="C49" s="55"/>
      <c r="D49" s="55"/>
      <c r="E49" s="55"/>
      <c r="F49" s="55"/>
      <c r="G49" s="55"/>
      <c r="H49" s="55"/>
      <c r="I49" s="55"/>
      <c r="J49" s="55"/>
      <c r="K49" s="55"/>
      <c r="L49" s="55"/>
      <c r="M49" s="55"/>
      <c r="N49" s="55"/>
      <c r="O49" s="55"/>
      <c r="P49" s="55"/>
    </row>
    <row r="50" spans="3:16" x14ac:dyDescent="0.35">
      <c r="C50" s="55"/>
      <c r="D50" s="55"/>
      <c r="E50" s="55"/>
      <c r="F50" s="55"/>
      <c r="G50" s="55"/>
      <c r="H50" s="55"/>
      <c r="I50" s="55"/>
      <c r="J50" s="55"/>
      <c r="K50" s="55"/>
      <c r="L50" s="55"/>
      <c r="M50" s="55"/>
      <c r="N50" s="55"/>
      <c r="O50" s="55"/>
      <c r="P50" s="55"/>
    </row>
  </sheetData>
  <mergeCells count="8">
    <mergeCell ref="B29:P29"/>
    <mergeCell ref="B2:P2"/>
    <mergeCell ref="B4:P4"/>
    <mergeCell ref="B5:P8"/>
    <mergeCell ref="B10:P10"/>
    <mergeCell ref="B18:P18"/>
    <mergeCell ref="E21:P21"/>
    <mergeCell ref="B12:P16"/>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E57C-3B56-4B31-A55A-45384F84F596}">
  <sheetPr>
    <tabColor theme="7" tint="0.79998168889431442"/>
  </sheetPr>
  <dimension ref="B2:J31"/>
  <sheetViews>
    <sheetView workbookViewId="0"/>
  </sheetViews>
  <sheetFormatPr defaultColWidth="9.140625" defaultRowHeight="15" x14ac:dyDescent="0.3"/>
  <cols>
    <col min="1" max="1" width="3.7109375" style="350" customWidth="1"/>
    <col min="2" max="3" width="9.140625" style="350"/>
    <col min="4" max="4" width="18.42578125" style="350" bestFit="1" customWidth="1"/>
    <col min="5" max="5" width="9.140625" style="350"/>
    <col min="6" max="6" width="11.42578125" style="350" bestFit="1" customWidth="1"/>
    <col min="7" max="7" width="14.140625" style="350" bestFit="1" customWidth="1"/>
    <col min="8" max="8" width="34.140625" style="350" bestFit="1" customWidth="1"/>
    <col min="9" max="9" width="16.28515625" style="350" bestFit="1" customWidth="1"/>
    <col min="10" max="10" width="10.85546875" style="350" bestFit="1" customWidth="1"/>
    <col min="11" max="16384" width="9.140625" style="350"/>
  </cols>
  <sheetData>
    <row r="2" spans="2:10" ht="19.5" x14ac:dyDescent="0.4">
      <c r="B2" s="391" t="s">
        <v>515</v>
      </c>
    </row>
    <row r="3" spans="2:10" x14ac:dyDescent="0.3">
      <c r="B3" s="741" t="s">
        <v>516</v>
      </c>
      <c r="C3" s="735"/>
      <c r="D3" s="742" t="s">
        <v>517</v>
      </c>
      <c r="F3" s="741" t="s">
        <v>518</v>
      </c>
    </row>
    <row r="4" spans="2:10" x14ac:dyDescent="0.3">
      <c r="B4" s="205" t="s">
        <v>27</v>
      </c>
      <c r="C4" s="206"/>
      <c r="D4" s="207" t="s">
        <v>519</v>
      </c>
      <c r="F4" s="356" t="s">
        <v>27</v>
      </c>
      <c r="G4" s="356" t="s">
        <v>31</v>
      </c>
      <c r="H4" s="357" t="s">
        <v>520</v>
      </c>
      <c r="I4" s="357" t="s">
        <v>521</v>
      </c>
      <c r="J4" s="358" t="s">
        <v>522</v>
      </c>
    </row>
    <row r="5" spans="2:10" x14ac:dyDescent="0.3">
      <c r="B5" s="730" t="s">
        <v>523</v>
      </c>
      <c r="C5" s="731" t="s">
        <v>524</v>
      </c>
      <c r="D5" s="732">
        <v>96100151</v>
      </c>
      <c r="F5" s="202" t="s">
        <v>29</v>
      </c>
      <c r="G5" s="203" t="s">
        <v>32</v>
      </c>
      <c r="H5" s="119" t="s">
        <v>525</v>
      </c>
      <c r="I5" s="732">
        <v>95416268</v>
      </c>
      <c r="J5" s="733">
        <f>I5/$D$29</f>
        <v>7.5267811838427238E-3</v>
      </c>
    </row>
    <row r="6" spans="2:10" x14ac:dyDescent="0.3">
      <c r="B6" s="734" t="s">
        <v>526</v>
      </c>
      <c r="C6" s="735" t="s">
        <v>527</v>
      </c>
      <c r="D6" s="736">
        <v>342985755</v>
      </c>
      <c r="F6" s="202" t="s">
        <v>29</v>
      </c>
      <c r="G6" s="203" t="s">
        <v>140</v>
      </c>
      <c r="H6" s="119" t="s">
        <v>528</v>
      </c>
      <c r="I6" s="732">
        <v>16493649</v>
      </c>
      <c r="J6" s="733">
        <f t="shared" ref="J6:J9" si="0">I6/$D$29</f>
        <v>1.3010788364318164E-3</v>
      </c>
    </row>
    <row r="7" spans="2:10" x14ac:dyDescent="0.3">
      <c r="B7" s="734" t="s">
        <v>529</v>
      </c>
      <c r="C7" s="735" t="s">
        <v>530</v>
      </c>
      <c r="D7" s="736">
        <v>281595748</v>
      </c>
      <c r="F7" s="202" t="s">
        <v>142</v>
      </c>
      <c r="G7" s="203" t="s">
        <v>143</v>
      </c>
      <c r="H7" s="119" t="s">
        <v>531</v>
      </c>
      <c r="I7" s="732">
        <v>34637854</v>
      </c>
      <c r="J7" s="733">
        <f t="shared" si="0"/>
        <v>2.7323595147935508E-3</v>
      </c>
    </row>
    <row r="8" spans="2:10" x14ac:dyDescent="0.3">
      <c r="B8" s="734" t="s">
        <v>532</v>
      </c>
      <c r="C8" s="735" t="s">
        <v>533</v>
      </c>
      <c r="D8" s="736">
        <v>1942705003</v>
      </c>
      <c r="F8" s="202" t="s">
        <v>142</v>
      </c>
      <c r="G8" s="203" t="s">
        <v>144</v>
      </c>
      <c r="H8" s="119" t="s">
        <v>534</v>
      </c>
      <c r="I8" s="732">
        <v>10210324</v>
      </c>
      <c r="J8" s="733">
        <f t="shared" si="0"/>
        <v>8.0542737810849801E-4</v>
      </c>
    </row>
    <row r="9" spans="2:10" x14ac:dyDescent="0.3">
      <c r="B9" s="734" t="s">
        <v>535</v>
      </c>
      <c r="C9" s="735" t="s">
        <v>536</v>
      </c>
      <c r="D9" s="736">
        <v>2781338</v>
      </c>
      <c r="F9" s="202" t="s">
        <v>145</v>
      </c>
      <c r="G9" s="203" t="s">
        <v>146</v>
      </c>
      <c r="H9" s="119" t="s">
        <v>537</v>
      </c>
      <c r="I9" s="732">
        <v>30129755</v>
      </c>
      <c r="J9" s="733">
        <f t="shared" si="0"/>
        <v>2.3767443200334686E-3</v>
      </c>
    </row>
    <row r="10" spans="2:10" x14ac:dyDescent="0.3">
      <c r="B10" s="734" t="s">
        <v>538</v>
      </c>
      <c r="C10" s="735" t="s">
        <v>539</v>
      </c>
      <c r="D10" s="736">
        <v>76249897</v>
      </c>
      <c r="F10" s="202" t="s">
        <v>145</v>
      </c>
      <c r="G10" s="204" t="s">
        <v>232</v>
      </c>
      <c r="H10" s="204"/>
      <c r="I10" s="204"/>
      <c r="J10" s="119"/>
    </row>
    <row r="11" spans="2:10" x14ac:dyDescent="0.3">
      <c r="B11" s="734" t="s">
        <v>540</v>
      </c>
      <c r="C11" s="735" t="s">
        <v>541</v>
      </c>
      <c r="D11" s="736">
        <v>125953415</v>
      </c>
    </row>
    <row r="12" spans="2:10" x14ac:dyDescent="0.3">
      <c r="B12" s="734" t="s">
        <v>542</v>
      </c>
      <c r="C12" s="735" t="s">
        <v>543</v>
      </c>
      <c r="D12" s="736">
        <v>82504133</v>
      </c>
    </row>
    <row r="13" spans="2:10" x14ac:dyDescent="0.3">
      <c r="B13" s="734" t="s">
        <v>544</v>
      </c>
      <c r="C13" s="735" t="s">
        <v>545</v>
      </c>
      <c r="D13" s="736">
        <v>229519975</v>
      </c>
    </row>
    <row r="14" spans="2:10" x14ac:dyDescent="0.3">
      <c r="B14" s="734" t="s">
        <v>546</v>
      </c>
      <c r="C14" s="735" t="s">
        <v>142</v>
      </c>
      <c r="D14" s="736">
        <v>287238219</v>
      </c>
    </row>
    <row r="15" spans="2:10" x14ac:dyDescent="0.3">
      <c r="B15" s="734" t="s">
        <v>547</v>
      </c>
      <c r="C15" s="735" t="s">
        <v>29</v>
      </c>
      <c r="D15" s="736">
        <v>437544455</v>
      </c>
    </row>
    <row r="16" spans="2:10" x14ac:dyDescent="0.3">
      <c r="B16" s="734" t="s">
        <v>548</v>
      </c>
      <c r="C16" s="735" t="s">
        <v>549</v>
      </c>
      <c r="D16" s="736">
        <v>502129103</v>
      </c>
    </row>
    <row r="17" spans="2:4" x14ac:dyDescent="0.3">
      <c r="B17" s="734" t="s">
        <v>550</v>
      </c>
      <c r="C17" s="735" t="s">
        <v>145</v>
      </c>
      <c r="D17" s="736">
        <v>176937090</v>
      </c>
    </row>
    <row r="18" spans="2:4" x14ac:dyDescent="0.3">
      <c r="B18" s="734" t="s">
        <v>551</v>
      </c>
      <c r="C18" s="735" t="s">
        <v>552</v>
      </c>
      <c r="D18" s="736">
        <v>4049307878</v>
      </c>
    </row>
    <row r="19" spans="2:4" x14ac:dyDescent="0.3">
      <c r="B19" s="734" t="s">
        <v>553</v>
      </c>
      <c r="C19" s="735" t="s">
        <v>554</v>
      </c>
      <c r="D19" s="736">
        <v>560690212</v>
      </c>
    </row>
    <row r="20" spans="2:4" x14ac:dyDescent="0.3">
      <c r="B20" s="734" t="s">
        <v>555</v>
      </c>
      <c r="C20" s="735" t="s">
        <v>556</v>
      </c>
      <c r="D20" s="736">
        <v>347421456</v>
      </c>
    </row>
    <row r="21" spans="2:4" x14ac:dyDescent="0.3">
      <c r="B21" s="734" t="s">
        <v>557</v>
      </c>
      <c r="C21" s="735" t="s">
        <v>558</v>
      </c>
      <c r="D21" s="736">
        <v>1389878362</v>
      </c>
    </row>
    <row r="22" spans="2:4" x14ac:dyDescent="0.3">
      <c r="B22" s="734" t="s">
        <v>559</v>
      </c>
      <c r="C22" s="735" t="s">
        <v>560</v>
      </c>
      <c r="D22" s="736">
        <v>77479285</v>
      </c>
    </row>
    <row r="23" spans="2:4" x14ac:dyDescent="0.3">
      <c r="B23" s="734" t="s">
        <v>561</v>
      </c>
      <c r="C23" s="735" t="s">
        <v>562</v>
      </c>
      <c r="D23" s="736">
        <v>474587059</v>
      </c>
    </row>
    <row r="24" spans="2:4" x14ac:dyDescent="0.3">
      <c r="B24" s="734" t="s">
        <v>563</v>
      </c>
      <c r="C24" s="735" t="s">
        <v>564</v>
      </c>
      <c r="D24" s="736">
        <v>84534355</v>
      </c>
    </row>
    <row r="25" spans="2:4" x14ac:dyDescent="0.3">
      <c r="B25" s="734" t="s">
        <v>565</v>
      </c>
      <c r="C25" s="735" t="s">
        <v>566</v>
      </c>
      <c r="D25" s="736">
        <v>170766989</v>
      </c>
    </row>
    <row r="26" spans="2:4" x14ac:dyDescent="0.3">
      <c r="B26" s="734" t="s">
        <v>567</v>
      </c>
      <c r="C26" s="735" t="s">
        <v>568</v>
      </c>
      <c r="D26" s="736">
        <v>398601241</v>
      </c>
    </row>
    <row r="27" spans="2:4" x14ac:dyDescent="0.3">
      <c r="B27" s="734" t="s">
        <v>569</v>
      </c>
      <c r="C27" s="735" t="s">
        <v>570</v>
      </c>
      <c r="D27" s="736">
        <v>259086312</v>
      </c>
    </row>
    <row r="28" spans="2:4" x14ac:dyDescent="0.3">
      <c r="B28" s="737" t="s">
        <v>571</v>
      </c>
      <c r="C28" s="738" t="s">
        <v>572</v>
      </c>
      <c r="D28" s="739">
        <v>280304643</v>
      </c>
    </row>
    <row r="29" spans="2:4" x14ac:dyDescent="0.3">
      <c r="B29" s="740" t="s">
        <v>260</v>
      </c>
      <c r="C29" s="738"/>
      <c r="D29" s="739">
        <v>12676902074</v>
      </c>
    </row>
    <row r="30" spans="2:4" x14ac:dyDescent="0.3">
      <c r="B30" s="461" t="s">
        <v>573</v>
      </c>
    </row>
    <row r="31" spans="2:4" x14ac:dyDescent="0.3">
      <c r="B31" s="461" t="s">
        <v>574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C1868-1A57-4884-A002-E4B2F46B3E08}">
  <sheetPr>
    <tabColor theme="7" tint="0.59999389629810485"/>
  </sheetPr>
  <dimension ref="B2:AJ16"/>
  <sheetViews>
    <sheetView workbookViewId="0"/>
  </sheetViews>
  <sheetFormatPr defaultColWidth="9.140625" defaultRowHeight="17.25" x14ac:dyDescent="0.35"/>
  <cols>
    <col min="1" max="1" width="4.140625" style="744" customWidth="1"/>
    <col min="2" max="2" width="17.7109375" style="744" customWidth="1"/>
    <col min="3" max="5" width="18.140625" style="744" customWidth="1"/>
    <col min="6" max="6" width="12" style="744" customWidth="1"/>
    <col min="7" max="16384" width="9.140625" style="744"/>
  </cols>
  <sheetData>
    <row r="2" spans="2:36" x14ac:dyDescent="0.35">
      <c r="B2" s="743" t="s">
        <v>575</v>
      </c>
    </row>
    <row r="3" spans="2:36" x14ac:dyDescent="0.35">
      <c r="B3" s="359" t="s">
        <v>27</v>
      </c>
      <c r="C3" s="360" t="s">
        <v>138</v>
      </c>
      <c r="D3" s="360"/>
      <c r="E3" s="360"/>
      <c r="F3" s="361"/>
      <c r="G3" s="361" t="s">
        <v>258</v>
      </c>
      <c r="H3" s="362"/>
      <c r="I3" s="362">
        <v>2022</v>
      </c>
      <c r="J3" s="362">
        <v>2023</v>
      </c>
      <c r="K3" s="362">
        <v>2024</v>
      </c>
      <c r="L3" s="362">
        <v>2025</v>
      </c>
      <c r="M3" s="362">
        <v>2026</v>
      </c>
      <c r="N3" s="362">
        <v>2027</v>
      </c>
      <c r="O3" s="362">
        <v>2028</v>
      </c>
      <c r="P3" s="362">
        <v>2029</v>
      </c>
      <c r="Q3" s="362">
        <v>2030</v>
      </c>
      <c r="R3" s="362">
        <v>2031</v>
      </c>
      <c r="S3" s="362">
        <v>2032</v>
      </c>
      <c r="T3" s="362">
        <v>2033</v>
      </c>
      <c r="U3" s="362">
        <v>2034</v>
      </c>
      <c r="V3" s="362">
        <v>2035</v>
      </c>
      <c r="W3" s="362">
        <v>2036</v>
      </c>
      <c r="X3" s="362">
        <v>2037</v>
      </c>
      <c r="Y3" s="362">
        <v>2038</v>
      </c>
      <c r="Z3" s="362">
        <v>2039</v>
      </c>
      <c r="AA3" s="362">
        <v>2040</v>
      </c>
      <c r="AB3" s="362">
        <v>2041</v>
      </c>
      <c r="AC3" s="362">
        <v>2042</v>
      </c>
      <c r="AD3" s="362">
        <v>2043</v>
      </c>
      <c r="AE3" s="362">
        <v>2044</v>
      </c>
      <c r="AF3" s="362">
        <v>2045</v>
      </c>
      <c r="AG3" s="362">
        <v>2046</v>
      </c>
      <c r="AH3" s="362">
        <v>2047</v>
      </c>
      <c r="AI3" s="362">
        <v>2048</v>
      </c>
      <c r="AJ3" s="363">
        <v>2049</v>
      </c>
    </row>
    <row r="4" spans="2:36" x14ac:dyDescent="0.35">
      <c r="B4" s="745" t="s">
        <v>29</v>
      </c>
      <c r="C4" s="881" t="s">
        <v>229</v>
      </c>
      <c r="D4" s="881"/>
      <c r="E4" s="881"/>
      <c r="F4" s="746"/>
      <c r="G4" s="746" t="s">
        <v>326</v>
      </c>
      <c r="H4" s="747"/>
      <c r="I4" s="748">
        <f>ElectricUtilityGridEmissions!G4*(1/Library!$C$29)</f>
        <v>0.39809110150806948</v>
      </c>
      <c r="J4" s="748">
        <f>ElectricUtilityGridEmissions!H4*(1/Library!$C$29)</f>
        <v>0.30925028018639766</v>
      </c>
      <c r="K4" s="748">
        <f>ElectricUtilityGridEmissions!I4*(1/Library!$C$29)</f>
        <v>0.41159805289160128</v>
      </c>
      <c r="L4" s="748">
        <f>ElectricUtilityGridEmissions!J4*(1/Library!$C$29)</f>
        <v>0.33839868105515586</v>
      </c>
      <c r="M4" s="748">
        <f>ElectricUtilityGridEmissions!K4*(1/Library!$C$29)</f>
        <v>0.20692359033371691</v>
      </c>
      <c r="N4" s="748">
        <f>ElectricUtilityGridEmissions!L4*(1/Library!$C$29)</f>
        <v>0.18321193004196357</v>
      </c>
      <c r="O4" s="748">
        <f>ElectricUtilityGridEmissions!M4*(1/Library!$C$29)</f>
        <v>0.16381891839929688</v>
      </c>
      <c r="P4" s="748">
        <f>ElectricUtilityGridEmissions!N4*(1/Library!$C$29)</f>
        <v>0.12225743424584004</v>
      </c>
      <c r="Q4" s="748">
        <f>ElectricUtilityGridEmissions!O4*(1/Library!$C$29)</f>
        <v>0.10897174831742057</v>
      </c>
      <c r="R4" s="748">
        <f>ElectricUtilityGridEmissions!P4*(1/Library!$C$29)</f>
        <v>8.3944319189360364E-2</v>
      </c>
      <c r="S4" s="748">
        <f>ElectricUtilityGridEmissions!Q4*(1/Library!$C$29)</f>
        <v>8.3111741682974555E-2</v>
      </c>
      <c r="T4" s="748">
        <f>ElectricUtilityGridEmissions!R4*(1/Library!$C$29)</f>
        <v>7.9540230705196821E-2</v>
      </c>
      <c r="U4" s="748">
        <f>ElectricUtilityGridEmissions!S4*(1/Library!$C$29)</f>
        <v>7.6749147747037408E-2</v>
      </c>
      <c r="V4" s="748">
        <f>ElectricUtilityGridEmissions!T4*(1/Library!$C$29)</f>
        <v>7.2565718172542801E-2</v>
      </c>
      <c r="W4" s="748">
        <f>ElectricUtilityGridEmissions!U4*(1/Library!$C$29)</f>
        <v>7.0164324036713521E-2</v>
      </c>
      <c r="X4" s="748">
        <f>ElectricUtilityGridEmissions!V4*(1/Library!$C$29)</f>
        <v>6.8307877604166664E-2</v>
      </c>
      <c r="Y4" s="748">
        <f>ElectricUtilityGridEmissions!W4*(1/Library!$C$29)</f>
        <v>6.8965444826269581E-2</v>
      </c>
      <c r="Z4" s="748">
        <f>ElectricUtilityGridEmissions!X4*(1/Library!$C$29)</f>
        <v>6.6908281259731375E-2</v>
      </c>
      <c r="AA4" s="748">
        <f>ElectricUtilityGridEmissions!Y4*(1/Library!$C$29)</f>
        <v>6.6722961696584843E-2</v>
      </c>
      <c r="AB4" s="748">
        <f>ElectricUtilityGridEmissions!Z4*(1/Library!$C$29)</f>
        <v>5.3010403745348329E-2</v>
      </c>
      <c r="AC4" s="748">
        <f>ElectricUtilityGridEmissions!AA4*(1/Library!$C$29)</f>
        <v>4.469539484033349E-2</v>
      </c>
      <c r="AD4" s="748">
        <f>ElectricUtilityGridEmissions!AB4*(1/Library!$C$29)</f>
        <v>3.7694648603551706E-2</v>
      </c>
      <c r="AE4" s="748">
        <f>ElectricUtilityGridEmissions!AC4*(1/Library!$C$29)</f>
        <v>3.2601129413603769E-2</v>
      </c>
      <c r="AF4" s="748">
        <f>ElectricUtilityGridEmissions!AD4*(1/Library!$C$29)</f>
        <v>2.6552781040026185E-2</v>
      </c>
      <c r="AG4" s="748">
        <f>ElectricUtilityGridEmissions!AE4*(1/Library!$C$29)</f>
        <v>2.0682986907175478E-2</v>
      </c>
      <c r="AH4" s="748">
        <f>ElectricUtilityGridEmissions!AF4*(1/Library!$C$29)</f>
        <v>1.5351846673005575E-2</v>
      </c>
      <c r="AI4" s="748">
        <f>ElectricUtilityGridEmissions!AG4*(1/Library!$C$29)</f>
        <v>1.0184995049686479E-2</v>
      </c>
      <c r="AJ4" s="749">
        <f>ElectricUtilityGridEmissions!AH4*(1/Library!$C$29)</f>
        <v>5.1855685025692993E-3</v>
      </c>
    </row>
    <row r="5" spans="2:36" x14ac:dyDescent="0.35">
      <c r="B5" s="751" t="s">
        <v>29</v>
      </c>
      <c r="C5" s="744" t="s">
        <v>233</v>
      </c>
      <c r="F5" s="752"/>
      <c r="G5" s="752" t="s">
        <v>326</v>
      </c>
      <c r="I5" s="750">
        <f>ElectricUtilityGridEmissions!G5*(1/Library!$C$29)</f>
        <v>0</v>
      </c>
      <c r="J5" s="750">
        <f>ElectricUtilityGridEmissions!H5*(1/Library!$C$29)</f>
        <v>0.79347959700739923</v>
      </c>
      <c r="K5" s="750">
        <f>ElectricUtilityGridEmissions!I5*(1/Library!$C$29)</f>
        <v>0.74432869239701638</v>
      </c>
      <c r="L5" s="750">
        <f>ElectricUtilityGridEmissions!J5*(1/Library!$C$29)</f>
        <v>0.42200744863818829</v>
      </c>
      <c r="M5" s="750">
        <f>ElectricUtilityGridEmissions!K5*(1/Library!$C$29)</f>
        <v>0.35831027540635324</v>
      </c>
      <c r="N5" s="750">
        <f>ElectricUtilityGridEmissions!L5*(1/Library!$C$29)</f>
        <v>0.31045139974520397</v>
      </c>
      <c r="O5" s="750">
        <f>ElectricUtilityGridEmissions!M5*(1/Library!$C$29)</f>
        <v>0.26653235938224307</v>
      </c>
      <c r="P5" s="750">
        <f>ElectricUtilityGridEmissions!N5*(1/Library!$C$29)</f>
        <v>0.20251192321075781</v>
      </c>
      <c r="Q5" s="750">
        <f>ElectricUtilityGridEmissions!O5*(1/Library!$C$29)</f>
        <v>0.10650670642727636</v>
      </c>
      <c r="R5" s="750">
        <f>ElectricUtilityGridEmissions!P5*(1/Library!$C$29)</f>
        <v>0.10437657229873082</v>
      </c>
      <c r="S5" s="750">
        <f>ElectricUtilityGridEmissions!Q5*(1/Library!$C$29)</f>
        <v>0.10228904085275621</v>
      </c>
      <c r="T5" s="750">
        <f>ElectricUtilityGridEmissions!R5*(1/Library!$C$29)</f>
        <v>0.10024326003570107</v>
      </c>
      <c r="U5" s="750">
        <f>ElectricUtilityGridEmissions!S5*(1/Library!$C$29)</f>
        <v>9.8238394834987045E-2</v>
      </c>
      <c r="V5" s="750">
        <f>ElectricUtilityGridEmissions!T5*(1/Library!$C$29)</f>
        <v>9.627362693828731E-2</v>
      </c>
      <c r="W5" s="750">
        <f>ElectricUtilityGridEmissions!U5*(1/Library!$C$29)</f>
        <v>9.4348154399521558E-2</v>
      </c>
      <c r="X5" s="750">
        <f>ElectricUtilityGridEmissions!V5*(1/Library!$C$29)</f>
        <v>9.2461191311531132E-2</v>
      </c>
      <c r="Y5" s="750">
        <f>ElectricUtilityGridEmissions!W5*(1/Library!$C$29)</f>
        <v>9.0611967485300496E-2</v>
      </c>
      <c r="Z5" s="750">
        <f>ElectricUtilityGridEmissions!X5*(1/Library!$C$29)</f>
        <v>8.8799728135594488E-2</v>
      </c>
      <c r="AA5" s="750">
        <f>ElectricUtilityGridEmissions!Y5*(1/Library!$C$29)</f>
        <v>8.7023733572882608E-2</v>
      </c>
      <c r="AB5" s="750">
        <f>ElectricUtilityGridEmissions!Z5*(1/Library!$C$29)</f>
        <v>0</v>
      </c>
      <c r="AC5" s="750">
        <f>ElectricUtilityGridEmissions!AA5*(1/Library!$C$29)</f>
        <v>0</v>
      </c>
      <c r="AD5" s="750">
        <f>ElectricUtilityGridEmissions!AB5*(1/Library!$C$29)</f>
        <v>0</v>
      </c>
      <c r="AE5" s="750">
        <f>ElectricUtilityGridEmissions!AC5*(1/Library!$C$29)</f>
        <v>0</v>
      </c>
      <c r="AF5" s="750">
        <f>ElectricUtilityGridEmissions!AD5*(1/Library!$C$29)</f>
        <v>0</v>
      </c>
      <c r="AG5" s="750">
        <f>ElectricUtilityGridEmissions!AE5*(1/Library!$C$29)</f>
        <v>0</v>
      </c>
      <c r="AH5" s="750">
        <f>ElectricUtilityGridEmissions!AF5*(1/Library!$C$29)</f>
        <v>0</v>
      </c>
      <c r="AI5" s="750">
        <f>ElectricUtilityGridEmissions!AG5*(1/Library!$C$29)</f>
        <v>0</v>
      </c>
      <c r="AJ5" s="753">
        <f>ElectricUtilityGridEmissions!AH5*(1/Library!$C$29)</f>
        <v>0</v>
      </c>
    </row>
    <row r="6" spans="2:36" x14ac:dyDescent="0.35">
      <c r="B6" s="751" t="s">
        <v>142</v>
      </c>
      <c r="C6" s="882" t="s">
        <v>236</v>
      </c>
      <c r="D6" s="882"/>
      <c r="E6" s="882"/>
      <c r="F6" s="752"/>
      <c r="G6" s="752" t="s">
        <v>326</v>
      </c>
      <c r="I6" s="750">
        <f>ElectricUtilityGridEmissions!G6*(1/Library!$C$29)</f>
        <v>0.36000613801992082</v>
      </c>
      <c r="J6" s="750">
        <f>ElectricUtilityGridEmissions!H6*(1/Library!$C$29)</f>
        <v>0.38122750000226374</v>
      </c>
      <c r="K6" s="750">
        <f>ElectricUtilityGridEmissions!I6*(1/Library!$C$29)</f>
        <v>0.33468263851685093</v>
      </c>
      <c r="L6" s="750">
        <f>ElectricUtilityGridEmissions!J6*(1/Library!$C$29)</f>
        <v>0.29943860107658155</v>
      </c>
      <c r="M6" s="750">
        <f>ElectricUtilityGridEmissions!K6*(1/Library!$C$29)</f>
        <v>0.25430055489883091</v>
      </c>
      <c r="N6" s="750">
        <f>ElectricUtilityGridEmissions!L6*(1/Library!$C$29)</f>
        <v>0.2399538759185107</v>
      </c>
      <c r="O6" s="750">
        <f>ElectricUtilityGridEmissions!M6*(1/Library!$C$29)</f>
        <v>0.22934217565423151</v>
      </c>
      <c r="P6" s="750">
        <f>ElectricUtilityGridEmissions!N6*(1/Library!$C$29)</f>
        <v>0.21760523955907315</v>
      </c>
      <c r="Q6" s="750">
        <f>ElectricUtilityGridEmissions!O6*(1/Library!$C$29)</f>
        <v>0.1799470226537101</v>
      </c>
      <c r="R6" s="750">
        <f>ElectricUtilityGridEmissions!P6*(1/Library!$C$29)</f>
        <v>0.1798823201486825</v>
      </c>
      <c r="S6" s="750">
        <f>ElectricUtilityGridEmissions!Q6*(1/Library!$C$29)</f>
        <v>0.17465408813571637</v>
      </c>
      <c r="T6" s="750">
        <f>ElectricUtilityGridEmissions!R6*(1/Library!$C$29)</f>
        <v>0.16870017185525327</v>
      </c>
      <c r="U6" s="750">
        <f>ElectricUtilityGridEmissions!S6*(1/Library!$C$29)</f>
        <v>0.15136271923142422</v>
      </c>
      <c r="V6" s="750">
        <f>ElectricUtilityGridEmissions!T6*(1/Library!$C$29)</f>
        <v>0.1460777168015647</v>
      </c>
      <c r="W6" s="750">
        <f>ElectricUtilityGridEmissions!U6*(1/Library!$C$29)</f>
        <v>0.13419426155728173</v>
      </c>
      <c r="X6" s="750">
        <f>ElectricUtilityGridEmissions!V6*(1/Library!$C$29)</f>
        <v>0.13429635982542368</v>
      </c>
      <c r="Y6" s="750">
        <f>ElectricUtilityGridEmissions!W6*(1/Library!$C$29)</f>
        <v>0.13599124367554111</v>
      </c>
      <c r="Z6" s="750">
        <f>ElectricUtilityGridEmissions!X6*(1/Library!$C$29)</f>
        <v>0.1316606275912644</v>
      </c>
      <c r="AA6" s="750">
        <f>ElectricUtilityGridEmissions!Y6*(1/Library!$C$29)</f>
        <v>0.13089069526126662</v>
      </c>
      <c r="AB6" s="750">
        <f>ElectricUtilityGridEmissions!Z6*(1/Library!$C$29)</f>
        <v>0.12538324331805525</v>
      </c>
      <c r="AC6" s="750">
        <f>ElectricUtilityGridEmissions!AA6*(1/Library!$C$29)</f>
        <v>0.11693841419532143</v>
      </c>
      <c r="AD6" s="750">
        <f>ElectricUtilityGridEmissions!AB6*(1/Library!$C$29)</f>
        <v>0.10504288713352232</v>
      </c>
      <c r="AE6" s="750">
        <f>ElectricUtilityGridEmissions!AC6*(1/Library!$C$29)</f>
        <v>0.10173463033370764</v>
      </c>
      <c r="AF6" s="750">
        <f>ElectricUtilityGridEmissions!AD6*(1/Library!$C$29)</f>
        <v>9.4144283390199507E-2</v>
      </c>
      <c r="AG6" s="750">
        <f>ElectricUtilityGridEmissions!AE6*(1/Library!$C$29)</f>
        <v>9.426215453215657E-2</v>
      </c>
      <c r="AH6" s="750">
        <f>ElectricUtilityGridEmissions!AF6*(1/Library!$C$29)</f>
        <v>7.8867523083407762E-2</v>
      </c>
      <c r="AI6" s="750">
        <f>ElectricUtilityGridEmissions!AG6*(1/Library!$C$29)</f>
        <v>8.1249491751267819E-2</v>
      </c>
      <c r="AJ6" s="753">
        <f>ElectricUtilityGridEmissions!AH6*(1/Library!$C$29)</f>
        <v>7.274028356874368E-2</v>
      </c>
    </row>
    <row r="7" spans="2:36" x14ac:dyDescent="0.35">
      <c r="B7" s="754" t="s">
        <v>145</v>
      </c>
      <c r="C7" s="755" t="s">
        <v>241</v>
      </c>
      <c r="D7" s="755"/>
      <c r="E7" s="755"/>
      <c r="F7" s="756"/>
      <c r="G7" s="756" t="s">
        <v>326</v>
      </c>
      <c r="H7" s="755"/>
      <c r="I7" s="757">
        <f>ElectricUtilityGridEmissions!G7*(1/Library!$C$29)</f>
        <v>0.33</v>
      </c>
      <c r="J7" s="757">
        <f>ElectricUtilityGridEmissions!H7*(1/Library!$C$29)</f>
        <v>0.2215</v>
      </c>
      <c r="K7" s="757">
        <f>ElectricUtilityGridEmissions!I7*(1/Library!$C$29)</f>
        <v>0.20650000000000002</v>
      </c>
      <c r="L7" s="757">
        <f>ElectricUtilityGridEmissions!J7*(1/Library!$C$29)</f>
        <v>0.12</v>
      </c>
      <c r="M7" s="757">
        <f>ElectricUtilityGridEmissions!K7*(1/Library!$C$29)</f>
        <v>0.1225</v>
      </c>
      <c r="N7" s="757">
        <f>ElectricUtilityGridEmissions!L7*(1/Library!$C$29)</f>
        <v>0.122</v>
      </c>
      <c r="O7" s="757">
        <f>ElectricUtilityGridEmissions!M7*(1/Library!$C$29)</f>
        <v>0.121</v>
      </c>
      <c r="P7" s="757">
        <f>ElectricUtilityGridEmissions!N7*(1/Library!$C$29)</f>
        <v>0.11950000000000001</v>
      </c>
      <c r="Q7" s="757">
        <f>ElectricUtilityGridEmissions!O7*(1/Library!$C$29)</f>
        <v>0.11600000000000001</v>
      </c>
      <c r="R7" s="757">
        <f>ElectricUtilityGridEmissions!P7*(1/Library!$C$29)</f>
        <v>0.11550000000000001</v>
      </c>
      <c r="S7" s="757">
        <f>ElectricUtilityGridEmissions!Q7*(1/Library!$C$29)</f>
        <v>9.0499999999999997E-2</v>
      </c>
      <c r="T7" s="757">
        <f>ElectricUtilityGridEmissions!R7*(1/Library!$C$29)</f>
        <v>9.1999999999999998E-2</v>
      </c>
      <c r="U7" s="757">
        <f>ElectricUtilityGridEmissions!S7*(1/Library!$C$29)</f>
        <v>9.1499999999999998E-2</v>
      </c>
      <c r="V7" s="757">
        <f>ElectricUtilityGridEmissions!T7*(1/Library!$C$29)</f>
        <v>9.7000000000000003E-2</v>
      </c>
      <c r="W7" s="757">
        <f>ElectricUtilityGridEmissions!U7*(1/Library!$C$29)</f>
        <v>9.7000000000000003E-2</v>
      </c>
      <c r="X7" s="757">
        <f>ElectricUtilityGridEmissions!V7*(1/Library!$C$29)</f>
        <v>0.1</v>
      </c>
      <c r="Y7" s="757">
        <f>ElectricUtilityGridEmissions!W7*(1/Library!$C$29)</f>
        <v>9.9500000000000005E-2</v>
      </c>
      <c r="Z7" s="757">
        <f>ElectricUtilityGridEmissions!X7*(1/Library!$C$29)</f>
        <v>7.85E-2</v>
      </c>
      <c r="AA7" s="757">
        <f>ElectricUtilityGridEmissions!Y7*(1/Library!$C$29)</f>
        <v>0</v>
      </c>
      <c r="AB7" s="757">
        <f>ElectricUtilityGridEmissions!Z7*(1/Library!$C$29)</f>
        <v>0</v>
      </c>
      <c r="AC7" s="757">
        <f>ElectricUtilityGridEmissions!AA7*(1/Library!$C$29)</f>
        <v>0</v>
      </c>
      <c r="AD7" s="757">
        <f>ElectricUtilityGridEmissions!AB7*(1/Library!$C$29)</f>
        <v>0</v>
      </c>
      <c r="AE7" s="757">
        <f>ElectricUtilityGridEmissions!AC7*(1/Library!$C$29)</f>
        <v>0</v>
      </c>
      <c r="AF7" s="757">
        <f>ElectricUtilityGridEmissions!AD7*(1/Library!$C$29)</f>
        <v>0</v>
      </c>
      <c r="AG7" s="757">
        <f>ElectricUtilityGridEmissions!AE7*(1/Library!$C$29)</f>
        <v>0</v>
      </c>
      <c r="AH7" s="757">
        <f>ElectricUtilityGridEmissions!AF7*(1/Library!$C$29)</f>
        <v>0</v>
      </c>
      <c r="AI7" s="757">
        <f>ElectricUtilityGridEmissions!AG7*(1/Library!$C$29)</f>
        <v>0</v>
      </c>
      <c r="AJ7" s="758">
        <f>ElectricUtilityGridEmissions!AH7*(1/Library!$C$29)</f>
        <v>0</v>
      </c>
    </row>
    <row r="10" spans="2:36" x14ac:dyDescent="0.35">
      <c r="B10" s="743"/>
    </row>
    <row r="12" spans="2:36" x14ac:dyDescent="0.35">
      <c r="G12" s="803" t="s">
        <v>138</v>
      </c>
      <c r="H12" s="804"/>
      <c r="I12" s="805">
        <v>2022</v>
      </c>
      <c r="J12" s="805">
        <v>2023</v>
      </c>
      <c r="K12" s="805">
        <v>2024</v>
      </c>
      <c r="L12" s="805">
        <v>2025</v>
      </c>
      <c r="M12" s="805">
        <v>2026</v>
      </c>
      <c r="N12" s="805">
        <v>2027</v>
      </c>
      <c r="O12" s="805">
        <v>2028</v>
      </c>
      <c r="P12" s="805">
        <v>2029</v>
      </c>
      <c r="Q12" s="805">
        <v>2030</v>
      </c>
      <c r="R12" s="805">
        <v>2031</v>
      </c>
      <c r="S12" s="805">
        <v>2032</v>
      </c>
      <c r="T12" s="805">
        <v>2033</v>
      </c>
      <c r="U12" s="805">
        <v>2034</v>
      </c>
      <c r="V12" s="805">
        <v>2035</v>
      </c>
      <c r="W12" s="805">
        <v>2036</v>
      </c>
      <c r="X12" s="805">
        <v>2037</v>
      </c>
      <c r="Y12" s="805">
        <v>2038</v>
      </c>
      <c r="Z12" s="805">
        <v>2039</v>
      </c>
      <c r="AA12" s="805">
        <v>2040</v>
      </c>
    </row>
    <row r="13" spans="2:36" x14ac:dyDescent="0.35">
      <c r="B13" s="373"/>
      <c r="C13" s="373"/>
      <c r="D13" s="373"/>
      <c r="E13" s="373"/>
      <c r="G13" s="804" t="s">
        <v>229</v>
      </c>
      <c r="H13" s="804"/>
      <c r="I13" s="806">
        <f>IF(I4=0,NA(),I4)/Library!$D$26</f>
        <v>0.36114587817115978</v>
      </c>
      <c r="J13" s="806">
        <f>IF(J4=0,NA(),J4)/Library!$D$26</f>
        <v>0.28055001377700955</v>
      </c>
      <c r="K13" s="806">
        <f>IF(K4=0,NA(),K4)/Library!$D$26</f>
        <v>0.37339930408382588</v>
      </c>
      <c r="L13" s="806">
        <f>IF(L4=0,NA(),L4)/Library!$D$26</f>
        <v>0.30699326957738893</v>
      </c>
      <c r="M13" s="806">
        <f>IF(M4=0,NA(),M4)/Library!$D$26</f>
        <v>0.18771984970853389</v>
      </c>
      <c r="N13" s="806">
        <f>IF(N4=0,NA(),N4)/Library!$D$26</f>
        <v>0.16620877260452105</v>
      </c>
      <c r="O13" s="806">
        <f>IF(O4=0,NA(),O4)/Library!$D$26</f>
        <v>0.1486155478538482</v>
      </c>
      <c r="P13" s="806">
        <f>IF(P4=0,NA(),P4)/Library!$D$26</f>
        <v>0.11091121677024407</v>
      </c>
      <c r="Q13" s="806">
        <f>IF(Q4=0,NA(),Q4)/Library!$D$26</f>
        <v>9.8858521561662485E-2</v>
      </c>
      <c r="R13" s="806">
        <f>IF(R4=0,NA(),R4)/Library!$D$26</f>
        <v>7.6153786799746312E-2</v>
      </c>
      <c r="S13" s="806">
        <f>IF(S4=0,NA(),S4)/Library!$D$26</f>
        <v>7.5398477440782499E-2</v>
      </c>
      <c r="T13" s="806">
        <f>IF(T4=0,NA(),T4)/Library!$D$26</f>
        <v>7.2158423936493535E-2</v>
      </c>
      <c r="U13" s="806">
        <f>IF(U4=0,NA(),U4)/Library!$D$26</f>
        <v>6.9626370087124564E-2</v>
      </c>
      <c r="V13" s="806">
        <f>IF(V4=0,NA(),V4)/Library!$D$26</f>
        <v>6.5831187673539682E-2</v>
      </c>
      <c r="W13" s="806">
        <f>IF(W4=0,NA(),W4)/Library!$D$26</f>
        <v>6.3652657204675236E-2</v>
      </c>
      <c r="X13" s="806">
        <f>IF(X4=0,NA(),X4)/Library!$D$26</f>
        <v>6.1968500049139674E-2</v>
      </c>
      <c r="Y13" s="806">
        <f>IF(Y4=0,NA(),Y4)/Library!$D$26</f>
        <v>6.2565041119722012E-2</v>
      </c>
      <c r="Z13" s="806">
        <f>IF(Z4=0,NA(),Z4)/Library!$D$26</f>
        <v>6.0698794574735891E-2</v>
      </c>
      <c r="AA13" s="806">
        <f>IF(AA4=0,NA(),AA4)/Library!$D$26</f>
        <v>6.0530673769921835E-2</v>
      </c>
    </row>
    <row r="14" spans="2:36" x14ac:dyDescent="0.35">
      <c r="G14" s="804" t="s">
        <v>233</v>
      </c>
      <c r="H14" s="804"/>
      <c r="I14" s="806" t="e">
        <f>IF(I5=0,NA(),I5)/Library!$D$26</f>
        <v>#N/A</v>
      </c>
      <c r="J14" s="806">
        <f>IF(J5=0,NA(),J5)/Library!$D$26</f>
        <v>0.7198399682549208</v>
      </c>
      <c r="K14" s="806">
        <f>IF(K5=0,NA(),K5)/Library!$D$26</f>
        <v>0.67525056009889894</v>
      </c>
      <c r="L14" s="806">
        <f>IF(L5=0,NA(),L5)/Library!$D$26</f>
        <v>0.38284264595680689</v>
      </c>
      <c r="M14" s="806">
        <f>IF(M5=0,NA(),M5)/Library!$D$26</f>
        <v>0.32505694947505509</v>
      </c>
      <c r="N14" s="806">
        <f>IF(N5=0,NA(),N5)/Library!$D$26</f>
        <v>0.28163966229266441</v>
      </c>
      <c r="O14" s="806">
        <f>IF(O5=0,NA(),O5)/Library!$D$26</f>
        <v>0.2417965702460701</v>
      </c>
      <c r="P14" s="806">
        <f>IF(P5=0,NA(),P5)/Library!$D$26</f>
        <v>0.18371761154926772</v>
      </c>
      <c r="Q14" s="806">
        <f>IF(Q5=0,NA(),Q5)/Library!$D$26</f>
        <v>9.6622250228863601E-2</v>
      </c>
      <c r="R14" s="806">
        <f>IF(R5=0,NA(),R5)/Library!$D$26</f>
        <v>9.4689805224286328E-2</v>
      </c>
      <c r="S14" s="806">
        <f>IF(S5=0,NA(),S5)/Library!$D$26</f>
        <v>9.2796009119800599E-2</v>
      </c>
      <c r="T14" s="806">
        <f>IF(T5=0,NA(),T5)/Library!$D$26</f>
        <v>9.0940088937404573E-2</v>
      </c>
      <c r="U14" s="806">
        <f>IF(U5=0,NA(),U5)/Library!$D$26</f>
        <v>8.9121287158656484E-2</v>
      </c>
      <c r="V14" s="806">
        <f>IF(V5=0,NA(),V5)/Library!$D$26</f>
        <v>8.733886141548336E-2</v>
      </c>
      <c r="W14" s="806">
        <f>IF(W5=0,NA(),W5)/Library!$D$26</f>
        <v>8.5592084187173692E-2</v>
      </c>
      <c r="X14" s="806">
        <f>IF(X5=0,NA(),X5)/Library!$D$26</f>
        <v>8.3880242503430222E-2</v>
      </c>
      <c r="Y14" s="806">
        <f>IF(Y5=0,NA(),Y5)/Library!$D$26</f>
        <v>8.2202637653361596E-2</v>
      </c>
      <c r="Z14" s="806">
        <f>IF(Z5=0,NA(),Z5)/Library!$D$26</f>
        <v>8.0558584900294369E-2</v>
      </c>
      <c r="AA14" s="806">
        <f>IF(AA5=0,NA(),AA5)/Library!$D$26</f>
        <v>7.8947413202288486E-2</v>
      </c>
    </row>
    <row r="15" spans="2:36" x14ac:dyDescent="0.35">
      <c r="G15" s="804" t="s">
        <v>236</v>
      </c>
      <c r="H15" s="804"/>
      <c r="I15" s="806">
        <f>IF(I6=0,NA(),I6)/Library!$D$26</f>
        <v>0.32659542594567792</v>
      </c>
      <c r="J15" s="806">
        <f>IF(J6=0,NA(),J6)/Library!$D$26</f>
        <v>0.34584731924363943</v>
      </c>
      <c r="K15" s="806">
        <f>IF(K6=0,NA(),K6)/Library!$D$26</f>
        <v>0.30362209790152489</v>
      </c>
      <c r="L15" s="806">
        <f>IF(L6=0,NA(),L6)/Library!$D$26</f>
        <v>0.27164891687978004</v>
      </c>
      <c r="M15" s="806">
        <f>IF(M6=0,NA(),M6)/Library!$D$26</f>
        <v>0.23069995001254731</v>
      </c>
      <c r="N15" s="806">
        <f>IF(N6=0,NA(),N6)/Library!$D$26</f>
        <v>0.21768472822145576</v>
      </c>
      <c r="O15" s="806">
        <f>IF(O6=0,NA(),O6)/Library!$D$26</f>
        <v>0.2080578568939776</v>
      </c>
      <c r="P15" s="806">
        <f>IF(P6=0,NA(),P6)/Library!$D$26</f>
        <v>0.19741017831722141</v>
      </c>
      <c r="Q15" s="806">
        <f>IF(Q6=0,NA(),Q6)/Library!$D$26</f>
        <v>0.16324686805199137</v>
      </c>
      <c r="R15" s="806">
        <f>IF(R6=0,NA(),R6)/Library!$D$26</f>
        <v>0.16318817032448743</v>
      </c>
      <c r="S15" s="806">
        <f>IF(S6=0,NA(),S6)/Library!$D$26</f>
        <v>0.15844514935654211</v>
      </c>
      <c r="T15" s="806">
        <f>IF(T6=0,NA(),T6)/Library!$D$26</f>
        <v>0.15304379193981063</v>
      </c>
      <c r="U15" s="806">
        <f>IF(U6=0,NA(),U6)/Library!$D$26</f>
        <v>0.13731535809799891</v>
      </c>
      <c r="V15" s="806">
        <f>IF(V6=0,NA(),V6)/Library!$D$26</f>
        <v>0.13252083534569961</v>
      </c>
      <c r="W15" s="806">
        <f>IF(W6=0,NA(),W6)/Library!$D$26</f>
        <v>0.1217402354688213</v>
      </c>
      <c r="X15" s="806">
        <f>IF(X6=0,NA(),X6)/Library!$D$26</f>
        <v>0.12183285841007319</v>
      </c>
      <c r="Y15" s="806">
        <f>IF(Y6=0,NA(),Y6)/Library!$D$26</f>
        <v>0.12337044695231889</v>
      </c>
      <c r="Z15" s="806">
        <f>IF(Z6=0,NA(),Z6)/Library!$D$26</f>
        <v>0.11944173781299501</v>
      </c>
      <c r="AA15" s="806">
        <f>IF(AA6=0,NA(),AA6)/Library!$D$26</f>
        <v>0.11874325978523688</v>
      </c>
    </row>
    <row r="16" spans="2:36" x14ac:dyDescent="0.35">
      <c r="G16" s="804" t="s">
        <v>241</v>
      </c>
      <c r="H16" s="804"/>
      <c r="I16" s="806">
        <f>IF(I7=0,NA(),I7)/Library!$D$26</f>
        <v>0.29937403610632313</v>
      </c>
      <c r="J16" s="806">
        <f>IF(J7=0,NA(),J7)/Library!$D$26</f>
        <v>0.2009434818107593</v>
      </c>
      <c r="K16" s="806">
        <f>IF(K7=0,NA(),K7)/Library!$D$26</f>
        <v>0.18733557107865373</v>
      </c>
      <c r="L16" s="806">
        <f>IF(L7=0,NA(),L7)/Library!$D$26</f>
        <v>0.10886328585684477</v>
      </c>
      <c r="M16" s="806">
        <f>IF(M7=0,NA(),M7)/Library!$D$26</f>
        <v>0.11113127097886237</v>
      </c>
      <c r="N16" s="806">
        <f>IF(N7=0,NA(),N7)/Library!$D$26</f>
        <v>0.11067767395445885</v>
      </c>
      <c r="O16" s="806">
        <f>IF(O7=0,NA(),O7)/Library!$D$26</f>
        <v>0.10977047990565181</v>
      </c>
      <c r="P16" s="806">
        <f>IF(P7=0,NA(),P7)/Library!$D$26</f>
        <v>0.10840968883244126</v>
      </c>
      <c r="Q16" s="806">
        <f>IF(Q7=0,NA(),Q7)/Library!$D$26</f>
        <v>0.10523450966161663</v>
      </c>
      <c r="R16" s="806">
        <f>IF(R7=0,NA(),R7)/Library!$D$26</f>
        <v>0.10478091263721311</v>
      </c>
      <c r="S16" s="806">
        <f>IF(S7=0,NA(),S7)/Library!$D$26</f>
        <v>8.2101061417037102E-2</v>
      </c>
      <c r="T16" s="806">
        <f>IF(T7=0,NA(),T7)/Library!$D$26</f>
        <v>8.3461852490247665E-2</v>
      </c>
      <c r="U16" s="806">
        <f>IF(U7=0,NA(),U7)/Library!$D$26</f>
        <v>8.3008255465844144E-2</v>
      </c>
      <c r="V16" s="806">
        <f>IF(V7=0,NA(),V7)/Library!$D$26</f>
        <v>8.799782273428286E-2</v>
      </c>
      <c r="W16" s="806">
        <f>IF(W7=0,NA(),W7)/Library!$D$26</f>
        <v>8.799782273428286E-2</v>
      </c>
      <c r="X16" s="806">
        <f>IF(X7=0,NA(),X7)/Library!$D$26</f>
        <v>9.0719404880703985E-2</v>
      </c>
      <c r="Y16" s="806">
        <f>IF(Y7=0,NA(),Y7)/Library!$D$26</f>
        <v>9.0265807856300465E-2</v>
      </c>
      <c r="Z16" s="806">
        <f>IF(Z7=0,NA(),Z7)/Library!$D$26</f>
        <v>7.1214732831352628E-2</v>
      </c>
      <c r="AA16" s="806" t="e">
        <f>IF(AA7=0,NA(),AA7)/Library!$D$26</f>
        <v>#N/A</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37170-334C-4352-B2CF-181AA3A3B7FC}">
  <sheetPr>
    <tabColor theme="7" tint="0.79998168889431442"/>
  </sheetPr>
  <dimension ref="A1:AJ37"/>
  <sheetViews>
    <sheetView workbookViewId="0"/>
  </sheetViews>
  <sheetFormatPr defaultRowHeight="12.75" x14ac:dyDescent="0.2"/>
  <cols>
    <col min="1" max="1" width="3.7109375" style="3" customWidth="1"/>
    <col min="2" max="2" width="17.42578125" customWidth="1"/>
    <col min="3" max="3" width="19.7109375" customWidth="1"/>
    <col min="4" max="4" width="20.85546875" customWidth="1"/>
    <col min="5" max="5" width="17.85546875" style="93" customWidth="1"/>
    <col min="6" max="10" width="13.5703125" bestFit="1" customWidth="1"/>
    <col min="11" max="31" width="12.42578125" bestFit="1" customWidth="1"/>
    <col min="32" max="34" width="11" bestFit="1" customWidth="1"/>
  </cols>
  <sheetData>
    <row r="1" spans="1:36" s="3" customFormat="1" ht="15.75" customHeight="1" x14ac:dyDescent="0.2">
      <c r="E1" s="452"/>
    </row>
    <row r="2" spans="1:36" s="3" customFormat="1" ht="15.75" customHeight="1" x14ac:dyDescent="0.35">
      <c r="B2" s="2" t="s">
        <v>581</v>
      </c>
      <c r="E2" s="452"/>
    </row>
    <row r="3" spans="1:36" s="95" customFormat="1" ht="15.75" customHeight="1" x14ac:dyDescent="0.2">
      <c r="A3" s="463"/>
      <c r="B3" s="96" t="s">
        <v>27</v>
      </c>
      <c r="C3" s="97" t="s">
        <v>138</v>
      </c>
      <c r="D3" s="97" t="s">
        <v>24</v>
      </c>
      <c r="E3" s="98" t="s">
        <v>258</v>
      </c>
      <c r="F3" s="96">
        <v>2021</v>
      </c>
      <c r="G3" s="100">
        <v>2022</v>
      </c>
      <c r="H3" s="100">
        <v>2023</v>
      </c>
      <c r="I3" s="97">
        <v>2024</v>
      </c>
      <c r="J3" s="100">
        <v>2025</v>
      </c>
      <c r="K3" s="97">
        <v>2026</v>
      </c>
      <c r="L3" s="100">
        <v>2027</v>
      </c>
      <c r="M3" s="97">
        <v>2028</v>
      </c>
      <c r="N3" s="100">
        <v>2029</v>
      </c>
      <c r="O3" s="97">
        <v>2030</v>
      </c>
      <c r="P3" s="100">
        <v>2031</v>
      </c>
      <c r="Q3" s="100">
        <v>2032</v>
      </c>
      <c r="R3" s="97">
        <v>2033</v>
      </c>
      <c r="S3" s="100">
        <v>2034</v>
      </c>
      <c r="T3" s="97">
        <v>2035</v>
      </c>
      <c r="U3" s="100">
        <v>2036</v>
      </c>
      <c r="V3" s="97">
        <v>2037</v>
      </c>
      <c r="W3" s="100">
        <v>2038</v>
      </c>
      <c r="X3" s="97">
        <v>2039</v>
      </c>
      <c r="Y3" s="100">
        <v>2040</v>
      </c>
      <c r="Z3" s="97">
        <v>2041</v>
      </c>
      <c r="AA3" s="100">
        <v>2042</v>
      </c>
      <c r="AB3" s="97">
        <v>2043</v>
      </c>
      <c r="AC3" s="100">
        <v>2044</v>
      </c>
      <c r="AD3" s="97">
        <v>2045</v>
      </c>
      <c r="AE3" s="100">
        <v>2046</v>
      </c>
      <c r="AF3" s="97">
        <v>2047</v>
      </c>
      <c r="AG3" s="100">
        <v>2048</v>
      </c>
      <c r="AH3" s="99">
        <v>2049</v>
      </c>
    </row>
    <row r="4" spans="1:36" s="373" customFormat="1" ht="15.75" customHeight="1" x14ac:dyDescent="0.2">
      <c r="B4" s="371" t="s">
        <v>29</v>
      </c>
      <c r="C4" s="373" t="s">
        <v>582</v>
      </c>
      <c r="D4" s="373" t="s">
        <v>583</v>
      </c>
      <c r="E4" s="441" t="s">
        <v>584</v>
      </c>
      <c r="F4" s="371"/>
      <c r="G4" s="439">
        <f>G11*Library!$C$29/(ElectricUtilityGridEmissions!G15*1000)</f>
        <v>796.18220301613894</v>
      </c>
      <c r="H4" s="439">
        <f>H11*Library!$C$29/(ElectricUtilityGridEmissions!H15*1000)</f>
        <v>618.50056037279535</v>
      </c>
      <c r="I4" s="442">
        <f>I11*Library!$C$29/(ElectricUtilityGridEmissions!I15*1000)</f>
        <v>823.1961057832026</v>
      </c>
      <c r="J4" s="439">
        <f>J11*Library!$C$29/(ElectricUtilityGridEmissions!J15*1000)</f>
        <v>676.79736211031172</v>
      </c>
      <c r="K4" s="442">
        <f>K11*Library!$C$29/(ElectricUtilityGridEmissions!K15*1000)</f>
        <v>413.8471806674338</v>
      </c>
      <c r="L4" s="439">
        <f>L11*Library!$C$29/(ElectricUtilityGridEmissions!L15*1000)</f>
        <v>366.42386008392714</v>
      </c>
      <c r="M4" s="442">
        <f>M11*Library!$C$29/(ElectricUtilityGridEmissions!M15*1000)</f>
        <v>327.63783679859375</v>
      </c>
      <c r="N4" s="439">
        <f>N11*Library!$C$29/(ElectricUtilityGridEmissions!N15*1000)</f>
        <v>244.51486849168009</v>
      </c>
      <c r="O4" s="442">
        <f>O11*Library!$C$29/(ElectricUtilityGridEmissions!O15*1000)</f>
        <v>217.94349663484113</v>
      </c>
      <c r="P4" s="439">
        <f>P11*Library!$C$29/(ElectricUtilityGridEmissions!P15*1000)</f>
        <v>167.88863837872071</v>
      </c>
      <c r="Q4" s="439">
        <f>Q11*Library!$C$29/(ElectricUtilityGridEmissions!Q15*1000)</f>
        <v>166.22348336594911</v>
      </c>
      <c r="R4" s="442">
        <f>R11*Library!$C$29/(ElectricUtilityGridEmissions!R15*1000)</f>
        <v>159.08046141039364</v>
      </c>
      <c r="S4" s="439">
        <f>S11*Library!$C$29/(ElectricUtilityGridEmissions!S15*1000)</f>
        <v>153.49829549407482</v>
      </c>
      <c r="T4" s="442">
        <f>T11*Library!$C$29/(ElectricUtilityGridEmissions!T15*1000)</f>
        <v>145.1314363450856</v>
      </c>
      <c r="U4" s="439">
        <f>U11*Library!$C$29/(ElectricUtilityGridEmissions!U15*1000)</f>
        <v>140.32864807342705</v>
      </c>
      <c r="V4" s="442">
        <f>V11*Library!$C$29/(ElectricUtilityGridEmissions!V15*1000)</f>
        <v>136.61575520833333</v>
      </c>
      <c r="W4" s="439">
        <f>W11*Library!$C$29/(ElectricUtilityGridEmissions!W15*1000)</f>
        <v>137.93088965253915</v>
      </c>
      <c r="X4" s="442">
        <f>X11*Library!$C$29/(ElectricUtilityGridEmissions!X15*1000)</f>
        <v>133.81656251946274</v>
      </c>
      <c r="Y4" s="439">
        <f>Y11*Library!$C$29/(ElectricUtilityGridEmissions!Y15*1000)</f>
        <v>133.44592339316969</v>
      </c>
      <c r="Z4" s="442">
        <f>Z11*Library!$C$29/(ElectricUtilityGridEmissions!Z15*1000)</f>
        <v>106.02080749069665</v>
      </c>
      <c r="AA4" s="439">
        <f>AA11*Library!$C$29/(ElectricUtilityGridEmissions!AA15*1000)</f>
        <v>89.390789680666984</v>
      </c>
      <c r="AB4" s="442">
        <f>AB11*Library!$C$29/(ElectricUtilityGridEmissions!AB15*1000)</f>
        <v>75.389297207103411</v>
      </c>
      <c r="AC4" s="439">
        <f>AC11*Library!$C$29/(ElectricUtilityGridEmissions!AC15*1000)</f>
        <v>65.20225882720753</v>
      </c>
      <c r="AD4" s="442">
        <f>AD11*Library!$C$29/(ElectricUtilityGridEmissions!AD15*1000)</f>
        <v>53.105562080052366</v>
      </c>
      <c r="AE4" s="439">
        <f>AE11*Library!$C$29/(ElectricUtilityGridEmissions!AE15*1000)</f>
        <v>41.365973814350951</v>
      </c>
      <c r="AF4" s="442">
        <f>AF11*Library!$C$29/(ElectricUtilityGridEmissions!AF15*1000)</f>
        <v>30.70369334601115</v>
      </c>
      <c r="AG4" s="439">
        <f>AG11*Library!$C$29/(ElectricUtilityGridEmissions!AG15*1000)</f>
        <v>20.369990099372959</v>
      </c>
      <c r="AH4" s="443">
        <f>AH11*Library!$C$29/(ElectricUtilityGridEmissions!AH15*1000)</f>
        <v>10.371137005138598</v>
      </c>
    </row>
    <row r="5" spans="1:36" s="373" customFormat="1" ht="15.75" customHeight="1" x14ac:dyDescent="0.3">
      <c r="B5" s="371" t="s">
        <v>29</v>
      </c>
      <c r="C5" s="373" t="s">
        <v>233</v>
      </c>
      <c r="D5" s="373" t="s">
        <v>583</v>
      </c>
      <c r="E5" s="441" t="s">
        <v>584</v>
      </c>
      <c r="F5" s="371"/>
      <c r="G5" s="439"/>
      <c r="H5" s="444">
        <v>1586.9591940147984</v>
      </c>
      <c r="I5" s="445">
        <v>1488.6573847940326</v>
      </c>
      <c r="J5" s="444">
        <v>844.01489727637659</v>
      </c>
      <c r="K5" s="445">
        <v>716.62055081270648</v>
      </c>
      <c r="L5" s="444">
        <v>620.90279949040792</v>
      </c>
      <c r="M5" s="445">
        <v>533.06471876448609</v>
      </c>
      <c r="N5" s="444">
        <v>405.0238464215156</v>
      </c>
      <c r="O5" s="445">
        <v>213.01341285455271</v>
      </c>
      <c r="P5" s="440">
        <f>O5*0.98</f>
        <v>208.75314459746164</v>
      </c>
      <c r="Q5" s="440">
        <f t="shared" ref="Q5:Y5" si="0">P5*0.98</f>
        <v>204.5780817055124</v>
      </c>
      <c r="R5" s="440">
        <f t="shared" si="0"/>
        <v>200.48652007140214</v>
      </c>
      <c r="S5" s="440">
        <f t="shared" si="0"/>
        <v>196.4767896699741</v>
      </c>
      <c r="T5" s="440">
        <f t="shared" si="0"/>
        <v>192.54725387657462</v>
      </c>
      <c r="U5" s="440">
        <f t="shared" si="0"/>
        <v>188.69630879904312</v>
      </c>
      <c r="V5" s="440">
        <f t="shared" si="0"/>
        <v>184.92238262306225</v>
      </c>
      <c r="W5" s="440">
        <f t="shared" si="0"/>
        <v>181.22393497060099</v>
      </c>
      <c r="X5" s="440">
        <f t="shared" si="0"/>
        <v>177.59945627118898</v>
      </c>
      <c r="Y5" s="440">
        <f t="shared" si="0"/>
        <v>174.04746714576521</v>
      </c>
      <c r="Z5" s="439"/>
      <c r="AA5" s="439"/>
      <c r="AB5" s="439"/>
      <c r="AC5" s="439"/>
      <c r="AD5" s="439"/>
      <c r="AE5" s="439"/>
      <c r="AF5" s="442"/>
      <c r="AG5" s="439"/>
      <c r="AH5" s="443"/>
    </row>
    <row r="6" spans="1:36" s="373" customFormat="1" ht="15.75" customHeight="1" x14ac:dyDescent="0.2">
      <c r="B6" s="371" t="s">
        <v>142</v>
      </c>
      <c r="C6" s="373" t="s">
        <v>585</v>
      </c>
      <c r="D6" s="373" t="s">
        <v>583</v>
      </c>
      <c r="E6" s="441" t="s">
        <v>584</v>
      </c>
      <c r="F6" s="371"/>
      <c r="G6" s="446">
        <v>720.01227603984159</v>
      </c>
      <c r="H6" s="446">
        <v>762.45500000452751</v>
      </c>
      <c r="I6" s="447">
        <v>669.36527703370189</v>
      </c>
      <c r="J6" s="446">
        <v>598.87720215316313</v>
      </c>
      <c r="K6" s="447">
        <v>508.60110979766182</v>
      </c>
      <c r="L6" s="446">
        <v>479.90775183702141</v>
      </c>
      <c r="M6" s="447">
        <v>458.68435130846302</v>
      </c>
      <c r="N6" s="446">
        <v>435.21047911814628</v>
      </c>
      <c r="O6" s="447">
        <v>359.89404530742019</v>
      </c>
      <c r="P6" s="446">
        <v>359.76464029736496</v>
      </c>
      <c r="Q6" s="446">
        <v>349.30817627143273</v>
      </c>
      <c r="R6" s="447">
        <v>337.40034371050655</v>
      </c>
      <c r="S6" s="446">
        <v>302.72543846284844</v>
      </c>
      <c r="T6" s="447">
        <v>292.15543360312938</v>
      </c>
      <c r="U6" s="446">
        <v>268.38852311456344</v>
      </c>
      <c r="V6" s="447">
        <v>268.59271965084736</v>
      </c>
      <c r="W6" s="446">
        <v>271.98248735108223</v>
      </c>
      <c r="X6" s="447">
        <v>263.32125518252877</v>
      </c>
      <c r="Y6" s="446">
        <v>261.78139052253323</v>
      </c>
      <c r="Z6" s="447">
        <v>250.7664866361105</v>
      </c>
      <c r="AA6" s="446">
        <v>233.87682839064286</v>
      </c>
      <c r="AB6" s="447">
        <v>210.08577426704463</v>
      </c>
      <c r="AC6" s="446">
        <v>203.46926066741528</v>
      </c>
      <c r="AD6" s="447">
        <v>188.28856678039901</v>
      </c>
      <c r="AE6" s="446">
        <v>188.52430906431314</v>
      </c>
      <c r="AF6" s="447">
        <v>157.73504616681552</v>
      </c>
      <c r="AG6" s="446">
        <v>162.49898350253562</v>
      </c>
      <c r="AH6" s="448">
        <v>145.48056713748736</v>
      </c>
      <c r="AI6" s="449">
        <v>131.88623873071631</v>
      </c>
      <c r="AJ6" s="449">
        <v>132.22931591284078</v>
      </c>
    </row>
    <row r="7" spans="1:36" s="373" customFormat="1" ht="15.75" customHeight="1" x14ac:dyDescent="0.2">
      <c r="B7" s="380" t="s">
        <v>145</v>
      </c>
      <c r="C7" s="382" t="s">
        <v>241</v>
      </c>
      <c r="D7" s="382" t="s">
        <v>583</v>
      </c>
      <c r="E7" s="450" t="s">
        <v>584</v>
      </c>
      <c r="F7" s="380">
        <v>1049</v>
      </c>
      <c r="G7" s="381">
        <v>660</v>
      </c>
      <c r="H7" s="381">
        <v>443</v>
      </c>
      <c r="I7" s="382">
        <v>413</v>
      </c>
      <c r="J7" s="381">
        <v>240</v>
      </c>
      <c r="K7" s="382">
        <v>245</v>
      </c>
      <c r="L7" s="381">
        <v>244</v>
      </c>
      <c r="M7" s="382">
        <v>242</v>
      </c>
      <c r="N7" s="381">
        <v>239</v>
      </c>
      <c r="O7" s="382">
        <v>232</v>
      </c>
      <c r="P7" s="381">
        <v>231</v>
      </c>
      <c r="Q7" s="381">
        <v>181</v>
      </c>
      <c r="R7" s="382">
        <v>184</v>
      </c>
      <c r="S7" s="381">
        <v>183</v>
      </c>
      <c r="T7" s="382">
        <v>194</v>
      </c>
      <c r="U7" s="381">
        <v>194</v>
      </c>
      <c r="V7" s="382">
        <v>200</v>
      </c>
      <c r="W7" s="381">
        <v>199</v>
      </c>
      <c r="X7" s="382">
        <v>157</v>
      </c>
      <c r="Y7" s="381"/>
      <c r="Z7" s="382"/>
      <c r="AA7" s="381"/>
      <c r="AB7" s="382"/>
      <c r="AC7" s="381"/>
      <c r="AD7" s="382"/>
      <c r="AE7" s="381"/>
      <c r="AF7" s="382"/>
      <c r="AG7" s="381"/>
      <c r="AH7" s="451"/>
    </row>
    <row r="8" spans="1:36" s="373" customFormat="1" ht="15.75" customHeight="1" x14ac:dyDescent="0.2">
      <c r="E8" s="441"/>
    </row>
    <row r="9" spans="1:36" s="373" customFormat="1" ht="15.75" customHeight="1" x14ac:dyDescent="0.35">
      <c r="B9" s="2" t="s">
        <v>361</v>
      </c>
      <c r="C9" s="3"/>
      <c r="D9" s="3"/>
      <c r="E9" s="452"/>
      <c r="F9" s="3"/>
    </row>
    <row r="10" spans="1:36" s="92" customFormat="1" ht="15.75" customHeight="1" x14ac:dyDescent="0.2">
      <c r="A10" s="373"/>
      <c r="B10" s="109" t="s">
        <v>27</v>
      </c>
      <c r="C10" s="110" t="s">
        <v>138</v>
      </c>
      <c r="D10" s="110" t="s">
        <v>24</v>
      </c>
      <c r="E10" s="111" t="s">
        <v>258</v>
      </c>
      <c r="F10" s="109">
        <v>2021</v>
      </c>
      <c r="G10" s="112">
        <v>2022</v>
      </c>
      <c r="H10" s="112">
        <v>2023</v>
      </c>
      <c r="I10" s="110">
        <v>2024</v>
      </c>
      <c r="J10" s="112">
        <v>2025</v>
      </c>
      <c r="K10" s="110">
        <v>2026</v>
      </c>
      <c r="L10" s="112">
        <v>2027</v>
      </c>
      <c r="M10" s="110">
        <v>2028</v>
      </c>
      <c r="N10" s="112">
        <v>2029</v>
      </c>
      <c r="O10" s="110">
        <v>2030</v>
      </c>
      <c r="P10" s="112">
        <v>2031</v>
      </c>
      <c r="Q10" s="112">
        <v>2032</v>
      </c>
      <c r="R10" s="110">
        <v>2033</v>
      </c>
      <c r="S10" s="112">
        <v>2034</v>
      </c>
      <c r="T10" s="110">
        <v>2035</v>
      </c>
      <c r="U10" s="112">
        <v>2036</v>
      </c>
      <c r="V10" s="110">
        <v>2037</v>
      </c>
      <c r="W10" s="112">
        <v>2038</v>
      </c>
      <c r="X10" s="110">
        <v>2039</v>
      </c>
      <c r="Y10" s="112">
        <v>2040</v>
      </c>
      <c r="Z10" s="110">
        <v>2041</v>
      </c>
      <c r="AA10" s="112">
        <v>2042</v>
      </c>
      <c r="AB10" s="110">
        <v>2043</v>
      </c>
      <c r="AC10" s="112">
        <v>2044</v>
      </c>
      <c r="AD10" s="110">
        <v>2045</v>
      </c>
      <c r="AE10" s="112">
        <v>2046</v>
      </c>
      <c r="AF10" s="110">
        <v>2047</v>
      </c>
      <c r="AG10" s="112">
        <v>2048</v>
      </c>
      <c r="AH10" s="113">
        <v>2049</v>
      </c>
    </row>
    <row r="11" spans="1:36" s="373" customFormat="1" ht="15.75" customHeight="1" x14ac:dyDescent="0.2">
      <c r="B11" s="453" t="s">
        <v>29</v>
      </c>
      <c r="C11" s="454" t="s">
        <v>582</v>
      </c>
      <c r="D11" s="454" t="s">
        <v>361</v>
      </c>
      <c r="E11" s="455" t="s">
        <v>586</v>
      </c>
      <c r="F11" s="456">
        <v>16534119</v>
      </c>
      <c r="G11" s="457">
        <v>13541865</v>
      </c>
      <c r="H11" s="457">
        <v>10485440</v>
      </c>
      <c r="I11" s="458">
        <v>14163089</v>
      </c>
      <c r="J11" s="457">
        <v>11853429</v>
      </c>
      <c r="K11" s="458">
        <v>7192664</v>
      </c>
      <c r="L11" s="457">
        <v>6505306</v>
      </c>
      <c r="M11" s="458">
        <v>5964483</v>
      </c>
      <c r="N11" s="457">
        <v>4555312</v>
      </c>
      <c r="O11" s="458">
        <v>4177323</v>
      </c>
      <c r="P11" s="457">
        <v>3313702</v>
      </c>
      <c r="Q11" s="457">
        <v>3397608</v>
      </c>
      <c r="R11" s="458">
        <v>3344269</v>
      </c>
      <c r="S11" s="457">
        <v>3309500</v>
      </c>
      <c r="T11" s="458">
        <v>3200511</v>
      </c>
      <c r="U11" s="457">
        <v>3164832</v>
      </c>
      <c r="V11" s="458">
        <v>3147627</v>
      </c>
      <c r="W11" s="457">
        <v>3251169</v>
      </c>
      <c r="X11" s="458">
        <v>3222905</v>
      </c>
      <c r="Y11" s="457">
        <v>3278366</v>
      </c>
      <c r="Z11" s="458">
        <v>2649566</v>
      </c>
      <c r="AA11" s="457">
        <v>2273029</v>
      </c>
      <c r="AB11" s="458">
        <v>1897624</v>
      </c>
      <c r="AC11" s="457">
        <v>1668428</v>
      </c>
      <c r="AD11" s="458">
        <v>1379178</v>
      </c>
      <c r="AE11" s="457">
        <v>1091586</v>
      </c>
      <c r="AF11" s="458">
        <v>823427</v>
      </c>
      <c r="AG11" s="457">
        <v>555510</v>
      </c>
      <c r="AH11" s="459">
        <v>286596</v>
      </c>
    </row>
    <row r="12" spans="1:36" s="373" customFormat="1" ht="15.75" customHeight="1" x14ac:dyDescent="0.2">
      <c r="E12" s="441"/>
    </row>
    <row r="13" spans="1:36" s="373" customFormat="1" ht="15.75" customHeight="1" x14ac:dyDescent="0.35">
      <c r="B13" s="2" t="s">
        <v>587</v>
      </c>
      <c r="C13" s="3"/>
      <c r="D13" s="3"/>
      <c r="E13" s="452"/>
      <c r="F13" s="3"/>
    </row>
    <row r="14" spans="1:36" s="92" customFormat="1" ht="15.75" customHeight="1" x14ac:dyDescent="0.2">
      <c r="A14" s="373"/>
      <c r="B14" s="109" t="s">
        <v>27</v>
      </c>
      <c r="C14" s="110" t="s">
        <v>138</v>
      </c>
      <c r="D14" s="110" t="s">
        <v>24</v>
      </c>
      <c r="E14" s="111" t="s">
        <v>258</v>
      </c>
      <c r="F14" s="109">
        <v>2021</v>
      </c>
      <c r="G14" s="112">
        <v>2022</v>
      </c>
      <c r="H14" s="112">
        <v>2023</v>
      </c>
      <c r="I14" s="110">
        <v>2024</v>
      </c>
      <c r="J14" s="112">
        <v>2025</v>
      </c>
      <c r="K14" s="110">
        <v>2026</v>
      </c>
      <c r="L14" s="112">
        <v>2027</v>
      </c>
      <c r="M14" s="110">
        <v>2028</v>
      </c>
      <c r="N14" s="112">
        <v>2029</v>
      </c>
      <c r="O14" s="110">
        <v>2030</v>
      </c>
      <c r="P14" s="112">
        <v>2031</v>
      </c>
      <c r="Q14" s="112">
        <v>2032</v>
      </c>
      <c r="R14" s="110">
        <v>2033</v>
      </c>
      <c r="S14" s="112">
        <v>2034</v>
      </c>
      <c r="T14" s="110">
        <v>2035</v>
      </c>
      <c r="U14" s="112">
        <v>2036</v>
      </c>
      <c r="V14" s="110">
        <v>2037</v>
      </c>
      <c r="W14" s="112">
        <v>2038</v>
      </c>
      <c r="X14" s="110">
        <v>2039</v>
      </c>
      <c r="Y14" s="112">
        <v>2040</v>
      </c>
      <c r="Z14" s="110">
        <v>2041</v>
      </c>
      <c r="AA14" s="112">
        <v>2042</v>
      </c>
      <c r="AB14" s="110">
        <v>2043</v>
      </c>
      <c r="AC14" s="112">
        <v>2044</v>
      </c>
      <c r="AD14" s="110">
        <v>2045</v>
      </c>
      <c r="AE14" s="112">
        <v>2046</v>
      </c>
      <c r="AF14" s="110">
        <v>2047</v>
      </c>
      <c r="AG14" s="112">
        <v>2048</v>
      </c>
      <c r="AH14" s="113">
        <v>2049</v>
      </c>
    </row>
    <row r="15" spans="1:36" s="373" customFormat="1" ht="15.75" customHeight="1" x14ac:dyDescent="0.2">
      <c r="B15" s="371" t="s">
        <v>29</v>
      </c>
      <c r="C15" s="373" t="s">
        <v>582</v>
      </c>
      <c r="D15" s="373" t="s">
        <v>587</v>
      </c>
      <c r="E15" s="441" t="s">
        <v>588</v>
      </c>
      <c r="F15" s="371"/>
      <c r="G15" s="446">
        <v>34017</v>
      </c>
      <c r="H15" s="446">
        <v>33906</v>
      </c>
      <c r="I15" s="447">
        <v>34410</v>
      </c>
      <c r="J15" s="446">
        <v>35028</v>
      </c>
      <c r="K15" s="447">
        <v>34760</v>
      </c>
      <c r="L15" s="446">
        <v>35507</v>
      </c>
      <c r="M15" s="447">
        <v>36409</v>
      </c>
      <c r="N15" s="446">
        <v>37260</v>
      </c>
      <c r="O15" s="447">
        <v>38334</v>
      </c>
      <c r="P15" s="446">
        <v>39475</v>
      </c>
      <c r="Q15" s="446">
        <v>40880</v>
      </c>
      <c r="R15" s="447">
        <v>42045</v>
      </c>
      <c r="S15" s="446">
        <v>43121</v>
      </c>
      <c r="T15" s="447">
        <v>44105</v>
      </c>
      <c r="U15" s="446">
        <v>45106</v>
      </c>
      <c r="V15" s="447">
        <v>46080</v>
      </c>
      <c r="W15" s="446">
        <v>47142</v>
      </c>
      <c r="X15" s="447">
        <v>48169</v>
      </c>
      <c r="Y15" s="446">
        <v>49134</v>
      </c>
      <c r="Z15" s="447">
        <v>49982</v>
      </c>
      <c r="AA15" s="446">
        <v>50856</v>
      </c>
      <c r="AB15" s="447">
        <v>50342</v>
      </c>
      <c r="AC15" s="446">
        <v>51177</v>
      </c>
      <c r="AD15" s="447">
        <v>51941</v>
      </c>
      <c r="AE15" s="446">
        <v>52777</v>
      </c>
      <c r="AF15" s="447">
        <v>53637</v>
      </c>
      <c r="AG15" s="446">
        <v>54542</v>
      </c>
      <c r="AH15" s="448">
        <v>55268</v>
      </c>
      <c r="AI15" s="449">
        <v>56532</v>
      </c>
      <c r="AJ15" s="449"/>
    </row>
    <row r="16" spans="1:36" s="373" customFormat="1" ht="15.75" customHeight="1" x14ac:dyDescent="0.2">
      <c r="B16" s="380" t="s">
        <v>145</v>
      </c>
      <c r="C16" s="382" t="s">
        <v>241</v>
      </c>
      <c r="D16" s="382" t="s">
        <v>587</v>
      </c>
      <c r="E16" s="450" t="s">
        <v>588</v>
      </c>
      <c r="F16" s="380">
        <v>9786</v>
      </c>
      <c r="G16" s="381">
        <v>10133</v>
      </c>
      <c r="H16" s="381">
        <v>10312</v>
      </c>
      <c r="I16" s="382">
        <v>10585</v>
      </c>
      <c r="J16" s="381">
        <v>10841</v>
      </c>
      <c r="K16" s="382">
        <v>11260</v>
      </c>
      <c r="L16" s="381">
        <v>11419</v>
      </c>
      <c r="M16" s="382">
        <v>11465</v>
      </c>
      <c r="N16" s="381">
        <v>11505</v>
      </c>
      <c r="O16" s="382">
        <v>11510</v>
      </c>
      <c r="P16" s="381">
        <v>11525</v>
      </c>
      <c r="Q16" s="381">
        <v>11560</v>
      </c>
      <c r="R16" s="382">
        <v>11499</v>
      </c>
      <c r="S16" s="381">
        <v>11459</v>
      </c>
      <c r="T16" s="382">
        <v>11426</v>
      </c>
      <c r="U16" s="381">
        <v>11498</v>
      </c>
      <c r="V16" s="382">
        <v>11456</v>
      </c>
      <c r="W16" s="381">
        <v>11435</v>
      </c>
      <c r="X16" s="382">
        <v>11494</v>
      </c>
      <c r="Y16" s="381">
        <v>11560</v>
      </c>
      <c r="Z16" s="382"/>
      <c r="AA16" s="381"/>
      <c r="AB16" s="382"/>
      <c r="AC16" s="381"/>
      <c r="AD16" s="382"/>
      <c r="AE16" s="381"/>
      <c r="AF16" s="382"/>
      <c r="AG16" s="381"/>
      <c r="AH16" s="451"/>
    </row>
    <row r="17" spans="2:6" s="373" customFormat="1" ht="15.75" customHeight="1" x14ac:dyDescent="0.2">
      <c r="E17" s="441"/>
    </row>
    <row r="18" spans="2:6" s="3" customFormat="1" ht="15.75" customHeight="1" x14ac:dyDescent="0.2">
      <c r="D18" s="373"/>
      <c r="E18" s="452"/>
    </row>
    <row r="19" spans="2:6" s="3" customFormat="1" ht="15.75" customHeight="1" x14ac:dyDescent="0.2">
      <c r="E19" s="452"/>
    </row>
    <row r="20" spans="2:6" s="350" customFormat="1" ht="15.75" customHeight="1" x14ac:dyDescent="0.35">
      <c r="B20" s="2" t="s">
        <v>589</v>
      </c>
      <c r="E20" s="460"/>
    </row>
    <row r="21" spans="2:6" s="350" customFormat="1" ht="15.75" customHeight="1" x14ac:dyDescent="0.3">
      <c r="B21" s="461" t="s">
        <v>590</v>
      </c>
      <c r="E21" s="460"/>
    </row>
    <row r="22" spans="2:6" s="350" customFormat="1" ht="15.75" customHeight="1" x14ac:dyDescent="0.3">
      <c r="B22" s="464" t="s">
        <v>27</v>
      </c>
      <c r="C22" s="464" t="s">
        <v>138</v>
      </c>
      <c r="D22" s="465" t="s">
        <v>24</v>
      </c>
      <c r="E22" s="464" t="s">
        <v>390</v>
      </c>
      <c r="F22" s="464" t="s">
        <v>591</v>
      </c>
    </row>
    <row r="23" spans="2:6" s="350" customFormat="1" ht="15.75" customHeight="1" x14ac:dyDescent="0.3">
      <c r="B23" s="188" t="s">
        <v>29</v>
      </c>
      <c r="C23" s="188" t="s">
        <v>582</v>
      </c>
      <c r="D23" s="462" t="s">
        <v>592</v>
      </c>
      <c r="E23" s="119" t="s">
        <v>593</v>
      </c>
      <c r="F23" s="119" t="s">
        <v>594</v>
      </c>
    </row>
    <row r="24" spans="2:6" s="350" customFormat="1" ht="15.75" customHeight="1" x14ac:dyDescent="0.3">
      <c r="B24" s="188" t="s">
        <v>29</v>
      </c>
      <c r="C24" s="188" t="s">
        <v>582</v>
      </c>
      <c r="D24" s="462" t="s">
        <v>595</v>
      </c>
      <c r="E24" s="119" t="s">
        <v>596</v>
      </c>
      <c r="F24" s="119" t="s">
        <v>597</v>
      </c>
    </row>
    <row r="25" spans="2:6" s="350" customFormat="1" ht="15.75" customHeight="1" x14ac:dyDescent="0.3">
      <c r="B25" s="188" t="s">
        <v>29</v>
      </c>
      <c r="C25" s="188" t="s">
        <v>582</v>
      </c>
      <c r="D25" s="462" t="s">
        <v>598</v>
      </c>
      <c r="E25" s="119" t="s">
        <v>599</v>
      </c>
      <c r="F25" s="119"/>
    </row>
    <row r="26" spans="2:6" s="350" customFormat="1" ht="15.75" customHeight="1" x14ac:dyDescent="0.3">
      <c r="B26" s="188" t="s">
        <v>142</v>
      </c>
      <c r="C26" s="188" t="s">
        <v>585</v>
      </c>
      <c r="D26" s="462" t="s">
        <v>600</v>
      </c>
      <c r="E26" s="119" t="s">
        <v>601</v>
      </c>
      <c r="F26" s="119" t="s">
        <v>602</v>
      </c>
    </row>
    <row r="27" spans="2:6" s="350" customFormat="1" ht="15.75" customHeight="1" x14ac:dyDescent="0.3">
      <c r="B27" s="188" t="s">
        <v>145</v>
      </c>
      <c r="C27" s="188" t="s">
        <v>241</v>
      </c>
      <c r="D27" s="462" t="s">
        <v>595</v>
      </c>
      <c r="E27" s="119" t="s">
        <v>603</v>
      </c>
      <c r="F27" s="119" t="s">
        <v>604</v>
      </c>
    </row>
    <row r="28" spans="2:6" s="350" customFormat="1" ht="15.75" customHeight="1" x14ac:dyDescent="0.3">
      <c r="B28" s="188" t="s">
        <v>145</v>
      </c>
      <c r="C28" s="188" t="s">
        <v>241</v>
      </c>
      <c r="D28" s="462" t="s">
        <v>600</v>
      </c>
      <c r="E28" s="119" t="s">
        <v>605</v>
      </c>
      <c r="F28" s="119"/>
    </row>
    <row r="29" spans="2:6" s="350" customFormat="1" ht="15.75" customHeight="1" x14ac:dyDescent="0.3">
      <c r="E29" s="460"/>
      <c r="F29" s="460"/>
    </row>
    <row r="30" spans="2:6" s="350" customFormat="1" ht="15.75" customHeight="1" x14ac:dyDescent="0.3">
      <c r="B30" s="461" t="s">
        <v>606</v>
      </c>
      <c r="E30" s="460"/>
      <c r="F30" s="460"/>
    </row>
    <row r="31" spans="2:6" s="350" customFormat="1" ht="15.75" customHeight="1" x14ac:dyDescent="0.3">
      <c r="B31" s="464" t="s">
        <v>27</v>
      </c>
      <c r="C31" s="464" t="s">
        <v>138</v>
      </c>
      <c r="D31" s="465" t="s">
        <v>24</v>
      </c>
      <c r="E31" s="464" t="s">
        <v>390</v>
      </c>
      <c r="F31" s="464" t="s">
        <v>591</v>
      </c>
    </row>
    <row r="32" spans="2:6" s="350" customFormat="1" ht="15.75" customHeight="1" x14ac:dyDescent="0.3">
      <c r="B32" s="119" t="s">
        <v>29</v>
      </c>
      <c r="C32" s="119" t="s">
        <v>233</v>
      </c>
      <c r="D32" s="119" t="s">
        <v>607</v>
      </c>
      <c r="E32" s="462" t="s">
        <v>608</v>
      </c>
      <c r="F32" s="119" t="s">
        <v>609</v>
      </c>
    </row>
    <row r="33" spans="5:6" s="350" customFormat="1" ht="15.75" customHeight="1" x14ac:dyDescent="0.3">
      <c r="E33" s="460"/>
      <c r="F33" s="461" t="s">
        <v>610</v>
      </c>
    </row>
    <row r="34" spans="5:6" s="350" customFormat="1" ht="15.75" customHeight="1" x14ac:dyDescent="0.3">
      <c r="E34" s="460"/>
    </row>
    <row r="35" spans="5:6" s="350" customFormat="1" ht="15.75" customHeight="1" x14ac:dyDescent="0.3">
      <c r="E35" s="460"/>
    </row>
    <row r="36" spans="5:6" s="350" customFormat="1" ht="15.75" customHeight="1" x14ac:dyDescent="0.3">
      <c r="E36" s="460"/>
    </row>
    <row r="37" spans="5:6" s="350" customFormat="1" ht="15.75" customHeight="1" x14ac:dyDescent="0.3">
      <c r="E37" s="460"/>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5293-8E28-459C-940D-95ADEA02B1DD}">
  <sheetPr>
    <tabColor theme="7" tint="0.59999389629810485"/>
  </sheetPr>
  <dimension ref="B1:L111"/>
  <sheetViews>
    <sheetView topLeftCell="A61" workbookViewId="0">
      <selection activeCell="G26" sqref="G26"/>
    </sheetView>
  </sheetViews>
  <sheetFormatPr defaultColWidth="9.140625" defaultRowHeight="15.75" x14ac:dyDescent="0.35"/>
  <cols>
    <col min="1" max="1" width="3.7109375" style="350" customWidth="1"/>
    <col min="2" max="2" width="17.42578125" style="350" customWidth="1"/>
    <col min="3" max="3" width="19" style="350" customWidth="1"/>
    <col min="4" max="4" width="15.85546875" style="350" customWidth="1"/>
    <col min="5" max="5" width="37.28515625" style="350" customWidth="1"/>
    <col min="6" max="6" width="20.7109375" style="350" customWidth="1"/>
    <col min="7" max="7" width="20.7109375" style="629" customWidth="1"/>
    <col min="8" max="8" width="20.7109375" style="350" customWidth="1"/>
    <col min="9" max="9" width="9.140625" style="350"/>
    <col min="10" max="10" width="11.140625" style="350" bestFit="1" customWidth="1"/>
    <col min="11" max="11" width="14.140625" style="350" bestFit="1" customWidth="1"/>
    <col min="12" max="12" width="17" style="350" bestFit="1" customWidth="1"/>
    <col min="13" max="16384" width="9.140625" style="350"/>
  </cols>
  <sheetData>
    <row r="1" spans="2:12" ht="15.75" customHeight="1" x14ac:dyDescent="0.35"/>
    <row r="2" spans="2:12" ht="15.75" customHeight="1" x14ac:dyDescent="0.35">
      <c r="B2" s="2" t="s">
        <v>611</v>
      </c>
    </row>
    <row r="3" spans="2:12" ht="15.75" customHeight="1" x14ac:dyDescent="0.35">
      <c r="B3" s="155" t="s">
        <v>27</v>
      </c>
      <c r="C3" s="156" t="s">
        <v>138</v>
      </c>
      <c r="D3" s="156" t="s">
        <v>612</v>
      </c>
      <c r="E3" s="156" t="s">
        <v>613</v>
      </c>
      <c r="F3" s="157" t="s">
        <v>89</v>
      </c>
      <c r="G3" s="158"/>
      <c r="H3" s="159" t="s">
        <v>401</v>
      </c>
    </row>
    <row r="4" spans="2:12" ht="15.75" customHeight="1" x14ac:dyDescent="0.3">
      <c r="B4" s="236" t="s">
        <v>29</v>
      </c>
      <c r="C4" s="237" t="s">
        <v>582</v>
      </c>
      <c r="D4" s="237" t="s">
        <v>614</v>
      </c>
      <c r="E4" s="237" t="s">
        <v>615</v>
      </c>
      <c r="F4" s="238">
        <f t="shared" ref="F4:F11" si="0">_xlfn.MAXIFS($F$24:$F$55,$C$24:$C$55,$C4,$D$24:$D$55,$D4)</f>
        <v>2200</v>
      </c>
      <c r="G4" s="238">
        <f>AVERAGE(F24:F29)</f>
        <v>1125</v>
      </c>
      <c r="H4" s="239">
        <f t="shared" ref="H4:H11" si="1">_xlfn.MINIFS($F$24:$F$55,$C$24:$C$55,$C4,$D$24:$D$55,$D4)</f>
        <v>500</v>
      </c>
      <c r="J4" s="506"/>
    </row>
    <row r="5" spans="2:12" ht="15.75" customHeight="1" x14ac:dyDescent="0.3">
      <c r="B5" s="234" t="s">
        <v>29</v>
      </c>
      <c r="C5" s="240" t="s">
        <v>582</v>
      </c>
      <c r="D5" s="240" t="s">
        <v>222</v>
      </c>
      <c r="E5" s="240" t="s">
        <v>616</v>
      </c>
      <c r="F5" s="241">
        <f t="shared" si="0"/>
        <v>350</v>
      </c>
      <c r="G5" s="241">
        <f>AVERAGE(F30:F32)</f>
        <v>300</v>
      </c>
      <c r="H5" s="235">
        <f t="shared" si="1"/>
        <v>250</v>
      </c>
    </row>
    <row r="6" spans="2:12" ht="15.75" customHeight="1" x14ac:dyDescent="0.3">
      <c r="B6" s="550" t="s">
        <v>29</v>
      </c>
      <c r="C6" s="350" t="s">
        <v>140</v>
      </c>
      <c r="D6" s="350" t="s">
        <v>222</v>
      </c>
      <c r="E6" s="350" t="s">
        <v>616</v>
      </c>
      <c r="F6" s="517">
        <f t="shared" si="0"/>
        <v>1500</v>
      </c>
      <c r="G6" s="517">
        <v>350</v>
      </c>
      <c r="H6" s="518">
        <f t="shared" si="1"/>
        <v>35</v>
      </c>
      <c r="J6" s="441"/>
      <c r="K6" s="441"/>
      <c r="L6" s="441"/>
    </row>
    <row r="7" spans="2:12" ht="15.75" customHeight="1" x14ac:dyDescent="0.3">
      <c r="B7" s="550" t="s">
        <v>29</v>
      </c>
      <c r="C7" s="350" t="s">
        <v>617</v>
      </c>
      <c r="D7" s="350" t="s">
        <v>614</v>
      </c>
      <c r="E7" s="350" t="s">
        <v>615</v>
      </c>
      <c r="F7" s="517">
        <f t="shared" si="0"/>
        <v>2400</v>
      </c>
      <c r="G7" s="517"/>
      <c r="H7" s="518">
        <f t="shared" si="1"/>
        <v>1800</v>
      </c>
      <c r="J7" s="441"/>
      <c r="K7" s="425"/>
      <c r="L7" s="425"/>
    </row>
    <row r="8" spans="2:12" ht="15.75" customHeight="1" x14ac:dyDescent="0.3">
      <c r="B8" s="234" t="s">
        <v>142</v>
      </c>
      <c r="C8" s="240" t="s">
        <v>585</v>
      </c>
      <c r="D8" s="240" t="s">
        <v>614</v>
      </c>
      <c r="E8" s="240" t="s">
        <v>615</v>
      </c>
      <c r="F8" s="241">
        <f t="shared" si="0"/>
        <v>4000</v>
      </c>
      <c r="G8" s="241">
        <f>AVERAGE(F48:F55)</f>
        <v>2250</v>
      </c>
      <c r="H8" s="235">
        <f t="shared" si="1"/>
        <v>600</v>
      </c>
      <c r="J8" s="769"/>
      <c r="K8" s="770"/>
      <c r="L8" s="770"/>
    </row>
    <row r="9" spans="2:12" ht="15.75" customHeight="1" x14ac:dyDescent="0.3">
      <c r="B9" s="234" t="s">
        <v>142</v>
      </c>
      <c r="C9" s="240" t="s">
        <v>585</v>
      </c>
      <c r="D9" s="240" t="s">
        <v>222</v>
      </c>
      <c r="E9" s="240" t="s">
        <v>616</v>
      </c>
      <c r="F9" s="241">
        <f t="shared" si="0"/>
        <v>0</v>
      </c>
      <c r="G9" s="244" t="s">
        <v>232</v>
      </c>
      <c r="H9" s="235">
        <f t="shared" si="1"/>
        <v>0</v>
      </c>
      <c r="J9" s="441"/>
      <c r="K9" s="425"/>
      <c r="L9" s="425"/>
    </row>
    <row r="10" spans="2:12" ht="15.75" customHeight="1" x14ac:dyDescent="0.3">
      <c r="B10" s="550" t="s">
        <v>145</v>
      </c>
      <c r="C10" s="350" t="s">
        <v>241</v>
      </c>
      <c r="D10" s="350" t="s">
        <v>614</v>
      </c>
      <c r="E10" s="350" t="s">
        <v>615</v>
      </c>
      <c r="F10" s="517">
        <f t="shared" si="0"/>
        <v>575</v>
      </c>
      <c r="G10" s="768">
        <v>465</v>
      </c>
      <c r="H10" s="518">
        <f t="shared" si="1"/>
        <v>355</v>
      </c>
      <c r="I10" s="547"/>
      <c r="J10" s="441"/>
      <c r="K10" s="425"/>
      <c r="L10" s="425"/>
    </row>
    <row r="11" spans="2:12" ht="15.75" customHeight="1" x14ac:dyDescent="0.3">
      <c r="B11" s="550" t="s">
        <v>145</v>
      </c>
      <c r="C11" s="350" t="s">
        <v>146</v>
      </c>
      <c r="D11" s="350" t="s">
        <v>222</v>
      </c>
      <c r="E11" s="350" t="s">
        <v>616</v>
      </c>
      <c r="F11" s="517">
        <f t="shared" si="0"/>
        <v>375</v>
      </c>
      <c r="G11" s="768" t="s">
        <v>232</v>
      </c>
      <c r="H11" s="518">
        <f t="shared" si="1"/>
        <v>200</v>
      </c>
      <c r="J11" s="441"/>
      <c r="K11" s="425"/>
      <c r="L11" s="425"/>
    </row>
    <row r="12" spans="2:12" ht="15.75" customHeight="1" x14ac:dyDescent="0.3">
      <c r="B12" s="236" t="s">
        <v>29</v>
      </c>
      <c r="C12" s="237" t="s">
        <v>582</v>
      </c>
      <c r="D12" s="237" t="s">
        <v>614</v>
      </c>
      <c r="E12" s="237" t="s">
        <v>618</v>
      </c>
      <c r="F12" s="238">
        <f t="shared" ref="F12:F19" si="2">_xlfn.MAXIFS($F$60:$F$79,$C$60:$C$79,$C12,$D$60:$D$79,$D12)</f>
        <v>800</v>
      </c>
      <c r="G12" s="243" t="s">
        <v>232</v>
      </c>
      <c r="H12" s="239">
        <f>_xlfn.MINIFS($F$60:$F$79,$C$60:$C$79,$C12,$D$60:$D$79,$D12)</f>
        <v>600</v>
      </c>
    </row>
    <row r="13" spans="2:12" ht="15.75" customHeight="1" x14ac:dyDescent="0.3">
      <c r="B13" s="234" t="s">
        <v>29</v>
      </c>
      <c r="C13" s="240" t="s">
        <v>582</v>
      </c>
      <c r="D13" s="240" t="s">
        <v>222</v>
      </c>
      <c r="E13" s="240" t="s">
        <v>619</v>
      </c>
      <c r="F13" s="241">
        <f t="shared" si="2"/>
        <v>100</v>
      </c>
      <c r="G13" s="244" t="s">
        <v>232</v>
      </c>
      <c r="H13" s="235">
        <f>_xlfn.MINIFS($F$60:$F$79,$C$60:$C$79,$C13,$D$60:$D$79,$D13)</f>
        <v>50</v>
      </c>
    </row>
    <row r="14" spans="2:12" ht="15.75" customHeight="1" x14ac:dyDescent="0.3">
      <c r="B14" s="550" t="s">
        <v>29</v>
      </c>
      <c r="C14" s="350" t="s">
        <v>140</v>
      </c>
      <c r="D14" s="350" t="s">
        <v>222</v>
      </c>
      <c r="E14" s="350" t="s">
        <v>619</v>
      </c>
      <c r="F14" s="517">
        <f t="shared" si="2"/>
        <v>85</v>
      </c>
      <c r="G14" s="767"/>
      <c r="H14" s="518">
        <f>_xlfn.MINIFS($F$60:$F$79,$C$60:$C$79,$C14,$D$60:$D$79,$D14)</f>
        <v>50</v>
      </c>
    </row>
    <row r="15" spans="2:12" ht="15.75" customHeight="1" x14ac:dyDescent="0.3">
      <c r="B15" s="550" t="s">
        <v>29</v>
      </c>
      <c r="C15" s="350" t="s">
        <v>617</v>
      </c>
      <c r="D15" s="350" t="s">
        <v>614</v>
      </c>
      <c r="E15" s="350" t="s">
        <v>618</v>
      </c>
      <c r="F15" s="517">
        <f t="shared" si="2"/>
        <v>350</v>
      </c>
      <c r="G15" s="767"/>
      <c r="H15" s="518"/>
    </row>
    <row r="16" spans="2:12" ht="15.75" customHeight="1" x14ac:dyDescent="0.3">
      <c r="B16" s="234" t="s">
        <v>142</v>
      </c>
      <c r="C16" s="240" t="s">
        <v>585</v>
      </c>
      <c r="D16" s="240" t="s">
        <v>614</v>
      </c>
      <c r="E16" s="240" t="s">
        <v>618</v>
      </c>
      <c r="F16" s="241">
        <f t="shared" si="2"/>
        <v>600</v>
      </c>
      <c r="G16" s="244" t="s">
        <v>232</v>
      </c>
      <c r="H16" s="245" t="s">
        <v>232</v>
      </c>
    </row>
    <row r="17" spans="2:8" ht="15.75" customHeight="1" x14ac:dyDescent="0.3">
      <c r="B17" s="234" t="s">
        <v>142</v>
      </c>
      <c r="C17" s="240" t="s">
        <v>143</v>
      </c>
      <c r="D17" s="240" t="s">
        <v>222</v>
      </c>
      <c r="E17" s="240" t="s">
        <v>619</v>
      </c>
      <c r="F17" s="241">
        <f t="shared" si="2"/>
        <v>225</v>
      </c>
      <c r="G17" s="244" t="s">
        <v>232</v>
      </c>
      <c r="H17" s="245" t="s">
        <v>232</v>
      </c>
    </row>
    <row r="18" spans="2:8" ht="15.75" customHeight="1" x14ac:dyDescent="0.3">
      <c r="B18" s="550" t="s">
        <v>145</v>
      </c>
      <c r="C18" s="350" t="s">
        <v>241</v>
      </c>
      <c r="D18" s="350" t="s">
        <v>614</v>
      </c>
      <c r="E18" s="350" t="s">
        <v>618</v>
      </c>
      <c r="F18" s="517">
        <f t="shared" si="2"/>
        <v>825</v>
      </c>
      <c r="G18" s="763">
        <v>300</v>
      </c>
      <c r="H18" s="518">
        <f>_xlfn.MINIFS($F$60:$F$79,$C$60:$C$79,$C18,$D$60:$D$79,$D18)</f>
        <v>165</v>
      </c>
    </row>
    <row r="19" spans="2:8" ht="15.75" customHeight="1" x14ac:dyDescent="0.3">
      <c r="B19" s="764" t="s">
        <v>145</v>
      </c>
      <c r="C19" s="504" t="s">
        <v>146</v>
      </c>
      <c r="D19" s="504" t="s">
        <v>222</v>
      </c>
      <c r="E19" s="504" t="s">
        <v>619</v>
      </c>
      <c r="F19" s="519">
        <f t="shared" si="2"/>
        <v>300</v>
      </c>
      <c r="G19" s="765">
        <v>225</v>
      </c>
      <c r="H19" s="520">
        <f>_xlfn.MINIFS($F$60:$F$79,$C$60:$C$79,$C19,$D$60:$D$79,$D19)</f>
        <v>100</v>
      </c>
    </row>
    <row r="20" spans="2:8" ht="15.75" customHeight="1" x14ac:dyDescent="0.35"/>
    <row r="21" spans="2:8" ht="15.75" customHeight="1" x14ac:dyDescent="0.35">
      <c r="B21" s="766"/>
    </row>
    <row r="22" spans="2:8" ht="15.75" customHeight="1" x14ac:dyDescent="0.35">
      <c r="B22" s="2" t="s">
        <v>127</v>
      </c>
    </row>
    <row r="23" spans="2:8" s="636" customFormat="1" ht="15" x14ac:dyDescent="0.2">
      <c r="B23" s="148" t="s">
        <v>27</v>
      </c>
      <c r="C23" s="148" t="s">
        <v>138</v>
      </c>
      <c r="D23" s="148" t="s">
        <v>612</v>
      </c>
      <c r="E23" s="148" t="s">
        <v>620</v>
      </c>
      <c r="F23" s="130" t="s">
        <v>621</v>
      </c>
      <c r="G23" s="130" t="s">
        <v>320</v>
      </c>
      <c r="H23" s="130" t="s">
        <v>390</v>
      </c>
    </row>
    <row r="24" spans="2:8" ht="15.75" customHeight="1" x14ac:dyDescent="0.35">
      <c r="B24" s="218" t="s">
        <v>29</v>
      </c>
      <c r="C24" s="219" t="s">
        <v>582</v>
      </c>
      <c r="D24" s="220" t="s">
        <v>614</v>
      </c>
      <c r="E24" s="221" t="s">
        <v>622</v>
      </c>
      <c r="F24" s="222">
        <v>800</v>
      </c>
      <c r="G24" s="223" t="s">
        <v>623</v>
      </c>
      <c r="H24" s="224" t="s">
        <v>624</v>
      </c>
    </row>
    <row r="25" spans="2:8" ht="15.75" customHeight="1" x14ac:dyDescent="0.35">
      <c r="B25" s="218" t="s">
        <v>29</v>
      </c>
      <c r="C25" s="219" t="s">
        <v>582</v>
      </c>
      <c r="D25" s="220" t="s">
        <v>614</v>
      </c>
      <c r="E25" s="221" t="s">
        <v>622</v>
      </c>
      <c r="F25" s="222">
        <v>1650</v>
      </c>
      <c r="G25" s="227"/>
      <c r="H25" s="224" t="s">
        <v>625</v>
      </c>
    </row>
    <row r="26" spans="2:8" ht="15.75" customHeight="1" x14ac:dyDescent="0.35">
      <c r="B26" s="218" t="s">
        <v>29</v>
      </c>
      <c r="C26" s="225" t="s">
        <v>582</v>
      </c>
      <c r="D26" s="220" t="s">
        <v>614</v>
      </c>
      <c r="E26" s="226" t="s">
        <v>626</v>
      </c>
      <c r="F26" s="222">
        <v>1000</v>
      </c>
      <c r="G26" s="227" t="s">
        <v>627</v>
      </c>
      <c r="H26" s="224" t="s">
        <v>624</v>
      </c>
    </row>
    <row r="27" spans="2:8" ht="15.75" customHeight="1" x14ac:dyDescent="0.35">
      <c r="B27" s="218" t="s">
        <v>29</v>
      </c>
      <c r="C27" s="225" t="s">
        <v>582</v>
      </c>
      <c r="D27" s="220" t="s">
        <v>614</v>
      </c>
      <c r="E27" s="226" t="s">
        <v>626</v>
      </c>
      <c r="F27" s="222">
        <v>2200</v>
      </c>
      <c r="G27" s="227"/>
      <c r="H27" s="224" t="s">
        <v>625</v>
      </c>
    </row>
    <row r="28" spans="2:8" ht="15.75" customHeight="1" x14ac:dyDescent="0.35">
      <c r="B28" s="218" t="s">
        <v>29</v>
      </c>
      <c r="C28" s="225" t="s">
        <v>582</v>
      </c>
      <c r="D28" s="220" t="s">
        <v>614</v>
      </c>
      <c r="E28" s="226" t="s">
        <v>628</v>
      </c>
      <c r="F28" s="222">
        <v>500</v>
      </c>
      <c r="G28" s="227" t="s">
        <v>629</v>
      </c>
      <c r="H28" s="224" t="s">
        <v>624</v>
      </c>
    </row>
    <row r="29" spans="2:8" ht="15.75" customHeight="1" x14ac:dyDescent="0.35">
      <c r="B29" s="218" t="s">
        <v>29</v>
      </c>
      <c r="C29" s="225" t="s">
        <v>582</v>
      </c>
      <c r="D29" s="220" t="s">
        <v>614</v>
      </c>
      <c r="E29" s="226" t="s">
        <v>630</v>
      </c>
      <c r="F29" s="222">
        <v>600</v>
      </c>
      <c r="G29" s="227" t="s">
        <v>631</v>
      </c>
      <c r="H29" s="224" t="s">
        <v>624</v>
      </c>
    </row>
    <row r="30" spans="2:8" ht="15.75" customHeight="1" x14ac:dyDescent="0.3">
      <c r="B30" s="371" t="s">
        <v>29</v>
      </c>
      <c r="C30" s="372" t="s">
        <v>582</v>
      </c>
      <c r="D30" s="373" t="s">
        <v>222</v>
      </c>
      <c r="E30" s="374" t="s">
        <v>632</v>
      </c>
      <c r="F30" s="375">
        <v>300</v>
      </c>
      <c r="G30" s="376"/>
      <c r="H30" s="377" t="s">
        <v>624</v>
      </c>
    </row>
    <row r="31" spans="2:8" ht="15.75" customHeight="1" x14ac:dyDescent="0.3">
      <c r="B31" s="371" t="s">
        <v>29</v>
      </c>
      <c r="C31" s="372" t="s">
        <v>582</v>
      </c>
      <c r="D31" s="373" t="s">
        <v>222</v>
      </c>
      <c r="E31" s="374" t="s">
        <v>633</v>
      </c>
      <c r="F31" s="375">
        <v>250</v>
      </c>
      <c r="G31" s="376"/>
      <c r="H31" s="377" t="s">
        <v>624</v>
      </c>
    </row>
    <row r="32" spans="2:8" ht="15.75" customHeight="1" x14ac:dyDescent="0.3">
      <c r="B32" s="371" t="s">
        <v>29</v>
      </c>
      <c r="C32" s="372" t="s">
        <v>582</v>
      </c>
      <c r="D32" s="373" t="s">
        <v>222</v>
      </c>
      <c r="E32" s="374" t="s">
        <v>634</v>
      </c>
      <c r="F32" s="375">
        <v>350</v>
      </c>
      <c r="G32" s="376"/>
      <c r="H32" s="377" t="s">
        <v>624</v>
      </c>
    </row>
    <row r="33" spans="2:8" ht="15.75" customHeight="1" x14ac:dyDescent="0.35">
      <c r="B33" s="218" t="s">
        <v>29</v>
      </c>
      <c r="C33" s="225" t="s">
        <v>233</v>
      </c>
      <c r="D33" s="220" t="s">
        <v>614</v>
      </c>
      <c r="E33" s="226" t="s">
        <v>635</v>
      </c>
      <c r="F33" s="222">
        <v>1800</v>
      </c>
      <c r="G33" s="369" t="s">
        <v>636</v>
      </c>
      <c r="H33" s="370" t="s">
        <v>637</v>
      </c>
    </row>
    <row r="34" spans="2:8" ht="15.75" customHeight="1" x14ac:dyDescent="0.3">
      <c r="B34" s="218" t="s">
        <v>29</v>
      </c>
      <c r="C34" s="225" t="s">
        <v>233</v>
      </c>
      <c r="D34" s="220" t="s">
        <v>614</v>
      </c>
      <c r="E34" s="226" t="s">
        <v>626</v>
      </c>
      <c r="F34" s="222">
        <v>2400</v>
      </c>
      <c r="G34" s="228" t="s">
        <v>638</v>
      </c>
      <c r="H34" s="370" t="s">
        <v>637</v>
      </c>
    </row>
    <row r="35" spans="2:8" ht="15.75" customHeight="1" x14ac:dyDescent="0.3">
      <c r="B35" s="371" t="s">
        <v>29</v>
      </c>
      <c r="C35" s="372" t="s">
        <v>140</v>
      </c>
      <c r="D35" s="373" t="s">
        <v>222</v>
      </c>
      <c r="E35" s="374" t="s">
        <v>639</v>
      </c>
      <c r="F35" s="375">
        <v>300</v>
      </c>
      <c r="G35" s="376" t="s">
        <v>640</v>
      </c>
      <c r="H35" s="377" t="s">
        <v>641</v>
      </c>
    </row>
    <row r="36" spans="2:8" ht="15.75" customHeight="1" x14ac:dyDescent="0.3">
      <c r="B36" s="371" t="s">
        <v>29</v>
      </c>
      <c r="C36" s="372" t="s">
        <v>140</v>
      </c>
      <c r="D36" s="373" t="s">
        <v>222</v>
      </c>
      <c r="E36" s="374" t="s">
        <v>639</v>
      </c>
      <c r="F36" s="375">
        <v>350</v>
      </c>
      <c r="G36" s="376" t="s">
        <v>642</v>
      </c>
      <c r="H36" s="377" t="s">
        <v>641</v>
      </c>
    </row>
    <row r="37" spans="2:8" ht="15.75" customHeight="1" x14ac:dyDescent="0.3">
      <c r="B37" s="371" t="s">
        <v>29</v>
      </c>
      <c r="C37" s="372" t="s">
        <v>140</v>
      </c>
      <c r="D37" s="373" t="s">
        <v>222</v>
      </c>
      <c r="E37" s="374" t="s">
        <v>643</v>
      </c>
      <c r="F37" s="375">
        <v>35</v>
      </c>
      <c r="G37" s="376" t="s">
        <v>644</v>
      </c>
      <c r="H37" s="377" t="s">
        <v>641</v>
      </c>
    </row>
    <row r="38" spans="2:8" ht="15.75" customHeight="1" x14ac:dyDescent="0.3">
      <c r="B38" s="371" t="s">
        <v>29</v>
      </c>
      <c r="C38" s="372" t="s">
        <v>140</v>
      </c>
      <c r="D38" s="373" t="s">
        <v>222</v>
      </c>
      <c r="E38" s="374" t="s">
        <v>645</v>
      </c>
      <c r="F38" s="378">
        <v>1500</v>
      </c>
      <c r="G38" s="376"/>
      <c r="H38" s="377" t="s">
        <v>641</v>
      </c>
    </row>
    <row r="39" spans="2:8" s="373" customFormat="1" ht="15.75" customHeight="1" x14ac:dyDescent="0.35">
      <c r="B39" s="218" t="s">
        <v>145</v>
      </c>
      <c r="C39" s="225" t="s">
        <v>146</v>
      </c>
      <c r="D39" s="220" t="s">
        <v>222</v>
      </c>
      <c r="E39" s="225" t="s">
        <v>646</v>
      </c>
      <c r="F39" s="229">
        <v>275</v>
      </c>
      <c r="G39" s="227" t="s">
        <v>647</v>
      </c>
      <c r="H39" s="224" t="s">
        <v>648</v>
      </c>
    </row>
    <row r="40" spans="2:8" s="373" customFormat="1" ht="15.75" customHeight="1" x14ac:dyDescent="0.35">
      <c r="B40" s="218" t="s">
        <v>145</v>
      </c>
      <c r="C40" s="225" t="s">
        <v>146</v>
      </c>
      <c r="D40" s="220" t="s">
        <v>222</v>
      </c>
      <c r="E40" s="225" t="s">
        <v>646</v>
      </c>
      <c r="F40" s="229">
        <v>325</v>
      </c>
      <c r="G40" s="227" t="s">
        <v>649</v>
      </c>
      <c r="H40" s="224" t="s">
        <v>648</v>
      </c>
    </row>
    <row r="41" spans="2:8" s="373" customFormat="1" ht="15.75" customHeight="1" x14ac:dyDescent="0.35">
      <c r="B41" s="218" t="s">
        <v>145</v>
      </c>
      <c r="C41" s="225" t="s">
        <v>146</v>
      </c>
      <c r="D41" s="220" t="s">
        <v>222</v>
      </c>
      <c r="E41" s="225" t="s">
        <v>646</v>
      </c>
      <c r="F41" s="229">
        <v>375</v>
      </c>
      <c r="G41" s="227" t="s">
        <v>650</v>
      </c>
      <c r="H41" s="224" t="s">
        <v>648</v>
      </c>
    </row>
    <row r="42" spans="2:8" s="373" customFormat="1" ht="15.75" customHeight="1" x14ac:dyDescent="0.35">
      <c r="B42" s="218" t="s">
        <v>145</v>
      </c>
      <c r="C42" s="225" t="s">
        <v>146</v>
      </c>
      <c r="D42" s="220" t="s">
        <v>222</v>
      </c>
      <c r="E42" s="225" t="s">
        <v>651</v>
      </c>
      <c r="F42" s="229">
        <v>200</v>
      </c>
      <c r="G42" s="227" t="s">
        <v>647</v>
      </c>
      <c r="H42" s="224" t="s">
        <v>648</v>
      </c>
    </row>
    <row r="43" spans="2:8" s="373" customFormat="1" ht="15.75" customHeight="1" x14ac:dyDescent="0.35">
      <c r="B43" s="218" t="s">
        <v>145</v>
      </c>
      <c r="C43" s="225" t="s">
        <v>146</v>
      </c>
      <c r="D43" s="220" t="s">
        <v>222</v>
      </c>
      <c r="E43" s="225" t="s">
        <v>651</v>
      </c>
      <c r="F43" s="229">
        <v>250</v>
      </c>
      <c r="G43" s="227" t="s">
        <v>649</v>
      </c>
      <c r="H43" s="224" t="s">
        <v>648</v>
      </c>
    </row>
    <row r="44" spans="2:8" s="373" customFormat="1" ht="15.75" customHeight="1" x14ac:dyDescent="0.35">
      <c r="B44" s="218" t="s">
        <v>145</v>
      </c>
      <c r="C44" s="225" t="s">
        <v>146</v>
      </c>
      <c r="D44" s="220" t="s">
        <v>222</v>
      </c>
      <c r="E44" s="225" t="s">
        <v>651</v>
      </c>
      <c r="F44" s="229">
        <v>300</v>
      </c>
      <c r="G44" s="227" t="s">
        <v>650</v>
      </c>
      <c r="H44" s="224" t="s">
        <v>648</v>
      </c>
    </row>
    <row r="45" spans="2:8" s="373" customFormat="1" ht="15.75" customHeight="1" x14ac:dyDescent="0.35">
      <c r="B45" s="371" t="s">
        <v>145</v>
      </c>
      <c r="C45" s="372" t="s">
        <v>241</v>
      </c>
      <c r="D45" s="373" t="s">
        <v>614</v>
      </c>
      <c r="E45" s="372" t="s">
        <v>652</v>
      </c>
      <c r="F45" s="379">
        <v>355</v>
      </c>
      <c r="G45" s="429"/>
      <c r="H45" s="377" t="s">
        <v>653</v>
      </c>
    </row>
    <row r="46" spans="2:8" s="373" customFormat="1" ht="15.75" customHeight="1" x14ac:dyDescent="0.35">
      <c r="B46" s="371" t="s">
        <v>145</v>
      </c>
      <c r="C46" s="372" t="s">
        <v>241</v>
      </c>
      <c r="D46" s="373" t="s">
        <v>614</v>
      </c>
      <c r="E46" s="372" t="s">
        <v>654</v>
      </c>
      <c r="F46" s="379">
        <v>465</v>
      </c>
      <c r="G46" s="429"/>
      <c r="H46" s="377" t="s">
        <v>653</v>
      </c>
    </row>
    <row r="47" spans="2:8" s="373" customFormat="1" ht="15.75" customHeight="1" x14ac:dyDescent="0.35">
      <c r="B47" s="371" t="s">
        <v>145</v>
      </c>
      <c r="C47" s="372" t="s">
        <v>241</v>
      </c>
      <c r="D47" s="373" t="s">
        <v>614</v>
      </c>
      <c r="E47" s="372" t="s">
        <v>655</v>
      </c>
      <c r="F47" s="379">
        <v>575</v>
      </c>
      <c r="G47" s="429"/>
      <c r="H47" s="377" t="s">
        <v>653</v>
      </c>
    </row>
    <row r="48" spans="2:8" s="373" customFormat="1" x14ac:dyDescent="0.3">
      <c r="B48" s="218" t="s">
        <v>142</v>
      </c>
      <c r="C48" s="225" t="s">
        <v>585</v>
      </c>
      <c r="D48" s="220" t="s">
        <v>614</v>
      </c>
      <c r="E48" s="225" t="s">
        <v>656</v>
      </c>
      <c r="F48" s="229">
        <v>600</v>
      </c>
      <c r="G48" s="430" t="s">
        <v>657</v>
      </c>
      <c r="H48" s="431" t="s">
        <v>658</v>
      </c>
    </row>
    <row r="49" spans="2:8" s="373" customFormat="1" x14ac:dyDescent="0.3">
      <c r="B49" s="218" t="s">
        <v>142</v>
      </c>
      <c r="C49" s="225" t="s">
        <v>585</v>
      </c>
      <c r="D49" s="220" t="s">
        <v>614</v>
      </c>
      <c r="E49" s="225" t="s">
        <v>656</v>
      </c>
      <c r="F49" s="229">
        <v>1200</v>
      </c>
      <c r="G49" s="430" t="s">
        <v>659</v>
      </c>
      <c r="H49" s="431" t="s">
        <v>658</v>
      </c>
    </row>
    <row r="50" spans="2:8" s="373" customFormat="1" x14ac:dyDescent="0.3">
      <c r="B50" s="218" t="s">
        <v>142</v>
      </c>
      <c r="C50" s="225" t="s">
        <v>585</v>
      </c>
      <c r="D50" s="220" t="s">
        <v>614</v>
      </c>
      <c r="E50" s="225" t="s">
        <v>656</v>
      </c>
      <c r="F50" s="229">
        <v>2400</v>
      </c>
      <c r="G50" s="430" t="s">
        <v>660</v>
      </c>
      <c r="H50" s="431" t="s">
        <v>658</v>
      </c>
    </row>
    <row r="51" spans="2:8" s="373" customFormat="1" x14ac:dyDescent="0.3">
      <c r="B51" s="218" t="s">
        <v>142</v>
      </c>
      <c r="C51" s="225" t="s">
        <v>585</v>
      </c>
      <c r="D51" s="220" t="s">
        <v>614</v>
      </c>
      <c r="E51" s="225" t="s">
        <v>661</v>
      </c>
      <c r="F51" s="229">
        <v>2000</v>
      </c>
      <c r="G51" s="430" t="s">
        <v>657</v>
      </c>
      <c r="H51" s="431" t="s">
        <v>658</v>
      </c>
    </row>
    <row r="52" spans="2:8" s="373" customFormat="1" x14ac:dyDescent="0.3">
      <c r="B52" s="218" t="s">
        <v>142</v>
      </c>
      <c r="C52" s="225" t="s">
        <v>585</v>
      </c>
      <c r="D52" s="220" t="s">
        <v>614</v>
      </c>
      <c r="E52" s="225" t="s">
        <v>661</v>
      </c>
      <c r="F52" s="229">
        <v>3000</v>
      </c>
      <c r="G52" s="430" t="s">
        <v>659</v>
      </c>
      <c r="H52" s="431" t="s">
        <v>658</v>
      </c>
    </row>
    <row r="53" spans="2:8" s="373" customFormat="1" x14ac:dyDescent="0.3">
      <c r="B53" s="218" t="s">
        <v>142</v>
      </c>
      <c r="C53" s="225" t="s">
        <v>585</v>
      </c>
      <c r="D53" s="220" t="s">
        <v>614</v>
      </c>
      <c r="E53" s="225" t="s">
        <v>661</v>
      </c>
      <c r="F53" s="229">
        <v>4000</v>
      </c>
      <c r="G53" s="430" t="s">
        <v>660</v>
      </c>
      <c r="H53" s="431" t="s">
        <v>658</v>
      </c>
    </row>
    <row r="54" spans="2:8" s="373" customFormat="1" x14ac:dyDescent="0.3">
      <c r="B54" s="218" t="s">
        <v>142</v>
      </c>
      <c r="C54" s="225" t="s">
        <v>585</v>
      </c>
      <c r="D54" s="220" t="s">
        <v>614</v>
      </c>
      <c r="E54" s="225" t="s">
        <v>662</v>
      </c>
      <c r="F54" s="229">
        <v>1600</v>
      </c>
      <c r="G54" s="430" t="s">
        <v>663</v>
      </c>
      <c r="H54" s="431" t="s">
        <v>658</v>
      </c>
    </row>
    <row r="55" spans="2:8" s="373" customFormat="1" x14ac:dyDescent="0.3">
      <c r="B55" s="432" t="s">
        <v>142</v>
      </c>
      <c r="C55" s="433" t="s">
        <v>585</v>
      </c>
      <c r="D55" s="434" t="s">
        <v>614</v>
      </c>
      <c r="E55" s="433" t="s">
        <v>664</v>
      </c>
      <c r="F55" s="435">
        <v>3200</v>
      </c>
      <c r="G55" s="436" t="s">
        <v>663</v>
      </c>
      <c r="H55" s="437" t="s">
        <v>658</v>
      </c>
    </row>
    <row r="56" spans="2:8" ht="15.75" customHeight="1" x14ac:dyDescent="0.35"/>
    <row r="57" spans="2:8" ht="15.75" customHeight="1" x14ac:dyDescent="0.35"/>
    <row r="58" spans="2:8" ht="15.75" customHeight="1" x14ac:dyDescent="0.35">
      <c r="B58" s="2" t="s">
        <v>130</v>
      </c>
    </row>
    <row r="59" spans="2:8" s="636" customFormat="1" ht="15" x14ac:dyDescent="0.2">
      <c r="B59" s="148" t="s">
        <v>27</v>
      </c>
      <c r="C59" s="148" t="s">
        <v>138</v>
      </c>
      <c r="D59" s="148" t="s">
        <v>612</v>
      </c>
      <c r="E59" s="148" t="s">
        <v>620</v>
      </c>
      <c r="F59" s="130" t="s">
        <v>621</v>
      </c>
      <c r="G59" s="130" t="s">
        <v>320</v>
      </c>
      <c r="H59" s="130" t="s">
        <v>390</v>
      </c>
    </row>
    <row r="60" spans="2:8" s="373" customFormat="1" x14ac:dyDescent="0.2">
      <c r="B60" s="218" t="s">
        <v>142</v>
      </c>
      <c r="C60" s="219" t="s">
        <v>585</v>
      </c>
      <c r="D60" s="220" t="s">
        <v>614</v>
      </c>
      <c r="E60" s="219" t="s">
        <v>665</v>
      </c>
      <c r="F60" s="229">
        <v>600</v>
      </c>
      <c r="G60" s="230" t="s">
        <v>666</v>
      </c>
      <c r="H60" s="231" t="s">
        <v>667</v>
      </c>
    </row>
    <row r="61" spans="2:8" s="373" customFormat="1" ht="15.75" customHeight="1" x14ac:dyDescent="0.3">
      <c r="B61" s="371" t="s">
        <v>142</v>
      </c>
      <c r="C61" s="372" t="s">
        <v>143</v>
      </c>
      <c r="D61" s="373" t="s">
        <v>222</v>
      </c>
      <c r="E61" s="372" t="s">
        <v>668</v>
      </c>
      <c r="F61" s="379">
        <v>225</v>
      </c>
      <c r="G61" s="383" t="s">
        <v>669</v>
      </c>
      <c r="H61" s="762" t="s">
        <v>670</v>
      </c>
    </row>
    <row r="62" spans="2:8" s="373" customFormat="1" ht="15.75" customHeight="1" x14ac:dyDescent="0.3">
      <c r="B62" s="218" t="s">
        <v>145</v>
      </c>
      <c r="C62" s="225" t="s">
        <v>241</v>
      </c>
      <c r="D62" s="220" t="s">
        <v>614</v>
      </c>
      <c r="E62" s="225" t="s">
        <v>671</v>
      </c>
      <c r="F62" s="229">
        <v>300</v>
      </c>
      <c r="G62" s="232" t="s">
        <v>672</v>
      </c>
      <c r="H62" s="233" t="s">
        <v>673</v>
      </c>
    </row>
    <row r="63" spans="2:8" s="373" customFormat="1" ht="15.75" customHeight="1" x14ac:dyDescent="0.3">
      <c r="B63" s="218" t="s">
        <v>145</v>
      </c>
      <c r="C63" s="225" t="s">
        <v>241</v>
      </c>
      <c r="D63" s="220" t="s">
        <v>614</v>
      </c>
      <c r="E63" s="225" t="s">
        <v>671</v>
      </c>
      <c r="F63" s="229">
        <v>825</v>
      </c>
      <c r="G63" s="232" t="s">
        <v>674</v>
      </c>
      <c r="H63" s="224" t="s">
        <v>653</v>
      </c>
    </row>
    <row r="64" spans="2:8" s="373" customFormat="1" ht="15.75" customHeight="1" x14ac:dyDescent="0.3">
      <c r="B64" s="218" t="s">
        <v>145</v>
      </c>
      <c r="C64" s="225" t="s">
        <v>241</v>
      </c>
      <c r="D64" s="220" t="s">
        <v>614</v>
      </c>
      <c r="E64" s="225" t="s">
        <v>671</v>
      </c>
      <c r="F64" s="229">
        <v>165</v>
      </c>
      <c r="G64" s="232" t="s">
        <v>675</v>
      </c>
      <c r="H64" s="224" t="s">
        <v>653</v>
      </c>
    </row>
    <row r="65" spans="2:8" s="373" customFormat="1" ht="15.75" customHeight="1" x14ac:dyDescent="0.35">
      <c r="B65" s="371" t="s">
        <v>145</v>
      </c>
      <c r="C65" s="372" t="s">
        <v>146</v>
      </c>
      <c r="D65" s="373" t="s">
        <v>222</v>
      </c>
      <c r="E65" s="372" t="s">
        <v>676</v>
      </c>
      <c r="F65" s="379">
        <v>300</v>
      </c>
      <c r="G65" s="429" t="s">
        <v>677</v>
      </c>
      <c r="H65" s="377" t="s">
        <v>678</v>
      </c>
    </row>
    <row r="66" spans="2:8" s="373" customFormat="1" ht="15.75" customHeight="1" x14ac:dyDescent="0.35">
      <c r="B66" s="371" t="s">
        <v>145</v>
      </c>
      <c r="C66" s="372" t="s">
        <v>146</v>
      </c>
      <c r="D66" s="373" t="s">
        <v>222</v>
      </c>
      <c r="E66" s="372" t="s">
        <v>679</v>
      </c>
      <c r="F66" s="379">
        <v>225</v>
      </c>
      <c r="G66" s="429" t="s">
        <v>680</v>
      </c>
      <c r="H66" s="377" t="s">
        <v>678</v>
      </c>
    </row>
    <row r="67" spans="2:8" s="373" customFormat="1" ht="15.75" customHeight="1" x14ac:dyDescent="0.35">
      <c r="B67" s="371" t="s">
        <v>145</v>
      </c>
      <c r="C67" s="372" t="s">
        <v>146</v>
      </c>
      <c r="D67" s="373" t="s">
        <v>222</v>
      </c>
      <c r="E67" s="372" t="s">
        <v>681</v>
      </c>
      <c r="F67" s="379">
        <v>115</v>
      </c>
      <c r="G67" s="429" t="s">
        <v>682</v>
      </c>
      <c r="H67" s="377" t="s">
        <v>678</v>
      </c>
    </row>
    <row r="68" spans="2:8" s="373" customFormat="1" ht="15.75" customHeight="1" x14ac:dyDescent="0.35">
      <c r="B68" s="371" t="s">
        <v>145</v>
      </c>
      <c r="C68" s="372" t="s">
        <v>146</v>
      </c>
      <c r="D68" s="373" t="s">
        <v>222</v>
      </c>
      <c r="E68" s="372" t="s">
        <v>683</v>
      </c>
      <c r="F68" s="379">
        <v>115</v>
      </c>
      <c r="G68" s="429" t="s">
        <v>684</v>
      </c>
      <c r="H68" s="377" t="s">
        <v>678</v>
      </c>
    </row>
    <row r="69" spans="2:8" s="373" customFormat="1" ht="15.75" customHeight="1" x14ac:dyDescent="0.35">
      <c r="B69" s="371" t="s">
        <v>145</v>
      </c>
      <c r="C69" s="372" t="s">
        <v>146</v>
      </c>
      <c r="D69" s="373" t="s">
        <v>222</v>
      </c>
      <c r="E69" s="372" t="s">
        <v>685</v>
      </c>
      <c r="F69" s="379">
        <v>100</v>
      </c>
      <c r="G69" s="429" t="s">
        <v>686</v>
      </c>
      <c r="H69" s="377" t="s">
        <v>678</v>
      </c>
    </row>
    <row r="70" spans="2:8" s="373" customFormat="1" ht="15.75" customHeight="1" x14ac:dyDescent="0.35">
      <c r="B70" s="371" t="s">
        <v>145</v>
      </c>
      <c r="C70" s="372" t="s">
        <v>146</v>
      </c>
      <c r="D70" s="373" t="s">
        <v>222</v>
      </c>
      <c r="E70" s="372" t="s">
        <v>687</v>
      </c>
      <c r="F70" s="379">
        <v>100</v>
      </c>
      <c r="G70" s="429" t="s">
        <v>688</v>
      </c>
      <c r="H70" s="377" t="s">
        <v>678</v>
      </c>
    </row>
    <row r="71" spans="2:8" s="373" customFormat="1" ht="15.75" customHeight="1" x14ac:dyDescent="0.35">
      <c r="B71" s="218" t="s">
        <v>29</v>
      </c>
      <c r="C71" s="225" t="s">
        <v>140</v>
      </c>
      <c r="D71" s="220" t="s">
        <v>222</v>
      </c>
      <c r="E71" s="225" t="s">
        <v>689</v>
      </c>
      <c r="F71" s="229">
        <v>50</v>
      </c>
      <c r="G71" s="227" t="s">
        <v>690</v>
      </c>
      <c r="H71" s="224" t="s">
        <v>641</v>
      </c>
    </row>
    <row r="72" spans="2:8" s="373" customFormat="1" ht="15.75" customHeight="1" x14ac:dyDescent="0.35">
      <c r="B72" s="218" t="s">
        <v>29</v>
      </c>
      <c r="C72" s="225" t="s">
        <v>140</v>
      </c>
      <c r="D72" s="220" t="s">
        <v>222</v>
      </c>
      <c r="E72" s="225" t="s">
        <v>691</v>
      </c>
      <c r="F72" s="229">
        <v>80</v>
      </c>
      <c r="G72" s="227" t="s">
        <v>692</v>
      </c>
      <c r="H72" s="224" t="s">
        <v>641</v>
      </c>
    </row>
    <row r="73" spans="2:8" s="373" customFormat="1" ht="15.75" customHeight="1" x14ac:dyDescent="0.35">
      <c r="B73" s="218" t="s">
        <v>29</v>
      </c>
      <c r="C73" s="225" t="s">
        <v>140</v>
      </c>
      <c r="D73" s="220" t="s">
        <v>222</v>
      </c>
      <c r="E73" s="225" t="s">
        <v>693</v>
      </c>
      <c r="F73" s="229">
        <v>85</v>
      </c>
      <c r="G73" s="227" t="s">
        <v>694</v>
      </c>
      <c r="H73" s="224" t="s">
        <v>641</v>
      </c>
    </row>
    <row r="74" spans="2:8" s="373" customFormat="1" ht="15.75" customHeight="1" x14ac:dyDescent="0.3">
      <c r="B74" s="371" t="s">
        <v>29</v>
      </c>
      <c r="C74" s="372" t="s">
        <v>582</v>
      </c>
      <c r="D74" s="373" t="s">
        <v>614</v>
      </c>
      <c r="E74" s="372" t="s">
        <v>695</v>
      </c>
      <c r="F74" s="379">
        <v>600</v>
      </c>
      <c r="G74" s="383"/>
      <c r="H74" s="377" t="s">
        <v>696</v>
      </c>
    </row>
    <row r="75" spans="2:8" s="373" customFormat="1" ht="15.75" customHeight="1" x14ac:dyDescent="0.3">
      <c r="B75" s="371" t="s">
        <v>29</v>
      </c>
      <c r="C75" s="372" t="s">
        <v>582</v>
      </c>
      <c r="D75" s="373" t="s">
        <v>614</v>
      </c>
      <c r="E75" s="372" t="s">
        <v>697</v>
      </c>
      <c r="F75" s="379">
        <v>800</v>
      </c>
      <c r="G75" s="383"/>
      <c r="H75" s="377" t="s">
        <v>696</v>
      </c>
    </row>
    <row r="76" spans="2:8" s="373" customFormat="1" ht="15.75" customHeight="1" x14ac:dyDescent="0.3">
      <c r="B76" s="218" t="s">
        <v>29</v>
      </c>
      <c r="C76" s="225" t="s">
        <v>233</v>
      </c>
      <c r="D76" s="220" t="s">
        <v>614</v>
      </c>
      <c r="E76" s="225" t="s">
        <v>671</v>
      </c>
      <c r="F76" s="229">
        <v>350</v>
      </c>
      <c r="G76" s="232"/>
      <c r="H76" s="224" t="s">
        <v>653</v>
      </c>
    </row>
    <row r="77" spans="2:8" s="373" customFormat="1" ht="15.75" customHeight="1" x14ac:dyDescent="0.3">
      <c r="B77" s="371" t="s">
        <v>29</v>
      </c>
      <c r="C77" s="372" t="s">
        <v>582</v>
      </c>
      <c r="D77" s="373" t="s">
        <v>222</v>
      </c>
      <c r="E77" s="374" t="s">
        <v>698</v>
      </c>
      <c r="F77" s="375">
        <v>50</v>
      </c>
      <c r="G77" s="383"/>
      <c r="H77" s="377" t="s">
        <v>696</v>
      </c>
    </row>
    <row r="78" spans="2:8" s="373" customFormat="1" ht="15.75" customHeight="1" x14ac:dyDescent="0.3">
      <c r="B78" s="371" t="s">
        <v>29</v>
      </c>
      <c r="C78" s="372" t="s">
        <v>582</v>
      </c>
      <c r="D78" s="373" t="s">
        <v>222</v>
      </c>
      <c r="E78" s="374" t="s">
        <v>699</v>
      </c>
      <c r="F78" s="375">
        <v>50</v>
      </c>
      <c r="G78" s="383"/>
      <c r="H78" s="377" t="s">
        <v>696</v>
      </c>
    </row>
    <row r="79" spans="2:8" s="373" customFormat="1" ht="15.75" customHeight="1" x14ac:dyDescent="0.3">
      <c r="B79" s="380" t="s">
        <v>29</v>
      </c>
      <c r="C79" s="381" t="s">
        <v>582</v>
      </c>
      <c r="D79" s="382" t="s">
        <v>222</v>
      </c>
      <c r="E79" s="384" t="s">
        <v>700</v>
      </c>
      <c r="F79" s="385">
        <v>100</v>
      </c>
      <c r="G79" s="386"/>
      <c r="H79" s="387" t="s">
        <v>696</v>
      </c>
    </row>
    <row r="80" spans="2:8" s="373" customFormat="1" ht="15.75" customHeight="1" x14ac:dyDescent="0.2">
      <c r="G80" s="760"/>
    </row>
    <row r="81" spans="2:7" s="373" customFormat="1" ht="15.75" customHeight="1" x14ac:dyDescent="0.35">
      <c r="B81" s="2" t="s">
        <v>589</v>
      </c>
      <c r="G81" s="760"/>
    </row>
    <row r="82" spans="2:7" s="373" customFormat="1" ht="15.75" customHeight="1" x14ac:dyDescent="0.2">
      <c r="B82" s="761" t="s">
        <v>701</v>
      </c>
      <c r="G82" s="760"/>
    </row>
    <row r="83" spans="2:7" s="373" customFormat="1" ht="15.75" customHeight="1" x14ac:dyDescent="0.2">
      <c r="G83" s="760"/>
    </row>
    <row r="84" spans="2:7" s="373" customFormat="1" ht="15.75" customHeight="1" x14ac:dyDescent="0.2">
      <c r="G84" s="760"/>
    </row>
    <row r="85" spans="2:7" s="373" customFormat="1" ht="15.75" customHeight="1" x14ac:dyDescent="0.2">
      <c r="G85" s="760"/>
    </row>
    <row r="86" spans="2:7" s="373" customFormat="1" ht="15.75" customHeight="1" x14ac:dyDescent="0.2">
      <c r="G86" s="760"/>
    </row>
    <row r="87" spans="2:7" ht="15.75" customHeight="1" x14ac:dyDescent="0.35"/>
    <row r="88" spans="2:7" ht="15.75" customHeight="1" x14ac:dyDescent="0.35"/>
    <row r="89" spans="2:7" ht="15.75" customHeight="1" x14ac:dyDescent="0.35"/>
    <row r="90" spans="2:7" ht="15.75" customHeight="1" x14ac:dyDescent="0.35"/>
    <row r="91" spans="2:7" ht="15.75" customHeight="1" x14ac:dyDescent="0.35"/>
    <row r="92" spans="2:7" ht="15.75" customHeight="1" x14ac:dyDescent="0.35"/>
    <row r="93" spans="2:7" ht="15.75" customHeight="1" x14ac:dyDescent="0.35"/>
    <row r="94" spans="2:7" ht="15.75" customHeight="1" x14ac:dyDescent="0.35"/>
    <row r="95" spans="2:7" ht="15.75" customHeight="1" x14ac:dyDescent="0.35"/>
    <row r="96" spans="2:7"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FEEB-385D-4729-9DF0-280F7D032B27}">
  <sheetPr>
    <tabColor theme="7" tint="0.59999389629810485"/>
  </sheetPr>
  <dimension ref="B2:N33"/>
  <sheetViews>
    <sheetView workbookViewId="0"/>
  </sheetViews>
  <sheetFormatPr defaultColWidth="9.140625" defaultRowHeight="15" x14ac:dyDescent="0.3"/>
  <cols>
    <col min="1" max="1" width="3.7109375" style="350" customWidth="1"/>
    <col min="2" max="2" width="16.140625" style="350" customWidth="1"/>
    <col min="3" max="3" width="17.42578125" style="350" customWidth="1"/>
    <col min="4" max="4" width="14.7109375" style="350" customWidth="1"/>
    <col min="5" max="5" width="15.85546875" style="350" customWidth="1"/>
    <col min="6" max="7" width="19.28515625" style="350" customWidth="1"/>
    <col min="8" max="8" width="21.85546875" style="350" customWidth="1"/>
    <col min="9" max="9" width="22.7109375" style="350" customWidth="1"/>
    <col min="10" max="10" width="22.5703125" style="350" customWidth="1"/>
    <col min="11" max="12" width="9.140625" style="350" customWidth="1"/>
    <col min="13" max="16384" width="9.140625" style="350"/>
  </cols>
  <sheetData>
    <row r="2" spans="2:13" ht="19.5" x14ac:dyDescent="0.4">
      <c r="B2" s="391" t="s">
        <v>702</v>
      </c>
    </row>
    <row r="4" spans="2:13" x14ac:dyDescent="0.3">
      <c r="B4" s="208" t="s">
        <v>27</v>
      </c>
      <c r="C4" s="208" t="s">
        <v>31</v>
      </c>
      <c r="D4" s="978" t="s">
        <v>520</v>
      </c>
      <c r="E4" s="978"/>
      <c r="F4" s="860" t="s">
        <v>703</v>
      </c>
      <c r="G4" s="860" t="s">
        <v>704</v>
      </c>
      <c r="H4" s="860" t="s">
        <v>705</v>
      </c>
      <c r="I4" s="860" t="s">
        <v>706</v>
      </c>
      <c r="J4" s="860" t="s">
        <v>707</v>
      </c>
    </row>
    <row r="5" spans="2:13" x14ac:dyDescent="0.3">
      <c r="B5" s="203" t="s">
        <v>29</v>
      </c>
      <c r="C5" s="203" t="s">
        <v>32</v>
      </c>
      <c r="D5" s="119" t="s">
        <v>525</v>
      </c>
      <c r="E5" s="119"/>
      <c r="F5" s="778">
        <f>H14</f>
        <v>1242425.9472379603</v>
      </c>
      <c r="G5" s="778">
        <f>I14</f>
        <v>65145.740950401938</v>
      </c>
      <c r="H5" s="778">
        <f>H22</f>
        <v>1191113.51805949</v>
      </c>
      <c r="I5" s="778">
        <f>I22</f>
        <v>12633.398360234183</v>
      </c>
      <c r="J5" s="778">
        <f>G5+I5</f>
        <v>77779.139310636121</v>
      </c>
    </row>
    <row r="6" spans="2:13" x14ac:dyDescent="0.3">
      <c r="B6" s="203" t="s">
        <v>29</v>
      </c>
      <c r="C6" s="203" t="s">
        <v>140</v>
      </c>
      <c r="D6" s="119" t="s">
        <v>528</v>
      </c>
      <c r="E6" s="119"/>
      <c r="F6" s="778">
        <f t="shared" ref="F6:G9" si="0">H15</f>
        <v>170067.59915014164</v>
      </c>
      <c r="G6" s="778">
        <f t="shared" si="0"/>
        <v>8856.906743564452</v>
      </c>
      <c r="H6" s="778">
        <f t="shared" ref="H6:I9" si="1">H23</f>
        <v>163043.7747875354</v>
      </c>
      <c r="I6" s="778">
        <f t="shared" si="1"/>
        <v>1660.2465423615336</v>
      </c>
      <c r="J6" s="778">
        <f t="shared" ref="J6:J9" si="2">G6+I6</f>
        <v>10517.153285925986</v>
      </c>
    </row>
    <row r="7" spans="2:13" x14ac:dyDescent="0.3">
      <c r="B7" s="203" t="s">
        <v>142</v>
      </c>
      <c r="C7" s="203" t="s">
        <v>143</v>
      </c>
      <c r="D7" s="119" t="s">
        <v>531</v>
      </c>
      <c r="E7" s="119"/>
      <c r="F7" s="778">
        <f t="shared" si="0"/>
        <v>621810.31933085504</v>
      </c>
      <c r="G7" s="778">
        <f t="shared" si="0"/>
        <v>10925.499927054499</v>
      </c>
      <c r="H7" s="778">
        <f t="shared" si="1"/>
        <v>665317.26579925651</v>
      </c>
      <c r="I7" s="778">
        <f t="shared" si="1"/>
        <v>5293.3485471934182</v>
      </c>
      <c r="J7" s="778">
        <f t="shared" si="2"/>
        <v>16218.848474247918</v>
      </c>
    </row>
    <row r="8" spans="2:13" x14ac:dyDescent="0.3">
      <c r="B8" s="203" t="s">
        <v>142</v>
      </c>
      <c r="C8" s="203" t="s">
        <v>144</v>
      </c>
      <c r="D8" s="119" t="s">
        <v>534</v>
      </c>
      <c r="E8" s="119"/>
      <c r="F8" s="778">
        <f t="shared" si="0"/>
        <v>133311.05167286246</v>
      </c>
      <c r="G8" s="778">
        <f t="shared" si="0"/>
        <v>6896.0219062275964</v>
      </c>
      <c r="H8" s="778">
        <f t="shared" si="1"/>
        <v>142638.58550185873</v>
      </c>
      <c r="I8" s="778">
        <f t="shared" si="1"/>
        <v>1612.2530694278971</v>
      </c>
      <c r="J8" s="778">
        <f t="shared" si="2"/>
        <v>8508.2749756554931</v>
      </c>
    </row>
    <row r="9" spans="2:13" x14ac:dyDescent="0.3">
      <c r="B9" s="203" t="s">
        <v>145</v>
      </c>
      <c r="C9" s="203" t="s">
        <v>146</v>
      </c>
      <c r="D9" s="119" t="s">
        <v>537</v>
      </c>
      <c r="E9" s="119"/>
      <c r="F9" s="778">
        <f t="shared" si="0"/>
        <v>443815.46963562752</v>
      </c>
      <c r="G9" s="778">
        <f t="shared" si="0"/>
        <v>17751.304208369675</v>
      </c>
      <c r="H9" s="778">
        <f t="shared" si="1"/>
        <v>438288.50239234453</v>
      </c>
      <c r="I9" s="778">
        <f t="shared" si="1"/>
        <v>4459.7713431058883</v>
      </c>
      <c r="J9" s="778">
        <f t="shared" si="2"/>
        <v>22211.075551475562</v>
      </c>
    </row>
    <row r="12" spans="2:13" ht="17.25" x14ac:dyDescent="0.35">
      <c r="B12" s="62" t="s">
        <v>708</v>
      </c>
      <c r="C12" s="62"/>
      <c r="D12" s="62"/>
      <c r="E12" s="394"/>
    </row>
    <row r="13" spans="2:13" ht="30" x14ac:dyDescent="0.3">
      <c r="B13" s="209" t="s">
        <v>27</v>
      </c>
      <c r="C13" s="209" t="s">
        <v>31</v>
      </c>
      <c r="D13" s="209" t="s">
        <v>33</v>
      </c>
      <c r="E13" s="209" t="s">
        <v>227</v>
      </c>
      <c r="F13" s="209" t="s">
        <v>709</v>
      </c>
      <c r="G13" s="209" t="s">
        <v>710</v>
      </c>
      <c r="H13" s="209" t="s">
        <v>711</v>
      </c>
      <c r="I13" s="209" t="s">
        <v>712</v>
      </c>
      <c r="M13" s="4"/>
    </row>
    <row r="14" spans="2:13" x14ac:dyDescent="0.3">
      <c r="B14" s="119" t="s">
        <v>29</v>
      </c>
      <c r="C14" s="119" t="s">
        <v>32</v>
      </c>
      <c r="D14" s="188" t="s">
        <v>713</v>
      </c>
      <c r="E14" s="119" t="s">
        <v>714</v>
      </c>
      <c r="F14" s="503">
        <v>0.92599150141643061</v>
      </c>
      <c r="G14" s="771">
        <v>1341725</v>
      </c>
      <c r="H14" s="772">
        <f>F14*G14</f>
        <v>1242425.9472379603</v>
      </c>
      <c r="I14" s="773">
        <f>H14*Inputs!G27/1000</f>
        <v>65145.740950401938</v>
      </c>
    </row>
    <row r="15" spans="2:13" x14ac:dyDescent="0.3">
      <c r="B15" s="119" t="s">
        <v>29</v>
      </c>
      <c r="C15" s="119" t="s">
        <v>140</v>
      </c>
      <c r="D15" s="188" t="s">
        <v>233</v>
      </c>
      <c r="E15" s="119" t="s">
        <v>715</v>
      </c>
      <c r="F15" s="503">
        <v>0.92599150141643061</v>
      </c>
      <c r="G15" s="771">
        <v>183660</v>
      </c>
      <c r="H15" s="772">
        <f t="shared" ref="H15:H17" si="3">F15*G15</f>
        <v>170067.59915014164</v>
      </c>
      <c r="I15" s="773">
        <f>H15*Inputs!G28/1000</f>
        <v>8856.906743564452</v>
      </c>
    </row>
    <row r="16" spans="2:13" x14ac:dyDescent="0.3">
      <c r="B16" s="119" t="s">
        <v>142</v>
      </c>
      <c r="C16" s="119" t="s">
        <v>143</v>
      </c>
      <c r="D16" s="188" t="s">
        <v>585</v>
      </c>
      <c r="E16" s="119" t="s">
        <v>716</v>
      </c>
      <c r="F16" s="503">
        <v>0.81821561338289961</v>
      </c>
      <c r="G16" s="771">
        <v>759959</v>
      </c>
      <c r="H16" s="772">
        <f t="shared" si="3"/>
        <v>621810.31933085504</v>
      </c>
      <c r="I16" s="773">
        <f>H16*Inputs!G29/1000</f>
        <v>10925.499927054499</v>
      </c>
    </row>
    <row r="17" spans="2:14" x14ac:dyDescent="0.3">
      <c r="B17" s="119" t="s">
        <v>142</v>
      </c>
      <c r="C17" s="119" t="s">
        <v>144</v>
      </c>
      <c r="D17" s="188" t="s">
        <v>585</v>
      </c>
      <c r="E17" s="119" t="s">
        <v>717</v>
      </c>
      <c r="F17" s="503">
        <v>0.81821561338289961</v>
      </c>
      <c r="G17" s="771">
        <v>162929</v>
      </c>
      <c r="H17" s="772">
        <f t="shared" si="3"/>
        <v>133311.05167286246</v>
      </c>
      <c r="I17" s="773">
        <f>H17*Inputs!G30/1000</f>
        <v>6896.0219062275964</v>
      </c>
    </row>
    <row r="18" spans="2:14" x14ac:dyDescent="0.3">
      <c r="B18" s="119" t="s">
        <v>145</v>
      </c>
      <c r="C18" s="119" t="s">
        <v>146</v>
      </c>
      <c r="D18" s="188" t="s">
        <v>241</v>
      </c>
      <c r="E18" s="119" t="s">
        <v>718</v>
      </c>
      <c r="F18" s="503">
        <v>0.88663967611336036</v>
      </c>
      <c r="G18" s="771">
        <v>500559</v>
      </c>
      <c r="H18" s="772">
        <f>F18*G18</f>
        <v>443815.46963562752</v>
      </c>
      <c r="I18" s="773">
        <f>H18*Inputs!G31/1000</f>
        <v>17751.304208369675</v>
      </c>
    </row>
    <row r="20" spans="2:14" ht="17.25" x14ac:dyDescent="0.35">
      <c r="B20" s="62" t="s">
        <v>719</v>
      </c>
      <c r="F20" s="504"/>
      <c r="G20" s="504"/>
      <c r="H20" s="504"/>
      <c r="I20" s="89"/>
    </row>
    <row r="21" spans="2:14" ht="30" x14ac:dyDescent="0.3">
      <c r="B21" s="209" t="s">
        <v>27</v>
      </c>
      <c r="C21" s="209" t="s">
        <v>31</v>
      </c>
      <c r="D21" s="209" t="s">
        <v>33</v>
      </c>
      <c r="E21" s="209" t="s">
        <v>227</v>
      </c>
      <c r="F21" s="209" t="s">
        <v>720</v>
      </c>
      <c r="G21" s="209" t="s">
        <v>710</v>
      </c>
      <c r="H21" s="209" t="s">
        <v>721</v>
      </c>
      <c r="I21" s="209" t="s">
        <v>722</v>
      </c>
    </row>
    <row r="22" spans="2:14" x14ac:dyDescent="0.3">
      <c r="B22" s="119" t="s">
        <v>29</v>
      </c>
      <c r="C22" s="119" t="s">
        <v>32</v>
      </c>
      <c r="D22" s="188" t="s">
        <v>713</v>
      </c>
      <c r="E22" s="119" t="s">
        <v>714</v>
      </c>
      <c r="F22" s="503">
        <v>0.8877478753541076</v>
      </c>
      <c r="G22" s="771">
        <v>1341725</v>
      </c>
      <c r="H22" s="772">
        <f t="shared" ref="H22:H25" si="4">F22*G22</f>
        <v>1191113.51805949</v>
      </c>
      <c r="I22" s="773">
        <f>H22*Inputs!H27/1000</f>
        <v>12633.398360234183</v>
      </c>
    </row>
    <row r="23" spans="2:14" x14ac:dyDescent="0.3">
      <c r="B23" s="119" t="s">
        <v>29</v>
      </c>
      <c r="C23" s="119" t="s">
        <v>140</v>
      </c>
      <c r="D23" s="188" t="s">
        <v>233</v>
      </c>
      <c r="E23" s="119" t="s">
        <v>715</v>
      </c>
      <c r="F23" s="503">
        <v>0.8877478753541076</v>
      </c>
      <c r="G23" s="771">
        <v>183660</v>
      </c>
      <c r="H23" s="772">
        <f t="shared" si="4"/>
        <v>163043.7747875354</v>
      </c>
      <c r="I23" s="773">
        <f>H23*Inputs!H28/1000</f>
        <v>1660.2465423615336</v>
      </c>
    </row>
    <row r="24" spans="2:14" x14ac:dyDescent="0.3">
      <c r="B24" s="119" t="s">
        <v>142</v>
      </c>
      <c r="C24" s="119" t="s">
        <v>143</v>
      </c>
      <c r="D24" s="188" t="s">
        <v>585</v>
      </c>
      <c r="E24" s="119" t="s">
        <v>716</v>
      </c>
      <c r="F24" s="503">
        <v>0.87546468401486988</v>
      </c>
      <c r="G24" s="771">
        <v>759959</v>
      </c>
      <c r="H24" s="772">
        <f t="shared" si="4"/>
        <v>665317.26579925651</v>
      </c>
      <c r="I24" s="773">
        <f>H24*Inputs!H29/1000</f>
        <v>5293.3485471934182</v>
      </c>
    </row>
    <row r="25" spans="2:14" x14ac:dyDescent="0.3">
      <c r="B25" s="119" t="s">
        <v>142</v>
      </c>
      <c r="C25" s="119" t="s">
        <v>144</v>
      </c>
      <c r="D25" s="188" t="s">
        <v>585</v>
      </c>
      <c r="E25" s="119" t="s">
        <v>717</v>
      </c>
      <c r="F25" s="503">
        <v>0.87546468401486988</v>
      </c>
      <c r="G25" s="771">
        <v>162929</v>
      </c>
      <c r="H25" s="772">
        <f t="shared" si="4"/>
        <v>142638.58550185873</v>
      </c>
      <c r="I25" s="773">
        <f>H25*Inputs!H30/1000</f>
        <v>1612.2530694278971</v>
      </c>
    </row>
    <row r="26" spans="2:14" x14ac:dyDescent="0.3">
      <c r="B26" s="119" t="s">
        <v>145</v>
      </c>
      <c r="C26" s="119" t="s">
        <v>146</v>
      </c>
      <c r="D26" s="188" t="s">
        <v>241</v>
      </c>
      <c r="E26" s="119" t="s">
        <v>718</v>
      </c>
      <c r="F26" s="503">
        <v>0.87559808612440193</v>
      </c>
      <c r="G26" s="771">
        <v>500559</v>
      </c>
      <c r="H26" s="772">
        <f>F26*G26</f>
        <v>438288.50239234453</v>
      </c>
      <c r="I26" s="773">
        <f>H26*Inputs!H31/1000</f>
        <v>4459.7713431058883</v>
      </c>
    </row>
    <row r="28" spans="2:14" x14ac:dyDescent="0.3">
      <c r="H28" s="774"/>
      <c r="I28" s="775"/>
      <c r="K28" s="467" t="s">
        <v>27</v>
      </c>
      <c r="L28" s="467" t="s">
        <v>31</v>
      </c>
      <c r="M28" s="776" t="s">
        <v>723</v>
      </c>
      <c r="N28" s="776" t="s">
        <v>724</v>
      </c>
    </row>
    <row r="29" spans="2:14" x14ac:dyDescent="0.3">
      <c r="H29" s="774"/>
      <c r="I29" s="775"/>
      <c r="K29" s="467" t="s">
        <v>29</v>
      </c>
      <c r="L29" s="466" t="s">
        <v>32</v>
      </c>
      <c r="M29" s="777">
        <f>I14</f>
        <v>65145.740950401938</v>
      </c>
      <c r="N29" s="777">
        <f>I22</f>
        <v>12633.398360234183</v>
      </c>
    </row>
    <row r="30" spans="2:14" x14ac:dyDescent="0.3">
      <c r="H30" s="774"/>
      <c r="I30" s="775"/>
      <c r="K30" s="467" t="s">
        <v>29</v>
      </c>
      <c r="L30" s="466" t="s">
        <v>140</v>
      </c>
      <c r="M30" s="777">
        <f>I15</f>
        <v>8856.906743564452</v>
      </c>
      <c r="N30" s="777">
        <f>I23</f>
        <v>1660.2465423615336</v>
      </c>
    </row>
    <row r="31" spans="2:14" x14ac:dyDescent="0.3">
      <c r="H31" s="774"/>
      <c r="I31" s="775"/>
      <c r="K31" s="467" t="s">
        <v>142</v>
      </c>
      <c r="L31" s="466" t="s">
        <v>143</v>
      </c>
      <c r="M31" s="777">
        <f>I16</f>
        <v>10925.499927054499</v>
      </c>
      <c r="N31" s="777">
        <f>I24</f>
        <v>5293.3485471934182</v>
      </c>
    </row>
    <row r="32" spans="2:14" x14ac:dyDescent="0.3">
      <c r="H32" s="774"/>
      <c r="I32" s="775"/>
      <c r="K32" s="467" t="s">
        <v>142</v>
      </c>
      <c r="L32" s="466" t="s">
        <v>144</v>
      </c>
      <c r="M32" s="777">
        <f>I17</f>
        <v>6896.0219062275964</v>
      </c>
      <c r="N32" s="777">
        <f>I25</f>
        <v>1612.2530694278971</v>
      </c>
    </row>
    <row r="33" spans="11:14" x14ac:dyDescent="0.3">
      <c r="K33" s="466" t="s">
        <v>145</v>
      </c>
      <c r="L33" s="466" t="s">
        <v>146</v>
      </c>
      <c r="M33" s="777">
        <f>I18</f>
        <v>17751.304208369675</v>
      </c>
      <c r="N33" s="777">
        <f>I26</f>
        <v>4459.7713431058883</v>
      </c>
    </row>
  </sheetData>
  <mergeCells count="1">
    <mergeCell ref="D4:E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7D78A-1A0C-4ECB-A21D-43321FF8A8EF}">
  <dimension ref="A1"/>
  <sheetViews>
    <sheetView workbookViewId="0"/>
  </sheetViews>
  <sheetFormatPr defaultRowHeight="12.75" x14ac:dyDescent="0.2"/>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2CF4-AD61-4FE4-94EC-5F67CFB69AA8}">
  <sheetPr>
    <tabColor theme="9" tint="0.59999389629810485"/>
  </sheetPr>
  <dimension ref="A1:J42"/>
  <sheetViews>
    <sheetView workbookViewId="0">
      <selection activeCell="F10" sqref="F10"/>
    </sheetView>
  </sheetViews>
  <sheetFormatPr defaultColWidth="9.140625" defaultRowHeight="17.25" x14ac:dyDescent="0.35"/>
  <cols>
    <col min="1" max="1" width="4.7109375" style="253" customWidth="1"/>
    <col min="2" max="2" width="9.140625" style="253"/>
    <col min="3" max="3" width="23.85546875" style="253" customWidth="1"/>
    <col min="4" max="4" width="18.28515625" style="253" customWidth="1"/>
    <col min="5" max="5" width="19.85546875" style="253" customWidth="1"/>
    <col min="6" max="6" width="9" style="253" customWidth="1"/>
    <col min="7" max="7" width="11.42578125" style="253" customWidth="1"/>
    <col min="8" max="8" width="86.5703125" style="253" customWidth="1"/>
    <col min="9" max="16384" width="9.140625" style="253"/>
  </cols>
  <sheetData>
    <row r="1" spans="1:10" x14ac:dyDescent="0.35">
      <c r="A1" s="252"/>
    </row>
    <row r="2" spans="1:10" x14ac:dyDescent="0.35">
      <c r="B2" s="257" t="s">
        <v>725</v>
      </c>
      <c r="C2" s="257"/>
      <c r="D2" s="255"/>
      <c r="E2" s="258"/>
      <c r="F2" s="259"/>
      <c r="G2" s="259"/>
      <c r="H2" s="256"/>
    </row>
    <row r="3" spans="1:10" ht="18.75" x14ac:dyDescent="0.35">
      <c r="B3" s="254"/>
      <c r="C3" s="255"/>
      <c r="D3" s="255"/>
      <c r="E3" s="255"/>
      <c r="F3" s="255"/>
      <c r="G3" s="255"/>
      <c r="H3" s="256"/>
    </row>
    <row r="4" spans="1:10" x14ac:dyDescent="0.35">
      <c r="B4" s="979" t="s">
        <v>726</v>
      </c>
      <c r="C4" s="980"/>
      <c r="D4" s="313"/>
      <c r="E4" s="314" t="s">
        <v>727</v>
      </c>
      <c r="F4" s="315" t="s">
        <v>34</v>
      </c>
      <c r="G4" s="810" t="s">
        <v>728</v>
      </c>
      <c r="H4" s="316" t="s">
        <v>729</v>
      </c>
    </row>
    <row r="5" spans="1:10" ht="18.75" x14ac:dyDescent="0.35">
      <c r="B5" s="260"/>
      <c r="C5" s="261"/>
      <c r="D5" s="262"/>
      <c r="E5" s="263"/>
      <c r="F5" s="264"/>
      <c r="G5" s="264"/>
      <c r="H5" s="333"/>
    </row>
    <row r="6" spans="1:10" x14ac:dyDescent="0.35">
      <c r="B6" s="265" t="s">
        <v>730</v>
      </c>
      <c r="C6" s="266"/>
      <c r="D6" s="267"/>
      <c r="E6" s="268"/>
      <c r="F6" s="268"/>
      <c r="G6" s="268"/>
      <c r="H6" s="334"/>
      <c r="J6" s="269"/>
    </row>
    <row r="7" spans="1:10" x14ac:dyDescent="0.35">
      <c r="B7" s="265"/>
      <c r="C7" s="270" t="s">
        <v>731</v>
      </c>
      <c r="D7" s="267"/>
      <c r="E7" s="268"/>
      <c r="F7" s="392">
        <v>2.3E-2</v>
      </c>
      <c r="G7" s="811">
        <f>Inputs!J84</f>
        <v>0</v>
      </c>
      <c r="H7" s="335" t="s">
        <v>732</v>
      </c>
      <c r="I7" s="32"/>
    </row>
    <row r="8" spans="1:10" x14ac:dyDescent="0.35">
      <c r="B8" s="265" t="s">
        <v>733</v>
      </c>
      <c r="C8" s="270"/>
      <c r="D8" s="267"/>
      <c r="E8" s="268"/>
      <c r="F8" s="271"/>
      <c r="G8" s="271"/>
      <c r="H8" s="335"/>
      <c r="I8" s="32"/>
    </row>
    <row r="9" spans="1:10" ht="38.25" x14ac:dyDescent="0.35">
      <c r="B9" s="265"/>
      <c r="C9" s="255" t="s">
        <v>734</v>
      </c>
      <c r="D9" s="272"/>
      <c r="E9" s="268" t="s">
        <v>735</v>
      </c>
      <c r="F9" s="273">
        <f>14.43*2.20462*(44/12)</f>
        <v>116.64644419999998</v>
      </c>
      <c r="G9" s="273"/>
      <c r="H9" s="336" t="s">
        <v>736</v>
      </c>
      <c r="I9" s="32"/>
    </row>
    <row r="10" spans="1:10" x14ac:dyDescent="0.35">
      <c r="B10" s="265"/>
      <c r="C10" s="270"/>
      <c r="D10" s="267"/>
      <c r="E10" s="268" t="s">
        <v>737</v>
      </c>
      <c r="F10" s="809">
        <f>F9/2204</f>
        <v>5.2924883938293997E-2</v>
      </c>
      <c r="G10" s="809">
        <f>F10</f>
        <v>5.2924883938293997E-2</v>
      </c>
      <c r="H10" s="337"/>
      <c r="I10" s="32"/>
    </row>
    <row r="11" spans="1:10" x14ac:dyDescent="0.35">
      <c r="B11" s="265" t="s">
        <v>738</v>
      </c>
      <c r="C11" s="270"/>
      <c r="D11" s="267"/>
      <c r="E11" s="268"/>
      <c r="F11" s="274"/>
      <c r="G11" s="274"/>
      <c r="H11" s="337"/>
      <c r="I11" s="32"/>
    </row>
    <row r="12" spans="1:10" x14ac:dyDescent="0.35">
      <c r="B12" s="265"/>
      <c r="C12" s="270" t="s">
        <v>739</v>
      </c>
      <c r="D12" s="272"/>
      <c r="E12" s="268" t="s">
        <v>740</v>
      </c>
      <c r="F12" s="275">
        <f>1/23811*1000000</f>
        <v>41.99739616143799</v>
      </c>
      <c r="G12" s="275">
        <f>F12</f>
        <v>41.99739616143799</v>
      </c>
      <c r="H12" s="334" t="s">
        <v>741</v>
      </c>
      <c r="I12" s="32"/>
      <c r="J12" s="32"/>
    </row>
    <row r="13" spans="1:10" x14ac:dyDescent="0.35">
      <c r="B13" s="265"/>
      <c r="D13" s="272"/>
      <c r="E13" s="268" t="s">
        <v>737</v>
      </c>
      <c r="F13" s="274">
        <f>F12/2204</f>
        <v>1.9055079928057165E-2</v>
      </c>
      <c r="G13" s="274">
        <f>G12/2204</f>
        <v>1.9055079928057165E-2</v>
      </c>
      <c r="H13" s="334"/>
    </row>
    <row r="14" spans="1:10" x14ac:dyDescent="0.35">
      <c r="B14" s="265" t="s">
        <v>742</v>
      </c>
      <c r="C14" s="276"/>
      <c r="D14" s="272"/>
      <c r="E14" s="268"/>
      <c r="F14" s="277"/>
      <c r="G14" s="277"/>
      <c r="H14" s="334"/>
    </row>
    <row r="15" spans="1:10" x14ac:dyDescent="0.35">
      <c r="B15" s="265"/>
      <c r="C15" s="255" t="s">
        <v>743</v>
      </c>
      <c r="D15" s="272"/>
      <c r="E15" s="268" t="s">
        <v>737</v>
      </c>
      <c r="F15" s="274">
        <f>F16*F13</f>
        <v>1.572044094064716</v>
      </c>
      <c r="G15" s="274">
        <f>G16*G13</f>
        <v>1.572044094064716</v>
      </c>
      <c r="H15" s="334" t="s">
        <v>744</v>
      </c>
    </row>
    <row r="16" spans="1:10" x14ac:dyDescent="0.35">
      <c r="B16" s="265"/>
      <c r="C16" s="255" t="s">
        <v>745</v>
      </c>
      <c r="D16" s="272"/>
      <c r="E16" s="268" t="s">
        <v>746</v>
      </c>
      <c r="F16" s="889">
        <v>82.5</v>
      </c>
      <c r="G16" s="275">
        <f>F16</f>
        <v>82.5</v>
      </c>
      <c r="H16" s="336" t="s">
        <v>2077</v>
      </c>
    </row>
    <row r="17" spans="2:9" x14ac:dyDescent="0.35">
      <c r="B17" s="265"/>
      <c r="C17" s="255" t="s">
        <v>747</v>
      </c>
      <c r="D17" s="272"/>
      <c r="E17" s="268" t="s">
        <v>737</v>
      </c>
      <c r="F17" s="274">
        <f>F15*F7</f>
        <v>3.6157014163488467E-2</v>
      </c>
      <c r="G17" s="274">
        <f>G15*G7</f>
        <v>0</v>
      </c>
      <c r="H17" s="334" t="s">
        <v>748</v>
      </c>
      <c r="I17" s="32"/>
    </row>
    <row r="18" spans="2:9" x14ac:dyDescent="0.35">
      <c r="B18" s="265"/>
      <c r="C18" s="255"/>
      <c r="D18" s="272"/>
      <c r="E18" s="268"/>
      <c r="F18" s="274"/>
      <c r="G18" s="274"/>
      <c r="H18" s="334"/>
      <c r="I18" s="32"/>
    </row>
    <row r="19" spans="2:9" x14ac:dyDescent="0.35">
      <c r="B19" s="265" t="s">
        <v>749</v>
      </c>
      <c r="C19" s="276"/>
      <c r="D19" s="278"/>
      <c r="E19" s="279"/>
      <c r="F19" s="280"/>
      <c r="G19" s="280"/>
      <c r="H19" s="338"/>
      <c r="I19" s="32"/>
    </row>
    <row r="20" spans="2:9" x14ac:dyDescent="0.35">
      <c r="B20" s="265"/>
      <c r="C20" s="255" t="s">
        <v>750</v>
      </c>
      <c r="D20" s="272"/>
      <c r="E20" s="268" t="s">
        <v>737</v>
      </c>
      <c r="F20" s="274">
        <f>F10+F17</f>
        <v>8.9081898101782464E-2</v>
      </c>
      <c r="G20" s="274">
        <f>G10+G17</f>
        <v>5.2924883938293997E-2</v>
      </c>
      <c r="H20" s="334" t="s">
        <v>751</v>
      </c>
    </row>
    <row r="21" spans="2:9" x14ac:dyDescent="0.35">
      <c r="B21" s="265"/>
      <c r="C21" s="255" t="s">
        <v>752</v>
      </c>
      <c r="D21" s="276"/>
      <c r="E21" s="268"/>
      <c r="F21" s="339">
        <f>F20/F10-1</f>
        <v>0.68317606904239092</v>
      </c>
      <c r="G21" s="812">
        <f>G20/G10-1</f>
        <v>0</v>
      </c>
      <c r="H21" s="334"/>
    </row>
    <row r="22" spans="2:9" ht="18.75" x14ac:dyDescent="0.35">
      <c r="B22" s="281"/>
      <c r="C22" s="282"/>
      <c r="D22" s="282"/>
      <c r="E22" s="283"/>
      <c r="F22" s="284"/>
      <c r="G22" s="284"/>
      <c r="H22" s="285"/>
    </row>
    <row r="23" spans="2:9" ht="18.75" x14ac:dyDescent="0.35">
      <c r="B23" s="286"/>
      <c r="C23" s="276"/>
    </row>
    <row r="24" spans="2:9" ht="18.75" x14ac:dyDescent="0.35">
      <c r="B24" s="286"/>
      <c r="C24" s="276"/>
      <c r="F24" s="287"/>
      <c r="G24" s="287"/>
    </row>
    <row r="25" spans="2:9" ht="18.75" x14ac:dyDescent="0.35">
      <c r="B25" s="286"/>
      <c r="C25" s="276"/>
    </row>
    <row r="26" spans="2:9" ht="18.75" x14ac:dyDescent="0.35">
      <c r="B26" s="286"/>
      <c r="C26" s="276"/>
    </row>
    <row r="27" spans="2:9" ht="18.75" x14ac:dyDescent="0.35">
      <c r="B27" s="286"/>
      <c r="C27" s="276"/>
    </row>
    <row r="28" spans="2:9" ht="18.75" x14ac:dyDescent="0.35">
      <c r="B28" s="286"/>
      <c r="C28" s="276"/>
    </row>
    <row r="29" spans="2:9" ht="18.75" x14ac:dyDescent="0.35">
      <c r="B29" s="286"/>
      <c r="C29" s="276"/>
    </row>
    <row r="30" spans="2:9" ht="18.75" x14ac:dyDescent="0.35">
      <c r="B30" s="286"/>
      <c r="C30" s="276"/>
    </row>
    <row r="41" spans="3:3" x14ac:dyDescent="0.35">
      <c r="C41" s="253" t="s">
        <v>219</v>
      </c>
    </row>
    <row r="42" spans="3:3" x14ac:dyDescent="0.35">
      <c r="C42" s="32" t="s">
        <v>2076</v>
      </c>
    </row>
  </sheetData>
  <mergeCells count="1">
    <mergeCell ref="B4:C4"/>
  </mergeCells>
  <dataValidations count="1">
    <dataValidation type="list" allowBlank="1" showInputMessage="1" showErrorMessage="1" sqref="F16" xr:uid="{E81A4B31-9AFE-4A81-9D71-CB5DD3C43EF9}">
      <formula1>"82.5, 29.8"</formula1>
    </dataValidation>
  </dataValidations>
  <hyperlinks>
    <hyperlink ref="H9" r:id="rId1" display="EPA. &quot;Greenhouse Gases Equivalencies Calculator - Calculations and References&quot; Accessed June 17, 2021: EPA (2020). Inventory of U.S. Greenhouse Gas Emissions and Sinks: 1990-2018. Annex 2 (Methodology for Estimating CO2 Emissions from Fossil Fuel Combustion), Table A-43" xr:uid="{BAFFE12B-6ECC-41DB-BB0E-518E3ED384ED}"/>
    <hyperlink ref="H12" r:id="rId2" display="https://www.engineeringtoolbox.com/heating-values-fuel-gases-d_823.html" xr:uid="{34680893-5F99-471C-BEC6-8EE389C1846A}"/>
    <hyperlink ref="H16" r:id="rId3" xr:uid="{A8DAFD27-2203-4190-BDC3-7087B8D48478}"/>
    <hyperlink ref="H7" r:id="rId4" display="Alvarez et. al., 2018, Assessment of methane emissions from the U.S. oil and gas supply chain" xr:uid="{707F3EFB-380B-4CF7-8B8C-3ABDCAD1549E}"/>
    <hyperlink ref="C42" r:id="rId5" xr:uid="{57ADBF96-286E-4B2C-897E-F3289DDE289D}"/>
  </hyperlinks>
  <printOptions gridLines="1"/>
  <pageMargins left="0.5" right="0.5" top="0.5" bottom="0.5" header="0.25" footer="0.25"/>
  <pageSetup orientation="landscape" r:id="rId6"/>
  <headerFooter alignWithMargins="0">
    <oddHeader>&amp;A</oddHeader>
    <oddFooter>&amp;L&amp;F&amp;CPage &amp;P&amp;R&amp;D   &amp;T</oddFooter>
  </headerFooter>
  <drawing r:id="rId7"/>
  <legacyDrawing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D9844-8953-48AB-9996-E0D4FD5D762E}">
  <sheetPr>
    <tabColor theme="9" tint="0.59999389629810485"/>
  </sheetPr>
  <dimension ref="A2:M24"/>
  <sheetViews>
    <sheetView workbookViewId="0">
      <selection activeCell="I24" sqref="I24"/>
    </sheetView>
  </sheetViews>
  <sheetFormatPr defaultColWidth="8.7109375" defaultRowHeight="17.25" x14ac:dyDescent="0.35"/>
  <cols>
    <col min="1" max="1" width="3.7109375" style="57" customWidth="1"/>
    <col min="2" max="2" width="15.7109375" style="57" customWidth="1"/>
    <col min="3" max="3" width="17.7109375" style="57" customWidth="1"/>
    <col min="4" max="4" width="17" style="57" bestFit="1" customWidth="1"/>
    <col min="5" max="5" width="15.140625" style="57" bestFit="1" customWidth="1"/>
    <col min="6" max="6" width="14.140625" style="57" bestFit="1" customWidth="1"/>
    <col min="7" max="16384" width="8.7109375" style="57"/>
  </cols>
  <sheetData>
    <row r="2" spans="1:13" ht="24.75" x14ac:dyDescent="0.5">
      <c r="B2" s="56" t="s">
        <v>200</v>
      </c>
    </row>
    <row r="3" spans="1:13" ht="24.75" x14ac:dyDescent="0.5">
      <c r="B3" s="56"/>
      <c r="G3" s="981" t="s">
        <v>224</v>
      </c>
      <c r="H3" s="981"/>
      <c r="I3" s="981"/>
      <c r="J3" s="981" t="s">
        <v>225</v>
      </c>
      <c r="K3" s="981"/>
      <c r="L3" s="981"/>
    </row>
    <row r="4" spans="1:13" x14ac:dyDescent="0.35">
      <c r="A4" s="876" t="s">
        <v>226</v>
      </c>
      <c r="B4" s="869" t="s">
        <v>27</v>
      </c>
      <c r="C4" s="869" t="s">
        <v>31</v>
      </c>
      <c r="D4" s="869" t="s">
        <v>33</v>
      </c>
      <c r="E4" s="869" t="s">
        <v>227</v>
      </c>
      <c r="F4" s="869" t="s">
        <v>228</v>
      </c>
      <c r="G4" s="208">
        <v>1</v>
      </c>
      <c r="H4" s="208">
        <v>2</v>
      </c>
      <c r="I4" s="208">
        <v>3</v>
      </c>
      <c r="J4" s="208">
        <v>1</v>
      </c>
      <c r="K4" s="208">
        <v>2</v>
      </c>
      <c r="L4" s="208">
        <v>3</v>
      </c>
    </row>
    <row r="5" spans="1:13" x14ac:dyDescent="0.35">
      <c r="A5" s="57">
        <v>1</v>
      </c>
      <c r="B5" s="184" t="s">
        <v>29</v>
      </c>
      <c r="C5" s="185" t="s">
        <v>32</v>
      </c>
      <c r="D5" s="185" t="s">
        <v>229</v>
      </c>
      <c r="E5" s="185" t="s">
        <v>230</v>
      </c>
      <c r="F5" s="186" t="s">
        <v>231</v>
      </c>
      <c r="G5" s="242">
        <f>UtilityRebates!F4</f>
        <v>2200</v>
      </c>
      <c r="H5" s="242">
        <f>UtilityRebates!G4</f>
        <v>1125</v>
      </c>
      <c r="I5" s="242">
        <f>UtilityRebates!H4</f>
        <v>500</v>
      </c>
      <c r="J5" s="242">
        <f>UtilityRebates!F12</f>
        <v>800</v>
      </c>
      <c r="K5" s="242">
        <f>UtilityRebates!H12</f>
        <v>600</v>
      </c>
      <c r="L5" s="189"/>
    </row>
    <row r="6" spans="1:13" x14ac:dyDescent="0.35">
      <c r="A6" s="57">
        <v>2</v>
      </c>
      <c r="B6" s="187" t="s">
        <v>29</v>
      </c>
      <c r="C6" s="185" t="s">
        <v>140</v>
      </c>
      <c r="D6" s="185" t="s">
        <v>233</v>
      </c>
      <c r="E6" s="185" t="s">
        <v>234</v>
      </c>
      <c r="F6" s="188" t="s">
        <v>235</v>
      </c>
      <c r="G6" s="388">
        <f>UtilityRebates!F7</f>
        <v>2400</v>
      </c>
      <c r="H6" s="388">
        <f>UtilityRebates!H7</f>
        <v>1800</v>
      </c>
      <c r="I6" s="189"/>
      <c r="J6" s="388">
        <f>UtilityRebates!F15</f>
        <v>350</v>
      </c>
      <c r="K6" s="189"/>
      <c r="L6" s="189"/>
    </row>
    <row r="7" spans="1:13" x14ac:dyDescent="0.35">
      <c r="A7" s="57">
        <v>3</v>
      </c>
      <c r="B7" s="184" t="s">
        <v>142</v>
      </c>
      <c r="C7" s="185" t="s">
        <v>143</v>
      </c>
      <c r="D7" s="185" t="s">
        <v>236</v>
      </c>
      <c r="E7" s="185" t="s">
        <v>237</v>
      </c>
      <c r="F7" s="186" t="s">
        <v>238</v>
      </c>
      <c r="G7" s="242">
        <f>UtilityRebates!F8</f>
        <v>4000</v>
      </c>
      <c r="H7" s="242">
        <f>UtilityRebates!G8</f>
        <v>2250</v>
      </c>
      <c r="I7" s="242">
        <f>UtilityRebates!H8</f>
        <v>600</v>
      </c>
      <c r="J7" s="242">
        <f>UtilityRebates!F16</f>
        <v>600</v>
      </c>
      <c r="K7" s="189"/>
      <c r="L7" s="189"/>
    </row>
    <row r="8" spans="1:13" x14ac:dyDescent="0.35">
      <c r="A8" s="57">
        <v>4</v>
      </c>
      <c r="B8" s="184" t="s">
        <v>142</v>
      </c>
      <c r="C8" s="185" t="s">
        <v>144</v>
      </c>
      <c r="D8" s="185" t="s">
        <v>236</v>
      </c>
      <c r="E8" s="185" t="s">
        <v>239</v>
      </c>
      <c r="F8" s="186" t="s">
        <v>240</v>
      </c>
      <c r="G8" s="242">
        <f>UtilityRebates!F8</f>
        <v>4000</v>
      </c>
      <c r="H8" s="242">
        <f>UtilityRebates!G8</f>
        <v>2250</v>
      </c>
      <c r="I8" s="242">
        <f>UtilityRebates!H8</f>
        <v>600</v>
      </c>
      <c r="J8" s="242">
        <f>UtilityRebates!F16</f>
        <v>600</v>
      </c>
      <c r="K8" s="189"/>
      <c r="L8" s="189"/>
    </row>
    <row r="9" spans="1:13" x14ac:dyDescent="0.35">
      <c r="A9" s="57">
        <v>5</v>
      </c>
      <c r="B9" s="184" t="s">
        <v>145</v>
      </c>
      <c r="C9" s="185" t="s">
        <v>146</v>
      </c>
      <c r="D9" s="185" t="s">
        <v>241</v>
      </c>
      <c r="E9" s="185" t="s">
        <v>242</v>
      </c>
      <c r="F9" s="186" t="s">
        <v>243</v>
      </c>
      <c r="G9" s="389">
        <f>UtilityRebates!F10</f>
        <v>575</v>
      </c>
      <c r="H9" s="438">
        <f>UtilityRebates!G10</f>
        <v>465</v>
      </c>
      <c r="I9" s="438">
        <f>UtilityRebates!H10</f>
        <v>355</v>
      </c>
      <c r="J9" s="242">
        <f>UtilityRebates!F18</f>
        <v>825</v>
      </c>
      <c r="K9" s="242">
        <f>UtilityRebates!G18</f>
        <v>300</v>
      </c>
      <c r="L9" s="438">
        <f>UtilityRebates!H18</f>
        <v>165</v>
      </c>
      <c r="M9" s="428"/>
    </row>
    <row r="10" spans="1:13" x14ac:dyDescent="0.35">
      <c r="A10" s="57">
        <v>6</v>
      </c>
      <c r="B10" s="184" t="s">
        <v>145</v>
      </c>
      <c r="C10" s="189" t="s">
        <v>232</v>
      </c>
      <c r="D10" s="189" t="s">
        <v>232</v>
      </c>
      <c r="E10" s="189" t="s">
        <v>232</v>
      </c>
      <c r="F10" s="101"/>
    </row>
    <row r="11" spans="1:13" x14ac:dyDescent="0.35">
      <c r="F11" s="870"/>
      <c r="G11" s="842"/>
      <c r="H11" s="842"/>
      <c r="I11" s="842"/>
      <c r="J11" s="842"/>
      <c r="K11" s="842"/>
      <c r="L11" s="842"/>
    </row>
    <row r="12" spans="1:13" x14ac:dyDescent="0.35">
      <c r="B12" s="61" t="s">
        <v>244</v>
      </c>
    </row>
    <row r="13" spans="1:13" x14ac:dyDescent="0.35">
      <c r="B13" s="870" t="s">
        <v>27</v>
      </c>
      <c r="C13" s="102" t="str">
        <f>Dashboard!G16</f>
        <v>Colorado</v>
      </c>
    </row>
    <row r="14" spans="1:13" x14ac:dyDescent="0.35">
      <c r="A14" s="104" t="s">
        <v>226</v>
      </c>
      <c r="B14" s="869" t="s">
        <v>31</v>
      </c>
      <c r="C14" s="869" t="s">
        <v>33</v>
      </c>
    </row>
    <row r="15" spans="1:13" x14ac:dyDescent="0.35">
      <c r="A15" s="105">
        <f>INDEX(A5:A10,MATCH(C13,B5:B10,0))</f>
        <v>1</v>
      </c>
      <c r="B15" s="101" t="str">
        <f>INDEX(C$5:C$10,MATCH($A15,$A$5:$A$10,0))</f>
        <v>Xcel Gas</v>
      </c>
      <c r="C15" s="101" t="str">
        <f>INDEX(D$5:D$10,MATCH($A15,$A$5:$A$10,0))</f>
        <v>Xcel Electric</v>
      </c>
    </row>
    <row r="16" spans="1:13" x14ac:dyDescent="0.35">
      <c r="A16" s="105">
        <f>A15+1</f>
        <v>2</v>
      </c>
      <c r="B16" s="101" t="str">
        <f>INDEX(C$5:C$10,MATCH($A16,$A$5:$A$10,0))</f>
        <v>Black Hills Gas</v>
      </c>
      <c r="C16" s="101" t="str">
        <f>INDEX(D$5:D$10,MATCH($A16,$A$5:$A$10,0))</f>
        <v>Tri-State</v>
      </c>
    </row>
    <row r="18" spans="2:4" x14ac:dyDescent="0.35">
      <c r="B18" s="61" t="s">
        <v>245</v>
      </c>
    </row>
    <row r="19" spans="2:4" x14ac:dyDescent="0.35">
      <c r="B19" s="870" t="s">
        <v>31</v>
      </c>
      <c r="C19" s="102" t="str">
        <f>Dashboard!G17</f>
        <v>Xcel Gas</v>
      </c>
    </row>
    <row r="20" spans="2:4" x14ac:dyDescent="0.35">
      <c r="B20" s="869" t="s">
        <v>246</v>
      </c>
      <c r="C20" s="871" t="s">
        <v>127</v>
      </c>
      <c r="D20" s="871" t="s">
        <v>130</v>
      </c>
    </row>
    <row r="21" spans="2:4" x14ac:dyDescent="0.35">
      <c r="B21" s="101">
        <v>1</v>
      </c>
      <c r="C21" s="246" cm="1">
        <f t="array" ref="C21">INDEX($G$5:$I$9,MATCH($C$19,$C$5:$C$9,0),$B21)</f>
        <v>2200</v>
      </c>
      <c r="D21" s="246" cm="1">
        <f t="array" ref="D21">INDEX($J$5:$L$9,MATCH($C$19,$C$5:$C$9,0),$B21)</f>
        <v>800</v>
      </c>
    </row>
    <row r="22" spans="2:4" x14ac:dyDescent="0.35">
      <c r="B22" s="101">
        <v>2</v>
      </c>
      <c r="C22" s="246" cm="1">
        <f t="array" ref="C22">INDEX($G$5:$I$9,MATCH($C$19,$C$5:$C$9,0),$B22)</f>
        <v>1125</v>
      </c>
      <c r="D22" s="246" t="b" cm="1">
        <f t="array" ref="D22">IF(INDEX($J$5:$L$9,MATCH($C$19,$C$5:$C$9,0),$B22)=0,"")</f>
        <v>0</v>
      </c>
    </row>
    <row r="23" spans="2:4" x14ac:dyDescent="0.35">
      <c r="B23" s="101">
        <v>3</v>
      </c>
      <c r="C23" s="246" t="b" cm="1">
        <f t="array" ref="C23">IF(INDEX($G$5:$I$9,MATCH($C$19,$C$5:$C$9,0),$B23)=0,"")</f>
        <v>0</v>
      </c>
      <c r="D23" s="246" t="str" cm="1">
        <f t="array" ref="D23">IF(INDEX($J$5:$L$9,MATCH($C$19,$C$5:$C$9,0),$B23)=0,"")</f>
        <v/>
      </c>
    </row>
    <row r="24" spans="2:4" x14ac:dyDescent="0.35">
      <c r="B24" s="101">
        <v>4</v>
      </c>
      <c r="C24" s="875" t="s">
        <v>59</v>
      </c>
      <c r="D24" s="875" t="s">
        <v>59</v>
      </c>
    </row>
  </sheetData>
  <mergeCells count="2">
    <mergeCell ref="G3:I3"/>
    <mergeCell ref="J3:L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671CE-CBDE-44B8-BC0E-831C7EF6E06E}">
  <sheetPr>
    <tabColor theme="9" tint="0.59999389629810485"/>
  </sheetPr>
  <dimension ref="B2:D73"/>
  <sheetViews>
    <sheetView topLeftCell="A54" workbookViewId="0">
      <selection activeCell="C66" sqref="C66"/>
    </sheetView>
  </sheetViews>
  <sheetFormatPr defaultColWidth="8.7109375" defaultRowHeight="17.25" x14ac:dyDescent="0.35"/>
  <cols>
    <col min="1" max="1" width="3.7109375" style="57" customWidth="1"/>
    <col min="2" max="2" width="16.42578125" style="57" customWidth="1"/>
    <col min="3" max="3" width="14.85546875" style="57" customWidth="1"/>
    <col min="4" max="4" width="11.85546875" style="57" customWidth="1"/>
    <col min="5" max="16384" width="8.7109375" style="57"/>
  </cols>
  <sheetData>
    <row r="2" spans="2:4" ht="24.75" x14ac:dyDescent="0.5">
      <c r="B2" s="56" t="s">
        <v>200</v>
      </c>
    </row>
    <row r="3" spans="2:4" ht="24.75" x14ac:dyDescent="0.5">
      <c r="B3" s="56"/>
    </row>
    <row r="4" spans="2:4" x14ac:dyDescent="0.35">
      <c r="B4" s="869" t="s">
        <v>27</v>
      </c>
    </row>
    <row r="5" spans="2:4" x14ac:dyDescent="0.35">
      <c r="B5" s="184" t="s">
        <v>29</v>
      </c>
    </row>
    <row r="6" spans="2:4" x14ac:dyDescent="0.35">
      <c r="B6" s="184" t="s">
        <v>142</v>
      </c>
    </row>
    <row r="7" spans="2:4" x14ac:dyDescent="0.35">
      <c r="B7" s="184" t="s">
        <v>145</v>
      </c>
    </row>
    <row r="9" spans="2:4" x14ac:dyDescent="0.35">
      <c r="B9" s="870"/>
    </row>
    <row r="10" spans="2:4" x14ac:dyDescent="0.35">
      <c r="B10" s="871" t="s">
        <v>201</v>
      </c>
    </row>
    <row r="11" spans="2:4" x14ac:dyDescent="0.35">
      <c r="B11" s="872" t="s">
        <v>49</v>
      </c>
    </row>
    <row r="12" spans="2:4" x14ac:dyDescent="0.35">
      <c r="B12" s="872" t="s">
        <v>202</v>
      </c>
    </row>
    <row r="13" spans="2:4" x14ac:dyDescent="0.35">
      <c r="B13" s="870"/>
    </row>
    <row r="14" spans="2:4" s="3" customFormat="1" ht="12.75" x14ac:dyDescent="0.2"/>
    <row r="15" spans="2:4" x14ac:dyDescent="0.35">
      <c r="B15" s="57" t="s">
        <v>203</v>
      </c>
    </row>
    <row r="16" spans="2:4" x14ac:dyDescent="0.35">
      <c r="B16" s="873" t="s">
        <v>204</v>
      </c>
      <c r="C16" s="873" t="s">
        <v>205</v>
      </c>
      <c r="D16" s="873" t="s">
        <v>206</v>
      </c>
    </row>
    <row r="17" spans="2:4" x14ac:dyDescent="0.35">
      <c r="B17" s="101">
        <v>1</v>
      </c>
      <c r="C17" s="101">
        <v>0.29307106999999999</v>
      </c>
      <c r="D17" s="101">
        <v>10.0023877</v>
      </c>
    </row>
    <row r="19" spans="2:4" x14ac:dyDescent="0.35">
      <c r="B19" s="874" t="s">
        <v>207</v>
      </c>
      <c r="C19" s="340" t="s">
        <v>208</v>
      </c>
    </row>
    <row r="20" spans="2:4" x14ac:dyDescent="0.35">
      <c r="B20" s="101">
        <v>1</v>
      </c>
      <c r="C20" s="115">
        <v>9.47817E-4</v>
      </c>
    </row>
    <row r="22" spans="2:4" x14ac:dyDescent="0.35">
      <c r="B22" s="873" t="s">
        <v>209</v>
      </c>
      <c r="C22" s="114" t="s">
        <v>210</v>
      </c>
      <c r="D22" s="116"/>
    </row>
    <row r="23" spans="2:4" x14ac:dyDescent="0.35">
      <c r="B23" s="101">
        <v>1</v>
      </c>
      <c r="C23" s="115">
        <v>3.4127999999999998</v>
      </c>
      <c r="D23" s="117"/>
    </row>
    <row r="25" spans="2:4" x14ac:dyDescent="0.35">
      <c r="B25" s="874" t="s">
        <v>211</v>
      </c>
      <c r="C25" s="874" t="s">
        <v>212</v>
      </c>
      <c r="D25" s="874" t="s">
        <v>213</v>
      </c>
    </row>
    <row r="26" spans="2:4" x14ac:dyDescent="0.35">
      <c r="B26" s="101">
        <v>1</v>
      </c>
      <c r="C26" s="101">
        <v>1000</v>
      </c>
      <c r="D26" s="101">
        <v>1.1023000000000001</v>
      </c>
    </row>
    <row r="28" spans="2:4" x14ac:dyDescent="0.35">
      <c r="B28" s="874" t="s">
        <v>213</v>
      </c>
      <c r="C28" s="874" t="s">
        <v>214</v>
      </c>
    </row>
    <row r="29" spans="2:4" x14ac:dyDescent="0.35">
      <c r="B29" s="101">
        <v>1</v>
      </c>
      <c r="C29" s="101">
        <v>2000</v>
      </c>
    </row>
    <row r="32" spans="2:4" x14ac:dyDescent="0.35">
      <c r="B32" s="873" t="s">
        <v>215</v>
      </c>
      <c r="C32" s="873"/>
    </row>
    <row r="33" spans="2:4" x14ac:dyDescent="0.35">
      <c r="B33" s="875" t="s">
        <v>216</v>
      </c>
      <c r="C33" s="101">
        <v>1</v>
      </c>
    </row>
    <row r="34" spans="2:4" x14ac:dyDescent="0.35">
      <c r="B34" s="875" t="s">
        <v>217</v>
      </c>
      <c r="C34" s="101">
        <v>0.1037</v>
      </c>
    </row>
    <row r="35" spans="2:4" x14ac:dyDescent="0.35">
      <c r="B35" s="875" t="s">
        <v>218</v>
      </c>
      <c r="C35" s="875">
        <v>1.0369999999999999</v>
      </c>
    </row>
    <row r="36" spans="2:4" x14ac:dyDescent="0.35">
      <c r="B36" s="870" t="s">
        <v>219</v>
      </c>
      <c r="C36" s="32" t="s">
        <v>220</v>
      </c>
      <c r="D36" s="870" t="s">
        <v>221</v>
      </c>
    </row>
    <row r="39" spans="2:4" x14ac:dyDescent="0.35">
      <c r="B39" s="873" t="s">
        <v>223</v>
      </c>
    </row>
    <row r="40" spans="2:4" x14ac:dyDescent="0.35">
      <c r="B40" s="58">
        <v>2023</v>
      </c>
    </row>
    <row r="41" spans="2:4" x14ac:dyDescent="0.35">
      <c r="B41" s="58">
        <v>2024</v>
      </c>
    </row>
    <row r="42" spans="2:4" x14ac:dyDescent="0.35">
      <c r="B42" s="58">
        <v>2025</v>
      </c>
    </row>
    <row r="43" spans="2:4" x14ac:dyDescent="0.35">
      <c r="B43" s="58">
        <v>2026</v>
      </c>
    </row>
    <row r="44" spans="2:4" x14ac:dyDescent="0.35">
      <c r="B44" s="58">
        <v>2027</v>
      </c>
    </row>
    <row r="45" spans="2:4" x14ac:dyDescent="0.35">
      <c r="B45" s="58">
        <v>2028</v>
      </c>
    </row>
    <row r="46" spans="2:4" x14ac:dyDescent="0.35">
      <c r="B46" s="58">
        <v>2029</v>
      </c>
    </row>
    <row r="47" spans="2:4" x14ac:dyDescent="0.35">
      <c r="B47" s="58">
        <v>2030</v>
      </c>
    </row>
    <row r="48" spans="2:4" x14ac:dyDescent="0.35">
      <c r="B48" s="58">
        <v>2031</v>
      </c>
    </row>
    <row r="49" spans="2:2" x14ac:dyDescent="0.35">
      <c r="B49" s="58">
        <v>2032</v>
      </c>
    </row>
    <row r="50" spans="2:2" x14ac:dyDescent="0.35">
      <c r="B50" s="58">
        <v>2033</v>
      </c>
    </row>
    <row r="51" spans="2:2" x14ac:dyDescent="0.35">
      <c r="B51" s="58">
        <v>2034</v>
      </c>
    </row>
    <row r="52" spans="2:2" x14ac:dyDescent="0.35">
      <c r="B52" s="58">
        <v>2035</v>
      </c>
    </row>
    <row r="53" spans="2:2" x14ac:dyDescent="0.35">
      <c r="B53" s="58">
        <v>2036</v>
      </c>
    </row>
    <row r="54" spans="2:2" x14ac:dyDescent="0.35">
      <c r="B54" s="58">
        <v>2037</v>
      </c>
    </row>
    <row r="55" spans="2:2" x14ac:dyDescent="0.35">
      <c r="B55" s="58">
        <v>2038</v>
      </c>
    </row>
    <row r="56" spans="2:2" x14ac:dyDescent="0.35">
      <c r="B56" s="58">
        <v>2039</v>
      </c>
    </row>
    <row r="57" spans="2:2" x14ac:dyDescent="0.35">
      <c r="B57" s="58">
        <v>2040</v>
      </c>
    </row>
    <row r="58" spans="2:2" x14ac:dyDescent="0.35">
      <c r="B58" s="58">
        <v>2041</v>
      </c>
    </row>
    <row r="59" spans="2:2" x14ac:dyDescent="0.35">
      <c r="B59" s="58">
        <v>2042</v>
      </c>
    </row>
    <row r="60" spans="2:2" x14ac:dyDescent="0.35">
      <c r="B60" s="58">
        <v>2043</v>
      </c>
    </row>
    <row r="61" spans="2:2" x14ac:dyDescent="0.35">
      <c r="B61" s="58">
        <v>2044</v>
      </c>
    </row>
    <row r="62" spans="2:2" x14ac:dyDescent="0.35">
      <c r="B62" s="118">
        <v>2045</v>
      </c>
    </row>
    <row r="65" spans="2:2" x14ac:dyDescent="0.35">
      <c r="B65" s="86" t="s">
        <v>2074</v>
      </c>
    </row>
    <row r="66" spans="2:2" x14ac:dyDescent="0.35">
      <c r="B66" s="101" t="s">
        <v>89</v>
      </c>
    </row>
    <row r="67" spans="2:2" x14ac:dyDescent="0.35">
      <c r="B67" s="101" t="s">
        <v>401</v>
      </c>
    </row>
    <row r="68" spans="2:2" x14ac:dyDescent="0.35">
      <c r="B68" s="101" t="s">
        <v>728</v>
      </c>
    </row>
    <row r="71" spans="2:2" x14ac:dyDescent="0.35">
      <c r="B71" s="86" t="s">
        <v>2075</v>
      </c>
    </row>
    <row r="72" spans="2:2" x14ac:dyDescent="0.35">
      <c r="B72" s="85" t="s">
        <v>53</v>
      </c>
    </row>
    <row r="73" spans="2:2" x14ac:dyDescent="0.35">
      <c r="B73" s="85" t="s">
        <v>109</v>
      </c>
    </row>
  </sheetData>
  <hyperlinks>
    <hyperlink ref="C36" r:id="rId1" xr:uid="{5ED55CD5-0C8B-46F2-A3D6-A7D1E553832D}"/>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6FA43-6156-4D8E-B172-E38EAD238547}">
  <sheetPr>
    <tabColor theme="9" tint="0.59999389629810485"/>
  </sheetPr>
  <dimension ref="B2:H33"/>
  <sheetViews>
    <sheetView workbookViewId="0"/>
  </sheetViews>
  <sheetFormatPr defaultColWidth="10.140625" defaultRowHeight="17.25" x14ac:dyDescent="0.35"/>
  <cols>
    <col min="1" max="1" width="3" style="781" customWidth="1"/>
    <col min="2" max="2" width="13.28515625" style="781" customWidth="1"/>
    <col min="3" max="3" width="29.28515625" style="781" customWidth="1"/>
    <col min="4" max="4" width="13.5703125" style="781" bestFit="1" customWidth="1"/>
    <col min="5" max="5" width="12.140625" style="781" customWidth="1"/>
    <col min="6" max="16384" width="10.140625" style="781"/>
  </cols>
  <sheetData>
    <row r="2" spans="2:8" x14ac:dyDescent="0.35">
      <c r="B2" s="784" t="s">
        <v>753</v>
      </c>
      <c r="E2" s="785" t="s">
        <v>754</v>
      </c>
    </row>
    <row r="3" spans="2:8" x14ac:dyDescent="0.35">
      <c r="C3" s="786"/>
      <c r="H3" s="787"/>
    </row>
    <row r="4" spans="2:8" ht="51.75" x14ac:dyDescent="0.35">
      <c r="B4" s="883" t="s">
        <v>300</v>
      </c>
      <c r="C4" s="426" t="s">
        <v>755</v>
      </c>
    </row>
    <row r="5" spans="2:8" x14ac:dyDescent="0.35">
      <c r="B5" s="779">
        <v>2022</v>
      </c>
      <c r="C5" s="780">
        <v>6.5239969999999996</v>
      </c>
    </row>
    <row r="6" spans="2:8" x14ac:dyDescent="0.35">
      <c r="B6" s="779">
        <v>2023</v>
      </c>
      <c r="C6" s="780">
        <v>5.2663760000000002</v>
      </c>
      <c r="D6" s="781" t="s">
        <v>428</v>
      </c>
    </row>
    <row r="7" spans="2:8" x14ac:dyDescent="0.35">
      <c r="B7" s="779">
        <v>2024</v>
      </c>
      <c r="C7" s="780">
        <v>4.072381</v>
      </c>
    </row>
    <row r="8" spans="2:8" x14ac:dyDescent="0.35">
      <c r="B8" s="779">
        <v>2025</v>
      </c>
      <c r="C8" s="780">
        <v>3.4895139999999998</v>
      </c>
      <c r="G8" s="781" t="s">
        <v>428</v>
      </c>
    </row>
    <row r="9" spans="2:8" x14ac:dyDescent="0.35">
      <c r="B9" s="779">
        <v>2026</v>
      </c>
      <c r="C9" s="780">
        <v>3.0655079999999999</v>
      </c>
    </row>
    <row r="10" spans="2:8" x14ac:dyDescent="0.35">
      <c r="B10" s="779">
        <v>2027</v>
      </c>
      <c r="C10" s="780">
        <v>2.8530009999999999</v>
      </c>
    </row>
    <row r="11" spans="2:8" x14ac:dyDescent="0.35">
      <c r="B11" s="779">
        <v>2028</v>
      </c>
      <c r="C11" s="780">
        <v>2.7999040000000002</v>
      </c>
    </row>
    <row r="12" spans="2:8" x14ac:dyDescent="0.35">
      <c r="B12" s="779">
        <v>2029</v>
      </c>
      <c r="C12" s="780">
        <v>2.825097</v>
      </c>
    </row>
    <row r="13" spans="2:8" x14ac:dyDescent="0.35">
      <c r="B13" s="779">
        <v>2030</v>
      </c>
      <c r="C13" s="780">
        <v>2.91248</v>
      </c>
    </row>
    <row r="14" spans="2:8" x14ac:dyDescent="0.35">
      <c r="B14" s="779">
        <v>2031</v>
      </c>
      <c r="C14" s="780">
        <v>3.043758</v>
      </c>
    </row>
    <row r="15" spans="2:8" x14ac:dyDescent="0.35">
      <c r="B15" s="779">
        <v>2032</v>
      </c>
      <c r="C15" s="780">
        <v>3.2080039999999999</v>
      </c>
    </row>
    <row r="16" spans="2:8" x14ac:dyDescent="0.35">
      <c r="B16" s="779">
        <v>2033</v>
      </c>
      <c r="C16" s="780">
        <v>3.4169179999999999</v>
      </c>
    </row>
    <row r="17" spans="2:3" x14ac:dyDescent="0.35">
      <c r="B17" s="779">
        <v>2034</v>
      </c>
      <c r="C17" s="780">
        <v>3.5694300000000001</v>
      </c>
    </row>
    <row r="18" spans="2:3" x14ac:dyDescent="0.35">
      <c r="B18" s="779">
        <v>2035</v>
      </c>
      <c r="C18" s="780">
        <v>3.6818240000000002</v>
      </c>
    </row>
    <row r="19" spans="2:3" x14ac:dyDescent="0.35">
      <c r="B19" s="779">
        <v>2036</v>
      </c>
      <c r="C19" s="780">
        <v>3.6941549999999999</v>
      </c>
    </row>
    <row r="20" spans="2:3" x14ac:dyDescent="0.35">
      <c r="B20" s="779">
        <v>2037</v>
      </c>
      <c r="C20" s="780">
        <v>3.7375959999999999</v>
      </c>
    </row>
    <row r="21" spans="2:3" x14ac:dyDescent="0.35">
      <c r="B21" s="779">
        <v>2038</v>
      </c>
      <c r="C21" s="780">
        <v>3.8665609999999999</v>
      </c>
    </row>
    <row r="22" spans="2:3" x14ac:dyDescent="0.35">
      <c r="B22" s="779">
        <v>2039</v>
      </c>
      <c r="C22" s="780">
        <v>3.78878</v>
      </c>
    </row>
    <row r="23" spans="2:3" x14ac:dyDescent="0.35">
      <c r="B23" s="779">
        <v>2040</v>
      </c>
      <c r="C23" s="780">
        <v>3.9380649999999999</v>
      </c>
    </row>
    <row r="24" spans="2:3" x14ac:dyDescent="0.35">
      <c r="B24" s="779">
        <v>2041</v>
      </c>
      <c r="C24" s="780">
        <v>4.0221549999999997</v>
      </c>
    </row>
    <row r="25" spans="2:3" x14ac:dyDescent="0.35">
      <c r="B25" s="779">
        <v>2042</v>
      </c>
      <c r="C25" s="780">
        <v>4.0147370000000002</v>
      </c>
    </row>
    <row r="26" spans="2:3" x14ac:dyDescent="0.35">
      <c r="B26" s="779">
        <v>2043</v>
      </c>
      <c r="C26" s="780">
        <v>3.9506160000000001</v>
      </c>
    </row>
    <row r="27" spans="2:3" x14ac:dyDescent="0.35">
      <c r="B27" s="779">
        <v>2044</v>
      </c>
      <c r="C27" s="780">
        <v>3.9137680000000001</v>
      </c>
    </row>
    <row r="28" spans="2:3" x14ac:dyDescent="0.35">
      <c r="B28" s="779">
        <v>2045</v>
      </c>
      <c r="C28" s="780">
        <v>3.9107059999999998</v>
      </c>
    </row>
    <row r="29" spans="2:3" x14ac:dyDescent="0.35">
      <c r="B29" s="779">
        <v>2046</v>
      </c>
      <c r="C29" s="780">
        <v>3.9070830000000001</v>
      </c>
    </row>
    <row r="30" spans="2:3" x14ac:dyDescent="0.35">
      <c r="B30" s="779">
        <v>2047</v>
      </c>
      <c r="C30" s="780">
        <v>3.8707060000000002</v>
      </c>
    </row>
    <row r="31" spans="2:3" x14ac:dyDescent="0.35">
      <c r="B31" s="779">
        <v>2048</v>
      </c>
      <c r="C31" s="780">
        <v>3.849094</v>
      </c>
    </row>
    <row r="32" spans="2:3" x14ac:dyDescent="0.35">
      <c r="B32" s="779">
        <v>2049</v>
      </c>
      <c r="C32" s="780">
        <v>3.7838949999999998</v>
      </c>
    </row>
    <row r="33" spans="2:3" x14ac:dyDescent="0.35">
      <c r="B33" s="782">
        <v>2050</v>
      </c>
      <c r="C33" s="783">
        <v>3.7710149999999998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D5382-7A6F-4C4B-935F-D0DE162E36CB}">
  <sheetPr>
    <tabColor theme="4" tint="0.39997558519241921"/>
  </sheetPr>
  <dimension ref="B1:O150"/>
  <sheetViews>
    <sheetView topLeftCell="A82" zoomScale="80" zoomScaleNormal="80" workbookViewId="0">
      <selection activeCell="E102" sqref="E102"/>
    </sheetView>
  </sheetViews>
  <sheetFormatPr defaultColWidth="9.140625" defaultRowHeight="17.25" x14ac:dyDescent="0.35"/>
  <cols>
    <col min="1" max="1" width="5.85546875" style="1" customWidth="1"/>
    <col min="2" max="2" width="4.5703125" style="1" customWidth="1"/>
    <col min="3" max="3" width="11.7109375" style="1" customWidth="1"/>
    <col min="4" max="4" width="9.85546875" style="1" customWidth="1"/>
    <col min="5" max="5" width="38.5703125" style="1" customWidth="1"/>
    <col min="6" max="6" width="43.85546875" style="6" customWidth="1"/>
    <col min="7" max="7" width="25.42578125" style="1" customWidth="1"/>
    <col min="8" max="8" width="21.42578125" style="1" customWidth="1"/>
    <col min="9" max="9" width="27.85546875" style="1" customWidth="1"/>
    <col min="10" max="14" width="20.42578125" style="1" customWidth="1"/>
    <col min="15" max="16384" width="9.140625" style="1"/>
  </cols>
  <sheetData>
    <row r="1" spans="2:15" ht="18" thickBot="1" x14ac:dyDescent="0.4"/>
    <row r="2" spans="2:15" ht="25.5" thickBot="1" x14ac:dyDescent="0.55000000000000004">
      <c r="B2" s="927" t="s">
        <v>2107</v>
      </c>
      <c r="C2" s="928"/>
      <c r="D2" s="928"/>
      <c r="E2" s="928"/>
      <c r="F2" s="928"/>
      <c r="G2" s="928"/>
      <c r="H2" s="928"/>
      <c r="I2" s="928"/>
      <c r="J2" s="928"/>
      <c r="K2" s="928"/>
      <c r="L2" s="928"/>
      <c r="M2" s="928"/>
      <c r="N2" s="929"/>
    </row>
    <row r="3" spans="2:15" ht="18" customHeight="1" x14ac:dyDescent="0.55000000000000004">
      <c r="C3" s="7"/>
    </row>
    <row r="4" spans="2:15" ht="19.5" x14ac:dyDescent="0.4">
      <c r="C4" s="391" t="s">
        <v>18</v>
      </c>
      <c r="D4" s="2"/>
      <c r="E4" s="2"/>
      <c r="F4" s="2"/>
      <c r="G4" s="2"/>
      <c r="H4" s="3"/>
    </row>
    <row r="5" spans="2:15" x14ac:dyDescent="0.35">
      <c r="B5" s="71"/>
      <c r="C5" s="72"/>
      <c r="D5" s="72"/>
      <c r="E5" s="72"/>
      <c r="F5" s="75"/>
      <c r="G5" s="2"/>
      <c r="H5" s="3"/>
    </row>
    <row r="6" spans="2:15" ht="21.75" x14ac:dyDescent="0.45">
      <c r="B6" s="9"/>
      <c r="C6" s="10"/>
      <c r="D6" s="11" t="s">
        <v>19</v>
      </c>
      <c r="E6" s="6"/>
      <c r="F6" s="12"/>
      <c r="G6" s="2"/>
      <c r="H6" s="3"/>
    </row>
    <row r="7" spans="2:15" ht="8.25" customHeight="1" x14ac:dyDescent="0.45">
      <c r="B7" s="9"/>
      <c r="C7" s="8"/>
      <c r="D7" s="8"/>
      <c r="E7" s="6"/>
      <c r="F7" s="12"/>
      <c r="G7" s="2"/>
      <c r="H7" s="3"/>
    </row>
    <row r="8" spans="2:15" ht="21.75" x14ac:dyDescent="0.45">
      <c r="B8" s="9"/>
      <c r="C8" s="73"/>
      <c r="D8" s="4" t="s">
        <v>20</v>
      </c>
      <c r="E8" s="6"/>
      <c r="F8" s="12"/>
      <c r="G8" s="2"/>
      <c r="H8" s="3"/>
    </row>
    <row r="9" spans="2:15" ht="11.25" customHeight="1" x14ac:dyDescent="0.45">
      <c r="B9" s="9"/>
      <c r="C9" s="8"/>
      <c r="D9" s="8"/>
      <c r="E9" s="6"/>
      <c r="F9" s="12"/>
      <c r="G9" s="2"/>
      <c r="H9" s="3"/>
    </row>
    <row r="10" spans="2:15" ht="21.75" x14ac:dyDescent="0.45">
      <c r="B10" s="9"/>
      <c r="C10" s="74"/>
      <c r="D10" s="3" t="s">
        <v>21</v>
      </c>
      <c r="E10" s="6"/>
      <c r="F10" s="12"/>
      <c r="G10" s="2"/>
      <c r="H10" s="3"/>
    </row>
    <row r="11" spans="2:15" x14ac:dyDescent="0.35">
      <c r="B11" s="13"/>
      <c r="C11" s="14"/>
      <c r="D11" s="14"/>
      <c r="E11" s="14"/>
      <c r="F11" s="40"/>
      <c r="G11" s="2"/>
      <c r="H11" s="3"/>
    </row>
    <row r="12" spans="2:15" x14ac:dyDescent="0.35">
      <c r="B12" s="3"/>
      <c r="C12" s="3"/>
      <c r="D12" s="3"/>
      <c r="E12" s="3"/>
      <c r="F12" s="3"/>
      <c r="G12" s="3"/>
    </row>
    <row r="13" spans="2:15" x14ac:dyDescent="0.35">
      <c r="B13" s="865"/>
      <c r="C13" s="77"/>
      <c r="D13" s="77"/>
      <c r="E13" s="77"/>
      <c r="F13" s="142"/>
      <c r="G13" s="77"/>
      <c r="H13" s="77"/>
      <c r="I13" s="77"/>
      <c r="J13" s="77"/>
      <c r="K13" s="77"/>
      <c r="L13" s="77"/>
      <c r="M13" s="77"/>
      <c r="N13" s="77"/>
      <c r="O13" s="64"/>
    </row>
    <row r="14" spans="2:15" x14ac:dyDescent="0.35">
      <c r="B14" s="17"/>
      <c r="C14" s="930" t="s">
        <v>22</v>
      </c>
      <c r="D14" s="930"/>
      <c r="E14" s="930" t="s">
        <v>23</v>
      </c>
      <c r="F14" s="848"/>
      <c r="G14" s="930" t="s">
        <v>24</v>
      </c>
      <c r="H14" s="930"/>
      <c r="I14" s="18" t="s">
        <v>25</v>
      </c>
      <c r="J14" s="65"/>
      <c r="K14" s="65"/>
      <c r="L14" s="65"/>
      <c r="M14" s="65"/>
      <c r="N14" s="65"/>
      <c r="O14" s="12"/>
    </row>
    <row r="15" spans="2:15" x14ac:dyDescent="0.35">
      <c r="B15" s="17"/>
      <c r="C15" s="19" t="s">
        <v>26</v>
      </c>
      <c r="D15" s="19"/>
      <c r="E15" s="19"/>
      <c r="F15" s="19"/>
      <c r="G15" s="19"/>
      <c r="H15" s="19"/>
      <c r="I15" s="19"/>
      <c r="J15" s="66"/>
      <c r="K15" s="66"/>
      <c r="L15" s="66"/>
      <c r="M15" s="66"/>
      <c r="N15" s="66"/>
      <c r="O15" s="12"/>
    </row>
    <row r="16" spans="2:15" x14ac:dyDescent="0.35">
      <c r="B16" s="17"/>
      <c r="C16" s="84" t="s">
        <v>27</v>
      </c>
      <c r="F16" s="83" t="s">
        <v>28</v>
      </c>
      <c r="G16" s="82" t="s">
        <v>29</v>
      </c>
      <c r="I16" s="81" t="s">
        <v>30</v>
      </c>
      <c r="O16" s="12"/>
    </row>
    <row r="17" spans="2:15" x14ac:dyDescent="0.35">
      <c r="B17" s="17"/>
      <c r="C17" s="2" t="s">
        <v>31</v>
      </c>
      <c r="F17" s="83" t="s">
        <v>28</v>
      </c>
      <c r="G17" s="82" t="s">
        <v>32</v>
      </c>
      <c r="I17" s="890" t="s">
        <v>2090</v>
      </c>
      <c r="O17" s="12"/>
    </row>
    <row r="18" spans="2:15" x14ac:dyDescent="0.35">
      <c r="B18" s="17"/>
      <c r="C18" s="2" t="s">
        <v>33</v>
      </c>
      <c r="F18" s="83" t="s">
        <v>34</v>
      </c>
      <c r="G18" s="87" t="str">
        <f>INDEX(StatesUtilitiesList!D5:D10,MATCH(G17,StatesUtilitiesList!C5:C10,0))</f>
        <v>Xcel Electric</v>
      </c>
      <c r="I18" s="81" t="s">
        <v>35</v>
      </c>
      <c r="O18" s="12"/>
    </row>
    <row r="19" spans="2:15" x14ac:dyDescent="0.35">
      <c r="B19" s="17"/>
      <c r="C19" s="2" t="s">
        <v>36</v>
      </c>
      <c r="F19" s="83"/>
      <c r="G19" s="87" t="str">
        <f>VLOOKUP(G17,StatesUtilitiesList!C5:E9,3,FALSE)</f>
        <v>Denver County</v>
      </c>
      <c r="I19" s="81" t="s">
        <v>37</v>
      </c>
      <c r="O19" s="12"/>
    </row>
    <row r="20" spans="2:15" x14ac:dyDescent="0.35">
      <c r="B20" s="17"/>
      <c r="C20" s="2"/>
      <c r="F20" s="83"/>
      <c r="G20" s="83"/>
      <c r="I20" s="81"/>
      <c r="O20" s="12"/>
    </row>
    <row r="21" spans="2:15" x14ac:dyDescent="0.35">
      <c r="B21" s="17"/>
      <c r="C21" s="19" t="s">
        <v>38</v>
      </c>
      <c r="D21" s="19"/>
      <c r="E21" s="19"/>
      <c r="F21" s="19"/>
      <c r="G21" s="19"/>
      <c r="H21" s="19"/>
      <c r="I21" s="19"/>
      <c r="J21" s="66"/>
      <c r="K21" s="66"/>
      <c r="L21" s="66"/>
      <c r="M21" s="66"/>
      <c r="N21" s="66"/>
      <c r="O21" s="12"/>
    </row>
    <row r="22" spans="2:15" x14ac:dyDescent="0.35">
      <c r="B22" s="17"/>
      <c r="C22" s="2" t="s">
        <v>39</v>
      </c>
      <c r="D22" s="31"/>
      <c r="E22" s="31"/>
      <c r="F22" s="31"/>
      <c r="G22" s="31"/>
      <c r="H22" s="31"/>
      <c r="I22" s="31"/>
      <c r="O22" s="12"/>
    </row>
    <row r="23" spans="2:15" x14ac:dyDescent="0.35">
      <c r="B23" s="17"/>
      <c r="C23" s="20" t="s">
        <v>40</v>
      </c>
      <c r="D23" s="31"/>
      <c r="E23" s="31"/>
      <c r="F23" s="83" t="s">
        <v>41</v>
      </c>
      <c r="G23" s="6"/>
      <c r="H23" s="6"/>
      <c r="I23" s="103"/>
      <c r="O23" s="12"/>
    </row>
    <row r="24" spans="2:15" x14ac:dyDescent="0.35">
      <c r="B24" s="17"/>
      <c r="C24" s="20" t="s">
        <v>42</v>
      </c>
      <c r="D24" s="31"/>
      <c r="E24" s="31"/>
      <c r="F24" s="83" t="s">
        <v>43</v>
      </c>
      <c r="G24" s="6"/>
      <c r="H24" s="6"/>
      <c r="I24" s="31"/>
      <c r="O24" s="12"/>
    </row>
    <row r="25" spans="2:15" x14ac:dyDescent="0.35">
      <c r="B25" s="17"/>
      <c r="C25" s="20" t="s">
        <v>44</v>
      </c>
      <c r="D25" s="31"/>
      <c r="E25" s="31"/>
      <c r="F25" s="83" t="s">
        <v>45</v>
      </c>
      <c r="G25" s="6"/>
      <c r="H25" s="6"/>
      <c r="I25" s="31"/>
      <c r="O25" s="12"/>
    </row>
    <row r="26" spans="2:15" x14ac:dyDescent="0.35">
      <c r="B26" s="17"/>
      <c r="C26" s="21"/>
      <c r="D26" s="21"/>
      <c r="E26" s="21"/>
      <c r="G26" s="6"/>
      <c r="H26" s="6"/>
      <c r="I26" s="23"/>
      <c r="O26" s="12"/>
    </row>
    <row r="27" spans="2:15" x14ac:dyDescent="0.35">
      <c r="B27" s="17"/>
      <c r="C27" s="19" t="s">
        <v>46</v>
      </c>
      <c r="D27" s="19"/>
      <c r="E27" s="19"/>
      <c r="F27" s="19"/>
      <c r="G27" s="19"/>
      <c r="H27" s="19"/>
      <c r="I27" s="19"/>
      <c r="J27" s="66"/>
      <c r="K27" s="66"/>
      <c r="L27" s="66"/>
      <c r="M27" s="66"/>
      <c r="N27" s="66"/>
      <c r="O27" s="12"/>
    </row>
    <row r="28" spans="2:15" x14ac:dyDescent="0.35">
      <c r="B28" s="17"/>
      <c r="C28" s="2" t="s">
        <v>47</v>
      </c>
      <c r="O28" s="12"/>
    </row>
    <row r="29" spans="2:15" x14ac:dyDescent="0.35">
      <c r="B29" s="17"/>
      <c r="C29" s="103" t="s">
        <v>48</v>
      </c>
      <c r="F29" s="83" t="s">
        <v>28</v>
      </c>
      <c r="G29" s="82" t="s">
        <v>49</v>
      </c>
      <c r="I29" s="103" t="s">
        <v>50</v>
      </c>
      <c r="O29" s="12"/>
    </row>
    <row r="30" spans="2:15" x14ac:dyDescent="0.35">
      <c r="B30" s="17"/>
      <c r="C30" s="1" t="s">
        <v>51</v>
      </c>
      <c r="F30" s="83"/>
      <c r="G30" s="83"/>
      <c r="O30" s="12"/>
    </row>
    <row r="31" spans="2:15" x14ac:dyDescent="0.35">
      <c r="B31" s="17"/>
      <c r="C31" s="154" t="s">
        <v>52</v>
      </c>
      <c r="F31" s="6" t="s">
        <v>28</v>
      </c>
      <c r="G31" s="82" t="s">
        <v>109</v>
      </c>
      <c r="I31" s="1" t="s">
        <v>54</v>
      </c>
      <c r="O31" s="12"/>
    </row>
    <row r="32" spans="2:15" x14ac:dyDescent="0.35">
      <c r="B32" s="17"/>
      <c r="C32" s="20" t="s">
        <v>55</v>
      </c>
      <c r="G32" s="6"/>
      <c r="I32" s="89"/>
      <c r="O32" s="12"/>
    </row>
    <row r="33" spans="2:15" x14ac:dyDescent="0.35">
      <c r="B33" s="17"/>
      <c r="C33" s="20"/>
      <c r="F33" s="6" t="s">
        <v>56</v>
      </c>
      <c r="G33" s="94">
        <v>0.5</v>
      </c>
      <c r="I33" s="89"/>
      <c r="O33" s="12"/>
    </row>
    <row r="34" spans="2:15" x14ac:dyDescent="0.35">
      <c r="B34" s="17"/>
      <c r="C34" s="20"/>
      <c r="F34" s="6" t="s">
        <v>57</v>
      </c>
      <c r="G34" s="94">
        <f>1-G33</f>
        <v>0.5</v>
      </c>
      <c r="H34" s="248"/>
      <c r="I34" s="89"/>
      <c r="O34" s="12"/>
    </row>
    <row r="35" spans="2:15" x14ac:dyDescent="0.35">
      <c r="B35" s="17"/>
      <c r="C35" s="320" t="s">
        <v>58</v>
      </c>
      <c r="G35" s="6"/>
      <c r="I35" s="89"/>
      <c r="O35" s="12"/>
    </row>
    <row r="36" spans="2:15" x14ac:dyDescent="0.35">
      <c r="B36" s="17"/>
      <c r="C36" s="20"/>
      <c r="F36" s="6" t="s">
        <v>56</v>
      </c>
      <c r="G36" s="136">
        <v>1</v>
      </c>
      <c r="I36" s="1" t="s">
        <v>59</v>
      </c>
      <c r="O36" s="12"/>
    </row>
    <row r="37" spans="2:15" x14ac:dyDescent="0.35">
      <c r="B37" s="17"/>
      <c r="F37" s="6" t="s">
        <v>57</v>
      </c>
      <c r="G37" s="94">
        <f>1-G36</f>
        <v>0</v>
      </c>
      <c r="I37" s="89"/>
      <c r="O37" s="12"/>
    </row>
    <row r="38" spans="2:15" x14ac:dyDescent="0.35">
      <c r="B38" s="17"/>
      <c r="G38" s="6"/>
      <c r="I38" s="89"/>
      <c r="O38" s="12"/>
    </row>
    <row r="39" spans="2:15" x14ac:dyDescent="0.35">
      <c r="B39" s="17"/>
      <c r="C39" s="1" t="s">
        <v>60</v>
      </c>
      <c r="F39" s="6" t="s">
        <v>61</v>
      </c>
      <c r="G39" s="249">
        <v>10</v>
      </c>
      <c r="I39" s="1" t="s">
        <v>62</v>
      </c>
      <c r="O39" s="12"/>
    </row>
    <row r="40" spans="2:15" x14ac:dyDescent="0.35">
      <c r="B40" s="17"/>
      <c r="C40" s="1" t="s">
        <v>63</v>
      </c>
      <c r="F40" s="6" t="s">
        <v>64</v>
      </c>
      <c r="G40" s="813">
        <f>INDEX(COP!$H$22:$L$22,1,MATCH(Dashboard!$G$19,COP!$H$20:$L$20,0))</f>
        <v>8.1998823452513081E-2</v>
      </c>
      <c r="I40" s="1" t="s">
        <v>65</v>
      </c>
      <c r="K40" s="89"/>
      <c r="O40" s="12"/>
    </row>
    <row r="41" spans="2:15" x14ac:dyDescent="0.35">
      <c r="B41" s="17"/>
      <c r="G41" s="60"/>
      <c r="K41" s="89"/>
      <c r="O41" s="12"/>
    </row>
    <row r="42" spans="2:15" x14ac:dyDescent="0.35">
      <c r="B42" s="17"/>
      <c r="C42" s="2" t="s">
        <v>66</v>
      </c>
      <c r="G42" s="6"/>
      <c r="I42" s="89"/>
      <c r="O42" s="12"/>
    </row>
    <row r="43" spans="2:15" x14ac:dyDescent="0.35">
      <c r="B43" s="17"/>
      <c r="C43" s="20" t="s">
        <v>67</v>
      </c>
      <c r="G43" s="6"/>
      <c r="I43" s="89"/>
      <c r="O43" s="12"/>
    </row>
    <row r="44" spans="2:15" x14ac:dyDescent="0.35">
      <c r="B44" s="17"/>
      <c r="C44" s="20" t="s">
        <v>68</v>
      </c>
      <c r="G44" s="6"/>
      <c r="I44" s="89"/>
      <c r="O44" s="12"/>
    </row>
    <row r="45" spans="2:15" x14ac:dyDescent="0.35">
      <c r="B45" s="17"/>
      <c r="C45" s="20" t="s">
        <v>69</v>
      </c>
      <c r="G45" s="6"/>
      <c r="I45" s="89"/>
      <c r="O45" s="12"/>
    </row>
    <row r="46" spans="2:15" x14ac:dyDescent="0.35">
      <c r="B46" s="17"/>
      <c r="C46" s="20" t="s">
        <v>70</v>
      </c>
      <c r="G46" s="6"/>
      <c r="I46" s="89"/>
      <c r="O46" s="12"/>
    </row>
    <row r="47" spans="2:15" x14ac:dyDescent="0.35">
      <c r="B47" s="17"/>
      <c r="G47" s="6"/>
      <c r="I47" s="123"/>
      <c r="O47" s="12"/>
    </row>
    <row r="48" spans="2:15" x14ac:dyDescent="0.35">
      <c r="B48" s="17"/>
      <c r="C48" s="2" t="s">
        <v>71</v>
      </c>
      <c r="G48" s="6"/>
      <c r="O48" s="12"/>
    </row>
    <row r="49" spans="2:15" x14ac:dyDescent="0.35">
      <c r="B49" s="17"/>
      <c r="E49" s="1" t="s">
        <v>72</v>
      </c>
      <c r="F49" s="6" t="s">
        <v>28</v>
      </c>
      <c r="G49" s="80" t="s">
        <v>73</v>
      </c>
      <c r="I49" s="1" t="s">
        <v>74</v>
      </c>
      <c r="O49" s="12"/>
    </row>
    <row r="50" spans="2:15" x14ac:dyDescent="0.35">
      <c r="B50" s="17"/>
      <c r="E50" s="1" t="s">
        <v>75</v>
      </c>
      <c r="F50" s="6" t="s">
        <v>76</v>
      </c>
      <c r="G50" s="88">
        <f>INDEX(Input_RNGPotential!$C$19:$C$20,MATCH($G$49,Input_RNGPotential!$B$19:$B$20,0))</f>
        <v>9.3761622379227791E-2</v>
      </c>
      <c r="H50" s="6"/>
      <c r="I50" s="1" t="s">
        <v>77</v>
      </c>
      <c r="O50" s="12"/>
    </row>
    <row r="51" spans="2:15" x14ac:dyDescent="0.35">
      <c r="B51" s="17"/>
      <c r="G51" s="60"/>
      <c r="H51" s="6"/>
      <c r="O51" s="12"/>
    </row>
    <row r="52" spans="2:15" x14ac:dyDescent="0.35">
      <c r="B52" s="17"/>
      <c r="C52" s="2" t="s">
        <v>78</v>
      </c>
      <c r="G52" s="6"/>
      <c r="H52" s="6"/>
      <c r="I52" s="89"/>
      <c r="O52" s="12"/>
    </row>
    <row r="53" spans="2:15" x14ac:dyDescent="0.35">
      <c r="B53" s="17"/>
      <c r="C53" s="2"/>
      <c r="E53" s="1" t="s">
        <v>79</v>
      </c>
      <c r="F53" s="6" t="s">
        <v>28</v>
      </c>
      <c r="G53" s="80" t="s">
        <v>73</v>
      </c>
      <c r="H53" s="6"/>
      <c r="I53" s="1" t="s">
        <v>80</v>
      </c>
      <c r="O53" s="12"/>
    </row>
    <row r="54" spans="2:15" x14ac:dyDescent="0.35">
      <c r="B54" s="17"/>
      <c r="C54" s="2"/>
      <c r="F54" s="6" t="s">
        <v>81</v>
      </c>
      <c r="G54" s="88">
        <f>IF(Inputs!G66="Yes",INDEX(Inputs!$G$67:$G$68,MATCH($G$53,Inputs!$E$67:$E$68,0)),INDEX(Inputs!$J$67:$J$68,MATCH($G$53,Inputs!$E$67:$E$68,0)))</f>
        <v>0.05</v>
      </c>
      <c r="H54" s="60"/>
      <c r="I54" s="107"/>
      <c r="O54" s="12"/>
    </row>
    <row r="55" spans="2:15" x14ac:dyDescent="0.35">
      <c r="B55" s="17"/>
      <c r="C55" s="2"/>
      <c r="F55" s="6" t="s">
        <v>82</v>
      </c>
      <c r="G55" s="88">
        <f>Input_HydrogenBlending!$N$35</f>
        <v>1.5289713713291509E-2</v>
      </c>
      <c r="H55" s="60"/>
      <c r="I55" s="107"/>
      <c r="O55" s="12"/>
    </row>
    <row r="56" spans="2:15" x14ac:dyDescent="0.35">
      <c r="B56" s="17"/>
      <c r="C56" s="2"/>
      <c r="G56" s="60"/>
      <c r="H56" s="60"/>
      <c r="I56" s="107"/>
      <c r="O56" s="12"/>
    </row>
    <row r="57" spans="2:15" x14ac:dyDescent="0.35">
      <c r="B57" s="17"/>
      <c r="C57" s="2" t="s">
        <v>83</v>
      </c>
      <c r="G57" s="60"/>
      <c r="H57" s="60"/>
      <c r="I57" s="107"/>
      <c r="O57" s="12"/>
    </row>
    <row r="58" spans="2:15" x14ac:dyDescent="0.35">
      <c r="B58" s="17"/>
      <c r="C58" s="20" t="s">
        <v>84</v>
      </c>
      <c r="G58" s="60"/>
      <c r="H58" s="60"/>
      <c r="I58" s="107"/>
      <c r="O58" s="12"/>
    </row>
    <row r="59" spans="2:15" x14ac:dyDescent="0.35">
      <c r="B59" s="17"/>
      <c r="C59" s="20" t="s">
        <v>85</v>
      </c>
      <c r="G59" s="60"/>
      <c r="H59" s="60"/>
      <c r="I59" s="107"/>
      <c r="O59" s="12"/>
    </row>
    <row r="60" spans="2:15" x14ac:dyDescent="0.35">
      <c r="B60" s="17"/>
      <c r="O60" s="12"/>
    </row>
    <row r="61" spans="2:15" x14ac:dyDescent="0.35">
      <c r="B61" s="17"/>
      <c r="C61" s="19" t="s">
        <v>86</v>
      </c>
      <c r="D61" s="19"/>
      <c r="E61" s="19"/>
      <c r="F61" s="19"/>
      <c r="G61" s="19"/>
      <c r="H61" s="19"/>
      <c r="I61" s="19"/>
      <c r="J61" s="66"/>
      <c r="K61" s="66"/>
      <c r="L61" s="66"/>
      <c r="M61" s="66"/>
      <c r="N61" s="66"/>
      <c r="O61" s="12"/>
    </row>
    <row r="62" spans="2:15" x14ac:dyDescent="0.35">
      <c r="B62" s="17"/>
      <c r="C62" s="2" t="s">
        <v>87</v>
      </c>
      <c r="O62" s="12"/>
    </row>
    <row r="63" spans="2:15" x14ac:dyDescent="0.35">
      <c r="B63" s="17"/>
      <c r="C63" s="1" t="s">
        <v>88</v>
      </c>
      <c r="F63" s="6" t="s">
        <v>28</v>
      </c>
      <c r="G63" s="80" t="s">
        <v>89</v>
      </c>
      <c r="I63" s="89"/>
      <c r="O63" s="12"/>
    </row>
    <row r="64" spans="2:15" x14ac:dyDescent="0.35">
      <c r="B64" s="17"/>
      <c r="C64" s="20" t="s">
        <v>90</v>
      </c>
      <c r="F64" s="6" t="s">
        <v>91</v>
      </c>
      <c r="G64" s="108">
        <f>IF(Inputs!$G$76="Yes",Inputs!G78,Inputs!J78)</f>
        <v>5</v>
      </c>
      <c r="I64" s="1" t="s">
        <v>92</v>
      </c>
      <c r="O64" s="12"/>
    </row>
    <row r="65" spans="2:15" x14ac:dyDescent="0.35">
      <c r="B65" s="17"/>
      <c r="C65" s="20" t="s">
        <v>93</v>
      </c>
      <c r="F65" s="6" t="s">
        <v>94</v>
      </c>
      <c r="G65" s="108">
        <f>IF($G$63="High",Input_HydrogenBlending!$C$14,Input_HydrogenBlending!$C$13)</f>
        <v>3.3</v>
      </c>
      <c r="I65" s="1" t="s">
        <v>95</v>
      </c>
      <c r="O65" s="12"/>
    </row>
    <row r="66" spans="2:15" x14ac:dyDescent="0.35">
      <c r="B66" s="17"/>
      <c r="C66" s="20"/>
      <c r="G66" s="135"/>
      <c r="O66" s="12"/>
    </row>
    <row r="67" spans="2:15" x14ac:dyDescent="0.35">
      <c r="B67" s="17"/>
      <c r="C67" s="33" t="s">
        <v>96</v>
      </c>
      <c r="F67" s="6" t="s">
        <v>28</v>
      </c>
      <c r="G67" s="82" t="s">
        <v>53</v>
      </c>
      <c r="O67" s="12"/>
    </row>
    <row r="68" spans="2:15" x14ac:dyDescent="0.35">
      <c r="B68" s="17"/>
      <c r="C68" s="20"/>
      <c r="F68" s="6" t="s">
        <v>97</v>
      </c>
      <c r="G68" s="108">
        <f>IF($G$67="Yes",IF(Inputs!G76="Yes",Inputs!G79,Inputs!J79),0)</f>
        <v>3</v>
      </c>
      <c r="I68" s="1" t="s">
        <v>98</v>
      </c>
      <c r="O68" s="12"/>
    </row>
    <row r="69" spans="2:15" x14ac:dyDescent="0.35">
      <c r="B69" s="17"/>
      <c r="O69" s="12"/>
    </row>
    <row r="70" spans="2:15" x14ac:dyDescent="0.35">
      <c r="B70" s="17"/>
      <c r="C70" s="2" t="s">
        <v>99</v>
      </c>
      <c r="O70" s="12"/>
    </row>
    <row r="71" spans="2:15" x14ac:dyDescent="0.35">
      <c r="B71" s="17"/>
      <c r="C71" s="251" t="s">
        <v>100</v>
      </c>
      <c r="F71" s="6" t="s">
        <v>28</v>
      </c>
      <c r="G71" s="247">
        <v>2200</v>
      </c>
      <c r="H71" s="6"/>
      <c r="I71" s="483" t="s">
        <v>2091</v>
      </c>
      <c r="O71" s="12"/>
    </row>
    <row r="72" spans="2:15" x14ac:dyDescent="0.35">
      <c r="B72" s="17"/>
      <c r="C72" s="251" t="s">
        <v>101</v>
      </c>
      <c r="F72" s="6" t="s">
        <v>102</v>
      </c>
      <c r="G72" s="324">
        <v>3000</v>
      </c>
      <c r="H72" s="6"/>
      <c r="I72" s="1" t="s">
        <v>103</v>
      </c>
      <c r="O72" s="12"/>
    </row>
    <row r="73" spans="2:15" x14ac:dyDescent="0.35">
      <c r="B73" s="17"/>
      <c r="G73" s="6"/>
      <c r="O73" s="12"/>
    </row>
    <row r="74" spans="2:15" x14ac:dyDescent="0.35">
      <c r="B74" s="17"/>
      <c r="C74" s="251" t="s">
        <v>104</v>
      </c>
      <c r="F74" s="6" t="s">
        <v>28</v>
      </c>
      <c r="G74" s="247">
        <v>800</v>
      </c>
      <c r="H74" s="6"/>
      <c r="I74" s="483" t="s">
        <v>2091</v>
      </c>
      <c r="O74" s="12"/>
    </row>
    <row r="75" spans="2:15" x14ac:dyDescent="0.35">
      <c r="B75" s="17"/>
      <c r="C75" s="251" t="s">
        <v>105</v>
      </c>
      <c r="F75" s="6" t="s">
        <v>102</v>
      </c>
      <c r="G75" s="324">
        <v>600</v>
      </c>
      <c r="H75" s="6"/>
      <c r="I75" s="1" t="s">
        <v>103</v>
      </c>
      <c r="O75" s="12"/>
    </row>
    <row r="76" spans="2:15" x14ac:dyDescent="0.35">
      <c r="B76" s="17"/>
      <c r="O76" s="12"/>
    </row>
    <row r="77" spans="2:15" x14ac:dyDescent="0.35">
      <c r="B77" s="17"/>
      <c r="C77" s="19" t="s">
        <v>106</v>
      </c>
      <c r="D77" s="19"/>
      <c r="E77" s="19"/>
      <c r="F77" s="19"/>
      <c r="G77" s="19"/>
      <c r="H77" s="19"/>
      <c r="I77" s="19"/>
      <c r="J77" s="66"/>
      <c r="K77" s="66"/>
      <c r="L77" s="66"/>
      <c r="M77" s="66"/>
      <c r="N77" s="66"/>
      <c r="O77" s="12"/>
    </row>
    <row r="78" spans="2:15" x14ac:dyDescent="0.35">
      <c r="B78" s="17"/>
      <c r="C78" s="2" t="s">
        <v>107</v>
      </c>
      <c r="O78" s="12"/>
    </row>
    <row r="79" spans="2:15" x14ac:dyDescent="0.35">
      <c r="B79" s="17"/>
      <c r="C79" s="33" t="s">
        <v>108</v>
      </c>
      <c r="F79" s="6" t="s">
        <v>28</v>
      </c>
      <c r="G79" s="82" t="s">
        <v>109</v>
      </c>
      <c r="I79" s="1" t="s">
        <v>110</v>
      </c>
      <c r="O79" s="12"/>
    </row>
    <row r="80" spans="2:15" x14ac:dyDescent="0.35">
      <c r="B80" s="17"/>
      <c r="C80" s="20" t="s">
        <v>111</v>
      </c>
      <c r="F80" s="6" t="s">
        <v>112</v>
      </c>
      <c r="G80" s="393">
        <f>IF($G$79="Yes",IF(Inputs!G83="Yes",GasEmissionFactors!$F$7,Inputs!$J$84),0)</f>
        <v>0</v>
      </c>
      <c r="O80" s="12"/>
    </row>
    <row r="81" spans="2:15" x14ac:dyDescent="0.35">
      <c r="B81" s="26"/>
      <c r="C81" s="15"/>
      <c r="D81" s="15"/>
      <c r="E81" s="15"/>
      <c r="F81" s="27"/>
      <c r="G81" s="15"/>
      <c r="H81" s="15"/>
      <c r="I81" s="15"/>
      <c r="J81" s="15"/>
      <c r="K81" s="15"/>
      <c r="L81" s="15"/>
      <c r="M81" s="15"/>
      <c r="N81" s="15"/>
      <c r="O81" s="16"/>
    </row>
    <row r="83" spans="2:15" ht="27.75" x14ac:dyDescent="0.55000000000000004">
      <c r="B83" s="7" t="s">
        <v>113</v>
      </c>
    </row>
    <row r="84" spans="2:15" x14ac:dyDescent="0.35">
      <c r="B84" s="865"/>
      <c r="C84" s="77"/>
      <c r="D84" s="77"/>
      <c r="E84" s="77"/>
      <c r="F84" s="142"/>
      <c r="G84" s="77"/>
      <c r="H84" s="77"/>
      <c r="I84" s="77"/>
      <c r="J84" s="77"/>
      <c r="K84" s="77"/>
      <c r="L84" s="77"/>
      <c r="M84" s="77"/>
      <c r="N84" s="77"/>
      <c r="O84" s="64"/>
    </row>
    <row r="85" spans="2:15" ht="19.5" x14ac:dyDescent="0.4">
      <c r="B85" s="17"/>
      <c r="C85" s="28" t="s">
        <v>114</v>
      </c>
      <c r="D85" s="28"/>
      <c r="E85" s="29"/>
      <c r="F85" s="29"/>
      <c r="G85" s="29"/>
      <c r="H85" s="29"/>
      <c r="I85" s="29"/>
      <c r="J85" s="29"/>
      <c r="K85" s="29"/>
      <c r="L85" s="29"/>
      <c r="M85" s="29"/>
      <c r="N85" s="29"/>
      <c r="O85" s="34"/>
    </row>
    <row r="86" spans="2:15" x14ac:dyDescent="0.35">
      <c r="B86" s="17"/>
      <c r="C86" s="350"/>
      <c r="D86" s="350"/>
      <c r="E86" s="350"/>
      <c r="F86" s="350"/>
      <c r="G86" s="350"/>
      <c r="H86" s="350"/>
      <c r="I86" s="350"/>
      <c r="J86" s="350"/>
      <c r="K86" s="350"/>
      <c r="L86" s="350"/>
      <c r="M86" s="350"/>
      <c r="N86" s="350"/>
      <c r="O86" s="390"/>
    </row>
    <row r="87" spans="2:15" x14ac:dyDescent="0.35">
      <c r="B87" s="17"/>
      <c r="C87" s="350"/>
      <c r="D87" s="350"/>
      <c r="E87" s="350"/>
      <c r="F87" s="350"/>
      <c r="G87" s="350"/>
      <c r="H87" s="350"/>
      <c r="I87" s="350"/>
      <c r="J87" s="350"/>
      <c r="K87" s="350"/>
      <c r="L87" s="350"/>
      <c r="M87" s="350"/>
      <c r="N87" s="350"/>
      <c r="O87" s="390"/>
    </row>
    <row r="88" spans="2:15" x14ac:dyDescent="0.35">
      <c r="B88" s="17"/>
      <c r="C88" s="350"/>
      <c r="D88" s="350"/>
      <c r="E88" s="350"/>
      <c r="F88" s="350"/>
      <c r="G88" s="350"/>
      <c r="H88" s="350"/>
      <c r="I88" s="350"/>
      <c r="J88" s="350"/>
      <c r="K88" s="350"/>
      <c r="L88" s="350"/>
      <c r="M88" s="350"/>
      <c r="N88" s="350"/>
      <c r="O88" s="390"/>
    </row>
    <row r="89" spans="2:15" x14ac:dyDescent="0.35">
      <c r="B89" s="17"/>
      <c r="C89" s="350"/>
      <c r="D89" s="350"/>
      <c r="E89" s="350"/>
      <c r="F89" s="350"/>
      <c r="G89" s="350"/>
      <c r="H89" s="350"/>
      <c r="I89" s="350"/>
      <c r="J89" s="350"/>
      <c r="K89" s="350"/>
      <c r="L89" s="350"/>
      <c r="M89" s="350"/>
      <c r="N89" s="350"/>
      <c r="O89" s="390"/>
    </row>
    <row r="90" spans="2:15" x14ac:dyDescent="0.35">
      <c r="B90" s="17"/>
      <c r="C90" s="350"/>
      <c r="D90" s="350"/>
      <c r="E90" s="350"/>
      <c r="F90" s="350"/>
      <c r="G90" s="350"/>
      <c r="H90" s="350"/>
      <c r="I90" s="350"/>
      <c r="J90" s="350"/>
      <c r="K90" s="350"/>
      <c r="L90" s="350"/>
      <c r="M90" s="350"/>
      <c r="N90" s="350"/>
      <c r="O90" s="390"/>
    </row>
    <row r="91" spans="2:15" x14ac:dyDescent="0.35">
      <c r="B91" s="17"/>
      <c r="C91" s="350"/>
      <c r="D91" s="350"/>
      <c r="E91" s="350"/>
      <c r="F91" s="350"/>
      <c r="G91" s="350"/>
      <c r="H91" s="350"/>
      <c r="I91" s="350"/>
      <c r="K91" s="350"/>
      <c r="L91" s="350"/>
      <c r="M91" s="350"/>
      <c r="N91" s="350"/>
      <c r="O91" s="390"/>
    </row>
    <row r="92" spans="2:15" x14ac:dyDescent="0.35">
      <c r="B92" s="17"/>
      <c r="C92" s="350"/>
      <c r="D92" s="350"/>
      <c r="E92" s="350"/>
      <c r="F92" s="350"/>
      <c r="G92" s="350"/>
      <c r="H92" s="350"/>
      <c r="I92" s="350"/>
      <c r="J92" s="350"/>
      <c r="K92" s="350"/>
      <c r="L92" s="350"/>
      <c r="M92" s="350"/>
      <c r="N92" s="350"/>
      <c r="O92" s="390"/>
    </row>
    <row r="93" spans="2:15" x14ac:dyDescent="0.35">
      <c r="B93" s="17"/>
      <c r="C93" s="350"/>
      <c r="D93" s="350"/>
      <c r="E93" s="350"/>
      <c r="F93" s="350"/>
      <c r="G93" s="350"/>
      <c r="H93" s="350"/>
      <c r="I93" s="350"/>
      <c r="J93" s="350"/>
      <c r="K93" s="350"/>
      <c r="L93" s="350"/>
      <c r="M93" s="350"/>
      <c r="N93" s="350"/>
      <c r="O93" s="390"/>
    </row>
    <row r="94" spans="2:15" x14ac:dyDescent="0.35">
      <c r="B94" s="17"/>
      <c r="C94" s="350"/>
      <c r="D94" s="350"/>
      <c r="E94" s="350"/>
      <c r="F94" s="350"/>
      <c r="G94" s="350"/>
      <c r="H94" s="350"/>
      <c r="I94" s="350"/>
      <c r="J94" s="350"/>
      <c r="K94" s="350"/>
      <c r="L94" s="350"/>
      <c r="M94" s="350"/>
      <c r="N94" s="350"/>
      <c r="O94" s="390"/>
    </row>
    <row r="95" spans="2:15" x14ac:dyDescent="0.35">
      <c r="B95" s="17"/>
      <c r="C95" s="350"/>
      <c r="D95" s="350"/>
      <c r="E95" s="350"/>
      <c r="F95" s="350"/>
      <c r="G95" s="350"/>
      <c r="H95" s="350"/>
      <c r="I95" s="350"/>
      <c r="J95" s="350"/>
      <c r="K95" s="350"/>
      <c r="L95" s="350"/>
      <c r="M95" s="350"/>
      <c r="N95" s="350"/>
      <c r="O95" s="390"/>
    </row>
    <row r="96" spans="2:15" x14ac:dyDescent="0.35">
      <c r="B96" s="17"/>
      <c r="C96" s="350"/>
      <c r="D96" s="350"/>
      <c r="E96" s="350"/>
      <c r="F96" s="350"/>
      <c r="G96" s="350"/>
      <c r="H96" s="350"/>
      <c r="I96" s="350"/>
      <c r="J96" s="350"/>
      <c r="K96" s="350"/>
      <c r="L96" s="350"/>
      <c r="M96" s="350"/>
      <c r="N96" s="350"/>
      <c r="O96" s="390"/>
    </row>
    <row r="97" spans="2:15" x14ac:dyDescent="0.35">
      <c r="B97" s="17"/>
      <c r="C97" s="350"/>
      <c r="D97" s="350"/>
      <c r="E97" s="350"/>
      <c r="F97" s="350"/>
      <c r="G97" s="350"/>
      <c r="H97" s="350"/>
      <c r="I97" s="350"/>
      <c r="J97" s="350"/>
      <c r="K97" s="350"/>
      <c r="L97" s="350"/>
      <c r="M97" s="350"/>
      <c r="N97" s="350"/>
      <c r="O97" s="390"/>
    </row>
    <row r="98" spans="2:15" x14ac:dyDescent="0.35">
      <c r="B98" s="17"/>
      <c r="C98" s="350"/>
      <c r="D98" s="350"/>
      <c r="E98" s="350"/>
      <c r="F98" s="350"/>
      <c r="G98" s="350"/>
      <c r="H98" s="350"/>
      <c r="I98" s="350"/>
      <c r="J98" s="350"/>
      <c r="K98" s="350"/>
      <c r="L98" s="350"/>
      <c r="M98" s="350"/>
      <c r="N98" s="350"/>
      <c r="O98" s="390"/>
    </row>
    <row r="99" spans="2:15" x14ac:dyDescent="0.35">
      <c r="B99" s="17"/>
      <c r="C99" s="350"/>
      <c r="D99" s="350"/>
      <c r="E99" s="350"/>
      <c r="F99" s="350"/>
      <c r="G99" s="350"/>
      <c r="H99" s="350"/>
      <c r="I99" s="350"/>
      <c r="J99" s="350"/>
      <c r="K99" s="350"/>
      <c r="L99" s="350"/>
      <c r="M99" s="350"/>
      <c r="N99" s="350"/>
      <c r="O99" s="390"/>
    </row>
    <row r="100" spans="2:15" x14ac:dyDescent="0.35">
      <c r="B100" s="17"/>
      <c r="C100" s="350"/>
      <c r="D100" s="350"/>
      <c r="E100" s="350"/>
      <c r="F100" s="350"/>
      <c r="G100" s="350"/>
      <c r="H100" s="350"/>
      <c r="I100" s="350"/>
      <c r="J100" s="350"/>
      <c r="K100" s="350"/>
      <c r="L100" s="350"/>
      <c r="M100" s="350"/>
      <c r="N100" s="350"/>
      <c r="O100" s="390"/>
    </row>
    <row r="101" spans="2:15" x14ac:dyDescent="0.35">
      <c r="B101" s="17"/>
      <c r="C101" s="350"/>
      <c r="D101" s="350"/>
      <c r="E101" s="350"/>
      <c r="F101" s="350"/>
      <c r="G101" s="350"/>
      <c r="H101" s="350"/>
      <c r="I101" s="350"/>
      <c r="J101" s="350"/>
      <c r="K101" s="350"/>
      <c r="L101" s="350"/>
      <c r="M101" s="350"/>
      <c r="N101" s="350"/>
      <c r="O101" s="390"/>
    </row>
    <row r="102" spans="2:15" x14ac:dyDescent="0.35">
      <c r="B102" s="17"/>
      <c r="C102" s="350"/>
      <c r="D102" s="350"/>
      <c r="E102" s="350"/>
      <c r="F102" s="350"/>
      <c r="G102" s="350"/>
      <c r="H102" s="350"/>
      <c r="I102" s="350"/>
      <c r="J102" s="350"/>
      <c r="K102" s="350"/>
      <c r="L102" s="350"/>
      <c r="M102" s="350"/>
      <c r="N102" s="350"/>
      <c r="O102" s="390"/>
    </row>
    <row r="103" spans="2:15" x14ac:dyDescent="0.35">
      <c r="B103" s="17"/>
      <c r="C103" s="394"/>
      <c r="D103" s="394"/>
      <c r="E103" s="395"/>
      <c r="F103" s="395"/>
      <c r="G103" s="395"/>
      <c r="H103" s="350"/>
      <c r="I103" s="350"/>
      <c r="J103" s="350"/>
      <c r="K103" s="350"/>
      <c r="L103" s="350"/>
      <c r="M103" s="350"/>
      <c r="N103" s="350"/>
      <c r="O103" s="390"/>
    </row>
    <row r="104" spans="2:15" x14ac:dyDescent="0.35">
      <c r="B104" s="17"/>
      <c r="C104" s="394"/>
      <c r="D104" s="394"/>
      <c r="E104" s="395"/>
      <c r="F104" s="395"/>
      <c r="G104" s="395"/>
      <c r="H104" s="350"/>
      <c r="I104" s="350"/>
      <c r="J104" s="350"/>
      <c r="K104" s="350"/>
      <c r="L104" s="350"/>
      <c r="M104" s="350"/>
      <c r="N104" s="350"/>
      <c r="O104" s="390"/>
    </row>
    <row r="105" spans="2:15" x14ac:dyDescent="0.35">
      <c r="B105" s="17"/>
      <c r="C105" s="394"/>
      <c r="D105" s="394"/>
      <c r="E105" s="395"/>
      <c r="F105" s="395"/>
      <c r="G105" s="395"/>
      <c r="H105" s="350"/>
      <c r="I105" s="350"/>
      <c r="J105" s="350"/>
      <c r="K105" s="350"/>
      <c r="L105" s="350"/>
      <c r="M105" s="350"/>
      <c r="N105" s="350"/>
      <c r="O105" s="390"/>
    </row>
    <row r="106" spans="2:15" x14ac:dyDescent="0.35">
      <c r="B106" s="17"/>
      <c r="C106" s="394"/>
      <c r="D106" s="394"/>
      <c r="E106" s="395"/>
      <c r="F106" s="395"/>
      <c r="G106" s="395"/>
      <c r="H106" s="350"/>
      <c r="I106" s="350"/>
      <c r="J106" s="350"/>
      <c r="K106" s="350"/>
      <c r="L106" s="350"/>
      <c r="M106" s="350"/>
      <c r="N106" s="350"/>
      <c r="O106" s="390"/>
    </row>
    <row r="107" spans="2:15" x14ac:dyDescent="0.35">
      <c r="B107" s="17"/>
      <c r="C107" s="394"/>
      <c r="D107" s="394"/>
      <c r="E107" s="395"/>
      <c r="F107" s="395"/>
      <c r="G107" s="395"/>
      <c r="H107" s="350"/>
      <c r="I107" s="350"/>
      <c r="J107" s="350"/>
      <c r="K107" s="350"/>
      <c r="L107" s="350"/>
      <c r="M107" s="350"/>
      <c r="N107" s="350"/>
      <c r="O107" s="390"/>
    </row>
    <row r="108" spans="2:15" x14ac:dyDescent="0.35">
      <c r="B108" s="17"/>
      <c r="C108" s="394"/>
      <c r="D108" s="394"/>
      <c r="E108" s="395"/>
      <c r="F108" s="395"/>
      <c r="G108" s="395"/>
      <c r="H108" s="350"/>
      <c r="I108" s="350"/>
      <c r="J108" s="350"/>
      <c r="K108" s="350"/>
      <c r="L108" s="350"/>
      <c r="M108" s="350"/>
      <c r="N108" s="350"/>
      <c r="O108" s="390"/>
    </row>
    <row r="109" spans="2:15" x14ac:dyDescent="0.35">
      <c r="B109" s="17"/>
      <c r="C109" s="394"/>
      <c r="D109" s="394"/>
      <c r="E109" s="395"/>
      <c r="F109" s="395"/>
      <c r="G109" s="395"/>
      <c r="H109" s="350"/>
      <c r="I109" s="350"/>
      <c r="J109" s="350"/>
      <c r="K109" s="350"/>
      <c r="L109" s="350"/>
      <c r="M109" s="350"/>
      <c r="N109" s="350"/>
      <c r="O109" s="390"/>
    </row>
    <row r="110" spans="2:15" x14ac:dyDescent="0.35">
      <c r="B110" s="17"/>
      <c r="C110" s="394"/>
      <c r="D110" s="394"/>
      <c r="E110" s="395"/>
      <c r="F110" s="395"/>
      <c r="G110" s="395"/>
      <c r="H110" s="350"/>
      <c r="I110" s="350"/>
      <c r="J110" s="350"/>
      <c r="K110" s="350"/>
      <c r="L110" s="350"/>
      <c r="M110" s="350"/>
      <c r="N110" s="350"/>
      <c r="O110" s="390"/>
    </row>
    <row r="111" spans="2:15" x14ac:dyDescent="0.35">
      <c r="B111" s="17"/>
      <c r="C111" s="394"/>
      <c r="D111" s="394"/>
      <c r="E111" s="395"/>
      <c r="F111" s="395"/>
      <c r="G111" s="395"/>
      <c r="H111" s="350"/>
      <c r="I111" s="350"/>
      <c r="K111" s="350"/>
      <c r="L111" s="350"/>
      <c r="M111" s="350"/>
      <c r="N111" s="350"/>
      <c r="O111" s="390"/>
    </row>
    <row r="112" spans="2:15" x14ac:dyDescent="0.35">
      <c r="B112" s="17"/>
      <c r="C112" s="394"/>
      <c r="D112" s="394"/>
      <c r="E112" s="395"/>
      <c r="F112" s="395"/>
      <c r="G112" s="395"/>
      <c r="H112" s="350"/>
      <c r="I112" s="350"/>
      <c r="J112" s="350"/>
      <c r="K112" s="350"/>
      <c r="L112" s="350"/>
      <c r="M112" s="350"/>
      <c r="N112" s="350"/>
      <c r="O112" s="390"/>
    </row>
    <row r="113" spans="2:15" x14ac:dyDescent="0.35">
      <c r="B113" s="17"/>
      <c r="C113" s="394"/>
      <c r="D113" s="394"/>
      <c r="E113" s="395"/>
      <c r="F113" s="395"/>
      <c r="G113" s="395"/>
      <c r="H113" s="350"/>
      <c r="I113" s="350"/>
      <c r="J113" s="350"/>
      <c r="K113" s="350"/>
      <c r="L113" s="350"/>
      <c r="M113" s="350"/>
      <c r="N113" s="350"/>
      <c r="O113" s="390"/>
    </row>
    <row r="114" spans="2:15" x14ac:dyDescent="0.35">
      <c r="B114" s="17"/>
      <c r="C114" s="394"/>
      <c r="D114" s="394"/>
      <c r="E114" s="395"/>
      <c r="F114" s="395"/>
      <c r="G114" s="395"/>
      <c r="H114" s="350"/>
      <c r="I114" s="350"/>
      <c r="J114" s="350"/>
      <c r="K114" s="350"/>
      <c r="L114" s="350"/>
      <c r="M114" s="350"/>
      <c r="N114" s="350"/>
      <c r="O114" s="390"/>
    </row>
    <row r="115" spans="2:15" x14ac:dyDescent="0.35">
      <c r="B115" s="17"/>
      <c r="C115" s="394"/>
      <c r="D115" s="394"/>
      <c r="E115" s="395"/>
      <c r="F115" s="395"/>
      <c r="G115" s="395"/>
      <c r="H115" s="350"/>
      <c r="I115" s="350"/>
      <c r="J115" s="350"/>
      <c r="K115" s="350"/>
      <c r="L115" s="350"/>
      <c r="M115" s="350"/>
      <c r="N115" s="350"/>
      <c r="O115" s="390"/>
    </row>
    <row r="116" spans="2:15" x14ac:dyDescent="0.35">
      <c r="B116" s="17"/>
      <c r="C116" s="394"/>
      <c r="D116" s="394"/>
      <c r="E116" s="395"/>
      <c r="F116" s="395"/>
      <c r="G116" s="395"/>
      <c r="H116" s="350"/>
      <c r="I116" s="350"/>
      <c r="J116" s="350"/>
      <c r="K116" s="350"/>
      <c r="L116" s="350"/>
      <c r="M116" s="350"/>
      <c r="N116" s="350"/>
      <c r="O116" s="390"/>
    </row>
    <row r="117" spans="2:15" x14ac:dyDescent="0.35">
      <c r="B117" s="17"/>
      <c r="C117" s="394"/>
      <c r="D117" s="394"/>
      <c r="E117" s="395"/>
      <c r="F117" s="395"/>
      <c r="G117" s="395"/>
      <c r="H117" s="350"/>
      <c r="I117" s="350"/>
      <c r="J117" s="350"/>
      <c r="K117" s="350"/>
      <c r="L117" s="350"/>
      <c r="M117" s="350"/>
      <c r="N117" s="350"/>
      <c r="O117" s="390"/>
    </row>
    <row r="118" spans="2:15" x14ac:dyDescent="0.35">
      <c r="B118" s="17"/>
      <c r="C118" s="394"/>
      <c r="D118" s="394"/>
      <c r="E118" s="395"/>
      <c r="F118" s="395"/>
      <c r="G118" s="395"/>
      <c r="H118" s="350"/>
      <c r="I118" s="350"/>
      <c r="J118" s="350"/>
      <c r="K118" s="350"/>
      <c r="L118" s="350"/>
      <c r="M118" s="350"/>
      <c r="N118" s="350"/>
      <c r="O118" s="390"/>
    </row>
    <row r="119" spans="2:15" x14ac:dyDescent="0.35">
      <c r="B119" s="17"/>
      <c r="C119" s="394"/>
      <c r="D119" s="394"/>
      <c r="E119" s="395"/>
      <c r="F119" s="395"/>
      <c r="G119" s="395"/>
      <c r="H119" s="350"/>
      <c r="I119" s="350"/>
      <c r="J119" s="350"/>
      <c r="K119" s="350"/>
      <c r="L119" s="350"/>
      <c r="M119" s="350"/>
      <c r="N119" s="350"/>
      <c r="O119" s="390"/>
    </row>
    <row r="120" spans="2:15" ht="19.5" x14ac:dyDescent="0.4">
      <c r="B120" s="17"/>
      <c r="C120" s="28" t="s">
        <v>115</v>
      </c>
      <c r="D120" s="28"/>
      <c r="E120" s="29"/>
      <c r="F120" s="29"/>
      <c r="G120" s="29"/>
      <c r="H120" s="29"/>
      <c r="I120" s="29"/>
      <c r="J120" s="29"/>
      <c r="K120" s="29"/>
      <c r="L120" s="29"/>
      <c r="M120" s="29"/>
      <c r="N120" s="29"/>
      <c r="O120" s="34"/>
    </row>
    <row r="121" spans="2:15" x14ac:dyDescent="0.35">
      <c r="B121" s="17"/>
      <c r="C121" s="3"/>
      <c r="D121" s="3"/>
      <c r="E121" s="3"/>
      <c r="F121" s="3"/>
      <c r="G121" s="3"/>
      <c r="H121" s="3"/>
      <c r="I121" s="3"/>
      <c r="J121" s="3"/>
      <c r="K121" s="3"/>
      <c r="L121" s="3"/>
      <c r="M121" s="3"/>
      <c r="N121" s="3"/>
      <c r="O121" s="34"/>
    </row>
    <row r="122" spans="2:15" ht="34.5" x14ac:dyDescent="0.35">
      <c r="B122" s="17"/>
      <c r="C122" s="919" t="s">
        <v>116</v>
      </c>
      <c r="D122" s="920"/>
      <c r="E122" s="923" t="s">
        <v>117</v>
      </c>
      <c r="F122" s="866" t="s">
        <v>118</v>
      </c>
      <c r="G122" s="866" t="s">
        <v>119</v>
      </c>
      <c r="H122" s="866" t="s">
        <v>120</v>
      </c>
      <c r="I122" s="866" t="s">
        <v>121</v>
      </c>
      <c r="K122" s="3"/>
      <c r="L122" s="3"/>
      <c r="M122" s="3"/>
      <c r="N122" s="3"/>
      <c r="O122" s="34"/>
    </row>
    <row r="123" spans="2:15" ht="18.75" customHeight="1" x14ac:dyDescent="0.35">
      <c r="B123" s="17"/>
      <c r="C123" s="921"/>
      <c r="D123" s="922"/>
      <c r="E123" s="924"/>
      <c r="F123" s="417" t="s">
        <v>122</v>
      </c>
      <c r="G123" s="417" t="s">
        <v>123</v>
      </c>
      <c r="H123" s="417" t="s">
        <v>124</v>
      </c>
      <c r="I123" s="417" t="s">
        <v>125</v>
      </c>
      <c r="J123" s="3"/>
      <c r="K123" s="3"/>
      <c r="L123" s="3"/>
      <c r="M123" s="3"/>
      <c r="N123" s="3"/>
      <c r="O123" s="34"/>
    </row>
    <row r="124" spans="2:15" x14ac:dyDescent="0.35">
      <c r="B124" s="17"/>
      <c r="C124" s="917" t="s">
        <v>126</v>
      </c>
      <c r="D124" s="918"/>
      <c r="E124" s="67" t="s">
        <v>127</v>
      </c>
      <c r="F124" s="420">
        <f>Calculation!E81</f>
        <v>10580508.543736838</v>
      </c>
      <c r="G124" s="422">
        <f>Calculation!D81</f>
        <v>448303247.9112491</v>
      </c>
      <c r="H124" s="423">
        <f>G124/F124</f>
        <v>42.370671131551944</v>
      </c>
      <c r="I124" s="802">
        <f>Calculation!H81</f>
        <v>0.14279433879267855</v>
      </c>
      <c r="J124" s="3"/>
      <c r="K124" s="3"/>
      <c r="L124" s="3"/>
      <c r="M124" s="3"/>
      <c r="N124" s="3"/>
      <c r="O124" s="34"/>
    </row>
    <row r="125" spans="2:15" x14ac:dyDescent="0.35">
      <c r="B125" s="17"/>
      <c r="C125" s="917" t="s">
        <v>128</v>
      </c>
      <c r="D125" s="918"/>
      <c r="E125" s="68" t="s">
        <v>127</v>
      </c>
      <c r="F125" s="420">
        <f>Calculation!E82</f>
        <v>3689009.1163580068</v>
      </c>
      <c r="G125" s="422">
        <f>Calculation!D82</f>
        <v>900637529.22999561</v>
      </c>
      <c r="H125" s="423">
        <f t="shared" ref="H125:H129" si="0">G125/F125</f>
        <v>244.14077082009345</v>
      </c>
      <c r="I125" s="802">
        <f>Calculation!H82</f>
        <v>4.9786795728483942E-2</v>
      </c>
      <c r="J125" s="3"/>
      <c r="K125" s="3"/>
      <c r="L125" s="3"/>
      <c r="M125" s="3"/>
      <c r="O125" s="34"/>
    </row>
    <row r="126" spans="2:15" x14ac:dyDescent="0.35">
      <c r="B126" s="17"/>
      <c r="C126" s="917" t="s">
        <v>129</v>
      </c>
      <c r="D126" s="918"/>
      <c r="E126" s="88" t="s">
        <v>127</v>
      </c>
      <c r="F126" s="420">
        <f>Calculation!E83</f>
        <v>346445.91285963822</v>
      </c>
      <c r="G126" s="422">
        <f>Calculation!D83</f>
        <v>90088634.196378797</v>
      </c>
      <c r="H126" s="423">
        <f t="shared" si="0"/>
        <v>260.0366488747639</v>
      </c>
      <c r="I126" s="802">
        <f>Calculation!H83</f>
        <v>4.6756273434042251E-3</v>
      </c>
      <c r="J126" s="3"/>
      <c r="K126" s="3"/>
      <c r="L126" s="3"/>
      <c r="M126" s="3"/>
      <c r="N126" s="3"/>
      <c r="O126" s="34"/>
    </row>
    <row r="127" spans="2:15" x14ac:dyDescent="0.35">
      <c r="B127" s="17"/>
      <c r="C127" s="917" t="s">
        <v>126</v>
      </c>
      <c r="D127" s="918"/>
      <c r="E127" s="67" t="s">
        <v>130</v>
      </c>
      <c r="F127" s="420">
        <f>Calculation!E84</f>
        <v>2643609.8791485289</v>
      </c>
      <c r="G127" s="422">
        <f>Calculation!D84</f>
        <v>257357833.87785339</v>
      </c>
      <c r="H127" s="423">
        <f t="shared" si="0"/>
        <v>97.350912442778764</v>
      </c>
      <c r="I127" s="802">
        <f>Calculation!H84</f>
        <v>3.5678107829917573E-2</v>
      </c>
      <c r="J127" s="3"/>
      <c r="K127" s="3"/>
      <c r="L127" s="3"/>
      <c r="M127" s="3"/>
      <c r="N127" s="3"/>
      <c r="O127" s="34"/>
    </row>
    <row r="128" spans="2:15" x14ac:dyDescent="0.35">
      <c r="B128" s="17"/>
      <c r="C128" s="917" t="s">
        <v>128</v>
      </c>
      <c r="D128" s="918"/>
      <c r="E128" s="68" t="s">
        <v>130</v>
      </c>
      <c r="F128" s="420">
        <f>Calculation!E85</f>
        <v>715391.69010247698</v>
      </c>
      <c r="G128" s="422">
        <f>Calculation!D85</f>
        <v>174656278.65990821</v>
      </c>
      <c r="H128" s="423">
        <f t="shared" si="0"/>
        <v>244.14077082009354</v>
      </c>
      <c r="I128" s="802">
        <f>Calculation!H85</f>
        <v>9.6549124216179852E-3</v>
      </c>
      <c r="J128" s="3"/>
      <c r="K128" s="3"/>
      <c r="L128" s="3"/>
      <c r="M128" s="3"/>
      <c r="N128" s="3"/>
      <c r="O128" s="34"/>
    </row>
    <row r="129" spans="2:15" x14ac:dyDescent="0.35">
      <c r="B129" s="17"/>
      <c r="C129" s="917" t="s">
        <v>129</v>
      </c>
      <c r="D129" s="918"/>
      <c r="E129" s="88" t="s">
        <v>130</v>
      </c>
      <c r="F129" s="420">
        <f>Calculation!E86</f>
        <v>67184.579737346343</v>
      </c>
      <c r="G129" s="422">
        <f>Calculation!D86</f>
        <v>17470452.970958907</v>
      </c>
      <c r="H129" s="423">
        <f t="shared" si="0"/>
        <v>260.0366488747639</v>
      </c>
      <c r="I129" s="802">
        <f>Calculation!H86</f>
        <v>9.0672178950578961E-4</v>
      </c>
      <c r="J129" s="3"/>
      <c r="K129" s="3"/>
      <c r="L129" s="3"/>
      <c r="M129" s="3"/>
      <c r="N129" s="3"/>
      <c r="O129" s="34"/>
    </row>
    <row r="130" spans="2:15" x14ac:dyDescent="0.35">
      <c r="B130" s="17"/>
      <c r="C130" s="35"/>
      <c r="D130" s="35"/>
      <c r="E130" s="36"/>
      <c r="F130" s="421"/>
      <c r="G130" s="36"/>
      <c r="H130" s="3"/>
      <c r="I130" s="3"/>
      <c r="J130" s="3"/>
      <c r="K130" s="3"/>
      <c r="L130" s="3"/>
      <c r="M130" s="3"/>
      <c r="N130" s="3"/>
      <c r="O130" s="34"/>
    </row>
    <row r="131" spans="2:15" ht="19.5" x14ac:dyDescent="0.4">
      <c r="B131" s="17"/>
      <c r="C131" s="28" t="s">
        <v>131</v>
      </c>
      <c r="D131" s="28"/>
      <c r="E131" s="29"/>
      <c r="F131" s="29"/>
      <c r="G131" s="29"/>
      <c r="H131" s="29"/>
      <c r="I131" s="29"/>
      <c r="J131" s="29"/>
      <c r="K131" s="29"/>
      <c r="L131" s="29"/>
      <c r="M131" s="29"/>
      <c r="N131" s="29"/>
      <c r="O131" s="34"/>
    </row>
    <row r="132" spans="2:15" ht="19.5" x14ac:dyDescent="0.4">
      <c r="B132" s="17"/>
      <c r="C132" s="37"/>
      <c r="D132" s="37"/>
      <c r="E132" s="30"/>
      <c r="F132" s="30"/>
      <c r="G132" s="30"/>
      <c r="H132" s="30"/>
      <c r="I132" s="30"/>
      <c r="J132" s="30"/>
      <c r="K132" s="30"/>
      <c r="L132" s="30"/>
      <c r="M132" s="30"/>
      <c r="N132" s="30"/>
      <c r="O132" s="34"/>
    </row>
    <row r="133" spans="2:15" ht="19.5" x14ac:dyDescent="0.4">
      <c r="B133" s="17"/>
      <c r="C133" s="391" t="s">
        <v>132</v>
      </c>
      <c r="D133" s="37"/>
      <c r="E133" s="30"/>
      <c r="F133" s="30"/>
      <c r="G133" s="30"/>
      <c r="H133" s="30"/>
      <c r="I133" s="30"/>
      <c r="J133" s="30"/>
      <c r="K133" s="30"/>
      <c r="L133" s="30"/>
      <c r="M133" s="30"/>
      <c r="N133" s="30"/>
      <c r="O133" s="34"/>
    </row>
    <row r="134" spans="2:15" x14ac:dyDescent="0.35">
      <c r="B134" s="17"/>
      <c r="C134" s="925" t="s">
        <v>116</v>
      </c>
      <c r="D134" s="926"/>
      <c r="E134" s="866">
        <v>2025</v>
      </c>
      <c r="F134" s="866">
        <v>2030</v>
      </c>
      <c r="G134" s="866">
        <v>2035</v>
      </c>
      <c r="H134" s="866">
        <v>2040</v>
      </c>
      <c r="I134" s="3"/>
      <c r="J134" s="3"/>
      <c r="K134" s="3"/>
      <c r="L134" s="3"/>
      <c r="M134" s="3"/>
      <c r="N134" s="3"/>
      <c r="O134" s="34"/>
    </row>
    <row r="135" spans="2:15" x14ac:dyDescent="0.35">
      <c r="B135" s="17"/>
      <c r="C135" s="917" t="s">
        <v>126</v>
      </c>
      <c r="D135" s="918"/>
      <c r="E135" s="418">
        <f>SUMIFS(Calculation!$F54:$X54,Calculation!$F$53:$X$53,"&lt;="&amp;E$134)+SUMIFS(Calculation!$F57:$X57,Calculation!$F$53:$X$53,"&lt;="&amp;E$134)</f>
        <v>51139.94205029968</v>
      </c>
      <c r="F135" s="418">
        <f>SUMIFS(Calculation!$F54:$X54,Calculation!$F$53:$X$53,"&lt;="&amp;F$134)+SUMIFS(Calculation!$F57:$X57,Calculation!$F$53:$X$53,"&lt;="&amp;F$134)</f>
        <v>1162748.8758465482</v>
      </c>
      <c r="G135" s="418">
        <f>SUMIFS(Calculation!$F54:$X54,Calculation!$F$53:$X$53,"&lt;="&amp;G$134)+SUMIFS(Calculation!$F57:$X57,Calculation!$F$53:$X$53,"&lt;="&amp;G$134)</f>
        <v>5053842.5884700827</v>
      </c>
      <c r="H135" s="418">
        <f>SUMIFS(Calculation!$F54:$X54,Calculation!$F$53:$X$53,"&lt;="&amp;H$134)+SUMIFS(Calculation!$F57:$X57,Calculation!$F$53:$X$53,"&lt;="&amp;H$134)</f>
        <v>13224118.422885366</v>
      </c>
      <c r="I135" s="3"/>
      <c r="J135" s="3"/>
      <c r="K135" s="3"/>
      <c r="L135" s="3"/>
      <c r="M135" s="3"/>
      <c r="N135" s="3"/>
      <c r="O135" s="34"/>
    </row>
    <row r="136" spans="2:15" x14ac:dyDescent="0.35">
      <c r="B136" s="17"/>
      <c r="C136" s="917" t="s">
        <v>128</v>
      </c>
      <c r="D136" s="918"/>
      <c r="E136" s="418">
        <f>SUMIFS(Calculation!$F55:$X55,Calculation!$F$53:$X$53,"&lt;="&amp;E$134)+SUMIFS(Calculation!$F58:$X58,Calculation!$F$53:$X$53,"&lt;="&amp;E$134)</f>
        <v>55891.130282123588</v>
      </c>
      <c r="F136" s="418">
        <f>SUMIFS(Calculation!$F55:$X55,Calculation!$F$53:$X$53,"&lt;="&amp;F$134)+SUMIFS(Calculation!$F58:$X58,Calculation!$F$53:$X$53,"&lt;="&amp;F$134)</f>
        <v>763066.52037501754</v>
      </c>
      <c r="G136" s="418">
        <f>SUMIFS(Calculation!$F55:$X55,Calculation!$F$53:$X$53,"&lt;="&amp;G$134)+SUMIFS(Calculation!$F58:$X58,Calculation!$F$53:$X$53,"&lt;="&amp;G$134)</f>
        <v>2369136.8295025788</v>
      </c>
      <c r="H136" s="418">
        <f>SUMIFS(Calculation!$F55:$X55,Calculation!$F$53:$X$53,"&lt;="&amp;H$134)+SUMIFS(Calculation!$F58:$X58,Calculation!$F$53:$X$53,"&lt;="&amp;H$134)</f>
        <v>4404400.8064604839</v>
      </c>
      <c r="I136" s="3"/>
      <c r="J136" s="3"/>
      <c r="K136" s="3"/>
      <c r="L136" s="3"/>
      <c r="M136" s="3"/>
      <c r="N136" s="3"/>
      <c r="O136" s="34"/>
    </row>
    <row r="137" spans="2:15" x14ac:dyDescent="0.35">
      <c r="B137" s="17"/>
      <c r="C137" s="917" t="s">
        <v>129</v>
      </c>
      <c r="D137" s="918"/>
      <c r="E137" s="418">
        <f>SUMIFS(Calculation!$F56:$X56,Calculation!$F$53:$X$53,"&lt;="&amp;E$134)+SUMIFS(Calculation!$F59:$X59,Calculation!$F$53:$X$53,"&lt;="&amp;E$134)</f>
        <v>3041.4006808601807</v>
      </c>
      <c r="F137" s="418">
        <f>SUMIFS(Calculation!$F56:$X56,Calculation!$F$53:$X$53,"&lt;="&amp;F$134)+SUMIFS(Calculation!$F59:$X59,Calculation!$F$53:$X$53,"&lt;="&amp;F$134)</f>
        <v>63869.414298063792</v>
      </c>
      <c r="G137" s="418">
        <f>SUMIFS(Calculation!$F56:$X56,Calculation!$F$53:$X$53,"&lt;="&amp;G$134)+SUMIFS(Calculation!$F59:$X59,Calculation!$F$53:$X$53,"&lt;="&amp;G$134)</f>
        <v>200732.44493677194</v>
      </c>
      <c r="H137" s="418">
        <f>SUMIFS(Calculation!$F56:$X56,Calculation!$F$53:$X$53,"&lt;="&amp;H$134)+SUMIFS(Calculation!$F59:$X59,Calculation!$F$53:$X$53,"&lt;="&amp;H$134)</f>
        <v>413630.49259698455</v>
      </c>
      <c r="I137" s="3"/>
      <c r="J137" s="3"/>
      <c r="K137" s="3"/>
      <c r="L137" s="3"/>
      <c r="M137" s="3"/>
      <c r="N137" s="3"/>
      <c r="O137" s="34"/>
    </row>
    <row r="138" spans="2:15" x14ac:dyDescent="0.35">
      <c r="B138" s="17"/>
      <c r="C138" s="38"/>
      <c r="D138" s="38"/>
      <c r="E138" s="39"/>
      <c r="F138" s="3"/>
      <c r="G138" s="3"/>
      <c r="H138" s="3"/>
      <c r="I138" s="3"/>
      <c r="J138" s="3"/>
      <c r="K138" s="3"/>
      <c r="L138" s="3"/>
      <c r="M138" s="3"/>
      <c r="N138" s="3"/>
      <c r="O138" s="34"/>
    </row>
    <row r="139" spans="2:15" ht="19.5" x14ac:dyDescent="0.4">
      <c r="B139" s="17"/>
      <c r="C139" s="391" t="s">
        <v>133</v>
      </c>
      <c r="D139" s="37"/>
      <c r="E139" s="30"/>
      <c r="F139" s="30"/>
      <c r="G139" s="30"/>
      <c r="H139" s="30"/>
      <c r="I139" s="3"/>
      <c r="J139" s="3"/>
      <c r="K139" s="3"/>
      <c r="L139" s="3"/>
      <c r="M139" s="3"/>
      <c r="N139" s="3"/>
      <c r="O139" s="34"/>
    </row>
    <row r="140" spans="2:15" x14ac:dyDescent="0.35">
      <c r="B140" s="17"/>
      <c r="C140" s="925" t="s">
        <v>116</v>
      </c>
      <c r="D140" s="926"/>
      <c r="E140" s="866">
        <v>2025</v>
      </c>
      <c r="F140" s="866">
        <v>2030</v>
      </c>
      <c r="G140" s="866">
        <v>2035</v>
      </c>
      <c r="H140" s="866">
        <v>2040</v>
      </c>
      <c r="I140" s="3"/>
      <c r="J140" s="3"/>
      <c r="K140" s="3"/>
      <c r="L140" s="3"/>
      <c r="M140" s="3"/>
      <c r="N140" s="3"/>
      <c r="O140" s="34"/>
    </row>
    <row r="141" spans="2:15" x14ac:dyDescent="0.35">
      <c r="B141" s="17"/>
      <c r="C141" s="917" t="s">
        <v>126</v>
      </c>
      <c r="D141" s="918"/>
      <c r="E141" s="427">
        <f>Calculation!D90+Calculation!D93</f>
        <v>9676834.8845931143</v>
      </c>
      <c r="F141" s="427">
        <f>Calculation!E90+Calculation!E93</f>
        <v>101422302.77165219</v>
      </c>
      <c r="G141" s="427">
        <f>Calculation!F90+Calculation!F93</f>
        <v>329588243.73764592</v>
      </c>
      <c r="H141" s="427">
        <f>Calculation!G90+Calculation!G93</f>
        <v>705661081.78910255</v>
      </c>
      <c r="I141" s="3"/>
      <c r="J141" s="3"/>
      <c r="K141" s="3"/>
      <c r="L141" s="3"/>
      <c r="M141" s="3"/>
      <c r="N141" s="3"/>
      <c r="O141" s="34"/>
    </row>
    <row r="142" spans="2:15" x14ac:dyDescent="0.35">
      <c r="B142" s="17"/>
      <c r="C142" s="917" t="s">
        <v>128</v>
      </c>
      <c r="D142" s="918"/>
      <c r="E142" s="427">
        <f>Calculation!D91+Calculation!D94</f>
        <v>16945986.705678921</v>
      </c>
      <c r="F142" s="427">
        <f>Calculation!E91+Calculation!E94</f>
        <v>189277601.55587322</v>
      </c>
      <c r="G142" s="427">
        <f>Calculation!F91+Calculation!F94</f>
        <v>584894994.65133214</v>
      </c>
      <c r="H142" s="427">
        <f>Calculation!G91+Calculation!G94</f>
        <v>1075293807.8899038</v>
      </c>
      <c r="I142" s="3"/>
      <c r="J142" s="3"/>
      <c r="K142" s="3"/>
      <c r="L142" s="3"/>
      <c r="M142" s="3"/>
      <c r="N142" s="3"/>
      <c r="O142" s="34"/>
    </row>
    <row r="143" spans="2:15" x14ac:dyDescent="0.35">
      <c r="B143" s="17"/>
      <c r="C143" s="917" t="s">
        <v>129</v>
      </c>
      <c r="D143" s="918"/>
      <c r="E143" s="427">
        <f>Calculation!D92+Calculation!D95</f>
        <v>656089.83191841724</v>
      </c>
      <c r="F143" s="427">
        <f>Calculation!E92+Calculation!E95</f>
        <v>10794764.278629476</v>
      </c>
      <c r="G143" s="427">
        <f>Calculation!F92+Calculation!F95</f>
        <v>43203625.790144563</v>
      </c>
      <c r="H143" s="427">
        <f>Calculation!G92+Calculation!G95</f>
        <v>107559087.1673377</v>
      </c>
      <c r="I143" s="3"/>
      <c r="J143" s="3"/>
      <c r="K143" s="3"/>
      <c r="L143" s="3"/>
      <c r="M143" s="3"/>
      <c r="N143" s="3"/>
      <c r="O143" s="34"/>
    </row>
    <row r="144" spans="2:15" x14ac:dyDescent="0.35">
      <c r="B144" s="17"/>
      <c r="C144" s="38"/>
      <c r="D144" s="38"/>
      <c r="E144" s="39"/>
      <c r="F144" s="3"/>
      <c r="G144" s="3"/>
      <c r="H144" s="3"/>
      <c r="I144" s="3"/>
      <c r="J144" s="3"/>
      <c r="K144" s="3"/>
      <c r="L144" s="3"/>
      <c r="M144" s="3"/>
      <c r="N144" s="3"/>
      <c r="O144" s="34"/>
    </row>
    <row r="145" spans="2:15" ht="19.5" x14ac:dyDescent="0.4">
      <c r="B145" s="17"/>
      <c r="C145" s="391" t="s">
        <v>134</v>
      </c>
      <c r="D145" s="38"/>
      <c r="E145" s="39"/>
      <c r="F145" s="3"/>
      <c r="G145" s="3"/>
      <c r="H145" s="3"/>
      <c r="I145" s="3"/>
      <c r="J145" s="3"/>
      <c r="K145" s="3"/>
      <c r="L145" s="3"/>
      <c r="M145" s="3"/>
      <c r="N145" s="3"/>
      <c r="O145" s="34"/>
    </row>
    <row r="146" spans="2:15" x14ac:dyDescent="0.35">
      <c r="B146" s="17"/>
      <c r="C146" s="925" t="s">
        <v>116</v>
      </c>
      <c r="D146" s="926"/>
      <c r="E146" s="866">
        <v>2025</v>
      </c>
      <c r="F146" s="866">
        <v>2030</v>
      </c>
      <c r="G146" s="866">
        <v>2035</v>
      </c>
      <c r="H146" s="866">
        <v>2040</v>
      </c>
      <c r="I146" s="3"/>
      <c r="J146" s="3"/>
      <c r="K146" s="3"/>
      <c r="L146" s="3"/>
      <c r="M146" s="3"/>
      <c r="N146" s="3"/>
      <c r="O146" s="34"/>
    </row>
    <row r="147" spans="2:15" x14ac:dyDescent="0.35">
      <c r="B147" s="17"/>
      <c r="C147" s="917" t="s">
        <v>126</v>
      </c>
      <c r="D147" s="918"/>
      <c r="E147" s="419">
        <f>IF(E135=0,"-",E141/E135)</f>
        <v>189.22264078976227</v>
      </c>
      <c r="F147" s="419">
        <f t="shared" ref="F147:H147" si="1">IF(F135=0,"-",F141/F135)</f>
        <v>87.226317632696833</v>
      </c>
      <c r="G147" s="419">
        <f t="shared" si="1"/>
        <v>65.215375819099279</v>
      </c>
      <c r="H147" s="419">
        <f t="shared" si="1"/>
        <v>53.361672908789231</v>
      </c>
      <c r="I147" s="3"/>
      <c r="J147" s="3"/>
      <c r="K147" s="3"/>
      <c r="L147" s="3"/>
      <c r="M147" s="3"/>
      <c r="N147" s="3"/>
      <c r="O147" s="34"/>
    </row>
    <row r="148" spans="2:15" x14ac:dyDescent="0.35">
      <c r="B148" s="17"/>
      <c r="C148" s="917" t="s">
        <v>128</v>
      </c>
      <c r="D148" s="918"/>
      <c r="E148" s="419">
        <f>IF(E136=0,"-",E142/E136)</f>
        <v>303.19635012103134</v>
      </c>
      <c r="F148" s="419">
        <f t="shared" ref="F148:H148" si="2">IF(F136=0,"-",F142/F136)</f>
        <v>248.04862551544082</v>
      </c>
      <c r="G148" s="419">
        <f t="shared" si="2"/>
        <v>246.88105278163101</v>
      </c>
      <c r="H148" s="419">
        <f t="shared" si="2"/>
        <v>244.14077082009345</v>
      </c>
      <c r="I148" s="3"/>
      <c r="J148" s="3"/>
      <c r="K148" s="3"/>
      <c r="L148" s="3"/>
      <c r="M148" s="3"/>
      <c r="N148" s="3"/>
      <c r="O148" s="34"/>
    </row>
    <row r="149" spans="2:15" x14ac:dyDescent="0.35">
      <c r="B149" s="17"/>
      <c r="C149" s="917" t="s">
        <v>129</v>
      </c>
      <c r="D149" s="918"/>
      <c r="E149" s="419">
        <f>IF(E137=0,"-",E143/E137)</f>
        <v>215.71963077645506</v>
      </c>
      <c r="F149" s="419">
        <f t="shared" ref="F149:H149" si="3">IF(F137=0,"-",F143/F137)</f>
        <v>169.01304634253896</v>
      </c>
      <c r="G149" s="419">
        <f t="shared" si="3"/>
        <v>215.22990866649948</v>
      </c>
      <c r="H149" s="419">
        <f t="shared" si="3"/>
        <v>260.0366488747639</v>
      </c>
      <c r="I149" s="3"/>
      <c r="J149" s="3"/>
      <c r="K149" s="3"/>
      <c r="L149" s="3"/>
      <c r="M149" s="3"/>
      <c r="N149" s="3"/>
      <c r="O149" s="34"/>
    </row>
    <row r="150" spans="2:15" x14ac:dyDescent="0.35">
      <c r="B150" s="26"/>
      <c r="C150" s="14"/>
      <c r="D150" s="14"/>
      <c r="E150" s="14"/>
      <c r="F150" s="14"/>
      <c r="G150" s="14"/>
      <c r="H150" s="14"/>
      <c r="I150" s="14"/>
      <c r="J150" s="14"/>
      <c r="K150" s="14"/>
      <c r="L150" s="14"/>
      <c r="M150" s="14"/>
      <c r="N150" s="14"/>
      <c r="O150" s="40"/>
    </row>
  </sheetData>
  <mergeCells count="23">
    <mergeCell ref="B2:N2"/>
    <mergeCell ref="C14:E14"/>
    <mergeCell ref="G14:H14"/>
    <mergeCell ref="C134:D134"/>
    <mergeCell ref="C124:D124"/>
    <mergeCell ref="C125:D125"/>
    <mergeCell ref="C126:D126"/>
    <mergeCell ref="C127:D127"/>
    <mergeCell ref="C128:D128"/>
    <mergeCell ref="C148:D148"/>
    <mergeCell ref="C149:D149"/>
    <mergeCell ref="C129:D129"/>
    <mergeCell ref="C122:D123"/>
    <mergeCell ref="E122:E123"/>
    <mergeCell ref="C140:D140"/>
    <mergeCell ref="C141:D141"/>
    <mergeCell ref="C135:D135"/>
    <mergeCell ref="C136:D136"/>
    <mergeCell ref="C137:D137"/>
    <mergeCell ref="C142:D142"/>
    <mergeCell ref="C143:D143"/>
    <mergeCell ref="C146:D146"/>
    <mergeCell ref="C147:D147"/>
  </mergeCells>
  <conditionalFormatting sqref="C30:I40">
    <cfRule type="expression" dxfId="62" priority="13">
      <formula>$G$29="100% Whole Home"</formula>
    </cfRule>
  </conditionalFormatting>
  <conditionalFormatting sqref="C32:I34">
    <cfRule type="expression" dxfId="61" priority="44">
      <formula>$G$31="No"</formula>
    </cfRule>
  </conditionalFormatting>
  <conditionalFormatting sqref="C35:I37">
    <cfRule type="expression" dxfId="60" priority="42">
      <formula>$G$31="Yes"</formula>
    </cfRule>
  </conditionalFormatting>
  <conditionalFormatting sqref="C75:I75">
    <cfRule type="expression" dxfId="59" priority="22">
      <formula>$G$74&lt;&gt;"User Input"</formula>
    </cfRule>
  </conditionalFormatting>
  <conditionalFormatting sqref="C72:J72">
    <cfRule type="expression" dxfId="58" priority="24">
      <formula>$G$71&lt;&gt;"User Input"</formula>
    </cfRule>
  </conditionalFormatting>
  <conditionalFormatting sqref="C80:L80">
    <cfRule type="expression" dxfId="57" priority="6">
      <formula>$G$79="No"</formula>
    </cfRule>
  </conditionalFormatting>
  <conditionalFormatting sqref="G30">
    <cfRule type="expression" dxfId="56" priority="3">
      <formula>$G$29="100% Whole Home"</formula>
    </cfRule>
  </conditionalFormatting>
  <conditionalFormatting sqref="G32">
    <cfRule type="expression" dxfId="55" priority="43">
      <formula>$G$31="No"</formula>
    </cfRule>
  </conditionalFormatting>
  <conditionalFormatting sqref="G36:G37">
    <cfRule type="expression" dxfId="54" priority="41">
      <formula>$G$31="Yes"</formula>
    </cfRule>
  </conditionalFormatting>
  <conditionalFormatting sqref="G68">
    <cfRule type="expression" dxfId="53" priority="12">
      <formula>$G$67="No"</formula>
    </cfRule>
  </conditionalFormatting>
  <conditionalFormatting sqref="G72">
    <cfRule type="expression" dxfId="52" priority="23">
      <formula>$G$71&lt;&gt;"User Input"</formula>
    </cfRule>
  </conditionalFormatting>
  <conditionalFormatting sqref="G75">
    <cfRule type="expression" dxfId="51" priority="21">
      <formula>$G$74&lt;&gt;"User Input"</formula>
    </cfRule>
  </conditionalFormatting>
  <conditionalFormatting sqref="G80">
    <cfRule type="expression" dxfId="50" priority="5">
      <formula>$G$79="No"</formula>
    </cfRule>
  </conditionalFormatting>
  <conditionalFormatting sqref="I71">
    <cfRule type="expression" dxfId="49" priority="2">
      <formula>$G$71&lt;&gt;""</formula>
    </cfRule>
  </conditionalFormatting>
  <conditionalFormatting sqref="I74">
    <cfRule type="expression" dxfId="48" priority="1">
      <formula>$G$74&lt;&gt;""</formula>
    </cfRule>
  </conditionalFormatting>
  <dataValidations count="1">
    <dataValidation type="list" allowBlank="1" showInputMessage="1" showErrorMessage="1" sqref="G63" xr:uid="{BB0EA077-A402-4125-A77B-8D20788B0D36}">
      <formula1>"High, Low"</formula1>
    </dataValidation>
  </dataValidations>
  <printOptions gridLines="1"/>
  <pageMargins left="0.5" right="0.5" top="0.5" bottom="0.5" header="0.25" footer="0.25"/>
  <pageSetup orientation="landscape" r:id="rId1"/>
  <headerFooter alignWithMargins="0">
    <oddHeader>&amp;A</oddHeader>
    <oddFooter>&amp;L&amp;F&amp;CPage &amp;P&amp;R&amp;D   &amp;D</oddFooter>
  </headerFooter>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52A4A335-A6C6-4372-8E52-25D8D10C1976}">
          <x14:formula1>
            <xm:f>Library!$B$5:$B$7</xm:f>
          </x14:formula1>
          <xm:sqref>G16</xm:sqref>
        </x14:dataValidation>
        <x14:dataValidation type="list" allowBlank="1" showInputMessage="1" showErrorMessage="1" xr:uid="{1C9E2AA5-F621-4DA8-B35E-3474383FCCB9}">
          <x14:formula1>
            <xm:f>Inputs!$E$67:$E$68</xm:f>
          </x14:formula1>
          <xm:sqref>G53</xm:sqref>
        </x14:dataValidation>
        <x14:dataValidation type="list" allowBlank="1" showInputMessage="1" showErrorMessage="1" xr:uid="{B556EBFB-6B32-450B-A23B-B7826158D9A6}">
          <x14:formula1>
            <xm:f>Input_RNGPotential!$B$19:$B$20</xm:f>
          </x14:formula1>
          <xm:sqref>G49</xm:sqref>
        </x14:dataValidation>
        <x14:dataValidation type="list" allowBlank="1" showInputMessage="1" showErrorMessage="1" xr:uid="{4A155B08-6D1C-4013-B81A-5C5531695D81}">
          <x14:formula1>
            <xm:f>StatesUtilitiesList!$B$15:$B$16</xm:f>
          </x14:formula1>
          <xm:sqref>G17</xm:sqref>
        </x14:dataValidation>
        <x14:dataValidation type="list" allowBlank="1" showInputMessage="1" showErrorMessage="1" xr:uid="{5DF4A398-CD76-4843-8004-4FC8854AA24D}">
          <x14:formula1>
            <xm:f>Library!$B$11:$B$12</xm:f>
          </x14:formula1>
          <xm:sqref>G29</xm:sqref>
        </x14:dataValidation>
        <x14:dataValidation type="list" allowBlank="1" showInputMessage="1" showErrorMessage="1" xr:uid="{18154DAF-FD6D-49EA-AD15-7CEF96CD6BB0}">
          <x14:formula1>
            <xm:f>StatesUtilitiesList!$C$21:$C$24</xm:f>
          </x14:formula1>
          <xm:sqref>G71</xm:sqref>
        </x14:dataValidation>
        <x14:dataValidation type="list" allowBlank="1" showInputMessage="1" showErrorMessage="1" xr:uid="{D97359FE-683A-4AEE-B48E-05DD1629C543}">
          <x14:formula1>
            <xm:f>StatesUtilitiesList!$D$21:$D$24</xm:f>
          </x14:formula1>
          <xm:sqref>G74</xm:sqref>
        </x14:dataValidation>
        <x14:dataValidation type="list" allowBlank="1" showInputMessage="1" showErrorMessage="1" xr:uid="{CD4E0D6F-A34F-4310-8862-E35126D4D829}">
          <x14:formula1>
            <xm:f>Library!$B$72:$B$73</xm:f>
          </x14:formula1>
          <xm:sqref>G67 G31 G79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61A5F-D764-4A51-9A26-10566710A126}">
  <sheetPr filterMode="1">
    <tabColor theme="9" tint="0.59999389629810485"/>
    <pageSetUpPr fitToPage="1"/>
  </sheetPr>
  <dimension ref="A1:G1537"/>
  <sheetViews>
    <sheetView workbookViewId="0"/>
  </sheetViews>
  <sheetFormatPr defaultColWidth="9.140625" defaultRowHeight="17.25" x14ac:dyDescent="0.35"/>
  <cols>
    <col min="1" max="1" width="42.85546875" style="792" bestFit="1" customWidth="1"/>
    <col min="2" max="2" width="10.28515625" style="792" bestFit="1" customWidth="1"/>
    <col min="3" max="3" width="20.5703125" style="792" bestFit="1" customWidth="1"/>
    <col min="4" max="4" width="17.140625" style="792" bestFit="1" customWidth="1"/>
    <col min="5" max="7" width="20.5703125" style="792" bestFit="1" customWidth="1"/>
    <col min="8" max="16384" width="9.140625" style="792"/>
  </cols>
  <sheetData>
    <row r="1" spans="1:7" x14ac:dyDescent="0.35">
      <c r="A1" s="793" t="s">
        <v>756</v>
      </c>
    </row>
    <row r="2" spans="1:7" s="794" customFormat="1" ht="20.100000000000001" customHeight="1" x14ac:dyDescent="0.25">
      <c r="A2" s="794" t="s">
        <v>757</v>
      </c>
    </row>
    <row r="3" spans="1:7" s="795" customFormat="1" ht="20.100000000000001" customHeight="1" x14ac:dyDescent="0.2">
      <c r="A3" s="795" t="s">
        <v>758</v>
      </c>
    </row>
    <row r="4" spans="1:7" ht="25.5" x14ac:dyDescent="0.35">
      <c r="A4" s="129" t="s">
        <v>759</v>
      </c>
      <c r="B4" s="129" t="s">
        <v>27</v>
      </c>
      <c r="C4" s="129" t="s">
        <v>760</v>
      </c>
      <c r="D4" s="129" t="s">
        <v>761</v>
      </c>
      <c r="E4" s="129" t="s">
        <v>762</v>
      </c>
      <c r="F4" s="129" t="s">
        <v>763</v>
      </c>
      <c r="G4" s="129" t="s">
        <v>764</v>
      </c>
    </row>
    <row r="5" spans="1:7" s="124" customFormat="1" hidden="1" x14ac:dyDescent="0.35">
      <c r="A5" s="128" t="s">
        <v>765</v>
      </c>
      <c r="B5" s="128" t="s">
        <v>523</v>
      </c>
      <c r="C5" s="128" t="s">
        <v>766</v>
      </c>
      <c r="D5" s="127">
        <v>15017</v>
      </c>
      <c r="E5" s="127">
        <v>160027</v>
      </c>
      <c r="F5" s="126">
        <v>19052.099999999999</v>
      </c>
      <c r="G5" s="125">
        <v>11.905552999999999</v>
      </c>
    </row>
    <row r="6" spans="1:7" s="124" customFormat="1" hidden="1" x14ac:dyDescent="0.35">
      <c r="A6" s="128" t="s">
        <v>767</v>
      </c>
      <c r="B6" s="128" t="s">
        <v>523</v>
      </c>
      <c r="C6" s="128" t="s">
        <v>766</v>
      </c>
      <c r="D6" s="127">
        <v>5576</v>
      </c>
      <c r="E6" s="127">
        <v>26792</v>
      </c>
      <c r="F6" s="126">
        <v>8742</v>
      </c>
      <c r="G6" s="125">
        <v>32.629142999999999</v>
      </c>
    </row>
    <row r="7" spans="1:7" s="124" customFormat="1" hidden="1" x14ac:dyDescent="0.35">
      <c r="A7" s="128" t="s">
        <v>768</v>
      </c>
      <c r="B7" s="128" t="s">
        <v>523</v>
      </c>
      <c r="C7" s="128" t="s">
        <v>769</v>
      </c>
      <c r="D7" s="127">
        <v>7872</v>
      </c>
      <c r="E7" s="127">
        <v>44527</v>
      </c>
      <c r="F7" s="126">
        <v>21051.9</v>
      </c>
      <c r="G7" s="125">
        <v>47.278953999999999</v>
      </c>
    </row>
    <row r="8" spans="1:7" s="124" customFormat="1" hidden="1" x14ac:dyDescent="0.35">
      <c r="A8" s="128" t="s">
        <v>770</v>
      </c>
      <c r="B8" s="128" t="s">
        <v>523</v>
      </c>
      <c r="C8" s="128" t="s">
        <v>769</v>
      </c>
      <c r="D8" s="127">
        <v>96560</v>
      </c>
      <c r="E8" s="127">
        <v>613667</v>
      </c>
      <c r="F8" s="126">
        <v>126428.2</v>
      </c>
      <c r="G8" s="125">
        <v>20.602084999999999</v>
      </c>
    </row>
    <row r="9" spans="1:7" s="124" customFormat="1" hidden="1" x14ac:dyDescent="0.35">
      <c r="A9" s="128" t="s">
        <v>771</v>
      </c>
      <c r="B9" s="128" t="s">
        <v>523</v>
      </c>
      <c r="C9" s="128" t="s">
        <v>769</v>
      </c>
      <c r="D9" s="127">
        <v>40112</v>
      </c>
      <c r="E9" s="127">
        <v>290706</v>
      </c>
      <c r="F9" s="126">
        <v>78157.8</v>
      </c>
      <c r="G9" s="125">
        <v>26.885513</v>
      </c>
    </row>
    <row r="10" spans="1:7" s="124" customFormat="1" hidden="1" x14ac:dyDescent="0.35">
      <c r="A10" s="128" t="s">
        <v>772</v>
      </c>
      <c r="B10" s="128" t="s">
        <v>523</v>
      </c>
      <c r="C10" s="128" t="s">
        <v>769</v>
      </c>
      <c r="D10" s="127">
        <v>28602</v>
      </c>
      <c r="E10" s="127">
        <v>176313</v>
      </c>
      <c r="F10" s="126">
        <v>49744.6</v>
      </c>
      <c r="G10" s="125">
        <v>28.213802000000001</v>
      </c>
    </row>
    <row r="11" spans="1:7" s="124" customFormat="1" hidden="1" x14ac:dyDescent="0.35">
      <c r="A11" s="128" t="s">
        <v>773</v>
      </c>
      <c r="B11" s="128" t="s">
        <v>523</v>
      </c>
      <c r="C11" s="128" t="s">
        <v>774</v>
      </c>
      <c r="D11" s="127">
        <v>6499</v>
      </c>
      <c r="E11" s="127">
        <v>74727</v>
      </c>
      <c r="F11" s="126">
        <v>8830.2999999999993</v>
      </c>
      <c r="G11" s="125">
        <v>11.816746</v>
      </c>
    </row>
    <row r="12" spans="1:7" s="124" customFormat="1" hidden="1" x14ac:dyDescent="0.35">
      <c r="A12" s="128" t="s">
        <v>775</v>
      </c>
      <c r="B12" s="128" t="s">
        <v>523</v>
      </c>
      <c r="C12" s="128" t="s">
        <v>769</v>
      </c>
      <c r="D12" s="127">
        <v>4948</v>
      </c>
      <c r="E12" s="127">
        <v>38678</v>
      </c>
      <c r="F12" s="126">
        <v>6772</v>
      </c>
      <c r="G12" s="125">
        <v>17.508661</v>
      </c>
    </row>
    <row r="13" spans="1:7" s="124" customFormat="1" hidden="1" x14ac:dyDescent="0.35">
      <c r="A13" s="128" t="s">
        <v>776</v>
      </c>
      <c r="B13" s="128" t="s">
        <v>523</v>
      </c>
      <c r="C13" s="128" t="s">
        <v>769</v>
      </c>
      <c r="D13" s="127">
        <v>1179</v>
      </c>
      <c r="E13" s="127">
        <v>7855</v>
      </c>
      <c r="F13" s="126">
        <v>2831.3</v>
      </c>
      <c r="G13" s="125">
        <v>36.044558000000002</v>
      </c>
    </row>
    <row r="14" spans="1:7" s="124" customFormat="1" hidden="1" x14ac:dyDescent="0.35">
      <c r="A14" s="128" t="s">
        <v>777</v>
      </c>
      <c r="B14" s="128" t="s">
        <v>523</v>
      </c>
      <c r="C14" s="128" t="s">
        <v>769</v>
      </c>
      <c r="D14" s="127">
        <v>61091</v>
      </c>
      <c r="E14" s="127">
        <v>458646</v>
      </c>
      <c r="F14" s="126">
        <v>98188.800000000003</v>
      </c>
      <c r="G14" s="125">
        <v>21.408405999999999</v>
      </c>
    </row>
    <row r="15" spans="1:7" s="124" customFormat="1" hidden="1" x14ac:dyDescent="0.35">
      <c r="A15" s="128" t="s">
        <v>778</v>
      </c>
      <c r="B15" s="128" t="s">
        <v>779</v>
      </c>
      <c r="C15" s="128" t="s">
        <v>766</v>
      </c>
      <c r="D15" s="127">
        <v>1301017</v>
      </c>
      <c r="E15" s="127">
        <v>17466982</v>
      </c>
      <c r="F15" s="126">
        <v>2451698</v>
      </c>
      <c r="G15" s="125">
        <v>14.036186000000001</v>
      </c>
    </row>
    <row r="16" spans="1:7" s="124" customFormat="1" hidden="1" x14ac:dyDescent="0.35">
      <c r="A16" s="128" t="s">
        <v>780</v>
      </c>
      <c r="B16" s="128" t="s">
        <v>779</v>
      </c>
      <c r="C16" s="128" t="s">
        <v>774</v>
      </c>
      <c r="D16" s="127">
        <v>8143</v>
      </c>
      <c r="E16" s="127">
        <v>121061</v>
      </c>
      <c r="F16" s="126">
        <v>11828</v>
      </c>
      <c r="G16" s="125">
        <v>9.7702811000000001</v>
      </c>
    </row>
    <row r="17" spans="1:7" s="124" customFormat="1" hidden="1" x14ac:dyDescent="0.35">
      <c r="A17" s="128" t="s">
        <v>781</v>
      </c>
      <c r="B17" s="128" t="s">
        <v>779</v>
      </c>
      <c r="C17" s="128" t="s">
        <v>769</v>
      </c>
      <c r="D17" s="127">
        <v>13296</v>
      </c>
      <c r="E17" s="127">
        <v>196809</v>
      </c>
      <c r="F17" s="126">
        <v>21904</v>
      </c>
      <c r="G17" s="125">
        <v>11.129572</v>
      </c>
    </row>
    <row r="18" spans="1:7" s="124" customFormat="1" hidden="1" x14ac:dyDescent="0.35">
      <c r="A18" s="128" t="s">
        <v>782</v>
      </c>
      <c r="B18" s="128" t="s">
        <v>779</v>
      </c>
      <c r="C18" s="128" t="s">
        <v>769</v>
      </c>
      <c r="D18" s="127">
        <v>75804</v>
      </c>
      <c r="E18" s="127">
        <v>1020601</v>
      </c>
      <c r="F18" s="126">
        <v>121031</v>
      </c>
      <c r="G18" s="125">
        <v>11.858796999999999</v>
      </c>
    </row>
    <row r="19" spans="1:7" s="124" customFormat="1" hidden="1" x14ac:dyDescent="0.35">
      <c r="A19" s="128" t="s">
        <v>783</v>
      </c>
      <c r="B19" s="128" t="s">
        <v>779</v>
      </c>
      <c r="C19" s="128" t="s">
        <v>769</v>
      </c>
      <c r="D19" s="127">
        <v>20205</v>
      </c>
      <c r="E19" s="127">
        <v>265595</v>
      </c>
      <c r="F19" s="126">
        <v>29935.9</v>
      </c>
      <c r="G19" s="125">
        <v>11.271259000000001</v>
      </c>
    </row>
    <row r="20" spans="1:7" s="124" customFormat="1" hidden="1" x14ac:dyDescent="0.35">
      <c r="A20" s="128" t="s">
        <v>784</v>
      </c>
      <c r="B20" s="128" t="s">
        <v>779</v>
      </c>
      <c r="C20" s="128" t="s">
        <v>769</v>
      </c>
      <c r="D20" s="127">
        <v>43245</v>
      </c>
      <c r="E20" s="127">
        <v>586532</v>
      </c>
      <c r="F20" s="126">
        <v>80918</v>
      </c>
      <c r="G20" s="125">
        <v>13.796008</v>
      </c>
    </row>
    <row r="21" spans="1:7" s="124" customFormat="1" hidden="1" x14ac:dyDescent="0.35">
      <c r="A21" s="128" t="s">
        <v>785</v>
      </c>
      <c r="B21" s="128" t="s">
        <v>779</v>
      </c>
      <c r="C21" s="128" t="s">
        <v>769</v>
      </c>
      <c r="D21" s="127">
        <v>18193</v>
      </c>
      <c r="E21" s="127">
        <v>244100</v>
      </c>
      <c r="F21" s="126">
        <v>33633</v>
      </c>
      <c r="G21" s="125">
        <v>13.778370000000001</v>
      </c>
    </row>
    <row r="22" spans="1:7" s="124" customFormat="1" hidden="1" x14ac:dyDescent="0.35">
      <c r="A22" s="128" t="s">
        <v>786</v>
      </c>
      <c r="B22" s="128" t="s">
        <v>779</v>
      </c>
      <c r="C22" s="128" t="s">
        <v>774</v>
      </c>
      <c r="D22" s="127">
        <v>3654</v>
      </c>
      <c r="E22" s="127">
        <v>41279</v>
      </c>
      <c r="F22" s="126">
        <v>5690.7</v>
      </c>
      <c r="G22" s="125">
        <v>13.785944000000001</v>
      </c>
    </row>
    <row r="23" spans="1:7" s="124" customFormat="1" hidden="1" x14ac:dyDescent="0.35">
      <c r="A23" s="128" t="s">
        <v>787</v>
      </c>
      <c r="B23" s="128" t="s">
        <v>779</v>
      </c>
      <c r="C23" s="128" t="s">
        <v>774</v>
      </c>
      <c r="D23" s="127">
        <v>44373</v>
      </c>
      <c r="E23" s="127">
        <v>690905</v>
      </c>
      <c r="F23" s="126">
        <v>70660</v>
      </c>
      <c r="G23" s="125">
        <v>10.227166</v>
      </c>
    </row>
    <row r="24" spans="1:7" s="124" customFormat="1" hidden="1" x14ac:dyDescent="0.35">
      <c r="A24" s="128" t="s">
        <v>788</v>
      </c>
      <c r="B24" s="128" t="s">
        <v>779</v>
      </c>
      <c r="C24" s="128" t="s">
        <v>774</v>
      </c>
      <c r="D24" s="127">
        <v>9540</v>
      </c>
      <c r="E24" s="127">
        <v>113898</v>
      </c>
      <c r="F24" s="126">
        <v>12629</v>
      </c>
      <c r="G24" s="125">
        <v>11.087991000000001</v>
      </c>
    </row>
    <row r="25" spans="1:7" s="124" customFormat="1" hidden="1" x14ac:dyDescent="0.35">
      <c r="A25" s="128" t="s">
        <v>789</v>
      </c>
      <c r="B25" s="128" t="s">
        <v>779</v>
      </c>
      <c r="C25" s="128" t="s">
        <v>774</v>
      </c>
      <c r="D25" s="127">
        <v>561</v>
      </c>
      <c r="E25" s="127">
        <v>7667</v>
      </c>
      <c r="F25" s="126">
        <v>791</v>
      </c>
      <c r="G25" s="125">
        <v>10.316943</v>
      </c>
    </row>
    <row r="26" spans="1:7" s="124" customFormat="1" hidden="1" x14ac:dyDescent="0.35">
      <c r="A26" s="128" t="s">
        <v>790</v>
      </c>
      <c r="B26" s="128" t="s">
        <v>779</v>
      </c>
      <c r="C26" s="128" t="s">
        <v>774</v>
      </c>
      <c r="D26" s="127">
        <v>26366</v>
      </c>
      <c r="E26" s="127">
        <v>375295</v>
      </c>
      <c r="F26" s="126">
        <v>37349</v>
      </c>
      <c r="G26" s="125">
        <v>9.9519044999999995</v>
      </c>
    </row>
    <row r="27" spans="1:7" s="124" customFormat="1" hidden="1" x14ac:dyDescent="0.35">
      <c r="A27" s="128" t="s">
        <v>791</v>
      </c>
      <c r="B27" s="128" t="s">
        <v>779</v>
      </c>
      <c r="C27" s="128" t="s">
        <v>774</v>
      </c>
      <c r="D27" s="127">
        <v>41297</v>
      </c>
      <c r="E27" s="127">
        <v>626841</v>
      </c>
      <c r="F27" s="126">
        <v>67328</v>
      </c>
      <c r="G27" s="125">
        <v>10.740842000000001</v>
      </c>
    </row>
    <row r="28" spans="1:7" s="124" customFormat="1" hidden="1" x14ac:dyDescent="0.35">
      <c r="A28" s="128" t="s">
        <v>792</v>
      </c>
      <c r="B28" s="128" t="s">
        <v>779</v>
      </c>
      <c r="C28" s="128" t="s">
        <v>774</v>
      </c>
      <c r="D28" s="127">
        <v>4431</v>
      </c>
      <c r="E28" s="127">
        <v>61480</v>
      </c>
      <c r="F28" s="126">
        <v>6783</v>
      </c>
      <c r="G28" s="125">
        <v>11.032856000000001</v>
      </c>
    </row>
    <row r="29" spans="1:7" s="124" customFormat="1" hidden="1" x14ac:dyDescent="0.35">
      <c r="A29" s="128" t="s">
        <v>793</v>
      </c>
      <c r="B29" s="128" t="s">
        <v>779</v>
      </c>
      <c r="C29" s="128" t="s">
        <v>774</v>
      </c>
      <c r="D29" s="127">
        <v>176541</v>
      </c>
      <c r="E29" s="127">
        <v>2560112</v>
      </c>
      <c r="F29" s="126">
        <v>269837</v>
      </c>
      <c r="G29" s="125">
        <v>10.540046999999999</v>
      </c>
    </row>
    <row r="30" spans="1:7" s="124" customFormat="1" hidden="1" x14ac:dyDescent="0.35">
      <c r="A30" s="128" t="s">
        <v>794</v>
      </c>
      <c r="B30" s="128" t="s">
        <v>779</v>
      </c>
      <c r="C30" s="128" t="s">
        <v>774</v>
      </c>
      <c r="D30" s="127">
        <v>6964</v>
      </c>
      <c r="E30" s="127">
        <v>101142</v>
      </c>
      <c r="F30" s="126">
        <v>10817</v>
      </c>
      <c r="G30" s="125">
        <v>10.694865</v>
      </c>
    </row>
    <row r="31" spans="1:7" s="124" customFormat="1" hidden="1" x14ac:dyDescent="0.35">
      <c r="A31" s="128" t="s">
        <v>795</v>
      </c>
      <c r="B31" s="128" t="s">
        <v>779</v>
      </c>
      <c r="C31" s="128" t="s">
        <v>774</v>
      </c>
      <c r="D31" s="127">
        <v>11861</v>
      </c>
      <c r="E31" s="127">
        <v>145861</v>
      </c>
      <c r="F31" s="126">
        <v>16524</v>
      </c>
      <c r="G31" s="125">
        <v>11.328594000000001</v>
      </c>
    </row>
    <row r="32" spans="1:7" s="124" customFormat="1" hidden="1" x14ac:dyDescent="0.35">
      <c r="A32" s="128" t="s">
        <v>796</v>
      </c>
      <c r="B32" s="128" t="s">
        <v>779</v>
      </c>
      <c r="C32" s="128" t="s">
        <v>774</v>
      </c>
      <c r="D32" s="127">
        <v>3946</v>
      </c>
      <c r="E32" s="127">
        <v>51068</v>
      </c>
      <c r="F32" s="126">
        <v>6176</v>
      </c>
      <c r="G32" s="125">
        <v>12.093679</v>
      </c>
    </row>
    <row r="33" spans="1:7" s="124" customFormat="1" hidden="1" x14ac:dyDescent="0.35">
      <c r="A33" s="128" t="s">
        <v>797</v>
      </c>
      <c r="B33" s="128" t="s">
        <v>779</v>
      </c>
      <c r="C33" s="128" t="s">
        <v>774</v>
      </c>
      <c r="D33" s="127">
        <v>6916</v>
      </c>
      <c r="E33" s="127">
        <v>95763</v>
      </c>
      <c r="F33" s="126">
        <v>11328</v>
      </c>
      <c r="G33" s="125">
        <v>11.829203</v>
      </c>
    </row>
    <row r="34" spans="1:7" s="124" customFormat="1" hidden="1" x14ac:dyDescent="0.35">
      <c r="A34" s="128" t="s">
        <v>798</v>
      </c>
      <c r="B34" s="128" t="s">
        <v>779</v>
      </c>
      <c r="C34" s="128" t="s">
        <v>774</v>
      </c>
      <c r="D34" s="127">
        <v>2144</v>
      </c>
      <c r="E34" s="127">
        <v>28557</v>
      </c>
      <c r="F34" s="126">
        <v>3648</v>
      </c>
      <c r="G34" s="125">
        <v>12.774450999999999</v>
      </c>
    </row>
    <row r="35" spans="1:7" s="124" customFormat="1" hidden="1" x14ac:dyDescent="0.35">
      <c r="A35" s="128" t="s">
        <v>799</v>
      </c>
      <c r="B35" s="128" t="s">
        <v>779</v>
      </c>
      <c r="C35" s="128" t="s">
        <v>774</v>
      </c>
      <c r="D35" s="127">
        <v>7417</v>
      </c>
      <c r="E35" s="127">
        <v>95561</v>
      </c>
      <c r="F35" s="126">
        <v>9211.9</v>
      </c>
      <c r="G35" s="125">
        <v>9.6398112000000005</v>
      </c>
    </row>
    <row r="36" spans="1:7" s="124" customFormat="1" hidden="1" x14ac:dyDescent="0.35">
      <c r="A36" s="128" t="s">
        <v>800</v>
      </c>
      <c r="B36" s="128" t="s">
        <v>779</v>
      </c>
      <c r="C36" s="128" t="s">
        <v>774</v>
      </c>
      <c r="D36" s="127">
        <v>4039</v>
      </c>
      <c r="E36" s="127">
        <v>52113</v>
      </c>
      <c r="F36" s="126">
        <v>5762</v>
      </c>
      <c r="G36" s="125">
        <v>11.056742</v>
      </c>
    </row>
    <row r="37" spans="1:7" s="124" customFormat="1" hidden="1" x14ac:dyDescent="0.35">
      <c r="A37" s="128" t="s">
        <v>801</v>
      </c>
      <c r="B37" s="128" t="s">
        <v>779</v>
      </c>
      <c r="C37" s="128" t="s">
        <v>769</v>
      </c>
      <c r="D37" s="127">
        <v>18727</v>
      </c>
      <c r="E37" s="127">
        <v>217666</v>
      </c>
      <c r="F37" s="126">
        <v>28284</v>
      </c>
      <c r="G37" s="125">
        <v>12.994221</v>
      </c>
    </row>
    <row r="38" spans="1:7" s="124" customFormat="1" hidden="1" x14ac:dyDescent="0.35">
      <c r="A38" s="128" t="s">
        <v>802</v>
      </c>
      <c r="B38" s="128" t="s">
        <v>779</v>
      </c>
      <c r="C38" s="128" t="s">
        <v>769</v>
      </c>
      <c r="D38" s="127">
        <v>14965</v>
      </c>
      <c r="E38" s="127">
        <v>213031</v>
      </c>
      <c r="F38" s="126">
        <v>28804</v>
      </c>
      <c r="G38" s="125">
        <v>13.521037</v>
      </c>
    </row>
    <row r="39" spans="1:7" s="124" customFormat="1" hidden="1" x14ac:dyDescent="0.35">
      <c r="A39" s="128" t="s">
        <v>803</v>
      </c>
      <c r="B39" s="128" t="s">
        <v>779</v>
      </c>
      <c r="C39" s="128" t="s">
        <v>769</v>
      </c>
      <c r="D39" s="127">
        <v>22458</v>
      </c>
      <c r="E39" s="127">
        <v>297193</v>
      </c>
      <c r="F39" s="126">
        <v>43343.7</v>
      </c>
      <c r="G39" s="125">
        <v>14.584360999999999</v>
      </c>
    </row>
    <row r="40" spans="1:7" s="124" customFormat="1" hidden="1" x14ac:dyDescent="0.35">
      <c r="A40" s="128" t="s">
        <v>804</v>
      </c>
      <c r="B40" s="128" t="s">
        <v>779</v>
      </c>
      <c r="C40" s="128" t="s">
        <v>769</v>
      </c>
      <c r="D40" s="127">
        <v>37828</v>
      </c>
      <c r="E40" s="127">
        <v>561935</v>
      </c>
      <c r="F40" s="126">
        <v>66979</v>
      </c>
      <c r="G40" s="125">
        <v>11.91935</v>
      </c>
    </row>
    <row r="41" spans="1:7" s="124" customFormat="1" hidden="1" x14ac:dyDescent="0.35">
      <c r="A41" s="128" t="s">
        <v>805</v>
      </c>
      <c r="B41" s="128" t="s">
        <v>779</v>
      </c>
      <c r="C41" s="128" t="s">
        <v>774</v>
      </c>
      <c r="D41" s="127">
        <v>6873</v>
      </c>
      <c r="E41" s="127">
        <v>87502</v>
      </c>
      <c r="F41" s="126">
        <v>10240</v>
      </c>
      <c r="G41" s="125">
        <v>11.702590000000001</v>
      </c>
    </row>
    <row r="42" spans="1:7" s="124" customFormat="1" hidden="1" x14ac:dyDescent="0.35">
      <c r="A42" s="128" t="s">
        <v>806</v>
      </c>
      <c r="B42" s="128" t="s">
        <v>779</v>
      </c>
      <c r="C42" s="128" t="s">
        <v>774</v>
      </c>
      <c r="D42" s="127">
        <v>22730</v>
      </c>
      <c r="E42" s="127">
        <v>323909</v>
      </c>
      <c r="F42" s="126">
        <v>31871</v>
      </c>
      <c r="G42" s="125">
        <v>9.8394919999999999</v>
      </c>
    </row>
    <row r="43" spans="1:7" s="124" customFormat="1" hidden="1" x14ac:dyDescent="0.35">
      <c r="A43" s="128" t="s">
        <v>807</v>
      </c>
      <c r="B43" s="128" t="s">
        <v>779</v>
      </c>
      <c r="C43" s="128" t="s">
        <v>769</v>
      </c>
      <c r="D43" s="127">
        <v>572</v>
      </c>
      <c r="E43" s="127">
        <v>7667</v>
      </c>
      <c r="F43" s="126">
        <v>1246.7</v>
      </c>
      <c r="G43" s="125">
        <v>16.260597000000001</v>
      </c>
    </row>
    <row r="44" spans="1:7" s="124" customFormat="1" hidden="1" x14ac:dyDescent="0.35">
      <c r="A44" s="128" t="s">
        <v>808</v>
      </c>
      <c r="B44" s="128" t="s">
        <v>779</v>
      </c>
      <c r="C44" s="128" t="s">
        <v>769</v>
      </c>
      <c r="D44" s="127">
        <v>21190</v>
      </c>
      <c r="E44" s="127">
        <v>298621</v>
      </c>
      <c r="F44" s="126">
        <v>37430</v>
      </c>
      <c r="G44" s="125">
        <v>12.534283</v>
      </c>
    </row>
    <row r="45" spans="1:7" s="124" customFormat="1" hidden="1" x14ac:dyDescent="0.35">
      <c r="A45" s="128" t="s">
        <v>809</v>
      </c>
      <c r="B45" s="128" t="s">
        <v>779</v>
      </c>
      <c r="C45" s="128" t="s">
        <v>774</v>
      </c>
      <c r="D45" s="127">
        <v>46015</v>
      </c>
      <c r="E45" s="127">
        <v>672967</v>
      </c>
      <c r="F45" s="126">
        <v>78857</v>
      </c>
      <c r="G45" s="125">
        <v>11.717810999999999</v>
      </c>
    </row>
    <row r="46" spans="1:7" s="124" customFormat="1" hidden="1" x14ac:dyDescent="0.35">
      <c r="A46" s="128" t="s">
        <v>810</v>
      </c>
      <c r="B46" s="128" t="s">
        <v>779</v>
      </c>
      <c r="C46" s="128" t="s">
        <v>774</v>
      </c>
      <c r="D46" s="127">
        <v>6800</v>
      </c>
      <c r="E46" s="127">
        <v>95174</v>
      </c>
      <c r="F46" s="126">
        <v>10418</v>
      </c>
      <c r="G46" s="125">
        <v>10.946267000000001</v>
      </c>
    </row>
    <row r="47" spans="1:7" s="124" customFormat="1" hidden="1" x14ac:dyDescent="0.35">
      <c r="A47" s="128" t="s">
        <v>811</v>
      </c>
      <c r="B47" s="128" t="s">
        <v>779</v>
      </c>
      <c r="C47" s="128" t="s">
        <v>769</v>
      </c>
      <c r="D47" s="127">
        <v>5905</v>
      </c>
      <c r="E47" s="127">
        <v>77600</v>
      </c>
      <c r="F47" s="126">
        <v>9804</v>
      </c>
      <c r="G47" s="125">
        <v>12.634021000000001</v>
      </c>
    </row>
    <row r="48" spans="1:7" s="124" customFormat="1" hidden="1" x14ac:dyDescent="0.35">
      <c r="A48" s="128" t="s">
        <v>812</v>
      </c>
      <c r="B48" s="128" t="s">
        <v>779</v>
      </c>
      <c r="C48" s="128" t="s">
        <v>774</v>
      </c>
      <c r="D48" s="127">
        <v>4833</v>
      </c>
      <c r="E48" s="127">
        <v>69901</v>
      </c>
      <c r="F48" s="126">
        <v>7953</v>
      </c>
      <c r="G48" s="125">
        <v>11.377520000000001</v>
      </c>
    </row>
    <row r="49" spans="1:7" s="124" customFormat="1" hidden="1" x14ac:dyDescent="0.35">
      <c r="A49" s="128" t="s">
        <v>813</v>
      </c>
      <c r="B49" s="128" t="s">
        <v>779</v>
      </c>
      <c r="C49" s="128" t="s">
        <v>769</v>
      </c>
      <c r="D49" s="127">
        <v>35994</v>
      </c>
      <c r="E49" s="127">
        <v>590112</v>
      </c>
      <c r="F49" s="126">
        <v>71809</v>
      </c>
      <c r="G49" s="125">
        <v>12.168706999999999</v>
      </c>
    </row>
    <row r="50" spans="1:7" s="124" customFormat="1" hidden="1" x14ac:dyDescent="0.35">
      <c r="A50" s="128" t="s">
        <v>814</v>
      </c>
      <c r="B50" s="128" t="s">
        <v>779</v>
      </c>
      <c r="C50" s="128" t="s">
        <v>769</v>
      </c>
      <c r="D50" s="127">
        <v>16721</v>
      </c>
      <c r="E50" s="127">
        <v>243686</v>
      </c>
      <c r="F50" s="126">
        <v>27989</v>
      </c>
      <c r="G50" s="125">
        <v>11.485682000000001</v>
      </c>
    </row>
    <row r="51" spans="1:7" s="124" customFormat="1" hidden="1" x14ac:dyDescent="0.35">
      <c r="A51" s="128" t="s">
        <v>815</v>
      </c>
      <c r="B51" s="128" t="s">
        <v>779</v>
      </c>
      <c r="C51" s="128" t="s">
        <v>769</v>
      </c>
      <c r="D51" s="127">
        <v>12875</v>
      </c>
      <c r="E51" s="127">
        <v>193851</v>
      </c>
      <c r="F51" s="126">
        <v>22422</v>
      </c>
      <c r="G51" s="125">
        <v>11.566616</v>
      </c>
    </row>
    <row r="52" spans="1:7" s="124" customFormat="1" hidden="1" x14ac:dyDescent="0.35">
      <c r="A52" s="128" t="s">
        <v>816</v>
      </c>
      <c r="B52" s="128" t="s">
        <v>779</v>
      </c>
      <c r="C52" s="128" t="s">
        <v>769</v>
      </c>
      <c r="D52" s="127">
        <v>14882</v>
      </c>
      <c r="E52" s="127">
        <v>203593</v>
      </c>
      <c r="F52" s="126">
        <v>25791.599999999999</v>
      </c>
      <c r="G52" s="125">
        <v>12.668215999999999</v>
      </c>
    </row>
    <row r="53" spans="1:7" s="124" customFormat="1" hidden="1" x14ac:dyDescent="0.35">
      <c r="A53" s="128" t="s">
        <v>817</v>
      </c>
      <c r="B53" s="128" t="s">
        <v>779</v>
      </c>
      <c r="C53" s="128" t="s">
        <v>769</v>
      </c>
      <c r="D53" s="127">
        <v>26273</v>
      </c>
      <c r="E53" s="127">
        <v>362440</v>
      </c>
      <c r="F53" s="126">
        <v>42311</v>
      </c>
      <c r="G53" s="125">
        <v>11.673932000000001</v>
      </c>
    </row>
    <row r="54" spans="1:7" s="124" customFormat="1" hidden="1" x14ac:dyDescent="0.35">
      <c r="A54" s="128" t="s">
        <v>818</v>
      </c>
      <c r="B54" s="128" t="s">
        <v>779</v>
      </c>
      <c r="C54" s="128" t="s">
        <v>774</v>
      </c>
      <c r="D54" s="127">
        <v>15412</v>
      </c>
      <c r="E54" s="127">
        <v>231884</v>
      </c>
      <c r="F54" s="126">
        <v>26025</v>
      </c>
      <c r="G54" s="125">
        <v>11.223284</v>
      </c>
    </row>
    <row r="55" spans="1:7" s="124" customFormat="1" hidden="1" x14ac:dyDescent="0.35">
      <c r="A55" s="128" t="s">
        <v>819</v>
      </c>
      <c r="B55" s="128" t="s">
        <v>779</v>
      </c>
      <c r="C55" s="128" t="s">
        <v>769</v>
      </c>
      <c r="D55" s="127">
        <v>329</v>
      </c>
      <c r="E55" s="127">
        <v>4695</v>
      </c>
      <c r="F55" s="126">
        <v>545.20000000000005</v>
      </c>
      <c r="G55" s="125">
        <v>11.612354</v>
      </c>
    </row>
    <row r="56" spans="1:7" s="124" customFormat="1" hidden="1" x14ac:dyDescent="0.35">
      <c r="A56" s="128" t="s">
        <v>820</v>
      </c>
      <c r="B56" s="128" t="s">
        <v>779</v>
      </c>
      <c r="C56" s="128" t="s">
        <v>769</v>
      </c>
      <c r="D56" s="127">
        <v>16345</v>
      </c>
      <c r="E56" s="127">
        <v>220092</v>
      </c>
      <c r="F56" s="126">
        <v>29756</v>
      </c>
      <c r="G56" s="125">
        <v>13.519800999999999</v>
      </c>
    </row>
    <row r="57" spans="1:7" s="124" customFormat="1" hidden="1" x14ac:dyDescent="0.35">
      <c r="A57" s="128" t="s">
        <v>821</v>
      </c>
      <c r="B57" s="128" t="s">
        <v>779</v>
      </c>
      <c r="C57" s="128" t="s">
        <v>769</v>
      </c>
      <c r="D57" s="127">
        <v>20229</v>
      </c>
      <c r="E57" s="127">
        <v>255293</v>
      </c>
      <c r="F57" s="126">
        <v>29912</v>
      </c>
      <c r="G57" s="125">
        <v>11.716733</v>
      </c>
    </row>
    <row r="58" spans="1:7" s="124" customFormat="1" hidden="1" x14ac:dyDescent="0.35">
      <c r="A58" s="128" t="s">
        <v>822</v>
      </c>
      <c r="B58" s="128" t="s">
        <v>779</v>
      </c>
      <c r="C58" s="128" t="s">
        <v>769</v>
      </c>
      <c r="D58" s="127">
        <v>27778</v>
      </c>
      <c r="E58" s="127">
        <v>380018</v>
      </c>
      <c r="F58" s="126">
        <v>45241.5</v>
      </c>
      <c r="G58" s="125">
        <v>11.905094</v>
      </c>
    </row>
    <row r="59" spans="1:7" s="124" customFormat="1" hidden="1" x14ac:dyDescent="0.35">
      <c r="A59" s="128" t="s">
        <v>823</v>
      </c>
      <c r="B59" s="128" t="s">
        <v>779</v>
      </c>
      <c r="C59" s="128" t="s">
        <v>769</v>
      </c>
      <c r="D59" s="127">
        <v>21401</v>
      </c>
      <c r="E59" s="127">
        <v>309529</v>
      </c>
      <c r="F59" s="126">
        <v>39993</v>
      </c>
      <c r="G59" s="125">
        <v>12.920598999999999</v>
      </c>
    </row>
    <row r="60" spans="1:7" s="124" customFormat="1" hidden="1" x14ac:dyDescent="0.35">
      <c r="A60" s="128" t="s">
        <v>824</v>
      </c>
      <c r="B60" s="128" t="s">
        <v>555</v>
      </c>
      <c r="C60" s="128" t="s">
        <v>769</v>
      </c>
      <c r="D60" s="127">
        <v>52575</v>
      </c>
      <c r="E60" s="127">
        <v>724439</v>
      </c>
      <c r="F60" s="126">
        <v>89033.1</v>
      </c>
      <c r="G60" s="125">
        <v>12.289937</v>
      </c>
    </row>
    <row r="61" spans="1:7" s="124" customFormat="1" hidden="1" x14ac:dyDescent="0.35">
      <c r="A61" s="128" t="s">
        <v>825</v>
      </c>
      <c r="B61" s="128" t="s">
        <v>555</v>
      </c>
      <c r="C61" s="128" t="s">
        <v>769</v>
      </c>
      <c r="D61" s="127">
        <v>20000</v>
      </c>
      <c r="E61" s="127">
        <v>256054</v>
      </c>
      <c r="F61" s="126">
        <v>32655</v>
      </c>
      <c r="G61" s="125">
        <v>12.753169</v>
      </c>
    </row>
    <row r="62" spans="1:7" s="124" customFormat="1" hidden="1" x14ac:dyDescent="0.35">
      <c r="A62" s="128" t="s">
        <v>826</v>
      </c>
      <c r="B62" s="128" t="s">
        <v>555</v>
      </c>
      <c r="C62" s="128" t="s">
        <v>769</v>
      </c>
      <c r="D62" s="127">
        <v>91390</v>
      </c>
      <c r="E62" s="127">
        <v>1245773</v>
      </c>
      <c r="F62" s="126">
        <v>130008</v>
      </c>
      <c r="G62" s="125">
        <v>10.435930000000001</v>
      </c>
    </row>
    <row r="63" spans="1:7" s="124" customFormat="1" hidden="1" x14ac:dyDescent="0.35">
      <c r="A63" s="128" t="s">
        <v>827</v>
      </c>
      <c r="B63" s="128" t="s">
        <v>555</v>
      </c>
      <c r="C63" s="128" t="s">
        <v>774</v>
      </c>
      <c r="D63" s="127">
        <v>33670</v>
      </c>
      <c r="E63" s="127">
        <v>510920</v>
      </c>
      <c r="F63" s="126">
        <v>34901</v>
      </c>
      <c r="G63" s="125">
        <v>6.8310107000000002</v>
      </c>
    </row>
    <row r="64" spans="1:7" s="124" customFormat="1" hidden="1" x14ac:dyDescent="0.35">
      <c r="A64" s="128" t="s">
        <v>828</v>
      </c>
      <c r="B64" s="128" t="s">
        <v>555</v>
      </c>
      <c r="C64" s="128" t="s">
        <v>774</v>
      </c>
      <c r="D64" s="127">
        <v>12550</v>
      </c>
      <c r="E64" s="127">
        <v>149913</v>
      </c>
      <c r="F64" s="126">
        <v>15821.1</v>
      </c>
      <c r="G64" s="125">
        <v>10.553521</v>
      </c>
    </row>
    <row r="65" spans="1:7" s="124" customFormat="1" hidden="1" x14ac:dyDescent="0.35">
      <c r="A65" s="128" t="s">
        <v>829</v>
      </c>
      <c r="B65" s="128" t="s">
        <v>555</v>
      </c>
      <c r="C65" s="128" t="s">
        <v>774</v>
      </c>
      <c r="D65" s="127">
        <v>23052</v>
      </c>
      <c r="E65" s="127">
        <v>272312</v>
      </c>
      <c r="F65" s="126">
        <v>31122</v>
      </c>
      <c r="G65" s="125">
        <v>11.428801999999999</v>
      </c>
    </row>
    <row r="66" spans="1:7" s="124" customFormat="1" hidden="1" x14ac:dyDescent="0.35">
      <c r="A66" s="128" t="s">
        <v>830</v>
      </c>
      <c r="B66" s="128" t="s">
        <v>555</v>
      </c>
      <c r="C66" s="128" t="s">
        <v>774</v>
      </c>
      <c r="D66" s="127">
        <v>5786</v>
      </c>
      <c r="E66" s="127">
        <v>66040</v>
      </c>
      <c r="F66" s="126">
        <v>7934.5</v>
      </c>
      <c r="G66" s="125">
        <v>12.014688</v>
      </c>
    </row>
    <row r="67" spans="1:7" s="124" customFormat="1" hidden="1" x14ac:dyDescent="0.35">
      <c r="A67" s="128" t="s">
        <v>831</v>
      </c>
      <c r="B67" s="128" t="s">
        <v>555</v>
      </c>
      <c r="C67" s="128" t="s">
        <v>774</v>
      </c>
      <c r="D67" s="127">
        <v>34457</v>
      </c>
      <c r="E67" s="127">
        <v>384639</v>
      </c>
      <c r="F67" s="126">
        <v>42841</v>
      </c>
      <c r="G67" s="125">
        <v>11.137976</v>
      </c>
    </row>
    <row r="68" spans="1:7" s="124" customFormat="1" hidden="1" x14ac:dyDescent="0.35">
      <c r="A68" s="128" t="s">
        <v>832</v>
      </c>
      <c r="B68" s="128" t="s">
        <v>555</v>
      </c>
      <c r="C68" s="128" t="s">
        <v>774</v>
      </c>
      <c r="D68" s="127">
        <v>7437</v>
      </c>
      <c r="E68" s="127">
        <v>78099</v>
      </c>
      <c r="F68" s="126">
        <v>8814</v>
      </c>
      <c r="G68" s="125">
        <v>11.285676</v>
      </c>
    </row>
    <row r="69" spans="1:7" s="124" customFormat="1" hidden="1" x14ac:dyDescent="0.35">
      <c r="A69" s="128" t="s">
        <v>833</v>
      </c>
      <c r="B69" s="128" t="s">
        <v>555</v>
      </c>
      <c r="C69" s="128" t="s">
        <v>774</v>
      </c>
      <c r="D69" s="127">
        <v>10224</v>
      </c>
      <c r="E69" s="127">
        <v>141745</v>
      </c>
      <c r="F69" s="126">
        <v>11041.8</v>
      </c>
      <c r="G69" s="125">
        <v>7.7899044000000002</v>
      </c>
    </row>
    <row r="70" spans="1:7" s="124" customFormat="1" hidden="1" x14ac:dyDescent="0.35">
      <c r="A70" s="128" t="s">
        <v>834</v>
      </c>
      <c r="B70" s="128" t="s">
        <v>555</v>
      </c>
      <c r="C70" s="128" t="s">
        <v>774</v>
      </c>
      <c r="D70" s="127">
        <v>3829</v>
      </c>
      <c r="E70" s="127">
        <v>46302</v>
      </c>
      <c r="F70" s="126">
        <v>3887.9</v>
      </c>
      <c r="G70" s="125">
        <v>8.3968295000000008</v>
      </c>
    </row>
    <row r="71" spans="1:7" s="124" customFormat="1" hidden="1" x14ac:dyDescent="0.35">
      <c r="A71" s="128" t="s">
        <v>835</v>
      </c>
      <c r="B71" s="128" t="s">
        <v>555</v>
      </c>
      <c r="C71" s="128" t="s">
        <v>769</v>
      </c>
      <c r="D71" s="127">
        <v>10496</v>
      </c>
      <c r="E71" s="127">
        <v>111667</v>
      </c>
      <c r="F71" s="126">
        <v>16280.2</v>
      </c>
      <c r="G71" s="125">
        <v>14.57924</v>
      </c>
    </row>
    <row r="72" spans="1:7" s="124" customFormat="1" hidden="1" x14ac:dyDescent="0.35">
      <c r="A72" s="128" t="s">
        <v>836</v>
      </c>
      <c r="B72" s="128" t="s">
        <v>555</v>
      </c>
      <c r="C72" s="128" t="s">
        <v>774</v>
      </c>
      <c r="D72" s="127">
        <v>29137</v>
      </c>
      <c r="E72" s="127">
        <v>355522</v>
      </c>
      <c r="F72" s="126">
        <v>26495</v>
      </c>
      <c r="G72" s="125">
        <v>7.4524220999999997</v>
      </c>
    </row>
    <row r="73" spans="1:7" s="124" customFormat="1" hidden="1" x14ac:dyDescent="0.35">
      <c r="A73" s="128" t="s">
        <v>837</v>
      </c>
      <c r="B73" s="128" t="s">
        <v>555</v>
      </c>
      <c r="C73" s="128" t="s">
        <v>769</v>
      </c>
      <c r="D73" s="127">
        <v>24458</v>
      </c>
      <c r="E73" s="127">
        <v>399966</v>
      </c>
      <c r="F73" s="126">
        <v>44972</v>
      </c>
      <c r="G73" s="125">
        <v>11.243956000000001</v>
      </c>
    </row>
    <row r="74" spans="1:7" s="124" customFormat="1" hidden="1" x14ac:dyDescent="0.35">
      <c r="A74" s="128" t="s">
        <v>838</v>
      </c>
      <c r="B74" s="128" t="s">
        <v>555</v>
      </c>
      <c r="C74" s="128" t="s">
        <v>766</v>
      </c>
      <c r="D74" s="127">
        <v>4317</v>
      </c>
      <c r="E74" s="127">
        <v>47286</v>
      </c>
      <c r="F74" s="126">
        <v>5880</v>
      </c>
      <c r="G74" s="125">
        <v>12.43497</v>
      </c>
    </row>
    <row r="75" spans="1:7" s="124" customFormat="1" hidden="1" x14ac:dyDescent="0.35">
      <c r="A75" s="128" t="s">
        <v>839</v>
      </c>
      <c r="B75" s="128" t="s">
        <v>555</v>
      </c>
      <c r="C75" s="128" t="s">
        <v>766</v>
      </c>
      <c r="D75" s="127">
        <v>605469</v>
      </c>
      <c r="E75" s="127">
        <v>8054133</v>
      </c>
      <c r="F75" s="126">
        <v>882770.7</v>
      </c>
      <c r="G75" s="125">
        <v>10.960468000000001</v>
      </c>
    </row>
    <row r="76" spans="1:7" s="124" customFormat="1" hidden="1" x14ac:dyDescent="0.35">
      <c r="A76" s="128" t="s">
        <v>840</v>
      </c>
      <c r="B76" s="128" t="s">
        <v>555</v>
      </c>
      <c r="C76" s="128" t="s">
        <v>769</v>
      </c>
      <c r="D76" s="127">
        <v>91046</v>
      </c>
      <c r="E76" s="127">
        <v>1336860</v>
      </c>
      <c r="F76" s="126">
        <v>158723</v>
      </c>
      <c r="G76" s="125">
        <v>11.872821</v>
      </c>
    </row>
    <row r="77" spans="1:7" s="124" customFormat="1" hidden="1" x14ac:dyDescent="0.35">
      <c r="A77" s="128" t="s">
        <v>841</v>
      </c>
      <c r="B77" s="128" t="s">
        <v>555</v>
      </c>
      <c r="C77" s="128" t="s">
        <v>769</v>
      </c>
      <c r="D77" s="127">
        <v>3297</v>
      </c>
      <c r="E77" s="127">
        <v>56727</v>
      </c>
      <c r="F77" s="126">
        <v>4827</v>
      </c>
      <c r="G77" s="125">
        <v>8.5091754999999996</v>
      </c>
    </row>
    <row r="78" spans="1:7" s="124" customFormat="1" hidden="1" x14ac:dyDescent="0.35">
      <c r="A78" s="128" t="s">
        <v>842</v>
      </c>
      <c r="B78" s="128" t="s">
        <v>555</v>
      </c>
      <c r="C78" s="128" t="s">
        <v>769</v>
      </c>
      <c r="D78" s="127">
        <v>35128</v>
      </c>
      <c r="E78" s="127">
        <v>419582</v>
      </c>
      <c r="F78" s="126">
        <v>55457</v>
      </c>
      <c r="G78" s="125">
        <v>13.217202</v>
      </c>
    </row>
    <row r="79" spans="1:7" s="124" customFormat="1" hidden="1" x14ac:dyDescent="0.35">
      <c r="A79" s="128" t="s">
        <v>843</v>
      </c>
      <c r="B79" s="128" t="s">
        <v>555</v>
      </c>
      <c r="C79" s="128" t="s">
        <v>766</v>
      </c>
      <c r="D79" s="127">
        <v>57256</v>
      </c>
      <c r="E79" s="127">
        <v>729058</v>
      </c>
      <c r="F79" s="126">
        <v>73866</v>
      </c>
      <c r="G79" s="125">
        <v>10.131703999999999</v>
      </c>
    </row>
    <row r="80" spans="1:7" s="124" customFormat="1" hidden="1" x14ac:dyDescent="0.35">
      <c r="A80" s="128" t="s">
        <v>844</v>
      </c>
      <c r="B80" s="128" t="s">
        <v>555</v>
      </c>
      <c r="C80" s="128" t="s">
        <v>769</v>
      </c>
      <c r="D80" s="127">
        <v>8522</v>
      </c>
      <c r="E80" s="127">
        <v>98717</v>
      </c>
      <c r="F80" s="126">
        <v>12358</v>
      </c>
      <c r="G80" s="125">
        <v>12.518613999999999</v>
      </c>
    </row>
    <row r="81" spans="1:7" s="124" customFormat="1" hidden="1" x14ac:dyDescent="0.35">
      <c r="A81" s="128" t="s">
        <v>845</v>
      </c>
      <c r="B81" s="128" t="s">
        <v>555</v>
      </c>
      <c r="C81" s="128" t="s">
        <v>769</v>
      </c>
      <c r="D81" s="127">
        <v>65666</v>
      </c>
      <c r="E81" s="127">
        <v>849986</v>
      </c>
      <c r="F81" s="126">
        <v>101514</v>
      </c>
      <c r="G81" s="125">
        <v>11.943020000000001</v>
      </c>
    </row>
    <row r="82" spans="1:7" s="124" customFormat="1" hidden="1" x14ac:dyDescent="0.35">
      <c r="A82" s="128" t="s">
        <v>846</v>
      </c>
      <c r="B82" s="128" t="s">
        <v>555</v>
      </c>
      <c r="C82" s="128" t="s">
        <v>774</v>
      </c>
      <c r="D82" s="127">
        <v>12158</v>
      </c>
      <c r="E82" s="127">
        <v>208534</v>
      </c>
      <c r="F82" s="126">
        <v>16956</v>
      </c>
      <c r="G82" s="125">
        <v>8.1310482000000004</v>
      </c>
    </row>
    <row r="83" spans="1:7" s="124" customFormat="1" hidden="1" x14ac:dyDescent="0.35">
      <c r="A83" s="128" t="s">
        <v>847</v>
      </c>
      <c r="B83" s="128" t="s">
        <v>555</v>
      </c>
      <c r="C83" s="128" t="s">
        <v>769</v>
      </c>
      <c r="D83" s="127">
        <v>18476</v>
      </c>
      <c r="E83" s="127">
        <v>217898</v>
      </c>
      <c r="F83" s="126">
        <v>27869.200000000001</v>
      </c>
      <c r="G83" s="125">
        <v>12.790020999999999</v>
      </c>
    </row>
    <row r="84" spans="1:7" s="124" customFormat="1" hidden="1" x14ac:dyDescent="0.35">
      <c r="A84" s="128" t="s">
        <v>848</v>
      </c>
      <c r="B84" s="128" t="s">
        <v>555</v>
      </c>
      <c r="C84" s="128" t="s">
        <v>769</v>
      </c>
      <c r="D84" s="127">
        <v>9176</v>
      </c>
      <c r="E84" s="127">
        <v>108480</v>
      </c>
      <c r="F84" s="126">
        <v>14553</v>
      </c>
      <c r="G84" s="125">
        <v>13.415376</v>
      </c>
    </row>
    <row r="85" spans="1:7" s="124" customFormat="1" hidden="1" x14ac:dyDescent="0.35">
      <c r="A85" s="128" t="s">
        <v>849</v>
      </c>
      <c r="B85" s="128" t="s">
        <v>555</v>
      </c>
      <c r="C85" s="128" t="s">
        <v>769</v>
      </c>
      <c r="D85" s="127">
        <v>24393</v>
      </c>
      <c r="E85" s="127">
        <v>365980</v>
      </c>
      <c r="F85" s="126">
        <v>42605.599999999999</v>
      </c>
      <c r="G85" s="125">
        <v>11.64151</v>
      </c>
    </row>
    <row r="86" spans="1:7" s="124" customFormat="1" hidden="1" x14ac:dyDescent="0.35">
      <c r="A86" s="128" t="s">
        <v>850</v>
      </c>
      <c r="B86" s="128" t="s">
        <v>555</v>
      </c>
      <c r="C86" s="128" t="s">
        <v>766</v>
      </c>
      <c r="D86" s="127">
        <v>104853</v>
      </c>
      <c r="E86" s="127">
        <v>1163090</v>
      </c>
      <c r="F86" s="126">
        <v>179427.8</v>
      </c>
      <c r="G86" s="125">
        <v>15.426819999999999</v>
      </c>
    </row>
    <row r="87" spans="1:7" s="124" customFormat="1" hidden="1" x14ac:dyDescent="0.35">
      <c r="A87" s="128" t="s">
        <v>851</v>
      </c>
      <c r="B87" s="128" t="s">
        <v>555</v>
      </c>
      <c r="C87" s="128" t="s">
        <v>769</v>
      </c>
      <c r="D87" s="127">
        <v>12202</v>
      </c>
      <c r="E87" s="127">
        <v>177800</v>
      </c>
      <c r="F87" s="126">
        <v>20577.5</v>
      </c>
      <c r="G87" s="125">
        <v>11.573397</v>
      </c>
    </row>
    <row r="88" spans="1:7" s="124" customFormat="1" hidden="1" x14ac:dyDescent="0.35">
      <c r="A88" s="128" t="s">
        <v>852</v>
      </c>
      <c r="B88" s="128" t="s">
        <v>548</v>
      </c>
      <c r="C88" s="128" t="s">
        <v>766</v>
      </c>
      <c r="D88" s="127">
        <v>835</v>
      </c>
      <c r="E88" s="127">
        <v>4980</v>
      </c>
      <c r="F88" s="126">
        <v>514.29999999999995</v>
      </c>
      <c r="G88" s="125">
        <v>10.327309</v>
      </c>
    </row>
    <row r="89" spans="1:7" s="124" customFormat="1" hidden="1" x14ac:dyDescent="0.35">
      <c r="A89" s="128" t="s">
        <v>853</v>
      </c>
      <c r="B89" s="128" t="s">
        <v>548</v>
      </c>
      <c r="C89" s="128" t="s">
        <v>27</v>
      </c>
      <c r="D89" s="127">
        <v>319</v>
      </c>
      <c r="E89" s="127">
        <v>4809</v>
      </c>
      <c r="F89" s="126">
        <v>487.8</v>
      </c>
      <c r="G89" s="125">
        <v>10.143481</v>
      </c>
    </row>
    <row r="90" spans="1:7" s="124" customFormat="1" hidden="1" x14ac:dyDescent="0.35">
      <c r="A90" s="128" t="s">
        <v>854</v>
      </c>
      <c r="B90" s="128" t="s">
        <v>548</v>
      </c>
      <c r="C90" s="128" t="s">
        <v>766</v>
      </c>
      <c r="D90" s="127">
        <v>1177343</v>
      </c>
      <c r="E90" s="127">
        <v>14223711</v>
      </c>
      <c r="F90" s="126">
        <v>1913324.2</v>
      </c>
      <c r="G90" s="125">
        <v>13.451653</v>
      </c>
    </row>
    <row r="91" spans="1:7" s="124" customFormat="1" hidden="1" x14ac:dyDescent="0.35">
      <c r="A91" s="128" t="s">
        <v>855</v>
      </c>
      <c r="B91" s="128" t="s">
        <v>548</v>
      </c>
      <c r="C91" s="128" t="s">
        <v>774</v>
      </c>
      <c r="D91" s="127">
        <v>14737</v>
      </c>
      <c r="E91" s="127">
        <v>149683</v>
      </c>
      <c r="F91" s="126">
        <v>18255.099999999999</v>
      </c>
      <c r="G91" s="125">
        <v>12.195841</v>
      </c>
    </row>
    <row r="92" spans="1:7" s="124" customFormat="1" hidden="1" x14ac:dyDescent="0.35">
      <c r="A92" s="128" t="s">
        <v>856</v>
      </c>
      <c r="B92" s="128" t="s">
        <v>548</v>
      </c>
      <c r="C92" s="128" t="s">
        <v>769</v>
      </c>
      <c r="D92" s="127">
        <v>2468</v>
      </c>
      <c r="E92" s="127">
        <v>30546</v>
      </c>
      <c r="F92" s="126">
        <v>2549.8000000000002</v>
      </c>
      <c r="G92" s="125">
        <v>8.3474105000000005</v>
      </c>
    </row>
    <row r="93" spans="1:7" s="124" customFormat="1" hidden="1" x14ac:dyDescent="0.35">
      <c r="A93" s="128" t="s">
        <v>857</v>
      </c>
      <c r="B93" s="128" t="s">
        <v>548</v>
      </c>
      <c r="C93" s="128" t="s">
        <v>858</v>
      </c>
      <c r="D93" s="127">
        <v>4820</v>
      </c>
      <c r="E93" s="127">
        <v>56249</v>
      </c>
      <c r="F93" s="126">
        <v>6945</v>
      </c>
      <c r="G93" s="125">
        <v>12.346886</v>
      </c>
    </row>
    <row r="94" spans="1:7" s="124" customFormat="1" hidden="1" x14ac:dyDescent="0.35">
      <c r="A94" s="128" t="s">
        <v>859</v>
      </c>
      <c r="B94" s="128" t="s">
        <v>548</v>
      </c>
      <c r="C94" s="128" t="s">
        <v>858</v>
      </c>
      <c r="D94" s="127">
        <v>26875</v>
      </c>
      <c r="E94" s="127">
        <v>339498</v>
      </c>
      <c r="F94" s="126">
        <v>46527</v>
      </c>
      <c r="G94" s="125">
        <v>13.704646</v>
      </c>
    </row>
    <row r="95" spans="1:7" s="124" customFormat="1" hidden="1" x14ac:dyDescent="0.35">
      <c r="A95" s="128" t="s">
        <v>860</v>
      </c>
      <c r="B95" s="128" t="s">
        <v>548</v>
      </c>
      <c r="C95" s="128" t="s">
        <v>769</v>
      </c>
      <c r="D95" s="127">
        <v>1211</v>
      </c>
      <c r="E95" s="127">
        <v>22596</v>
      </c>
      <c r="F95" s="126">
        <v>2355.6999999999998</v>
      </c>
      <c r="G95" s="125">
        <v>10.425297</v>
      </c>
    </row>
    <row r="96" spans="1:7" s="124" customFormat="1" hidden="1" x14ac:dyDescent="0.35">
      <c r="A96" s="128" t="s">
        <v>861</v>
      </c>
      <c r="B96" s="128" t="s">
        <v>548</v>
      </c>
      <c r="C96" s="128" t="s">
        <v>769</v>
      </c>
      <c r="D96" s="127">
        <v>38970</v>
      </c>
      <c r="E96" s="127">
        <v>445260</v>
      </c>
      <c r="F96" s="126">
        <v>45136</v>
      </c>
      <c r="G96" s="125">
        <v>10.136998999999999</v>
      </c>
    </row>
    <row r="97" spans="1:7" s="124" customFormat="1" hidden="1" x14ac:dyDescent="0.35">
      <c r="A97" s="128" t="s">
        <v>862</v>
      </c>
      <c r="B97" s="128" t="s">
        <v>548</v>
      </c>
      <c r="C97" s="128" t="s">
        <v>766</v>
      </c>
      <c r="D97" s="127">
        <v>2305</v>
      </c>
      <c r="E97" s="127">
        <v>19053</v>
      </c>
      <c r="F97" s="126">
        <v>1568.4</v>
      </c>
      <c r="G97" s="125">
        <v>8.2317745000000002</v>
      </c>
    </row>
    <row r="98" spans="1:7" s="124" customFormat="1" hidden="1" x14ac:dyDescent="0.35">
      <c r="A98" s="128" t="s">
        <v>863</v>
      </c>
      <c r="B98" s="128" t="s">
        <v>548</v>
      </c>
      <c r="C98" s="128" t="s">
        <v>27</v>
      </c>
      <c r="D98" s="127">
        <v>26708</v>
      </c>
      <c r="E98" s="127">
        <v>166440</v>
      </c>
      <c r="F98" s="126">
        <v>23575</v>
      </c>
      <c r="G98" s="125">
        <v>14.164263</v>
      </c>
    </row>
    <row r="99" spans="1:7" s="124" customFormat="1" hidden="1" x14ac:dyDescent="0.35">
      <c r="A99" s="128" t="s">
        <v>864</v>
      </c>
      <c r="B99" s="128" t="s">
        <v>548</v>
      </c>
      <c r="C99" s="128" t="s">
        <v>769</v>
      </c>
      <c r="D99" s="127">
        <v>37780</v>
      </c>
      <c r="E99" s="127">
        <v>271994</v>
      </c>
      <c r="F99" s="126">
        <v>37722</v>
      </c>
      <c r="G99" s="125">
        <v>13.868688000000001</v>
      </c>
    </row>
    <row r="100" spans="1:7" s="124" customFormat="1" hidden="1" x14ac:dyDescent="0.35">
      <c r="A100" s="128" t="s">
        <v>865</v>
      </c>
      <c r="B100" s="128" t="s">
        <v>548</v>
      </c>
      <c r="C100" s="128" t="s">
        <v>858</v>
      </c>
      <c r="D100" s="127">
        <v>990993</v>
      </c>
      <c r="E100" s="127">
        <v>14023652</v>
      </c>
      <c r="F100" s="126">
        <v>1612997</v>
      </c>
      <c r="G100" s="125">
        <v>11.501975</v>
      </c>
    </row>
    <row r="101" spans="1:7" s="124" customFormat="1" hidden="1" x14ac:dyDescent="0.35">
      <c r="A101" s="128" t="s">
        <v>866</v>
      </c>
      <c r="B101" s="128" t="s">
        <v>548</v>
      </c>
      <c r="C101" s="128" t="s">
        <v>867</v>
      </c>
      <c r="D101" s="127">
        <v>2756</v>
      </c>
      <c r="E101" s="127">
        <v>31319</v>
      </c>
      <c r="F101" s="126">
        <v>4077</v>
      </c>
      <c r="G101" s="125" t="s">
        <v>868</v>
      </c>
    </row>
    <row r="102" spans="1:7" s="124" customFormat="1" hidden="1" x14ac:dyDescent="0.35">
      <c r="A102" s="128" t="s">
        <v>869</v>
      </c>
      <c r="B102" s="128" t="s">
        <v>548</v>
      </c>
      <c r="C102" s="128" t="s">
        <v>769</v>
      </c>
      <c r="D102" s="127">
        <v>45026</v>
      </c>
      <c r="E102" s="127">
        <v>391104</v>
      </c>
      <c r="F102" s="126">
        <v>56953</v>
      </c>
      <c r="G102" s="125">
        <v>14.562111</v>
      </c>
    </row>
    <row r="103" spans="1:7" s="124" customFormat="1" hidden="1" x14ac:dyDescent="0.35">
      <c r="A103" s="128" t="s">
        <v>870</v>
      </c>
      <c r="B103" s="128" t="s">
        <v>548</v>
      </c>
      <c r="C103" s="128" t="s">
        <v>867</v>
      </c>
      <c r="D103" s="127">
        <v>11287</v>
      </c>
      <c r="E103" s="127">
        <v>176964</v>
      </c>
      <c r="F103" s="126">
        <v>17489.599999999999</v>
      </c>
      <c r="G103" s="125" t="s">
        <v>868</v>
      </c>
    </row>
    <row r="104" spans="1:7" s="124" customFormat="1" hidden="1" x14ac:dyDescent="0.35">
      <c r="A104" s="128" t="s">
        <v>871</v>
      </c>
      <c r="B104" s="128" t="s">
        <v>548</v>
      </c>
      <c r="C104" s="128" t="s">
        <v>867</v>
      </c>
      <c r="D104" s="127">
        <v>2597</v>
      </c>
      <c r="E104" s="127">
        <v>32332</v>
      </c>
      <c r="F104" s="126">
        <v>4072.8</v>
      </c>
      <c r="G104" s="125" t="s">
        <v>868</v>
      </c>
    </row>
    <row r="105" spans="1:7" s="124" customFormat="1" hidden="1" x14ac:dyDescent="0.35">
      <c r="A105" s="128" t="s">
        <v>872</v>
      </c>
      <c r="B105" s="128" t="s">
        <v>548</v>
      </c>
      <c r="C105" s="128" t="s">
        <v>867</v>
      </c>
      <c r="D105" s="127">
        <v>33191</v>
      </c>
      <c r="E105" s="127">
        <v>431772</v>
      </c>
      <c r="F105" s="126">
        <v>57847.9</v>
      </c>
      <c r="G105" s="125" t="s">
        <v>868</v>
      </c>
    </row>
    <row r="106" spans="1:7" s="124" customFormat="1" hidden="1" x14ac:dyDescent="0.35">
      <c r="A106" s="128" t="s">
        <v>873</v>
      </c>
      <c r="B106" s="128" t="s">
        <v>548</v>
      </c>
      <c r="C106" s="128" t="s">
        <v>867</v>
      </c>
      <c r="D106" s="127">
        <v>40230</v>
      </c>
      <c r="E106" s="127">
        <v>462058</v>
      </c>
      <c r="F106" s="126">
        <v>55635</v>
      </c>
      <c r="G106" s="125" t="s">
        <v>868</v>
      </c>
    </row>
    <row r="107" spans="1:7" s="124" customFormat="1" hidden="1" x14ac:dyDescent="0.35">
      <c r="A107" s="128" t="s">
        <v>874</v>
      </c>
      <c r="B107" s="128" t="s">
        <v>548</v>
      </c>
      <c r="C107" s="128" t="s">
        <v>769</v>
      </c>
      <c r="D107" s="127">
        <v>48381</v>
      </c>
      <c r="E107" s="127">
        <v>530458</v>
      </c>
      <c r="F107" s="126">
        <v>75766.3</v>
      </c>
      <c r="G107" s="125">
        <v>14.283185</v>
      </c>
    </row>
    <row r="108" spans="1:7" s="124" customFormat="1" hidden="1" x14ac:dyDescent="0.35">
      <c r="A108" s="128" t="s">
        <v>875</v>
      </c>
      <c r="B108" s="128" t="s">
        <v>548</v>
      </c>
      <c r="C108" s="128" t="s">
        <v>766</v>
      </c>
      <c r="D108" s="127">
        <v>398938</v>
      </c>
      <c r="E108" s="127">
        <v>3820049</v>
      </c>
      <c r="F108" s="126">
        <v>511947.9</v>
      </c>
      <c r="G108" s="125">
        <v>13.401605999999999</v>
      </c>
    </row>
    <row r="109" spans="1:7" s="124" customFormat="1" hidden="1" x14ac:dyDescent="0.35">
      <c r="A109" s="128" t="s">
        <v>876</v>
      </c>
      <c r="B109" s="128" t="s">
        <v>548</v>
      </c>
      <c r="C109" s="128" t="s">
        <v>766</v>
      </c>
      <c r="D109" s="127">
        <v>90640</v>
      </c>
      <c r="E109" s="127">
        <v>1006138</v>
      </c>
      <c r="F109" s="126">
        <v>105907</v>
      </c>
      <c r="G109" s="125">
        <v>10.526090999999999</v>
      </c>
    </row>
    <row r="110" spans="1:7" s="124" customFormat="1" hidden="1" x14ac:dyDescent="0.35">
      <c r="A110" s="128" t="s">
        <v>877</v>
      </c>
      <c r="B110" s="128" t="s">
        <v>548</v>
      </c>
      <c r="C110" s="128" t="s">
        <v>878</v>
      </c>
      <c r="D110" s="127">
        <v>11177</v>
      </c>
      <c r="E110" s="127">
        <v>119747</v>
      </c>
      <c r="F110" s="126">
        <v>13044</v>
      </c>
      <c r="G110" s="125">
        <v>10.892965999999999</v>
      </c>
    </row>
    <row r="111" spans="1:7" s="124" customFormat="1" hidden="1" x14ac:dyDescent="0.35">
      <c r="A111" s="128" t="s">
        <v>879</v>
      </c>
      <c r="B111" s="128" t="s">
        <v>532</v>
      </c>
      <c r="C111" s="128" t="s">
        <v>774</v>
      </c>
      <c r="D111" s="127">
        <v>32044</v>
      </c>
      <c r="E111" s="127">
        <v>131126</v>
      </c>
      <c r="F111" s="126">
        <v>26519.1</v>
      </c>
      <c r="G111" s="125">
        <v>20.224136000000001</v>
      </c>
    </row>
    <row r="112" spans="1:7" s="124" customFormat="1" hidden="1" x14ac:dyDescent="0.35">
      <c r="A112" s="128" t="s">
        <v>880</v>
      </c>
      <c r="B112" s="128" t="s">
        <v>532</v>
      </c>
      <c r="C112" s="128" t="s">
        <v>766</v>
      </c>
      <c r="D112" s="127">
        <v>23091</v>
      </c>
      <c r="E112" s="127">
        <v>87207</v>
      </c>
      <c r="F112" s="126">
        <v>26509.5</v>
      </c>
      <c r="G112" s="125">
        <v>30.398363</v>
      </c>
    </row>
    <row r="113" spans="1:7" s="124" customFormat="1" hidden="1" x14ac:dyDescent="0.35">
      <c r="A113" s="128" t="s">
        <v>881</v>
      </c>
      <c r="B113" s="128" t="s">
        <v>532</v>
      </c>
      <c r="C113" s="128" t="s">
        <v>774</v>
      </c>
      <c r="D113" s="127">
        <v>1075</v>
      </c>
      <c r="E113" s="127">
        <v>14988</v>
      </c>
      <c r="F113" s="126">
        <v>2259</v>
      </c>
      <c r="G113" s="125">
        <v>15.072058</v>
      </c>
    </row>
    <row r="114" spans="1:7" s="124" customFormat="1" hidden="1" x14ac:dyDescent="0.35">
      <c r="A114" s="128" t="s">
        <v>882</v>
      </c>
      <c r="B114" s="128" t="s">
        <v>532</v>
      </c>
      <c r="C114" s="128" t="s">
        <v>774</v>
      </c>
      <c r="D114" s="127">
        <v>103666</v>
      </c>
      <c r="E114" s="127">
        <v>584098</v>
      </c>
      <c r="F114" s="126">
        <v>99110</v>
      </c>
      <c r="G114" s="125">
        <v>16.968043000000002</v>
      </c>
    </row>
    <row r="115" spans="1:7" s="124" customFormat="1" hidden="1" x14ac:dyDescent="0.35">
      <c r="A115" s="128" t="s">
        <v>883</v>
      </c>
      <c r="B115" s="128" t="s">
        <v>532</v>
      </c>
      <c r="C115" s="128" t="s">
        <v>774</v>
      </c>
      <c r="D115" s="127">
        <v>14888</v>
      </c>
      <c r="E115" s="127">
        <v>97767</v>
      </c>
      <c r="F115" s="126">
        <v>13499</v>
      </c>
      <c r="G115" s="125">
        <v>13.807316999999999</v>
      </c>
    </row>
    <row r="116" spans="1:7" s="124" customFormat="1" hidden="1" x14ac:dyDescent="0.35">
      <c r="A116" s="128" t="s">
        <v>884</v>
      </c>
      <c r="B116" s="128" t="s">
        <v>532</v>
      </c>
      <c r="C116" s="128" t="s">
        <v>774</v>
      </c>
      <c r="D116" s="127">
        <v>46152</v>
      </c>
      <c r="E116" s="127">
        <v>286558</v>
      </c>
      <c r="F116" s="126">
        <v>45553</v>
      </c>
      <c r="G116" s="125">
        <v>15.896606999999999</v>
      </c>
    </row>
    <row r="117" spans="1:7" s="124" customFormat="1" hidden="1" x14ac:dyDescent="0.35">
      <c r="A117" s="128" t="s">
        <v>885</v>
      </c>
      <c r="B117" s="128" t="s">
        <v>532</v>
      </c>
      <c r="C117" s="128" t="s">
        <v>774</v>
      </c>
      <c r="D117" s="127">
        <v>17248</v>
      </c>
      <c r="E117" s="127">
        <v>110211</v>
      </c>
      <c r="F117" s="126">
        <v>16499.099999999999</v>
      </c>
      <c r="G117" s="125">
        <v>14.970466</v>
      </c>
    </row>
    <row r="118" spans="1:7" s="124" customFormat="1" hidden="1" x14ac:dyDescent="0.35">
      <c r="A118" s="128" t="s">
        <v>886</v>
      </c>
      <c r="B118" s="128" t="s">
        <v>532</v>
      </c>
      <c r="C118" s="128" t="s">
        <v>774</v>
      </c>
      <c r="D118" s="127">
        <v>1287</v>
      </c>
      <c r="E118" s="127">
        <v>8163</v>
      </c>
      <c r="F118" s="126">
        <v>1245.2</v>
      </c>
      <c r="G118" s="125">
        <v>15.254196</v>
      </c>
    </row>
    <row r="119" spans="1:7" s="124" customFormat="1" hidden="1" x14ac:dyDescent="0.35">
      <c r="A119" s="128" t="s">
        <v>887</v>
      </c>
      <c r="B119" s="128" t="s">
        <v>532</v>
      </c>
      <c r="C119" s="128" t="s">
        <v>774</v>
      </c>
      <c r="D119" s="127">
        <v>76757</v>
      </c>
      <c r="E119" s="127">
        <v>382841</v>
      </c>
      <c r="F119" s="126">
        <v>83177.899999999994</v>
      </c>
      <c r="G119" s="125">
        <v>21.726486999999999</v>
      </c>
    </row>
    <row r="120" spans="1:7" s="124" customFormat="1" hidden="1" x14ac:dyDescent="0.35">
      <c r="A120" s="128" t="s">
        <v>888</v>
      </c>
      <c r="B120" s="128" t="s">
        <v>532</v>
      </c>
      <c r="C120" s="128" t="s">
        <v>774</v>
      </c>
      <c r="D120" s="127">
        <v>23081</v>
      </c>
      <c r="E120" s="127">
        <v>165998</v>
      </c>
      <c r="F120" s="126">
        <v>32070.799999999999</v>
      </c>
      <c r="G120" s="125">
        <v>19.319991999999999</v>
      </c>
    </row>
    <row r="121" spans="1:7" s="124" customFormat="1" hidden="1" x14ac:dyDescent="0.35">
      <c r="A121" s="128" t="s">
        <v>889</v>
      </c>
      <c r="B121" s="128" t="s">
        <v>532</v>
      </c>
      <c r="C121" s="128" t="s">
        <v>774</v>
      </c>
      <c r="D121" s="127">
        <v>6539</v>
      </c>
      <c r="E121" s="127">
        <v>48922</v>
      </c>
      <c r="F121" s="126">
        <v>12887.7</v>
      </c>
      <c r="G121" s="125">
        <v>26.343363</v>
      </c>
    </row>
    <row r="122" spans="1:7" s="124" customFormat="1" hidden="1" x14ac:dyDescent="0.35">
      <c r="A122" s="128" t="s">
        <v>890</v>
      </c>
      <c r="B122" s="128" t="s">
        <v>532</v>
      </c>
      <c r="C122" s="128" t="s">
        <v>774</v>
      </c>
      <c r="D122" s="127">
        <v>25882</v>
      </c>
      <c r="E122" s="127">
        <v>155352</v>
      </c>
      <c r="F122" s="126">
        <v>25220</v>
      </c>
      <c r="G122" s="125">
        <v>16.234100999999999</v>
      </c>
    </row>
    <row r="123" spans="1:7" s="124" customFormat="1" hidden="1" x14ac:dyDescent="0.35">
      <c r="A123" s="128" t="s">
        <v>891</v>
      </c>
      <c r="B123" s="128" t="s">
        <v>532</v>
      </c>
      <c r="C123" s="128" t="s">
        <v>774</v>
      </c>
      <c r="D123" s="127">
        <v>56912</v>
      </c>
      <c r="E123" s="127">
        <v>327820</v>
      </c>
      <c r="F123" s="126">
        <v>68928.100000000006</v>
      </c>
      <c r="G123" s="125">
        <v>21.026202999999999</v>
      </c>
    </row>
    <row r="124" spans="1:7" s="124" customFormat="1" hidden="1" x14ac:dyDescent="0.35">
      <c r="A124" s="128" t="s">
        <v>892</v>
      </c>
      <c r="B124" s="128" t="s">
        <v>532</v>
      </c>
      <c r="C124" s="128" t="s">
        <v>774</v>
      </c>
      <c r="D124" s="127">
        <v>38172</v>
      </c>
      <c r="E124" s="127">
        <v>390594</v>
      </c>
      <c r="F124" s="126">
        <v>63367</v>
      </c>
      <c r="G124" s="125">
        <v>16.223239</v>
      </c>
    </row>
    <row r="125" spans="1:7" s="124" customFormat="1" hidden="1" x14ac:dyDescent="0.35">
      <c r="A125" s="128" t="s">
        <v>893</v>
      </c>
      <c r="B125" s="128" t="s">
        <v>532</v>
      </c>
      <c r="C125" s="128" t="s">
        <v>774</v>
      </c>
      <c r="D125" s="127">
        <v>99280</v>
      </c>
      <c r="E125" s="127">
        <v>758661</v>
      </c>
      <c r="F125" s="126">
        <v>130918</v>
      </c>
      <c r="G125" s="125">
        <v>17.256456</v>
      </c>
    </row>
    <row r="126" spans="1:7" s="124" customFormat="1" hidden="1" x14ac:dyDescent="0.35">
      <c r="A126" s="128" t="s">
        <v>894</v>
      </c>
      <c r="B126" s="128" t="s">
        <v>532</v>
      </c>
      <c r="C126" s="128" t="s">
        <v>774</v>
      </c>
      <c r="D126" s="127">
        <v>58245</v>
      </c>
      <c r="E126" s="127">
        <v>490170</v>
      </c>
      <c r="F126" s="126">
        <v>77581.5</v>
      </c>
      <c r="G126" s="125">
        <v>15.827468</v>
      </c>
    </row>
    <row r="127" spans="1:7" s="124" customFormat="1" hidden="1" x14ac:dyDescent="0.35">
      <c r="A127" s="128" t="s">
        <v>895</v>
      </c>
      <c r="B127" s="128" t="s">
        <v>532</v>
      </c>
      <c r="C127" s="128" t="s">
        <v>774</v>
      </c>
      <c r="D127" s="127">
        <v>48756</v>
      </c>
      <c r="E127" s="127">
        <v>260759</v>
      </c>
      <c r="F127" s="126">
        <v>34165</v>
      </c>
      <c r="G127" s="125">
        <v>13.102136</v>
      </c>
    </row>
    <row r="128" spans="1:7" s="124" customFormat="1" hidden="1" x14ac:dyDescent="0.35">
      <c r="A128" s="128" t="s">
        <v>896</v>
      </c>
      <c r="B128" s="128" t="s">
        <v>532</v>
      </c>
      <c r="C128" s="128" t="s">
        <v>774</v>
      </c>
      <c r="D128" s="127">
        <v>74</v>
      </c>
      <c r="E128" s="127">
        <v>323</v>
      </c>
      <c r="F128" s="126">
        <v>37.4</v>
      </c>
      <c r="G128" s="125">
        <v>11.578946999999999</v>
      </c>
    </row>
    <row r="129" spans="1:7" s="124" customFormat="1" hidden="1" x14ac:dyDescent="0.35">
      <c r="A129" s="128" t="s">
        <v>897</v>
      </c>
      <c r="B129" s="128" t="s">
        <v>532</v>
      </c>
      <c r="C129" s="128" t="s">
        <v>858</v>
      </c>
      <c r="D129" s="127">
        <v>137541</v>
      </c>
      <c r="E129" s="127">
        <v>1906372</v>
      </c>
      <c r="F129" s="126">
        <v>274852</v>
      </c>
      <c r="G129" s="125">
        <v>14.417543</v>
      </c>
    </row>
    <row r="130" spans="1:7" s="124" customFormat="1" hidden="1" x14ac:dyDescent="0.35">
      <c r="A130" s="128" t="s">
        <v>898</v>
      </c>
      <c r="B130" s="128" t="s">
        <v>532</v>
      </c>
      <c r="C130" s="128" t="s">
        <v>766</v>
      </c>
      <c r="D130" s="127">
        <v>43546</v>
      </c>
      <c r="E130" s="127">
        <v>294677</v>
      </c>
      <c r="F130" s="126">
        <v>44868.800000000003</v>
      </c>
      <c r="G130" s="125">
        <v>15.226433999999999</v>
      </c>
    </row>
    <row r="131" spans="1:7" s="124" customFormat="1" hidden="1" x14ac:dyDescent="0.35">
      <c r="A131" s="128" t="s">
        <v>899</v>
      </c>
      <c r="B131" s="128" t="s">
        <v>532</v>
      </c>
      <c r="C131" s="128" t="s">
        <v>774</v>
      </c>
      <c r="D131" s="127">
        <v>1367014</v>
      </c>
      <c r="E131" s="127">
        <v>8184654</v>
      </c>
      <c r="F131" s="126">
        <v>1734455.8</v>
      </c>
      <c r="G131" s="125">
        <v>21.191559000000002</v>
      </c>
    </row>
    <row r="132" spans="1:7" s="124" customFormat="1" hidden="1" x14ac:dyDescent="0.35">
      <c r="A132" s="128" t="s">
        <v>900</v>
      </c>
      <c r="B132" s="128" t="s">
        <v>532</v>
      </c>
      <c r="C132" s="128" t="s">
        <v>858</v>
      </c>
      <c r="D132" s="127">
        <v>10104</v>
      </c>
      <c r="E132" s="127">
        <v>81189</v>
      </c>
      <c r="F132" s="126">
        <v>14907.5</v>
      </c>
      <c r="G132" s="125">
        <v>18.361478000000002</v>
      </c>
    </row>
    <row r="133" spans="1:7" s="124" customFormat="1" hidden="1" x14ac:dyDescent="0.35">
      <c r="A133" s="128" t="s">
        <v>901</v>
      </c>
      <c r="B133" s="128" t="s">
        <v>532</v>
      </c>
      <c r="C133" s="128" t="s">
        <v>858</v>
      </c>
      <c r="D133" s="127">
        <v>101784</v>
      </c>
      <c r="E133" s="127">
        <v>994657</v>
      </c>
      <c r="F133" s="126">
        <v>179506</v>
      </c>
      <c r="G133" s="125">
        <v>18.047025000000001</v>
      </c>
    </row>
    <row r="134" spans="1:7" s="124" customFormat="1" hidden="1" x14ac:dyDescent="0.35">
      <c r="A134" s="128" t="s">
        <v>902</v>
      </c>
      <c r="B134" s="128" t="s">
        <v>532</v>
      </c>
      <c r="C134" s="128" t="s">
        <v>766</v>
      </c>
      <c r="D134" s="127">
        <v>36300</v>
      </c>
      <c r="E134" s="127">
        <v>390203</v>
      </c>
      <c r="F134" s="126">
        <v>50657.4</v>
      </c>
      <c r="G134" s="125">
        <v>12.982319</v>
      </c>
    </row>
    <row r="135" spans="1:7" s="124" customFormat="1" hidden="1" x14ac:dyDescent="0.35">
      <c r="A135" s="128" t="s">
        <v>903</v>
      </c>
      <c r="B135" s="128" t="s">
        <v>532</v>
      </c>
      <c r="C135" s="128" t="s">
        <v>766</v>
      </c>
      <c r="D135" s="127">
        <v>1958976</v>
      </c>
      <c r="E135" s="127">
        <v>13619313</v>
      </c>
      <c r="F135" s="126">
        <v>3522560</v>
      </c>
      <c r="G135" s="125">
        <v>25.864446999999998</v>
      </c>
    </row>
    <row r="136" spans="1:7" s="124" customFormat="1" hidden="1" x14ac:dyDescent="0.35">
      <c r="A136" s="128" t="s">
        <v>904</v>
      </c>
      <c r="B136" s="128" t="s">
        <v>532</v>
      </c>
      <c r="C136" s="128" t="s">
        <v>858</v>
      </c>
      <c r="D136" s="127">
        <v>571078</v>
      </c>
      <c r="E136" s="127">
        <v>4752214</v>
      </c>
      <c r="F136" s="126">
        <v>770375.3</v>
      </c>
      <c r="G136" s="125">
        <v>16.210871000000001</v>
      </c>
    </row>
    <row r="137" spans="1:7" s="124" customFormat="1" hidden="1" x14ac:dyDescent="0.35">
      <c r="A137" s="128" t="s">
        <v>905</v>
      </c>
      <c r="B137" s="128" t="s">
        <v>532</v>
      </c>
      <c r="C137" s="128" t="s">
        <v>766</v>
      </c>
      <c r="D137" s="127">
        <v>1285917</v>
      </c>
      <c r="E137" s="127">
        <v>5657323</v>
      </c>
      <c r="F137" s="126">
        <v>1733861.1</v>
      </c>
      <c r="G137" s="125">
        <v>30.648084000000001</v>
      </c>
    </row>
    <row r="138" spans="1:7" s="124" customFormat="1" hidden="1" x14ac:dyDescent="0.35">
      <c r="A138" s="128" t="s">
        <v>906</v>
      </c>
      <c r="B138" s="128" t="s">
        <v>532</v>
      </c>
      <c r="C138" s="128" t="s">
        <v>766</v>
      </c>
      <c r="D138" s="127">
        <v>3373642</v>
      </c>
      <c r="E138" s="127">
        <v>22875129</v>
      </c>
      <c r="F138" s="126">
        <v>4880097</v>
      </c>
      <c r="G138" s="125">
        <v>21.333637</v>
      </c>
    </row>
    <row r="139" spans="1:7" s="124" customFormat="1" hidden="1" x14ac:dyDescent="0.35">
      <c r="A139" s="128" t="s">
        <v>866</v>
      </c>
      <c r="B139" s="128" t="s">
        <v>532</v>
      </c>
      <c r="C139" s="128" t="s">
        <v>867</v>
      </c>
      <c r="D139" s="127">
        <v>18550</v>
      </c>
      <c r="E139" s="127">
        <v>156397</v>
      </c>
      <c r="F139" s="126">
        <v>31317</v>
      </c>
      <c r="G139" s="125" t="s">
        <v>868</v>
      </c>
    </row>
    <row r="140" spans="1:7" s="124" customFormat="1" hidden="1" x14ac:dyDescent="0.35">
      <c r="A140" s="128" t="s">
        <v>870</v>
      </c>
      <c r="B140" s="128" t="s">
        <v>532</v>
      </c>
      <c r="C140" s="128" t="s">
        <v>867</v>
      </c>
      <c r="D140" s="127">
        <v>52652</v>
      </c>
      <c r="E140" s="127">
        <v>436211</v>
      </c>
      <c r="F140" s="126">
        <v>84960.9</v>
      </c>
      <c r="G140" s="125" t="s">
        <v>868</v>
      </c>
    </row>
    <row r="141" spans="1:7" s="124" customFormat="1" hidden="1" x14ac:dyDescent="0.35">
      <c r="A141" s="128" t="s">
        <v>871</v>
      </c>
      <c r="B141" s="128" t="s">
        <v>532</v>
      </c>
      <c r="C141" s="128" t="s">
        <v>867</v>
      </c>
      <c r="D141" s="127">
        <v>29614</v>
      </c>
      <c r="E141" s="127">
        <v>253382</v>
      </c>
      <c r="F141" s="126">
        <v>46047.4</v>
      </c>
      <c r="G141" s="125" t="s">
        <v>868</v>
      </c>
    </row>
    <row r="142" spans="1:7" s="124" customFormat="1" hidden="1" x14ac:dyDescent="0.35">
      <c r="A142" s="128" t="s">
        <v>872</v>
      </c>
      <c r="B142" s="128" t="s">
        <v>532</v>
      </c>
      <c r="C142" s="128" t="s">
        <v>867</v>
      </c>
      <c r="D142" s="127">
        <v>198852</v>
      </c>
      <c r="E142" s="127">
        <v>1598109</v>
      </c>
      <c r="F142" s="126">
        <v>336268.6</v>
      </c>
      <c r="G142" s="125" t="s">
        <v>868</v>
      </c>
    </row>
    <row r="143" spans="1:7" s="124" customFormat="1" hidden="1" x14ac:dyDescent="0.35">
      <c r="A143" s="128" t="s">
        <v>907</v>
      </c>
      <c r="B143" s="128" t="s">
        <v>532</v>
      </c>
      <c r="C143" s="128" t="s">
        <v>769</v>
      </c>
      <c r="D143" s="127">
        <v>2838</v>
      </c>
      <c r="E143" s="127">
        <v>34669</v>
      </c>
      <c r="F143" s="126">
        <v>3506.1</v>
      </c>
      <c r="G143" s="125">
        <v>10.113068999999999</v>
      </c>
    </row>
    <row r="144" spans="1:7" s="124" customFormat="1" hidden="1" x14ac:dyDescent="0.35">
      <c r="A144" s="128" t="s">
        <v>873</v>
      </c>
      <c r="B144" s="128" t="s">
        <v>532</v>
      </c>
      <c r="C144" s="128" t="s">
        <v>867</v>
      </c>
      <c r="D144" s="127">
        <v>147344</v>
      </c>
      <c r="E144" s="127">
        <v>1030214</v>
      </c>
      <c r="F144" s="126">
        <v>191918</v>
      </c>
      <c r="G144" s="125" t="s">
        <v>868</v>
      </c>
    </row>
    <row r="145" spans="1:7" s="124" customFormat="1" hidden="1" x14ac:dyDescent="0.35">
      <c r="A145" s="128" t="s">
        <v>908</v>
      </c>
      <c r="B145" s="128" t="s">
        <v>532</v>
      </c>
      <c r="C145" s="128" t="s">
        <v>858</v>
      </c>
      <c r="D145" s="127">
        <v>77980</v>
      </c>
      <c r="E145" s="127">
        <v>827277</v>
      </c>
      <c r="F145" s="126">
        <v>131443</v>
      </c>
      <c r="G145" s="125">
        <v>15.888631999999999</v>
      </c>
    </row>
    <row r="146" spans="1:7" s="124" customFormat="1" hidden="1" x14ac:dyDescent="0.35">
      <c r="A146" s="128" t="s">
        <v>909</v>
      </c>
      <c r="B146" s="128" t="s">
        <v>532</v>
      </c>
      <c r="C146" s="128" t="s">
        <v>769</v>
      </c>
      <c r="D146" s="127">
        <v>12</v>
      </c>
      <c r="E146" s="127">
        <v>101</v>
      </c>
      <c r="F146" s="126">
        <v>15.1</v>
      </c>
      <c r="G146" s="125">
        <v>14.950495</v>
      </c>
    </row>
    <row r="147" spans="1:7" x14ac:dyDescent="0.35">
      <c r="A147" s="788" t="s">
        <v>910</v>
      </c>
      <c r="B147" s="788" t="s">
        <v>547</v>
      </c>
      <c r="C147" s="788" t="s">
        <v>766</v>
      </c>
      <c r="D147" s="789">
        <v>87250</v>
      </c>
      <c r="E147" s="789">
        <v>640380</v>
      </c>
      <c r="F147" s="790">
        <v>115212</v>
      </c>
      <c r="G147" s="791">
        <v>17.991192999999999</v>
      </c>
    </row>
    <row r="148" spans="1:7" x14ac:dyDescent="0.35">
      <c r="A148" s="788" t="s">
        <v>911</v>
      </c>
      <c r="B148" s="788" t="s">
        <v>547</v>
      </c>
      <c r="C148" s="788" t="s">
        <v>769</v>
      </c>
      <c r="D148" s="789">
        <v>155798</v>
      </c>
      <c r="E148" s="789">
        <v>1681626</v>
      </c>
      <c r="F148" s="790">
        <v>226547</v>
      </c>
      <c r="G148" s="791">
        <v>13.471902</v>
      </c>
    </row>
    <row r="149" spans="1:7" x14ac:dyDescent="0.35">
      <c r="A149" s="788" t="s">
        <v>912</v>
      </c>
      <c r="B149" s="788" t="s">
        <v>547</v>
      </c>
      <c r="C149" s="788" t="s">
        <v>774</v>
      </c>
      <c r="D149" s="789">
        <v>206362</v>
      </c>
      <c r="E149" s="789">
        <v>1632072</v>
      </c>
      <c r="F149" s="790">
        <v>217612.5</v>
      </c>
      <c r="G149" s="791">
        <v>13.333511</v>
      </c>
    </row>
    <row r="150" spans="1:7" x14ac:dyDescent="0.35">
      <c r="A150" s="788" t="s">
        <v>913</v>
      </c>
      <c r="B150" s="788" t="s">
        <v>547</v>
      </c>
      <c r="C150" s="788" t="s">
        <v>774</v>
      </c>
      <c r="D150" s="789">
        <v>68924</v>
      </c>
      <c r="E150" s="789">
        <v>536932</v>
      </c>
      <c r="F150" s="790">
        <v>63676.7</v>
      </c>
      <c r="G150" s="791">
        <v>11.859360000000001</v>
      </c>
    </row>
    <row r="151" spans="1:7" x14ac:dyDescent="0.35">
      <c r="A151" s="788" t="s">
        <v>914</v>
      </c>
      <c r="B151" s="788" t="s">
        <v>547</v>
      </c>
      <c r="C151" s="788" t="s">
        <v>774</v>
      </c>
      <c r="D151" s="789">
        <v>5823</v>
      </c>
      <c r="E151" s="789">
        <v>52652</v>
      </c>
      <c r="F151" s="790">
        <v>3641.5</v>
      </c>
      <c r="G151" s="791">
        <v>6.9161665000000001</v>
      </c>
    </row>
    <row r="152" spans="1:7" x14ac:dyDescent="0.35">
      <c r="A152" s="788" t="s">
        <v>915</v>
      </c>
      <c r="B152" s="788" t="s">
        <v>547</v>
      </c>
      <c r="C152" s="788" t="s">
        <v>774</v>
      </c>
      <c r="D152" s="789">
        <v>16749</v>
      </c>
      <c r="E152" s="789">
        <v>158284</v>
      </c>
      <c r="F152" s="790">
        <v>14295</v>
      </c>
      <c r="G152" s="791">
        <v>9.0312350000000006</v>
      </c>
    </row>
    <row r="153" spans="1:7" x14ac:dyDescent="0.35">
      <c r="A153" s="788" t="s">
        <v>916</v>
      </c>
      <c r="B153" s="788" t="s">
        <v>547</v>
      </c>
      <c r="C153" s="788" t="s">
        <v>774</v>
      </c>
      <c r="D153" s="789">
        <v>39688</v>
      </c>
      <c r="E153" s="789">
        <v>342300</v>
      </c>
      <c r="F153" s="790">
        <v>37000.1</v>
      </c>
      <c r="G153" s="791">
        <v>10.809260999999999</v>
      </c>
    </row>
    <row r="154" spans="1:7" x14ac:dyDescent="0.35">
      <c r="A154" s="788" t="s">
        <v>917</v>
      </c>
      <c r="B154" s="788" t="s">
        <v>547</v>
      </c>
      <c r="C154" s="788" t="s">
        <v>774</v>
      </c>
      <c r="D154" s="789">
        <v>33990</v>
      </c>
      <c r="E154" s="789">
        <v>275237</v>
      </c>
      <c r="F154" s="790">
        <v>33203.599999999999</v>
      </c>
      <c r="G154" s="791">
        <v>12.063639999999999</v>
      </c>
    </row>
    <row r="155" spans="1:7" x14ac:dyDescent="0.35">
      <c r="A155" s="788" t="s">
        <v>918</v>
      </c>
      <c r="B155" s="788" t="s">
        <v>547</v>
      </c>
      <c r="C155" s="788" t="s">
        <v>769</v>
      </c>
      <c r="D155" s="789">
        <v>31096</v>
      </c>
      <c r="E155" s="789">
        <v>277129</v>
      </c>
      <c r="F155" s="790">
        <v>41272</v>
      </c>
      <c r="G155" s="791">
        <v>14.892702999999999</v>
      </c>
    </row>
    <row r="156" spans="1:7" x14ac:dyDescent="0.35">
      <c r="A156" s="788" t="s">
        <v>919</v>
      </c>
      <c r="B156" s="788" t="s">
        <v>547</v>
      </c>
      <c r="C156" s="788" t="s">
        <v>769</v>
      </c>
      <c r="D156" s="789">
        <v>11793</v>
      </c>
      <c r="E156" s="789">
        <v>99064</v>
      </c>
      <c r="F156" s="790">
        <v>14852.2</v>
      </c>
      <c r="G156" s="791">
        <v>14.99253</v>
      </c>
    </row>
    <row r="157" spans="1:7" x14ac:dyDescent="0.35">
      <c r="A157" s="788" t="s">
        <v>920</v>
      </c>
      <c r="B157" s="788" t="s">
        <v>547</v>
      </c>
      <c r="C157" s="788" t="s">
        <v>769</v>
      </c>
      <c r="D157" s="789">
        <v>16524</v>
      </c>
      <c r="E157" s="789">
        <v>167711</v>
      </c>
      <c r="F157" s="790">
        <v>23032</v>
      </c>
      <c r="G157" s="791">
        <v>13.733148</v>
      </c>
    </row>
    <row r="158" spans="1:7" x14ac:dyDescent="0.35">
      <c r="A158" s="788" t="s">
        <v>921</v>
      </c>
      <c r="B158" s="788" t="s">
        <v>547</v>
      </c>
      <c r="C158" s="788" t="s">
        <v>867</v>
      </c>
      <c r="D158" s="789">
        <v>10</v>
      </c>
      <c r="E158" s="789">
        <v>70</v>
      </c>
      <c r="F158" s="790">
        <v>7</v>
      </c>
      <c r="G158" s="791" t="s">
        <v>868</v>
      </c>
    </row>
    <row r="159" spans="1:7" x14ac:dyDescent="0.35">
      <c r="A159" s="788" t="s">
        <v>922</v>
      </c>
      <c r="B159" s="788" t="s">
        <v>547</v>
      </c>
      <c r="C159" s="788" t="s">
        <v>769</v>
      </c>
      <c r="D159" s="789">
        <v>659</v>
      </c>
      <c r="E159" s="789">
        <v>6333</v>
      </c>
      <c r="F159" s="790">
        <v>964</v>
      </c>
      <c r="G159" s="791">
        <v>15.221854</v>
      </c>
    </row>
    <row r="160" spans="1:7" x14ac:dyDescent="0.35">
      <c r="A160" s="788" t="s">
        <v>923</v>
      </c>
      <c r="B160" s="788" t="s">
        <v>547</v>
      </c>
      <c r="C160" s="788" t="s">
        <v>769</v>
      </c>
      <c r="D160" s="789">
        <v>4990</v>
      </c>
      <c r="E160" s="789">
        <v>54207</v>
      </c>
      <c r="F160" s="790">
        <v>7155.2</v>
      </c>
      <c r="G160" s="791">
        <v>13.199771</v>
      </c>
    </row>
    <row r="161" spans="1:7" x14ac:dyDescent="0.35">
      <c r="A161" s="788" t="s">
        <v>924</v>
      </c>
      <c r="B161" s="788" t="s">
        <v>547</v>
      </c>
      <c r="C161" s="788" t="s">
        <v>769</v>
      </c>
      <c r="D161" s="789">
        <v>49016</v>
      </c>
      <c r="E161" s="789">
        <v>653775</v>
      </c>
      <c r="F161" s="790">
        <v>76208.3</v>
      </c>
      <c r="G161" s="791">
        <v>11.656656</v>
      </c>
    </row>
    <row r="162" spans="1:7" x14ac:dyDescent="0.35">
      <c r="A162" s="788" t="s">
        <v>925</v>
      </c>
      <c r="B162" s="788" t="s">
        <v>547</v>
      </c>
      <c r="C162" s="788" t="s">
        <v>769</v>
      </c>
      <c r="D162" s="789">
        <v>3381</v>
      </c>
      <c r="E162" s="789">
        <v>40018</v>
      </c>
      <c r="F162" s="790">
        <v>5217.7</v>
      </c>
      <c r="G162" s="791">
        <v>13.038383</v>
      </c>
    </row>
    <row r="163" spans="1:7" x14ac:dyDescent="0.35">
      <c r="A163" s="788" t="s">
        <v>926</v>
      </c>
      <c r="B163" s="788" t="s">
        <v>547</v>
      </c>
      <c r="C163" s="788" t="s">
        <v>769</v>
      </c>
      <c r="D163" s="789">
        <v>38545</v>
      </c>
      <c r="E163" s="789">
        <v>308494</v>
      </c>
      <c r="F163" s="790">
        <v>50119</v>
      </c>
      <c r="G163" s="791">
        <v>16.246345000000002</v>
      </c>
    </row>
    <row r="164" spans="1:7" x14ac:dyDescent="0.35">
      <c r="A164" s="788" t="s">
        <v>927</v>
      </c>
      <c r="B164" s="788" t="s">
        <v>547</v>
      </c>
      <c r="C164" s="788" t="s">
        <v>769</v>
      </c>
      <c r="D164" s="789">
        <v>1553</v>
      </c>
      <c r="E164" s="789">
        <v>15822</v>
      </c>
      <c r="F164" s="790">
        <v>1279.0999999999999</v>
      </c>
      <c r="G164" s="791">
        <v>8.0843129999999999</v>
      </c>
    </row>
    <row r="165" spans="1:7" x14ac:dyDescent="0.35">
      <c r="A165" s="788" t="s">
        <v>928</v>
      </c>
      <c r="B165" s="788" t="s">
        <v>547</v>
      </c>
      <c r="C165" s="788" t="s">
        <v>769</v>
      </c>
      <c r="D165" s="789">
        <v>5637</v>
      </c>
      <c r="E165" s="789">
        <v>69300</v>
      </c>
      <c r="F165" s="790">
        <v>9548.2000000000007</v>
      </c>
      <c r="G165" s="791">
        <v>13.778066000000001</v>
      </c>
    </row>
    <row r="166" spans="1:7" x14ac:dyDescent="0.35">
      <c r="A166" s="788" t="s">
        <v>929</v>
      </c>
      <c r="B166" s="788" t="s">
        <v>547</v>
      </c>
      <c r="C166" s="788" t="s">
        <v>769</v>
      </c>
      <c r="D166" s="789">
        <v>17804</v>
      </c>
      <c r="E166" s="789">
        <v>157364</v>
      </c>
      <c r="F166" s="790">
        <v>22957</v>
      </c>
      <c r="G166" s="791">
        <v>14.588469999999999</v>
      </c>
    </row>
    <row r="167" spans="1:7" x14ac:dyDescent="0.35">
      <c r="A167" s="788" t="s">
        <v>930</v>
      </c>
      <c r="B167" s="788" t="s">
        <v>547</v>
      </c>
      <c r="C167" s="788" t="s">
        <v>769</v>
      </c>
      <c r="D167" s="789">
        <v>54312</v>
      </c>
      <c r="E167" s="789">
        <v>601400</v>
      </c>
      <c r="F167" s="790">
        <v>87059.8</v>
      </c>
      <c r="G167" s="791">
        <v>14.476189</v>
      </c>
    </row>
    <row r="168" spans="1:7" x14ac:dyDescent="0.35">
      <c r="A168" s="788" t="s">
        <v>931</v>
      </c>
      <c r="B168" s="788" t="s">
        <v>547</v>
      </c>
      <c r="C168" s="788" t="s">
        <v>769</v>
      </c>
      <c r="D168" s="789">
        <v>43746</v>
      </c>
      <c r="E168" s="789">
        <v>485337</v>
      </c>
      <c r="F168" s="790">
        <v>57963.9</v>
      </c>
      <c r="G168" s="791">
        <v>11.943021</v>
      </c>
    </row>
    <row r="169" spans="1:7" x14ac:dyDescent="0.35">
      <c r="A169" s="788" t="s">
        <v>576</v>
      </c>
      <c r="B169" s="788" t="s">
        <v>547</v>
      </c>
      <c r="C169" s="788" t="s">
        <v>766</v>
      </c>
      <c r="D169" s="789">
        <v>1314481</v>
      </c>
      <c r="E169" s="789">
        <v>9995805</v>
      </c>
      <c r="F169" s="790">
        <v>1244927.1000000001</v>
      </c>
      <c r="G169" s="791">
        <v>12.454496000000001</v>
      </c>
    </row>
    <row r="170" spans="1:7" x14ac:dyDescent="0.35">
      <c r="A170" s="788" t="s">
        <v>932</v>
      </c>
      <c r="B170" s="788" t="s">
        <v>547</v>
      </c>
      <c r="C170" s="788" t="s">
        <v>769</v>
      </c>
      <c r="D170" s="789">
        <v>22468</v>
      </c>
      <c r="E170" s="789">
        <v>182169</v>
      </c>
      <c r="F170" s="790">
        <v>29708.9</v>
      </c>
      <c r="G170" s="791">
        <v>16.308427999999999</v>
      </c>
    </row>
    <row r="171" spans="1:7" x14ac:dyDescent="0.35">
      <c r="A171" s="788" t="s">
        <v>933</v>
      </c>
      <c r="B171" s="788" t="s">
        <v>547</v>
      </c>
      <c r="C171" s="788" t="s">
        <v>769</v>
      </c>
      <c r="D171" s="789">
        <v>8831</v>
      </c>
      <c r="E171" s="789">
        <v>70546</v>
      </c>
      <c r="F171" s="790">
        <v>11982</v>
      </c>
      <c r="G171" s="791">
        <v>16.984662</v>
      </c>
    </row>
    <row r="172" spans="1:7" x14ac:dyDescent="0.35">
      <c r="A172" s="788" t="s">
        <v>934</v>
      </c>
      <c r="B172" s="788" t="s">
        <v>547</v>
      </c>
      <c r="C172" s="788" t="s">
        <v>769</v>
      </c>
      <c r="D172" s="789">
        <v>11554</v>
      </c>
      <c r="E172" s="789">
        <v>113549</v>
      </c>
      <c r="F172" s="790">
        <v>17974.5</v>
      </c>
      <c r="G172" s="791">
        <v>15.82973</v>
      </c>
    </row>
    <row r="173" spans="1:7" x14ac:dyDescent="0.35">
      <c r="A173" s="788" t="s">
        <v>935</v>
      </c>
      <c r="B173" s="788" t="s">
        <v>547</v>
      </c>
      <c r="C173" s="788" t="s">
        <v>769</v>
      </c>
      <c r="D173" s="789">
        <v>7917</v>
      </c>
      <c r="E173" s="789">
        <v>70196</v>
      </c>
      <c r="F173" s="790">
        <v>11765.1</v>
      </c>
      <c r="G173" s="791">
        <v>16.760356999999999</v>
      </c>
    </row>
    <row r="174" spans="1:7" x14ac:dyDescent="0.35">
      <c r="A174" s="788" t="s">
        <v>936</v>
      </c>
      <c r="B174" s="788" t="s">
        <v>547</v>
      </c>
      <c r="C174" s="788" t="s">
        <v>769</v>
      </c>
      <c r="D174" s="789">
        <v>5</v>
      </c>
      <c r="E174" s="789">
        <v>68</v>
      </c>
      <c r="F174" s="790">
        <v>14.5</v>
      </c>
      <c r="G174" s="791">
        <v>21.323529000000001</v>
      </c>
    </row>
    <row r="175" spans="1:7" x14ac:dyDescent="0.35">
      <c r="A175" s="788" t="s">
        <v>866</v>
      </c>
      <c r="B175" s="788" t="s">
        <v>547</v>
      </c>
      <c r="C175" s="788" t="s">
        <v>867</v>
      </c>
      <c r="D175" s="789">
        <v>1007</v>
      </c>
      <c r="E175" s="789">
        <v>8907</v>
      </c>
      <c r="F175" s="790">
        <v>879.2</v>
      </c>
      <c r="G175" s="791" t="s">
        <v>868</v>
      </c>
    </row>
    <row r="176" spans="1:7" x14ac:dyDescent="0.35">
      <c r="A176" s="788" t="s">
        <v>870</v>
      </c>
      <c r="B176" s="788" t="s">
        <v>547</v>
      </c>
      <c r="C176" s="788" t="s">
        <v>867</v>
      </c>
      <c r="D176" s="789">
        <v>1131</v>
      </c>
      <c r="E176" s="789">
        <v>10408</v>
      </c>
      <c r="F176" s="790">
        <v>822.5</v>
      </c>
      <c r="G176" s="791" t="s">
        <v>868</v>
      </c>
    </row>
    <row r="177" spans="1:7" x14ac:dyDescent="0.35">
      <c r="A177" s="788" t="s">
        <v>871</v>
      </c>
      <c r="B177" s="788" t="s">
        <v>547</v>
      </c>
      <c r="C177" s="788" t="s">
        <v>867</v>
      </c>
      <c r="D177" s="789">
        <v>38</v>
      </c>
      <c r="E177" s="789">
        <v>217</v>
      </c>
      <c r="F177" s="790">
        <v>17.399999999999999</v>
      </c>
      <c r="G177" s="791" t="s">
        <v>868</v>
      </c>
    </row>
    <row r="178" spans="1:7" x14ac:dyDescent="0.35">
      <c r="A178" s="788" t="s">
        <v>872</v>
      </c>
      <c r="B178" s="788" t="s">
        <v>547</v>
      </c>
      <c r="C178" s="788" t="s">
        <v>867</v>
      </c>
      <c r="D178" s="789">
        <v>5722</v>
      </c>
      <c r="E178" s="789">
        <v>46057</v>
      </c>
      <c r="F178" s="790">
        <v>6500.5</v>
      </c>
      <c r="G178" s="791" t="s">
        <v>868</v>
      </c>
    </row>
    <row r="179" spans="1:7" x14ac:dyDescent="0.35">
      <c r="A179" s="788" t="s">
        <v>873</v>
      </c>
      <c r="B179" s="788" t="s">
        <v>547</v>
      </c>
      <c r="C179" s="788" t="s">
        <v>867</v>
      </c>
      <c r="D179" s="789">
        <v>12909</v>
      </c>
      <c r="E179" s="789">
        <v>91872</v>
      </c>
      <c r="F179" s="790">
        <v>10680</v>
      </c>
      <c r="G179" s="791" t="s">
        <v>868</v>
      </c>
    </row>
    <row r="180" spans="1:7" x14ac:dyDescent="0.35">
      <c r="A180" s="788" t="s">
        <v>937</v>
      </c>
      <c r="B180" s="788" t="s">
        <v>547</v>
      </c>
      <c r="C180" s="788" t="s">
        <v>769</v>
      </c>
      <c r="D180" s="789">
        <v>9</v>
      </c>
      <c r="E180" s="789">
        <v>61</v>
      </c>
      <c r="F180" s="790">
        <v>9.6</v>
      </c>
      <c r="G180" s="791">
        <v>15.737705</v>
      </c>
    </row>
    <row r="181" spans="1:7" x14ac:dyDescent="0.35">
      <c r="A181" s="788" t="s">
        <v>577</v>
      </c>
      <c r="B181" s="788" t="s">
        <v>547</v>
      </c>
      <c r="C181" s="788" t="s">
        <v>769</v>
      </c>
      <c r="D181" s="789">
        <v>88500</v>
      </c>
      <c r="E181" s="789">
        <v>925935</v>
      </c>
      <c r="F181" s="790">
        <v>123215.6</v>
      </c>
      <c r="G181" s="791">
        <v>13.307154000000001</v>
      </c>
    </row>
    <row r="182" spans="1:7" x14ac:dyDescent="0.35">
      <c r="A182" s="788" t="s">
        <v>938</v>
      </c>
      <c r="B182" s="788" t="s">
        <v>547</v>
      </c>
      <c r="C182" s="788" t="s">
        <v>769</v>
      </c>
      <c r="D182" s="789">
        <v>31</v>
      </c>
      <c r="E182" s="789">
        <v>165</v>
      </c>
      <c r="F182" s="790">
        <v>30.7</v>
      </c>
      <c r="G182" s="791">
        <v>18.606061</v>
      </c>
    </row>
    <row r="183" spans="1:7" x14ac:dyDescent="0.35">
      <c r="A183" s="788" t="s">
        <v>939</v>
      </c>
      <c r="B183" s="788" t="s">
        <v>547</v>
      </c>
      <c r="C183" s="788" t="s">
        <v>769</v>
      </c>
      <c r="D183" s="789">
        <v>2600</v>
      </c>
      <c r="E183" s="789">
        <v>20740</v>
      </c>
      <c r="F183" s="790">
        <v>2846.6</v>
      </c>
      <c r="G183" s="791">
        <v>13.725168999999999</v>
      </c>
    </row>
    <row r="184" spans="1:7" x14ac:dyDescent="0.35">
      <c r="A184" s="788" t="s">
        <v>940</v>
      </c>
      <c r="B184" s="788" t="s">
        <v>547</v>
      </c>
      <c r="C184" s="788" t="s">
        <v>769</v>
      </c>
      <c r="D184" s="789">
        <v>4881</v>
      </c>
      <c r="E184" s="789">
        <v>45832</v>
      </c>
      <c r="F184" s="790">
        <v>6944</v>
      </c>
      <c r="G184" s="791">
        <v>15.150986</v>
      </c>
    </row>
    <row r="185" spans="1:7" x14ac:dyDescent="0.35">
      <c r="A185" s="788" t="s">
        <v>941</v>
      </c>
      <c r="B185" s="788" t="s">
        <v>547</v>
      </c>
      <c r="C185" s="788" t="s">
        <v>769</v>
      </c>
      <c r="D185" s="789">
        <v>23160</v>
      </c>
      <c r="E185" s="789">
        <v>240208</v>
      </c>
      <c r="F185" s="790">
        <v>35486.400000000001</v>
      </c>
      <c r="G185" s="791">
        <v>14.773197</v>
      </c>
    </row>
    <row r="186" spans="1:7" s="124" customFormat="1" hidden="1" x14ac:dyDescent="0.35">
      <c r="A186" s="128" t="s">
        <v>942</v>
      </c>
      <c r="B186" s="128" t="s">
        <v>943</v>
      </c>
      <c r="C186" s="128" t="s">
        <v>774</v>
      </c>
      <c r="D186" s="127">
        <v>2416</v>
      </c>
      <c r="E186" s="127">
        <v>23613</v>
      </c>
      <c r="F186" s="126">
        <v>4479.3999999999996</v>
      </c>
      <c r="G186" s="125">
        <v>18.970058999999999</v>
      </c>
    </row>
    <row r="187" spans="1:7" s="124" customFormat="1" hidden="1" x14ac:dyDescent="0.35">
      <c r="A187" s="128" t="s">
        <v>944</v>
      </c>
      <c r="B187" s="128" t="s">
        <v>943</v>
      </c>
      <c r="C187" s="128" t="s">
        <v>774</v>
      </c>
      <c r="D187" s="127">
        <v>18478</v>
      </c>
      <c r="E187" s="127">
        <v>135151</v>
      </c>
      <c r="F187" s="126">
        <v>27108.799999999999</v>
      </c>
      <c r="G187" s="125">
        <v>20.058157000000001</v>
      </c>
    </row>
    <row r="188" spans="1:7" s="124" customFormat="1" hidden="1" x14ac:dyDescent="0.35">
      <c r="A188" s="128" t="s">
        <v>945</v>
      </c>
      <c r="B188" s="128" t="s">
        <v>943</v>
      </c>
      <c r="C188" s="128" t="s">
        <v>766</v>
      </c>
      <c r="D188" s="127">
        <v>968346</v>
      </c>
      <c r="E188" s="127">
        <v>8269488</v>
      </c>
      <c r="F188" s="126">
        <v>1761163.1</v>
      </c>
      <c r="G188" s="125">
        <v>21.297124</v>
      </c>
    </row>
    <row r="189" spans="1:7" s="124" customFormat="1" hidden="1" x14ac:dyDescent="0.35">
      <c r="A189" s="128" t="s">
        <v>946</v>
      </c>
      <c r="B189" s="128" t="s">
        <v>943</v>
      </c>
      <c r="C189" s="128" t="s">
        <v>774</v>
      </c>
      <c r="D189" s="127">
        <v>12225</v>
      </c>
      <c r="E189" s="127">
        <v>104382</v>
      </c>
      <c r="F189" s="126">
        <v>16601.8</v>
      </c>
      <c r="G189" s="125">
        <v>15.904849</v>
      </c>
    </row>
    <row r="190" spans="1:7" s="124" customFormat="1" hidden="1" x14ac:dyDescent="0.35">
      <c r="A190" s="128" t="s">
        <v>866</v>
      </c>
      <c r="B190" s="128" t="s">
        <v>943</v>
      </c>
      <c r="C190" s="128" t="s">
        <v>867</v>
      </c>
      <c r="D190" s="127">
        <v>1220</v>
      </c>
      <c r="E190" s="127">
        <v>9301</v>
      </c>
      <c r="F190" s="126">
        <v>1461.1</v>
      </c>
      <c r="G190" s="125" t="s">
        <v>868</v>
      </c>
    </row>
    <row r="191" spans="1:7" s="124" customFormat="1" hidden="1" x14ac:dyDescent="0.35">
      <c r="A191" s="128" t="s">
        <v>870</v>
      </c>
      <c r="B191" s="128" t="s">
        <v>943</v>
      </c>
      <c r="C191" s="128" t="s">
        <v>867</v>
      </c>
      <c r="D191" s="127">
        <v>2078</v>
      </c>
      <c r="E191" s="127">
        <v>11375</v>
      </c>
      <c r="F191" s="126">
        <v>3472.6</v>
      </c>
      <c r="G191" s="125" t="s">
        <v>868</v>
      </c>
    </row>
    <row r="192" spans="1:7" s="124" customFormat="1" hidden="1" x14ac:dyDescent="0.35">
      <c r="A192" s="128" t="s">
        <v>871</v>
      </c>
      <c r="B192" s="128" t="s">
        <v>943</v>
      </c>
      <c r="C192" s="128" t="s">
        <v>867</v>
      </c>
      <c r="D192" s="127">
        <v>11329</v>
      </c>
      <c r="E192" s="127">
        <v>94857</v>
      </c>
      <c r="F192" s="126">
        <v>16690.3</v>
      </c>
      <c r="G192" s="125" t="s">
        <v>868</v>
      </c>
    </row>
    <row r="193" spans="1:7" s="124" customFormat="1" hidden="1" x14ac:dyDescent="0.35">
      <c r="A193" s="128" t="s">
        <v>872</v>
      </c>
      <c r="B193" s="128" t="s">
        <v>943</v>
      </c>
      <c r="C193" s="128" t="s">
        <v>867</v>
      </c>
      <c r="D193" s="127">
        <v>11354</v>
      </c>
      <c r="E193" s="127">
        <v>84968</v>
      </c>
      <c r="F193" s="126">
        <v>16546.7</v>
      </c>
      <c r="G193" s="125" t="s">
        <v>868</v>
      </c>
    </row>
    <row r="194" spans="1:7" s="124" customFormat="1" hidden="1" x14ac:dyDescent="0.35">
      <c r="A194" s="128" t="s">
        <v>873</v>
      </c>
      <c r="B194" s="128" t="s">
        <v>943</v>
      </c>
      <c r="C194" s="128" t="s">
        <v>867</v>
      </c>
      <c r="D194" s="127">
        <v>8461</v>
      </c>
      <c r="E194" s="127">
        <v>54984</v>
      </c>
      <c r="F194" s="126">
        <v>9106</v>
      </c>
      <c r="G194" s="125" t="s">
        <v>868</v>
      </c>
    </row>
    <row r="195" spans="1:7" s="124" customFormat="1" hidden="1" x14ac:dyDescent="0.35">
      <c r="A195" s="128" t="s">
        <v>947</v>
      </c>
      <c r="B195" s="128" t="s">
        <v>943</v>
      </c>
      <c r="C195" s="128" t="s">
        <v>774</v>
      </c>
      <c r="D195" s="127">
        <v>21589</v>
      </c>
      <c r="E195" s="127">
        <v>217165</v>
      </c>
      <c r="F195" s="126">
        <v>29475.7</v>
      </c>
      <c r="G195" s="125">
        <v>13.572951</v>
      </c>
    </row>
    <row r="196" spans="1:7" s="124" customFormat="1" hidden="1" x14ac:dyDescent="0.35">
      <c r="A196" s="128" t="s">
        <v>948</v>
      </c>
      <c r="B196" s="128" t="s">
        <v>943</v>
      </c>
      <c r="C196" s="128" t="s">
        <v>766</v>
      </c>
      <c r="D196" s="127">
        <v>245034</v>
      </c>
      <c r="E196" s="127">
        <v>1644727</v>
      </c>
      <c r="F196" s="126">
        <v>414366.5</v>
      </c>
      <c r="G196" s="125">
        <v>25.193633999999999</v>
      </c>
    </row>
    <row r="197" spans="1:7" s="124" customFormat="1" hidden="1" x14ac:dyDescent="0.35">
      <c r="A197" s="128" t="s">
        <v>949</v>
      </c>
      <c r="B197" s="128" t="s">
        <v>950</v>
      </c>
      <c r="C197" s="128" t="s">
        <v>766</v>
      </c>
      <c r="D197" s="127">
        <v>257440</v>
      </c>
      <c r="E197" s="127">
        <v>1975732</v>
      </c>
      <c r="F197" s="126">
        <v>240743.4</v>
      </c>
      <c r="G197" s="125">
        <v>12.185022999999999</v>
      </c>
    </row>
    <row r="198" spans="1:7" s="124" customFormat="1" hidden="1" x14ac:dyDescent="0.35">
      <c r="A198" s="128" t="s">
        <v>871</v>
      </c>
      <c r="B198" s="128" t="s">
        <v>950</v>
      </c>
      <c r="C198" s="128" t="s">
        <v>867</v>
      </c>
      <c r="D198" s="127">
        <v>2</v>
      </c>
      <c r="E198" s="127">
        <v>8</v>
      </c>
      <c r="F198" s="126">
        <v>0.5</v>
      </c>
      <c r="G198" s="125" t="s">
        <v>868</v>
      </c>
    </row>
    <row r="199" spans="1:7" s="124" customFormat="1" hidden="1" x14ac:dyDescent="0.35">
      <c r="A199" s="128" t="s">
        <v>872</v>
      </c>
      <c r="B199" s="128" t="s">
        <v>950</v>
      </c>
      <c r="C199" s="128" t="s">
        <v>867</v>
      </c>
      <c r="D199" s="127">
        <v>36</v>
      </c>
      <c r="E199" s="127">
        <v>258</v>
      </c>
      <c r="F199" s="126">
        <v>22.9</v>
      </c>
      <c r="G199" s="125" t="s">
        <v>868</v>
      </c>
    </row>
    <row r="200" spans="1:7" s="124" customFormat="1" hidden="1" x14ac:dyDescent="0.35">
      <c r="A200" s="128" t="s">
        <v>873</v>
      </c>
      <c r="B200" s="128" t="s">
        <v>950</v>
      </c>
      <c r="C200" s="128" t="s">
        <v>867</v>
      </c>
      <c r="D200" s="127">
        <v>506</v>
      </c>
      <c r="E200" s="127">
        <v>2141</v>
      </c>
      <c r="F200" s="126">
        <v>252</v>
      </c>
      <c r="G200" s="125" t="s">
        <v>868</v>
      </c>
    </row>
    <row r="201" spans="1:7" s="124" customFormat="1" hidden="1" x14ac:dyDescent="0.35">
      <c r="A201" s="128" t="s">
        <v>951</v>
      </c>
      <c r="B201" s="128" t="s">
        <v>952</v>
      </c>
      <c r="C201" s="128" t="s">
        <v>774</v>
      </c>
      <c r="D201" s="127">
        <v>21175</v>
      </c>
      <c r="E201" s="127">
        <v>219255</v>
      </c>
      <c r="F201" s="126">
        <v>27069</v>
      </c>
      <c r="G201" s="125">
        <v>12.345898999999999</v>
      </c>
    </row>
    <row r="202" spans="1:7" s="124" customFormat="1" hidden="1" x14ac:dyDescent="0.35">
      <c r="A202" s="128" t="s">
        <v>953</v>
      </c>
      <c r="B202" s="128" t="s">
        <v>952</v>
      </c>
      <c r="C202" s="128" t="s">
        <v>774</v>
      </c>
      <c r="D202" s="127">
        <v>6603</v>
      </c>
      <c r="E202" s="127">
        <v>75974</v>
      </c>
      <c r="F202" s="126">
        <v>9536.7999999999993</v>
      </c>
      <c r="G202" s="125">
        <v>12.552714999999999</v>
      </c>
    </row>
    <row r="203" spans="1:7" s="124" customFormat="1" hidden="1" x14ac:dyDescent="0.35">
      <c r="A203" s="128" t="s">
        <v>954</v>
      </c>
      <c r="B203" s="128" t="s">
        <v>952</v>
      </c>
      <c r="C203" s="128" t="s">
        <v>774</v>
      </c>
      <c r="D203" s="127">
        <v>11436</v>
      </c>
      <c r="E203" s="127">
        <v>99174</v>
      </c>
      <c r="F203" s="126">
        <v>15796.8</v>
      </c>
      <c r="G203" s="125">
        <v>15.928368000000001</v>
      </c>
    </row>
    <row r="204" spans="1:7" s="124" customFormat="1" hidden="1" x14ac:dyDescent="0.35">
      <c r="A204" s="128" t="s">
        <v>955</v>
      </c>
      <c r="B204" s="128" t="s">
        <v>952</v>
      </c>
      <c r="C204" s="128" t="s">
        <v>769</v>
      </c>
      <c r="D204" s="127">
        <v>96726</v>
      </c>
      <c r="E204" s="127">
        <v>1267550</v>
      </c>
      <c r="F204" s="126">
        <v>146012</v>
      </c>
      <c r="G204" s="125">
        <v>11.51923</v>
      </c>
    </row>
    <row r="205" spans="1:7" s="124" customFormat="1" hidden="1" x14ac:dyDescent="0.35">
      <c r="A205" s="128" t="s">
        <v>956</v>
      </c>
      <c r="B205" s="128" t="s">
        <v>952</v>
      </c>
      <c r="C205" s="128" t="s">
        <v>766</v>
      </c>
      <c r="D205" s="127">
        <v>262299</v>
      </c>
      <c r="E205" s="127">
        <v>2886735</v>
      </c>
      <c r="F205" s="126">
        <v>358305.1</v>
      </c>
      <c r="G205" s="125">
        <v>12.412122999999999</v>
      </c>
    </row>
    <row r="206" spans="1:7" s="124" customFormat="1" hidden="1" x14ac:dyDescent="0.35">
      <c r="A206" s="128" t="s">
        <v>871</v>
      </c>
      <c r="B206" s="128" t="s">
        <v>952</v>
      </c>
      <c r="C206" s="128" t="s">
        <v>867</v>
      </c>
      <c r="D206" s="127">
        <v>5</v>
      </c>
      <c r="E206" s="127">
        <v>29</v>
      </c>
      <c r="F206" s="126">
        <v>4.5</v>
      </c>
      <c r="G206" s="125" t="s">
        <v>868</v>
      </c>
    </row>
    <row r="207" spans="1:7" s="124" customFormat="1" hidden="1" x14ac:dyDescent="0.35">
      <c r="A207" s="128" t="s">
        <v>872</v>
      </c>
      <c r="B207" s="128" t="s">
        <v>952</v>
      </c>
      <c r="C207" s="128" t="s">
        <v>867</v>
      </c>
      <c r="D207" s="127">
        <v>407</v>
      </c>
      <c r="E207" s="127">
        <v>3453</v>
      </c>
      <c r="F207" s="126">
        <v>398.6</v>
      </c>
      <c r="G207" s="125" t="s">
        <v>868</v>
      </c>
    </row>
    <row r="208" spans="1:7" s="124" customFormat="1" hidden="1" x14ac:dyDescent="0.35">
      <c r="A208" s="128" t="s">
        <v>873</v>
      </c>
      <c r="B208" s="128" t="s">
        <v>952</v>
      </c>
      <c r="C208" s="128" t="s">
        <v>867</v>
      </c>
      <c r="D208" s="127">
        <v>3327</v>
      </c>
      <c r="E208" s="127">
        <v>31151</v>
      </c>
      <c r="F208" s="126">
        <v>4599</v>
      </c>
      <c r="G208" s="125" t="s">
        <v>868</v>
      </c>
    </row>
    <row r="209" spans="1:7" s="124" customFormat="1" hidden="1" x14ac:dyDescent="0.35">
      <c r="A209" s="128" t="s">
        <v>957</v>
      </c>
      <c r="B209" s="128" t="s">
        <v>952</v>
      </c>
      <c r="C209" s="128" t="s">
        <v>774</v>
      </c>
      <c r="D209" s="127">
        <v>8633</v>
      </c>
      <c r="E209" s="127">
        <v>99897</v>
      </c>
      <c r="F209" s="126">
        <v>13352.8</v>
      </c>
      <c r="G209" s="125">
        <v>13.366567999999999</v>
      </c>
    </row>
    <row r="210" spans="1:7" s="124" customFormat="1" hidden="1" x14ac:dyDescent="0.35">
      <c r="A210" s="128" t="s">
        <v>958</v>
      </c>
      <c r="B210" s="128" t="s">
        <v>959</v>
      </c>
      <c r="C210" s="128" t="s">
        <v>774</v>
      </c>
      <c r="D210" s="127">
        <v>30361</v>
      </c>
      <c r="E210" s="127">
        <v>439751</v>
      </c>
      <c r="F210" s="126">
        <v>47990</v>
      </c>
      <c r="G210" s="125">
        <v>10.912993999999999</v>
      </c>
    </row>
    <row r="211" spans="1:7" s="124" customFormat="1" hidden="1" x14ac:dyDescent="0.35">
      <c r="A211" s="128" t="s">
        <v>960</v>
      </c>
      <c r="B211" s="128" t="s">
        <v>959</v>
      </c>
      <c r="C211" s="128" t="s">
        <v>769</v>
      </c>
      <c r="D211" s="127">
        <v>31445</v>
      </c>
      <c r="E211" s="127">
        <v>373386</v>
      </c>
      <c r="F211" s="126">
        <v>47578.5</v>
      </c>
      <c r="G211" s="125">
        <v>12.742443</v>
      </c>
    </row>
    <row r="212" spans="1:7" s="124" customFormat="1" hidden="1" x14ac:dyDescent="0.35">
      <c r="A212" s="128" t="s">
        <v>961</v>
      </c>
      <c r="B212" s="128" t="s">
        <v>959</v>
      </c>
      <c r="C212" s="128" t="s">
        <v>769</v>
      </c>
      <c r="D212" s="127">
        <v>52926</v>
      </c>
      <c r="E212" s="127">
        <v>719763</v>
      </c>
      <c r="F212" s="126">
        <v>83966</v>
      </c>
      <c r="G212" s="125">
        <v>11.665784</v>
      </c>
    </row>
    <row r="213" spans="1:7" s="124" customFormat="1" hidden="1" x14ac:dyDescent="0.35">
      <c r="A213" s="128" t="s">
        <v>962</v>
      </c>
      <c r="B213" s="128" t="s">
        <v>959</v>
      </c>
      <c r="C213" s="128" t="s">
        <v>774</v>
      </c>
      <c r="D213" s="127">
        <v>10817</v>
      </c>
      <c r="E213" s="127">
        <v>151804</v>
      </c>
      <c r="F213" s="126">
        <v>16309.5</v>
      </c>
      <c r="G213" s="125">
        <v>10.743788</v>
      </c>
    </row>
    <row r="214" spans="1:7" s="124" customFormat="1" hidden="1" x14ac:dyDescent="0.35">
      <c r="A214" s="128" t="s">
        <v>963</v>
      </c>
      <c r="B214" s="128" t="s">
        <v>959</v>
      </c>
      <c r="C214" s="128" t="s">
        <v>774</v>
      </c>
      <c r="D214" s="127">
        <v>28560</v>
      </c>
      <c r="E214" s="127">
        <v>370494</v>
      </c>
      <c r="F214" s="126">
        <v>39204</v>
      </c>
      <c r="G214" s="125">
        <v>10.581548</v>
      </c>
    </row>
    <row r="215" spans="1:7" s="124" customFormat="1" hidden="1" x14ac:dyDescent="0.35">
      <c r="A215" s="128" t="s">
        <v>964</v>
      </c>
      <c r="B215" s="128" t="s">
        <v>959</v>
      </c>
      <c r="C215" s="128" t="s">
        <v>774</v>
      </c>
      <c r="D215" s="127">
        <v>24050</v>
      </c>
      <c r="E215" s="127">
        <v>262810</v>
      </c>
      <c r="F215" s="126">
        <v>24052</v>
      </c>
      <c r="G215" s="125">
        <v>9.1518587999999994</v>
      </c>
    </row>
    <row r="216" spans="1:7" s="124" customFormat="1" hidden="1" x14ac:dyDescent="0.35">
      <c r="A216" s="128" t="s">
        <v>965</v>
      </c>
      <c r="B216" s="128" t="s">
        <v>959</v>
      </c>
      <c r="C216" s="128" t="s">
        <v>774</v>
      </c>
      <c r="D216" s="127">
        <v>114684</v>
      </c>
      <c r="E216" s="127">
        <v>1597345</v>
      </c>
      <c r="F216" s="126">
        <v>174765.8</v>
      </c>
      <c r="G216" s="125">
        <v>10.941018</v>
      </c>
    </row>
    <row r="217" spans="1:7" s="124" customFormat="1" hidden="1" x14ac:dyDescent="0.35">
      <c r="A217" s="128" t="s">
        <v>966</v>
      </c>
      <c r="B217" s="128" t="s">
        <v>959</v>
      </c>
      <c r="C217" s="128" t="s">
        <v>774</v>
      </c>
      <c r="D217" s="127">
        <v>22643</v>
      </c>
      <c r="E217" s="127">
        <v>266714</v>
      </c>
      <c r="F217" s="126">
        <v>30531</v>
      </c>
      <c r="G217" s="125">
        <v>11.447093000000001</v>
      </c>
    </row>
    <row r="218" spans="1:7" s="124" customFormat="1" hidden="1" x14ac:dyDescent="0.35">
      <c r="A218" s="128" t="s">
        <v>967</v>
      </c>
      <c r="B218" s="128" t="s">
        <v>959</v>
      </c>
      <c r="C218" s="128" t="s">
        <v>774</v>
      </c>
      <c r="D218" s="127">
        <v>43600</v>
      </c>
      <c r="E218" s="127">
        <v>547723</v>
      </c>
      <c r="F218" s="126">
        <v>58538.5</v>
      </c>
      <c r="G218" s="125">
        <v>10.687609999999999</v>
      </c>
    </row>
    <row r="219" spans="1:7" s="124" customFormat="1" hidden="1" x14ac:dyDescent="0.35">
      <c r="A219" s="128" t="s">
        <v>968</v>
      </c>
      <c r="B219" s="128" t="s">
        <v>959</v>
      </c>
      <c r="C219" s="128" t="s">
        <v>774</v>
      </c>
      <c r="D219" s="127">
        <v>106321</v>
      </c>
      <c r="E219" s="127">
        <v>1139089</v>
      </c>
      <c r="F219" s="126">
        <v>132263.20000000001</v>
      </c>
      <c r="G219" s="125">
        <v>11.611314</v>
      </c>
    </row>
    <row r="220" spans="1:7" s="124" customFormat="1" hidden="1" x14ac:dyDescent="0.35">
      <c r="A220" s="128" t="s">
        <v>969</v>
      </c>
      <c r="B220" s="128" t="s">
        <v>959</v>
      </c>
      <c r="C220" s="128" t="s">
        <v>774</v>
      </c>
      <c r="D220" s="127">
        <v>12865</v>
      </c>
      <c r="E220" s="127">
        <v>189401</v>
      </c>
      <c r="F220" s="126">
        <v>23226</v>
      </c>
      <c r="G220" s="125">
        <v>12.262871000000001</v>
      </c>
    </row>
    <row r="221" spans="1:7" s="124" customFormat="1" hidden="1" x14ac:dyDescent="0.35">
      <c r="A221" s="128" t="s">
        <v>970</v>
      </c>
      <c r="B221" s="128" t="s">
        <v>959</v>
      </c>
      <c r="C221" s="128" t="s">
        <v>769</v>
      </c>
      <c r="D221" s="127">
        <v>162190</v>
      </c>
      <c r="E221" s="127">
        <v>2286541</v>
      </c>
      <c r="F221" s="126">
        <v>263801.40000000002</v>
      </c>
      <c r="G221" s="125">
        <v>11.537138000000001</v>
      </c>
    </row>
    <row r="222" spans="1:7" s="124" customFormat="1" hidden="1" x14ac:dyDescent="0.35">
      <c r="A222" s="128" t="s">
        <v>971</v>
      </c>
      <c r="B222" s="128" t="s">
        <v>959</v>
      </c>
      <c r="C222" s="128" t="s">
        <v>766</v>
      </c>
      <c r="D222" s="127">
        <v>1689516</v>
      </c>
      <c r="E222" s="127">
        <v>21194790</v>
      </c>
      <c r="F222" s="126">
        <v>2901902.6</v>
      </c>
      <c r="G222" s="125">
        <v>13.691585</v>
      </c>
    </row>
    <row r="223" spans="1:7" s="124" customFormat="1" hidden="1" x14ac:dyDescent="0.35">
      <c r="A223" s="128" t="s">
        <v>972</v>
      </c>
      <c r="B223" s="128" t="s">
        <v>959</v>
      </c>
      <c r="C223" s="128" t="s">
        <v>769</v>
      </c>
      <c r="D223" s="127">
        <v>27772</v>
      </c>
      <c r="E223" s="127">
        <v>443309</v>
      </c>
      <c r="F223" s="126">
        <v>53453</v>
      </c>
      <c r="G223" s="125">
        <v>12.057729</v>
      </c>
    </row>
    <row r="224" spans="1:7" s="124" customFormat="1" hidden="1" x14ac:dyDescent="0.35">
      <c r="A224" s="128" t="s">
        <v>973</v>
      </c>
      <c r="B224" s="128" t="s">
        <v>959</v>
      </c>
      <c r="C224" s="128" t="s">
        <v>766</v>
      </c>
      <c r="D224" s="127">
        <v>4618099</v>
      </c>
      <c r="E224" s="127">
        <v>61845981</v>
      </c>
      <c r="F224" s="126">
        <v>6946551</v>
      </c>
      <c r="G224" s="125">
        <v>11.232017000000001</v>
      </c>
    </row>
    <row r="225" spans="1:7" s="124" customFormat="1" hidden="1" x14ac:dyDescent="0.35">
      <c r="A225" s="128" t="s">
        <v>974</v>
      </c>
      <c r="B225" s="128" t="s">
        <v>959</v>
      </c>
      <c r="C225" s="128" t="s">
        <v>766</v>
      </c>
      <c r="D225" s="127">
        <v>25347</v>
      </c>
      <c r="E225" s="127">
        <v>304210</v>
      </c>
      <c r="F225" s="126">
        <v>42951</v>
      </c>
      <c r="G225" s="125">
        <v>14.118865</v>
      </c>
    </row>
    <row r="226" spans="1:7" s="124" customFormat="1" hidden="1" x14ac:dyDescent="0.35">
      <c r="A226" s="128" t="s">
        <v>975</v>
      </c>
      <c r="B226" s="128" t="s">
        <v>959</v>
      </c>
      <c r="C226" s="128" t="s">
        <v>774</v>
      </c>
      <c r="D226" s="127">
        <v>23726</v>
      </c>
      <c r="E226" s="127">
        <v>250486</v>
      </c>
      <c r="F226" s="126">
        <v>30082</v>
      </c>
      <c r="G226" s="125">
        <v>12.009454</v>
      </c>
    </row>
    <row r="227" spans="1:7" s="124" customFormat="1" hidden="1" x14ac:dyDescent="0.35">
      <c r="A227" s="128" t="s">
        <v>976</v>
      </c>
      <c r="B227" s="128" t="s">
        <v>959</v>
      </c>
      <c r="C227" s="128" t="s">
        <v>774</v>
      </c>
      <c r="D227" s="127">
        <v>89764</v>
      </c>
      <c r="E227" s="127">
        <v>838564</v>
      </c>
      <c r="F227" s="126">
        <v>111215</v>
      </c>
      <c r="G227" s="125">
        <v>13.262554</v>
      </c>
    </row>
    <row r="228" spans="1:7" s="124" customFormat="1" hidden="1" x14ac:dyDescent="0.35">
      <c r="A228" s="128" t="s">
        <v>977</v>
      </c>
      <c r="B228" s="128" t="s">
        <v>959</v>
      </c>
      <c r="C228" s="128" t="s">
        <v>769</v>
      </c>
      <c r="D228" s="127">
        <v>13338</v>
      </c>
      <c r="E228" s="127">
        <v>171017</v>
      </c>
      <c r="F228" s="126">
        <v>25478</v>
      </c>
      <c r="G228" s="125">
        <v>14.897933999999999</v>
      </c>
    </row>
    <row r="229" spans="1:7" s="124" customFormat="1" hidden="1" x14ac:dyDescent="0.35">
      <c r="A229" s="128" t="s">
        <v>978</v>
      </c>
      <c r="B229" s="128" t="s">
        <v>959</v>
      </c>
      <c r="C229" s="128" t="s">
        <v>769</v>
      </c>
      <c r="D229" s="127">
        <v>19833</v>
      </c>
      <c r="E229" s="127">
        <v>277174</v>
      </c>
      <c r="F229" s="126">
        <v>36375.9</v>
      </c>
      <c r="G229" s="125">
        <v>13.123849999999999</v>
      </c>
    </row>
    <row r="230" spans="1:7" s="124" customFormat="1" hidden="1" x14ac:dyDescent="0.35">
      <c r="A230" s="128" t="s">
        <v>979</v>
      </c>
      <c r="B230" s="128" t="s">
        <v>959</v>
      </c>
      <c r="C230" s="128" t="s">
        <v>766</v>
      </c>
      <c r="D230" s="127">
        <v>418852</v>
      </c>
      <c r="E230" s="127">
        <v>5399907</v>
      </c>
      <c r="F230" s="126">
        <v>750755</v>
      </c>
      <c r="G230" s="125">
        <v>13.90311</v>
      </c>
    </row>
    <row r="231" spans="1:7" s="124" customFormat="1" hidden="1" x14ac:dyDescent="0.35">
      <c r="A231" s="128" t="s">
        <v>980</v>
      </c>
      <c r="B231" s="128" t="s">
        <v>959</v>
      </c>
      <c r="C231" s="128" t="s">
        <v>774</v>
      </c>
      <c r="D231" s="127">
        <v>438470</v>
      </c>
      <c r="E231" s="127">
        <v>5550534</v>
      </c>
      <c r="F231" s="126">
        <v>638347</v>
      </c>
      <c r="G231" s="125">
        <v>11.500641</v>
      </c>
    </row>
    <row r="232" spans="1:7" s="124" customFormat="1" hidden="1" x14ac:dyDescent="0.35">
      <c r="A232" s="128" t="s">
        <v>981</v>
      </c>
      <c r="B232" s="128" t="s">
        <v>959</v>
      </c>
      <c r="C232" s="128" t="s">
        <v>774</v>
      </c>
      <c r="D232" s="127">
        <v>72087</v>
      </c>
      <c r="E232" s="127">
        <v>977954</v>
      </c>
      <c r="F232" s="126">
        <v>117739.6</v>
      </c>
      <c r="G232" s="125">
        <v>12.03938</v>
      </c>
    </row>
    <row r="233" spans="1:7" s="124" customFormat="1" hidden="1" x14ac:dyDescent="0.35">
      <c r="A233" s="128" t="s">
        <v>982</v>
      </c>
      <c r="B233" s="128" t="s">
        <v>959</v>
      </c>
      <c r="C233" s="128" t="s">
        <v>769</v>
      </c>
      <c r="D233" s="127">
        <v>212578</v>
      </c>
      <c r="E233" s="127">
        <v>3077225</v>
      </c>
      <c r="F233" s="126">
        <v>322089</v>
      </c>
      <c r="G233" s="125">
        <v>10.466865</v>
      </c>
    </row>
    <row r="234" spans="1:7" s="124" customFormat="1" hidden="1" x14ac:dyDescent="0.35">
      <c r="A234" s="128" t="s">
        <v>983</v>
      </c>
      <c r="B234" s="128" t="s">
        <v>959</v>
      </c>
      <c r="C234" s="128" t="s">
        <v>774</v>
      </c>
      <c r="D234" s="127">
        <v>26432</v>
      </c>
      <c r="E234" s="127">
        <v>301038</v>
      </c>
      <c r="F234" s="126">
        <v>29416</v>
      </c>
      <c r="G234" s="125">
        <v>9.7715239</v>
      </c>
    </row>
    <row r="235" spans="1:7" s="124" customFormat="1" hidden="1" x14ac:dyDescent="0.35">
      <c r="A235" s="128" t="s">
        <v>984</v>
      </c>
      <c r="B235" s="128" t="s">
        <v>959</v>
      </c>
      <c r="C235" s="128" t="s">
        <v>769</v>
      </c>
      <c r="D235" s="127">
        <v>10505</v>
      </c>
      <c r="E235" s="127">
        <v>155878</v>
      </c>
      <c r="F235" s="126">
        <v>19306.5</v>
      </c>
      <c r="G235" s="125">
        <v>12.385648</v>
      </c>
    </row>
    <row r="236" spans="1:7" s="124" customFormat="1" hidden="1" x14ac:dyDescent="0.35">
      <c r="A236" s="128" t="s">
        <v>985</v>
      </c>
      <c r="B236" s="128" t="s">
        <v>959</v>
      </c>
      <c r="C236" s="128" t="s">
        <v>774</v>
      </c>
      <c r="D236" s="127">
        <v>228707</v>
      </c>
      <c r="E236" s="127">
        <v>2707351</v>
      </c>
      <c r="F236" s="126">
        <v>341160.7</v>
      </c>
      <c r="G236" s="125">
        <v>12.601273000000001</v>
      </c>
    </row>
    <row r="237" spans="1:7" s="124" customFormat="1" hidden="1" x14ac:dyDescent="0.35">
      <c r="A237" s="128" t="s">
        <v>986</v>
      </c>
      <c r="B237" s="128" t="s">
        <v>959</v>
      </c>
      <c r="C237" s="128" t="s">
        <v>769</v>
      </c>
      <c r="D237" s="127">
        <v>44594</v>
      </c>
      <c r="E237" s="127">
        <v>622693</v>
      </c>
      <c r="F237" s="126">
        <v>73789.7</v>
      </c>
      <c r="G237" s="125">
        <v>11.850092999999999</v>
      </c>
    </row>
    <row r="238" spans="1:7" s="124" customFormat="1" hidden="1" x14ac:dyDescent="0.35">
      <c r="A238" s="128" t="s">
        <v>987</v>
      </c>
      <c r="B238" s="128" t="s">
        <v>959</v>
      </c>
      <c r="C238" s="128" t="s">
        <v>774</v>
      </c>
      <c r="D238" s="127">
        <v>9</v>
      </c>
      <c r="E238" s="127">
        <v>103</v>
      </c>
      <c r="F238" s="126">
        <v>12</v>
      </c>
      <c r="G238" s="125">
        <v>11.650485</v>
      </c>
    </row>
    <row r="239" spans="1:7" s="124" customFormat="1" hidden="1" x14ac:dyDescent="0.35">
      <c r="A239" s="128" t="s">
        <v>988</v>
      </c>
      <c r="B239" s="128" t="s">
        <v>959</v>
      </c>
      <c r="C239" s="128" t="s">
        <v>769</v>
      </c>
      <c r="D239" s="127">
        <v>202789</v>
      </c>
      <c r="E239" s="127">
        <v>2449976</v>
      </c>
      <c r="F239" s="126">
        <v>307957</v>
      </c>
      <c r="G239" s="125">
        <v>12.569796999999999</v>
      </c>
    </row>
    <row r="240" spans="1:7" s="124" customFormat="1" hidden="1" x14ac:dyDescent="0.35">
      <c r="A240" s="128" t="s">
        <v>871</v>
      </c>
      <c r="B240" s="128" t="s">
        <v>959</v>
      </c>
      <c r="C240" s="128" t="s">
        <v>867</v>
      </c>
      <c r="D240" s="127">
        <v>1776</v>
      </c>
      <c r="E240" s="127">
        <v>23776</v>
      </c>
      <c r="F240" s="126">
        <v>2730</v>
      </c>
      <c r="G240" s="125" t="s">
        <v>868</v>
      </c>
    </row>
    <row r="241" spans="1:7" s="124" customFormat="1" hidden="1" x14ac:dyDescent="0.35">
      <c r="A241" s="128" t="s">
        <v>872</v>
      </c>
      <c r="B241" s="128" t="s">
        <v>959</v>
      </c>
      <c r="C241" s="128" t="s">
        <v>867</v>
      </c>
      <c r="D241" s="127">
        <v>4391</v>
      </c>
      <c r="E241" s="127">
        <v>54492</v>
      </c>
      <c r="F241" s="126">
        <v>8644.2999999999993</v>
      </c>
      <c r="G241" s="125" t="s">
        <v>868</v>
      </c>
    </row>
    <row r="242" spans="1:7" s="124" customFormat="1" hidden="1" x14ac:dyDescent="0.35">
      <c r="A242" s="128" t="s">
        <v>989</v>
      </c>
      <c r="B242" s="128" t="s">
        <v>959</v>
      </c>
      <c r="C242" s="128" t="s">
        <v>769</v>
      </c>
      <c r="D242" s="127">
        <v>24587</v>
      </c>
      <c r="E242" s="127">
        <v>313338</v>
      </c>
      <c r="F242" s="126">
        <v>38831</v>
      </c>
      <c r="G242" s="125">
        <v>12.392688</v>
      </c>
    </row>
    <row r="243" spans="1:7" s="124" customFormat="1" hidden="1" x14ac:dyDescent="0.35">
      <c r="A243" s="128" t="s">
        <v>990</v>
      </c>
      <c r="B243" s="128" t="s">
        <v>959</v>
      </c>
      <c r="C243" s="128" t="s">
        <v>769</v>
      </c>
      <c r="D243" s="127">
        <v>52295</v>
      </c>
      <c r="E243" s="127">
        <v>696695</v>
      </c>
      <c r="F243" s="126">
        <v>88612.7</v>
      </c>
      <c r="G243" s="125">
        <v>12.719009</v>
      </c>
    </row>
    <row r="244" spans="1:7" s="124" customFormat="1" hidden="1" x14ac:dyDescent="0.35">
      <c r="A244" s="128" t="s">
        <v>991</v>
      </c>
      <c r="B244" s="128" t="s">
        <v>959</v>
      </c>
      <c r="C244" s="128" t="s">
        <v>766</v>
      </c>
      <c r="D244" s="127">
        <v>713135</v>
      </c>
      <c r="E244" s="127">
        <v>9940945</v>
      </c>
      <c r="F244" s="126">
        <v>1156358.2</v>
      </c>
      <c r="G244" s="125">
        <v>11.632275999999999</v>
      </c>
    </row>
    <row r="245" spans="1:7" s="124" customFormat="1" hidden="1" x14ac:dyDescent="0.35">
      <c r="A245" s="128" t="s">
        <v>873</v>
      </c>
      <c r="B245" s="128" t="s">
        <v>959</v>
      </c>
      <c r="C245" s="128" t="s">
        <v>867</v>
      </c>
      <c r="D245" s="127">
        <v>702</v>
      </c>
      <c r="E245" s="127">
        <v>4378</v>
      </c>
      <c r="F245" s="126">
        <v>359</v>
      </c>
      <c r="G245" s="125" t="s">
        <v>868</v>
      </c>
    </row>
    <row r="246" spans="1:7" s="124" customFormat="1" hidden="1" x14ac:dyDescent="0.35">
      <c r="A246" s="128" t="s">
        <v>992</v>
      </c>
      <c r="B246" s="128" t="s">
        <v>959</v>
      </c>
      <c r="C246" s="128" t="s">
        <v>769</v>
      </c>
      <c r="D246" s="127">
        <v>17591</v>
      </c>
      <c r="E246" s="127">
        <v>180750</v>
      </c>
      <c r="F246" s="126">
        <v>25224.400000000001</v>
      </c>
      <c r="G246" s="125">
        <v>13.955408</v>
      </c>
    </row>
    <row r="247" spans="1:7" s="124" customFormat="1" hidden="1" x14ac:dyDescent="0.35">
      <c r="A247" s="128" t="s">
        <v>993</v>
      </c>
      <c r="B247" s="128" t="s">
        <v>959</v>
      </c>
      <c r="C247" s="128" t="s">
        <v>774</v>
      </c>
      <c r="D247" s="127">
        <v>26651</v>
      </c>
      <c r="E247" s="127">
        <v>381492</v>
      </c>
      <c r="F247" s="126">
        <v>52385</v>
      </c>
      <c r="G247" s="125">
        <v>13.731612</v>
      </c>
    </row>
    <row r="248" spans="1:7" s="124" customFormat="1" hidden="1" x14ac:dyDescent="0.35">
      <c r="A248" s="128" t="s">
        <v>994</v>
      </c>
      <c r="B248" s="128" t="s">
        <v>959</v>
      </c>
      <c r="C248" s="128" t="s">
        <v>769</v>
      </c>
      <c r="D248" s="127">
        <v>25348</v>
      </c>
      <c r="E248" s="127">
        <v>321677</v>
      </c>
      <c r="F248" s="126">
        <v>41797</v>
      </c>
      <c r="G248" s="125">
        <v>12.993468999999999</v>
      </c>
    </row>
    <row r="249" spans="1:7" s="124" customFormat="1" hidden="1" x14ac:dyDescent="0.35">
      <c r="A249" s="128" t="s">
        <v>995</v>
      </c>
      <c r="B249" s="128" t="s">
        <v>959</v>
      </c>
      <c r="C249" s="128" t="s">
        <v>769</v>
      </c>
      <c r="D249" s="127">
        <v>208628</v>
      </c>
      <c r="E249" s="127">
        <v>2989873</v>
      </c>
      <c r="F249" s="126">
        <v>340920.3</v>
      </c>
      <c r="G249" s="125">
        <v>11.402501000000001</v>
      </c>
    </row>
    <row r="250" spans="1:7" s="124" customFormat="1" hidden="1" x14ac:dyDescent="0.35">
      <c r="A250" s="128" t="s">
        <v>996</v>
      </c>
      <c r="B250" s="128" t="s">
        <v>997</v>
      </c>
      <c r="C250" s="128" t="s">
        <v>774</v>
      </c>
      <c r="D250" s="127">
        <v>29071</v>
      </c>
      <c r="E250" s="127">
        <v>350140</v>
      </c>
      <c r="F250" s="126">
        <v>39235</v>
      </c>
      <c r="G250" s="125">
        <v>11.205518</v>
      </c>
    </row>
    <row r="251" spans="1:7" s="124" customFormat="1" hidden="1" x14ac:dyDescent="0.35">
      <c r="A251" s="128" t="s">
        <v>998</v>
      </c>
      <c r="B251" s="128" t="s">
        <v>997</v>
      </c>
      <c r="C251" s="128" t="s">
        <v>769</v>
      </c>
      <c r="D251" s="127">
        <v>19096</v>
      </c>
      <c r="E251" s="127">
        <v>239670</v>
      </c>
      <c r="F251" s="126">
        <v>34042</v>
      </c>
      <c r="G251" s="125">
        <v>14.203697</v>
      </c>
    </row>
    <row r="252" spans="1:7" s="124" customFormat="1" hidden="1" x14ac:dyDescent="0.35">
      <c r="A252" s="128" t="s">
        <v>999</v>
      </c>
      <c r="B252" s="128" t="s">
        <v>997</v>
      </c>
      <c r="C252" s="128" t="s">
        <v>769</v>
      </c>
      <c r="D252" s="127">
        <v>46675</v>
      </c>
      <c r="E252" s="127">
        <v>681433</v>
      </c>
      <c r="F252" s="126">
        <v>76406.100000000006</v>
      </c>
      <c r="G252" s="125">
        <v>11.212562</v>
      </c>
    </row>
    <row r="253" spans="1:7" s="124" customFormat="1" hidden="1" x14ac:dyDescent="0.35">
      <c r="A253" s="128" t="s">
        <v>1000</v>
      </c>
      <c r="B253" s="128" t="s">
        <v>997</v>
      </c>
      <c r="C253" s="128" t="s">
        <v>769</v>
      </c>
      <c r="D253" s="127">
        <v>29314</v>
      </c>
      <c r="E253" s="127">
        <v>322209</v>
      </c>
      <c r="F253" s="126">
        <v>40956</v>
      </c>
      <c r="G253" s="125">
        <v>12.711004000000001</v>
      </c>
    </row>
    <row r="254" spans="1:7" s="124" customFormat="1" hidden="1" x14ac:dyDescent="0.35">
      <c r="A254" s="128" t="s">
        <v>1001</v>
      </c>
      <c r="B254" s="128" t="s">
        <v>997</v>
      </c>
      <c r="C254" s="128" t="s">
        <v>769</v>
      </c>
      <c r="D254" s="127">
        <v>21956</v>
      </c>
      <c r="E254" s="127">
        <v>299920</v>
      </c>
      <c r="F254" s="126">
        <v>36890.800000000003</v>
      </c>
      <c r="G254" s="125">
        <v>12.300212999999999</v>
      </c>
    </row>
    <row r="255" spans="1:7" s="124" customFormat="1" hidden="1" x14ac:dyDescent="0.35">
      <c r="A255" s="128" t="s">
        <v>1002</v>
      </c>
      <c r="B255" s="128" t="s">
        <v>997</v>
      </c>
      <c r="C255" s="128" t="s">
        <v>769</v>
      </c>
      <c r="D255" s="127">
        <v>50451</v>
      </c>
      <c r="E255" s="127">
        <v>712650</v>
      </c>
      <c r="F255" s="126">
        <v>85335</v>
      </c>
      <c r="G255" s="125">
        <v>11.974321</v>
      </c>
    </row>
    <row r="256" spans="1:7" s="124" customFormat="1" hidden="1" x14ac:dyDescent="0.35">
      <c r="A256" s="128" t="s">
        <v>1003</v>
      </c>
      <c r="B256" s="128" t="s">
        <v>997</v>
      </c>
      <c r="C256" s="128" t="s">
        <v>769</v>
      </c>
      <c r="D256" s="127">
        <v>56522</v>
      </c>
      <c r="E256" s="127">
        <v>836527</v>
      </c>
      <c r="F256" s="126">
        <v>90011</v>
      </c>
      <c r="G256" s="125">
        <v>10.760083</v>
      </c>
    </row>
    <row r="257" spans="1:7" s="124" customFormat="1" hidden="1" x14ac:dyDescent="0.35">
      <c r="A257" s="128" t="s">
        <v>1004</v>
      </c>
      <c r="B257" s="128" t="s">
        <v>997</v>
      </c>
      <c r="C257" s="128" t="s">
        <v>774</v>
      </c>
      <c r="D257" s="127">
        <v>2899</v>
      </c>
      <c r="E257" s="127">
        <v>36195</v>
      </c>
      <c r="F257" s="126">
        <v>4281.1000000000004</v>
      </c>
      <c r="G257" s="125">
        <v>11.827877000000001</v>
      </c>
    </row>
    <row r="258" spans="1:7" s="124" customFormat="1" hidden="1" x14ac:dyDescent="0.35">
      <c r="A258" s="128" t="s">
        <v>1005</v>
      </c>
      <c r="B258" s="128" t="s">
        <v>997</v>
      </c>
      <c r="C258" s="128" t="s">
        <v>774</v>
      </c>
      <c r="D258" s="127">
        <v>4370</v>
      </c>
      <c r="E258" s="127">
        <v>46981</v>
      </c>
      <c r="F258" s="126">
        <v>5670.9</v>
      </c>
      <c r="G258" s="125">
        <v>12.070624</v>
      </c>
    </row>
    <row r="259" spans="1:7" s="124" customFormat="1" hidden="1" x14ac:dyDescent="0.35">
      <c r="A259" s="128" t="s">
        <v>1006</v>
      </c>
      <c r="B259" s="128" t="s">
        <v>997</v>
      </c>
      <c r="C259" s="128" t="s">
        <v>774</v>
      </c>
      <c r="D259" s="127">
        <v>6516</v>
      </c>
      <c r="E259" s="127">
        <v>81612</v>
      </c>
      <c r="F259" s="126">
        <v>9250</v>
      </c>
      <c r="G259" s="125">
        <v>11.334118</v>
      </c>
    </row>
    <row r="260" spans="1:7" s="124" customFormat="1" hidden="1" x14ac:dyDescent="0.35">
      <c r="A260" s="128" t="s">
        <v>1007</v>
      </c>
      <c r="B260" s="128" t="s">
        <v>997</v>
      </c>
      <c r="C260" s="128" t="s">
        <v>774</v>
      </c>
      <c r="D260" s="127">
        <v>9765</v>
      </c>
      <c r="E260" s="127">
        <v>140369</v>
      </c>
      <c r="F260" s="126">
        <v>15507</v>
      </c>
      <c r="G260" s="125">
        <v>11.047311000000001</v>
      </c>
    </row>
    <row r="261" spans="1:7" s="124" customFormat="1" hidden="1" x14ac:dyDescent="0.35">
      <c r="A261" s="128" t="s">
        <v>1008</v>
      </c>
      <c r="B261" s="128" t="s">
        <v>997</v>
      </c>
      <c r="C261" s="128" t="s">
        <v>774</v>
      </c>
      <c r="D261" s="127">
        <v>834</v>
      </c>
      <c r="E261" s="127">
        <v>10893</v>
      </c>
      <c r="F261" s="126">
        <v>1298</v>
      </c>
      <c r="G261" s="125">
        <v>11.915908999999999</v>
      </c>
    </row>
    <row r="262" spans="1:7" s="124" customFormat="1" hidden="1" x14ac:dyDescent="0.35">
      <c r="A262" s="128" t="s">
        <v>1009</v>
      </c>
      <c r="B262" s="128" t="s">
        <v>997</v>
      </c>
      <c r="C262" s="128" t="s">
        <v>774</v>
      </c>
      <c r="D262" s="127">
        <v>7366</v>
      </c>
      <c r="E262" s="127">
        <v>71147</v>
      </c>
      <c r="F262" s="126">
        <v>10006.1</v>
      </c>
      <c r="G262" s="125">
        <v>14.063980000000001</v>
      </c>
    </row>
    <row r="263" spans="1:7" s="124" customFormat="1" hidden="1" x14ac:dyDescent="0.35">
      <c r="A263" s="128" t="s">
        <v>1010</v>
      </c>
      <c r="B263" s="128" t="s">
        <v>997</v>
      </c>
      <c r="C263" s="128" t="s">
        <v>774</v>
      </c>
      <c r="D263" s="127">
        <v>10963</v>
      </c>
      <c r="E263" s="127">
        <v>145479</v>
      </c>
      <c r="F263" s="126">
        <v>16041.2</v>
      </c>
      <c r="G263" s="125">
        <v>11.026471000000001</v>
      </c>
    </row>
    <row r="264" spans="1:7" s="124" customFormat="1" hidden="1" x14ac:dyDescent="0.35">
      <c r="A264" s="128" t="s">
        <v>1011</v>
      </c>
      <c r="B264" s="128" t="s">
        <v>997</v>
      </c>
      <c r="C264" s="128" t="s">
        <v>774</v>
      </c>
      <c r="D264" s="127">
        <v>4092</v>
      </c>
      <c r="E264" s="127">
        <v>60083</v>
      </c>
      <c r="F264" s="126">
        <v>5996</v>
      </c>
      <c r="G264" s="125">
        <v>9.9795283000000001</v>
      </c>
    </row>
    <row r="265" spans="1:7" s="124" customFormat="1" hidden="1" x14ac:dyDescent="0.35">
      <c r="A265" s="128" t="s">
        <v>1012</v>
      </c>
      <c r="B265" s="128" t="s">
        <v>997</v>
      </c>
      <c r="C265" s="128" t="s">
        <v>774</v>
      </c>
      <c r="D265" s="127">
        <v>14982</v>
      </c>
      <c r="E265" s="127">
        <v>129122</v>
      </c>
      <c r="F265" s="126">
        <v>19814.099999999999</v>
      </c>
      <c r="G265" s="125">
        <v>15.345255</v>
      </c>
    </row>
    <row r="266" spans="1:7" s="124" customFormat="1" hidden="1" x14ac:dyDescent="0.35">
      <c r="A266" s="128" t="s">
        <v>1013</v>
      </c>
      <c r="B266" s="128" t="s">
        <v>997</v>
      </c>
      <c r="C266" s="128" t="s">
        <v>774</v>
      </c>
      <c r="D266" s="127">
        <v>13727</v>
      </c>
      <c r="E266" s="127">
        <v>157831</v>
      </c>
      <c r="F266" s="126">
        <v>21457</v>
      </c>
      <c r="G266" s="125">
        <v>13.594920999999999</v>
      </c>
    </row>
    <row r="267" spans="1:7" s="124" customFormat="1" hidden="1" x14ac:dyDescent="0.35">
      <c r="A267" s="128" t="s">
        <v>1014</v>
      </c>
      <c r="B267" s="128" t="s">
        <v>997</v>
      </c>
      <c r="C267" s="128" t="s">
        <v>774</v>
      </c>
      <c r="D267" s="127">
        <v>11747</v>
      </c>
      <c r="E267" s="127">
        <v>135890</v>
      </c>
      <c r="F267" s="126">
        <v>16259</v>
      </c>
      <c r="G267" s="125">
        <v>11.964824</v>
      </c>
    </row>
    <row r="268" spans="1:7" s="124" customFormat="1" hidden="1" x14ac:dyDescent="0.35">
      <c r="A268" s="128" t="s">
        <v>1015</v>
      </c>
      <c r="B268" s="128" t="s">
        <v>997</v>
      </c>
      <c r="C268" s="128" t="s">
        <v>774</v>
      </c>
      <c r="D268" s="127">
        <v>10289</v>
      </c>
      <c r="E268" s="127">
        <v>105731</v>
      </c>
      <c r="F268" s="126">
        <v>13370.5</v>
      </c>
      <c r="G268" s="125">
        <v>12.645771</v>
      </c>
    </row>
    <row r="269" spans="1:7" s="124" customFormat="1" hidden="1" x14ac:dyDescent="0.35">
      <c r="A269" s="128" t="s">
        <v>1016</v>
      </c>
      <c r="B269" s="128" t="s">
        <v>997</v>
      </c>
      <c r="C269" s="128" t="s">
        <v>774</v>
      </c>
      <c r="D269" s="127">
        <v>35374</v>
      </c>
      <c r="E269" s="127">
        <v>346622</v>
      </c>
      <c r="F269" s="126">
        <v>40384.800000000003</v>
      </c>
      <c r="G269" s="125">
        <v>11.650963000000001</v>
      </c>
    </row>
    <row r="270" spans="1:7" s="124" customFormat="1" hidden="1" x14ac:dyDescent="0.35">
      <c r="A270" s="128" t="s">
        <v>1017</v>
      </c>
      <c r="B270" s="128" t="s">
        <v>997</v>
      </c>
      <c r="C270" s="128" t="s">
        <v>774</v>
      </c>
      <c r="D270" s="127">
        <v>1948</v>
      </c>
      <c r="E270" s="127">
        <v>21832</v>
      </c>
      <c r="F270" s="126">
        <v>2947.8</v>
      </c>
      <c r="G270" s="125">
        <v>13.502198999999999</v>
      </c>
    </row>
    <row r="271" spans="1:7" s="124" customFormat="1" hidden="1" x14ac:dyDescent="0.35">
      <c r="A271" s="128" t="s">
        <v>1018</v>
      </c>
      <c r="B271" s="128" t="s">
        <v>997</v>
      </c>
      <c r="C271" s="128" t="s">
        <v>774</v>
      </c>
      <c r="D271" s="127">
        <v>13529</v>
      </c>
      <c r="E271" s="127">
        <v>183927</v>
      </c>
      <c r="F271" s="126">
        <v>21960</v>
      </c>
      <c r="G271" s="125">
        <v>11.939519000000001</v>
      </c>
    </row>
    <row r="272" spans="1:7" s="124" customFormat="1" hidden="1" x14ac:dyDescent="0.35">
      <c r="A272" s="128" t="s">
        <v>1019</v>
      </c>
      <c r="B272" s="128" t="s">
        <v>997</v>
      </c>
      <c r="C272" s="128" t="s">
        <v>769</v>
      </c>
      <c r="D272" s="127">
        <v>18642</v>
      </c>
      <c r="E272" s="127">
        <v>273962</v>
      </c>
      <c r="F272" s="126">
        <v>37759</v>
      </c>
      <c r="G272" s="125">
        <v>13.782567999999999</v>
      </c>
    </row>
    <row r="273" spans="1:7" s="124" customFormat="1" hidden="1" x14ac:dyDescent="0.35">
      <c r="A273" s="128" t="s">
        <v>1020</v>
      </c>
      <c r="B273" s="128" t="s">
        <v>997</v>
      </c>
      <c r="C273" s="128" t="s">
        <v>769</v>
      </c>
      <c r="D273" s="127">
        <v>193774</v>
      </c>
      <c r="E273" s="127">
        <v>2516660</v>
      </c>
      <c r="F273" s="126">
        <v>294644.8</v>
      </c>
      <c r="G273" s="125">
        <v>11.707770999999999</v>
      </c>
    </row>
    <row r="274" spans="1:7" s="124" customFormat="1" hidden="1" x14ac:dyDescent="0.35">
      <c r="A274" s="128" t="s">
        <v>1021</v>
      </c>
      <c r="B274" s="128" t="s">
        <v>997</v>
      </c>
      <c r="C274" s="128" t="s">
        <v>769</v>
      </c>
      <c r="D274" s="127">
        <v>63154</v>
      </c>
      <c r="E274" s="127">
        <v>889520</v>
      </c>
      <c r="F274" s="126">
        <v>98426.2</v>
      </c>
      <c r="G274" s="125">
        <v>11.065091000000001</v>
      </c>
    </row>
    <row r="275" spans="1:7" s="124" customFormat="1" hidden="1" x14ac:dyDescent="0.35">
      <c r="A275" s="128" t="s">
        <v>1022</v>
      </c>
      <c r="B275" s="128" t="s">
        <v>997</v>
      </c>
      <c r="C275" s="128" t="s">
        <v>769</v>
      </c>
      <c r="D275" s="127">
        <v>78622</v>
      </c>
      <c r="E275" s="127">
        <v>1139558</v>
      </c>
      <c r="F275" s="126">
        <v>129375.4</v>
      </c>
      <c r="G275" s="125">
        <v>11.353121</v>
      </c>
    </row>
    <row r="276" spans="1:7" s="124" customFormat="1" hidden="1" x14ac:dyDescent="0.35">
      <c r="A276" s="128" t="s">
        <v>1023</v>
      </c>
      <c r="B276" s="128" t="s">
        <v>997</v>
      </c>
      <c r="C276" s="128" t="s">
        <v>858</v>
      </c>
      <c r="D276" s="127">
        <v>9183</v>
      </c>
      <c r="E276" s="127">
        <v>139880</v>
      </c>
      <c r="F276" s="126">
        <v>16395</v>
      </c>
      <c r="G276" s="125">
        <v>11.720761</v>
      </c>
    </row>
    <row r="277" spans="1:7" s="124" customFormat="1" hidden="1" x14ac:dyDescent="0.35">
      <c r="A277" s="128" t="s">
        <v>1024</v>
      </c>
      <c r="B277" s="128" t="s">
        <v>997</v>
      </c>
      <c r="C277" s="128" t="s">
        <v>774</v>
      </c>
      <c r="D277" s="127">
        <v>12366</v>
      </c>
      <c r="E277" s="127">
        <v>154445</v>
      </c>
      <c r="F277" s="126">
        <v>14371</v>
      </c>
      <c r="G277" s="125">
        <v>9.3049306000000005</v>
      </c>
    </row>
    <row r="278" spans="1:7" s="124" customFormat="1" hidden="1" x14ac:dyDescent="0.35">
      <c r="A278" s="128" t="s">
        <v>807</v>
      </c>
      <c r="B278" s="128" t="s">
        <v>997</v>
      </c>
      <c r="C278" s="128" t="s">
        <v>769</v>
      </c>
      <c r="D278" s="127">
        <v>30171</v>
      </c>
      <c r="E278" s="127">
        <v>439434</v>
      </c>
      <c r="F278" s="126">
        <v>65383.6</v>
      </c>
      <c r="G278" s="125">
        <v>14.879049</v>
      </c>
    </row>
    <row r="279" spans="1:7" s="124" customFormat="1" hidden="1" x14ac:dyDescent="0.35">
      <c r="A279" s="128" t="s">
        <v>1025</v>
      </c>
      <c r="B279" s="128" t="s">
        <v>997</v>
      </c>
      <c r="C279" s="128" t="s">
        <v>769</v>
      </c>
      <c r="D279" s="127">
        <v>22322</v>
      </c>
      <c r="E279" s="127">
        <v>317664</v>
      </c>
      <c r="F279" s="126">
        <v>34338.6</v>
      </c>
      <c r="G279" s="125">
        <v>10.809723</v>
      </c>
    </row>
    <row r="280" spans="1:7" s="124" customFormat="1" hidden="1" x14ac:dyDescent="0.35">
      <c r="A280" s="128" t="s">
        <v>1026</v>
      </c>
      <c r="B280" s="128" t="s">
        <v>997</v>
      </c>
      <c r="C280" s="128" t="s">
        <v>769</v>
      </c>
      <c r="D280" s="127">
        <v>78564</v>
      </c>
      <c r="E280" s="127">
        <v>1164173</v>
      </c>
      <c r="F280" s="126">
        <v>151587.20000000001</v>
      </c>
      <c r="G280" s="125">
        <v>13.02102</v>
      </c>
    </row>
    <row r="281" spans="1:7" s="124" customFormat="1" hidden="1" x14ac:dyDescent="0.35">
      <c r="A281" s="128" t="s">
        <v>1027</v>
      </c>
      <c r="B281" s="128" t="s">
        <v>997</v>
      </c>
      <c r="C281" s="128" t="s">
        <v>766</v>
      </c>
      <c r="D281" s="127">
        <v>2315910</v>
      </c>
      <c r="E281" s="127">
        <v>27867774</v>
      </c>
      <c r="F281" s="126">
        <v>3684951.4</v>
      </c>
      <c r="G281" s="125">
        <v>13.222984</v>
      </c>
    </row>
    <row r="282" spans="1:7" s="124" customFormat="1" hidden="1" x14ac:dyDescent="0.35">
      <c r="A282" s="128" t="s">
        <v>1028</v>
      </c>
      <c r="B282" s="128" t="s">
        <v>997</v>
      </c>
      <c r="C282" s="128" t="s">
        <v>769</v>
      </c>
      <c r="D282" s="127">
        <v>18899</v>
      </c>
      <c r="E282" s="127">
        <v>247692</v>
      </c>
      <c r="F282" s="126">
        <v>34311</v>
      </c>
      <c r="G282" s="125">
        <v>13.852283999999999</v>
      </c>
    </row>
    <row r="283" spans="1:7" s="124" customFormat="1" hidden="1" x14ac:dyDescent="0.35">
      <c r="A283" s="128" t="s">
        <v>1029</v>
      </c>
      <c r="B283" s="128" t="s">
        <v>997</v>
      </c>
      <c r="C283" s="128" t="s">
        <v>769</v>
      </c>
      <c r="D283" s="127">
        <v>128478</v>
      </c>
      <c r="E283" s="127">
        <v>1829269</v>
      </c>
      <c r="F283" s="126">
        <v>189998</v>
      </c>
      <c r="G283" s="125">
        <v>10.386552999999999</v>
      </c>
    </row>
    <row r="284" spans="1:7" s="124" customFormat="1" hidden="1" x14ac:dyDescent="0.35">
      <c r="A284" s="128" t="s">
        <v>1030</v>
      </c>
      <c r="B284" s="128" t="s">
        <v>997</v>
      </c>
      <c r="C284" s="128" t="s">
        <v>769</v>
      </c>
      <c r="D284" s="127">
        <v>33222</v>
      </c>
      <c r="E284" s="127">
        <v>412265</v>
      </c>
      <c r="F284" s="126">
        <v>52969</v>
      </c>
      <c r="G284" s="125">
        <v>12.848288999999999</v>
      </c>
    </row>
    <row r="285" spans="1:7" s="124" customFormat="1" hidden="1" x14ac:dyDescent="0.35">
      <c r="A285" s="128" t="s">
        <v>1031</v>
      </c>
      <c r="B285" s="128" t="s">
        <v>997</v>
      </c>
      <c r="C285" s="128" t="s">
        <v>769</v>
      </c>
      <c r="D285" s="127">
        <v>28985</v>
      </c>
      <c r="E285" s="127">
        <v>392546</v>
      </c>
      <c r="F285" s="126">
        <v>49418</v>
      </c>
      <c r="G285" s="125">
        <v>12.589098</v>
      </c>
    </row>
    <row r="286" spans="1:7" s="124" customFormat="1" hidden="1" x14ac:dyDescent="0.35">
      <c r="A286" s="128" t="s">
        <v>1032</v>
      </c>
      <c r="B286" s="128" t="s">
        <v>997</v>
      </c>
      <c r="C286" s="128" t="s">
        <v>769</v>
      </c>
      <c r="D286" s="127">
        <v>411</v>
      </c>
      <c r="E286" s="127">
        <v>3607</v>
      </c>
      <c r="F286" s="126">
        <v>553</v>
      </c>
      <c r="G286" s="125">
        <v>15.331300000000001</v>
      </c>
    </row>
    <row r="287" spans="1:7" s="124" customFormat="1" hidden="1" x14ac:dyDescent="0.35">
      <c r="A287" s="128" t="s">
        <v>1033</v>
      </c>
      <c r="B287" s="128" t="s">
        <v>997</v>
      </c>
      <c r="C287" s="128" t="s">
        <v>769</v>
      </c>
      <c r="D287" s="127">
        <v>10789</v>
      </c>
      <c r="E287" s="127">
        <v>134254</v>
      </c>
      <c r="F287" s="126">
        <v>19020</v>
      </c>
      <c r="G287" s="125">
        <v>14.167176</v>
      </c>
    </row>
    <row r="288" spans="1:7" s="124" customFormat="1" hidden="1" x14ac:dyDescent="0.35">
      <c r="A288" s="128" t="s">
        <v>1034</v>
      </c>
      <c r="B288" s="128" t="s">
        <v>997</v>
      </c>
      <c r="C288" s="128" t="s">
        <v>769</v>
      </c>
      <c r="D288" s="127">
        <v>219455</v>
      </c>
      <c r="E288" s="127">
        <v>3113308</v>
      </c>
      <c r="F288" s="126">
        <v>352599.9</v>
      </c>
      <c r="G288" s="125">
        <v>11.325571</v>
      </c>
    </row>
    <row r="289" spans="1:7" s="124" customFormat="1" hidden="1" x14ac:dyDescent="0.35">
      <c r="A289" s="128" t="s">
        <v>1035</v>
      </c>
      <c r="B289" s="128" t="s">
        <v>997</v>
      </c>
      <c r="C289" s="128" t="s">
        <v>769</v>
      </c>
      <c r="D289" s="127">
        <v>33331</v>
      </c>
      <c r="E289" s="127">
        <v>436444</v>
      </c>
      <c r="F289" s="126">
        <v>54385</v>
      </c>
      <c r="G289" s="125">
        <v>12.460934</v>
      </c>
    </row>
    <row r="290" spans="1:7" s="124" customFormat="1" hidden="1" x14ac:dyDescent="0.35">
      <c r="A290" s="128" t="s">
        <v>1036</v>
      </c>
      <c r="B290" s="128" t="s">
        <v>997</v>
      </c>
      <c r="C290" s="128" t="s">
        <v>769</v>
      </c>
      <c r="D290" s="127">
        <v>21175</v>
      </c>
      <c r="E290" s="127">
        <v>291274</v>
      </c>
      <c r="F290" s="126">
        <v>42971.3</v>
      </c>
      <c r="G290" s="125">
        <v>14.752879</v>
      </c>
    </row>
    <row r="291" spans="1:7" s="124" customFormat="1" hidden="1" x14ac:dyDescent="0.35">
      <c r="A291" s="128" t="s">
        <v>1037</v>
      </c>
      <c r="B291" s="128" t="s">
        <v>997</v>
      </c>
      <c r="C291" s="128" t="s">
        <v>774</v>
      </c>
      <c r="D291" s="127">
        <v>8548</v>
      </c>
      <c r="E291" s="127">
        <v>91849</v>
      </c>
      <c r="F291" s="126">
        <v>10911</v>
      </c>
      <c r="G291" s="125">
        <v>11.87928</v>
      </c>
    </row>
    <row r="292" spans="1:7" s="124" customFormat="1" hidden="1" x14ac:dyDescent="0.35">
      <c r="A292" s="128" t="s">
        <v>1038</v>
      </c>
      <c r="B292" s="128" t="s">
        <v>997</v>
      </c>
      <c r="C292" s="128" t="s">
        <v>769</v>
      </c>
      <c r="D292" s="127">
        <v>87470</v>
      </c>
      <c r="E292" s="127">
        <v>1418444</v>
      </c>
      <c r="F292" s="126">
        <v>154390</v>
      </c>
      <c r="G292" s="125">
        <v>10.884461999999999</v>
      </c>
    </row>
    <row r="293" spans="1:7" s="124" customFormat="1" hidden="1" x14ac:dyDescent="0.35">
      <c r="A293" s="128" t="s">
        <v>1039</v>
      </c>
      <c r="B293" s="128" t="s">
        <v>997</v>
      </c>
      <c r="C293" s="128" t="s">
        <v>769</v>
      </c>
      <c r="D293" s="127">
        <v>10577</v>
      </c>
      <c r="E293" s="127">
        <v>145920</v>
      </c>
      <c r="F293" s="126">
        <v>19691.5</v>
      </c>
      <c r="G293" s="125">
        <v>13.494723</v>
      </c>
    </row>
    <row r="294" spans="1:7" s="124" customFormat="1" hidden="1" x14ac:dyDescent="0.35">
      <c r="A294" s="128" t="s">
        <v>984</v>
      </c>
      <c r="B294" s="128" t="s">
        <v>997</v>
      </c>
      <c r="C294" s="128" t="s">
        <v>769</v>
      </c>
      <c r="D294" s="127">
        <v>25676</v>
      </c>
      <c r="E294" s="127">
        <v>348503</v>
      </c>
      <c r="F294" s="126">
        <v>43907.8</v>
      </c>
      <c r="G294" s="125">
        <v>12.598973000000001</v>
      </c>
    </row>
    <row r="295" spans="1:7" s="124" customFormat="1" hidden="1" x14ac:dyDescent="0.35">
      <c r="A295" s="128" t="s">
        <v>1040</v>
      </c>
      <c r="B295" s="128" t="s">
        <v>997</v>
      </c>
      <c r="C295" s="128" t="s">
        <v>769</v>
      </c>
      <c r="D295" s="127">
        <v>16009</v>
      </c>
      <c r="E295" s="127">
        <v>227976</v>
      </c>
      <c r="F295" s="126">
        <v>30227.5</v>
      </c>
      <c r="G295" s="125">
        <v>13.259071</v>
      </c>
    </row>
    <row r="296" spans="1:7" s="124" customFormat="1" hidden="1" x14ac:dyDescent="0.35">
      <c r="A296" s="128" t="s">
        <v>1041</v>
      </c>
      <c r="B296" s="128" t="s">
        <v>997</v>
      </c>
      <c r="C296" s="128" t="s">
        <v>769</v>
      </c>
      <c r="D296" s="127">
        <v>15949</v>
      </c>
      <c r="E296" s="127">
        <v>203602</v>
      </c>
      <c r="F296" s="126">
        <v>26888</v>
      </c>
      <c r="G296" s="125">
        <v>13.206156999999999</v>
      </c>
    </row>
    <row r="297" spans="1:7" s="124" customFormat="1" hidden="1" x14ac:dyDescent="0.35">
      <c r="A297" s="128" t="s">
        <v>1042</v>
      </c>
      <c r="B297" s="128" t="s">
        <v>997</v>
      </c>
      <c r="C297" s="128" t="s">
        <v>769</v>
      </c>
      <c r="D297" s="127">
        <v>52301</v>
      </c>
      <c r="E297" s="127">
        <v>750190</v>
      </c>
      <c r="F297" s="126">
        <v>88440</v>
      </c>
      <c r="G297" s="125">
        <v>11.789013000000001</v>
      </c>
    </row>
    <row r="298" spans="1:7" s="124" customFormat="1" hidden="1" x14ac:dyDescent="0.35">
      <c r="A298" s="128" t="s">
        <v>1043</v>
      </c>
      <c r="B298" s="128" t="s">
        <v>997</v>
      </c>
      <c r="C298" s="128" t="s">
        <v>769</v>
      </c>
      <c r="D298" s="127">
        <v>172653</v>
      </c>
      <c r="E298" s="127">
        <v>2390471</v>
      </c>
      <c r="F298" s="126">
        <v>285469</v>
      </c>
      <c r="G298" s="125">
        <v>11.941955999999999</v>
      </c>
    </row>
    <row r="299" spans="1:7" s="124" customFormat="1" hidden="1" x14ac:dyDescent="0.35">
      <c r="A299" s="128" t="s">
        <v>1044</v>
      </c>
      <c r="B299" s="128" t="s">
        <v>997</v>
      </c>
      <c r="C299" s="128" t="s">
        <v>769</v>
      </c>
      <c r="D299" s="127">
        <v>100139</v>
      </c>
      <c r="E299" s="127">
        <v>1546101</v>
      </c>
      <c r="F299" s="126">
        <v>164086.9</v>
      </c>
      <c r="G299" s="125">
        <v>10.612947999999999</v>
      </c>
    </row>
    <row r="300" spans="1:7" s="124" customFormat="1" hidden="1" x14ac:dyDescent="0.35">
      <c r="A300" s="128" t="s">
        <v>1045</v>
      </c>
      <c r="B300" s="128" t="s">
        <v>997</v>
      </c>
      <c r="C300" s="128" t="s">
        <v>769</v>
      </c>
      <c r="D300" s="127">
        <v>19287</v>
      </c>
      <c r="E300" s="127">
        <v>281426</v>
      </c>
      <c r="F300" s="126">
        <v>37511</v>
      </c>
      <c r="G300" s="125">
        <v>13.328904</v>
      </c>
    </row>
    <row r="301" spans="1:7" s="124" customFormat="1" hidden="1" x14ac:dyDescent="0.35">
      <c r="A301" s="128" t="s">
        <v>1046</v>
      </c>
      <c r="B301" s="128" t="s">
        <v>997</v>
      </c>
      <c r="C301" s="128" t="s">
        <v>769</v>
      </c>
      <c r="D301" s="127">
        <v>14838</v>
      </c>
      <c r="E301" s="127">
        <v>228111</v>
      </c>
      <c r="F301" s="126">
        <v>29719.4</v>
      </c>
      <c r="G301" s="125">
        <v>13.028482</v>
      </c>
    </row>
    <row r="302" spans="1:7" s="124" customFormat="1" hidden="1" x14ac:dyDescent="0.35">
      <c r="A302" s="128" t="s">
        <v>1047</v>
      </c>
      <c r="B302" s="128" t="s">
        <v>997</v>
      </c>
      <c r="C302" s="128" t="s">
        <v>769</v>
      </c>
      <c r="D302" s="127">
        <v>13607</v>
      </c>
      <c r="E302" s="127">
        <v>145484</v>
      </c>
      <c r="F302" s="126">
        <v>20470</v>
      </c>
      <c r="G302" s="125">
        <v>14.070276</v>
      </c>
    </row>
    <row r="303" spans="1:7" s="124" customFormat="1" hidden="1" x14ac:dyDescent="0.35">
      <c r="A303" s="128" t="s">
        <v>1048</v>
      </c>
      <c r="B303" s="128" t="s">
        <v>997</v>
      </c>
      <c r="C303" s="128" t="s">
        <v>769</v>
      </c>
      <c r="D303" s="127">
        <v>20329</v>
      </c>
      <c r="E303" s="127">
        <v>277007</v>
      </c>
      <c r="F303" s="126">
        <v>36797.300000000003</v>
      </c>
      <c r="G303" s="125">
        <v>13.283887999999999</v>
      </c>
    </row>
    <row r="304" spans="1:7" s="124" customFormat="1" hidden="1" x14ac:dyDescent="0.35">
      <c r="A304" s="128" t="s">
        <v>1049</v>
      </c>
      <c r="B304" s="128" t="s">
        <v>997</v>
      </c>
      <c r="C304" s="128" t="s">
        <v>769</v>
      </c>
      <c r="D304" s="127">
        <v>12576</v>
      </c>
      <c r="E304" s="127">
        <v>152674</v>
      </c>
      <c r="F304" s="126">
        <v>19282</v>
      </c>
      <c r="G304" s="125">
        <v>12.629524</v>
      </c>
    </row>
    <row r="305" spans="1:7" s="124" customFormat="1" hidden="1" x14ac:dyDescent="0.35">
      <c r="A305" s="128" t="s">
        <v>1050</v>
      </c>
      <c r="B305" s="128" t="s">
        <v>997</v>
      </c>
      <c r="C305" s="128" t="s">
        <v>769</v>
      </c>
      <c r="D305" s="127">
        <v>124848</v>
      </c>
      <c r="E305" s="127">
        <v>1826312</v>
      </c>
      <c r="F305" s="126">
        <v>218337.2</v>
      </c>
      <c r="G305" s="125">
        <v>11.955088</v>
      </c>
    </row>
    <row r="306" spans="1:7" s="124" customFormat="1" hidden="1" x14ac:dyDescent="0.35">
      <c r="A306" s="128" t="s">
        <v>1051</v>
      </c>
      <c r="B306" s="128" t="s">
        <v>997</v>
      </c>
      <c r="C306" s="128" t="s">
        <v>769</v>
      </c>
      <c r="D306" s="127">
        <v>15118</v>
      </c>
      <c r="E306" s="127">
        <v>184299</v>
      </c>
      <c r="F306" s="126">
        <v>23476.7</v>
      </c>
      <c r="G306" s="125">
        <v>12.738376000000001</v>
      </c>
    </row>
    <row r="307" spans="1:7" s="124" customFormat="1" hidden="1" x14ac:dyDescent="0.35">
      <c r="A307" s="128" t="s">
        <v>1052</v>
      </c>
      <c r="B307" s="128" t="s">
        <v>535</v>
      </c>
      <c r="C307" s="128" t="s">
        <v>766</v>
      </c>
      <c r="D307" s="127">
        <v>76281</v>
      </c>
      <c r="E307" s="127">
        <v>442057</v>
      </c>
      <c r="F307" s="126">
        <v>167616</v>
      </c>
      <c r="G307" s="125">
        <v>37.917282</v>
      </c>
    </row>
    <row r="308" spans="1:7" s="124" customFormat="1" hidden="1" x14ac:dyDescent="0.35">
      <c r="A308" s="128" t="s">
        <v>1053</v>
      </c>
      <c r="B308" s="128" t="s">
        <v>535</v>
      </c>
      <c r="C308" s="128" t="s">
        <v>766</v>
      </c>
      <c r="D308" s="127">
        <v>274443</v>
      </c>
      <c r="E308" s="127">
        <v>1650171</v>
      </c>
      <c r="F308" s="126">
        <v>535801.4</v>
      </c>
      <c r="G308" s="125">
        <v>32.469447000000002</v>
      </c>
    </row>
    <row r="309" spans="1:7" s="124" customFormat="1" hidden="1" x14ac:dyDescent="0.35">
      <c r="A309" s="128" t="s">
        <v>1054</v>
      </c>
      <c r="B309" s="128" t="s">
        <v>535</v>
      </c>
      <c r="C309" s="128" t="s">
        <v>769</v>
      </c>
      <c r="D309" s="127">
        <v>29803</v>
      </c>
      <c r="E309" s="127">
        <v>186244</v>
      </c>
      <c r="F309" s="126">
        <v>67665.8</v>
      </c>
      <c r="G309" s="125">
        <v>36.331800999999999</v>
      </c>
    </row>
    <row r="310" spans="1:7" s="124" customFormat="1" hidden="1" x14ac:dyDescent="0.35">
      <c r="A310" s="128" t="s">
        <v>1055</v>
      </c>
      <c r="B310" s="128" t="s">
        <v>535</v>
      </c>
      <c r="C310" s="128" t="s">
        <v>766</v>
      </c>
      <c r="D310" s="127">
        <v>63000</v>
      </c>
      <c r="E310" s="127">
        <v>399347</v>
      </c>
      <c r="F310" s="126">
        <v>140238</v>
      </c>
      <c r="G310" s="125">
        <v>35.116827999999998</v>
      </c>
    </row>
    <row r="311" spans="1:7" s="124" customFormat="1" hidden="1" x14ac:dyDescent="0.35">
      <c r="A311" s="128" t="s">
        <v>866</v>
      </c>
      <c r="B311" s="128" t="s">
        <v>535</v>
      </c>
      <c r="C311" s="128" t="s">
        <v>867</v>
      </c>
      <c r="D311" s="127">
        <v>296</v>
      </c>
      <c r="E311" s="127">
        <v>3153</v>
      </c>
      <c r="F311" s="126">
        <v>604</v>
      </c>
      <c r="G311" s="125" t="s">
        <v>868</v>
      </c>
    </row>
    <row r="312" spans="1:7" s="124" customFormat="1" hidden="1" x14ac:dyDescent="0.35">
      <c r="A312" s="128" t="s">
        <v>870</v>
      </c>
      <c r="B312" s="128" t="s">
        <v>535</v>
      </c>
      <c r="C312" s="128" t="s">
        <v>867</v>
      </c>
      <c r="D312" s="127">
        <v>1151</v>
      </c>
      <c r="E312" s="127">
        <v>11686</v>
      </c>
      <c r="F312" s="126">
        <v>2510.6999999999998</v>
      </c>
      <c r="G312" s="125" t="s">
        <v>868</v>
      </c>
    </row>
    <row r="313" spans="1:7" s="124" customFormat="1" hidden="1" x14ac:dyDescent="0.35">
      <c r="A313" s="128" t="s">
        <v>871</v>
      </c>
      <c r="B313" s="128" t="s">
        <v>535</v>
      </c>
      <c r="C313" s="128" t="s">
        <v>867</v>
      </c>
      <c r="D313" s="127">
        <v>1082</v>
      </c>
      <c r="E313" s="127">
        <v>11667</v>
      </c>
      <c r="F313" s="126">
        <v>2610.4</v>
      </c>
      <c r="G313" s="125" t="s">
        <v>868</v>
      </c>
    </row>
    <row r="314" spans="1:7" s="124" customFormat="1" hidden="1" x14ac:dyDescent="0.35">
      <c r="A314" s="128" t="s">
        <v>872</v>
      </c>
      <c r="B314" s="128" t="s">
        <v>535</v>
      </c>
      <c r="C314" s="128" t="s">
        <v>867</v>
      </c>
      <c r="D314" s="127">
        <v>11911</v>
      </c>
      <c r="E314" s="127">
        <v>97681</v>
      </c>
      <c r="F314" s="126">
        <v>25207.3</v>
      </c>
      <c r="G314" s="125" t="s">
        <v>868</v>
      </c>
    </row>
    <row r="315" spans="1:7" s="124" customFormat="1" hidden="1" x14ac:dyDescent="0.35">
      <c r="A315" s="128" t="s">
        <v>873</v>
      </c>
      <c r="B315" s="128" t="s">
        <v>535</v>
      </c>
      <c r="C315" s="128" t="s">
        <v>867</v>
      </c>
      <c r="D315" s="127">
        <v>2371</v>
      </c>
      <c r="E315" s="127">
        <v>22989</v>
      </c>
      <c r="F315" s="126">
        <v>3946</v>
      </c>
      <c r="G315" s="125" t="s">
        <v>868</v>
      </c>
    </row>
    <row r="316" spans="1:7" s="124" customFormat="1" hidden="1" x14ac:dyDescent="0.35">
      <c r="A316" s="128" t="s">
        <v>1056</v>
      </c>
      <c r="B316" s="128" t="s">
        <v>567</v>
      </c>
      <c r="C316" s="128" t="s">
        <v>769</v>
      </c>
      <c r="D316" s="127">
        <v>8781</v>
      </c>
      <c r="E316" s="127">
        <v>116430</v>
      </c>
      <c r="F316" s="126">
        <v>15193.2</v>
      </c>
      <c r="G316" s="125">
        <v>13.049213999999999</v>
      </c>
    </row>
    <row r="317" spans="1:7" s="124" customFormat="1" hidden="1" x14ac:dyDescent="0.35">
      <c r="A317" s="128" t="s">
        <v>1057</v>
      </c>
      <c r="B317" s="128" t="s">
        <v>567</v>
      </c>
      <c r="C317" s="128" t="s">
        <v>766</v>
      </c>
      <c r="D317" s="127">
        <v>709</v>
      </c>
      <c r="E317" s="127">
        <v>7255</v>
      </c>
      <c r="F317" s="126">
        <v>1021.4</v>
      </c>
      <c r="G317" s="125">
        <v>14.078567</v>
      </c>
    </row>
    <row r="318" spans="1:7" s="124" customFormat="1" hidden="1" x14ac:dyDescent="0.35">
      <c r="A318" s="128" t="s">
        <v>1058</v>
      </c>
      <c r="B318" s="128" t="s">
        <v>567</v>
      </c>
      <c r="C318" s="128" t="s">
        <v>774</v>
      </c>
      <c r="D318" s="127">
        <v>9995</v>
      </c>
      <c r="E318" s="127">
        <v>103603</v>
      </c>
      <c r="F318" s="126">
        <v>12366.2</v>
      </c>
      <c r="G318" s="125">
        <v>11.936140999999999</v>
      </c>
    </row>
    <row r="319" spans="1:7" s="124" customFormat="1" hidden="1" x14ac:dyDescent="0.35">
      <c r="A319" s="128" t="s">
        <v>1059</v>
      </c>
      <c r="B319" s="128" t="s">
        <v>567</v>
      </c>
      <c r="C319" s="128" t="s">
        <v>769</v>
      </c>
      <c r="D319" s="127">
        <v>3873</v>
      </c>
      <c r="E319" s="127">
        <v>66853</v>
      </c>
      <c r="F319" s="126">
        <v>9034.1</v>
      </c>
      <c r="G319" s="125">
        <v>13.51338</v>
      </c>
    </row>
    <row r="320" spans="1:7" s="124" customFormat="1" hidden="1" x14ac:dyDescent="0.35">
      <c r="A320" s="128" t="s">
        <v>1060</v>
      </c>
      <c r="B320" s="128" t="s">
        <v>567</v>
      </c>
      <c r="C320" s="128" t="s">
        <v>774</v>
      </c>
      <c r="D320" s="127">
        <v>17387</v>
      </c>
      <c r="E320" s="127">
        <v>176723</v>
      </c>
      <c r="F320" s="126">
        <v>19055.599999999999</v>
      </c>
      <c r="G320" s="125">
        <v>10.78275</v>
      </c>
    </row>
    <row r="321" spans="1:7" s="124" customFormat="1" hidden="1" x14ac:dyDescent="0.35">
      <c r="A321" s="128" t="s">
        <v>1061</v>
      </c>
      <c r="B321" s="128" t="s">
        <v>567</v>
      </c>
      <c r="C321" s="128" t="s">
        <v>774</v>
      </c>
      <c r="D321" s="127">
        <v>24900</v>
      </c>
      <c r="E321" s="127">
        <v>180734</v>
      </c>
      <c r="F321" s="126">
        <v>20866.8</v>
      </c>
      <c r="G321" s="125">
        <v>11.545586</v>
      </c>
    </row>
    <row r="322" spans="1:7" s="124" customFormat="1" hidden="1" x14ac:dyDescent="0.35">
      <c r="A322" s="128" t="s">
        <v>1062</v>
      </c>
      <c r="B322" s="128" t="s">
        <v>567</v>
      </c>
      <c r="C322" s="128" t="s">
        <v>774</v>
      </c>
      <c r="D322" s="127">
        <v>2717</v>
      </c>
      <c r="E322" s="127">
        <v>22486</v>
      </c>
      <c r="F322" s="126">
        <v>3064.5</v>
      </c>
      <c r="G322" s="125">
        <v>13.62848</v>
      </c>
    </row>
    <row r="323" spans="1:7" s="124" customFormat="1" hidden="1" x14ac:dyDescent="0.35">
      <c r="A323" s="128" t="s">
        <v>1063</v>
      </c>
      <c r="B323" s="128" t="s">
        <v>567</v>
      </c>
      <c r="C323" s="128" t="s">
        <v>774</v>
      </c>
      <c r="D323" s="127">
        <v>2806</v>
      </c>
      <c r="E323" s="127">
        <v>24786</v>
      </c>
      <c r="F323" s="126">
        <v>2986.1</v>
      </c>
      <c r="G323" s="125">
        <v>12.047527000000001</v>
      </c>
    </row>
    <row r="324" spans="1:7" s="124" customFormat="1" hidden="1" x14ac:dyDescent="0.35">
      <c r="A324" s="128" t="s">
        <v>1064</v>
      </c>
      <c r="B324" s="128" t="s">
        <v>567</v>
      </c>
      <c r="C324" s="128" t="s">
        <v>774</v>
      </c>
      <c r="D324" s="127">
        <v>498</v>
      </c>
      <c r="E324" s="127">
        <v>3987</v>
      </c>
      <c r="F324" s="126">
        <v>591.4</v>
      </c>
      <c r="G324" s="125">
        <v>14.833208000000001</v>
      </c>
    </row>
    <row r="325" spans="1:7" s="124" customFormat="1" hidden="1" x14ac:dyDescent="0.35">
      <c r="A325" s="128" t="s">
        <v>1065</v>
      </c>
      <c r="B325" s="128" t="s">
        <v>567</v>
      </c>
      <c r="C325" s="128" t="s">
        <v>769</v>
      </c>
      <c r="D325" s="127">
        <v>6446</v>
      </c>
      <c r="E325" s="127">
        <v>83692</v>
      </c>
      <c r="F325" s="126">
        <v>11895</v>
      </c>
      <c r="G325" s="125">
        <v>14.212828</v>
      </c>
    </row>
    <row r="326" spans="1:7" s="124" customFormat="1" hidden="1" x14ac:dyDescent="0.35">
      <c r="A326" s="128" t="s">
        <v>1066</v>
      </c>
      <c r="B326" s="128" t="s">
        <v>567</v>
      </c>
      <c r="C326" s="128" t="s">
        <v>769</v>
      </c>
      <c r="D326" s="127">
        <v>8005</v>
      </c>
      <c r="E326" s="127">
        <v>132664</v>
      </c>
      <c r="F326" s="126">
        <v>14834</v>
      </c>
      <c r="G326" s="125">
        <v>11.181632</v>
      </c>
    </row>
    <row r="327" spans="1:7" s="124" customFormat="1" hidden="1" x14ac:dyDescent="0.35">
      <c r="A327" s="128" t="s">
        <v>1067</v>
      </c>
      <c r="B327" s="128" t="s">
        <v>567</v>
      </c>
      <c r="C327" s="128" t="s">
        <v>769</v>
      </c>
      <c r="D327" s="127">
        <v>21226</v>
      </c>
      <c r="E327" s="127">
        <v>291971</v>
      </c>
      <c r="F327" s="126">
        <v>36349.9</v>
      </c>
      <c r="G327" s="125">
        <v>12.449832000000001</v>
      </c>
    </row>
    <row r="328" spans="1:7" s="124" customFormat="1" hidden="1" x14ac:dyDescent="0.35">
      <c r="A328" s="128" t="s">
        <v>1068</v>
      </c>
      <c r="B328" s="128" t="s">
        <v>567</v>
      </c>
      <c r="C328" s="128" t="s">
        <v>769</v>
      </c>
      <c r="D328" s="127">
        <v>55</v>
      </c>
      <c r="E328" s="127">
        <v>949</v>
      </c>
      <c r="F328" s="126">
        <v>100</v>
      </c>
      <c r="G328" s="125">
        <v>10.537407999999999</v>
      </c>
    </row>
    <row r="329" spans="1:7" s="124" customFormat="1" hidden="1" x14ac:dyDescent="0.35">
      <c r="A329" s="128" t="s">
        <v>1069</v>
      </c>
      <c r="B329" s="128" t="s">
        <v>567</v>
      </c>
      <c r="C329" s="128" t="s">
        <v>769</v>
      </c>
      <c r="D329" s="127">
        <v>6</v>
      </c>
      <c r="E329" s="127">
        <v>96</v>
      </c>
      <c r="F329" s="126">
        <v>13</v>
      </c>
      <c r="G329" s="125">
        <v>13.541667</v>
      </c>
    </row>
    <row r="330" spans="1:7" s="124" customFormat="1" hidden="1" x14ac:dyDescent="0.35">
      <c r="A330" s="128" t="s">
        <v>1070</v>
      </c>
      <c r="B330" s="128" t="s">
        <v>567</v>
      </c>
      <c r="C330" s="128" t="s">
        <v>769</v>
      </c>
      <c r="D330" s="127">
        <v>4328</v>
      </c>
      <c r="E330" s="127">
        <v>84254</v>
      </c>
      <c r="F330" s="126">
        <v>10050.799999999999</v>
      </c>
      <c r="G330" s="125">
        <v>11.929167</v>
      </c>
    </row>
    <row r="331" spans="1:7" s="124" customFormat="1" hidden="1" x14ac:dyDescent="0.35">
      <c r="A331" s="128" t="s">
        <v>1071</v>
      </c>
      <c r="B331" s="128" t="s">
        <v>567</v>
      </c>
      <c r="C331" s="128" t="s">
        <v>766</v>
      </c>
      <c r="D331" s="127">
        <v>410149</v>
      </c>
      <c r="E331" s="127">
        <v>3680244</v>
      </c>
      <c r="F331" s="126">
        <v>619602</v>
      </c>
      <c r="G331" s="125">
        <v>16.835895000000001</v>
      </c>
    </row>
    <row r="332" spans="1:7" s="124" customFormat="1" hidden="1" x14ac:dyDescent="0.35">
      <c r="A332" s="128" t="s">
        <v>1072</v>
      </c>
      <c r="B332" s="128" t="s">
        <v>567</v>
      </c>
      <c r="C332" s="128" t="s">
        <v>769</v>
      </c>
      <c r="D332" s="127">
        <v>9481</v>
      </c>
      <c r="E332" s="127">
        <v>170880</v>
      </c>
      <c r="F332" s="126">
        <v>21473.5</v>
      </c>
      <c r="G332" s="125">
        <v>12.566421</v>
      </c>
    </row>
    <row r="333" spans="1:7" s="124" customFormat="1" hidden="1" x14ac:dyDescent="0.35">
      <c r="A333" s="128" t="s">
        <v>1073</v>
      </c>
      <c r="B333" s="128" t="s">
        <v>567</v>
      </c>
      <c r="C333" s="128" t="s">
        <v>769</v>
      </c>
      <c r="D333" s="127">
        <v>28068</v>
      </c>
      <c r="E333" s="127">
        <v>306109</v>
      </c>
      <c r="F333" s="126">
        <v>37510</v>
      </c>
      <c r="G333" s="125">
        <v>12.253805</v>
      </c>
    </row>
    <row r="334" spans="1:7" s="124" customFormat="1" hidden="1" x14ac:dyDescent="0.35">
      <c r="A334" s="128" t="s">
        <v>1074</v>
      </c>
      <c r="B334" s="128" t="s">
        <v>567</v>
      </c>
      <c r="C334" s="128" t="s">
        <v>769</v>
      </c>
      <c r="D334" s="127">
        <v>10706</v>
      </c>
      <c r="E334" s="127">
        <v>141877</v>
      </c>
      <c r="F334" s="126">
        <v>17077.900000000001</v>
      </c>
      <c r="G334" s="125">
        <v>12.037117</v>
      </c>
    </row>
    <row r="335" spans="1:7" s="124" customFormat="1" hidden="1" x14ac:dyDescent="0.35">
      <c r="A335" s="128" t="s">
        <v>1075</v>
      </c>
      <c r="B335" s="128" t="s">
        <v>567</v>
      </c>
      <c r="C335" s="128" t="s">
        <v>769</v>
      </c>
      <c r="D335" s="127">
        <v>5962</v>
      </c>
      <c r="E335" s="127">
        <v>74142</v>
      </c>
      <c r="F335" s="126">
        <v>11185.5</v>
      </c>
      <c r="G335" s="125">
        <v>15.086591</v>
      </c>
    </row>
    <row r="336" spans="1:7" s="124" customFormat="1" hidden="1" x14ac:dyDescent="0.35">
      <c r="A336" s="128" t="s">
        <v>1076</v>
      </c>
      <c r="B336" s="128" t="s">
        <v>567</v>
      </c>
      <c r="C336" s="128" t="s">
        <v>766</v>
      </c>
      <c r="D336" s="127">
        <v>611635</v>
      </c>
      <c r="E336" s="127">
        <v>6013631</v>
      </c>
      <c r="F336" s="126">
        <v>646574.6</v>
      </c>
      <c r="G336" s="125">
        <v>10.751817000000001</v>
      </c>
    </row>
    <row r="337" spans="1:7" s="124" customFormat="1" hidden="1" x14ac:dyDescent="0.35">
      <c r="A337" s="128" t="s">
        <v>1077</v>
      </c>
      <c r="B337" s="128" t="s">
        <v>567</v>
      </c>
      <c r="C337" s="128" t="s">
        <v>769</v>
      </c>
      <c r="D337" s="127">
        <v>11522</v>
      </c>
      <c r="E337" s="127">
        <v>204326</v>
      </c>
      <c r="F337" s="126">
        <v>24758</v>
      </c>
      <c r="G337" s="125">
        <v>12.116911</v>
      </c>
    </row>
    <row r="338" spans="1:7" s="124" customFormat="1" hidden="1" x14ac:dyDescent="0.35">
      <c r="A338" s="128" t="s">
        <v>1078</v>
      </c>
      <c r="B338" s="128" t="s">
        <v>567</v>
      </c>
      <c r="C338" s="128" t="s">
        <v>769</v>
      </c>
      <c r="D338" s="127">
        <v>9234</v>
      </c>
      <c r="E338" s="127">
        <v>249921</v>
      </c>
      <c r="F338" s="126">
        <v>22847.4</v>
      </c>
      <c r="G338" s="125">
        <v>9.1418488</v>
      </c>
    </row>
    <row r="339" spans="1:7" s="124" customFormat="1" hidden="1" x14ac:dyDescent="0.35">
      <c r="A339" s="128" t="s">
        <v>1079</v>
      </c>
      <c r="B339" s="128" t="s">
        <v>567</v>
      </c>
      <c r="C339" s="128" t="s">
        <v>769</v>
      </c>
      <c r="D339" s="127">
        <v>3480</v>
      </c>
      <c r="E339" s="127">
        <v>55370</v>
      </c>
      <c r="F339" s="126">
        <v>7267.5</v>
      </c>
      <c r="G339" s="125">
        <v>13.125339</v>
      </c>
    </row>
    <row r="340" spans="1:7" s="124" customFormat="1" hidden="1" x14ac:dyDescent="0.35">
      <c r="A340" s="128" t="s">
        <v>1080</v>
      </c>
      <c r="B340" s="128" t="s">
        <v>540</v>
      </c>
      <c r="C340" s="128" t="s">
        <v>766</v>
      </c>
      <c r="D340" s="127">
        <v>122360</v>
      </c>
      <c r="E340" s="127">
        <v>1307615</v>
      </c>
      <c r="F340" s="126">
        <v>129912</v>
      </c>
      <c r="G340" s="125">
        <v>9.9350343999999993</v>
      </c>
    </row>
    <row r="341" spans="1:7" s="124" customFormat="1" hidden="1" x14ac:dyDescent="0.35">
      <c r="A341" s="128" t="s">
        <v>1081</v>
      </c>
      <c r="B341" s="128" t="s">
        <v>540</v>
      </c>
      <c r="C341" s="128" t="s">
        <v>774</v>
      </c>
      <c r="D341" s="127">
        <v>25335</v>
      </c>
      <c r="E341" s="127">
        <v>302238</v>
      </c>
      <c r="F341" s="126">
        <v>23893.5</v>
      </c>
      <c r="G341" s="125">
        <v>7.9055248000000002</v>
      </c>
    </row>
    <row r="342" spans="1:7" s="124" customFormat="1" hidden="1" x14ac:dyDescent="0.35">
      <c r="A342" s="128" t="s">
        <v>1082</v>
      </c>
      <c r="B342" s="128" t="s">
        <v>540</v>
      </c>
      <c r="C342" s="128" t="s">
        <v>769</v>
      </c>
      <c r="D342" s="127">
        <v>13585</v>
      </c>
      <c r="E342" s="127">
        <v>189349</v>
      </c>
      <c r="F342" s="126">
        <v>19226</v>
      </c>
      <c r="G342" s="125">
        <v>10.153737</v>
      </c>
    </row>
    <row r="343" spans="1:7" s="124" customFormat="1" hidden="1" x14ac:dyDescent="0.35">
      <c r="A343" s="128" t="s">
        <v>1083</v>
      </c>
      <c r="B343" s="128" t="s">
        <v>540</v>
      </c>
      <c r="C343" s="128" t="s">
        <v>766</v>
      </c>
      <c r="D343" s="127">
        <v>485475</v>
      </c>
      <c r="E343" s="127">
        <v>5457378</v>
      </c>
      <c r="F343" s="126">
        <v>567032.5</v>
      </c>
      <c r="G343" s="125">
        <v>10.3902</v>
      </c>
    </row>
    <row r="344" spans="1:7" s="124" customFormat="1" hidden="1" x14ac:dyDescent="0.35">
      <c r="A344" s="128" t="s">
        <v>1084</v>
      </c>
      <c r="B344" s="128" t="s">
        <v>540</v>
      </c>
      <c r="C344" s="128" t="s">
        <v>769</v>
      </c>
      <c r="D344" s="127">
        <v>1958</v>
      </c>
      <c r="E344" s="127">
        <v>32223</v>
      </c>
      <c r="F344" s="126">
        <v>2190.1999999999998</v>
      </c>
      <c r="G344" s="125">
        <v>6.7970082999999999</v>
      </c>
    </row>
    <row r="345" spans="1:7" s="124" customFormat="1" hidden="1" x14ac:dyDescent="0.35">
      <c r="A345" s="128" t="s">
        <v>1085</v>
      </c>
      <c r="B345" s="128" t="s">
        <v>540</v>
      </c>
      <c r="C345" s="128" t="s">
        <v>769</v>
      </c>
      <c r="D345" s="127">
        <v>27152</v>
      </c>
      <c r="E345" s="127">
        <v>373202</v>
      </c>
      <c r="F345" s="126">
        <v>37827.800000000003</v>
      </c>
      <c r="G345" s="125">
        <v>10.136011999999999</v>
      </c>
    </row>
    <row r="346" spans="1:7" s="124" customFormat="1" hidden="1" x14ac:dyDescent="0.35">
      <c r="A346" s="128" t="s">
        <v>1086</v>
      </c>
      <c r="B346" s="128" t="s">
        <v>540</v>
      </c>
      <c r="C346" s="128" t="s">
        <v>769</v>
      </c>
      <c r="D346" s="127">
        <v>1470</v>
      </c>
      <c r="E346" s="127">
        <v>18870</v>
      </c>
      <c r="F346" s="126">
        <v>1339</v>
      </c>
      <c r="G346" s="125">
        <v>7.0959193999999997</v>
      </c>
    </row>
    <row r="347" spans="1:7" s="124" customFormat="1" hidden="1" x14ac:dyDescent="0.35">
      <c r="A347" s="128" t="s">
        <v>1087</v>
      </c>
      <c r="B347" s="128" t="s">
        <v>540</v>
      </c>
      <c r="C347" s="128" t="s">
        <v>769</v>
      </c>
      <c r="D347" s="127">
        <v>41</v>
      </c>
      <c r="E347" s="127">
        <v>580</v>
      </c>
      <c r="F347" s="126">
        <v>60</v>
      </c>
      <c r="G347" s="125">
        <v>10.344828</v>
      </c>
    </row>
    <row r="348" spans="1:7" s="124" customFormat="1" hidden="1" x14ac:dyDescent="0.35">
      <c r="A348" s="128" t="s">
        <v>1088</v>
      </c>
      <c r="B348" s="128" t="s">
        <v>540</v>
      </c>
      <c r="C348" s="128" t="s">
        <v>769</v>
      </c>
      <c r="D348" s="127">
        <v>16889</v>
      </c>
      <c r="E348" s="127">
        <v>210564</v>
      </c>
      <c r="F348" s="126">
        <v>24210</v>
      </c>
      <c r="G348" s="125">
        <v>11.497692000000001</v>
      </c>
    </row>
    <row r="349" spans="1:7" s="124" customFormat="1" hidden="1" x14ac:dyDescent="0.35">
      <c r="A349" s="128" t="s">
        <v>902</v>
      </c>
      <c r="B349" s="128" t="s">
        <v>540</v>
      </c>
      <c r="C349" s="128" t="s">
        <v>766</v>
      </c>
      <c r="D349" s="127">
        <v>70018</v>
      </c>
      <c r="E349" s="127">
        <v>781386</v>
      </c>
      <c r="F349" s="126">
        <v>81191.8</v>
      </c>
      <c r="G349" s="125">
        <v>10.390741999999999</v>
      </c>
    </row>
    <row r="350" spans="1:7" s="124" customFormat="1" hidden="1" x14ac:dyDescent="0.35">
      <c r="A350" s="128" t="s">
        <v>1089</v>
      </c>
      <c r="B350" s="128" t="s">
        <v>540</v>
      </c>
      <c r="C350" s="128" t="s">
        <v>769</v>
      </c>
      <c r="D350" s="127">
        <v>1340</v>
      </c>
      <c r="E350" s="127">
        <v>23954</v>
      </c>
      <c r="F350" s="126">
        <v>2183</v>
      </c>
      <c r="G350" s="125">
        <v>9.1133004999999994</v>
      </c>
    </row>
    <row r="351" spans="1:7" s="124" customFormat="1" hidden="1" x14ac:dyDescent="0.35">
      <c r="A351" s="128" t="s">
        <v>1090</v>
      </c>
      <c r="B351" s="128" t="s">
        <v>540</v>
      </c>
      <c r="C351" s="128" t="s">
        <v>769</v>
      </c>
      <c r="D351" s="127">
        <v>2298</v>
      </c>
      <c r="E351" s="127">
        <v>33897</v>
      </c>
      <c r="F351" s="126">
        <v>3180</v>
      </c>
      <c r="G351" s="125">
        <v>9.3813612000000006</v>
      </c>
    </row>
    <row r="352" spans="1:7" s="124" customFormat="1" hidden="1" x14ac:dyDescent="0.35">
      <c r="A352" s="128" t="s">
        <v>1091</v>
      </c>
      <c r="B352" s="128" t="s">
        <v>540</v>
      </c>
      <c r="C352" s="128" t="s">
        <v>769</v>
      </c>
      <c r="D352" s="127">
        <v>4835</v>
      </c>
      <c r="E352" s="127">
        <v>95413</v>
      </c>
      <c r="F352" s="126">
        <v>7056</v>
      </c>
      <c r="G352" s="125">
        <v>7.3952187</v>
      </c>
    </row>
    <row r="353" spans="1:7" s="124" customFormat="1" hidden="1" x14ac:dyDescent="0.35">
      <c r="A353" s="128" t="s">
        <v>1092</v>
      </c>
      <c r="B353" s="128" t="s">
        <v>1093</v>
      </c>
      <c r="C353" s="128" t="s">
        <v>766</v>
      </c>
      <c r="D353" s="127">
        <v>429485</v>
      </c>
      <c r="E353" s="127">
        <v>4744144</v>
      </c>
      <c r="F353" s="126">
        <v>530101.19999999995</v>
      </c>
      <c r="G353" s="125">
        <v>11.173800999999999</v>
      </c>
    </row>
    <row r="354" spans="1:7" s="124" customFormat="1" hidden="1" x14ac:dyDescent="0.35">
      <c r="A354" s="128" t="s">
        <v>1094</v>
      </c>
      <c r="B354" s="128" t="s">
        <v>1093</v>
      </c>
      <c r="C354" s="128" t="s">
        <v>774</v>
      </c>
      <c r="D354" s="127">
        <v>9809</v>
      </c>
      <c r="E354" s="127">
        <v>91667</v>
      </c>
      <c r="F354" s="126">
        <v>12831</v>
      </c>
      <c r="G354" s="125">
        <v>13.997404</v>
      </c>
    </row>
    <row r="355" spans="1:7" s="124" customFormat="1" hidden="1" x14ac:dyDescent="0.35">
      <c r="A355" s="128" t="s">
        <v>1095</v>
      </c>
      <c r="B355" s="128" t="s">
        <v>1093</v>
      </c>
      <c r="C355" s="128" t="s">
        <v>774</v>
      </c>
      <c r="D355" s="127">
        <v>8660</v>
      </c>
      <c r="E355" s="127">
        <v>79785</v>
      </c>
      <c r="F355" s="126">
        <v>9427</v>
      </c>
      <c r="G355" s="125">
        <v>11.815504000000001</v>
      </c>
    </row>
    <row r="356" spans="1:7" s="124" customFormat="1" hidden="1" x14ac:dyDescent="0.35">
      <c r="A356" s="128" t="s">
        <v>1096</v>
      </c>
      <c r="B356" s="128" t="s">
        <v>1093</v>
      </c>
      <c r="C356" s="128" t="s">
        <v>774</v>
      </c>
      <c r="D356" s="127">
        <v>54868</v>
      </c>
      <c r="E356" s="127">
        <v>537789</v>
      </c>
      <c r="F356" s="126">
        <v>70367.7</v>
      </c>
      <c r="G356" s="125">
        <v>13.084630000000001</v>
      </c>
    </row>
    <row r="357" spans="1:7" s="124" customFormat="1" hidden="1" x14ac:dyDescent="0.35">
      <c r="A357" s="128" t="s">
        <v>1097</v>
      </c>
      <c r="B357" s="128" t="s">
        <v>1093</v>
      </c>
      <c r="C357" s="128" t="s">
        <v>774</v>
      </c>
      <c r="D357" s="127">
        <v>4734</v>
      </c>
      <c r="E357" s="127">
        <v>38901</v>
      </c>
      <c r="F357" s="126">
        <v>4726</v>
      </c>
      <c r="G357" s="125">
        <v>12.148788</v>
      </c>
    </row>
    <row r="358" spans="1:7" s="124" customFormat="1" hidden="1" x14ac:dyDescent="0.35">
      <c r="A358" s="128" t="s">
        <v>1098</v>
      </c>
      <c r="B358" s="128" t="s">
        <v>1093</v>
      </c>
      <c r="C358" s="128" t="s">
        <v>774</v>
      </c>
      <c r="D358" s="127">
        <v>60100</v>
      </c>
      <c r="E358" s="127">
        <v>628902</v>
      </c>
      <c r="F358" s="126">
        <v>72513.7</v>
      </c>
      <c r="G358" s="125">
        <v>11.530207000000001</v>
      </c>
    </row>
    <row r="359" spans="1:7" s="124" customFormat="1" hidden="1" x14ac:dyDescent="0.35">
      <c r="A359" s="128" t="s">
        <v>1099</v>
      </c>
      <c r="B359" s="128" t="s">
        <v>1093</v>
      </c>
      <c r="C359" s="128" t="s">
        <v>774</v>
      </c>
      <c r="D359" s="127">
        <v>13915</v>
      </c>
      <c r="E359" s="127">
        <v>124461</v>
      </c>
      <c r="F359" s="126">
        <v>18175.099999999999</v>
      </c>
      <c r="G359" s="125">
        <v>14.603047999999999</v>
      </c>
    </row>
    <row r="360" spans="1:7" s="124" customFormat="1" hidden="1" x14ac:dyDescent="0.35">
      <c r="A360" s="128" t="s">
        <v>1100</v>
      </c>
      <c r="B360" s="128" t="s">
        <v>1093</v>
      </c>
      <c r="C360" s="128" t="s">
        <v>769</v>
      </c>
      <c r="D360" s="127">
        <v>8437</v>
      </c>
      <c r="E360" s="127">
        <v>119209</v>
      </c>
      <c r="F360" s="126">
        <v>16766</v>
      </c>
      <c r="G360" s="125">
        <v>14.064374000000001</v>
      </c>
    </row>
    <row r="361" spans="1:7" s="124" customFormat="1" hidden="1" x14ac:dyDescent="0.35">
      <c r="A361" s="128" t="s">
        <v>1101</v>
      </c>
      <c r="B361" s="128" t="s">
        <v>1093</v>
      </c>
      <c r="C361" s="128" t="s">
        <v>766</v>
      </c>
      <c r="D361" s="127">
        <v>2778125</v>
      </c>
      <c r="E361" s="127">
        <v>20413030</v>
      </c>
      <c r="F361" s="126">
        <v>2753093.9</v>
      </c>
      <c r="G361" s="125">
        <v>13.486943999999999</v>
      </c>
    </row>
    <row r="362" spans="1:7" s="124" customFormat="1" hidden="1" x14ac:dyDescent="0.35">
      <c r="A362" s="128" t="s">
        <v>1102</v>
      </c>
      <c r="B362" s="128" t="s">
        <v>1093</v>
      </c>
      <c r="C362" s="128" t="s">
        <v>769</v>
      </c>
      <c r="D362" s="127">
        <v>34072</v>
      </c>
      <c r="E362" s="127">
        <v>402987</v>
      </c>
      <c r="F362" s="126">
        <v>53552</v>
      </c>
      <c r="G362" s="125">
        <v>13.288766000000001</v>
      </c>
    </row>
    <row r="363" spans="1:7" s="124" customFormat="1" hidden="1" x14ac:dyDescent="0.35">
      <c r="A363" s="128" t="s">
        <v>1103</v>
      </c>
      <c r="B363" s="128" t="s">
        <v>1093</v>
      </c>
      <c r="C363" s="128" t="s">
        <v>769</v>
      </c>
      <c r="D363" s="127">
        <v>11198</v>
      </c>
      <c r="E363" s="127">
        <v>175416</v>
      </c>
      <c r="F363" s="126">
        <v>25667</v>
      </c>
      <c r="G363" s="125">
        <v>14.632075</v>
      </c>
    </row>
    <row r="364" spans="1:7" s="124" customFormat="1" hidden="1" x14ac:dyDescent="0.35">
      <c r="A364" s="128" t="s">
        <v>1104</v>
      </c>
      <c r="B364" s="128" t="s">
        <v>1093</v>
      </c>
      <c r="C364" s="128" t="s">
        <v>769</v>
      </c>
      <c r="D364" s="127">
        <v>13651</v>
      </c>
      <c r="E364" s="127">
        <v>197963</v>
      </c>
      <c r="F364" s="126">
        <v>27409.3</v>
      </c>
      <c r="G364" s="125">
        <v>13.845668</v>
      </c>
    </row>
    <row r="365" spans="1:7" s="124" customFormat="1" hidden="1" x14ac:dyDescent="0.35">
      <c r="A365" s="128" t="s">
        <v>1105</v>
      </c>
      <c r="B365" s="128" t="s">
        <v>1093</v>
      </c>
      <c r="C365" s="128" t="s">
        <v>769</v>
      </c>
      <c r="D365" s="127">
        <v>17442</v>
      </c>
      <c r="E365" s="127">
        <v>161873</v>
      </c>
      <c r="F365" s="126">
        <v>26939.7</v>
      </c>
      <c r="G365" s="125">
        <v>16.642491</v>
      </c>
    </row>
    <row r="366" spans="1:7" s="124" customFormat="1" hidden="1" x14ac:dyDescent="0.35">
      <c r="A366" s="128" t="s">
        <v>1106</v>
      </c>
      <c r="B366" s="128" t="s">
        <v>1093</v>
      </c>
      <c r="C366" s="128" t="s">
        <v>769</v>
      </c>
      <c r="D366" s="127">
        <v>9118</v>
      </c>
      <c r="E366" s="127">
        <v>116010</v>
      </c>
      <c r="F366" s="126">
        <v>18238.2</v>
      </c>
      <c r="G366" s="125">
        <v>15.721231</v>
      </c>
    </row>
    <row r="367" spans="1:7" s="124" customFormat="1" hidden="1" x14ac:dyDescent="0.35">
      <c r="A367" s="128" t="s">
        <v>1076</v>
      </c>
      <c r="B367" s="128" t="s">
        <v>1093</v>
      </c>
      <c r="C367" s="128" t="s">
        <v>766</v>
      </c>
      <c r="D367" s="127">
        <v>73902</v>
      </c>
      <c r="E367" s="127">
        <v>648586</v>
      </c>
      <c r="F367" s="126">
        <v>66834.399999999994</v>
      </c>
      <c r="G367" s="125">
        <v>10.304632</v>
      </c>
    </row>
    <row r="368" spans="1:7" s="124" customFormat="1" hidden="1" x14ac:dyDescent="0.35">
      <c r="A368" s="128" t="s">
        <v>1107</v>
      </c>
      <c r="B368" s="128" t="s">
        <v>1093</v>
      </c>
      <c r="C368" s="128" t="s">
        <v>766</v>
      </c>
      <c r="D368" s="127">
        <v>4360</v>
      </c>
      <c r="E368" s="127">
        <v>48395</v>
      </c>
      <c r="F368" s="126">
        <v>7272</v>
      </c>
      <c r="G368" s="125">
        <v>15.026346</v>
      </c>
    </row>
    <row r="369" spans="1:7" s="124" customFormat="1" hidden="1" x14ac:dyDescent="0.35">
      <c r="A369" s="128" t="s">
        <v>1108</v>
      </c>
      <c r="B369" s="128" t="s">
        <v>1093</v>
      </c>
      <c r="C369" s="128" t="s">
        <v>769</v>
      </c>
      <c r="D369" s="127">
        <v>17929</v>
      </c>
      <c r="E369" s="127">
        <v>259472</v>
      </c>
      <c r="F369" s="126">
        <v>30260</v>
      </c>
      <c r="G369" s="125">
        <v>11.662145000000001</v>
      </c>
    </row>
    <row r="370" spans="1:7" s="124" customFormat="1" hidden="1" x14ac:dyDescent="0.35">
      <c r="A370" s="128" t="s">
        <v>1109</v>
      </c>
      <c r="B370" s="128" t="s">
        <v>1093</v>
      </c>
      <c r="C370" s="128" t="s">
        <v>774</v>
      </c>
      <c r="D370" s="127">
        <v>5891</v>
      </c>
      <c r="E370" s="127">
        <v>71297</v>
      </c>
      <c r="F370" s="126">
        <v>6339</v>
      </c>
      <c r="G370" s="125">
        <v>8.8909772</v>
      </c>
    </row>
    <row r="371" spans="1:7" s="124" customFormat="1" hidden="1" x14ac:dyDescent="0.35">
      <c r="A371" s="128" t="s">
        <v>1110</v>
      </c>
      <c r="B371" s="128" t="s">
        <v>1093</v>
      </c>
      <c r="C371" s="128" t="s">
        <v>769</v>
      </c>
      <c r="D371" s="127">
        <v>9312</v>
      </c>
      <c r="E371" s="127">
        <v>87970</v>
      </c>
      <c r="F371" s="126">
        <v>11549</v>
      </c>
      <c r="G371" s="125">
        <v>13.128339</v>
      </c>
    </row>
    <row r="372" spans="1:7" s="124" customFormat="1" hidden="1" x14ac:dyDescent="0.35">
      <c r="A372" s="128" t="s">
        <v>1111</v>
      </c>
      <c r="B372" s="128" t="s">
        <v>1093</v>
      </c>
      <c r="C372" s="128" t="s">
        <v>769</v>
      </c>
      <c r="D372" s="127">
        <v>13</v>
      </c>
      <c r="E372" s="127">
        <v>241</v>
      </c>
      <c r="F372" s="126">
        <v>30.2</v>
      </c>
      <c r="G372" s="125">
        <v>12.53112</v>
      </c>
    </row>
    <row r="373" spans="1:7" s="124" customFormat="1" hidden="1" x14ac:dyDescent="0.35">
      <c r="A373" s="128" t="s">
        <v>1112</v>
      </c>
      <c r="B373" s="128" t="s">
        <v>1093</v>
      </c>
      <c r="C373" s="128" t="s">
        <v>769</v>
      </c>
      <c r="D373" s="127">
        <v>9763</v>
      </c>
      <c r="E373" s="127">
        <v>127459</v>
      </c>
      <c r="F373" s="126">
        <v>21294</v>
      </c>
      <c r="G373" s="125">
        <v>16.706548999999999</v>
      </c>
    </row>
    <row r="374" spans="1:7" s="124" customFormat="1" hidden="1" x14ac:dyDescent="0.35">
      <c r="A374" s="128" t="s">
        <v>1113</v>
      </c>
      <c r="B374" s="128" t="s">
        <v>1093</v>
      </c>
      <c r="C374" s="128" t="s">
        <v>769</v>
      </c>
      <c r="D374" s="127">
        <v>22432</v>
      </c>
      <c r="E374" s="127">
        <v>324945</v>
      </c>
      <c r="F374" s="126">
        <v>39909</v>
      </c>
      <c r="G374" s="125">
        <v>12.281771000000001</v>
      </c>
    </row>
    <row r="375" spans="1:7" s="124" customFormat="1" hidden="1" x14ac:dyDescent="0.35">
      <c r="A375" s="128" t="s">
        <v>1114</v>
      </c>
      <c r="B375" s="128" t="s">
        <v>1093</v>
      </c>
      <c r="C375" s="128" t="s">
        <v>769</v>
      </c>
      <c r="D375" s="127">
        <v>23242</v>
      </c>
      <c r="E375" s="127">
        <v>332883</v>
      </c>
      <c r="F375" s="126">
        <v>43600.9</v>
      </c>
      <c r="G375" s="125">
        <v>13.097965</v>
      </c>
    </row>
    <row r="376" spans="1:7" s="124" customFormat="1" hidden="1" x14ac:dyDescent="0.35">
      <c r="A376" s="128" t="s">
        <v>871</v>
      </c>
      <c r="B376" s="128" t="s">
        <v>1093</v>
      </c>
      <c r="C376" s="128" t="s">
        <v>867</v>
      </c>
      <c r="D376" s="127">
        <v>105</v>
      </c>
      <c r="E376" s="127">
        <v>712</v>
      </c>
      <c r="F376" s="126">
        <v>119.7</v>
      </c>
      <c r="G376" s="125" t="s">
        <v>868</v>
      </c>
    </row>
    <row r="377" spans="1:7" s="124" customFormat="1" hidden="1" x14ac:dyDescent="0.35">
      <c r="A377" s="128" t="s">
        <v>872</v>
      </c>
      <c r="B377" s="128" t="s">
        <v>1093</v>
      </c>
      <c r="C377" s="128" t="s">
        <v>867</v>
      </c>
      <c r="D377" s="127">
        <v>11883</v>
      </c>
      <c r="E377" s="127">
        <v>115639</v>
      </c>
      <c r="F377" s="126">
        <v>11228.3</v>
      </c>
      <c r="G377" s="125" t="s">
        <v>868</v>
      </c>
    </row>
    <row r="378" spans="1:7" s="124" customFormat="1" hidden="1" x14ac:dyDescent="0.35">
      <c r="A378" s="128" t="s">
        <v>873</v>
      </c>
      <c r="B378" s="128" t="s">
        <v>1093</v>
      </c>
      <c r="C378" s="128" t="s">
        <v>867</v>
      </c>
      <c r="D378" s="127">
        <v>4</v>
      </c>
      <c r="E378" s="127">
        <v>24</v>
      </c>
      <c r="F378" s="126">
        <v>2</v>
      </c>
      <c r="G378" s="125" t="s">
        <v>868</v>
      </c>
    </row>
    <row r="379" spans="1:7" s="124" customFormat="1" hidden="1" x14ac:dyDescent="0.35">
      <c r="A379" s="128" t="s">
        <v>1115</v>
      </c>
      <c r="B379" s="128" t="s">
        <v>1093</v>
      </c>
      <c r="C379" s="128" t="s">
        <v>769</v>
      </c>
      <c r="D379" s="127">
        <v>16117</v>
      </c>
      <c r="E379" s="127">
        <v>234326</v>
      </c>
      <c r="F379" s="126">
        <v>32900.699999999997</v>
      </c>
      <c r="G379" s="125">
        <v>14.040566999999999</v>
      </c>
    </row>
    <row r="380" spans="1:7" s="124" customFormat="1" hidden="1" x14ac:dyDescent="0.35">
      <c r="A380" s="128" t="s">
        <v>1116</v>
      </c>
      <c r="B380" s="128" t="s">
        <v>1093</v>
      </c>
      <c r="C380" s="128" t="s">
        <v>769</v>
      </c>
      <c r="D380" s="127">
        <v>11981</v>
      </c>
      <c r="E380" s="127">
        <v>152158</v>
      </c>
      <c r="F380" s="126">
        <v>22860.400000000001</v>
      </c>
      <c r="G380" s="125">
        <v>15.02412</v>
      </c>
    </row>
    <row r="381" spans="1:7" s="124" customFormat="1" hidden="1" x14ac:dyDescent="0.35">
      <c r="A381" s="128" t="s">
        <v>1117</v>
      </c>
      <c r="B381" s="128" t="s">
        <v>1118</v>
      </c>
      <c r="C381" s="128" t="s">
        <v>769</v>
      </c>
      <c r="D381" s="127">
        <v>11149</v>
      </c>
      <c r="E381" s="127">
        <v>157884</v>
      </c>
      <c r="F381" s="126">
        <v>21369</v>
      </c>
      <c r="G381" s="125">
        <v>13.53462</v>
      </c>
    </row>
    <row r="382" spans="1:7" s="124" customFormat="1" hidden="1" x14ac:dyDescent="0.35">
      <c r="A382" s="128" t="s">
        <v>1119</v>
      </c>
      <c r="B382" s="128" t="s">
        <v>1118</v>
      </c>
      <c r="C382" s="128" t="s">
        <v>769</v>
      </c>
      <c r="D382" s="127">
        <v>15690</v>
      </c>
      <c r="E382" s="127">
        <v>252648</v>
      </c>
      <c r="F382" s="126">
        <v>35854</v>
      </c>
      <c r="G382" s="125">
        <v>14.191286</v>
      </c>
    </row>
    <row r="383" spans="1:7" s="124" customFormat="1" hidden="1" x14ac:dyDescent="0.35">
      <c r="A383" s="128" t="s">
        <v>1120</v>
      </c>
      <c r="B383" s="128" t="s">
        <v>1118</v>
      </c>
      <c r="C383" s="128" t="s">
        <v>769</v>
      </c>
      <c r="D383" s="127">
        <v>14559</v>
      </c>
      <c r="E383" s="127">
        <v>192625</v>
      </c>
      <c r="F383" s="126">
        <v>26807</v>
      </c>
      <c r="G383" s="125">
        <v>13.916677</v>
      </c>
    </row>
    <row r="384" spans="1:7" s="124" customFormat="1" hidden="1" x14ac:dyDescent="0.35">
      <c r="A384" s="128" t="s">
        <v>1121</v>
      </c>
      <c r="B384" s="128" t="s">
        <v>1118</v>
      </c>
      <c r="C384" s="128" t="s">
        <v>774</v>
      </c>
      <c r="D384" s="127">
        <v>29489</v>
      </c>
      <c r="E384" s="127">
        <v>317104</v>
      </c>
      <c r="F384" s="126">
        <v>36440.5</v>
      </c>
      <c r="G384" s="125">
        <v>11.491656000000001</v>
      </c>
    </row>
    <row r="385" spans="1:7" s="124" customFormat="1" hidden="1" x14ac:dyDescent="0.35">
      <c r="A385" s="128" t="s">
        <v>1122</v>
      </c>
      <c r="B385" s="128" t="s">
        <v>1118</v>
      </c>
      <c r="C385" s="128" t="s">
        <v>774</v>
      </c>
      <c r="D385" s="127">
        <v>6658</v>
      </c>
      <c r="E385" s="127">
        <v>72139</v>
      </c>
      <c r="F385" s="126">
        <v>6345.3</v>
      </c>
      <c r="G385" s="125">
        <v>8.7959356</v>
      </c>
    </row>
    <row r="386" spans="1:7" s="124" customFormat="1" hidden="1" x14ac:dyDescent="0.35">
      <c r="A386" s="128" t="s">
        <v>1123</v>
      </c>
      <c r="B386" s="128" t="s">
        <v>1118</v>
      </c>
      <c r="C386" s="128" t="s">
        <v>774</v>
      </c>
      <c r="D386" s="127">
        <v>4915</v>
      </c>
      <c r="E386" s="127">
        <v>50701</v>
      </c>
      <c r="F386" s="126">
        <v>4905</v>
      </c>
      <c r="G386" s="125">
        <v>9.6743653999999992</v>
      </c>
    </row>
    <row r="387" spans="1:7" s="124" customFormat="1" hidden="1" x14ac:dyDescent="0.35">
      <c r="A387" s="128" t="s">
        <v>1124</v>
      </c>
      <c r="B387" s="128" t="s">
        <v>1118</v>
      </c>
      <c r="C387" s="128" t="s">
        <v>774</v>
      </c>
      <c r="D387" s="127">
        <v>7742</v>
      </c>
      <c r="E387" s="127">
        <v>77489</v>
      </c>
      <c r="F387" s="126">
        <v>8264</v>
      </c>
      <c r="G387" s="125">
        <v>10.66474</v>
      </c>
    </row>
    <row r="388" spans="1:7" s="124" customFormat="1" hidden="1" x14ac:dyDescent="0.35">
      <c r="A388" s="128" t="s">
        <v>1125</v>
      </c>
      <c r="B388" s="128" t="s">
        <v>1118</v>
      </c>
      <c r="C388" s="128" t="s">
        <v>774</v>
      </c>
      <c r="D388" s="127">
        <v>10704</v>
      </c>
      <c r="E388" s="127">
        <v>105552</v>
      </c>
      <c r="F388" s="126">
        <v>11748</v>
      </c>
      <c r="G388" s="125">
        <v>11.130058999999999</v>
      </c>
    </row>
    <row r="389" spans="1:7" s="124" customFormat="1" hidden="1" x14ac:dyDescent="0.35">
      <c r="A389" s="128" t="s">
        <v>1126</v>
      </c>
      <c r="B389" s="128" t="s">
        <v>1118</v>
      </c>
      <c r="C389" s="128" t="s">
        <v>774</v>
      </c>
      <c r="D389" s="127">
        <v>6286</v>
      </c>
      <c r="E389" s="127">
        <v>72843</v>
      </c>
      <c r="F389" s="126">
        <v>7098.2</v>
      </c>
      <c r="G389" s="125">
        <v>9.7445190000000004</v>
      </c>
    </row>
    <row r="390" spans="1:7" s="124" customFormat="1" hidden="1" x14ac:dyDescent="0.35">
      <c r="A390" s="128" t="s">
        <v>1127</v>
      </c>
      <c r="B390" s="128" t="s">
        <v>1118</v>
      </c>
      <c r="C390" s="128" t="s">
        <v>774</v>
      </c>
      <c r="D390" s="127">
        <v>7698</v>
      </c>
      <c r="E390" s="127">
        <v>79376</v>
      </c>
      <c r="F390" s="126">
        <v>8682</v>
      </c>
      <c r="G390" s="125">
        <v>10.937815000000001</v>
      </c>
    </row>
    <row r="391" spans="1:7" s="124" customFormat="1" hidden="1" x14ac:dyDescent="0.35">
      <c r="A391" s="128" t="s">
        <v>1128</v>
      </c>
      <c r="B391" s="128" t="s">
        <v>1118</v>
      </c>
      <c r="C391" s="128" t="s">
        <v>774</v>
      </c>
      <c r="D391" s="127">
        <v>11156</v>
      </c>
      <c r="E391" s="127">
        <v>102363</v>
      </c>
      <c r="F391" s="126">
        <v>10477.700000000001</v>
      </c>
      <c r="G391" s="125">
        <v>10.235827</v>
      </c>
    </row>
    <row r="392" spans="1:7" s="124" customFormat="1" hidden="1" x14ac:dyDescent="0.35">
      <c r="A392" s="128" t="s">
        <v>1129</v>
      </c>
      <c r="B392" s="128" t="s">
        <v>1118</v>
      </c>
      <c r="C392" s="128" t="s">
        <v>774</v>
      </c>
      <c r="D392" s="127">
        <v>23678</v>
      </c>
      <c r="E392" s="127">
        <v>178897</v>
      </c>
      <c r="F392" s="126">
        <v>20955</v>
      </c>
      <c r="G392" s="125">
        <v>11.713444000000001</v>
      </c>
    </row>
    <row r="393" spans="1:7" s="124" customFormat="1" hidden="1" x14ac:dyDescent="0.35">
      <c r="A393" s="128" t="s">
        <v>1130</v>
      </c>
      <c r="B393" s="128" t="s">
        <v>1118</v>
      </c>
      <c r="C393" s="128" t="s">
        <v>774</v>
      </c>
      <c r="D393" s="127">
        <v>8973</v>
      </c>
      <c r="E393" s="127">
        <v>92293</v>
      </c>
      <c r="F393" s="126">
        <v>10254</v>
      </c>
      <c r="G393" s="125">
        <v>11.110268</v>
      </c>
    </row>
    <row r="394" spans="1:7" s="124" customFormat="1" hidden="1" x14ac:dyDescent="0.35">
      <c r="A394" s="128" t="s">
        <v>1131</v>
      </c>
      <c r="B394" s="128" t="s">
        <v>1118</v>
      </c>
      <c r="C394" s="128" t="s">
        <v>774</v>
      </c>
      <c r="D394" s="127">
        <v>16252</v>
      </c>
      <c r="E394" s="127">
        <v>186330</v>
      </c>
      <c r="F394" s="126">
        <v>20012.400000000001</v>
      </c>
      <c r="G394" s="125">
        <v>10.740299</v>
      </c>
    </row>
    <row r="395" spans="1:7" s="124" customFormat="1" hidden="1" x14ac:dyDescent="0.35">
      <c r="A395" s="128" t="s">
        <v>1132</v>
      </c>
      <c r="B395" s="128" t="s">
        <v>1118</v>
      </c>
      <c r="C395" s="128" t="s">
        <v>769</v>
      </c>
      <c r="D395" s="127">
        <v>24974</v>
      </c>
      <c r="E395" s="127">
        <v>381744</v>
      </c>
      <c r="F395" s="126">
        <v>47592.7</v>
      </c>
      <c r="G395" s="125">
        <v>12.467177</v>
      </c>
    </row>
    <row r="396" spans="1:7" s="124" customFormat="1" hidden="1" x14ac:dyDescent="0.35">
      <c r="A396" s="128" t="s">
        <v>1133</v>
      </c>
      <c r="B396" s="128" t="s">
        <v>1118</v>
      </c>
      <c r="C396" s="128" t="s">
        <v>774</v>
      </c>
      <c r="D396" s="127">
        <v>8483</v>
      </c>
      <c r="E396" s="127">
        <v>88307</v>
      </c>
      <c r="F396" s="126">
        <v>10295.5</v>
      </c>
      <c r="G396" s="125">
        <v>11.658759</v>
      </c>
    </row>
    <row r="397" spans="1:7" s="124" customFormat="1" hidden="1" x14ac:dyDescent="0.35">
      <c r="A397" s="128" t="s">
        <v>1134</v>
      </c>
      <c r="B397" s="128" t="s">
        <v>1118</v>
      </c>
      <c r="C397" s="128" t="s">
        <v>769</v>
      </c>
      <c r="D397" s="127">
        <v>7799</v>
      </c>
      <c r="E397" s="127">
        <v>121352</v>
      </c>
      <c r="F397" s="126">
        <v>15520</v>
      </c>
      <c r="G397" s="125">
        <v>12.789241000000001</v>
      </c>
    </row>
    <row r="398" spans="1:7" s="124" customFormat="1" hidden="1" x14ac:dyDescent="0.35">
      <c r="A398" s="128" t="s">
        <v>1135</v>
      </c>
      <c r="B398" s="128" t="s">
        <v>1118</v>
      </c>
      <c r="C398" s="128" t="s">
        <v>769</v>
      </c>
      <c r="D398" s="127">
        <v>7923</v>
      </c>
      <c r="E398" s="127">
        <v>115027</v>
      </c>
      <c r="F398" s="126">
        <v>15777.1</v>
      </c>
      <c r="G398" s="125">
        <v>13.715997</v>
      </c>
    </row>
    <row r="399" spans="1:7" s="124" customFormat="1" hidden="1" x14ac:dyDescent="0.35">
      <c r="A399" s="128" t="s">
        <v>1136</v>
      </c>
      <c r="B399" s="128" t="s">
        <v>1118</v>
      </c>
      <c r="C399" s="128" t="s">
        <v>769</v>
      </c>
      <c r="D399" s="127">
        <v>13175</v>
      </c>
      <c r="E399" s="127">
        <v>167215</v>
      </c>
      <c r="F399" s="126">
        <v>20219</v>
      </c>
      <c r="G399" s="125">
        <v>12.091619</v>
      </c>
    </row>
    <row r="400" spans="1:7" s="124" customFormat="1" hidden="1" x14ac:dyDescent="0.35">
      <c r="A400" s="128" t="s">
        <v>1137</v>
      </c>
      <c r="B400" s="128" t="s">
        <v>1118</v>
      </c>
      <c r="C400" s="128" t="s">
        <v>766</v>
      </c>
      <c r="D400" s="127">
        <v>753349</v>
      </c>
      <c r="E400" s="127">
        <v>9169936</v>
      </c>
      <c r="F400" s="126">
        <v>1187570.3999999999</v>
      </c>
      <c r="G400" s="125">
        <v>12.950695</v>
      </c>
    </row>
    <row r="401" spans="1:7" s="124" customFormat="1" hidden="1" x14ac:dyDescent="0.35">
      <c r="A401" s="128" t="s">
        <v>1138</v>
      </c>
      <c r="B401" s="128" t="s">
        <v>1118</v>
      </c>
      <c r="C401" s="128" t="s">
        <v>769</v>
      </c>
      <c r="D401" s="127">
        <v>22413</v>
      </c>
      <c r="E401" s="127">
        <v>353720</v>
      </c>
      <c r="F401" s="126">
        <v>40674.300000000003</v>
      </c>
      <c r="G401" s="125">
        <v>11.499010999999999</v>
      </c>
    </row>
    <row r="402" spans="1:7" s="124" customFormat="1" hidden="1" x14ac:dyDescent="0.35">
      <c r="A402" s="128" t="s">
        <v>1139</v>
      </c>
      <c r="B402" s="128" t="s">
        <v>1118</v>
      </c>
      <c r="C402" s="128" t="s">
        <v>769</v>
      </c>
      <c r="D402" s="127">
        <v>17551</v>
      </c>
      <c r="E402" s="127">
        <v>265109</v>
      </c>
      <c r="F402" s="126">
        <v>34428</v>
      </c>
      <c r="G402" s="125">
        <v>12.986357</v>
      </c>
    </row>
    <row r="403" spans="1:7" s="124" customFormat="1" hidden="1" x14ac:dyDescent="0.35">
      <c r="A403" s="128" t="s">
        <v>1140</v>
      </c>
      <c r="B403" s="128" t="s">
        <v>1118</v>
      </c>
      <c r="C403" s="128" t="s">
        <v>769</v>
      </c>
      <c r="D403" s="127">
        <v>34540</v>
      </c>
      <c r="E403" s="127">
        <v>499819</v>
      </c>
      <c r="F403" s="126">
        <v>61386.3</v>
      </c>
      <c r="G403" s="125">
        <v>12.281706</v>
      </c>
    </row>
    <row r="404" spans="1:7" s="124" customFormat="1" hidden="1" x14ac:dyDescent="0.35">
      <c r="A404" s="128" t="s">
        <v>1141</v>
      </c>
      <c r="B404" s="128" t="s">
        <v>1118</v>
      </c>
      <c r="C404" s="128" t="s">
        <v>766</v>
      </c>
      <c r="D404" s="127">
        <v>414396</v>
      </c>
      <c r="E404" s="127">
        <v>4278426</v>
      </c>
      <c r="F404" s="126">
        <v>627900</v>
      </c>
      <c r="G404" s="125">
        <v>14.675958</v>
      </c>
    </row>
    <row r="405" spans="1:7" s="124" customFormat="1" hidden="1" x14ac:dyDescent="0.35">
      <c r="A405" s="128" t="s">
        <v>1142</v>
      </c>
      <c r="B405" s="128" t="s">
        <v>1118</v>
      </c>
      <c r="C405" s="128" t="s">
        <v>766</v>
      </c>
      <c r="D405" s="127">
        <v>453896</v>
      </c>
      <c r="E405" s="127">
        <v>5172106</v>
      </c>
      <c r="F405" s="126">
        <v>596899.1</v>
      </c>
      <c r="G405" s="125">
        <v>11.540736000000001</v>
      </c>
    </row>
    <row r="406" spans="1:7" s="124" customFormat="1" hidden="1" x14ac:dyDescent="0.35">
      <c r="A406" s="128" t="s">
        <v>1143</v>
      </c>
      <c r="B406" s="128" t="s">
        <v>1118</v>
      </c>
      <c r="C406" s="128" t="s">
        <v>769</v>
      </c>
      <c r="D406" s="127">
        <v>23826</v>
      </c>
      <c r="E406" s="127">
        <v>375093</v>
      </c>
      <c r="F406" s="126">
        <v>47136</v>
      </c>
      <c r="G406" s="125">
        <v>12.566484000000001</v>
      </c>
    </row>
    <row r="407" spans="1:7" s="124" customFormat="1" hidden="1" x14ac:dyDescent="0.35">
      <c r="A407" s="128" t="s">
        <v>1144</v>
      </c>
      <c r="B407" s="128" t="s">
        <v>1118</v>
      </c>
      <c r="C407" s="128" t="s">
        <v>769</v>
      </c>
      <c r="D407" s="127">
        <v>7511</v>
      </c>
      <c r="E407" s="127">
        <v>104258</v>
      </c>
      <c r="F407" s="126">
        <v>13865.5</v>
      </c>
      <c r="G407" s="125">
        <v>13.299219000000001</v>
      </c>
    </row>
    <row r="408" spans="1:7" s="124" customFormat="1" hidden="1" x14ac:dyDescent="0.35">
      <c r="A408" s="128" t="s">
        <v>1145</v>
      </c>
      <c r="B408" s="128" t="s">
        <v>1118</v>
      </c>
      <c r="C408" s="128" t="s">
        <v>769</v>
      </c>
      <c r="D408" s="127">
        <v>26341</v>
      </c>
      <c r="E408" s="127">
        <v>350606</v>
      </c>
      <c r="F408" s="126">
        <v>42759.3</v>
      </c>
      <c r="G408" s="125">
        <v>12.195827</v>
      </c>
    </row>
    <row r="409" spans="1:7" s="124" customFormat="1" hidden="1" x14ac:dyDescent="0.35">
      <c r="A409" s="128" t="s">
        <v>1146</v>
      </c>
      <c r="B409" s="128" t="s">
        <v>1118</v>
      </c>
      <c r="C409" s="128" t="s">
        <v>769</v>
      </c>
      <c r="D409" s="127">
        <v>18800</v>
      </c>
      <c r="E409" s="127">
        <v>223885</v>
      </c>
      <c r="F409" s="126">
        <v>28563.200000000001</v>
      </c>
      <c r="G409" s="125">
        <v>12.757978</v>
      </c>
    </row>
    <row r="410" spans="1:7" s="124" customFormat="1" hidden="1" x14ac:dyDescent="0.35">
      <c r="A410" s="128" t="s">
        <v>1147</v>
      </c>
      <c r="B410" s="128" t="s">
        <v>1118</v>
      </c>
      <c r="C410" s="128" t="s">
        <v>769</v>
      </c>
      <c r="D410" s="127">
        <v>17237</v>
      </c>
      <c r="E410" s="127">
        <v>192972</v>
      </c>
      <c r="F410" s="126">
        <v>22936.799999999999</v>
      </c>
      <c r="G410" s="125">
        <v>11.886077</v>
      </c>
    </row>
    <row r="411" spans="1:7" s="124" customFormat="1" hidden="1" x14ac:dyDescent="0.35">
      <c r="A411" s="128" t="s">
        <v>1148</v>
      </c>
      <c r="B411" s="128" t="s">
        <v>1118</v>
      </c>
      <c r="C411" s="128" t="s">
        <v>769</v>
      </c>
      <c r="D411" s="127">
        <v>306</v>
      </c>
      <c r="E411" s="127">
        <v>4159</v>
      </c>
      <c r="F411" s="126">
        <v>657.1</v>
      </c>
      <c r="G411" s="125">
        <v>15.799471</v>
      </c>
    </row>
    <row r="412" spans="1:7" s="124" customFormat="1" hidden="1" x14ac:dyDescent="0.35">
      <c r="A412" s="128" t="s">
        <v>1149</v>
      </c>
      <c r="B412" s="128" t="s">
        <v>1118</v>
      </c>
      <c r="C412" s="128" t="s">
        <v>769</v>
      </c>
      <c r="D412" s="127">
        <v>15739</v>
      </c>
      <c r="E412" s="127">
        <v>247810</v>
      </c>
      <c r="F412" s="126">
        <v>35042</v>
      </c>
      <c r="G412" s="125">
        <v>14.140672</v>
      </c>
    </row>
    <row r="413" spans="1:7" s="124" customFormat="1" hidden="1" x14ac:dyDescent="0.35">
      <c r="A413" s="128" t="s">
        <v>1150</v>
      </c>
      <c r="B413" s="128" t="s">
        <v>1118</v>
      </c>
      <c r="C413" s="128" t="s">
        <v>769</v>
      </c>
      <c r="D413" s="127">
        <v>10835</v>
      </c>
      <c r="E413" s="127">
        <v>135296</v>
      </c>
      <c r="F413" s="126">
        <v>17038.3</v>
      </c>
      <c r="G413" s="125">
        <v>12.593351</v>
      </c>
    </row>
    <row r="414" spans="1:7" s="124" customFormat="1" hidden="1" x14ac:dyDescent="0.35">
      <c r="A414" s="128" t="s">
        <v>1151</v>
      </c>
      <c r="B414" s="128" t="s">
        <v>1118</v>
      </c>
      <c r="C414" s="128" t="s">
        <v>769</v>
      </c>
      <c r="D414" s="127">
        <v>28003</v>
      </c>
      <c r="E414" s="127">
        <v>355073</v>
      </c>
      <c r="F414" s="126">
        <v>50079.3</v>
      </c>
      <c r="G414" s="125">
        <v>14.103945</v>
      </c>
    </row>
    <row r="415" spans="1:7" s="124" customFormat="1" hidden="1" x14ac:dyDescent="0.35">
      <c r="A415" s="128" t="s">
        <v>1152</v>
      </c>
      <c r="B415" s="128" t="s">
        <v>1118</v>
      </c>
      <c r="C415" s="128" t="s">
        <v>766</v>
      </c>
      <c r="D415" s="127">
        <v>422436</v>
      </c>
      <c r="E415" s="127">
        <v>3546813</v>
      </c>
      <c r="F415" s="126">
        <v>567918.4</v>
      </c>
      <c r="G415" s="125">
        <v>16.012076</v>
      </c>
    </row>
    <row r="416" spans="1:7" s="124" customFormat="1" hidden="1" x14ac:dyDescent="0.35">
      <c r="A416" s="128" t="s">
        <v>1153</v>
      </c>
      <c r="B416" s="128" t="s">
        <v>1118</v>
      </c>
      <c r="C416" s="128" t="s">
        <v>769</v>
      </c>
      <c r="D416" s="127">
        <v>3541</v>
      </c>
      <c r="E416" s="127">
        <v>41262</v>
      </c>
      <c r="F416" s="126">
        <v>5872.4</v>
      </c>
      <c r="G416" s="125">
        <v>14.231980999999999</v>
      </c>
    </row>
    <row r="417" spans="1:7" s="124" customFormat="1" hidden="1" x14ac:dyDescent="0.35">
      <c r="A417" s="128" t="s">
        <v>1154</v>
      </c>
      <c r="B417" s="128" t="s">
        <v>1118</v>
      </c>
      <c r="C417" s="128" t="s">
        <v>769</v>
      </c>
      <c r="D417" s="127">
        <v>14574</v>
      </c>
      <c r="E417" s="127">
        <v>207518</v>
      </c>
      <c r="F417" s="126">
        <v>28904</v>
      </c>
      <c r="G417" s="125">
        <v>13.928430000000001</v>
      </c>
    </row>
    <row r="418" spans="1:7" s="124" customFormat="1" hidden="1" x14ac:dyDescent="0.35">
      <c r="A418" s="128" t="s">
        <v>1155</v>
      </c>
      <c r="B418" s="128" t="s">
        <v>1118</v>
      </c>
      <c r="C418" s="128" t="s">
        <v>769</v>
      </c>
      <c r="D418" s="127">
        <v>33936</v>
      </c>
      <c r="E418" s="127">
        <v>459983</v>
      </c>
      <c r="F418" s="126">
        <v>70627</v>
      </c>
      <c r="G418" s="125">
        <v>15.354263</v>
      </c>
    </row>
    <row r="419" spans="1:7" s="124" customFormat="1" hidden="1" x14ac:dyDescent="0.35">
      <c r="A419" s="128" t="s">
        <v>1156</v>
      </c>
      <c r="B419" s="128" t="s">
        <v>1118</v>
      </c>
      <c r="C419" s="128" t="s">
        <v>769</v>
      </c>
      <c r="D419" s="127">
        <v>25653</v>
      </c>
      <c r="E419" s="127">
        <v>359329</v>
      </c>
      <c r="F419" s="126">
        <v>50750</v>
      </c>
      <c r="G419" s="125">
        <v>14.123547</v>
      </c>
    </row>
    <row r="420" spans="1:7" s="124" customFormat="1" hidden="1" x14ac:dyDescent="0.35">
      <c r="A420" s="128" t="s">
        <v>1157</v>
      </c>
      <c r="B420" s="128" t="s">
        <v>1118</v>
      </c>
      <c r="C420" s="128" t="s">
        <v>766</v>
      </c>
      <c r="D420" s="127">
        <v>130611</v>
      </c>
      <c r="E420" s="127">
        <v>1416843</v>
      </c>
      <c r="F420" s="126">
        <v>230359.4</v>
      </c>
      <c r="G420" s="125">
        <v>16.25864</v>
      </c>
    </row>
    <row r="421" spans="1:7" s="124" customFormat="1" hidden="1" x14ac:dyDescent="0.35">
      <c r="A421" s="128" t="s">
        <v>1158</v>
      </c>
      <c r="B421" s="128" t="s">
        <v>1118</v>
      </c>
      <c r="C421" s="128" t="s">
        <v>769</v>
      </c>
      <c r="D421" s="127">
        <v>8828</v>
      </c>
      <c r="E421" s="127">
        <v>109780</v>
      </c>
      <c r="F421" s="126">
        <v>14212</v>
      </c>
      <c r="G421" s="125">
        <v>12.945892000000001</v>
      </c>
    </row>
    <row r="422" spans="1:7" s="124" customFormat="1" hidden="1" x14ac:dyDescent="0.35">
      <c r="A422" s="128" t="s">
        <v>871</v>
      </c>
      <c r="B422" s="128" t="s">
        <v>1118</v>
      </c>
      <c r="C422" s="128" t="s">
        <v>867</v>
      </c>
      <c r="D422" s="127">
        <v>2</v>
      </c>
      <c r="E422" s="127">
        <v>22</v>
      </c>
      <c r="F422" s="126">
        <v>4.3</v>
      </c>
      <c r="G422" s="125" t="s">
        <v>868</v>
      </c>
    </row>
    <row r="423" spans="1:7" s="124" customFormat="1" hidden="1" x14ac:dyDescent="0.35">
      <c r="A423" s="128" t="s">
        <v>1159</v>
      </c>
      <c r="B423" s="128" t="s">
        <v>1118</v>
      </c>
      <c r="C423" s="128" t="s">
        <v>769</v>
      </c>
      <c r="D423" s="127">
        <v>26915</v>
      </c>
      <c r="E423" s="127">
        <v>331808</v>
      </c>
      <c r="F423" s="126">
        <v>47716.4</v>
      </c>
      <c r="G423" s="125">
        <v>14.380725999999999</v>
      </c>
    </row>
    <row r="424" spans="1:7" s="124" customFormat="1" hidden="1" x14ac:dyDescent="0.35">
      <c r="A424" s="128" t="s">
        <v>1160</v>
      </c>
      <c r="B424" s="128" t="s">
        <v>1118</v>
      </c>
      <c r="C424" s="128" t="s">
        <v>769</v>
      </c>
      <c r="D424" s="127">
        <v>18463</v>
      </c>
      <c r="E424" s="127">
        <v>242880</v>
      </c>
      <c r="F424" s="126">
        <v>34602.1</v>
      </c>
      <c r="G424" s="125">
        <v>14.246582999999999</v>
      </c>
    </row>
    <row r="425" spans="1:7" s="124" customFormat="1" hidden="1" x14ac:dyDescent="0.35">
      <c r="A425" s="128" t="s">
        <v>1161</v>
      </c>
      <c r="B425" s="128" t="s">
        <v>1118</v>
      </c>
      <c r="C425" s="128" t="s">
        <v>769</v>
      </c>
      <c r="D425" s="127">
        <v>14874</v>
      </c>
      <c r="E425" s="127">
        <v>218568</v>
      </c>
      <c r="F425" s="126">
        <v>26138.7</v>
      </c>
      <c r="G425" s="125">
        <v>11.959070000000001</v>
      </c>
    </row>
    <row r="426" spans="1:7" s="124" customFormat="1" hidden="1" x14ac:dyDescent="0.35">
      <c r="A426" s="128" t="s">
        <v>1162</v>
      </c>
      <c r="B426" s="128" t="s">
        <v>1118</v>
      </c>
      <c r="C426" s="128" t="s">
        <v>769</v>
      </c>
      <c r="D426" s="127">
        <v>11897</v>
      </c>
      <c r="E426" s="127">
        <v>166650</v>
      </c>
      <c r="F426" s="126">
        <v>21604</v>
      </c>
      <c r="G426" s="125">
        <v>12.963696000000001</v>
      </c>
    </row>
    <row r="427" spans="1:7" s="124" customFormat="1" hidden="1" x14ac:dyDescent="0.35">
      <c r="A427" s="128" t="s">
        <v>1163</v>
      </c>
      <c r="B427" s="128" t="s">
        <v>569</v>
      </c>
      <c r="C427" s="128" t="s">
        <v>769</v>
      </c>
      <c r="D427" s="127">
        <v>216</v>
      </c>
      <c r="E427" s="127">
        <v>3786</v>
      </c>
      <c r="F427" s="126">
        <v>398</v>
      </c>
      <c r="G427" s="125">
        <v>10.512414</v>
      </c>
    </row>
    <row r="428" spans="1:7" s="124" customFormat="1" hidden="1" x14ac:dyDescent="0.35">
      <c r="A428" s="128" t="s">
        <v>1164</v>
      </c>
      <c r="B428" s="128" t="s">
        <v>569</v>
      </c>
      <c r="C428" s="128" t="s">
        <v>769</v>
      </c>
      <c r="D428" s="127">
        <v>3176</v>
      </c>
      <c r="E428" s="127">
        <v>26298</v>
      </c>
      <c r="F428" s="126">
        <v>4598.7</v>
      </c>
      <c r="G428" s="125">
        <v>17.486881</v>
      </c>
    </row>
    <row r="429" spans="1:7" s="124" customFormat="1" hidden="1" x14ac:dyDescent="0.35">
      <c r="A429" s="128" t="s">
        <v>1165</v>
      </c>
      <c r="B429" s="128" t="s">
        <v>569</v>
      </c>
      <c r="C429" s="128" t="s">
        <v>774</v>
      </c>
      <c r="D429" s="127">
        <v>4565</v>
      </c>
      <c r="E429" s="127">
        <v>44338</v>
      </c>
      <c r="F429" s="126">
        <v>4405</v>
      </c>
      <c r="G429" s="125">
        <v>9.9350444000000007</v>
      </c>
    </row>
    <row r="430" spans="1:7" s="124" customFormat="1" hidden="1" x14ac:dyDescent="0.35">
      <c r="A430" s="128" t="s">
        <v>1166</v>
      </c>
      <c r="B430" s="128" t="s">
        <v>569</v>
      </c>
      <c r="C430" s="128" t="s">
        <v>774</v>
      </c>
      <c r="D430" s="127">
        <v>4883</v>
      </c>
      <c r="E430" s="127">
        <v>48901</v>
      </c>
      <c r="F430" s="126">
        <v>5730.3</v>
      </c>
      <c r="G430" s="125">
        <v>11.718165000000001</v>
      </c>
    </row>
    <row r="431" spans="1:7" s="124" customFormat="1" hidden="1" x14ac:dyDescent="0.35">
      <c r="A431" s="128" t="s">
        <v>1167</v>
      </c>
      <c r="B431" s="128" t="s">
        <v>569</v>
      </c>
      <c r="C431" s="128" t="s">
        <v>774</v>
      </c>
      <c r="D431" s="127">
        <v>10250</v>
      </c>
      <c r="E431" s="127">
        <v>85000</v>
      </c>
      <c r="F431" s="126">
        <v>11300</v>
      </c>
      <c r="G431" s="125">
        <v>13.294117999999999</v>
      </c>
    </row>
    <row r="432" spans="1:7" s="124" customFormat="1" hidden="1" x14ac:dyDescent="0.35">
      <c r="A432" s="128" t="s">
        <v>1168</v>
      </c>
      <c r="B432" s="128" t="s">
        <v>569</v>
      </c>
      <c r="C432" s="128" t="s">
        <v>774</v>
      </c>
      <c r="D432" s="127">
        <v>59675</v>
      </c>
      <c r="E432" s="127">
        <v>586434</v>
      </c>
      <c r="F432" s="126">
        <v>74383</v>
      </c>
      <c r="G432" s="125">
        <v>12.683951</v>
      </c>
    </row>
    <row r="433" spans="1:7" s="124" customFormat="1" hidden="1" x14ac:dyDescent="0.35">
      <c r="A433" s="128" t="s">
        <v>1169</v>
      </c>
      <c r="B433" s="128" t="s">
        <v>569</v>
      </c>
      <c r="C433" s="128" t="s">
        <v>774</v>
      </c>
      <c r="D433" s="127">
        <v>7406</v>
      </c>
      <c r="E433" s="127">
        <v>92119</v>
      </c>
      <c r="F433" s="126">
        <v>7817.1</v>
      </c>
      <c r="G433" s="125">
        <v>8.4858715</v>
      </c>
    </row>
    <row r="434" spans="1:7" s="124" customFormat="1" hidden="1" x14ac:dyDescent="0.35">
      <c r="A434" s="128" t="s">
        <v>1170</v>
      </c>
      <c r="B434" s="128" t="s">
        <v>569</v>
      </c>
      <c r="C434" s="128" t="s">
        <v>774</v>
      </c>
      <c r="D434" s="127">
        <v>6206</v>
      </c>
      <c r="E434" s="127">
        <v>61794</v>
      </c>
      <c r="F434" s="126">
        <v>8523</v>
      </c>
      <c r="G434" s="125">
        <v>13.792600999999999</v>
      </c>
    </row>
    <row r="435" spans="1:7" s="124" customFormat="1" hidden="1" x14ac:dyDescent="0.35">
      <c r="A435" s="128" t="s">
        <v>838</v>
      </c>
      <c r="B435" s="128" t="s">
        <v>569</v>
      </c>
      <c r="C435" s="128" t="s">
        <v>766</v>
      </c>
      <c r="D435" s="127">
        <v>8217</v>
      </c>
      <c r="E435" s="127">
        <v>106375</v>
      </c>
      <c r="F435" s="126">
        <v>13573</v>
      </c>
      <c r="G435" s="125">
        <v>12.759577</v>
      </c>
    </row>
    <row r="436" spans="1:7" s="124" customFormat="1" hidden="1" x14ac:dyDescent="0.35">
      <c r="A436" s="128" t="s">
        <v>1171</v>
      </c>
      <c r="B436" s="128" t="s">
        <v>569</v>
      </c>
      <c r="C436" s="128" t="s">
        <v>766</v>
      </c>
      <c r="D436" s="127">
        <v>336375</v>
      </c>
      <c r="E436" s="127">
        <v>3453912</v>
      </c>
      <c r="F436" s="126">
        <v>432929.1</v>
      </c>
      <c r="G436" s="125">
        <v>12.534457</v>
      </c>
    </row>
    <row r="437" spans="1:7" s="124" customFormat="1" hidden="1" x14ac:dyDescent="0.35">
      <c r="A437" s="128" t="s">
        <v>1172</v>
      </c>
      <c r="B437" s="128" t="s">
        <v>569</v>
      </c>
      <c r="C437" s="128" t="s">
        <v>766</v>
      </c>
      <c r="D437" s="127">
        <v>293976</v>
      </c>
      <c r="E437" s="127">
        <v>3110589</v>
      </c>
      <c r="F437" s="126">
        <v>388038.40000000002</v>
      </c>
      <c r="G437" s="125">
        <v>12.474755999999999</v>
      </c>
    </row>
    <row r="438" spans="1:7" s="124" customFormat="1" hidden="1" x14ac:dyDescent="0.35">
      <c r="A438" s="128" t="s">
        <v>1173</v>
      </c>
      <c r="B438" s="128" t="s">
        <v>569</v>
      </c>
      <c r="C438" s="128" t="s">
        <v>766</v>
      </c>
      <c r="D438" s="127">
        <v>237392</v>
      </c>
      <c r="E438" s="127">
        <v>2857844</v>
      </c>
      <c r="F438" s="126">
        <v>363618.7</v>
      </c>
      <c r="G438" s="125">
        <v>12.723532000000001</v>
      </c>
    </row>
    <row r="439" spans="1:7" s="124" customFormat="1" hidden="1" x14ac:dyDescent="0.35">
      <c r="A439" s="128" t="s">
        <v>1174</v>
      </c>
      <c r="B439" s="128" t="s">
        <v>569</v>
      </c>
      <c r="C439" s="128" t="s">
        <v>769</v>
      </c>
      <c r="D439" s="127">
        <v>17119</v>
      </c>
      <c r="E439" s="127">
        <v>219646</v>
      </c>
      <c r="F439" s="126">
        <v>33740</v>
      </c>
      <c r="G439" s="125">
        <v>15.361081</v>
      </c>
    </row>
    <row r="440" spans="1:7" s="124" customFormat="1" hidden="1" x14ac:dyDescent="0.35">
      <c r="A440" s="128" t="s">
        <v>1175</v>
      </c>
      <c r="B440" s="128" t="s">
        <v>569</v>
      </c>
      <c r="C440" s="128" t="s">
        <v>769</v>
      </c>
      <c r="D440" s="127">
        <v>29762</v>
      </c>
      <c r="E440" s="127">
        <v>315788</v>
      </c>
      <c r="F440" s="126">
        <v>39330.699999999997</v>
      </c>
      <c r="G440" s="125">
        <v>12.45478</v>
      </c>
    </row>
    <row r="441" spans="1:7" s="124" customFormat="1" hidden="1" x14ac:dyDescent="0.35">
      <c r="A441" s="128" t="s">
        <v>1176</v>
      </c>
      <c r="B441" s="128" t="s">
        <v>569</v>
      </c>
      <c r="C441" s="128" t="s">
        <v>769</v>
      </c>
      <c r="D441" s="127">
        <v>5030</v>
      </c>
      <c r="E441" s="127">
        <v>61851</v>
      </c>
      <c r="F441" s="126">
        <v>7276</v>
      </c>
      <c r="G441" s="125">
        <v>11.763755</v>
      </c>
    </row>
    <row r="442" spans="1:7" s="124" customFormat="1" hidden="1" x14ac:dyDescent="0.35">
      <c r="A442" s="128" t="s">
        <v>1177</v>
      </c>
      <c r="B442" s="128" t="s">
        <v>569</v>
      </c>
      <c r="C442" s="128" t="s">
        <v>769</v>
      </c>
      <c r="D442" s="127">
        <v>13432</v>
      </c>
      <c r="E442" s="127">
        <v>133737</v>
      </c>
      <c r="F442" s="126">
        <v>20819.599999999999</v>
      </c>
      <c r="G442" s="125">
        <v>15.567569000000001</v>
      </c>
    </row>
    <row r="443" spans="1:7" s="124" customFormat="1" hidden="1" x14ac:dyDescent="0.35">
      <c r="A443" s="128" t="s">
        <v>1178</v>
      </c>
      <c r="B443" s="128" t="s">
        <v>569</v>
      </c>
      <c r="C443" s="128" t="s">
        <v>769</v>
      </c>
      <c r="D443" s="127">
        <v>12533</v>
      </c>
      <c r="E443" s="127">
        <v>115750</v>
      </c>
      <c r="F443" s="126">
        <v>18354</v>
      </c>
      <c r="G443" s="125">
        <v>15.856586999999999</v>
      </c>
    </row>
    <row r="444" spans="1:7" s="124" customFormat="1" hidden="1" x14ac:dyDescent="0.35">
      <c r="A444" s="128" t="s">
        <v>937</v>
      </c>
      <c r="B444" s="128" t="s">
        <v>569</v>
      </c>
      <c r="C444" s="128" t="s">
        <v>769</v>
      </c>
      <c r="D444" s="127">
        <v>1044</v>
      </c>
      <c r="E444" s="127">
        <v>8887</v>
      </c>
      <c r="F444" s="126">
        <v>1364.8</v>
      </c>
      <c r="G444" s="125">
        <v>15.357263</v>
      </c>
    </row>
    <row r="445" spans="1:7" s="124" customFormat="1" hidden="1" x14ac:dyDescent="0.35">
      <c r="A445" s="128" t="s">
        <v>1179</v>
      </c>
      <c r="B445" s="128" t="s">
        <v>569</v>
      </c>
      <c r="C445" s="128" t="s">
        <v>769</v>
      </c>
      <c r="D445" s="127">
        <v>13896</v>
      </c>
      <c r="E445" s="127">
        <v>141577</v>
      </c>
      <c r="F445" s="126">
        <v>17610.3</v>
      </c>
      <c r="G445" s="125">
        <v>12.438673</v>
      </c>
    </row>
    <row r="446" spans="1:7" s="124" customFormat="1" hidden="1" x14ac:dyDescent="0.35">
      <c r="A446" s="128" t="s">
        <v>1180</v>
      </c>
      <c r="B446" s="128" t="s">
        <v>569</v>
      </c>
      <c r="C446" s="128" t="s">
        <v>769</v>
      </c>
      <c r="D446" s="127">
        <v>5891</v>
      </c>
      <c r="E446" s="127">
        <v>60873</v>
      </c>
      <c r="F446" s="126">
        <v>9108.7000000000007</v>
      </c>
      <c r="G446" s="125">
        <v>14.963448</v>
      </c>
    </row>
    <row r="447" spans="1:7" s="124" customFormat="1" hidden="1" x14ac:dyDescent="0.35">
      <c r="A447" s="128" t="s">
        <v>938</v>
      </c>
      <c r="B447" s="128" t="s">
        <v>569</v>
      </c>
      <c r="C447" s="128" t="s">
        <v>769</v>
      </c>
      <c r="D447" s="127">
        <v>20420</v>
      </c>
      <c r="E447" s="127">
        <v>209229</v>
      </c>
      <c r="F447" s="126">
        <v>27783</v>
      </c>
      <c r="G447" s="125">
        <v>13.278752000000001</v>
      </c>
    </row>
    <row r="448" spans="1:7" s="124" customFormat="1" hidden="1" x14ac:dyDescent="0.35">
      <c r="A448" s="128" t="s">
        <v>1181</v>
      </c>
      <c r="B448" s="128" t="s">
        <v>1182</v>
      </c>
      <c r="C448" s="128" t="s">
        <v>769</v>
      </c>
      <c r="D448" s="127">
        <v>11721</v>
      </c>
      <c r="E448" s="127">
        <v>160321</v>
      </c>
      <c r="F448" s="126">
        <v>19045</v>
      </c>
      <c r="G448" s="125">
        <v>11.879292</v>
      </c>
    </row>
    <row r="449" spans="1:7" s="124" customFormat="1" hidden="1" x14ac:dyDescent="0.35">
      <c r="A449" s="128" t="s">
        <v>1183</v>
      </c>
      <c r="B449" s="128" t="s">
        <v>1182</v>
      </c>
      <c r="C449" s="128" t="s">
        <v>769</v>
      </c>
      <c r="D449" s="127">
        <v>57902</v>
      </c>
      <c r="E449" s="127">
        <v>842278</v>
      </c>
      <c r="F449" s="126">
        <v>92563</v>
      </c>
      <c r="G449" s="125">
        <v>10.989602</v>
      </c>
    </row>
    <row r="450" spans="1:7" s="124" customFormat="1" hidden="1" x14ac:dyDescent="0.35">
      <c r="A450" s="128" t="s">
        <v>1184</v>
      </c>
      <c r="B450" s="128" t="s">
        <v>1182</v>
      </c>
      <c r="C450" s="128" t="s">
        <v>774</v>
      </c>
      <c r="D450" s="127">
        <v>3427</v>
      </c>
      <c r="E450" s="127">
        <v>44532</v>
      </c>
      <c r="F450" s="126">
        <v>4119</v>
      </c>
      <c r="G450" s="125">
        <v>9.2495284000000009</v>
      </c>
    </row>
    <row r="451" spans="1:7" s="124" customFormat="1" hidden="1" x14ac:dyDescent="0.35">
      <c r="A451" s="128" t="s">
        <v>1185</v>
      </c>
      <c r="B451" s="128" t="s">
        <v>1182</v>
      </c>
      <c r="C451" s="128" t="s">
        <v>774</v>
      </c>
      <c r="D451" s="127">
        <v>1848</v>
      </c>
      <c r="E451" s="127">
        <v>23216</v>
      </c>
      <c r="F451" s="126">
        <v>2904</v>
      </c>
      <c r="G451" s="125">
        <v>12.508615000000001</v>
      </c>
    </row>
    <row r="452" spans="1:7" s="124" customFormat="1" hidden="1" x14ac:dyDescent="0.35">
      <c r="A452" s="128" t="s">
        <v>1186</v>
      </c>
      <c r="B452" s="128" t="s">
        <v>1182</v>
      </c>
      <c r="C452" s="128" t="s">
        <v>774</v>
      </c>
      <c r="D452" s="127">
        <v>4672</v>
      </c>
      <c r="E452" s="127">
        <v>60528</v>
      </c>
      <c r="F452" s="126">
        <v>5407.8</v>
      </c>
      <c r="G452" s="125">
        <v>8.9343775000000001</v>
      </c>
    </row>
    <row r="453" spans="1:7" s="124" customFormat="1" hidden="1" x14ac:dyDescent="0.35">
      <c r="A453" s="128" t="s">
        <v>1187</v>
      </c>
      <c r="B453" s="128" t="s">
        <v>1182</v>
      </c>
      <c r="C453" s="128" t="s">
        <v>774</v>
      </c>
      <c r="D453" s="127">
        <v>26044</v>
      </c>
      <c r="E453" s="127">
        <v>287029</v>
      </c>
      <c r="F453" s="126">
        <v>30620</v>
      </c>
      <c r="G453" s="125">
        <v>10.667911999999999</v>
      </c>
    </row>
    <row r="454" spans="1:7" s="124" customFormat="1" hidden="1" x14ac:dyDescent="0.35">
      <c r="A454" s="128" t="s">
        <v>1188</v>
      </c>
      <c r="B454" s="128" t="s">
        <v>1182</v>
      </c>
      <c r="C454" s="128" t="s">
        <v>774</v>
      </c>
      <c r="D454" s="127">
        <v>16681</v>
      </c>
      <c r="E454" s="127">
        <v>213084</v>
      </c>
      <c r="F454" s="126">
        <v>22410</v>
      </c>
      <c r="G454" s="125">
        <v>10.516978999999999</v>
      </c>
    </row>
    <row r="455" spans="1:7" s="124" customFormat="1" hidden="1" x14ac:dyDescent="0.35">
      <c r="A455" s="128" t="s">
        <v>1189</v>
      </c>
      <c r="B455" s="128" t="s">
        <v>1182</v>
      </c>
      <c r="C455" s="128" t="s">
        <v>774</v>
      </c>
      <c r="D455" s="127">
        <v>4248</v>
      </c>
      <c r="E455" s="127">
        <v>52426</v>
      </c>
      <c r="F455" s="126">
        <v>6348</v>
      </c>
      <c r="G455" s="125">
        <v>12.108496000000001</v>
      </c>
    </row>
    <row r="456" spans="1:7" s="124" customFormat="1" hidden="1" x14ac:dyDescent="0.35">
      <c r="A456" s="128" t="s">
        <v>1190</v>
      </c>
      <c r="B456" s="128" t="s">
        <v>1182</v>
      </c>
      <c r="C456" s="128" t="s">
        <v>774</v>
      </c>
      <c r="D456" s="127">
        <v>1230</v>
      </c>
      <c r="E456" s="127">
        <v>14417</v>
      </c>
      <c r="F456" s="126">
        <v>1731</v>
      </c>
      <c r="G456" s="125">
        <v>12.006659000000001</v>
      </c>
    </row>
    <row r="457" spans="1:7" s="124" customFormat="1" hidden="1" x14ac:dyDescent="0.35">
      <c r="A457" s="128" t="s">
        <v>1191</v>
      </c>
      <c r="B457" s="128" t="s">
        <v>1182</v>
      </c>
      <c r="C457" s="128" t="s">
        <v>774</v>
      </c>
      <c r="D457" s="127">
        <v>5670</v>
      </c>
      <c r="E457" s="127">
        <v>63092</v>
      </c>
      <c r="F457" s="126">
        <v>8153</v>
      </c>
      <c r="G457" s="125">
        <v>12.922399</v>
      </c>
    </row>
    <row r="458" spans="1:7" s="124" customFormat="1" hidden="1" x14ac:dyDescent="0.35">
      <c r="A458" s="128" t="s">
        <v>1192</v>
      </c>
      <c r="B458" s="128" t="s">
        <v>1182</v>
      </c>
      <c r="C458" s="128" t="s">
        <v>774</v>
      </c>
      <c r="D458" s="127">
        <v>864</v>
      </c>
      <c r="E458" s="127">
        <v>9815</v>
      </c>
      <c r="F458" s="126">
        <v>1308</v>
      </c>
      <c r="G458" s="125">
        <v>13.326541000000001</v>
      </c>
    </row>
    <row r="459" spans="1:7" s="124" customFormat="1" hidden="1" x14ac:dyDescent="0.35">
      <c r="A459" s="128" t="s">
        <v>1193</v>
      </c>
      <c r="B459" s="128" t="s">
        <v>1182</v>
      </c>
      <c r="C459" s="128" t="s">
        <v>774</v>
      </c>
      <c r="D459" s="127">
        <v>9956</v>
      </c>
      <c r="E459" s="127">
        <v>120377</v>
      </c>
      <c r="F459" s="126">
        <v>13352</v>
      </c>
      <c r="G459" s="125">
        <v>11.09182</v>
      </c>
    </row>
    <row r="460" spans="1:7" s="124" customFormat="1" hidden="1" x14ac:dyDescent="0.35">
      <c r="A460" s="128" t="s">
        <v>1194</v>
      </c>
      <c r="B460" s="128" t="s">
        <v>1182</v>
      </c>
      <c r="C460" s="128" t="s">
        <v>774</v>
      </c>
      <c r="D460" s="127">
        <v>1791</v>
      </c>
      <c r="E460" s="127">
        <v>23485</v>
      </c>
      <c r="F460" s="126">
        <v>2583</v>
      </c>
      <c r="G460" s="125">
        <v>10.99851</v>
      </c>
    </row>
    <row r="461" spans="1:7" s="124" customFormat="1" hidden="1" x14ac:dyDescent="0.35">
      <c r="A461" s="128" t="s">
        <v>1195</v>
      </c>
      <c r="B461" s="128" t="s">
        <v>1182</v>
      </c>
      <c r="C461" s="128" t="s">
        <v>774</v>
      </c>
      <c r="D461" s="127">
        <v>4546</v>
      </c>
      <c r="E461" s="127">
        <v>46778</v>
      </c>
      <c r="F461" s="126">
        <v>5755</v>
      </c>
      <c r="G461" s="125">
        <v>12.302792</v>
      </c>
    </row>
    <row r="462" spans="1:7" s="124" customFormat="1" hidden="1" x14ac:dyDescent="0.35">
      <c r="A462" s="128" t="s">
        <v>1196</v>
      </c>
      <c r="B462" s="128" t="s">
        <v>1182</v>
      </c>
      <c r="C462" s="128" t="s">
        <v>774</v>
      </c>
      <c r="D462" s="127">
        <v>6117</v>
      </c>
      <c r="E462" s="127">
        <v>64530</v>
      </c>
      <c r="F462" s="126">
        <v>7971</v>
      </c>
      <c r="G462" s="125">
        <v>12.352394</v>
      </c>
    </row>
    <row r="463" spans="1:7" s="124" customFormat="1" hidden="1" x14ac:dyDescent="0.35">
      <c r="A463" s="128" t="s">
        <v>1197</v>
      </c>
      <c r="B463" s="128" t="s">
        <v>1182</v>
      </c>
      <c r="C463" s="128" t="s">
        <v>774</v>
      </c>
      <c r="D463" s="127">
        <v>23245</v>
      </c>
      <c r="E463" s="127">
        <v>213525</v>
      </c>
      <c r="F463" s="126">
        <v>34059</v>
      </c>
      <c r="G463" s="125">
        <v>15.950825</v>
      </c>
    </row>
    <row r="464" spans="1:7" s="124" customFormat="1" hidden="1" x14ac:dyDescent="0.35">
      <c r="A464" s="128" t="s">
        <v>1198</v>
      </c>
      <c r="B464" s="128" t="s">
        <v>1182</v>
      </c>
      <c r="C464" s="128" t="s">
        <v>774</v>
      </c>
      <c r="D464" s="127">
        <v>18902</v>
      </c>
      <c r="E464" s="127">
        <v>207991</v>
      </c>
      <c r="F464" s="126">
        <v>30463.3</v>
      </c>
      <c r="G464" s="125">
        <v>14.646451000000001</v>
      </c>
    </row>
    <row r="465" spans="1:7" s="124" customFormat="1" hidden="1" x14ac:dyDescent="0.35">
      <c r="A465" s="128" t="s">
        <v>1199</v>
      </c>
      <c r="B465" s="128" t="s">
        <v>1182</v>
      </c>
      <c r="C465" s="128" t="s">
        <v>774</v>
      </c>
      <c r="D465" s="127">
        <v>3301</v>
      </c>
      <c r="E465" s="127">
        <v>39090</v>
      </c>
      <c r="F465" s="126">
        <v>4197</v>
      </c>
      <c r="G465" s="125">
        <v>10.736761</v>
      </c>
    </row>
    <row r="466" spans="1:7" s="124" customFormat="1" hidden="1" x14ac:dyDescent="0.35">
      <c r="A466" s="128" t="s">
        <v>1200</v>
      </c>
      <c r="B466" s="128" t="s">
        <v>1182</v>
      </c>
      <c r="C466" s="128" t="s">
        <v>769</v>
      </c>
      <c r="D466" s="127">
        <v>25618</v>
      </c>
      <c r="E466" s="127">
        <v>341046</v>
      </c>
      <c r="F466" s="126">
        <v>38855</v>
      </c>
      <c r="G466" s="125">
        <v>11.392891000000001</v>
      </c>
    </row>
    <row r="467" spans="1:7" s="124" customFormat="1" hidden="1" x14ac:dyDescent="0.35">
      <c r="A467" s="128" t="s">
        <v>1201</v>
      </c>
      <c r="B467" s="128" t="s">
        <v>1182</v>
      </c>
      <c r="C467" s="128" t="s">
        <v>769</v>
      </c>
      <c r="D467" s="127">
        <v>22267</v>
      </c>
      <c r="E467" s="127">
        <v>304463</v>
      </c>
      <c r="F467" s="126">
        <v>33610</v>
      </c>
      <c r="G467" s="125">
        <v>11.039108000000001</v>
      </c>
    </row>
    <row r="468" spans="1:7" s="124" customFormat="1" hidden="1" x14ac:dyDescent="0.35">
      <c r="A468" s="128" t="s">
        <v>1202</v>
      </c>
      <c r="B468" s="128" t="s">
        <v>1182</v>
      </c>
      <c r="C468" s="128" t="s">
        <v>766</v>
      </c>
      <c r="D468" s="127">
        <v>130738</v>
      </c>
      <c r="E468" s="127">
        <v>1497185</v>
      </c>
      <c r="F468" s="126">
        <v>158444.20000000001</v>
      </c>
      <c r="G468" s="125">
        <v>10.582807000000001</v>
      </c>
    </row>
    <row r="469" spans="1:7" s="124" customFormat="1" hidden="1" x14ac:dyDescent="0.35">
      <c r="A469" s="128" t="s">
        <v>1203</v>
      </c>
      <c r="B469" s="128" t="s">
        <v>1182</v>
      </c>
      <c r="C469" s="128" t="s">
        <v>769</v>
      </c>
      <c r="D469" s="127">
        <v>24391</v>
      </c>
      <c r="E469" s="127">
        <v>314259</v>
      </c>
      <c r="F469" s="126">
        <v>35588</v>
      </c>
      <c r="G469" s="125">
        <v>11.324417</v>
      </c>
    </row>
    <row r="470" spans="1:7" s="124" customFormat="1" hidden="1" x14ac:dyDescent="0.35">
      <c r="A470" s="128" t="s">
        <v>1204</v>
      </c>
      <c r="B470" s="128" t="s">
        <v>1182</v>
      </c>
      <c r="C470" s="128" t="s">
        <v>769</v>
      </c>
      <c r="D470" s="127">
        <v>23447</v>
      </c>
      <c r="E470" s="127">
        <v>297100</v>
      </c>
      <c r="F470" s="126">
        <v>31911</v>
      </c>
      <c r="G470" s="125">
        <v>10.740828</v>
      </c>
    </row>
    <row r="471" spans="1:7" s="124" customFormat="1" hidden="1" x14ac:dyDescent="0.35">
      <c r="A471" s="128" t="s">
        <v>1205</v>
      </c>
      <c r="B471" s="128" t="s">
        <v>1182</v>
      </c>
      <c r="C471" s="128" t="s">
        <v>769</v>
      </c>
      <c r="D471" s="127">
        <v>2574</v>
      </c>
      <c r="E471" s="127">
        <v>36467</v>
      </c>
      <c r="F471" s="126">
        <v>4388</v>
      </c>
      <c r="G471" s="125">
        <v>12.032797</v>
      </c>
    </row>
    <row r="472" spans="1:7" s="124" customFormat="1" hidden="1" x14ac:dyDescent="0.35">
      <c r="A472" s="128" t="s">
        <v>1206</v>
      </c>
      <c r="B472" s="128" t="s">
        <v>1182</v>
      </c>
      <c r="C472" s="128" t="s">
        <v>769</v>
      </c>
      <c r="D472" s="127">
        <v>14266</v>
      </c>
      <c r="E472" s="127">
        <v>166627</v>
      </c>
      <c r="F472" s="126">
        <v>24525</v>
      </c>
      <c r="G472" s="125">
        <v>14.718503</v>
      </c>
    </row>
    <row r="473" spans="1:7" s="124" customFormat="1" hidden="1" x14ac:dyDescent="0.35">
      <c r="A473" s="128" t="s">
        <v>1207</v>
      </c>
      <c r="B473" s="128" t="s">
        <v>1182</v>
      </c>
      <c r="C473" s="128" t="s">
        <v>774</v>
      </c>
      <c r="D473" s="127">
        <v>10299</v>
      </c>
      <c r="E473" s="127">
        <v>121719</v>
      </c>
      <c r="F473" s="126">
        <v>9526</v>
      </c>
      <c r="G473" s="125">
        <v>7.8262226999999998</v>
      </c>
    </row>
    <row r="474" spans="1:7" s="124" customFormat="1" hidden="1" x14ac:dyDescent="0.35">
      <c r="A474" s="128" t="s">
        <v>1208</v>
      </c>
      <c r="B474" s="128" t="s">
        <v>1182</v>
      </c>
      <c r="C474" s="128" t="s">
        <v>769</v>
      </c>
      <c r="D474" s="127">
        <v>26157</v>
      </c>
      <c r="E474" s="127">
        <v>369410</v>
      </c>
      <c r="F474" s="126">
        <v>41837</v>
      </c>
      <c r="G474" s="125">
        <v>11.325357</v>
      </c>
    </row>
    <row r="475" spans="1:7" s="124" customFormat="1" hidden="1" x14ac:dyDescent="0.35">
      <c r="A475" s="128" t="s">
        <v>1209</v>
      </c>
      <c r="B475" s="128" t="s">
        <v>1182</v>
      </c>
      <c r="C475" s="128" t="s">
        <v>769</v>
      </c>
      <c r="D475" s="127">
        <v>48678</v>
      </c>
      <c r="E475" s="127">
        <v>683725</v>
      </c>
      <c r="F475" s="126">
        <v>83497.5</v>
      </c>
      <c r="G475" s="125">
        <v>12.212147</v>
      </c>
    </row>
    <row r="476" spans="1:7" s="124" customFormat="1" hidden="1" x14ac:dyDescent="0.35">
      <c r="A476" s="128" t="s">
        <v>1210</v>
      </c>
      <c r="B476" s="128" t="s">
        <v>1182</v>
      </c>
      <c r="C476" s="128" t="s">
        <v>769</v>
      </c>
      <c r="D476" s="127">
        <v>25616</v>
      </c>
      <c r="E476" s="127">
        <v>358997</v>
      </c>
      <c r="F476" s="126">
        <v>43278.6</v>
      </c>
      <c r="G476" s="125">
        <v>12.055421000000001</v>
      </c>
    </row>
    <row r="477" spans="1:7" s="124" customFormat="1" hidden="1" x14ac:dyDescent="0.35">
      <c r="A477" s="128" t="s">
        <v>1211</v>
      </c>
      <c r="B477" s="128" t="s">
        <v>1182</v>
      </c>
      <c r="C477" s="128" t="s">
        <v>769</v>
      </c>
      <c r="D477" s="127">
        <v>46897</v>
      </c>
      <c r="E477" s="127">
        <v>688237</v>
      </c>
      <c r="F477" s="126">
        <v>85820</v>
      </c>
      <c r="G477" s="125">
        <v>12.469542000000001</v>
      </c>
    </row>
    <row r="478" spans="1:7" s="124" customFormat="1" hidden="1" x14ac:dyDescent="0.35">
      <c r="A478" s="128" t="s">
        <v>1212</v>
      </c>
      <c r="B478" s="128" t="s">
        <v>1182</v>
      </c>
      <c r="C478" s="128" t="s">
        <v>766</v>
      </c>
      <c r="D478" s="127">
        <v>133805</v>
      </c>
      <c r="E478" s="127">
        <v>1979060</v>
      </c>
      <c r="F478" s="126">
        <v>281788</v>
      </c>
      <c r="G478" s="125">
        <v>14.238477</v>
      </c>
    </row>
    <row r="479" spans="1:7" s="124" customFormat="1" hidden="1" x14ac:dyDescent="0.35">
      <c r="A479" s="128" t="s">
        <v>1213</v>
      </c>
      <c r="B479" s="128" t="s">
        <v>1182</v>
      </c>
      <c r="C479" s="128" t="s">
        <v>766</v>
      </c>
      <c r="D479" s="127">
        <v>441872</v>
      </c>
      <c r="E479" s="127">
        <v>5983639</v>
      </c>
      <c r="F479" s="126">
        <v>662393.30000000005</v>
      </c>
      <c r="G479" s="125">
        <v>11.070074999999999</v>
      </c>
    </row>
    <row r="480" spans="1:7" s="124" customFormat="1" hidden="1" x14ac:dyDescent="0.35">
      <c r="A480" s="128" t="s">
        <v>1214</v>
      </c>
      <c r="B480" s="128" t="s">
        <v>1182</v>
      </c>
      <c r="C480" s="128" t="s">
        <v>769</v>
      </c>
      <c r="D480" s="127">
        <v>16457</v>
      </c>
      <c r="E480" s="127">
        <v>189480</v>
      </c>
      <c r="F480" s="126">
        <v>23219</v>
      </c>
      <c r="G480" s="125">
        <v>12.254064</v>
      </c>
    </row>
    <row r="481" spans="1:7" s="124" customFormat="1" hidden="1" x14ac:dyDescent="0.35">
      <c r="A481" s="128" t="s">
        <v>1215</v>
      </c>
      <c r="B481" s="128" t="s">
        <v>1182</v>
      </c>
      <c r="C481" s="128" t="s">
        <v>766</v>
      </c>
      <c r="D481" s="127">
        <v>375455</v>
      </c>
      <c r="E481" s="127">
        <v>4193142</v>
      </c>
      <c r="F481" s="126">
        <v>479087.7</v>
      </c>
      <c r="G481" s="125">
        <v>11.425506</v>
      </c>
    </row>
    <row r="482" spans="1:7" s="124" customFormat="1" hidden="1" x14ac:dyDescent="0.35">
      <c r="A482" s="128" t="s">
        <v>1216</v>
      </c>
      <c r="B482" s="128" t="s">
        <v>1182</v>
      </c>
      <c r="C482" s="128" t="s">
        <v>774</v>
      </c>
      <c r="D482" s="127">
        <v>6909</v>
      </c>
      <c r="E482" s="127">
        <v>63737</v>
      </c>
      <c r="F482" s="126">
        <v>8091</v>
      </c>
      <c r="G482" s="125">
        <v>12.694353</v>
      </c>
    </row>
    <row r="483" spans="1:7" s="124" customFormat="1" hidden="1" x14ac:dyDescent="0.35">
      <c r="A483" s="128" t="s">
        <v>1217</v>
      </c>
      <c r="B483" s="128" t="s">
        <v>1182</v>
      </c>
      <c r="C483" s="128" t="s">
        <v>769</v>
      </c>
      <c r="D483" s="127">
        <v>28440</v>
      </c>
      <c r="E483" s="127">
        <v>348156</v>
      </c>
      <c r="F483" s="126">
        <v>42458.8</v>
      </c>
      <c r="G483" s="125">
        <v>12.195338</v>
      </c>
    </row>
    <row r="484" spans="1:7" s="124" customFormat="1" hidden="1" x14ac:dyDescent="0.35">
      <c r="A484" s="128" t="s">
        <v>1218</v>
      </c>
      <c r="B484" s="128" t="s">
        <v>1182</v>
      </c>
      <c r="C484" s="128" t="s">
        <v>769</v>
      </c>
      <c r="D484" s="127">
        <v>34527</v>
      </c>
      <c r="E484" s="127">
        <v>495174</v>
      </c>
      <c r="F484" s="126">
        <v>55615</v>
      </c>
      <c r="G484" s="125">
        <v>11.231406</v>
      </c>
    </row>
    <row r="485" spans="1:7" s="124" customFormat="1" hidden="1" x14ac:dyDescent="0.35">
      <c r="A485" s="128" t="s">
        <v>1219</v>
      </c>
      <c r="B485" s="128" t="s">
        <v>1182</v>
      </c>
      <c r="C485" s="128" t="s">
        <v>769</v>
      </c>
      <c r="D485" s="127">
        <v>61667</v>
      </c>
      <c r="E485" s="127">
        <v>830721</v>
      </c>
      <c r="F485" s="126">
        <v>94023</v>
      </c>
      <c r="G485" s="125">
        <v>11.318239999999999</v>
      </c>
    </row>
    <row r="486" spans="1:7" s="124" customFormat="1" hidden="1" x14ac:dyDescent="0.35">
      <c r="A486" s="128" t="s">
        <v>1220</v>
      </c>
      <c r="B486" s="128" t="s">
        <v>1182</v>
      </c>
      <c r="C486" s="128" t="s">
        <v>769</v>
      </c>
      <c r="D486" s="127">
        <v>39755</v>
      </c>
      <c r="E486" s="127">
        <v>588783</v>
      </c>
      <c r="F486" s="126">
        <v>70249</v>
      </c>
      <c r="G486" s="125">
        <v>11.931221000000001</v>
      </c>
    </row>
    <row r="487" spans="1:7" s="124" customFormat="1" hidden="1" x14ac:dyDescent="0.35">
      <c r="A487" s="128" t="s">
        <v>1221</v>
      </c>
      <c r="B487" s="128" t="s">
        <v>1182</v>
      </c>
      <c r="C487" s="128" t="s">
        <v>769</v>
      </c>
      <c r="D487" s="127">
        <v>51318</v>
      </c>
      <c r="E487" s="127">
        <v>769188</v>
      </c>
      <c r="F487" s="126">
        <v>73646</v>
      </c>
      <c r="G487" s="125">
        <v>9.5745123000000003</v>
      </c>
    </row>
    <row r="488" spans="1:7" s="124" customFormat="1" hidden="1" x14ac:dyDescent="0.35">
      <c r="A488" s="128" t="s">
        <v>1222</v>
      </c>
      <c r="B488" s="128" t="s">
        <v>1182</v>
      </c>
      <c r="C488" s="128" t="s">
        <v>769</v>
      </c>
      <c r="D488" s="127">
        <v>16604</v>
      </c>
      <c r="E488" s="127">
        <v>246582</v>
      </c>
      <c r="F488" s="126">
        <v>28306</v>
      </c>
      <c r="G488" s="125">
        <v>11.479346</v>
      </c>
    </row>
    <row r="489" spans="1:7" s="124" customFormat="1" hidden="1" x14ac:dyDescent="0.35">
      <c r="A489" s="128" t="s">
        <v>1223</v>
      </c>
      <c r="B489" s="128" t="s">
        <v>1182</v>
      </c>
      <c r="C489" s="128" t="s">
        <v>769</v>
      </c>
      <c r="D489" s="127">
        <v>63617</v>
      </c>
      <c r="E489" s="127">
        <v>818287</v>
      </c>
      <c r="F489" s="126">
        <v>89041.3</v>
      </c>
      <c r="G489" s="125">
        <v>10.881427</v>
      </c>
    </row>
    <row r="490" spans="1:7" s="124" customFormat="1" hidden="1" x14ac:dyDescent="0.35">
      <c r="A490" s="128" t="s">
        <v>1224</v>
      </c>
      <c r="B490" s="128" t="s">
        <v>1182</v>
      </c>
      <c r="C490" s="128" t="s">
        <v>769</v>
      </c>
      <c r="D490" s="127">
        <v>24143</v>
      </c>
      <c r="E490" s="127">
        <v>319836</v>
      </c>
      <c r="F490" s="126">
        <v>30903</v>
      </c>
      <c r="G490" s="125">
        <v>9.6621392999999998</v>
      </c>
    </row>
    <row r="491" spans="1:7" s="124" customFormat="1" hidden="1" x14ac:dyDescent="0.35">
      <c r="A491" s="128" t="s">
        <v>1225</v>
      </c>
      <c r="B491" s="128" t="s">
        <v>1182</v>
      </c>
      <c r="C491" s="128" t="s">
        <v>769</v>
      </c>
      <c r="D491" s="127">
        <v>20186</v>
      </c>
      <c r="E491" s="127">
        <v>287691</v>
      </c>
      <c r="F491" s="126">
        <v>32692</v>
      </c>
      <c r="G491" s="125">
        <v>11.363581</v>
      </c>
    </row>
    <row r="492" spans="1:7" s="124" customFormat="1" hidden="1" x14ac:dyDescent="0.35">
      <c r="A492" s="128" t="s">
        <v>1226</v>
      </c>
      <c r="B492" s="128" t="s">
        <v>1182</v>
      </c>
      <c r="C492" s="128" t="s">
        <v>769</v>
      </c>
      <c r="D492" s="127">
        <v>58222</v>
      </c>
      <c r="E492" s="127">
        <v>913489</v>
      </c>
      <c r="F492" s="126">
        <v>98709</v>
      </c>
      <c r="G492" s="125">
        <v>10.805713000000001</v>
      </c>
    </row>
    <row r="493" spans="1:7" s="124" customFormat="1" hidden="1" x14ac:dyDescent="0.35">
      <c r="A493" s="128" t="s">
        <v>1227</v>
      </c>
      <c r="B493" s="128" t="s">
        <v>1182</v>
      </c>
      <c r="C493" s="128" t="s">
        <v>769</v>
      </c>
      <c r="D493" s="127">
        <v>31063</v>
      </c>
      <c r="E493" s="127">
        <v>440035</v>
      </c>
      <c r="F493" s="126">
        <v>53684</v>
      </c>
      <c r="G493" s="125">
        <v>12.199939000000001</v>
      </c>
    </row>
    <row r="494" spans="1:7" s="124" customFormat="1" hidden="1" x14ac:dyDescent="0.35">
      <c r="A494" s="128" t="s">
        <v>1228</v>
      </c>
      <c r="B494" s="128" t="s">
        <v>557</v>
      </c>
      <c r="C494" s="128" t="s">
        <v>769</v>
      </c>
      <c r="D494" s="127">
        <v>39308</v>
      </c>
      <c r="E494" s="127">
        <v>614959</v>
      </c>
      <c r="F494" s="126">
        <v>68872</v>
      </c>
      <c r="G494" s="125">
        <v>11.199446</v>
      </c>
    </row>
    <row r="495" spans="1:7" s="124" customFormat="1" hidden="1" x14ac:dyDescent="0.35">
      <c r="A495" s="128" t="s">
        <v>1229</v>
      </c>
      <c r="B495" s="128" t="s">
        <v>557</v>
      </c>
      <c r="C495" s="128" t="s">
        <v>774</v>
      </c>
      <c r="D495" s="127">
        <v>20081</v>
      </c>
      <c r="E495" s="127">
        <v>290637</v>
      </c>
      <c r="F495" s="126">
        <v>28187</v>
      </c>
      <c r="G495" s="125">
        <v>9.6983522000000004</v>
      </c>
    </row>
    <row r="496" spans="1:7" s="124" customFormat="1" hidden="1" x14ac:dyDescent="0.35">
      <c r="A496" s="128" t="s">
        <v>1230</v>
      </c>
      <c r="B496" s="128" t="s">
        <v>557</v>
      </c>
      <c r="C496" s="128" t="s">
        <v>774</v>
      </c>
      <c r="D496" s="127">
        <v>58109</v>
      </c>
      <c r="E496" s="127">
        <v>848819</v>
      </c>
      <c r="F496" s="126">
        <v>81412</v>
      </c>
      <c r="G496" s="125">
        <v>9.5912085000000005</v>
      </c>
    </row>
    <row r="497" spans="1:7" s="124" customFormat="1" hidden="1" x14ac:dyDescent="0.35">
      <c r="A497" s="128" t="s">
        <v>1231</v>
      </c>
      <c r="B497" s="128" t="s">
        <v>557</v>
      </c>
      <c r="C497" s="128" t="s">
        <v>774</v>
      </c>
      <c r="D497" s="127">
        <v>7330</v>
      </c>
      <c r="E497" s="127">
        <v>91627</v>
      </c>
      <c r="F497" s="126">
        <v>8571.2000000000007</v>
      </c>
      <c r="G497" s="125">
        <v>9.3544479000000003</v>
      </c>
    </row>
    <row r="498" spans="1:7" s="124" customFormat="1" hidden="1" x14ac:dyDescent="0.35">
      <c r="A498" s="128" t="s">
        <v>1232</v>
      </c>
      <c r="B498" s="128" t="s">
        <v>557</v>
      </c>
      <c r="C498" s="128" t="s">
        <v>774</v>
      </c>
      <c r="D498" s="127">
        <v>9441</v>
      </c>
      <c r="E498" s="127">
        <v>104231</v>
      </c>
      <c r="F498" s="126">
        <v>4573</v>
      </c>
      <c r="G498" s="125">
        <v>4.3873704</v>
      </c>
    </row>
    <row r="499" spans="1:7" s="124" customFormat="1" hidden="1" x14ac:dyDescent="0.35">
      <c r="A499" s="128" t="s">
        <v>1233</v>
      </c>
      <c r="B499" s="128" t="s">
        <v>557</v>
      </c>
      <c r="C499" s="128" t="s">
        <v>769</v>
      </c>
      <c r="D499" s="127">
        <v>21641</v>
      </c>
      <c r="E499" s="127">
        <v>305567</v>
      </c>
      <c r="F499" s="126">
        <v>29973.3</v>
      </c>
      <c r="G499" s="125">
        <v>9.8090761999999998</v>
      </c>
    </row>
    <row r="500" spans="1:7" s="124" customFormat="1" hidden="1" x14ac:dyDescent="0.35">
      <c r="A500" s="128" t="s">
        <v>1234</v>
      </c>
      <c r="B500" s="128" t="s">
        <v>557</v>
      </c>
      <c r="C500" s="128" t="s">
        <v>766</v>
      </c>
      <c r="D500" s="127">
        <v>248381</v>
      </c>
      <c r="E500" s="127">
        <v>3653529</v>
      </c>
      <c r="F500" s="126">
        <v>453439</v>
      </c>
      <c r="G500" s="125">
        <v>12.410987</v>
      </c>
    </row>
    <row r="501" spans="1:7" s="124" customFormat="1" hidden="1" x14ac:dyDescent="0.35">
      <c r="A501" s="128" t="s">
        <v>1235</v>
      </c>
      <c r="B501" s="128" t="s">
        <v>557</v>
      </c>
      <c r="C501" s="128" t="s">
        <v>769</v>
      </c>
      <c r="D501" s="127">
        <v>11889</v>
      </c>
      <c r="E501" s="127">
        <v>138254</v>
      </c>
      <c r="F501" s="126">
        <v>14577</v>
      </c>
      <c r="G501" s="125">
        <v>10.543637</v>
      </c>
    </row>
    <row r="502" spans="1:7" s="124" customFormat="1" hidden="1" x14ac:dyDescent="0.35">
      <c r="A502" s="128" t="s">
        <v>1236</v>
      </c>
      <c r="B502" s="128" t="s">
        <v>557</v>
      </c>
      <c r="C502" s="128" t="s">
        <v>769</v>
      </c>
      <c r="D502" s="127">
        <v>106017</v>
      </c>
      <c r="E502" s="127">
        <v>1639684</v>
      </c>
      <c r="F502" s="126">
        <v>186634.4</v>
      </c>
      <c r="G502" s="125">
        <v>11.382339999999999</v>
      </c>
    </row>
    <row r="503" spans="1:7" s="124" customFormat="1" hidden="1" x14ac:dyDescent="0.35">
      <c r="A503" s="128" t="s">
        <v>1237</v>
      </c>
      <c r="B503" s="128" t="s">
        <v>557</v>
      </c>
      <c r="C503" s="128" t="s">
        <v>766</v>
      </c>
      <c r="D503" s="127">
        <v>953368</v>
      </c>
      <c r="E503" s="127">
        <v>13587668</v>
      </c>
      <c r="F503" s="126">
        <v>1480134.7</v>
      </c>
      <c r="G503" s="125">
        <v>10.893221</v>
      </c>
    </row>
    <row r="504" spans="1:7" s="124" customFormat="1" hidden="1" x14ac:dyDescent="0.35">
      <c r="A504" s="128" t="s">
        <v>1238</v>
      </c>
      <c r="B504" s="128" t="s">
        <v>557</v>
      </c>
      <c r="C504" s="128" t="s">
        <v>766</v>
      </c>
      <c r="D504" s="127">
        <v>188222</v>
      </c>
      <c r="E504" s="127">
        <v>2258307</v>
      </c>
      <c r="F504" s="126">
        <v>264291.09999999998</v>
      </c>
      <c r="G504" s="125">
        <v>11.703063</v>
      </c>
    </row>
    <row r="505" spans="1:7" s="124" customFormat="1" hidden="1" x14ac:dyDescent="0.35">
      <c r="A505" s="128" t="s">
        <v>1239</v>
      </c>
      <c r="B505" s="128" t="s">
        <v>557</v>
      </c>
      <c r="C505" s="128" t="s">
        <v>769</v>
      </c>
      <c r="D505" s="127">
        <v>8804</v>
      </c>
      <c r="E505" s="127">
        <v>120948</v>
      </c>
      <c r="F505" s="126">
        <v>14441</v>
      </c>
      <c r="G505" s="125">
        <v>11.939842000000001</v>
      </c>
    </row>
    <row r="506" spans="1:7" s="124" customFormat="1" hidden="1" x14ac:dyDescent="0.35">
      <c r="A506" s="128" t="s">
        <v>1240</v>
      </c>
      <c r="B506" s="128" t="s">
        <v>557</v>
      </c>
      <c r="C506" s="128" t="s">
        <v>769</v>
      </c>
      <c r="D506" s="127">
        <v>11570</v>
      </c>
      <c r="E506" s="127">
        <v>194428</v>
      </c>
      <c r="F506" s="126">
        <v>18019</v>
      </c>
      <c r="G506" s="125">
        <v>9.2676981000000005</v>
      </c>
    </row>
    <row r="507" spans="1:7" s="124" customFormat="1" hidden="1" x14ac:dyDescent="0.35">
      <c r="A507" s="128" t="s">
        <v>1241</v>
      </c>
      <c r="B507" s="128" t="s">
        <v>557</v>
      </c>
      <c r="C507" s="128" t="s">
        <v>769</v>
      </c>
      <c r="D507" s="127">
        <v>8483</v>
      </c>
      <c r="E507" s="127">
        <v>130271</v>
      </c>
      <c r="F507" s="126">
        <v>13651.8</v>
      </c>
      <c r="G507" s="125">
        <v>10.479539000000001</v>
      </c>
    </row>
    <row r="508" spans="1:7" s="124" customFormat="1" hidden="1" x14ac:dyDescent="0.35">
      <c r="A508" s="128" t="s">
        <v>1242</v>
      </c>
      <c r="B508" s="128" t="s">
        <v>557</v>
      </c>
      <c r="C508" s="128" t="s">
        <v>769</v>
      </c>
      <c r="D508" s="127">
        <v>9182</v>
      </c>
      <c r="E508" s="127">
        <v>118951</v>
      </c>
      <c r="F508" s="126">
        <v>12902</v>
      </c>
      <c r="G508" s="125">
        <v>10.846482999999999</v>
      </c>
    </row>
    <row r="509" spans="1:7" s="124" customFormat="1" hidden="1" x14ac:dyDescent="0.35">
      <c r="A509" s="128" t="s">
        <v>1243</v>
      </c>
      <c r="B509" s="128" t="s">
        <v>557</v>
      </c>
      <c r="C509" s="128" t="s">
        <v>769</v>
      </c>
      <c r="D509" s="127">
        <v>17002</v>
      </c>
      <c r="E509" s="127">
        <v>250755</v>
      </c>
      <c r="F509" s="126">
        <v>24522.3</v>
      </c>
      <c r="G509" s="125">
        <v>9.7793863000000005</v>
      </c>
    </row>
    <row r="510" spans="1:7" s="124" customFormat="1" hidden="1" x14ac:dyDescent="0.35">
      <c r="A510" s="128" t="s">
        <v>1244</v>
      </c>
      <c r="B510" s="128" t="s">
        <v>557</v>
      </c>
      <c r="C510" s="128" t="s">
        <v>769</v>
      </c>
      <c r="D510" s="127">
        <v>103775</v>
      </c>
      <c r="E510" s="127">
        <v>1743855</v>
      </c>
      <c r="F510" s="126">
        <v>166259.6</v>
      </c>
      <c r="G510" s="125">
        <v>9.5340266000000007</v>
      </c>
    </row>
    <row r="511" spans="1:7" s="124" customFormat="1" hidden="1" x14ac:dyDescent="0.35">
      <c r="A511" s="128" t="s">
        <v>850</v>
      </c>
      <c r="B511" s="128" t="s">
        <v>557</v>
      </c>
      <c r="C511" s="128" t="s">
        <v>766</v>
      </c>
      <c r="D511" s="127">
        <v>206189</v>
      </c>
      <c r="E511" s="127">
        <v>2886823</v>
      </c>
      <c r="F511" s="126">
        <v>337768.6</v>
      </c>
      <c r="G511" s="125">
        <v>11.700357</v>
      </c>
    </row>
    <row r="512" spans="1:7" s="124" customFormat="1" hidden="1" x14ac:dyDescent="0.35">
      <c r="A512" s="128" t="s">
        <v>866</v>
      </c>
      <c r="B512" s="128" t="s">
        <v>557</v>
      </c>
      <c r="C512" s="128" t="s">
        <v>867</v>
      </c>
      <c r="D512" s="127">
        <v>77</v>
      </c>
      <c r="E512" s="127">
        <v>548</v>
      </c>
      <c r="F512" s="126">
        <v>47.3</v>
      </c>
      <c r="G512" s="125" t="s">
        <v>868</v>
      </c>
    </row>
    <row r="513" spans="1:7" s="124" customFormat="1" hidden="1" x14ac:dyDescent="0.35">
      <c r="A513" s="128" t="s">
        <v>871</v>
      </c>
      <c r="B513" s="128" t="s">
        <v>557</v>
      </c>
      <c r="C513" s="128" t="s">
        <v>867</v>
      </c>
      <c r="D513" s="127">
        <v>28</v>
      </c>
      <c r="E513" s="127">
        <v>179</v>
      </c>
      <c r="F513" s="126">
        <v>28.1</v>
      </c>
      <c r="G513" s="125" t="s">
        <v>868</v>
      </c>
    </row>
    <row r="514" spans="1:7" s="124" customFormat="1" hidden="1" x14ac:dyDescent="0.35">
      <c r="A514" s="128" t="s">
        <v>1245</v>
      </c>
      <c r="B514" s="128" t="s">
        <v>557</v>
      </c>
      <c r="C514" s="128" t="s">
        <v>774</v>
      </c>
      <c r="D514" s="127">
        <v>10387</v>
      </c>
      <c r="E514" s="127">
        <v>171089</v>
      </c>
      <c r="F514" s="126">
        <v>16082.8</v>
      </c>
      <c r="G514" s="125">
        <v>9.4002537000000004</v>
      </c>
    </row>
    <row r="515" spans="1:7" s="124" customFormat="1" hidden="1" x14ac:dyDescent="0.35">
      <c r="A515" s="128" t="s">
        <v>1246</v>
      </c>
      <c r="B515" s="128" t="s">
        <v>557</v>
      </c>
      <c r="C515" s="128" t="s">
        <v>769</v>
      </c>
      <c r="D515" s="127">
        <v>49651</v>
      </c>
      <c r="E515" s="127">
        <v>757540</v>
      </c>
      <c r="F515" s="126">
        <v>72864.600000000006</v>
      </c>
      <c r="G515" s="125">
        <v>9.6185811999999995</v>
      </c>
    </row>
    <row r="516" spans="1:7" s="124" customFormat="1" hidden="1" x14ac:dyDescent="0.35">
      <c r="A516" s="128" t="s">
        <v>1247</v>
      </c>
      <c r="B516" s="128" t="s">
        <v>1248</v>
      </c>
      <c r="C516" s="128" t="s">
        <v>774</v>
      </c>
      <c r="D516" s="127">
        <v>23202</v>
      </c>
      <c r="E516" s="127">
        <v>199363</v>
      </c>
      <c r="F516" s="126">
        <v>26056.2</v>
      </c>
      <c r="G516" s="125">
        <v>13.069727</v>
      </c>
    </row>
    <row r="517" spans="1:7" s="124" customFormat="1" hidden="1" x14ac:dyDescent="0.35">
      <c r="A517" s="128" t="s">
        <v>1249</v>
      </c>
      <c r="B517" s="128" t="s">
        <v>1248</v>
      </c>
      <c r="C517" s="128" t="s">
        <v>774</v>
      </c>
      <c r="D517" s="127">
        <v>14957</v>
      </c>
      <c r="E517" s="127">
        <v>108681</v>
      </c>
      <c r="F517" s="126">
        <v>15307</v>
      </c>
      <c r="G517" s="125">
        <v>14.084339</v>
      </c>
    </row>
    <row r="518" spans="1:7" s="124" customFormat="1" hidden="1" x14ac:dyDescent="0.35">
      <c r="A518" s="128" t="s">
        <v>1250</v>
      </c>
      <c r="B518" s="128" t="s">
        <v>1248</v>
      </c>
      <c r="C518" s="128" t="s">
        <v>774</v>
      </c>
      <c r="D518" s="127">
        <v>14024</v>
      </c>
      <c r="E518" s="127">
        <v>91091</v>
      </c>
      <c r="F518" s="126">
        <v>15743</v>
      </c>
      <c r="G518" s="125">
        <v>17.282717000000002</v>
      </c>
    </row>
    <row r="519" spans="1:7" s="124" customFormat="1" hidden="1" x14ac:dyDescent="0.35">
      <c r="A519" s="128" t="s">
        <v>1251</v>
      </c>
      <c r="B519" s="128" t="s">
        <v>1248</v>
      </c>
      <c r="C519" s="128" t="s">
        <v>774</v>
      </c>
      <c r="D519" s="127">
        <v>22162</v>
      </c>
      <c r="E519" s="127">
        <v>195012</v>
      </c>
      <c r="F519" s="126">
        <v>20735.3</v>
      </c>
      <c r="G519" s="125">
        <v>10.632833</v>
      </c>
    </row>
    <row r="520" spans="1:7" s="124" customFormat="1" hidden="1" x14ac:dyDescent="0.35">
      <c r="A520" s="128" t="s">
        <v>1252</v>
      </c>
      <c r="B520" s="128" t="s">
        <v>1248</v>
      </c>
      <c r="C520" s="128" t="s">
        <v>774</v>
      </c>
      <c r="D520" s="127">
        <v>34637</v>
      </c>
      <c r="E520" s="127">
        <v>284719</v>
      </c>
      <c r="F520" s="126">
        <v>43840</v>
      </c>
      <c r="G520" s="125">
        <v>15.397638000000001</v>
      </c>
    </row>
    <row r="521" spans="1:7" s="124" customFormat="1" hidden="1" x14ac:dyDescent="0.35">
      <c r="A521" s="128" t="s">
        <v>1253</v>
      </c>
      <c r="B521" s="128" t="s">
        <v>1248</v>
      </c>
      <c r="C521" s="128" t="s">
        <v>774</v>
      </c>
      <c r="D521" s="127">
        <v>16080</v>
      </c>
      <c r="E521" s="127">
        <v>132842</v>
      </c>
      <c r="F521" s="126">
        <v>20274</v>
      </c>
      <c r="G521" s="125">
        <v>15.26174</v>
      </c>
    </row>
    <row r="522" spans="1:7" s="124" customFormat="1" hidden="1" x14ac:dyDescent="0.35">
      <c r="A522" s="128" t="s">
        <v>1254</v>
      </c>
      <c r="B522" s="128" t="s">
        <v>1248</v>
      </c>
      <c r="C522" s="128" t="s">
        <v>766</v>
      </c>
      <c r="D522" s="127">
        <v>18818</v>
      </c>
      <c r="E522" s="127">
        <v>119064</v>
      </c>
      <c r="F522" s="126">
        <v>30276.799999999999</v>
      </c>
      <c r="G522" s="125">
        <v>25.429013000000001</v>
      </c>
    </row>
    <row r="523" spans="1:7" s="124" customFormat="1" hidden="1" x14ac:dyDescent="0.35">
      <c r="A523" s="128" t="s">
        <v>1255</v>
      </c>
      <c r="B523" s="128" t="s">
        <v>1248</v>
      </c>
      <c r="C523" s="128" t="s">
        <v>766</v>
      </c>
      <c r="D523" s="127">
        <v>597759</v>
      </c>
      <c r="E523" s="127">
        <v>3995015</v>
      </c>
      <c r="F523" s="126">
        <v>995684.9</v>
      </c>
      <c r="G523" s="125">
        <v>24.923183000000002</v>
      </c>
    </row>
    <row r="524" spans="1:7" s="124" customFormat="1" hidden="1" x14ac:dyDescent="0.35">
      <c r="A524" s="128" t="s">
        <v>1256</v>
      </c>
      <c r="B524" s="128" t="s">
        <v>1248</v>
      </c>
      <c r="C524" s="128" t="s">
        <v>766</v>
      </c>
      <c r="D524" s="127">
        <v>451661</v>
      </c>
      <c r="E524" s="127">
        <v>2894012</v>
      </c>
      <c r="F524" s="126">
        <v>701915</v>
      </c>
      <c r="G524" s="125">
        <v>24.254045999999999</v>
      </c>
    </row>
    <row r="525" spans="1:7" s="124" customFormat="1" hidden="1" x14ac:dyDescent="0.35">
      <c r="A525" s="128" t="s">
        <v>1257</v>
      </c>
      <c r="B525" s="128" t="s">
        <v>1248</v>
      </c>
      <c r="C525" s="128" t="s">
        <v>766</v>
      </c>
      <c r="D525" s="127">
        <v>1822</v>
      </c>
      <c r="E525" s="127">
        <v>17529</v>
      </c>
      <c r="F525" s="126">
        <v>4462.1000000000004</v>
      </c>
      <c r="G525" s="125">
        <v>25.455531000000001</v>
      </c>
    </row>
    <row r="526" spans="1:7" s="124" customFormat="1" hidden="1" x14ac:dyDescent="0.35">
      <c r="A526" s="128" t="s">
        <v>866</v>
      </c>
      <c r="B526" s="128" t="s">
        <v>1248</v>
      </c>
      <c r="C526" s="128" t="s">
        <v>867</v>
      </c>
      <c r="D526" s="127">
        <v>2218</v>
      </c>
      <c r="E526" s="127">
        <v>14894</v>
      </c>
      <c r="F526" s="126">
        <v>2298.4</v>
      </c>
      <c r="G526" s="125" t="s">
        <v>868</v>
      </c>
    </row>
    <row r="527" spans="1:7" s="124" customFormat="1" hidden="1" x14ac:dyDescent="0.35">
      <c r="A527" s="128" t="s">
        <v>870</v>
      </c>
      <c r="B527" s="128" t="s">
        <v>1248</v>
      </c>
      <c r="C527" s="128" t="s">
        <v>867</v>
      </c>
      <c r="D527" s="127">
        <v>860</v>
      </c>
      <c r="E527" s="127">
        <v>5252</v>
      </c>
      <c r="F527" s="126">
        <v>1076.5</v>
      </c>
      <c r="G527" s="125" t="s">
        <v>868</v>
      </c>
    </row>
    <row r="528" spans="1:7" s="124" customFormat="1" hidden="1" x14ac:dyDescent="0.35">
      <c r="A528" s="128" t="s">
        <v>871</v>
      </c>
      <c r="B528" s="128" t="s">
        <v>1248</v>
      </c>
      <c r="C528" s="128" t="s">
        <v>867</v>
      </c>
      <c r="D528" s="127">
        <v>9149</v>
      </c>
      <c r="E528" s="127">
        <v>70013</v>
      </c>
      <c r="F528" s="126">
        <v>12608.7</v>
      </c>
      <c r="G528" s="125" t="s">
        <v>868</v>
      </c>
    </row>
    <row r="529" spans="1:7" s="124" customFormat="1" hidden="1" x14ac:dyDescent="0.35">
      <c r="A529" s="128" t="s">
        <v>872</v>
      </c>
      <c r="B529" s="128" t="s">
        <v>1248</v>
      </c>
      <c r="C529" s="128" t="s">
        <v>867</v>
      </c>
      <c r="D529" s="127">
        <v>35010</v>
      </c>
      <c r="E529" s="127">
        <v>234296</v>
      </c>
      <c r="F529" s="126">
        <v>39336.699999999997</v>
      </c>
      <c r="G529" s="125" t="s">
        <v>868</v>
      </c>
    </row>
    <row r="530" spans="1:7" s="124" customFormat="1" hidden="1" x14ac:dyDescent="0.35">
      <c r="A530" s="128" t="s">
        <v>873</v>
      </c>
      <c r="B530" s="128" t="s">
        <v>1248</v>
      </c>
      <c r="C530" s="128" t="s">
        <v>867</v>
      </c>
      <c r="D530" s="127">
        <v>19247</v>
      </c>
      <c r="E530" s="127">
        <v>116350</v>
      </c>
      <c r="F530" s="126">
        <v>17925</v>
      </c>
      <c r="G530" s="125" t="s">
        <v>868</v>
      </c>
    </row>
    <row r="531" spans="1:7" s="124" customFormat="1" hidden="1" x14ac:dyDescent="0.35">
      <c r="A531" s="128" t="s">
        <v>1258</v>
      </c>
      <c r="B531" s="128" t="s">
        <v>1248</v>
      </c>
      <c r="C531" s="128" t="s">
        <v>774</v>
      </c>
      <c r="D531" s="127">
        <v>13996</v>
      </c>
      <c r="E531" s="127">
        <v>118768</v>
      </c>
      <c r="F531" s="126">
        <v>17016</v>
      </c>
      <c r="G531" s="125">
        <v>14.327090999999999</v>
      </c>
    </row>
    <row r="532" spans="1:7" s="124" customFormat="1" hidden="1" x14ac:dyDescent="0.35">
      <c r="A532" s="128" t="s">
        <v>1259</v>
      </c>
      <c r="B532" s="128" t="s">
        <v>1248</v>
      </c>
      <c r="C532" s="128" t="s">
        <v>774</v>
      </c>
      <c r="D532" s="127">
        <v>11447</v>
      </c>
      <c r="E532" s="127">
        <v>95785</v>
      </c>
      <c r="F532" s="126">
        <v>15160</v>
      </c>
      <c r="G532" s="125">
        <v>15.827113000000001</v>
      </c>
    </row>
    <row r="533" spans="1:7" s="124" customFormat="1" hidden="1" x14ac:dyDescent="0.35">
      <c r="A533" s="128" t="s">
        <v>1260</v>
      </c>
      <c r="B533" s="128" t="s">
        <v>1248</v>
      </c>
      <c r="C533" s="128" t="s">
        <v>774</v>
      </c>
      <c r="D533" s="127">
        <v>11388</v>
      </c>
      <c r="E533" s="127">
        <v>104281</v>
      </c>
      <c r="F533" s="126">
        <v>12441.7</v>
      </c>
      <c r="G533" s="125">
        <v>11.930937</v>
      </c>
    </row>
    <row r="534" spans="1:7" s="124" customFormat="1" hidden="1" x14ac:dyDescent="0.35">
      <c r="A534" s="128" t="s">
        <v>1261</v>
      </c>
      <c r="B534" s="128" t="s">
        <v>1248</v>
      </c>
      <c r="C534" s="128" t="s">
        <v>774</v>
      </c>
      <c r="D534" s="127">
        <v>6740</v>
      </c>
      <c r="E534" s="127">
        <v>67877</v>
      </c>
      <c r="F534" s="126">
        <v>8874.6</v>
      </c>
      <c r="G534" s="125">
        <v>13.074532</v>
      </c>
    </row>
    <row r="535" spans="1:7" s="124" customFormat="1" hidden="1" x14ac:dyDescent="0.35">
      <c r="A535" s="128" t="s">
        <v>1262</v>
      </c>
      <c r="B535" s="128" t="s">
        <v>1248</v>
      </c>
      <c r="C535" s="128" t="s">
        <v>774</v>
      </c>
      <c r="D535" s="127">
        <v>9385</v>
      </c>
      <c r="E535" s="127">
        <v>82441</v>
      </c>
      <c r="F535" s="126">
        <v>9647.7000000000007</v>
      </c>
      <c r="G535" s="125">
        <v>11.702551</v>
      </c>
    </row>
    <row r="536" spans="1:7" s="124" customFormat="1" hidden="1" x14ac:dyDescent="0.35">
      <c r="A536" s="128" t="s">
        <v>1263</v>
      </c>
      <c r="B536" s="128" t="s">
        <v>1248</v>
      </c>
      <c r="C536" s="128" t="s">
        <v>774</v>
      </c>
      <c r="D536" s="127">
        <v>14997</v>
      </c>
      <c r="E536" s="127">
        <v>134990</v>
      </c>
      <c r="F536" s="126">
        <v>19436</v>
      </c>
      <c r="G536" s="125">
        <v>14.398104</v>
      </c>
    </row>
    <row r="537" spans="1:7" s="124" customFormat="1" hidden="1" x14ac:dyDescent="0.35">
      <c r="A537" s="128" t="s">
        <v>1264</v>
      </c>
      <c r="B537" s="128" t="s">
        <v>1248</v>
      </c>
      <c r="C537" s="128" t="s">
        <v>774</v>
      </c>
      <c r="D537" s="127">
        <v>12458</v>
      </c>
      <c r="E537" s="127">
        <v>113919</v>
      </c>
      <c r="F537" s="126">
        <v>16612.099999999999</v>
      </c>
      <c r="G537" s="125">
        <v>14.582379</v>
      </c>
    </row>
    <row r="538" spans="1:7" s="124" customFormat="1" hidden="1" x14ac:dyDescent="0.35">
      <c r="A538" s="128" t="s">
        <v>1265</v>
      </c>
      <c r="B538" s="128" t="s">
        <v>1248</v>
      </c>
      <c r="C538" s="128" t="s">
        <v>774</v>
      </c>
      <c r="D538" s="127">
        <v>26862</v>
      </c>
      <c r="E538" s="127">
        <v>259484</v>
      </c>
      <c r="F538" s="126">
        <v>37909</v>
      </c>
      <c r="G538" s="125">
        <v>14.609379000000001</v>
      </c>
    </row>
    <row r="539" spans="1:7" s="124" customFormat="1" hidden="1" x14ac:dyDescent="0.35">
      <c r="A539" s="128" t="s">
        <v>1266</v>
      </c>
      <c r="B539" s="128" t="s">
        <v>1248</v>
      </c>
      <c r="C539" s="128" t="s">
        <v>774</v>
      </c>
      <c r="D539" s="127">
        <v>14736</v>
      </c>
      <c r="E539" s="127">
        <v>138240</v>
      </c>
      <c r="F539" s="126">
        <v>16800</v>
      </c>
      <c r="G539" s="125">
        <v>12.152778</v>
      </c>
    </row>
    <row r="540" spans="1:7" s="124" customFormat="1" hidden="1" x14ac:dyDescent="0.35">
      <c r="A540" s="128" t="s">
        <v>1267</v>
      </c>
      <c r="B540" s="128" t="s">
        <v>1248</v>
      </c>
      <c r="C540" s="128" t="s">
        <v>774</v>
      </c>
      <c r="D540" s="127">
        <v>3561</v>
      </c>
      <c r="E540" s="127">
        <v>31502</v>
      </c>
      <c r="F540" s="126">
        <v>4785</v>
      </c>
      <c r="G540" s="125">
        <v>15.189512000000001</v>
      </c>
    </row>
    <row r="541" spans="1:7" s="124" customFormat="1" hidden="1" x14ac:dyDescent="0.35">
      <c r="A541" s="128" t="s">
        <v>1268</v>
      </c>
      <c r="B541" s="128" t="s">
        <v>1248</v>
      </c>
      <c r="C541" s="128" t="s">
        <v>774</v>
      </c>
      <c r="D541" s="127">
        <v>8935</v>
      </c>
      <c r="E541" s="127">
        <v>107806</v>
      </c>
      <c r="F541" s="126">
        <v>15989.8</v>
      </c>
      <c r="G541" s="125">
        <v>14.832013</v>
      </c>
    </row>
    <row r="542" spans="1:7" s="124" customFormat="1" hidden="1" x14ac:dyDescent="0.35">
      <c r="A542" s="128" t="s">
        <v>1269</v>
      </c>
      <c r="B542" s="128" t="s">
        <v>1270</v>
      </c>
      <c r="C542" s="128" t="s">
        <v>769</v>
      </c>
      <c r="D542" s="127">
        <v>269</v>
      </c>
      <c r="E542" s="127">
        <v>2115</v>
      </c>
      <c r="F542" s="126">
        <v>258</v>
      </c>
      <c r="G542" s="125">
        <v>12.198582</v>
      </c>
    </row>
    <row r="543" spans="1:7" s="124" customFormat="1" hidden="1" x14ac:dyDescent="0.35">
      <c r="A543" s="128" t="s">
        <v>1271</v>
      </c>
      <c r="B543" s="128" t="s">
        <v>1270</v>
      </c>
      <c r="C543" s="128" t="s">
        <v>766</v>
      </c>
      <c r="D543" s="127">
        <v>933919</v>
      </c>
      <c r="E543" s="127">
        <v>10065408</v>
      </c>
      <c r="F543" s="126">
        <v>1237491.2</v>
      </c>
      <c r="G543" s="125">
        <v>12.294496000000001</v>
      </c>
    </row>
    <row r="544" spans="1:7" s="124" customFormat="1" hidden="1" x14ac:dyDescent="0.35">
      <c r="A544" s="128" t="s">
        <v>1272</v>
      </c>
      <c r="B544" s="128" t="s">
        <v>1270</v>
      </c>
      <c r="C544" s="128" t="s">
        <v>769</v>
      </c>
      <c r="D544" s="127">
        <v>49643</v>
      </c>
      <c r="E544" s="127">
        <v>701862</v>
      </c>
      <c r="F544" s="126">
        <v>96944</v>
      </c>
      <c r="G544" s="125">
        <v>13.812402000000001</v>
      </c>
    </row>
    <row r="545" spans="1:7" s="124" customFormat="1" hidden="1" x14ac:dyDescent="0.35">
      <c r="A545" s="128" t="s">
        <v>956</v>
      </c>
      <c r="B545" s="128" t="s">
        <v>1270</v>
      </c>
      <c r="C545" s="128" t="s">
        <v>766</v>
      </c>
      <c r="D545" s="127">
        <v>161417</v>
      </c>
      <c r="E545" s="127">
        <v>1932708</v>
      </c>
      <c r="F545" s="126">
        <v>295933.5</v>
      </c>
      <c r="G545" s="125">
        <v>15.311858000000001</v>
      </c>
    </row>
    <row r="546" spans="1:7" s="124" customFormat="1" hidden="1" x14ac:dyDescent="0.35">
      <c r="A546" s="128" t="s">
        <v>1273</v>
      </c>
      <c r="B546" s="128" t="s">
        <v>1270</v>
      </c>
      <c r="C546" s="128" t="s">
        <v>774</v>
      </c>
      <c r="D546" s="127">
        <v>8436</v>
      </c>
      <c r="E546" s="127">
        <v>112192</v>
      </c>
      <c r="F546" s="126">
        <v>11847.9</v>
      </c>
      <c r="G546" s="125">
        <v>10.560378999999999</v>
      </c>
    </row>
    <row r="547" spans="1:7" s="124" customFormat="1" hidden="1" x14ac:dyDescent="0.35">
      <c r="A547" s="128" t="s">
        <v>1274</v>
      </c>
      <c r="B547" s="128" t="s">
        <v>1270</v>
      </c>
      <c r="C547" s="128" t="s">
        <v>774</v>
      </c>
      <c r="D547" s="127">
        <v>14924</v>
      </c>
      <c r="E547" s="127">
        <v>163347</v>
      </c>
      <c r="F547" s="126">
        <v>12985.2</v>
      </c>
      <c r="G547" s="125">
        <v>7.9494572999999997</v>
      </c>
    </row>
    <row r="548" spans="1:7" s="124" customFormat="1" hidden="1" x14ac:dyDescent="0.35">
      <c r="A548" s="128" t="s">
        <v>949</v>
      </c>
      <c r="B548" s="128" t="s">
        <v>1270</v>
      </c>
      <c r="C548" s="128" t="s">
        <v>766</v>
      </c>
      <c r="D548" s="127">
        <v>445521</v>
      </c>
      <c r="E548" s="127">
        <v>4757195</v>
      </c>
      <c r="F548" s="126">
        <v>665232.5</v>
      </c>
      <c r="G548" s="125">
        <v>13.983713</v>
      </c>
    </row>
    <row r="549" spans="1:7" s="124" customFormat="1" hidden="1" x14ac:dyDescent="0.35">
      <c r="A549" s="128" t="s">
        <v>1275</v>
      </c>
      <c r="B549" s="128" t="s">
        <v>1270</v>
      </c>
      <c r="C549" s="128" t="s">
        <v>769</v>
      </c>
      <c r="D549" s="127">
        <v>150840</v>
      </c>
      <c r="E549" s="127">
        <v>2168818</v>
      </c>
      <c r="F549" s="126">
        <v>262535.3</v>
      </c>
      <c r="G549" s="125">
        <v>12.104995000000001</v>
      </c>
    </row>
    <row r="550" spans="1:7" s="124" customFormat="1" hidden="1" x14ac:dyDescent="0.35">
      <c r="A550" s="128" t="s">
        <v>866</v>
      </c>
      <c r="B550" s="128" t="s">
        <v>1270</v>
      </c>
      <c r="C550" s="128" t="s">
        <v>867</v>
      </c>
      <c r="D550" s="127">
        <v>420</v>
      </c>
      <c r="E550" s="127">
        <v>3275</v>
      </c>
      <c r="F550" s="126">
        <v>447.5</v>
      </c>
      <c r="G550" s="125" t="s">
        <v>868</v>
      </c>
    </row>
    <row r="551" spans="1:7" s="124" customFormat="1" hidden="1" x14ac:dyDescent="0.35">
      <c r="A551" s="128" t="s">
        <v>871</v>
      </c>
      <c r="B551" s="128" t="s">
        <v>1270</v>
      </c>
      <c r="C551" s="128" t="s">
        <v>867</v>
      </c>
      <c r="D551" s="127">
        <v>3740</v>
      </c>
      <c r="E551" s="127">
        <v>42954</v>
      </c>
      <c r="F551" s="126">
        <v>6117</v>
      </c>
      <c r="G551" s="125" t="s">
        <v>868</v>
      </c>
    </row>
    <row r="552" spans="1:7" s="124" customFormat="1" hidden="1" x14ac:dyDescent="0.35">
      <c r="A552" s="128" t="s">
        <v>872</v>
      </c>
      <c r="B552" s="128" t="s">
        <v>1270</v>
      </c>
      <c r="C552" s="128" t="s">
        <v>867</v>
      </c>
      <c r="D552" s="127">
        <v>24760</v>
      </c>
      <c r="E552" s="127">
        <v>227622</v>
      </c>
      <c r="F552" s="126">
        <v>29637.9</v>
      </c>
      <c r="G552" s="125" t="s">
        <v>868</v>
      </c>
    </row>
    <row r="553" spans="1:7" s="124" customFormat="1" hidden="1" x14ac:dyDescent="0.35">
      <c r="A553" s="128" t="s">
        <v>873</v>
      </c>
      <c r="B553" s="128" t="s">
        <v>1270</v>
      </c>
      <c r="C553" s="128" t="s">
        <v>867</v>
      </c>
      <c r="D553" s="127">
        <v>26986</v>
      </c>
      <c r="E553" s="127">
        <v>222686</v>
      </c>
      <c r="F553" s="126">
        <v>32311</v>
      </c>
      <c r="G553" s="125" t="s">
        <v>868</v>
      </c>
    </row>
    <row r="554" spans="1:7" s="124" customFormat="1" hidden="1" x14ac:dyDescent="0.35">
      <c r="A554" s="128" t="s">
        <v>1276</v>
      </c>
      <c r="B554" s="128" t="s">
        <v>1270</v>
      </c>
      <c r="C554" s="128" t="s">
        <v>766</v>
      </c>
      <c r="D554" s="127">
        <v>221318</v>
      </c>
      <c r="E554" s="127">
        <v>2991413</v>
      </c>
      <c r="F554" s="126">
        <v>328369</v>
      </c>
      <c r="G554" s="125">
        <v>10.977053</v>
      </c>
    </row>
    <row r="555" spans="1:7" s="124" customFormat="1" hidden="1" x14ac:dyDescent="0.35">
      <c r="A555" s="128" t="s">
        <v>1277</v>
      </c>
      <c r="B555" s="128" t="s">
        <v>1278</v>
      </c>
      <c r="C555" s="128" t="s">
        <v>766</v>
      </c>
      <c r="D555" s="127">
        <v>503190</v>
      </c>
      <c r="E555" s="127">
        <v>3608474</v>
      </c>
      <c r="F555" s="126">
        <v>593980</v>
      </c>
      <c r="G555" s="125">
        <v>16.460698000000001</v>
      </c>
    </row>
    <row r="556" spans="1:7" s="124" customFormat="1" hidden="1" x14ac:dyDescent="0.35">
      <c r="A556" s="128" t="s">
        <v>1279</v>
      </c>
      <c r="B556" s="128" t="s">
        <v>1278</v>
      </c>
      <c r="C556" s="128" t="s">
        <v>769</v>
      </c>
      <c r="D556" s="127">
        <v>10633</v>
      </c>
      <c r="E556" s="127">
        <v>60431</v>
      </c>
      <c r="F556" s="126">
        <v>10052.9</v>
      </c>
      <c r="G556" s="125">
        <v>16.635335999999999</v>
      </c>
    </row>
    <row r="557" spans="1:7" s="124" customFormat="1" hidden="1" x14ac:dyDescent="0.35">
      <c r="A557" s="128" t="s">
        <v>1280</v>
      </c>
      <c r="B557" s="128" t="s">
        <v>1278</v>
      </c>
      <c r="C557" s="128" t="s">
        <v>774</v>
      </c>
      <c r="D557" s="127">
        <v>3907</v>
      </c>
      <c r="E557" s="127">
        <v>32471</v>
      </c>
      <c r="F557" s="126">
        <v>3710.5</v>
      </c>
      <c r="G557" s="125">
        <v>11.42712</v>
      </c>
    </row>
    <row r="558" spans="1:7" s="124" customFormat="1" hidden="1" x14ac:dyDescent="0.35">
      <c r="A558" s="128" t="s">
        <v>1281</v>
      </c>
      <c r="B558" s="128" t="s">
        <v>1278</v>
      </c>
      <c r="C558" s="128" t="s">
        <v>774</v>
      </c>
      <c r="D558" s="127">
        <v>2332</v>
      </c>
      <c r="E558" s="127">
        <v>19130</v>
      </c>
      <c r="F558" s="126">
        <v>2953</v>
      </c>
      <c r="G558" s="125">
        <v>15.436487</v>
      </c>
    </row>
    <row r="559" spans="1:7" s="124" customFormat="1" hidden="1" x14ac:dyDescent="0.35">
      <c r="A559" s="128" t="s">
        <v>1282</v>
      </c>
      <c r="B559" s="128" t="s">
        <v>1278</v>
      </c>
      <c r="C559" s="128" t="s">
        <v>766</v>
      </c>
      <c r="D559" s="127">
        <v>126991</v>
      </c>
      <c r="E559" s="127">
        <v>808993</v>
      </c>
      <c r="F559" s="126">
        <v>143018.4</v>
      </c>
      <c r="G559" s="125">
        <v>17.678571000000002</v>
      </c>
    </row>
    <row r="560" spans="1:7" s="124" customFormat="1" hidden="1" x14ac:dyDescent="0.35">
      <c r="A560" s="128" t="s">
        <v>1283</v>
      </c>
      <c r="B560" s="128" t="s">
        <v>1284</v>
      </c>
      <c r="C560" s="128" t="s">
        <v>769</v>
      </c>
      <c r="D560" s="127">
        <v>9739</v>
      </c>
      <c r="E560" s="127">
        <v>52688</v>
      </c>
      <c r="F560" s="126">
        <v>10723.9</v>
      </c>
      <c r="G560" s="125">
        <v>20.353591000000002</v>
      </c>
    </row>
    <row r="561" spans="1:7" s="124" customFormat="1" hidden="1" x14ac:dyDescent="0.35">
      <c r="A561" s="128" t="s">
        <v>1285</v>
      </c>
      <c r="B561" s="128" t="s">
        <v>1284</v>
      </c>
      <c r="C561" s="128" t="s">
        <v>766</v>
      </c>
      <c r="D561" s="127">
        <v>13711</v>
      </c>
      <c r="E561" s="127">
        <v>89273</v>
      </c>
      <c r="F561" s="126">
        <v>12422.3</v>
      </c>
      <c r="G561" s="125">
        <v>13.914956999999999</v>
      </c>
    </row>
    <row r="562" spans="1:7" s="124" customFormat="1" hidden="1" x14ac:dyDescent="0.35">
      <c r="A562" s="128" t="s">
        <v>1286</v>
      </c>
      <c r="B562" s="128" t="s">
        <v>1284</v>
      </c>
      <c r="C562" s="128" t="s">
        <v>769</v>
      </c>
      <c r="D562" s="127">
        <v>33808</v>
      </c>
      <c r="E562" s="127">
        <v>290766</v>
      </c>
      <c r="F562" s="126">
        <v>42036.2</v>
      </c>
      <c r="G562" s="125">
        <v>14.457055</v>
      </c>
    </row>
    <row r="563" spans="1:7" s="124" customFormat="1" hidden="1" x14ac:dyDescent="0.35">
      <c r="A563" s="128" t="s">
        <v>1287</v>
      </c>
      <c r="B563" s="128" t="s">
        <v>1284</v>
      </c>
      <c r="C563" s="128" t="s">
        <v>774</v>
      </c>
      <c r="D563" s="127">
        <v>17848</v>
      </c>
      <c r="E563" s="127">
        <v>133310</v>
      </c>
      <c r="F563" s="126">
        <v>19045.2</v>
      </c>
      <c r="G563" s="125">
        <v>14.2864</v>
      </c>
    </row>
    <row r="564" spans="1:7" s="124" customFormat="1" hidden="1" x14ac:dyDescent="0.35">
      <c r="A564" s="128" t="s">
        <v>1288</v>
      </c>
      <c r="B564" s="128" t="s">
        <v>1284</v>
      </c>
      <c r="C564" s="128" t="s">
        <v>774</v>
      </c>
      <c r="D564" s="127">
        <v>1313</v>
      </c>
      <c r="E564" s="127">
        <v>8162</v>
      </c>
      <c r="F564" s="126">
        <v>1277</v>
      </c>
      <c r="G564" s="125">
        <v>15.645675000000001</v>
      </c>
    </row>
    <row r="565" spans="1:7" s="124" customFormat="1" hidden="1" x14ac:dyDescent="0.35">
      <c r="A565" s="128" t="s">
        <v>1289</v>
      </c>
      <c r="B565" s="128" t="s">
        <v>1284</v>
      </c>
      <c r="C565" s="128" t="s">
        <v>774</v>
      </c>
      <c r="D565" s="127">
        <v>2728</v>
      </c>
      <c r="E565" s="127">
        <v>16988</v>
      </c>
      <c r="F565" s="126">
        <v>2314.5</v>
      </c>
      <c r="G565" s="125">
        <v>13.624323</v>
      </c>
    </row>
    <row r="566" spans="1:7" s="124" customFormat="1" hidden="1" x14ac:dyDescent="0.35">
      <c r="A566" s="128" t="s">
        <v>1290</v>
      </c>
      <c r="B566" s="128" t="s">
        <v>1284</v>
      </c>
      <c r="C566" s="128" t="s">
        <v>774</v>
      </c>
      <c r="D566" s="127">
        <v>12914</v>
      </c>
      <c r="E566" s="127">
        <v>90350</v>
      </c>
      <c r="F566" s="126">
        <v>12488.8</v>
      </c>
      <c r="G566" s="125">
        <v>13.82269</v>
      </c>
    </row>
    <row r="567" spans="1:7" s="124" customFormat="1" hidden="1" x14ac:dyDescent="0.35">
      <c r="A567" s="128" t="s">
        <v>1291</v>
      </c>
      <c r="B567" s="128" t="s">
        <v>1284</v>
      </c>
      <c r="C567" s="128" t="s">
        <v>774</v>
      </c>
      <c r="D567" s="127">
        <v>25319</v>
      </c>
      <c r="E567" s="127">
        <v>188057</v>
      </c>
      <c r="F567" s="126">
        <v>22671</v>
      </c>
      <c r="G567" s="125">
        <v>12.055387</v>
      </c>
    </row>
    <row r="568" spans="1:7" s="124" customFormat="1" hidden="1" x14ac:dyDescent="0.35">
      <c r="A568" s="128" t="s">
        <v>1292</v>
      </c>
      <c r="B568" s="128" t="s">
        <v>1284</v>
      </c>
      <c r="C568" s="128" t="s">
        <v>774</v>
      </c>
      <c r="D568" s="127">
        <v>86825</v>
      </c>
      <c r="E568" s="127">
        <v>601335</v>
      </c>
      <c r="F568" s="126">
        <v>100254</v>
      </c>
      <c r="G568" s="125">
        <v>16.671904999999999</v>
      </c>
    </row>
    <row r="569" spans="1:7" s="124" customFormat="1" hidden="1" x14ac:dyDescent="0.35">
      <c r="A569" s="128" t="s">
        <v>1293</v>
      </c>
      <c r="B569" s="128" t="s">
        <v>1284</v>
      </c>
      <c r="C569" s="128" t="s">
        <v>774</v>
      </c>
      <c r="D569" s="127">
        <v>14946</v>
      </c>
      <c r="E569" s="127">
        <v>97556</v>
      </c>
      <c r="F569" s="126">
        <v>14889.4</v>
      </c>
      <c r="G569" s="125">
        <v>15.262413</v>
      </c>
    </row>
    <row r="570" spans="1:7" s="124" customFormat="1" hidden="1" x14ac:dyDescent="0.35">
      <c r="A570" s="128" t="s">
        <v>1294</v>
      </c>
      <c r="B570" s="128" t="s">
        <v>1284</v>
      </c>
      <c r="C570" s="128" t="s">
        <v>774</v>
      </c>
      <c r="D570" s="127">
        <v>1966</v>
      </c>
      <c r="E570" s="127">
        <v>11461</v>
      </c>
      <c r="F570" s="126">
        <v>2276</v>
      </c>
      <c r="G570" s="125">
        <v>19.858650999999998</v>
      </c>
    </row>
    <row r="571" spans="1:7" s="124" customFormat="1" hidden="1" x14ac:dyDescent="0.35">
      <c r="A571" s="128" t="s">
        <v>1295</v>
      </c>
      <c r="B571" s="128" t="s">
        <v>1284</v>
      </c>
      <c r="C571" s="128" t="s">
        <v>774</v>
      </c>
      <c r="D571" s="127">
        <v>1834</v>
      </c>
      <c r="E571" s="127">
        <v>14156</v>
      </c>
      <c r="F571" s="126">
        <v>2249.8000000000002</v>
      </c>
      <c r="G571" s="125">
        <v>15.892908</v>
      </c>
    </row>
    <row r="572" spans="1:7" s="124" customFormat="1" hidden="1" x14ac:dyDescent="0.35">
      <c r="A572" s="128" t="s">
        <v>1296</v>
      </c>
      <c r="B572" s="128" t="s">
        <v>1284</v>
      </c>
      <c r="C572" s="128" t="s">
        <v>774</v>
      </c>
      <c r="D572" s="127">
        <v>6080</v>
      </c>
      <c r="E572" s="127">
        <v>50422</v>
      </c>
      <c r="F572" s="126">
        <v>6619</v>
      </c>
      <c r="G572" s="125">
        <v>13.127205999999999</v>
      </c>
    </row>
    <row r="573" spans="1:7" s="124" customFormat="1" hidden="1" x14ac:dyDescent="0.35">
      <c r="A573" s="128" t="s">
        <v>1297</v>
      </c>
      <c r="B573" s="128" t="s">
        <v>1284</v>
      </c>
      <c r="C573" s="128" t="s">
        <v>774</v>
      </c>
      <c r="D573" s="127">
        <v>9323</v>
      </c>
      <c r="E573" s="127">
        <v>59709</v>
      </c>
      <c r="F573" s="126">
        <v>6236</v>
      </c>
      <c r="G573" s="125">
        <v>10.443987</v>
      </c>
    </row>
    <row r="574" spans="1:7" s="124" customFormat="1" hidden="1" x14ac:dyDescent="0.35">
      <c r="A574" s="128" t="s">
        <v>1298</v>
      </c>
      <c r="B574" s="128" t="s">
        <v>1284</v>
      </c>
      <c r="C574" s="128" t="s">
        <v>774</v>
      </c>
      <c r="D574" s="127">
        <v>5921</v>
      </c>
      <c r="E574" s="127">
        <v>49323</v>
      </c>
      <c r="F574" s="126">
        <v>4534.7</v>
      </c>
      <c r="G574" s="125">
        <v>9.1938852000000004</v>
      </c>
    </row>
    <row r="575" spans="1:7" s="124" customFormat="1" hidden="1" x14ac:dyDescent="0.35">
      <c r="A575" s="128" t="s">
        <v>1299</v>
      </c>
      <c r="B575" s="128" t="s">
        <v>1284</v>
      </c>
      <c r="C575" s="128" t="s">
        <v>769</v>
      </c>
      <c r="D575" s="127">
        <v>35754</v>
      </c>
      <c r="E575" s="127">
        <v>287425</v>
      </c>
      <c r="F575" s="126">
        <v>37090.400000000001</v>
      </c>
      <c r="G575" s="125">
        <v>12.904375</v>
      </c>
    </row>
    <row r="576" spans="1:7" s="124" customFormat="1" hidden="1" x14ac:dyDescent="0.35">
      <c r="A576" s="128" t="s">
        <v>1300</v>
      </c>
      <c r="B576" s="128" t="s">
        <v>1284</v>
      </c>
      <c r="C576" s="128" t="s">
        <v>774</v>
      </c>
      <c r="D576" s="127">
        <v>5982</v>
      </c>
      <c r="E576" s="127">
        <v>44229</v>
      </c>
      <c r="F576" s="126">
        <v>5444</v>
      </c>
      <c r="G576" s="125">
        <v>12.308666000000001</v>
      </c>
    </row>
    <row r="577" spans="1:7" s="124" customFormat="1" hidden="1" x14ac:dyDescent="0.35">
      <c r="A577" s="128" t="s">
        <v>1301</v>
      </c>
      <c r="B577" s="128" t="s">
        <v>1284</v>
      </c>
      <c r="C577" s="128" t="s">
        <v>766</v>
      </c>
      <c r="D577" s="127">
        <v>1642642</v>
      </c>
      <c r="E577" s="127">
        <v>13229050</v>
      </c>
      <c r="F577" s="126">
        <v>2397901.1</v>
      </c>
      <c r="G577" s="125">
        <v>18.126026</v>
      </c>
    </row>
    <row r="578" spans="1:7" s="124" customFormat="1" hidden="1" x14ac:dyDescent="0.35">
      <c r="A578" s="128" t="s">
        <v>1302</v>
      </c>
      <c r="B578" s="128" t="s">
        <v>1284</v>
      </c>
      <c r="C578" s="128" t="s">
        <v>766</v>
      </c>
      <c r="D578" s="127">
        <v>2036506</v>
      </c>
      <c r="E578" s="127">
        <v>16385999</v>
      </c>
      <c r="F578" s="126">
        <v>2925941.5</v>
      </c>
      <c r="G578" s="125">
        <v>17.856351</v>
      </c>
    </row>
    <row r="579" spans="1:7" s="124" customFormat="1" hidden="1" x14ac:dyDescent="0.35">
      <c r="A579" s="128" t="s">
        <v>1303</v>
      </c>
      <c r="B579" s="128" t="s">
        <v>1284</v>
      </c>
      <c r="C579" s="128" t="s">
        <v>769</v>
      </c>
      <c r="D579" s="127">
        <v>117058</v>
      </c>
      <c r="E579" s="127">
        <v>915329</v>
      </c>
      <c r="F579" s="126">
        <v>147374.29999999999</v>
      </c>
      <c r="G579" s="125">
        <v>16.100691999999999</v>
      </c>
    </row>
    <row r="580" spans="1:7" s="124" customFormat="1" hidden="1" x14ac:dyDescent="0.35">
      <c r="A580" s="128" t="s">
        <v>1141</v>
      </c>
      <c r="B580" s="128" t="s">
        <v>1284</v>
      </c>
      <c r="C580" s="128" t="s">
        <v>766</v>
      </c>
      <c r="D580" s="127">
        <v>111360</v>
      </c>
      <c r="E580" s="127">
        <v>1184926</v>
      </c>
      <c r="F580" s="126">
        <v>190124</v>
      </c>
      <c r="G580" s="125">
        <v>16.045221000000002</v>
      </c>
    </row>
    <row r="581" spans="1:7" s="124" customFormat="1" hidden="1" x14ac:dyDescent="0.35">
      <c r="A581" s="128" t="s">
        <v>1148</v>
      </c>
      <c r="B581" s="128" t="s">
        <v>1284</v>
      </c>
      <c r="C581" s="128" t="s">
        <v>769</v>
      </c>
      <c r="D581" s="127">
        <v>29040</v>
      </c>
      <c r="E581" s="127">
        <v>364849</v>
      </c>
      <c r="F581" s="126">
        <v>59440.6</v>
      </c>
      <c r="G581" s="125">
        <v>16.291836</v>
      </c>
    </row>
    <row r="582" spans="1:7" s="124" customFormat="1" hidden="1" x14ac:dyDescent="0.35">
      <c r="A582" s="128" t="s">
        <v>1304</v>
      </c>
      <c r="B582" s="128" t="s">
        <v>1284</v>
      </c>
      <c r="C582" s="128" t="s">
        <v>766</v>
      </c>
      <c r="D582" s="127">
        <v>7602</v>
      </c>
      <c r="E582" s="127">
        <v>60962</v>
      </c>
      <c r="F582" s="126">
        <v>7621.3</v>
      </c>
      <c r="G582" s="125">
        <v>12.501721999999999</v>
      </c>
    </row>
    <row r="583" spans="1:7" s="124" customFormat="1" hidden="1" x14ac:dyDescent="0.35">
      <c r="A583" s="128" t="s">
        <v>1305</v>
      </c>
      <c r="B583" s="128" t="s">
        <v>1284</v>
      </c>
      <c r="C583" s="128" t="s">
        <v>769</v>
      </c>
      <c r="D583" s="127">
        <v>31929</v>
      </c>
      <c r="E583" s="127">
        <v>185462</v>
      </c>
      <c r="F583" s="126">
        <v>29468.1</v>
      </c>
      <c r="G583" s="125">
        <v>15.889023</v>
      </c>
    </row>
    <row r="584" spans="1:7" s="124" customFormat="1" hidden="1" x14ac:dyDescent="0.35">
      <c r="A584" s="128" t="s">
        <v>1306</v>
      </c>
      <c r="B584" s="128" t="s">
        <v>1284</v>
      </c>
      <c r="C584" s="128" t="s">
        <v>769</v>
      </c>
      <c r="D584" s="127">
        <v>22725</v>
      </c>
      <c r="E584" s="127">
        <v>229595</v>
      </c>
      <c r="F584" s="126">
        <v>34966.300000000003</v>
      </c>
      <c r="G584" s="125">
        <v>15.229556000000001</v>
      </c>
    </row>
    <row r="585" spans="1:7" s="124" customFormat="1" hidden="1" x14ac:dyDescent="0.35">
      <c r="A585" s="128" t="s">
        <v>1307</v>
      </c>
      <c r="B585" s="128" t="s">
        <v>1284</v>
      </c>
      <c r="C585" s="128" t="s">
        <v>766</v>
      </c>
      <c r="D585" s="127">
        <v>32938</v>
      </c>
      <c r="E585" s="127">
        <v>237186</v>
      </c>
      <c r="F585" s="126">
        <v>38357.1</v>
      </c>
      <c r="G585" s="125">
        <v>16.171738999999999</v>
      </c>
    </row>
    <row r="586" spans="1:7" s="124" customFormat="1" hidden="1" x14ac:dyDescent="0.35">
      <c r="A586" s="128" t="s">
        <v>1308</v>
      </c>
      <c r="B586" s="128" t="s">
        <v>1284</v>
      </c>
      <c r="C586" s="128" t="s">
        <v>766</v>
      </c>
      <c r="D586" s="127">
        <v>47063</v>
      </c>
      <c r="E586" s="127">
        <v>268149</v>
      </c>
      <c r="F586" s="126">
        <v>59652.7</v>
      </c>
      <c r="G586" s="125">
        <v>22.246102</v>
      </c>
    </row>
    <row r="587" spans="1:7" s="124" customFormat="1" hidden="1" x14ac:dyDescent="0.35">
      <c r="A587" s="128" t="s">
        <v>1309</v>
      </c>
      <c r="B587" s="128" t="s">
        <v>1284</v>
      </c>
      <c r="C587" s="128" t="s">
        <v>774</v>
      </c>
      <c r="D587" s="127">
        <v>540</v>
      </c>
      <c r="E587" s="127">
        <v>2564</v>
      </c>
      <c r="F587" s="126">
        <v>339.8</v>
      </c>
      <c r="G587" s="125">
        <v>13.25273</v>
      </c>
    </row>
    <row r="588" spans="1:7" s="124" customFormat="1" hidden="1" x14ac:dyDescent="0.35">
      <c r="A588" s="128" t="s">
        <v>1310</v>
      </c>
      <c r="B588" s="128" t="s">
        <v>1284</v>
      </c>
      <c r="C588" s="128" t="s">
        <v>774</v>
      </c>
      <c r="D588" s="127">
        <v>977</v>
      </c>
      <c r="E588" s="127">
        <v>4949</v>
      </c>
      <c r="F588" s="126">
        <v>726.5</v>
      </c>
      <c r="G588" s="125">
        <v>14.679733000000001</v>
      </c>
    </row>
    <row r="589" spans="1:7" s="124" customFormat="1" hidden="1" x14ac:dyDescent="0.35">
      <c r="A589" s="128" t="s">
        <v>1311</v>
      </c>
      <c r="B589" s="128" t="s">
        <v>1284</v>
      </c>
      <c r="C589" s="128" t="s">
        <v>774</v>
      </c>
      <c r="D589" s="127">
        <v>11591</v>
      </c>
      <c r="E589" s="127">
        <v>85908</v>
      </c>
      <c r="F589" s="126">
        <v>12486.2</v>
      </c>
      <c r="G589" s="125">
        <v>14.534386</v>
      </c>
    </row>
    <row r="590" spans="1:7" s="124" customFormat="1" hidden="1" x14ac:dyDescent="0.35">
      <c r="A590" s="128" t="s">
        <v>1312</v>
      </c>
      <c r="B590" s="128" t="s">
        <v>561</v>
      </c>
      <c r="C590" s="128" t="s">
        <v>766</v>
      </c>
      <c r="D590" s="127">
        <v>124691</v>
      </c>
      <c r="E590" s="127">
        <v>1046341</v>
      </c>
      <c r="F590" s="126">
        <v>133221</v>
      </c>
      <c r="G590" s="125">
        <v>12.732082999999999</v>
      </c>
    </row>
    <row r="591" spans="1:7" s="124" customFormat="1" hidden="1" x14ac:dyDescent="0.35">
      <c r="A591" s="128" t="s">
        <v>1313</v>
      </c>
      <c r="B591" s="128" t="s">
        <v>561</v>
      </c>
      <c r="C591" s="128" t="s">
        <v>769</v>
      </c>
      <c r="D591" s="127">
        <v>4418</v>
      </c>
      <c r="E591" s="127">
        <v>79442</v>
      </c>
      <c r="F591" s="126">
        <v>9933</v>
      </c>
      <c r="G591" s="125">
        <v>12.503462000000001</v>
      </c>
    </row>
    <row r="592" spans="1:7" s="124" customFormat="1" hidden="1" x14ac:dyDescent="0.35">
      <c r="A592" s="128" t="s">
        <v>1314</v>
      </c>
      <c r="B592" s="128" t="s">
        <v>561</v>
      </c>
      <c r="C592" s="128" t="s">
        <v>769</v>
      </c>
      <c r="D592" s="127">
        <v>17643</v>
      </c>
      <c r="E592" s="127">
        <v>218847</v>
      </c>
      <c r="F592" s="126">
        <v>31582.2</v>
      </c>
      <c r="G592" s="125">
        <v>14.431177999999999</v>
      </c>
    </row>
    <row r="593" spans="1:7" s="124" customFormat="1" hidden="1" x14ac:dyDescent="0.35">
      <c r="A593" s="128" t="s">
        <v>1315</v>
      </c>
      <c r="B593" s="128" t="s">
        <v>561</v>
      </c>
      <c r="C593" s="128" t="s">
        <v>769</v>
      </c>
      <c r="D593" s="127">
        <v>20170</v>
      </c>
      <c r="E593" s="127">
        <v>281935</v>
      </c>
      <c r="F593" s="126">
        <v>39696.5</v>
      </c>
      <c r="G593" s="125">
        <v>14.080018000000001</v>
      </c>
    </row>
    <row r="594" spans="1:7" s="124" customFormat="1" hidden="1" x14ac:dyDescent="0.35">
      <c r="A594" s="128" t="s">
        <v>1316</v>
      </c>
      <c r="B594" s="128" t="s">
        <v>561</v>
      </c>
      <c r="C594" s="128" t="s">
        <v>774</v>
      </c>
      <c r="D594" s="127">
        <v>8435</v>
      </c>
      <c r="E594" s="127">
        <v>80757</v>
      </c>
      <c r="F594" s="126">
        <v>8432.6</v>
      </c>
      <c r="G594" s="125">
        <v>10.441943</v>
      </c>
    </row>
    <row r="595" spans="1:7" s="124" customFormat="1" hidden="1" x14ac:dyDescent="0.35">
      <c r="A595" s="128" t="s">
        <v>1317</v>
      </c>
      <c r="B595" s="128" t="s">
        <v>561</v>
      </c>
      <c r="C595" s="128" t="s">
        <v>774</v>
      </c>
      <c r="D595" s="127">
        <v>11148</v>
      </c>
      <c r="E595" s="127">
        <v>79249</v>
      </c>
      <c r="F595" s="126">
        <v>10823</v>
      </c>
      <c r="G595" s="125">
        <v>13.656955</v>
      </c>
    </row>
    <row r="596" spans="1:7" s="124" customFormat="1" hidden="1" x14ac:dyDescent="0.35">
      <c r="A596" s="128" t="s">
        <v>1318</v>
      </c>
      <c r="B596" s="128" t="s">
        <v>561</v>
      </c>
      <c r="C596" s="128" t="s">
        <v>774</v>
      </c>
      <c r="D596" s="127">
        <v>10651</v>
      </c>
      <c r="E596" s="127">
        <v>81154</v>
      </c>
      <c r="F596" s="126">
        <v>10984</v>
      </c>
      <c r="G596" s="125">
        <v>13.534761</v>
      </c>
    </row>
    <row r="597" spans="1:7" s="124" customFormat="1" hidden="1" x14ac:dyDescent="0.35">
      <c r="A597" s="128" t="s">
        <v>1319</v>
      </c>
      <c r="B597" s="128" t="s">
        <v>561</v>
      </c>
      <c r="C597" s="128" t="s">
        <v>774</v>
      </c>
      <c r="D597" s="127">
        <v>9649</v>
      </c>
      <c r="E597" s="127">
        <v>85945</v>
      </c>
      <c r="F597" s="126">
        <v>13237.1</v>
      </c>
      <c r="G597" s="125">
        <v>15.401827000000001</v>
      </c>
    </row>
    <row r="598" spans="1:7" s="124" customFormat="1" hidden="1" x14ac:dyDescent="0.35">
      <c r="A598" s="128" t="s">
        <v>1320</v>
      </c>
      <c r="B598" s="128" t="s">
        <v>561</v>
      </c>
      <c r="C598" s="128" t="s">
        <v>774</v>
      </c>
      <c r="D598" s="127">
        <v>11148</v>
      </c>
      <c r="E598" s="127">
        <v>108037</v>
      </c>
      <c r="F598" s="126">
        <v>14732</v>
      </c>
      <c r="G598" s="125">
        <v>13.636069000000001</v>
      </c>
    </row>
    <row r="599" spans="1:7" s="124" customFormat="1" hidden="1" x14ac:dyDescent="0.35">
      <c r="A599" s="128" t="s">
        <v>1321</v>
      </c>
      <c r="B599" s="128" t="s">
        <v>561</v>
      </c>
      <c r="C599" s="128" t="s">
        <v>774</v>
      </c>
      <c r="D599" s="127">
        <v>1053</v>
      </c>
      <c r="E599" s="127">
        <v>8256</v>
      </c>
      <c r="F599" s="126">
        <v>1588.3</v>
      </c>
      <c r="G599" s="125">
        <v>19.238130000000002</v>
      </c>
    </row>
    <row r="600" spans="1:7" s="124" customFormat="1" hidden="1" x14ac:dyDescent="0.35">
      <c r="A600" s="128" t="s">
        <v>1322</v>
      </c>
      <c r="B600" s="128" t="s">
        <v>561</v>
      </c>
      <c r="C600" s="128" t="s">
        <v>774</v>
      </c>
      <c r="D600" s="127">
        <v>5751</v>
      </c>
      <c r="E600" s="127">
        <v>61327</v>
      </c>
      <c r="F600" s="126">
        <v>5943.2</v>
      </c>
      <c r="G600" s="125">
        <v>9.6910007</v>
      </c>
    </row>
    <row r="601" spans="1:7" s="124" customFormat="1" hidden="1" x14ac:dyDescent="0.35">
      <c r="A601" s="128" t="s">
        <v>1323</v>
      </c>
      <c r="B601" s="128" t="s">
        <v>561</v>
      </c>
      <c r="C601" s="128" t="s">
        <v>774</v>
      </c>
      <c r="D601" s="127">
        <v>18103</v>
      </c>
      <c r="E601" s="127">
        <v>182768</v>
      </c>
      <c r="F601" s="126">
        <v>19755.5</v>
      </c>
      <c r="G601" s="125">
        <v>10.809058</v>
      </c>
    </row>
    <row r="602" spans="1:7" s="124" customFormat="1" hidden="1" x14ac:dyDescent="0.35">
      <c r="A602" s="128" t="s">
        <v>1324</v>
      </c>
      <c r="B602" s="128" t="s">
        <v>561</v>
      </c>
      <c r="C602" s="128" t="s">
        <v>774</v>
      </c>
      <c r="D602" s="127">
        <v>11060</v>
      </c>
      <c r="E602" s="127">
        <v>87509</v>
      </c>
      <c r="F602" s="126">
        <v>11162</v>
      </c>
      <c r="G602" s="125">
        <v>12.755259000000001</v>
      </c>
    </row>
    <row r="603" spans="1:7" s="124" customFormat="1" hidden="1" x14ac:dyDescent="0.35">
      <c r="A603" s="128" t="s">
        <v>1325</v>
      </c>
      <c r="B603" s="128" t="s">
        <v>561</v>
      </c>
      <c r="C603" s="128" t="s">
        <v>774</v>
      </c>
      <c r="D603" s="127">
        <v>4631</v>
      </c>
      <c r="E603" s="127">
        <v>36163</v>
      </c>
      <c r="F603" s="126">
        <v>4134.2</v>
      </c>
      <c r="G603" s="125">
        <v>11.432126999999999</v>
      </c>
    </row>
    <row r="604" spans="1:7" s="124" customFormat="1" hidden="1" x14ac:dyDescent="0.35">
      <c r="A604" s="128" t="s">
        <v>1326</v>
      </c>
      <c r="B604" s="128" t="s">
        <v>561</v>
      </c>
      <c r="C604" s="128" t="s">
        <v>769</v>
      </c>
      <c r="D604" s="127">
        <v>127501</v>
      </c>
      <c r="E604" s="127">
        <v>1280095</v>
      </c>
      <c r="F604" s="126">
        <v>178345.5</v>
      </c>
      <c r="G604" s="125">
        <v>13.932207999999999</v>
      </c>
    </row>
    <row r="605" spans="1:7" s="124" customFormat="1" hidden="1" x14ac:dyDescent="0.35">
      <c r="A605" s="128" t="s">
        <v>1327</v>
      </c>
      <c r="B605" s="128" t="s">
        <v>561</v>
      </c>
      <c r="C605" s="128" t="s">
        <v>769</v>
      </c>
      <c r="D605" s="127">
        <v>43083</v>
      </c>
      <c r="E605" s="127">
        <v>451413</v>
      </c>
      <c r="F605" s="126">
        <v>54932.5</v>
      </c>
      <c r="G605" s="125">
        <v>12.169012</v>
      </c>
    </row>
    <row r="606" spans="1:7" s="124" customFormat="1" hidden="1" x14ac:dyDescent="0.35">
      <c r="A606" s="128" t="s">
        <v>1328</v>
      </c>
      <c r="B606" s="128" t="s">
        <v>561</v>
      </c>
      <c r="C606" s="128" t="s">
        <v>769</v>
      </c>
      <c r="D606" s="127">
        <v>103447</v>
      </c>
      <c r="E606" s="127">
        <v>966784</v>
      </c>
      <c r="F606" s="126">
        <v>133062</v>
      </c>
      <c r="G606" s="125">
        <v>13.763363999999999</v>
      </c>
    </row>
    <row r="607" spans="1:7" s="124" customFormat="1" hidden="1" x14ac:dyDescent="0.35">
      <c r="A607" s="128" t="s">
        <v>1329</v>
      </c>
      <c r="B607" s="128" t="s">
        <v>561</v>
      </c>
      <c r="C607" s="128" t="s">
        <v>769</v>
      </c>
      <c r="D607" s="127">
        <v>51655</v>
      </c>
      <c r="E607" s="127">
        <v>536618</v>
      </c>
      <c r="F607" s="126">
        <v>85754.7</v>
      </c>
      <c r="G607" s="125">
        <v>15.980586000000001</v>
      </c>
    </row>
    <row r="608" spans="1:7" s="124" customFormat="1" hidden="1" x14ac:dyDescent="0.35">
      <c r="A608" s="128" t="s">
        <v>1068</v>
      </c>
      <c r="B608" s="128" t="s">
        <v>561</v>
      </c>
      <c r="C608" s="128" t="s">
        <v>769</v>
      </c>
      <c r="D608" s="127">
        <v>5654</v>
      </c>
      <c r="E608" s="127">
        <v>85957</v>
      </c>
      <c r="F608" s="126">
        <v>9006</v>
      </c>
      <c r="G608" s="125">
        <v>10.477332000000001</v>
      </c>
    </row>
    <row r="609" spans="1:7" s="124" customFormat="1" hidden="1" x14ac:dyDescent="0.35">
      <c r="A609" s="128" t="s">
        <v>1069</v>
      </c>
      <c r="B609" s="128" t="s">
        <v>561</v>
      </c>
      <c r="C609" s="128" t="s">
        <v>769</v>
      </c>
      <c r="D609" s="127">
        <v>17756</v>
      </c>
      <c r="E609" s="127">
        <v>190587</v>
      </c>
      <c r="F609" s="126">
        <v>26273.200000000001</v>
      </c>
      <c r="G609" s="125">
        <v>13.785410000000001</v>
      </c>
    </row>
    <row r="610" spans="1:7" s="124" customFormat="1" hidden="1" x14ac:dyDescent="0.35">
      <c r="A610" s="128" t="s">
        <v>1070</v>
      </c>
      <c r="B610" s="128" t="s">
        <v>561</v>
      </c>
      <c r="C610" s="128" t="s">
        <v>769</v>
      </c>
      <c r="D610" s="127">
        <v>38</v>
      </c>
      <c r="E610" s="127">
        <v>990</v>
      </c>
      <c r="F610" s="126">
        <v>117.1</v>
      </c>
      <c r="G610" s="125">
        <v>11.828283000000001</v>
      </c>
    </row>
    <row r="611" spans="1:7" s="124" customFormat="1" hidden="1" x14ac:dyDescent="0.35">
      <c r="A611" s="128" t="s">
        <v>1330</v>
      </c>
      <c r="B611" s="128" t="s">
        <v>561</v>
      </c>
      <c r="C611" s="128" t="s">
        <v>774</v>
      </c>
      <c r="D611" s="127">
        <v>6551</v>
      </c>
      <c r="E611" s="127">
        <v>56222</v>
      </c>
      <c r="F611" s="126">
        <v>6014</v>
      </c>
      <c r="G611" s="125">
        <v>10.69688</v>
      </c>
    </row>
    <row r="612" spans="1:7" s="124" customFormat="1" hidden="1" x14ac:dyDescent="0.35">
      <c r="A612" s="128" t="s">
        <v>1331</v>
      </c>
      <c r="B612" s="128" t="s">
        <v>561</v>
      </c>
      <c r="C612" s="128" t="s">
        <v>769</v>
      </c>
      <c r="D612" s="127">
        <v>10915</v>
      </c>
      <c r="E612" s="127">
        <v>126096</v>
      </c>
      <c r="F612" s="126">
        <v>16601.099999999999</v>
      </c>
      <c r="G612" s="125">
        <v>13.165445</v>
      </c>
    </row>
    <row r="613" spans="1:7" s="124" customFormat="1" hidden="1" x14ac:dyDescent="0.35">
      <c r="A613" s="128" t="s">
        <v>1332</v>
      </c>
      <c r="B613" s="128" t="s">
        <v>561</v>
      </c>
      <c r="C613" s="128" t="s">
        <v>769</v>
      </c>
      <c r="D613" s="127">
        <v>46301</v>
      </c>
      <c r="E613" s="127">
        <v>489955</v>
      </c>
      <c r="F613" s="126">
        <v>75402.399999999994</v>
      </c>
      <c r="G613" s="125">
        <v>15.389658000000001</v>
      </c>
    </row>
    <row r="614" spans="1:7" s="124" customFormat="1" hidden="1" x14ac:dyDescent="0.35">
      <c r="A614" s="128" t="s">
        <v>1333</v>
      </c>
      <c r="B614" s="128" t="s">
        <v>561</v>
      </c>
      <c r="C614" s="128" t="s">
        <v>769</v>
      </c>
      <c r="D614" s="127">
        <v>26567</v>
      </c>
      <c r="E614" s="127">
        <v>331898</v>
      </c>
      <c r="F614" s="126">
        <v>42247.7</v>
      </c>
      <c r="G614" s="125">
        <v>12.729122</v>
      </c>
    </row>
    <row r="615" spans="1:7" s="124" customFormat="1" hidden="1" x14ac:dyDescent="0.35">
      <c r="A615" s="128" t="s">
        <v>1334</v>
      </c>
      <c r="B615" s="128" t="s">
        <v>561</v>
      </c>
      <c r="C615" s="128" t="s">
        <v>769</v>
      </c>
      <c r="D615" s="127">
        <v>8345</v>
      </c>
      <c r="E615" s="127">
        <v>139797</v>
      </c>
      <c r="F615" s="126">
        <v>17404.099999999999</v>
      </c>
      <c r="G615" s="125">
        <v>12.449552000000001</v>
      </c>
    </row>
    <row r="616" spans="1:7" s="124" customFormat="1" hidden="1" x14ac:dyDescent="0.35">
      <c r="A616" s="128" t="s">
        <v>1075</v>
      </c>
      <c r="B616" s="128" t="s">
        <v>561</v>
      </c>
      <c r="C616" s="128" t="s">
        <v>769</v>
      </c>
      <c r="D616" s="127">
        <v>15022</v>
      </c>
      <c r="E616" s="127">
        <v>177849</v>
      </c>
      <c r="F616" s="126">
        <v>26390.9</v>
      </c>
      <c r="G616" s="125">
        <v>14.838936</v>
      </c>
    </row>
    <row r="617" spans="1:7" s="124" customFormat="1" hidden="1" x14ac:dyDescent="0.35">
      <c r="A617" s="128" t="s">
        <v>1335</v>
      </c>
      <c r="B617" s="128" t="s">
        <v>561</v>
      </c>
      <c r="C617" s="128" t="s">
        <v>769</v>
      </c>
      <c r="D617" s="127">
        <v>14210</v>
      </c>
      <c r="E617" s="127">
        <v>126802</v>
      </c>
      <c r="F617" s="126">
        <v>19652.400000000001</v>
      </c>
      <c r="G617" s="125">
        <v>15.498494000000001</v>
      </c>
    </row>
    <row r="618" spans="1:7" s="124" customFormat="1" hidden="1" x14ac:dyDescent="0.35">
      <c r="A618" s="128" t="s">
        <v>1336</v>
      </c>
      <c r="B618" s="128" t="s">
        <v>561</v>
      </c>
      <c r="C618" s="128" t="s">
        <v>769</v>
      </c>
      <c r="D618" s="127">
        <v>4961</v>
      </c>
      <c r="E618" s="127">
        <v>121487</v>
      </c>
      <c r="F618" s="126">
        <v>13922.1</v>
      </c>
      <c r="G618" s="125">
        <v>11.459745</v>
      </c>
    </row>
    <row r="619" spans="1:7" s="124" customFormat="1" hidden="1" x14ac:dyDescent="0.35">
      <c r="A619" s="128" t="s">
        <v>1337</v>
      </c>
      <c r="B619" s="128" t="s">
        <v>561</v>
      </c>
      <c r="C619" s="128" t="s">
        <v>769</v>
      </c>
      <c r="D619" s="127">
        <v>40656</v>
      </c>
      <c r="E619" s="127">
        <v>505775</v>
      </c>
      <c r="F619" s="126">
        <v>59848</v>
      </c>
      <c r="G619" s="125">
        <v>11.832929999999999</v>
      </c>
    </row>
    <row r="620" spans="1:7" s="124" customFormat="1" hidden="1" x14ac:dyDescent="0.35">
      <c r="A620" s="128" t="s">
        <v>1338</v>
      </c>
      <c r="B620" s="128" t="s">
        <v>561</v>
      </c>
      <c r="C620" s="128" t="s">
        <v>766</v>
      </c>
      <c r="D620" s="127">
        <v>1186195</v>
      </c>
      <c r="E620" s="127">
        <v>9276160</v>
      </c>
      <c r="F620" s="126">
        <v>1291299.7</v>
      </c>
      <c r="G620" s="125">
        <v>13.920628000000001</v>
      </c>
    </row>
    <row r="621" spans="1:7" s="124" customFormat="1" hidden="1" x14ac:dyDescent="0.35">
      <c r="A621" s="128" t="s">
        <v>1339</v>
      </c>
      <c r="B621" s="128" t="s">
        <v>561</v>
      </c>
      <c r="C621" s="128" t="s">
        <v>766</v>
      </c>
      <c r="D621" s="127">
        <v>78</v>
      </c>
      <c r="E621" s="127">
        <v>471</v>
      </c>
      <c r="F621" s="126">
        <v>70.599999999999994</v>
      </c>
      <c r="G621" s="125">
        <v>14.989383999999999</v>
      </c>
    </row>
    <row r="622" spans="1:7" s="124" customFormat="1" hidden="1" x14ac:dyDescent="0.35">
      <c r="A622" s="128" t="s">
        <v>1340</v>
      </c>
      <c r="B622" s="128" t="s">
        <v>561</v>
      </c>
      <c r="C622" s="128" t="s">
        <v>766</v>
      </c>
      <c r="D622" s="127">
        <v>49741</v>
      </c>
      <c r="E622" s="127">
        <v>539244</v>
      </c>
      <c r="F622" s="126">
        <v>63774.9</v>
      </c>
      <c r="G622" s="125">
        <v>11.826724</v>
      </c>
    </row>
    <row r="623" spans="1:7" s="124" customFormat="1" hidden="1" x14ac:dyDescent="0.35">
      <c r="A623" s="128" t="s">
        <v>1341</v>
      </c>
      <c r="B623" s="128" t="s">
        <v>561</v>
      </c>
      <c r="C623" s="128" t="s">
        <v>769</v>
      </c>
      <c r="D623" s="127">
        <v>21235</v>
      </c>
      <c r="E623" s="127">
        <v>230038</v>
      </c>
      <c r="F623" s="126">
        <v>35346</v>
      </c>
      <c r="G623" s="125">
        <v>15.365287</v>
      </c>
    </row>
    <row r="624" spans="1:7" s="124" customFormat="1" hidden="1" x14ac:dyDescent="0.35">
      <c r="A624" s="128" t="s">
        <v>1342</v>
      </c>
      <c r="B624" s="128" t="s">
        <v>561</v>
      </c>
      <c r="C624" s="128" t="s">
        <v>774</v>
      </c>
      <c r="D624" s="127">
        <v>52862</v>
      </c>
      <c r="E624" s="127">
        <v>381177</v>
      </c>
      <c r="F624" s="126">
        <v>56798.8</v>
      </c>
      <c r="G624" s="125">
        <v>14.900899000000001</v>
      </c>
    </row>
    <row r="625" spans="1:7" s="124" customFormat="1" hidden="1" x14ac:dyDescent="0.35">
      <c r="A625" s="128" t="s">
        <v>1343</v>
      </c>
      <c r="B625" s="128" t="s">
        <v>561</v>
      </c>
      <c r="C625" s="128" t="s">
        <v>769</v>
      </c>
      <c r="D625" s="127">
        <v>13907</v>
      </c>
      <c r="E625" s="127">
        <v>196315</v>
      </c>
      <c r="F625" s="126">
        <v>25082</v>
      </c>
      <c r="G625" s="125">
        <v>12.776405</v>
      </c>
    </row>
    <row r="626" spans="1:7" s="124" customFormat="1" hidden="1" x14ac:dyDescent="0.35">
      <c r="A626" s="128" t="s">
        <v>1344</v>
      </c>
      <c r="B626" s="128" t="s">
        <v>561</v>
      </c>
      <c r="C626" s="128" t="s">
        <v>774</v>
      </c>
      <c r="D626" s="127">
        <v>16993</v>
      </c>
      <c r="E626" s="127">
        <v>148723</v>
      </c>
      <c r="F626" s="126">
        <v>19868</v>
      </c>
      <c r="G626" s="125">
        <v>13.359063000000001</v>
      </c>
    </row>
    <row r="627" spans="1:7" s="124" customFormat="1" hidden="1" x14ac:dyDescent="0.35">
      <c r="A627" s="128" t="s">
        <v>1345</v>
      </c>
      <c r="B627" s="128" t="s">
        <v>561</v>
      </c>
      <c r="C627" s="128" t="s">
        <v>769</v>
      </c>
      <c r="D627" s="127">
        <v>3366</v>
      </c>
      <c r="E627" s="127">
        <v>81650</v>
      </c>
      <c r="F627" s="126">
        <v>9842.4</v>
      </c>
      <c r="G627" s="125">
        <v>12.054378</v>
      </c>
    </row>
    <row r="628" spans="1:7" s="124" customFormat="1" hidden="1" x14ac:dyDescent="0.35">
      <c r="A628" s="128" t="s">
        <v>1346</v>
      </c>
      <c r="B628" s="128" t="s">
        <v>561</v>
      </c>
      <c r="C628" s="128" t="s">
        <v>769</v>
      </c>
      <c r="D628" s="127">
        <v>4737</v>
      </c>
      <c r="E628" s="127">
        <v>78225</v>
      </c>
      <c r="F628" s="126">
        <v>10300</v>
      </c>
      <c r="G628" s="125">
        <v>13.167146000000001</v>
      </c>
    </row>
    <row r="629" spans="1:7" s="124" customFormat="1" hidden="1" x14ac:dyDescent="0.35">
      <c r="A629" s="128" t="s">
        <v>1347</v>
      </c>
      <c r="B629" s="128" t="s">
        <v>561</v>
      </c>
      <c r="C629" s="128" t="s">
        <v>769</v>
      </c>
      <c r="D629" s="127">
        <v>25483</v>
      </c>
      <c r="E629" s="127">
        <v>389796</v>
      </c>
      <c r="F629" s="126">
        <v>47443.4</v>
      </c>
      <c r="G629" s="125">
        <v>12.171341</v>
      </c>
    </row>
    <row r="630" spans="1:7" s="124" customFormat="1" hidden="1" x14ac:dyDescent="0.35">
      <c r="A630" s="128" t="s">
        <v>1348</v>
      </c>
      <c r="B630" s="128" t="s">
        <v>561</v>
      </c>
      <c r="C630" s="128" t="s">
        <v>769</v>
      </c>
      <c r="D630" s="127">
        <v>10469</v>
      </c>
      <c r="E630" s="127">
        <v>123029</v>
      </c>
      <c r="F630" s="126">
        <v>17881.900000000001</v>
      </c>
      <c r="G630" s="125">
        <v>14.534703</v>
      </c>
    </row>
    <row r="631" spans="1:7" s="124" customFormat="1" hidden="1" x14ac:dyDescent="0.35">
      <c r="A631" s="128" t="s">
        <v>1349</v>
      </c>
      <c r="B631" s="128" t="s">
        <v>561</v>
      </c>
      <c r="C631" s="128" t="s">
        <v>769</v>
      </c>
      <c r="D631" s="127">
        <v>13715</v>
      </c>
      <c r="E631" s="127">
        <v>202960</v>
      </c>
      <c r="F631" s="126">
        <v>27293.8</v>
      </c>
      <c r="G631" s="125">
        <v>13.447872</v>
      </c>
    </row>
    <row r="632" spans="1:7" s="124" customFormat="1" hidden="1" x14ac:dyDescent="0.35">
      <c r="A632" s="128" t="s">
        <v>1350</v>
      </c>
      <c r="B632" s="128" t="s">
        <v>561</v>
      </c>
      <c r="C632" s="128" t="s">
        <v>774</v>
      </c>
      <c r="D632" s="127">
        <v>8320</v>
      </c>
      <c r="E632" s="127">
        <v>69266</v>
      </c>
      <c r="F632" s="126">
        <v>8090.4</v>
      </c>
      <c r="G632" s="125">
        <v>11.680189</v>
      </c>
    </row>
    <row r="633" spans="1:7" s="124" customFormat="1" hidden="1" x14ac:dyDescent="0.35">
      <c r="A633" s="128" t="s">
        <v>1351</v>
      </c>
      <c r="B633" s="128" t="s">
        <v>561</v>
      </c>
      <c r="C633" s="128" t="s">
        <v>769</v>
      </c>
      <c r="D633" s="127">
        <v>51050</v>
      </c>
      <c r="E633" s="127">
        <v>595780</v>
      </c>
      <c r="F633" s="126">
        <v>74751.899999999994</v>
      </c>
      <c r="G633" s="125">
        <v>12.546897</v>
      </c>
    </row>
    <row r="634" spans="1:7" s="124" customFormat="1" hidden="1" x14ac:dyDescent="0.35">
      <c r="A634" s="128" t="s">
        <v>1352</v>
      </c>
      <c r="B634" s="128" t="s">
        <v>571</v>
      </c>
      <c r="C634" s="128" t="s">
        <v>769</v>
      </c>
      <c r="D634" s="127">
        <v>20990</v>
      </c>
      <c r="E634" s="127">
        <v>296799</v>
      </c>
      <c r="F634" s="126">
        <v>30694</v>
      </c>
      <c r="G634" s="125">
        <v>10.341678999999999</v>
      </c>
    </row>
    <row r="635" spans="1:7" s="124" customFormat="1" hidden="1" x14ac:dyDescent="0.35">
      <c r="A635" s="128" t="s">
        <v>1353</v>
      </c>
      <c r="B635" s="128" t="s">
        <v>571</v>
      </c>
      <c r="C635" s="128" t="s">
        <v>769</v>
      </c>
      <c r="D635" s="127">
        <v>32588</v>
      </c>
      <c r="E635" s="127">
        <v>427088</v>
      </c>
      <c r="F635" s="126">
        <v>50283</v>
      </c>
      <c r="G635" s="125">
        <v>11.773452000000001</v>
      </c>
    </row>
    <row r="636" spans="1:7" s="124" customFormat="1" hidden="1" x14ac:dyDescent="0.35">
      <c r="A636" s="128" t="s">
        <v>1354</v>
      </c>
      <c r="B636" s="128" t="s">
        <v>571</v>
      </c>
      <c r="C636" s="128" t="s">
        <v>769</v>
      </c>
      <c r="D636" s="127">
        <v>12362</v>
      </c>
      <c r="E636" s="127">
        <v>178608</v>
      </c>
      <c r="F636" s="126">
        <v>25267.8</v>
      </c>
      <c r="G636" s="125">
        <v>14.147071</v>
      </c>
    </row>
    <row r="637" spans="1:7" s="124" customFormat="1" hidden="1" x14ac:dyDescent="0.35">
      <c r="A637" s="128" t="s">
        <v>826</v>
      </c>
      <c r="B637" s="128" t="s">
        <v>571</v>
      </c>
      <c r="C637" s="128" t="s">
        <v>769</v>
      </c>
      <c r="D637" s="127">
        <v>11695</v>
      </c>
      <c r="E637" s="127">
        <v>129844</v>
      </c>
      <c r="F637" s="126">
        <v>13930</v>
      </c>
      <c r="G637" s="125">
        <v>10.728259</v>
      </c>
    </row>
    <row r="638" spans="1:7" s="124" customFormat="1" hidden="1" x14ac:dyDescent="0.35">
      <c r="A638" s="128" t="s">
        <v>1355</v>
      </c>
      <c r="B638" s="128" t="s">
        <v>571</v>
      </c>
      <c r="C638" s="128" t="s">
        <v>769</v>
      </c>
      <c r="D638" s="127">
        <v>10791</v>
      </c>
      <c r="E638" s="127">
        <v>190140</v>
      </c>
      <c r="F638" s="126">
        <v>19785.900000000001</v>
      </c>
      <c r="G638" s="125">
        <v>10.405964000000001</v>
      </c>
    </row>
    <row r="639" spans="1:7" s="124" customFormat="1" hidden="1" x14ac:dyDescent="0.35">
      <c r="A639" s="128" t="s">
        <v>1356</v>
      </c>
      <c r="B639" s="128" t="s">
        <v>571</v>
      </c>
      <c r="C639" s="128" t="s">
        <v>769</v>
      </c>
      <c r="D639" s="127">
        <v>24892</v>
      </c>
      <c r="E639" s="127">
        <v>298854</v>
      </c>
      <c r="F639" s="126">
        <v>41569</v>
      </c>
      <c r="G639" s="125">
        <v>13.909466999999999</v>
      </c>
    </row>
    <row r="640" spans="1:7" s="124" customFormat="1" hidden="1" x14ac:dyDescent="0.35">
      <c r="A640" s="128" t="s">
        <v>1357</v>
      </c>
      <c r="B640" s="128" t="s">
        <v>571</v>
      </c>
      <c r="C640" s="128" t="s">
        <v>774</v>
      </c>
      <c r="D640" s="127">
        <v>102360</v>
      </c>
      <c r="E640" s="127">
        <v>1071348</v>
      </c>
      <c r="F640" s="126">
        <v>105826</v>
      </c>
      <c r="G640" s="125">
        <v>9.8778360999999997</v>
      </c>
    </row>
    <row r="641" spans="1:7" s="124" customFormat="1" hidden="1" x14ac:dyDescent="0.35">
      <c r="A641" s="128" t="s">
        <v>1358</v>
      </c>
      <c r="B641" s="128" t="s">
        <v>571</v>
      </c>
      <c r="C641" s="128" t="s">
        <v>774</v>
      </c>
      <c r="D641" s="127">
        <v>6819</v>
      </c>
      <c r="E641" s="127">
        <v>80010</v>
      </c>
      <c r="F641" s="126">
        <v>9652</v>
      </c>
      <c r="G641" s="125">
        <v>12.063492</v>
      </c>
    </row>
    <row r="642" spans="1:7" s="124" customFormat="1" hidden="1" x14ac:dyDescent="0.35">
      <c r="A642" s="128" t="s">
        <v>1359</v>
      </c>
      <c r="B642" s="128" t="s">
        <v>571</v>
      </c>
      <c r="C642" s="128" t="s">
        <v>774</v>
      </c>
      <c r="D642" s="127">
        <v>44511</v>
      </c>
      <c r="E642" s="127">
        <v>442495</v>
      </c>
      <c r="F642" s="126">
        <v>57560</v>
      </c>
      <c r="G642" s="125">
        <v>13.008057000000001</v>
      </c>
    </row>
    <row r="643" spans="1:7" s="124" customFormat="1" hidden="1" x14ac:dyDescent="0.35">
      <c r="A643" s="128" t="s">
        <v>1360</v>
      </c>
      <c r="B643" s="128" t="s">
        <v>571</v>
      </c>
      <c r="C643" s="128" t="s">
        <v>774</v>
      </c>
      <c r="D643" s="127">
        <v>6772</v>
      </c>
      <c r="E643" s="127">
        <v>88204</v>
      </c>
      <c r="F643" s="126">
        <v>8818.6</v>
      </c>
      <c r="G643" s="125">
        <v>9.9979592999999998</v>
      </c>
    </row>
    <row r="644" spans="1:7" s="124" customFormat="1" hidden="1" x14ac:dyDescent="0.35">
      <c r="A644" s="128" t="s">
        <v>1361</v>
      </c>
      <c r="B644" s="128" t="s">
        <v>571</v>
      </c>
      <c r="C644" s="128" t="s">
        <v>774</v>
      </c>
      <c r="D644" s="127">
        <v>7613</v>
      </c>
      <c r="E644" s="127">
        <v>79209</v>
      </c>
      <c r="F644" s="126">
        <v>9052.4</v>
      </c>
      <c r="G644" s="125">
        <v>11.428499</v>
      </c>
    </row>
    <row r="645" spans="1:7" s="124" customFormat="1" hidden="1" x14ac:dyDescent="0.35">
      <c r="A645" s="128" t="s">
        <v>1362</v>
      </c>
      <c r="B645" s="128" t="s">
        <v>571</v>
      </c>
      <c r="C645" s="128" t="s">
        <v>774</v>
      </c>
      <c r="D645" s="127">
        <v>54204</v>
      </c>
      <c r="E645" s="127">
        <v>517655</v>
      </c>
      <c r="F645" s="126">
        <v>70970.399999999994</v>
      </c>
      <c r="G645" s="125">
        <v>13.709981000000001</v>
      </c>
    </row>
    <row r="646" spans="1:7" s="124" customFormat="1" hidden="1" x14ac:dyDescent="0.35">
      <c r="A646" s="128" t="s">
        <v>1363</v>
      </c>
      <c r="B646" s="128" t="s">
        <v>571</v>
      </c>
      <c r="C646" s="128" t="s">
        <v>774</v>
      </c>
      <c r="D646" s="127">
        <v>8862</v>
      </c>
      <c r="E646" s="127">
        <v>100187</v>
      </c>
      <c r="F646" s="126">
        <v>10766.8</v>
      </c>
      <c r="G646" s="125">
        <v>10.746703999999999</v>
      </c>
    </row>
    <row r="647" spans="1:7" s="124" customFormat="1" hidden="1" x14ac:dyDescent="0.35">
      <c r="A647" s="128" t="s">
        <v>1364</v>
      </c>
      <c r="B647" s="128" t="s">
        <v>571</v>
      </c>
      <c r="C647" s="128" t="s">
        <v>774</v>
      </c>
      <c r="D647" s="127">
        <v>5869</v>
      </c>
      <c r="E647" s="127">
        <v>79310</v>
      </c>
      <c r="F647" s="126">
        <v>7933</v>
      </c>
      <c r="G647" s="125">
        <v>10.002522000000001</v>
      </c>
    </row>
    <row r="648" spans="1:7" s="124" customFormat="1" hidden="1" x14ac:dyDescent="0.35">
      <c r="A648" s="128" t="s">
        <v>1365</v>
      </c>
      <c r="B648" s="128" t="s">
        <v>571</v>
      </c>
      <c r="C648" s="128" t="s">
        <v>774</v>
      </c>
      <c r="D648" s="127">
        <v>4018</v>
      </c>
      <c r="E648" s="127">
        <v>45456</v>
      </c>
      <c r="F648" s="126">
        <v>5366.5</v>
      </c>
      <c r="G648" s="125">
        <v>11.805922000000001</v>
      </c>
    </row>
    <row r="649" spans="1:7" s="124" customFormat="1" hidden="1" x14ac:dyDescent="0.35">
      <c r="A649" s="128" t="s">
        <v>1366</v>
      </c>
      <c r="B649" s="128" t="s">
        <v>571</v>
      </c>
      <c r="C649" s="128" t="s">
        <v>774</v>
      </c>
      <c r="D649" s="127">
        <v>7783</v>
      </c>
      <c r="E649" s="127">
        <v>124312</v>
      </c>
      <c r="F649" s="126">
        <v>11707.5</v>
      </c>
      <c r="G649" s="125">
        <v>9.4178358000000006</v>
      </c>
    </row>
    <row r="650" spans="1:7" s="124" customFormat="1" hidden="1" x14ac:dyDescent="0.35">
      <c r="A650" s="128" t="s">
        <v>1367</v>
      </c>
      <c r="B650" s="128" t="s">
        <v>571</v>
      </c>
      <c r="C650" s="128" t="s">
        <v>774</v>
      </c>
      <c r="D650" s="127">
        <v>8111</v>
      </c>
      <c r="E650" s="127">
        <v>104205</v>
      </c>
      <c r="F650" s="126">
        <v>11041</v>
      </c>
      <c r="G650" s="125">
        <v>10.595461</v>
      </c>
    </row>
    <row r="651" spans="1:7" s="124" customFormat="1" hidden="1" x14ac:dyDescent="0.35">
      <c r="A651" s="128" t="s">
        <v>1368</v>
      </c>
      <c r="B651" s="128" t="s">
        <v>571</v>
      </c>
      <c r="C651" s="128" t="s">
        <v>774</v>
      </c>
      <c r="D651" s="127">
        <v>7039</v>
      </c>
      <c r="E651" s="127">
        <v>124598</v>
      </c>
      <c r="F651" s="126">
        <v>11795</v>
      </c>
      <c r="G651" s="125">
        <v>9.4664441000000004</v>
      </c>
    </row>
    <row r="652" spans="1:7" s="124" customFormat="1" hidden="1" x14ac:dyDescent="0.35">
      <c r="A652" s="128" t="s">
        <v>835</v>
      </c>
      <c r="B652" s="128" t="s">
        <v>571</v>
      </c>
      <c r="C652" s="128" t="s">
        <v>769</v>
      </c>
      <c r="D652" s="127">
        <v>47</v>
      </c>
      <c r="E652" s="127">
        <v>516</v>
      </c>
      <c r="F652" s="126">
        <v>76.599999999999994</v>
      </c>
      <c r="G652" s="125">
        <v>14.844961</v>
      </c>
    </row>
    <row r="653" spans="1:7" s="124" customFormat="1" hidden="1" x14ac:dyDescent="0.35">
      <c r="A653" s="128" t="s">
        <v>1369</v>
      </c>
      <c r="B653" s="128" t="s">
        <v>571</v>
      </c>
      <c r="C653" s="128" t="s">
        <v>769</v>
      </c>
      <c r="D653" s="127">
        <v>30076</v>
      </c>
      <c r="E653" s="127">
        <v>392405</v>
      </c>
      <c r="F653" s="126">
        <v>52939</v>
      </c>
      <c r="G653" s="125">
        <v>13.490909</v>
      </c>
    </row>
    <row r="654" spans="1:7" s="124" customFormat="1" hidden="1" x14ac:dyDescent="0.35">
      <c r="A654" s="128" t="s">
        <v>1370</v>
      </c>
      <c r="B654" s="128" t="s">
        <v>571</v>
      </c>
      <c r="C654" s="128" t="s">
        <v>769</v>
      </c>
      <c r="D654" s="127">
        <v>7572</v>
      </c>
      <c r="E654" s="127">
        <v>122679</v>
      </c>
      <c r="F654" s="126">
        <v>13474</v>
      </c>
      <c r="G654" s="125">
        <v>10.983135000000001</v>
      </c>
    </row>
    <row r="655" spans="1:7" s="124" customFormat="1" hidden="1" x14ac:dyDescent="0.35">
      <c r="A655" s="128" t="s">
        <v>1371</v>
      </c>
      <c r="B655" s="128" t="s">
        <v>571</v>
      </c>
      <c r="C655" s="128" t="s">
        <v>769</v>
      </c>
      <c r="D655" s="127">
        <v>19193</v>
      </c>
      <c r="E655" s="127">
        <v>267953</v>
      </c>
      <c r="F655" s="126">
        <v>30260</v>
      </c>
      <c r="G655" s="125">
        <v>11.293025</v>
      </c>
    </row>
    <row r="656" spans="1:7" s="124" customFormat="1" hidden="1" x14ac:dyDescent="0.35">
      <c r="A656" s="128" t="s">
        <v>1372</v>
      </c>
      <c r="B656" s="128" t="s">
        <v>571</v>
      </c>
      <c r="C656" s="128" t="s">
        <v>769</v>
      </c>
      <c r="D656" s="127">
        <v>68154</v>
      </c>
      <c r="E656" s="127">
        <v>1101822</v>
      </c>
      <c r="F656" s="126">
        <v>101724.2</v>
      </c>
      <c r="G656" s="125">
        <v>9.2323623999999995</v>
      </c>
    </row>
    <row r="657" spans="1:7" s="124" customFormat="1" hidden="1" x14ac:dyDescent="0.35">
      <c r="A657" s="128" t="s">
        <v>838</v>
      </c>
      <c r="B657" s="128" t="s">
        <v>571</v>
      </c>
      <c r="C657" s="128" t="s">
        <v>766</v>
      </c>
      <c r="D657" s="127">
        <v>134689</v>
      </c>
      <c r="E657" s="127">
        <v>1715758</v>
      </c>
      <c r="F657" s="126">
        <v>229344</v>
      </c>
      <c r="G657" s="125">
        <v>13.36692</v>
      </c>
    </row>
    <row r="658" spans="1:7" s="124" customFormat="1" hidden="1" x14ac:dyDescent="0.35">
      <c r="A658" s="128" t="s">
        <v>1173</v>
      </c>
      <c r="B658" s="128" t="s">
        <v>571</v>
      </c>
      <c r="C658" s="128" t="s">
        <v>766</v>
      </c>
      <c r="D658" s="127">
        <v>266662</v>
      </c>
      <c r="E658" s="127">
        <v>2658824</v>
      </c>
      <c r="F658" s="126">
        <v>355427.2</v>
      </c>
      <c r="G658" s="125">
        <v>13.367834999999999</v>
      </c>
    </row>
    <row r="659" spans="1:7" s="124" customFormat="1" hidden="1" x14ac:dyDescent="0.35">
      <c r="A659" s="128" t="s">
        <v>1373</v>
      </c>
      <c r="B659" s="128" t="s">
        <v>571</v>
      </c>
      <c r="C659" s="128" t="s">
        <v>766</v>
      </c>
      <c r="D659" s="127">
        <v>295895</v>
      </c>
      <c r="E659" s="127">
        <v>3633581</v>
      </c>
      <c r="F659" s="126">
        <v>407878</v>
      </c>
      <c r="G659" s="125">
        <v>11.225235</v>
      </c>
    </row>
    <row r="660" spans="1:7" s="124" customFormat="1" hidden="1" x14ac:dyDescent="0.35">
      <c r="A660" s="128" t="s">
        <v>1374</v>
      </c>
      <c r="B660" s="128" t="s">
        <v>571</v>
      </c>
      <c r="C660" s="128" t="s">
        <v>769</v>
      </c>
      <c r="D660" s="127">
        <v>12315</v>
      </c>
      <c r="E660" s="127">
        <v>162531</v>
      </c>
      <c r="F660" s="126">
        <v>19915.7</v>
      </c>
      <c r="G660" s="125">
        <v>12.253477999999999</v>
      </c>
    </row>
    <row r="661" spans="1:7" s="124" customFormat="1" hidden="1" x14ac:dyDescent="0.35">
      <c r="A661" s="128" t="s">
        <v>1375</v>
      </c>
      <c r="B661" s="128" t="s">
        <v>571</v>
      </c>
      <c r="C661" s="128" t="s">
        <v>769</v>
      </c>
      <c r="D661" s="127">
        <v>9028</v>
      </c>
      <c r="E661" s="127">
        <v>143543</v>
      </c>
      <c r="F661" s="126">
        <v>14643</v>
      </c>
      <c r="G661" s="125">
        <v>10.201124</v>
      </c>
    </row>
    <row r="662" spans="1:7" s="124" customFormat="1" hidden="1" x14ac:dyDescent="0.35">
      <c r="A662" s="128" t="s">
        <v>1376</v>
      </c>
      <c r="B662" s="128" t="s">
        <v>571</v>
      </c>
      <c r="C662" s="128" t="s">
        <v>769</v>
      </c>
      <c r="D662" s="127">
        <v>22448</v>
      </c>
      <c r="E662" s="127">
        <v>303788</v>
      </c>
      <c r="F662" s="126">
        <v>34535.9</v>
      </c>
      <c r="G662" s="125">
        <v>11.368421</v>
      </c>
    </row>
    <row r="663" spans="1:7" s="124" customFormat="1" hidden="1" x14ac:dyDescent="0.35">
      <c r="A663" s="128" t="s">
        <v>1377</v>
      </c>
      <c r="B663" s="128" t="s">
        <v>571</v>
      </c>
      <c r="C663" s="128" t="s">
        <v>769</v>
      </c>
      <c r="D663" s="127">
        <v>29025</v>
      </c>
      <c r="E663" s="127">
        <v>420011</v>
      </c>
      <c r="F663" s="126">
        <v>48941.7</v>
      </c>
      <c r="G663" s="125">
        <v>11.652481</v>
      </c>
    </row>
    <row r="664" spans="1:7" s="124" customFormat="1" hidden="1" x14ac:dyDescent="0.35">
      <c r="A664" s="128" t="s">
        <v>1378</v>
      </c>
      <c r="B664" s="128" t="s">
        <v>571</v>
      </c>
      <c r="C664" s="128" t="s">
        <v>769</v>
      </c>
      <c r="D664" s="127">
        <v>34177</v>
      </c>
      <c r="E664" s="127">
        <v>515004</v>
      </c>
      <c r="F664" s="126">
        <v>53592</v>
      </c>
      <c r="G664" s="125">
        <v>10.406133000000001</v>
      </c>
    </row>
    <row r="665" spans="1:7" s="124" customFormat="1" hidden="1" x14ac:dyDescent="0.35">
      <c r="A665" s="128" t="s">
        <v>1379</v>
      </c>
      <c r="B665" s="128" t="s">
        <v>571</v>
      </c>
      <c r="C665" s="128" t="s">
        <v>769</v>
      </c>
      <c r="D665" s="127">
        <v>9818</v>
      </c>
      <c r="E665" s="127">
        <v>126226</v>
      </c>
      <c r="F665" s="126">
        <v>15854.2</v>
      </c>
      <c r="G665" s="125">
        <v>12.560169999999999</v>
      </c>
    </row>
    <row r="666" spans="1:7" s="124" customFormat="1" hidden="1" x14ac:dyDescent="0.35">
      <c r="A666" s="128" t="s">
        <v>1380</v>
      </c>
      <c r="B666" s="128" t="s">
        <v>571</v>
      </c>
      <c r="C666" s="128" t="s">
        <v>769</v>
      </c>
      <c r="D666" s="127">
        <v>4907</v>
      </c>
      <c r="E666" s="127">
        <v>66202</v>
      </c>
      <c r="F666" s="126">
        <v>7604</v>
      </c>
      <c r="G666" s="125">
        <v>11.486058</v>
      </c>
    </row>
    <row r="667" spans="1:7" s="124" customFormat="1" hidden="1" x14ac:dyDescent="0.35">
      <c r="A667" s="128" t="s">
        <v>1381</v>
      </c>
      <c r="B667" s="128" t="s">
        <v>571</v>
      </c>
      <c r="C667" s="128" t="s">
        <v>769</v>
      </c>
      <c r="D667" s="127">
        <v>18394</v>
      </c>
      <c r="E667" s="127">
        <v>289983</v>
      </c>
      <c r="F667" s="126">
        <v>33785</v>
      </c>
      <c r="G667" s="125">
        <v>11.650683000000001</v>
      </c>
    </row>
    <row r="668" spans="1:7" s="124" customFormat="1" hidden="1" x14ac:dyDescent="0.35">
      <c r="A668" s="128" t="s">
        <v>1382</v>
      </c>
      <c r="B668" s="128" t="s">
        <v>571</v>
      </c>
      <c r="C668" s="128" t="s">
        <v>769</v>
      </c>
      <c r="D668" s="127">
        <v>16209</v>
      </c>
      <c r="E668" s="127">
        <v>248494</v>
      </c>
      <c r="F668" s="126">
        <v>31996</v>
      </c>
      <c r="G668" s="125">
        <v>12.875965000000001</v>
      </c>
    </row>
    <row r="669" spans="1:7" s="124" customFormat="1" hidden="1" x14ac:dyDescent="0.35">
      <c r="A669" s="128" t="s">
        <v>1383</v>
      </c>
      <c r="B669" s="128" t="s">
        <v>571</v>
      </c>
      <c r="C669" s="128" t="s">
        <v>769</v>
      </c>
      <c r="D669" s="127">
        <v>33072</v>
      </c>
      <c r="E669" s="127">
        <v>536992</v>
      </c>
      <c r="F669" s="126">
        <v>55082</v>
      </c>
      <c r="G669" s="125">
        <v>10.257508</v>
      </c>
    </row>
    <row r="670" spans="1:7" s="124" customFormat="1" hidden="1" x14ac:dyDescent="0.35">
      <c r="A670" s="128" t="s">
        <v>1384</v>
      </c>
      <c r="B670" s="128" t="s">
        <v>571</v>
      </c>
      <c r="C670" s="128" t="s">
        <v>769</v>
      </c>
      <c r="D670" s="127">
        <v>30915</v>
      </c>
      <c r="E670" s="127">
        <v>423205</v>
      </c>
      <c r="F670" s="126">
        <v>49442.5</v>
      </c>
      <c r="G670" s="125">
        <v>11.682872</v>
      </c>
    </row>
    <row r="671" spans="1:7" s="124" customFormat="1" hidden="1" x14ac:dyDescent="0.35">
      <c r="A671" s="128" t="s">
        <v>1385</v>
      </c>
      <c r="B671" s="128" t="s">
        <v>571</v>
      </c>
      <c r="C671" s="128" t="s">
        <v>769</v>
      </c>
      <c r="D671" s="127">
        <v>22700</v>
      </c>
      <c r="E671" s="127">
        <v>359887</v>
      </c>
      <c r="F671" s="126">
        <v>40153</v>
      </c>
      <c r="G671" s="125">
        <v>11.157113000000001</v>
      </c>
    </row>
    <row r="672" spans="1:7" s="124" customFormat="1" hidden="1" x14ac:dyDescent="0.35">
      <c r="A672" s="128" t="s">
        <v>1386</v>
      </c>
      <c r="B672" s="128" t="s">
        <v>571</v>
      </c>
      <c r="C672" s="128" t="s">
        <v>769</v>
      </c>
      <c r="D672" s="127">
        <v>10722</v>
      </c>
      <c r="E672" s="127">
        <v>174280</v>
      </c>
      <c r="F672" s="126">
        <v>19196.599999999999</v>
      </c>
      <c r="G672" s="125">
        <v>11.014804</v>
      </c>
    </row>
    <row r="673" spans="1:7" s="124" customFormat="1" hidden="1" x14ac:dyDescent="0.35">
      <c r="A673" s="128" t="s">
        <v>1387</v>
      </c>
      <c r="B673" s="128" t="s">
        <v>571</v>
      </c>
      <c r="C673" s="128" t="s">
        <v>769</v>
      </c>
      <c r="D673" s="127">
        <v>40069</v>
      </c>
      <c r="E673" s="127">
        <v>509723</v>
      </c>
      <c r="F673" s="126">
        <v>56009</v>
      </c>
      <c r="G673" s="125">
        <v>10.988125</v>
      </c>
    </row>
    <row r="674" spans="1:7" s="124" customFormat="1" hidden="1" x14ac:dyDescent="0.35">
      <c r="A674" s="128" t="s">
        <v>871</v>
      </c>
      <c r="B674" s="128" t="s">
        <v>571</v>
      </c>
      <c r="C674" s="128" t="s">
        <v>867</v>
      </c>
      <c r="D674" s="127">
        <v>1</v>
      </c>
      <c r="E674" s="127">
        <v>8</v>
      </c>
      <c r="F674" s="126">
        <v>1.1000000000000001</v>
      </c>
      <c r="G674" s="125" t="s">
        <v>868</v>
      </c>
    </row>
    <row r="675" spans="1:7" s="124" customFormat="1" hidden="1" x14ac:dyDescent="0.35">
      <c r="A675" s="128" t="s">
        <v>1388</v>
      </c>
      <c r="B675" s="128" t="s">
        <v>571</v>
      </c>
      <c r="C675" s="128" t="s">
        <v>769</v>
      </c>
      <c r="D675" s="127">
        <v>21801</v>
      </c>
      <c r="E675" s="127">
        <v>301169</v>
      </c>
      <c r="F675" s="126">
        <v>32484</v>
      </c>
      <c r="G675" s="125">
        <v>10.785971</v>
      </c>
    </row>
    <row r="676" spans="1:7" s="124" customFormat="1" hidden="1" x14ac:dyDescent="0.35">
      <c r="A676" s="128" t="s">
        <v>1389</v>
      </c>
      <c r="B676" s="128" t="s">
        <v>571</v>
      </c>
      <c r="C676" s="128" t="s">
        <v>766</v>
      </c>
      <c r="D676" s="127">
        <v>1077436</v>
      </c>
      <c r="E676" s="127">
        <v>13345195</v>
      </c>
      <c r="F676" s="126">
        <v>1442593.9</v>
      </c>
      <c r="G676" s="125">
        <v>10.809837999999999</v>
      </c>
    </row>
    <row r="677" spans="1:7" s="124" customFormat="1" hidden="1" x14ac:dyDescent="0.35">
      <c r="A677" s="128" t="s">
        <v>1390</v>
      </c>
      <c r="B677" s="128" t="s">
        <v>571</v>
      </c>
      <c r="C677" s="128" t="s">
        <v>769</v>
      </c>
      <c r="D677" s="127">
        <v>18155</v>
      </c>
      <c r="E677" s="127">
        <v>297636</v>
      </c>
      <c r="F677" s="126">
        <v>25893</v>
      </c>
      <c r="G677" s="125">
        <v>8.6995524999999994</v>
      </c>
    </row>
    <row r="678" spans="1:7" s="124" customFormat="1" hidden="1" x14ac:dyDescent="0.35">
      <c r="A678" s="128" t="s">
        <v>1391</v>
      </c>
      <c r="B678" s="128" t="s">
        <v>571</v>
      </c>
      <c r="C678" s="128" t="s">
        <v>769</v>
      </c>
      <c r="D678" s="127">
        <v>14522</v>
      </c>
      <c r="E678" s="127">
        <v>257899</v>
      </c>
      <c r="F678" s="126">
        <v>27948</v>
      </c>
      <c r="G678" s="125">
        <v>10.8368</v>
      </c>
    </row>
    <row r="679" spans="1:7" s="124" customFormat="1" hidden="1" x14ac:dyDescent="0.35">
      <c r="A679" s="128" t="s">
        <v>1392</v>
      </c>
      <c r="B679" s="128" t="s">
        <v>571</v>
      </c>
      <c r="C679" s="128" t="s">
        <v>769</v>
      </c>
      <c r="D679" s="127">
        <v>38005</v>
      </c>
      <c r="E679" s="127">
        <v>480212</v>
      </c>
      <c r="F679" s="126">
        <v>63834</v>
      </c>
      <c r="G679" s="125">
        <v>13.292878999999999</v>
      </c>
    </row>
    <row r="680" spans="1:7" s="124" customFormat="1" hidden="1" x14ac:dyDescent="0.35">
      <c r="A680" s="128" t="s">
        <v>1393</v>
      </c>
      <c r="B680" s="128" t="s">
        <v>1394</v>
      </c>
      <c r="C680" s="128" t="s">
        <v>769</v>
      </c>
      <c r="D680" s="127">
        <v>39798</v>
      </c>
      <c r="E680" s="127">
        <v>583687</v>
      </c>
      <c r="F680" s="126">
        <v>68019</v>
      </c>
      <c r="G680" s="125">
        <v>11.653335</v>
      </c>
    </row>
    <row r="681" spans="1:7" s="124" customFormat="1" hidden="1" x14ac:dyDescent="0.35">
      <c r="A681" s="128" t="s">
        <v>1395</v>
      </c>
      <c r="B681" s="128" t="s">
        <v>1394</v>
      </c>
      <c r="C681" s="128" t="s">
        <v>769</v>
      </c>
      <c r="D681" s="127">
        <v>14820</v>
      </c>
      <c r="E681" s="127">
        <v>212118</v>
      </c>
      <c r="F681" s="126">
        <v>24716</v>
      </c>
      <c r="G681" s="125">
        <v>11.652005000000001</v>
      </c>
    </row>
    <row r="682" spans="1:7" s="124" customFormat="1" hidden="1" x14ac:dyDescent="0.35">
      <c r="A682" s="128" t="s">
        <v>1396</v>
      </c>
      <c r="B682" s="128" t="s">
        <v>1394</v>
      </c>
      <c r="C682" s="128" t="s">
        <v>769</v>
      </c>
      <c r="D682" s="127">
        <v>30342</v>
      </c>
      <c r="E682" s="127">
        <v>460305</v>
      </c>
      <c r="F682" s="126">
        <v>51498</v>
      </c>
      <c r="G682" s="125">
        <v>11.187799</v>
      </c>
    </row>
    <row r="683" spans="1:7" s="124" customFormat="1" hidden="1" x14ac:dyDescent="0.35">
      <c r="A683" s="128" t="s">
        <v>1397</v>
      </c>
      <c r="B683" s="128" t="s">
        <v>1394</v>
      </c>
      <c r="C683" s="128" t="s">
        <v>774</v>
      </c>
      <c r="D683" s="127">
        <v>2612</v>
      </c>
      <c r="E683" s="127">
        <v>34013</v>
      </c>
      <c r="F683" s="126">
        <v>3929</v>
      </c>
      <c r="G683" s="125">
        <v>11.551466</v>
      </c>
    </row>
    <row r="684" spans="1:7" s="124" customFormat="1" hidden="1" x14ac:dyDescent="0.35">
      <c r="A684" s="128" t="s">
        <v>1398</v>
      </c>
      <c r="B684" s="128" t="s">
        <v>1394</v>
      </c>
      <c r="C684" s="128" t="s">
        <v>774</v>
      </c>
      <c r="D684" s="127">
        <v>2884</v>
      </c>
      <c r="E684" s="127">
        <v>37985</v>
      </c>
      <c r="F684" s="126">
        <v>4113</v>
      </c>
      <c r="G684" s="125">
        <v>10.827958000000001</v>
      </c>
    </row>
    <row r="685" spans="1:7" s="124" customFormat="1" hidden="1" x14ac:dyDescent="0.35">
      <c r="A685" s="128" t="s">
        <v>1399</v>
      </c>
      <c r="B685" s="128" t="s">
        <v>1394</v>
      </c>
      <c r="C685" s="128" t="s">
        <v>774</v>
      </c>
      <c r="D685" s="127">
        <v>9114</v>
      </c>
      <c r="E685" s="127">
        <v>121102</v>
      </c>
      <c r="F685" s="126">
        <v>13491</v>
      </c>
      <c r="G685" s="125">
        <v>11.140196</v>
      </c>
    </row>
    <row r="686" spans="1:7" s="124" customFormat="1" hidden="1" x14ac:dyDescent="0.35">
      <c r="A686" s="128" t="s">
        <v>1400</v>
      </c>
      <c r="B686" s="128" t="s">
        <v>1394</v>
      </c>
      <c r="C686" s="128" t="s">
        <v>774</v>
      </c>
      <c r="D686" s="127">
        <v>9018</v>
      </c>
      <c r="E686" s="127">
        <v>133030</v>
      </c>
      <c r="F686" s="126">
        <v>15051</v>
      </c>
      <c r="G686" s="125">
        <v>11.313988999999999</v>
      </c>
    </row>
    <row r="687" spans="1:7" s="124" customFormat="1" hidden="1" x14ac:dyDescent="0.35">
      <c r="A687" s="128" t="s">
        <v>1401</v>
      </c>
      <c r="B687" s="128" t="s">
        <v>1394</v>
      </c>
      <c r="C687" s="128" t="s">
        <v>774</v>
      </c>
      <c r="D687" s="127">
        <v>929</v>
      </c>
      <c r="E687" s="127">
        <v>11633</v>
      </c>
      <c r="F687" s="126">
        <v>1391</v>
      </c>
      <c r="G687" s="125">
        <v>11.957363000000001</v>
      </c>
    </row>
    <row r="688" spans="1:7" s="124" customFormat="1" hidden="1" x14ac:dyDescent="0.35">
      <c r="A688" s="128" t="s">
        <v>1402</v>
      </c>
      <c r="B688" s="128" t="s">
        <v>1394</v>
      </c>
      <c r="C688" s="128" t="s">
        <v>774</v>
      </c>
      <c r="D688" s="127">
        <v>8002</v>
      </c>
      <c r="E688" s="127">
        <v>111906</v>
      </c>
      <c r="F688" s="126">
        <v>12262</v>
      </c>
      <c r="G688" s="125">
        <v>10.957411</v>
      </c>
    </row>
    <row r="689" spans="1:7" s="124" customFormat="1" hidden="1" x14ac:dyDescent="0.35">
      <c r="A689" s="128" t="s">
        <v>1403</v>
      </c>
      <c r="B689" s="128" t="s">
        <v>1394</v>
      </c>
      <c r="C689" s="128" t="s">
        <v>774</v>
      </c>
      <c r="D689" s="127">
        <v>4226</v>
      </c>
      <c r="E689" s="127">
        <v>60620</v>
      </c>
      <c r="F689" s="126">
        <v>6843</v>
      </c>
      <c r="G689" s="125">
        <v>11.288354</v>
      </c>
    </row>
    <row r="690" spans="1:7" s="124" customFormat="1" hidden="1" x14ac:dyDescent="0.35">
      <c r="A690" s="128" t="s">
        <v>1404</v>
      </c>
      <c r="B690" s="128" t="s">
        <v>1394</v>
      </c>
      <c r="C690" s="128" t="s">
        <v>774</v>
      </c>
      <c r="D690" s="127">
        <v>8233</v>
      </c>
      <c r="E690" s="127">
        <v>89632</v>
      </c>
      <c r="F690" s="126">
        <v>9749</v>
      </c>
      <c r="G690" s="125">
        <v>10.876696000000001</v>
      </c>
    </row>
    <row r="691" spans="1:7" s="124" customFormat="1" hidden="1" x14ac:dyDescent="0.35">
      <c r="A691" s="128" t="s">
        <v>1405</v>
      </c>
      <c r="B691" s="128" t="s">
        <v>1394</v>
      </c>
      <c r="C691" s="128" t="s">
        <v>774</v>
      </c>
      <c r="D691" s="127">
        <v>2730</v>
      </c>
      <c r="E691" s="127">
        <v>37486</v>
      </c>
      <c r="F691" s="126">
        <v>3878</v>
      </c>
      <c r="G691" s="125">
        <v>10.345196</v>
      </c>
    </row>
    <row r="692" spans="1:7" s="124" customFormat="1" hidden="1" x14ac:dyDescent="0.35">
      <c r="A692" s="128" t="s">
        <v>1406</v>
      </c>
      <c r="B692" s="128" t="s">
        <v>1394</v>
      </c>
      <c r="C692" s="128" t="s">
        <v>774</v>
      </c>
      <c r="D692" s="127">
        <v>12402</v>
      </c>
      <c r="E692" s="127">
        <v>127587</v>
      </c>
      <c r="F692" s="126">
        <v>14086</v>
      </c>
      <c r="G692" s="125">
        <v>11.04031</v>
      </c>
    </row>
    <row r="693" spans="1:7" s="124" customFormat="1" hidden="1" x14ac:dyDescent="0.35">
      <c r="A693" s="128" t="s">
        <v>1407</v>
      </c>
      <c r="B693" s="128" t="s">
        <v>1394</v>
      </c>
      <c r="C693" s="128" t="s">
        <v>774</v>
      </c>
      <c r="D693" s="127">
        <v>10585</v>
      </c>
      <c r="E693" s="127">
        <v>136461</v>
      </c>
      <c r="F693" s="126">
        <v>13418</v>
      </c>
      <c r="G693" s="125">
        <v>9.832846</v>
      </c>
    </row>
    <row r="694" spans="1:7" s="124" customFormat="1" hidden="1" x14ac:dyDescent="0.35">
      <c r="A694" s="128" t="s">
        <v>1408</v>
      </c>
      <c r="B694" s="128" t="s">
        <v>1394</v>
      </c>
      <c r="C694" s="128" t="s">
        <v>774</v>
      </c>
      <c r="D694" s="127">
        <v>1535</v>
      </c>
      <c r="E694" s="127">
        <v>20140</v>
      </c>
      <c r="F694" s="126">
        <v>2248</v>
      </c>
      <c r="G694" s="125">
        <v>11.161867000000001</v>
      </c>
    </row>
    <row r="695" spans="1:7" s="124" customFormat="1" hidden="1" x14ac:dyDescent="0.35">
      <c r="A695" s="128" t="s">
        <v>1409</v>
      </c>
      <c r="B695" s="128" t="s">
        <v>1394</v>
      </c>
      <c r="C695" s="128" t="s">
        <v>774</v>
      </c>
      <c r="D695" s="127">
        <v>3057</v>
      </c>
      <c r="E695" s="127">
        <v>34165</v>
      </c>
      <c r="F695" s="126">
        <v>3960</v>
      </c>
      <c r="G695" s="125">
        <v>11.590809</v>
      </c>
    </row>
    <row r="696" spans="1:7" s="124" customFormat="1" hidden="1" x14ac:dyDescent="0.35">
      <c r="A696" s="128" t="s">
        <v>1410</v>
      </c>
      <c r="B696" s="128" t="s">
        <v>1394</v>
      </c>
      <c r="C696" s="128" t="s">
        <v>769</v>
      </c>
      <c r="D696" s="127">
        <v>78844</v>
      </c>
      <c r="E696" s="127">
        <v>1156689</v>
      </c>
      <c r="F696" s="126">
        <v>137065</v>
      </c>
      <c r="G696" s="125">
        <v>11.849771</v>
      </c>
    </row>
    <row r="697" spans="1:7" s="124" customFormat="1" hidden="1" x14ac:dyDescent="0.35">
      <c r="A697" s="128" t="s">
        <v>1411</v>
      </c>
      <c r="B697" s="128" t="s">
        <v>1394</v>
      </c>
      <c r="C697" s="128" t="s">
        <v>769</v>
      </c>
      <c r="D697" s="127">
        <v>21174</v>
      </c>
      <c r="E697" s="127">
        <v>250579</v>
      </c>
      <c r="F697" s="126">
        <v>31107</v>
      </c>
      <c r="G697" s="125">
        <v>12.414049</v>
      </c>
    </row>
    <row r="698" spans="1:7" s="124" customFormat="1" hidden="1" x14ac:dyDescent="0.35">
      <c r="A698" s="128" t="s">
        <v>1412</v>
      </c>
      <c r="B698" s="128" t="s">
        <v>1394</v>
      </c>
      <c r="C698" s="128" t="s">
        <v>769</v>
      </c>
      <c r="D698" s="127">
        <v>36786</v>
      </c>
      <c r="E698" s="127">
        <v>524336</v>
      </c>
      <c r="F698" s="126">
        <v>63825.3</v>
      </c>
      <c r="G698" s="125">
        <v>12.172594999999999</v>
      </c>
    </row>
    <row r="699" spans="1:7" s="124" customFormat="1" hidden="1" x14ac:dyDescent="0.35">
      <c r="A699" s="128" t="s">
        <v>1413</v>
      </c>
      <c r="B699" s="128" t="s">
        <v>1394</v>
      </c>
      <c r="C699" s="128" t="s">
        <v>769</v>
      </c>
      <c r="D699" s="127">
        <v>9889</v>
      </c>
      <c r="E699" s="127">
        <v>126973</v>
      </c>
      <c r="F699" s="126">
        <v>16586</v>
      </c>
      <c r="G699" s="125">
        <v>13.062620000000001</v>
      </c>
    </row>
    <row r="700" spans="1:7" s="124" customFormat="1" hidden="1" x14ac:dyDescent="0.35">
      <c r="A700" s="128" t="s">
        <v>1414</v>
      </c>
      <c r="B700" s="128" t="s">
        <v>1394</v>
      </c>
      <c r="C700" s="128" t="s">
        <v>766</v>
      </c>
      <c r="D700" s="127">
        <v>383468</v>
      </c>
      <c r="E700" s="127">
        <v>5568055</v>
      </c>
      <c r="F700" s="126">
        <v>578258.5</v>
      </c>
      <c r="G700" s="125">
        <v>10.385287</v>
      </c>
    </row>
    <row r="701" spans="1:7" s="124" customFormat="1" hidden="1" x14ac:dyDescent="0.35">
      <c r="A701" s="128" t="s">
        <v>1415</v>
      </c>
      <c r="B701" s="128" t="s">
        <v>1394</v>
      </c>
      <c r="C701" s="128" t="s">
        <v>774</v>
      </c>
      <c r="D701" s="127">
        <v>7402</v>
      </c>
      <c r="E701" s="127">
        <v>94538</v>
      </c>
      <c r="F701" s="126">
        <v>10375.200000000001</v>
      </c>
      <c r="G701" s="125">
        <v>10.974634999999999</v>
      </c>
    </row>
    <row r="702" spans="1:7" s="124" customFormat="1" hidden="1" x14ac:dyDescent="0.35">
      <c r="A702" s="128" t="s">
        <v>1416</v>
      </c>
      <c r="B702" s="128" t="s">
        <v>1394</v>
      </c>
      <c r="C702" s="128" t="s">
        <v>774</v>
      </c>
      <c r="D702" s="127">
        <v>2471</v>
      </c>
      <c r="E702" s="127">
        <v>29938</v>
      </c>
      <c r="F702" s="126">
        <v>3010</v>
      </c>
      <c r="G702" s="125">
        <v>10.054112</v>
      </c>
    </row>
    <row r="703" spans="1:7" s="124" customFormat="1" hidden="1" x14ac:dyDescent="0.35">
      <c r="A703" s="128" t="s">
        <v>1417</v>
      </c>
      <c r="B703" s="128" t="s">
        <v>1394</v>
      </c>
      <c r="C703" s="128" t="s">
        <v>769</v>
      </c>
      <c r="D703" s="127">
        <v>30551</v>
      </c>
      <c r="E703" s="127">
        <v>409578</v>
      </c>
      <c r="F703" s="126">
        <v>50757</v>
      </c>
      <c r="G703" s="125">
        <v>12.392511000000001</v>
      </c>
    </row>
    <row r="704" spans="1:7" s="124" customFormat="1" hidden="1" x14ac:dyDescent="0.35">
      <c r="A704" s="128" t="s">
        <v>1418</v>
      </c>
      <c r="B704" s="128" t="s">
        <v>1394</v>
      </c>
      <c r="C704" s="128" t="s">
        <v>766</v>
      </c>
      <c r="D704" s="127">
        <v>156281</v>
      </c>
      <c r="E704" s="127">
        <v>2046922</v>
      </c>
      <c r="F704" s="126">
        <v>279712</v>
      </c>
      <c r="G704" s="125">
        <v>13.665005000000001</v>
      </c>
    </row>
    <row r="705" spans="1:7" s="124" customFormat="1" hidden="1" x14ac:dyDescent="0.35">
      <c r="A705" s="128" t="s">
        <v>1419</v>
      </c>
      <c r="B705" s="128" t="s">
        <v>1394</v>
      </c>
      <c r="C705" s="128" t="s">
        <v>769</v>
      </c>
      <c r="D705" s="127">
        <v>9940</v>
      </c>
      <c r="E705" s="127">
        <v>161330</v>
      </c>
      <c r="F705" s="126">
        <v>18359</v>
      </c>
      <c r="G705" s="125">
        <v>11.379780999999999</v>
      </c>
    </row>
    <row r="706" spans="1:7" s="124" customFormat="1" hidden="1" x14ac:dyDescent="0.35">
      <c r="A706" s="128" t="s">
        <v>1420</v>
      </c>
      <c r="B706" s="128" t="s">
        <v>1394</v>
      </c>
      <c r="C706" s="128" t="s">
        <v>769</v>
      </c>
      <c r="D706" s="127">
        <v>12553</v>
      </c>
      <c r="E706" s="127">
        <v>169404</v>
      </c>
      <c r="F706" s="126">
        <v>19742</v>
      </c>
      <c r="G706" s="125">
        <v>11.653798</v>
      </c>
    </row>
    <row r="707" spans="1:7" s="124" customFormat="1" hidden="1" x14ac:dyDescent="0.35">
      <c r="A707" s="128" t="s">
        <v>1421</v>
      </c>
      <c r="B707" s="128" t="s">
        <v>1394</v>
      </c>
      <c r="C707" s="128" t="s">
        <v>769</v>
      </c>
      <c r="D707" s="127">
        <v>24864</v>
      </c>
      <c r="E707" s="127">
        <v>342242</v>
      </c>
      <c r="F707" s="126">
        <v>41344</v>
      </c>
      <c r="G707" s="125">
        <v>12.080341000000001</v>
      </c>
    </row>
    <row r="708" spans="1:7" s="124" customFormat="1" hidden="1" x14ac:dyDescent="0.35">
      <c r="A708" s="128" t="s">
        <v>1422</v>
      </c>
      <c r="B708" s="128" t="s">
        <v>1394</v>
      </c>
      <c r="C708" s="128" t="s">
        <v>769</v>
      </c>
      <c r="D708" s="127">
        <v>27952</v>
      </c>
      <c r="E708" s="127">
        <v>463421</v>
      </c>
      <c r="F708" s="126">
        <v>51123</v>
      </c>
      <c r="G708" s="125">
        <v>11.031654</v>
      </c>
    </row>
    <row r="709" spans="1:7" s="124" customFormat="1" hidden="1" x14ac:dyDescent="0.35">
      <c r="A709" s="128" t="s">
        <v>1423</v>
      </c>
      <c r="B709" s="128" t="s">
        <v>1394</v>
      </c>
      <c r="C709" s="128" t="s">
        <v>769</v>
      </c>
      <c r="D709" s="127">
        <v>50139</v>
      </c>
      <c r="E709" s="127">
        <v>721836</v>
      </c>
      <c r="F709" s="126">
        <v>91886.5</v>
      </c>
      <c r="G709" s="125">
        <v>12.729554</v>
      </c>
    </row>
    <row r="710" spans="1:7" s="124" customFormat="1" hidden="1" x14ac:dyDescent="0.35">
      <c r="A710" s="128" t="s">
        <v>1424</v>
      </c>
      <c r="B710" s="128" t="s">
        <v>1394</v>
      </c>
      <c r="C710" s="128" t="s">
        <v>769</v>
      </c>
      <c r="D710" s="127">
        <v>15899</v>
      </c>
      <c r="E710" s="127">
        <v>235574</v>
      </c>
      <c r="F710" s="126">
        <v>27531</v>
      </c>
      <c r="G710" s="125">
        <v>11.686774</v>
      </c>
    </row>
    <row r="711" spans="1:7" s="124" customFormat="1" hidden="1" x14ac:dyDescent="0.35">
      <c r="A711" s="128" t="s">
        <v>1425</v>
      </c>
      <c r="B711" s="128" t="s">
        <v>1394</v>
      </c>
      <c r="C711" s="128" t="s">
        <v>769</v>
      </c>
      <c r="D711" s="127">
        <v>10935</v>
      </c>
      <c r="E711" s="127">
        <v>153941</v>
      </c>
      <c r="F711" s="126">
        <v>14813</v>
      </c>
      <c r="G711" s="125">
        <v>9.6225176999999995</v>
      </c>
    </row>
    <row r="712" spans="1:7" s="124" customFormat="1" hidden="1" x14ac:dyDescent="0.35">
      <c r="A712" s="128" t="s">
        <v>819</v>
      </c>
      <c r="B712" s="128" t="s">
        <v>1394</v>
      </c>
      <c r="C712" s="128" t="s">
        <v>769</v>
      </c>
      <c r="D712" s="127">
        <v>69213</v>
      </c>
      <c r="E712" s="127">
        <v>981388</v>
      </c>
      <c r="F712" s="126">
        <v>113537.5</v>
      </c>
      <c r="G712" s="125">
        <v>11.569074000000001</v>
      </c>
    </row>
    <row r="713" spans="1:7" s="124" customFormat="1" hidden="1" x14ac:dyDescent="0.35">
      <c r="A713" s="128" t="s">
        <v>1426</v>
      </c>
      <c r="B713" s="128" t="s">
        <v>1394</v>
      </c>
      <c r="C713" s="128" t="s">
        <v>769</v>
      </c>
      <c r="D713" s="127">
        <v>64065</v>
      </c>
      <c r="E713" s="127">
        <v>895574</v>
      </c>
      <c r="F713" s="126">
        <v>110633.9</v>
      </c>
      <c r="G713" s="125">
        <v>12.353407000000001</v>
      </c>
    </row>
    <row r="714" spans="1:7" s="124" customFormat="1" hidden="1" x14ac:dyDescent="0.35">
      <c r="A714" s="128" t="s">
        <v>1427</v>
      </c>
      <c r="B714" s="128" t="s">
        <v>1394</v>
      </c>
      <c r="C714" s="128" t="s">
        <v>769</v>
      </c>
      <c r="D714" s="127">
        <v>23256</v>
      </c>
      <c r="E714" s="127">
        <v>269190</v>
      </c>
      <c r="F714" s="126">
        <v>35615.5</v>
      </c>
      <c r="G714" s="125">
        <v>13.230618</v>
      </c>
    </row>
    <row r="715" spans="1:7" s="124" customFormat="1" hidden="1" x14ac:dyDescent="0.35">
      <c r="A715" s="128" t="s">
        <v>1428</v>
      </c>
      <c r="B715" s="128" t="s">
        <v>1394</v>
      </c>
      <c r="C715" s="128" t="s">
        <v>769</v>
      </c>
      <c r="D715" s="127">
        <v>21479</v>
      </c>
      <c r="E715" s="127">
        <v>334054</v>
      </c>
      <c r="F715" s="126">
        <v>37719</v>
      </c>
      <c r="G715" s="125">
        <v>11.291288</v>
      </c>
    </row>
    <row r="716" spans="1:7" s="124" customFormat="1" hidden="1" x14ac:dyDescent="0.35">
      <c r="A716" s="128" t="s">
        <v>1429</v>
      </c>
      <c r="B716" s="128" t="s">
        <v>1394</v>
      </c>
      <c r="C716" s="128" t="s">
        <v>769</v>
      </c>
      <c r="D716" s="127">
        <v>10429</v>
      </c>
      <c r="E716" s="127">
        <v>142033</v>
      </c>
      <c r="F716" s="126">
        <v>16546</v>
      </c>
      <c r="G716" s="125">
        <v>11.649405</v>
      </c>
    </row>
    <row r="717" spans="1:7" s="124" customFormat="1" hidden="1" x14ac:dyDescent="0.35">
      <c r="A717" s="128" t="s">
        <v>1430</v>
      </c>
      <c r="B717" s="128" t="s">
        <v>1394</v>
      </c>
      <c r="C717" s="128" t="s">
        <v>769</v>
      </c>
      <c r="D717" s="127">
        <v>11022</v>
      </c>
      <c r="E717" s="127">
        <v>146016</v>
      </c>
      <c r="F717" s="126">
        <v>16267</v>
      </c>
      <c r="G717" s="125">
        <v>11.140560000000001</v>
      </c>
    </row>
    <row r="718" spans="1:7" s="124" customFormat="1" hidden="1" x14ac:dyDescent="0.35">
      <c r="A718" s="128" t="s">
        <v>1431</v>
      </c>
      <c r="B718" s="128" t="s">
        <v>1394</v>
      </c>
      <c r="C718" s="128" t="s">
        <v>769</v>
      </c>
      <c r="D718" s="127">
        <v>36784</v>
      </c>
      <c r="E718" s="127">
        <v>561158</v>
      </c>
      <c r="F718" s="126">
        <v>61238</v>
      </c>
      <c r="G718" s="125">
        <v>10.912791</v>
      </c>
    </row>
    <row r="719" spans="1:7" s="124" customFormat="1" hidden="1" x14ac:dyDescent="0.35">
      <c r="A719" s="128" t="s">
        <v>1432</v>
      </c>
      <c r="B719" s="128" t="s">
        <v>1394</v>
      </c>
      <c r="C719" s="128" t="s">
        <v>769</v>
      </c>
      <c r="D719" s="127">
        <v>9436</v>
      </c>
      <c r="E719" s="127">
        <v>119491</v>
      </c>
      <c r="F719" s="126">
        <v>17982</v>
      </c>
      <c r="G719" s="125">
        <v>15.048832000000001</v>
      </c>
    </row>
    <row r="720" spans="1:7" s="124" customFormat="1" hidden="1" x14ac:dyDescent="0.35">
      <c r="A720" s="128" t="s">
        <v>1080</v>
      </c>
      <c r="B720" s="128" t="s">
        <v>538</v>
      </c>
      <c r="C720" s="128" t="s">
        <v>766</v>
      </c>
      <c r="D720" s="127">
        <v>9</v>
      </c>
      <c r="E720" s="127">
        <v>200</v>
      </c>
      <c r="F720" s="126">
        <v>17</v>
      </c>
      <c r="G720" s="125">
        <v>8.5</v>
      </c>
    </row>
    <row r="721" spans="1:7" s="124" customFormat="1" hidden="1" x14ac:dyDescent="0.35">
      <c r="A721" s="128" t="s">
        <v>1433</v>
      </c>
      <c r="B721" s="128" t="s">
        <v>538</v>
      </c>
      <c r="C721" s="128" t="s">
        <v>766</v>
      </c>
      <c r="D721" s="127">
        <v>12</v>
      </c>
      <c r="E721" s="127">
        <v>103</v>
      </c>
      <c r="F721" s="126">
        <v>7</v>
      </c>
      <c r="G721" s="125">
        <v>6.7961165000000001</v>
      </c>
    </row>
    <row r="722" spans="1:7" s="124" customFormat="1" hidden="1" x14ac:dyDescent="0.35">
      <c r="A722" s="128" t="s">
        <v>1082</v>
      </c>
      <c r="B722" s="128" t="s">
        <v>538</v>
      </c>
      <c r="C722" s="128" t="s">
        <v>769</v>
      </c>
      <c r="D722" s="127">
        <v>1472</v>
      </c>
      <c r="E722" s="127">
        <v>16831</v>
      </c>
      <c r="F722" s="126">
        <v>1708</v>
      </c>
      <c r="G722" s="125">
        <v>10.147940999999999</v>
      </c>
    </row>
    <row r="723" spans="1:7" s="124" customFormat="1" hidden="1" x14ac:dyDescent="0.35">
      <c r="A723" s="128" t="s">
        <v>1434</v>
      </c>
      <c r="B723" s="128" t="s">
        <v>538</v>
      </c>
      <c r="C723" s="128" t="s">
        <v>769</v>
      </c>
      <c r="D723" s="127">
        <v>6265</v>
      </c>
      <c r="E723" s="127">
        <v>64213</v>
      </c>
      <c r="F723" s="126">
        <v>9929</v>
      </c>
      <c r="G723" s="125">
        <v>15.462600999999999</v>
      </c>
    </row>
    <row r="724" spans="1:7" s="124" customFormat="1" hidden="1" x14ac:dyDescent="0.35">
      <c r="A724" s="128" t="s">
        <v>1435</v>
      </c>
      <c r="B724" s="128" t="s">
        <v>538</v>
      </c>
      <c r="C724" s="128" t="s">
        <v>769</v>
      </c>
      <c r="D724" s="127">
        <v>58752</v>
      </c>
      <c r="E724" s="127">
        <v>823093</v>
      </c>
      <c r="F724" s="126">
        <v>78556</v>
      </c>
      <c r="G724" s="125">
        <v>9.5440004999999992</v>
      </c>
    </row>
    <row r="725" spans="1:7" s="124" customFormat="1" hidden="1" x14ac:dyDescent="0.35">
      <c r="A725" s="128" t="s">
        <v>1436</v>
      </c>
      <c r="B725" s="128" t="s">
        <v>538</v>
      </c>
      <c r="C725" s="128" t="s">
        <v>769</v>
      </c>
      <c r="D725" s="127">
        <v>3438</v>
      </c>
      <c r="E725" s="127">
        <v>53890</v>
      </c>
      <c r="F725" s="126">
        <v>4669</v>
      </c>
      <c r="G725" s="125">
        <v>8.6639450999999994</v>
      </c>
    </row>
    <row r="726" spans="1:7" s="124" customFormat="1" hidden="1" x14ac:dyDescent="0.35">
      <c r="A726" s="128" t="s">
        <v>1437</v>
      </c>
      <c r="B726" s="128" t="s">
        <v>538</v>
      </c>
      <c r="C726" s="128" t="s">
        <v>769</v>
      </c>
      <c r="D726" s="127">
        <v>26</v>
      </c>
      <c r="E726" s="127">
        <v>434</v>
      </c>
      <c r="F726" s="126">
        <v>36.700000000000003</v>
      </c>
      <c r="G726" s="125">
        <v>8.4562211999999999</v>
      </c>
    </row>
    <row r="727" spans="1:7" s="124" customFormat="1" hidden="1" x14ac:dyDescent="0.35">
      <c r="A727" s="128" t="s">
        <v>1087</v>
      </c>
      <c r="B727" s="128" t="s">
        <v>538</v>
      </c>
      <c r="C727" s="128" t="s">
        <v>769</v>
      </c>
      <c r="D727" s="127">
        <v>13979</v>
      </c>
      <c r="E727" s="127">
        <v>182046</v>
      </c>
      <c r="F727" s="126">
        <v>18061.900000000001</v>
      </c>
      <c r="G727" s="125">
        <v>9.9216131999999995</v>
      </c>
    </row>
    <row r="728" spans="1:7" s="124" customFormat="1" hidden="1" x14ac:dyDescent="0.35">
      <c r="A728" s="128" t="s">
        <v>1438</v>
      </c>
      <c r="B728" s="128" t="s">
        <v>538</v>
      </c>
      <c r="C728" s="128" t="s">
        <v>766</v>
      </c>
      <c r="D728" s="127">
        <v>19760</v>
      </c>
      <c r="E728" s="127">
        <v>185827</v>
      </c>
      <c r="F728" s="126">
        <v>20260</v>
      </c>
      <c r="G728" s="125">
        <v>10.902614</v>
      </c>
    </row>
    <row r="729" spans="1:7" s="124" customFormat="1" hidden="1" x14ac:dyDescent="0.35">
      <c r="A729" s="128" t="s">
        <v>1439</v>
      </c>
      <c r="B729" s="128" t="s">
        <v>538</v>
      </c>
      <c r="C729" s="128" t="s">
        <v>766</v>
      </c>
      <c r="D729" s="127">
        <v>311769</v>
      </c>
      <c r="E729" s="127">
        <v>2726995</v>
      </c>
      <c r="F729" s="126">
        <v>331096.40000000002</v>
      </c>
      <c r="G729" s="125">
        <v>12.141438000000001</v>
      </c>
    </row>
    <row r="730" spans="1:7" s="124" customFormat="1" hidden="1" x14ac:dyDescent="0.35">
      <c r="A730" s="128" t="s">
        <v>1088</v>
      </c>
      <c r="B730" s="128" t="s">
        <v>538</v>
      </c>
      <c r="C730" s="128" t="s">
        <v>769</v>
      </c>
      <c r="D730" s="127">
        <v>4500</v>
      </c>
      <c r="E730" s="127">
        <v>47391</v>
      </c>
      <c r="F730" s="126">
        <v>5870</v>
      </c>
      <c r="G730" s="125">
        <v>12.386317999999999</v>
      </c>
    </row>
    <row r="731" spans="1:7" s="124" customFormat="1" hidden="1" x14ac:dyDescent="0.35">
      <c r="A731" s="128" t="s">
        <v>1440</v>
      </c>
      <c r="B731" s="128" t="s">
        <v>538</v>
      </c>
      <c r="C731" s="128" t="s">
        <v>769</v>
      </c>
      <c r="D731" s="127">
        <v>49</v>
      </c>
      <c r="E731" s="127">
        <v>507</v>
      </c>
      <c r="F731" s="126">
        <v>63.2</v>
      </c>
      <c r="G731" s="125">
        <v>12.465483000000001</v>
      </c>
    </row>
    <row r="732" spans="1:7" s="124" customFormat="1" hidden="1" x14ac:dyDescent="0.35">
      <c r="A732" s="128" t="s">
        <v>1441</v>
      </c>
      <c r="B732" s="128" t="s">
        <v>538</v>
      </c>
      <c r="C732" s="128" t="s">
        <v>878</v>
      </c>
      <c r="D732" s="127">
        <v>15327</v>
      </c>
      <c r="E732" s="127">
        <v>245187</v>
      </c>
      <c r="F732" s="126">
        <v>16889.2</v>
      </c>
      <c r="G732" s="125">
        <v>6.8882934000000002</v>
      </c>
    </row>
    <row r="733" spans="1:7" s="124" customFormat="1" hidden="1" x14ac:dyDescent="0.35">
      <c r="A733" s="128" t="s">
        <v>1442</v>
      </c>
      <c r="B733" s="128" t="s">
        <v>538</v>
      </c>
      <c r="C733" s="128" t="s">
        <v>769</v>
      </c>
      <c r="D733" s="127">
        <v>19761</v>
      </c>
      <c r="E733" s="127">
        <v>223756</v>
      </c>
      <c r="F733" s="126">
        <v>27957</v>
      </c>
      <c r="G733" s="125">
        <v>12.494414000000001</v>
      </c>
    </row>
    <row r="734" spans="1:7" s="124" customFormat="1" hidden="1" x14ac:dyDescent="0.35">
      <c r="A734" s="128" t="s">
        <v>1443</v>
      </c>
      <c r="B734" s="128" t="s">
        <v>1444</v>
      </c>
      <c r="C734" s="128" t="s">
        <v>769</v>
      </c>
      <c r="D734" s="127">
        <v>12254</v>
      </c>
      <c r="E734" s="127">
        <v>183878</v>
      </c>
      <c r="F734" s="126">
        <v>25166</v>
      </c>
      <c r="G734" s="125">
        <v>13.686248000000001</v>
      </c>
    </row>
    <row r="735" spans="1:7" s="124" customFormat="1" hidden="1" x14ac:dyDescent="0.35">
      <c r="A735" s="128" t="s">
        <v>1445</v>
      </c>
      <c r="B735" s="128" t="s">
        <v>1444</v>
      </c>
      <c r="C735" s="128" t="s">
        <v>769</v>
      </c>
      <c r="D735" s="127">
        <v>69741</v>
      </c>
      <c r="E735" s="127">
        <v>731293</v>
      </c>
      <c r="F735" s="126">
        <v>92292</v>
      </c>
      <c r="G735" s="125">
        <v>12.620386</v>
      </c>
    </row>
    <row r="736" spans="1:7" s="124" customFormat="1" hidden="1" x14ac:dyDescent="0.35">
      <c r="A736" s="128" t="s">
        <v>1000</v>
      </c>
      <c r="B736" s="128" t="s">
        <v>1444</v>
      </c>
      <c r="C736" s="128" t="s">
        <v>769</v>
      </c>
      <c r="D736" s="127">
        <v>14973</v>
      </c>
      <c r="E736" s="127">
        <v>165547</v>
      </c>
      <c r="F736" s="126">
        <v>21018</v>
      </c>
      <c r="G736" s="125">
        <v>12.696092</v>
      </c>
    </row>
    <row r="737" spans="1:7" s="124" customFormat="1" hidden="1" x14ac:dyDescent="0.35">
      <c r="A737" s="128" t="s">
        <v>1446</v>
      </c>
      <c r="B737" s="128" t="s">
        <v>1444</v>
      </c>
      <c r="C737" s="128" t="s">
        <v>769</v>
      </c>
      <c r="D737" s="127">
        <v>453</v>
      </c>
      <c r="E737" s="127">
        <v>5996</v>
      </c>
      <c r="F737" s="126">
        <v>807.2</v>
      </c>
      <c r="G737" s="125">
        <v>13.462308</v>
      </c>
    </row>
    <row r="738" spans="1:7" s="124" customFormat="1" hidden="1" x14ac:dyDescent="0.35">
      <c r="A738" s="128" t="s">
        <v>1447</v>
      </c>
      <c r="B738" s="128" t="s">
        <v>1444</v>
      </c>
      <c r="C738" s="128" t="s">
        <v>769</v>
      </c>
      <c r="D738" s="127">
        <v>89362</v>
      </c>
      <c r="E738" s="127">
        <v>1118277</v>
      </c>
      <c r="F738" s="126">
        <v>154062.29999999999</v>
      </c>
      <c r="G738" s="125">
        <v>13.776757</v>
      </c>
    </row>
    <row r="739" spans="1:7" s="124" customFormat="1" hidden="1" x14ac:dyDescent="0.35">
      <c r="A739" s="128" t="s">
        <v>1448</v>
      </c>
      <c r="B739" s="128" t="s">
        <v>1444</v>
      </c>
      <c r="C739" s="128" t="s">
        <v>769</v>
      </c>
      <c r="D739" s="127">
        <v>37525</v>
      </c>
      <c r="E739" s="127">
        <v>467995</v>
      </c>
      <c r="F739" s="126">
        <v>52935.7</v>
      </c>
      <c r="G739" s="125">
        <v>11.311168</v>
      </c>
    </row>
    <row r="740" spans="1:7" s="124" customFormat="1" hidden="1" x14ac:dyDescent="0.35">
      <c r="A740" s="128" t="s">
        <v>1449</v>
      </c>
      <c r="B740" s="128" t="s">
        <v>1444</v>
      </c>
      <c r="C740" s="128" t="s">
        <v>769</v>
      </c>
      <c r="D740" s="127">
        <v>21171</v>
      </c>
      <c r="E740" s="127">
        <v>339119</v>
      </c>
      <c r="F740" s="126">
        <v>44493</v>
      </c>
      <c r="G740" s="125">
        <v>13.120172999999999</v>
      </c>
    </row>
    <row r="741" spans="1:7" s="124" customFormat="1" hidden="1" x14ac:dyDescent="0.35">
      <c r="A741" s="128" t="s">
        <v>1450</v>
      </c>
      <c r="B741" s="128" t="s">
        <v>1444</v>
      </c>
      <c r="C741" s="128" t="s">
        <v>774</v>
      </c>
      <c r="D741" s="127">
        <v>10241</v>
      </c>
      <c r="E741" s="127">
        <v>132783</v>
      </c>
      <c r="F741" s="126">
        <v>16263.1</v>
      </c>
      <c r="G741" s="125">
        <v>12.247878</v>
      </c>
    </row>
    <row r="742" spans="1:7" s="124" customFormat="1" hidden="1" x14ac:dyDescent="0.35">
      <c r="A742" s="128" t="s">
        <v>1451</v>
      </c>
      <c r="B742" s="128" t="s">
        <v>1444</v>
      </c>
      <c r="C742" s="128" t="s">
        <v>774</v>
      </c>
      <c r="D742" s="127">
        <v>28092</v>
      </c>
      <c r="E742" s="127">
        <v>355428</v>
      </c>
      <c r="F742" s="126">
        <v>36286.9</v>
      </c>
      <c r="G742" s="125">
        <v>10.209353</v>
      </c>
    </row>
    <row r="743" spans="1:7" s="124" customFormat="1" hidden="1" x14ac:dyDescent="0.35">
      <c r="A743" s="128" t="s">
        <v>1452</v>
      </c>
      <c r="B743" s="128" t="s">
        <v>1444</v>
      </c>
      <c r="C743" s="128" t="s">
        <v>774</v>
      </c>
      <c r="D743" s="127">
        <v>11043</v>
      </c>
      <c r="E743" s="127">
        <v>149006</v>
      </c>
      <c r="F743" s="126">
        <v>15867</v>
      </c>
      <c r="G743" s="125">
        <v>10.648564</v>
      </c>
    </row>
    <row r="744" spans="1:7" s="124" customFormat="1" hidden="1" x14ac:dyDescent="0.35">
      <c r="A744" s="128" t="s">
        <v>1453</v>
      </c>
      <c r="B744" s="128" t="s">
        <v>1444</v>
      </c>
      <c r="C744" s="128" t="s">
        <v>774</v>
      </c>
      <c r="D744" s="127">
        <v>25806</v>
      </c>
      <c r="E744" s="127">
        <v>279425</v>
      </c>
      <c r="F744" s="126">
        <v>34800.699999999997</v>
      </c>
      <c r="G744" s="125">
        <v>12.454397</v>
      </c>
    </row>
    <row r="745" spans="1:7" s="124" customFormat="1" hidden="1" x14ac:dyDescent="0.35">
      <c r="A745" s="128" t="s">
        <v>1454</v>
      </c>
      <c r="B745" s="128" t="s">
        <v>1444</v>
      </c>
      <c r="C745" s="128" t="s">
        <v>774</v>
      </c>
      <c r="D745" s="127">
        <v>9897</v>
      </c>
      <c r="E745" s="127">
        <v>131056</v>
      </c>
      <c r="F745" s="126">
        <v>17081.400000000001</v>
      </c>
      <c r="G745" s="125">
        <v>13.033664999999999</v>
      </c>
    </row>
    <row r="746" spans="1:7" s="124" customFormat="1" hidden="1" x14ac:dyDescent="0.35">
      <c r="A746" s="128" t="s">
        <v>1455</v>
      </c>
      <c r="B746" s="128" t="s">
        <v>1444</v>
      </c>
      <c r="C746" s="128" t="s">
        <v>774</v>
      </c>
      <c r="D746" s="127">
        <v>17183</v>
      </c>
      <c r="E746" s="127">
        <v>231923</v>
      </c>
      <c r="F746" s="126">
        <v>28087.200000000001</v>
      </c>
      <c r="G746" s="125">
        <v>12.110571</v>
      </c>
    </row>
    <row r="747" spans="1:7" s="124" customFormat="1" hidden="1" x14ac:dyDescent="0.35">
      <c r="A747" s="128" t="s">
        <v>1456</v>
      </c>
      <c r="B747" s="128" t="s">
        <v>1444</v>
      </c>
      <c r="C747" s="128" t="s">
        <v>774</v>
      </c>
      <c r="D747" s="127">
        <v>9400</v>
      </c>
      <c r="E747" s="127">
        <v>97076</v>
      </c>
      <c r="F747" s="126">
        <v>12019</v>
      </c>
      <c r="G747" s="125">
        <v>12.381021</v>
      </c>
    </row>
    <row r="748" spans="1:7" s="124" customFormat="1" hidden="1" x14ac:dyDescent="0.35">
      <c r="A748" s="128" t="s">
        <v>1457</v>
      </c>
      <c r="B748" s="128" t="s">
        <v>1444</v>
      </c>
      <c r="C748" s="128" t="s">
        <v>774</v>
      </c>
      <c r="D748" s="127">
        <v>9065</v>
      </c>
      <c r="E748" s="127">
        <v>107226</v>
      </c>
      <c r="F748" s="126">
        <v>14002</v>
      </c>
      <c r="G748" s="125">
        <v>13.058400000000001</v>
      </c>
    </row>
    <row r="749" spans="1:7" s="124" customFormat="1" hidden="1" x14ac:dyDescent="0.35">
      <c r="A749" s="128" t="s">
        <v>1458</v>
      </c>
      <c r="B749" s="128" t="s">
        <v>1444</v>
      </c>
      <c r="C749" s="128" t="s">
        <v>774</v>
      </c>
      <c r="D749" s="127">
        <v>6729</v>
      </c>
      <c r="E749" s="127">
        <v>70703</v>
      </c>
      <c r="F749" s="126">
        <v>8141.6</v>
      </c>
      <c r="G749" s="125">
        <v>11.515212</v>
      </c>
    </row>
    <row r="750" spans="1:7" s="124" customFormat="1" hidden="1" x14ac:dyDescent="0.35">
      <c r="A750" s="128" t="s">
        <v>1459</v>
      </c>
      <c r="B750" s="128" t="s">
        <v>1444</v>
      </c>
      <c r="C750" s="128" t="s">
        <v>774</v>
      </c>
      <c r="D750" s="127">
        <v>19702</v>
      </c>
      <c r="E750" s="127">
        <v>252838</v>
      </c>
      <c r="F750" s="126">
        <v>30482.1</v>
      </c>
      <c r="G750" s="125">
        <v>12.055980999999999</v>
      </c>
    </row>
    <row r="751" spans="1:7" s="124" customFormat="1" hidden="1" x14ac:dyDescent="0.35">
      <c r="A751" s="128" t="s">
        <v>1460</v>
      </c>
      <c r="B751" s="128" t="s">
        <v>1444</v>
      </c>
      <c r="C751" s="128" t="s">
        <v>774</v>
      </c>
      <c r="D751" s="127">
        <v>24839</v>
      </c>
      <c r="E751" s="127">
        <v>316313</v>
      </c>
      <c r="F751" s="126">
        <v>37910</v>
      </c>
      <c r="G751" s="125">
        <v>11.984964</v>
      </c>
    </row>
    <row r="752" spans="1:7" s="124" customFormat="1" hidden="1" x14ac:dyDescent="0.35">
      <c r="A752" s="128" t="s">
        <v>1461</v>
      </c>
      <c r="B752" s="128" t="s">
        <v>1444</v>
      </c>
      <c r="C752" s="128" t="s">
        <v>774</v>
      </c>
      <c r="D752" s="127">
        <v>11320</v>
      </c>
      <c r="E752" s="127">
        <v>121279</v>
      </c>
      <c r="F752" s="126">
        <v>13065</v>
      </c>
      <c r="G752" s="125">
        <v>10.772681</v>
      </c>
    </row>
    <row r="753" spans="1:7" s="124" customFormat="1" hidden="1" x14ac:dyDescent="0.35">
      <c r="A753" s="128" t="s">
        <v>1462</v>
      </c>
      <c r="B753" s="128" t="s">
        <v>1444</v>
      </c>
      <c r="C753" s="128" t="s">
        <v>774</v>
      </c>
      <c r="D753" s="127">
        <v>11355</v>
      </c>
      <c r="E753" s="127">
        <v>137933</v>
      </c>
      <c r="F753" s="126">
        <v>17877.3</v>
      </c>
      <c r="G753" s="125">
        <v>12.960858</v>
      </c>
    </row>
    <row r="754" spans="1:7" s="124" customFormat="1" hidden="1" x14ac:dyDescent="0.35">
      <c r="A754" s="128" t="s">
        <v>1463</v>
      </c>
      <c r="B754" s="128" t="s">
        <v>1444</v>
      </c>
      <c r="C754" s="128" t="s">
        <v>774</v>
      </c>
      <c r="D754" s="127">
        <v>30888</v>
      </c>
      <c r="E754" s="127">
        <v>425958</v>
      </c>
      <c r="F754" s="126">
        <v>48911.5</v>
      </c>
      <c r="G754" s="125">
        <v>11.482704999999999</v>
      </c>
    </row>
    <row r="755" spans="1:7" s="124" customFormat="1" hidden="1" x14ac:dyDescent="0.35">
      <c r="A755" s="128" t="s">
        <v>1464</v>
      </c>
      <c r="B755" s="128" t="s">
        <v>1444</v>
      </c>
      <c r="C755" s="128" t="s">
        <v>766</v>
      </c>
      <c r="D755" s="127">
        <v>1819801</v>
      </c>
      <c r="E755" s="127">
        <v>22207470</v>
      </c>
      <c r="F755" s="126">
        <v>2278595.5</v>
      </c>
      <c r="G755" s="125">
        <v>10.260491</v>
      </c>
    </row>
    <row r="756" spans="1:7" s="124" customFormat="1" hidden="1" x14ac:dyDescent="0.35">
      <c r="A756" s="128" t="s">
        <v>1465</v>
      </c>
      <c r="B756" s="128" t="s">
        <v>1444</v>
      </c>
      <c r="C756" s="128" t="s">
        <v>766</v>
      </c>
      <c r="D756" s="127">
        <v>1257123</v>
      </c>
      <c r="E756" s="127">
        <v>16374422</v>
      </c>
      <c r="F756" s="126">
        <v>1901168.9</v>
      </c>
      <c r="G756" s="125">
        <v>11.610602</v>
      </c>
    </row>
    <row r="757" spans="1:7" s="124" customFormat="1" hidden="1" x14ac:dyDescent="0.35">
      <c r="A757" s="128" t="s">
        <v>1466</v>
      </c>
      <c r="B757" s="128" t="s">
        <v>1444</v>
      </c>
      <c r="C757" s="128" t="s">
        <v>769</v>
      </c>
      <c r="D757" s="127">
        <v>10489</v>
      </c>
      <c r="E757" s="127">
        <v>151302</v>
      </c>
      <c r="F757" s="126">
        <v>20769</v>
      </c>
      <c r="G757" s="125">
        <v>13.726851</v>
      </c>
    </row>
    <row r="758" spans="1:7" s="124" customFormat="1" hidden="1" x14ac:dyDescent="0.35">
      <c r="A758" s="128" t="s">
        <v>1467</v>
      </c>
      <c r="B758" s="128" t="s">
        <v>1444</v>
      </c>
      <c r="C758" s="128" t="s">
        <v>769</v>
      </c>
      <c r="D758" s="127">
        <v>116425</v>
      </c>
      <c r="E758" s="127">
        <v>1651446</v>
      </c>
      <c r="F758" s="126">
        <v>184112</v>
      </c>
      <c r="G758" s="125">
        <v>11.148533</v>
      </c>
    </row>
    <row r="759" spans="1:7" s="124" customFormat="1" hidden="1" x14ac:dyDescent="0.35">
      <c r="A759" s="128" t="s">
        <v>1468</v>
      </c>
      <c r="B759" s="128" t="s">
        <v>1444</v>
      </c>
      <c r="C759" s="128" t="s">
        <v>774</v>
      </c>
      <c r="D759" s="127">
        <v>74545</v>
      </c>
      <c r="E759" s="127">
        <v>917632</v>
      </c>
      <c r="F759" s="126">
        <v>101421</v>
      </c>
      <c r="G759" s="125">
        <v>11.05247</v>
      </c>
    </row>
    <row r="760" spans="1:7" s="124" customFormat="1" hidden="1" x14ac:dyDescent="0.35">
      <c r="A760" s="128" t="s">
        <v>1469</v>
      </c>
      <c r="B760" s="128" t="s">
        <v>1444</v>
      </c>
      <c r="C760" s="128" t="s">
        <v>769</v>
      </c>
      <c r="D760" s="127">
        <v>29458</v>
      </c>
      <c r="E760" s="127">
        <v>450103</v>
      </c>
      <c r="F760" s="126">
        <v>57309</v>
      </c>
      <c r="G760" s="125">
        <v>12.732419</v>
      </c>
    </row>
    <row r="761" spans="1:7" s="124" customFormat="1" hidden="1" x14ac:dyDescent="0.35">
      <c r="A761" s="128" t="s">
        <v>1470</v>
      </c>
      <c r="B761" s="128" t="s">
        <v>1444</v>
      </c>
      <c r="C761" s="128" t="s">
        <v>769</v>
      </c>
      <c r="D761" s="127">
        <v>35070</v>
      </c>
      <c r="E761" s="127">
        <v>330213</v>
      </c>
      <c r="F761" s="126">
        <v>43928.4</v>
      </c>
      <c r="G761" s="125">
        <v>13.303050000000001</v>
      </c>
    </row>
    <row r="762" spans="1:7" s="124" customFormat="1" hidden="1" x14ac:dyDescent="0.35">
      <c r="A762" s="128" t="s">
        <v>1471</v>
      </c>
      <c r="B762" s="128" t="s">
        <v>1444</v>
      </c>
      <c r="C762" s="128" t="s">
        <v>774</v>
      </c>
      <c r="D762" s="127">
        <v>62916</v>
      </c>
      <c r="E762" s="127">
        <v>856996</v>
      </c>
      <c r="F762" s="126">
        <v>93491.5</v>
      </c>
      <c r="G762" s="125">
        <v>10.909211000000001</v>
      </c>
    </row>
    <row r="763" spans="1:7" s="124" customFormat="1" hidden="1" x14ac:dyDescent="0.35">
      <c r="A763" s="128" t="s">
        <v>1032</v>
      </c>
      <c r="B763" s="128" t="s">
        <v>1444</v>
      </c>
      <c r="C763" s="128" t="s">
        <v>769</v>
      </c>
      <c r="D763" s="127">
        <v>25966</v>
      </c>
      <c r="E763" s="127">
        <v>279351</v>
      </c>
      <c r="F763" s="126">
        <v>43358.3</v>
      </c>
      <c r="G763" s="125">
        <v>15.521083000000001</v>
      </c>
    </row>
    <row r="764" spans="1:7" s="124" customFormat="1" hidden="1" x14ac:dyDescent="0.35">
      <c r="A764" s="128" t="s">
        <v>1472</v>
      </c>
      <c r="B764" s="128" t="s">
        <v>1444</v>
      </c>
      <c r="C764" s="128" t="s">
        <v>769</v>
      </c>
      <c r="D764" s="127">
        <v>74773</v>
      </c>
      <c r="E764" s="127">
        <v>980933</v>
      </c>
      <c r="F764" s="126">
        <v>116025.8</v>
      </c>
      <c r="G764" s="125">
        <v>11.828106999999999</v>
      </c>
    </row>
    <row r="765" spans="1:7" s="124" customFormat="1" hidden="1" x14ac:dyDescent="0.35">
      <c r="A765" s="128" t="s">
        <v>1473</v>
      </c>
      <c r="B765" s="128" t="s">
        <v>1444</v>
      </c>
      <c r="C765" s="128" t="s">
        <v>769</v>
      </c>
      <c r="D765" s="127">
        <v>61395</v>
      </c>
      <c r="E765" s="127">
        <v>1012883</v>
      </c>
      <c r="F765" s="126">
        <v>117016.5</v>
      </c>
      <c r="G765" s="125">
        <v>11.552815000000001</v>
      </c>
    </row>
    <row r="766" spans="1:7" s="124" customFormat="1" hidden="1" x14ac:dyDescent="0.35">
      <c r="A766" s="128" t="s">
        <v>1474</v>
      </c>
      <c r="B766" s="128" t="s">
        <v>1444</v>
      </c>
      <c r="C766" s="128" t="s">
        <v>769</v>
      </c>
      <c r="D766" s="127">
        <v>129</v>
      </c>
      <c r="E766" s="127">
        <v>1750</v>
      </c>
      <c r="F766" s="126">
        <v>214.6</v>
      </c>
      <c r="G766" s="125">
        <v>12.262857</v>
      </c>
    </row>
    <row r="767" spans="1:7" s="124" customFormat="1" hidden="1" x14ac:dyDescent="0.35">
      <c r="A767" s="128" t="s">
        <v>1475</v>
      </c>
      <c r="B767" s="128" t="s">
        <v>1444</v>
      </c>
      <c r="C767" s="128" t="s">
        <v>769</v>
      </c>
      <c r="D767" s="127">
        <v>15500</v>
      </c>
      <c r="E767" s="127">
        <v>179679</v>
      </c>
      <c r="F767" s="126">
        <v>19588</v>
      </c>
      <c r="G767" s="125">
        <v>10.901664</v>
      </c>
    </row>
    <row r="768" spans="1:7" s="124" customFormat="1" hidden="1" x14ac:dyDescent="0.35">
      <c r="A768" s="128" t="s">
        <v>1476</v>
      </c>
      <c r="B768" s="128" t="s">
        <v>1444</v>
      </c>
      <c r="C768" s="128" t="s">
        <v>27</v>
      </c>
      <c r="D768" s="127">
        <v>7177</v>
      </c>
      <c r="E768" s="127">
        <v>61988</v>
      </c>
      <c r="F768" s="126">
        <v>5871.2</v>
      </c>
      <c r="G768" s="125">
        <v>9.4715106000000002</v>
      </c>
    </row>
    <row r="769" spans="1:7" s="124" customFormat="1" hidden="1" x14ac:dyDescent="0.35">
      <c r="A769" s="128" t="s">
        <v>1477</v>
      </c>
      <c r="B769" s="128" t="s">
        <v>1444</v>
      </c>
      <c r="C769" s="128" t="s">
        <v>769</v>
      </c>
      <c r="D769" s="127">
        <v>19169</v>
      </c>
      <c r="E769" s="127">
        <v>266026</v>
      </c>
      <c r="F769" s="126">
        <v>34089.9</v>
      </c>
      <c r="G769" s="125">
        <v>12.814499</v>
      </c>
    </row>
    <row r="770" spans="1:7" s="124" customFormat="1" hidden="1" x14ac:dyDescent="0.35">
      <c r="A770" s="128" t="s">
        <v>1478</v>
      </c>
      <c r="B770" s="128" t="s">
        <v>1444</v>
      </c>
      <c r="C770" s="128" t="s">
        <v>769</v>
      </c>
      <c r="D770" s="127">
        <v>29420</v>
      </c>
      <c r="E770" s="127">
        <v>419426</v>
      </c>
      <c r="F770" s="126">
        <v>56081.9</v>
      </c>
      <c r="G770" s="125">
        <v>13.371107</v>
      </c>
    </row>
    <row r="771" spans="1:7" s="124" customFormat="1" hidden="1" x14ac:dyDescent="0.35">
      <c r="A771" s="128" t="s">
        <v>1479</v>
      </c>
      <c r="B771" s="128" t="s">
        <v>1444</v>
      </c>
      <c r="C771" s="128" t="s">
        <v>769</v>
      </c>
      <c r="D771" s="127">
        <v>30355</v>
      </c>
      <c r="E771" s="127">
        <v>374514</v>
      </c>
      <c r="F771" s="126">
        <v>49153.9</v>
      </c>
      <c r="G771" s="125">
        <v>13.124715999999999</v>
      </c>
    </row>
    <row r="772" spans="1:7" s="124" customFormat="1" hidden="1" x14ac:dyDescent="0.35">
      <c r="A772" s="128" t="s">
        <v>1480</v>
      </c>
      <c r="B772" s="128" t="s">
        <v>1444</v>
      </c>
      <c r="C772" s="128" t="s">
        <v>769</v>
      </c>
      <c r="D772" s="127">
        <v>12076</v>
      </c>
      <c r="E772" s="127">
        <v>170941</v>
      </c>
      <c r="F772" s="126">
        <v>27762</v>
      </c>
      <c r="G772" s="125">
        <v>16.240691000000002</v>
      </c>
    </row>
    <row r="773" spans="1:7" s="124" customFormat="1" hidden="1" x14ac:dyDescent="0.35">
      <c r="A773" s="128" t="s">
        <v>1481</v>
      </c>
      <c r="B773" s="128" t="s">
        <v>1444</v>
      </c>
      <c r="C773" s="128" t="s">
        <v>769</v>
      </c>
      <c r="D773" s="127">
        <v>68143</v>
      </c>
      <c r="E773" s="127">
        <v>939121</v>
      </c>
      <c r="F773" s="126">
        <v>104533</v>
      </c>
      <c r="G773" s="125">
        <v>11.130941</v>
      </c>
    </row>
    <row r="774" spans="1:7" s="124" customFormat="1" hidden="1" x14ac:dyDescent="0.35">
      <c r="A774" s="128" t="s">
        <v>1482</v>
      </c>
      <c r="B774" s="128" t="s">
        <v>1444</v>
      </c>
      <c r="C774" s="128" t="s">
        <v>769</v>
      </c>
      <c r="D774" s="127">
        <v>43626</v>
      </c>
      <c r="E774" s="127">
        <v>684509</v>
      </c>
      <c r="F774" s="126">
        <v>86172.6</v>
      </c>
      <c r="G774" s="125">
        <v>12.588965</v>
      </c>
    </row>
    <row r="775" spans="1:7" s="124" customFormat="1" hidden="1" x14ac:dyDescent="0.35">
      <c r="A775" s="128" t="s">
        <v>871</v>
      </c>
      <c r="B775" s="128" t="s">
        <v>1444</v>
      </c>
      <c r="C775" s="128" t="s">
        <v>867</v>
      </c>
      <c r="D775" s="127">
        <v>1</v>
      </c>
      <c r="E775" s="127">
        <v>5</v>
      </c>
      <c r="F775" s="126">
        <v>0.3</v>
      </c>
      <c r="G775" s="125" t="s">
        <v>868</v>
      </c>
    </row>
    <row r="776" spans="1:7" s="124" customFormat="1" hidden="1" x14ac:dyDescent="0.35">
      <c r="A776" s="128" t="s">
        <v>1483</v>
      </c>
      <c r="B776" s="128" t="s">
        <v>1444</v>
      </c>
      <c r="C776" s="128" t="s">
        <v>769</v>
      </c>
      <c r="D776" s="127">
        <v>27305</v>
      </c>
      <c r="E776" s="127">
        <v>339405</v>
      </c>
      <c r="F776" s="126">
        <v>50973.7</v>
      </c>
      <c r="G776" s="125">
        <v>15.018547</v>
      </c>
    </row>
    <row r="777" spans="1:7" s="124" customFormat="1" hidden="1" x14ac:dyDescent="0.35">
      <c r="A777" s="128" t="s">
        <v>1484</v>
      </c>
      <c r="B777" s="128" t="s">
        <v>1444</v>
      </c>
      <c r="C777" s="128" t="s">
        <v>769</v>
      </c>
      <c r="D777" s="127">
        <v>20680</v>
      </c>
      <c r="E777" s="127">
        <v>241705</v>
      </c>
      <c r="F777" s="126">
        <v>34228</v>
      </c>
      <c r="G777" s="125">
        <v>14.161064</v>
      </c>
    </row>
    <row r="778" spans="1:7" s="124" customFormat="1" hidden="1" x14ac:dyDescent="0.35">
      <c r="A778" s="128" t="s">
        <v>1485</v>
      </c>
      <c r="B778" s="128" t="s">
        <v>1444</v>
      </c>
      <c r="C778" s="128" t="s">
        <v>774</v>
      </c>
      <c r="D778" s="127">
        <v>24585</v>
      </c>
      <c r="E778" s="127">
        <v>251886</v>
      </c>
      <c r="F778" s="126">
        <v>29118.799999999999</v>
      </c>
      <c r="G778" s="125">
        <v>11.560309</v>
      </c>
    </row>
    <row r="779" spans="1:7" s="124" customFormat="1" hidden="1" x14ac:dyDescent="0.35">
      <c r="A779" s="128" t="s">
        <v>1486</v>
      </c>
      <c r="B779" s="128" t="s">
        <v>1444</v>
      </c>
      <c r="C779" s="128" t="s">
        <v>774</v>
      </c>
      <c r="D779" s="127">
        <v>36982</v>
      </c>
      <c r="E779" s="127">
        <v>395083</v>
      </c>
      <c r="F779" s="126">
        <v>49813.3</v>
      </c>
      <c r="G779" s="125">
        <v>12.608313000000001</v>
      </c>
    </row>
    <row r="780" spans="1:7" s="124" customFormat="1" hidden="1" x14ac:dyDescent="0.35">
      <c r="A780" s="128" t="s">
        <v>1487</v>
      </c>
      <c r="B780" s="128" t="s">
        <v>1444</v>
      </c>
      <c r="C780" s="128" t="s">
        <v>774</v>
      </c>
      <c r="D780" s="127">
        <v>7057</v>
      </c>
      <c r="E780" s="127">
        <v>77932</v>
      </c>
      <c r="F780" s="126">
        <v>9551.7000000000007</v>
      </c>
      <c r="G780" s="125">
        <v>12.256454</v>
      </c>
    </row>
    <row r="781" spans="1:7" s="124" customFormat="1" hidden="1" x14ac:dyDescent="0.35">
      <c r="A781" s="128" t="s">
        <v>1488</v>
      </c>
      <c r="B781" s="128" t="s">
        <v>1444</v>
      </c>
      <c r="C781" s="128" t="s">
        <v>774</v>
      </c>
      <c r="D781" s="127">
        <v>3574</v>
      </c>
      <c r="E781" s="127">
        <v>46399</v>
      </c>
      <c r="F781" s="126">
        <v>5596</v>
      </c>
      <c r="G781" s="125">
        <v>12.060605000000001</v>
      </c>
    </row>
    <row r="782" spans="1:7" s="124" customFormat="1" hidden="1" x14ac:dyDescent="0.35">
      <c r="A782" s="128" t="s">
        <v>1489</v>
      </c>
      <c r="B782" s="128" t="s">
        <v>1444</v>
      </c>
      <c r="C782" s="128" t="s">
        <v>774</v>
      </c>
      <c r="D782" s="127">
        <v>5280</v>
      </c>
      <c r="E782" s="127">
        <v>59917</v>
      </c>
      <c r="F782" s="126">
        <v>7537</v>
      </c>
      <c r="G782" s="125">
        <v>12.579067999999999</v>
      </c>
    </row>
    <row r="783" spans="1:7" s="124" customFormat="1" hidden="1" x14ac:dyDescent="0.35">
      <c r="A783" s="128" t="s">
        <v>1490</v>
      </c>
      <c r="B783" s="128" t="s">
        <v>1444</v>
      </c>
      <c r="C783" s="128" t="s">
        <v>769</v>
      </c>
      <c r="D783" s="127">
        <v>21692</v>
      </c>
      <c r="E783" s="127">
        <v>337878</v>
      </c>
      <c r="F783" s="126">
        <v>39068.199999999997</v>
      </c>
      <c r="G783" s="125">
        <v>11.562813</v>
      </c>
    </row>
    <row r="784" spans="1:7" s="124" customFormat="1" hidden="1" x14ac:dyDescent="0.35">
      <c r="A784" s="128" t="s">
        <v>1049</v>
      </c>
      <c r="B784" s="128" t="s">
        <v>1444</v>
      </c>
      <c r="C784" s="128" t="s">
        <v>769</v>
      </c>
      <c r="D784" s="127">
        <v>1429</v>
      </c>
      <c r="E784" s="127">
        <v>14009</v>
      </c>
      <c r="F784" s="126">
        <v>1842</v>
      </c>
      <c r="G784" s="125">
        <v>13.14869</v>
      </c>
    </row>
    <row r="785" spans="1:7" s="124" customFormat="1" hidden="1" x14ac:dyDescent="0.35">
      <c r="A785" s="128" t="s">
        <v>1491</v>
      </c>
      <c r="B785" s="128" t="s">
        <v>1444</v>
      </c>
      <c r="C785" s="128" t="s">
        <v>769</v>
      </c>
      <c r="D785" s="127">
        <v>79399</v>
      </c>
      <c r="E785" s="127">
        <v>1180194</v>
      </c>
      <c r="F785" s="126">
        <v>143760</v>
      </c>
      <c r="G785" s="125">
        <v>12.181048000000001</v>
      </c>
    </row>
    <row r="786" spans="1:7" s="124" customFormat="1" hidden="1" x14ac:dyDescent="0.35">
      <c r="A786" s="128" t="s">
        <v>1492</v>
      </c>
      <c r="B786" s="128" t="s">
        <v>1444</v>
      </c>
      <c r="C786" s="128" t="s">
        <v>766</v>
      </c>
      <c r="D786" s="127">
        <v>105719</v>
      </c>
      <c r="E786" s="127">
        <v>1612896</v>
      </c>
      <c r="F786" s="126">
        <v>183287.6</v>
      </c>
      <c r="G786" s="125">
        <v>11.363882</v>
      </c>
    </row>
    <row r="787" spans="1:7" s="124" customFormat="1" hidden="1" x14ac:dyDescent="0.35">
      <c r="A787" s="128" t="s">
        <v>1493</v>
      </c>
      <c r="B787" s="128" t="s">
        <v>1444</v>
      </c>
      <c r="C787" s="128" t="s">
        <v>769</v>
      </c>
      <c r="D787" s="127">
        <v>47700</v>
      </c>
      <c r="E787" s="127">
        <v>664655</v>
      </c>
      <c r="F787" s="126">
        <v>81169</v>
      </c>
      <c r="G787" s="125">
        <v>12.212199999999999</v>
      </c>
    </row>
    <row r="788" spans="1:7" s="124" customFormat="1" hidden="1" x14ac:dyDescent="0.35">
      <c r="A788" s="128" t="s">
        <v>1494</v>
      </c>
      <c r="B788" s="128" t="s">
        <v>1444</v>
      </c>
      <c r="C788" s="128" t="s">
        <v>769</v>
      </c>
      <c r="D788" s="127">
        <v>14</v>
      </c>
      <c r="E788" s="127">
        <v>199</v>
      </c>
      <c r="F788" s="126">
        <v>24</v>
      </c>
      <c r="G788" s="125">
        <v>12.060302</v>
      </c>
    </row>
    <row r="789" spans="1:7" s="124" customFormat="1" hidden="1" x14ac:dyDescent="0.35">
      <c r="A789" s="128" t="s">
        <v>1495</v>
      </c>
      <c r="B789" s="128" t="s">
        <v>559</v>
      </c>
      <c r="C789" s="128" t="s">
        <v>769</v>
      </c>
      <c r="D789" s="127">
        <v>2225</v>
      </c>
      <c r="E789" s="127">
        <v>40233</v>
      </c>
      <c r="F789" s="126">
        <v>3200</v>
      </c>
      <c r="G789" s="125">
        <v>7.9536699000000004</v>
      </c>
    </row>
    <row r="790" spans="1:7" s="124" customFormat="1" hidden="1" x14ac:dyDescent="0.35">
      <c r="A790" s="128" t="s">
        <v>1496</v>
      </c>
      <c r="B790" s="128" t="s">
        <v>559</v>
      </c>
      <c r="C790" s="128" t="s">
        <v>769</v>
      </c>
      <c r="D790" s="127">
        <v>18971</v>
      </c>
      <c r="E790" s="127">
        <v>235107</v>
      </c>
      <c r="F790" s="126">
        <v>24694.1</v>
      </c>
      <c r="G790" s="125">
        <v>10.503344999999999</v>
      </c>
    </row>
    <row r="791" spans="1:7" s="124" customFormat="1" hidden="1" x14ac:dyDescent="0.35">
      <c r="A791" s="128" t="s">
        <v>1497</v>
      </c>
      <c r="B791" s="128" t="s">
        <v>559</v>
      </c>
      <c r="C791" s="128" t="s">
        <v>769</v>
      </c>
      <c r="D791" s="127">
        <v>48081</v>
      </c>
      <c r="E791" s="127">
        <v>600845</v>
      </c>
      <c r="F791" s="126">
        <v>72197</v>
      </c>
      <c r="G791" s="125">
        <v>12.015910999999999</v>
      </c>
    </row>
    <row r="792" spans="1:7" s="124" customFormat="1" hidden="1" x14ac:dyDescent="0.35">
      <c r="A792" s="128" t="s">
        <v>1498</v>
      </c>
      <c r="B792" s="128" t="s">
        <v>559</v>
      </c>
      <c r="C792" s="128" t="s">
        <v>769</v>
      </c>
      <c r="D792" s="127">
        <v>5579</v>
      </c>
      <c r="E792" s="127">
        <v>115914</v>
      </c>
      <c r="F792" s="126">
        <v>12744.5</v>
      </c>
      <c r="G792" s="125">
        <v>10.994789000000001</v>
      </c>
    </row>
    <row r="793" spans="1:7" s="124" customFormat="1" hidden="1" x14ac:dyDescent="0.35">
      <c r="A793" s="128" t="s">
        <v>1436</v>
      </c>
      <c r="B793" s="128" t="s">
        <v>559</v>
      </c>
      <c r="C793" s="128" t="s">
        <v>769</v>
      </c>
      <c r="D793" s="127">
        <v>784</v>
      </c>
      <c r="E793" s="127">
        <v>14150</v>
      </c>
      <c r="F793" s="126">
        <v>1243</v>
      </c>
      <c r="G793" s="125">
        <v>8.7844522999999999</v>
      </c>
    </row>
    <row r="794" spans="1:7" s="124" customFormat="1" hidden="1" x14ac:dyDescent="0.35">
      <c r="A794" s="128" t="s">
        <v>1437</v>
      </c>
      <c r="B794" s="128" t="s">
        <v>559</v>
      </c>
      <c r="C794" s="128" t="s">
        <v>769</v>
      </c>
      <c r="D794" s="127">
        <v>5331</v>
      </c>
      <c r="E794" s="127">
        <v>105808</v>
      </c>
      <c r="F794" s="126">
        <v>8344.4</v>
      </c>
      <c r="G794" s="125">
        <v>7.8863602000000004</v>
      </c>
    </row>
    <row r="795" spans="1:7" s="124" customFormat="1" hidden="1" x14ac:dyDescent="0.35">
      <c r="A795" s="128" t="s">
        <v>1499</v>
      </c>
      <c r="B795" s="128" t="s">
        <v>559</v>
      </c>
      <c r="C795" s="128" t="s">
        <v>769</v>
      </c>
      <c r="D795" s="127">
        <v>3620</v>
      </c>
      <c r="E795" s="127">
        <v>50018</v>
      </c>
      <c r="F795" s="126">
        <v>6733</v>
      </c>
      <c r="G795" s="125">
        <v>13.461154000000001</v>
      </c>
    </row>
    <row r="796" spans="1:7" s="124" customFormat="1" hidden="1" x14ac:dyDescent="0.35">
      <c r="A796" s="128" t="s">
        <v>1438</v>
      </c>
      <c r="B796" s="128" t="s">
        <v>559</v>
      </c>
      <c r="C796" s="128" t="s">
        <v>766</v>
      </c>
      <c r="D796" s="127">
        <v>78983</v>
      </c>
      <c r="E796" s="127">
        <v>764761</v>
      </c>
      <c r="F796" s="126">
        <v>79144</v>
      </c>
      <c r="G796" s="125">
        <v>10.348853999999999</v>
      </c>
    </row>
    <row r="797" spans="1:7" s="124" customFormat="1" hidden="1" x14ac:dyDescent="0.35">
      <c r="A797" s="128" t="s">
        <v>1500</v>
      </c>
      <c r="B797" s="128" t="s">
        <v>559</v>
      </c>
      <c r="C797" s="128" t="s">
        <v>769</v>
      </c>
      <c r="D797" s="127">
        <v>12731</v>
      </c>
      <c r="E797" s="127">
        <v>187779</v>
      </c>
      <c r="F797" s="126">
        <v>13046.6</v>
      </c>
      <c r="G797" s="125">
        <v>6.9478483000000004</v>
      </c>
    </row>
    <row r="798" spans="1:7" s="124" customFormat="1" hidden="1" x14ac:dyDescent="0.35">
      <c r="A798" s="128" t="s">
        <v>1501</v>
      </c>
      <c r="B798" s="128" t="s">
        <v>559</v>
      </c>
      <c r="C798" s="128" t="s">
        <v>769</v>
      </c>
      <c r="D798" s="127">
        <v>20050</v>
      </c>
      <c r="E798" s="127">
        <v>358533</v>
      </c>
      <c r="F798" s="126">
        <v>42977</v>
      </c>
      <c r="G798" s="125">
        <v>11.986902000000001</v>
      </c>
    </row>
    <row r="799" spans="1:7" s="124" customFormat="1" hidden="1" x14ac:dyDescent="0.35">
      <c r="A799" s="128" t="s">
        <v>1502</v>
      </c>
      <c r="B799" s="128" t="s">
        <v>559</v>
      </c>
      <c r="C799" s="128" t="s">
        <v>769</v>
      </c>
      <c r="D799" s="127">
        <v>6003</v>
      </c>
      <c r="E799" s="127">
        <v>126321</v>
      </c>
      <c r="F799" s="126">
        <v>12666.3</v>
      </c>
      <c r="G799" s="125">
        <v>10.027074000000001</v>
      </c>
    </row>
    <row r="800" spans="1:7" s="124" customFormat="1" hidden="1" x14ac:dyDescent="0.35">
      <c r="A800" s="128" t="s">
        <v>1503</v>
      </c>
      <c r="B800" s="128" t="s">
        <v>559</v>
      </c>
      <c r="C800" s="128" t="s">
        <v>769</v>
      </c>
      <c r="D800" s="127">
        <v>10163</v>
      </c>
      <c r="E800" s="127">
        <v>209787</v>
      </c>
      <c r="F800" s="126">
        <v>22058</v>
      </c>
      <c r="G800" s="125">
        <v>10.514474</v>
      </c>
    </row>
    <row r="801" spans="1:7" s="124" customFormat="1" hidden="1" x14ac:dyDescent="0.35">
      <c r="A801" s="128" t="s">
        <v>1338</v>
      </c>
      <c r="B801" s="128" t="s">
        <v>559</v>
      </c>
      <c r="C801" s="128" t="s">
        <v>766</v>
      </c>
      <c r="D801" s="127">
        <v>81609</v>
      </c>
      <c r="E801" s="127">
        <v>766051</v>
      </c>
      <c r="F801" s="126">
        <v>90585.3</v>
      </c>
      <c r="G801" s="125">
        <v>11.82497</v>
      </c>
    </row>
    <row r="802" spans="1:7" s="124" customFormat="1" hidden="1" x14ac:dyDescent="0.35">
      <c r="A802" s="128" t="s">
        <v>1340</v>
      </c>
      <c r="B802" s="128" t="s">
        <v>559</v>
      </c>
      <c r="C802" s="128" t="s">
        <v>766</v>
      </c>
      <c r="D802" s="127">
        <v>45601</v>
      </c>
      <c r="E802" s="127">
        <v>587351</v>
      </c>
      <c r="F802" s="126">
        <v>61201.1</v>
      </c>
      <c r="G802" s="125">
        <v>10.419851</v>
      </c>
    </row>
    <row r="803" spans="1:7" s="124" customFormat="1" hidden="1" x14ac:dyDescent="0.35">
      <c r="A803" s="128" t="s">
        <v>1504</v>
      </c>
      <c r="B803" s="128" t="s">
        <v>559</v>
      </c>
      <c r="C803" s="128" t="s">
        <v>769</v>
      </c>
      <c r="D803" s="127">
        <v>11000</v>
      </c>
      <c r="E803" s="127">
        <v>157513</v>
      </c>
      <c r="F803" s="126">
        <v>16186</v>
      </c>
      <c r="G803" s="125">
        <v>10.275976999999999</v>
      </c>
    </row>
    <row r="804" spans="1:7" s="124" customFormat="1" hidden="1" x14ac:dyDescent="0.35">
      <c r="A804" s="128" t="s">
        <v>1505</v>
      </c>
      <c r="B804" s="128" t="s">
        <v>559</v>
      </c>
      <c r="C804" s="128" t="s">
        <v>769</v>
      </c>
      <c r="D804" s="127">
        <v>3172</v>
      </c>
      <c r="E804" s="127">
        <v>43262</v>
      </c>
      <c r="F804" s="126">
        <v>5526</v>
      </c>
      <c r="G804" s="125">
        <v>12.773334999999999</v>
      </c>
    </row>
    <row r="805" spans="1:7" s="124" customFormat="1" hidden="1" x14ac:dyDescent="0.35">
      <c r="A805" s="128" t="s">
        <v>1506</v>
      </c>
      <c r="B805" s="128" t="s">
        <v>559</v>
      </c>
      <c r="C805" s="128" t="s">
        <v>769</v>
      </c>
      <c r="D805" s="127">
        <v>14156</v>
      </c>
      <c r="E805" s="127">
        <v>212365</v>
      </c>
      <c r="F805" s="126">
        <v>22236.799999999999</v>
      </c>
      <c r="G805" s="125">
        <v>10.471029</v>
      </c>
    </row>
    <row r="806" spans="1:7" s="124" customFormat="1" hidden="1" x14ac:dyDescent="0.35">
      <c r="A806" s="128" t="s">
        <v>1507</v>
      </c>
      <c r="B806" s="128" t="s">
        <v>565</v>
      </c>
      <c r="C806" s="128" t="s">
        <v>858</v>
      </c>
      <c r="D806" s="127">
        <v>5515</v>
      </c>
      <c r="E806" s="127">
        <v>97031</v>
      </c>
      <c r="F806" s="126">
        <v>7852</v>
      </c>
      <c r="G806" s="125">
        <v>8.0922592000000009</v>
      </c>
    </row>
    <row r="807" spans="1:7" s="124" customFormat="1" hidden="1" x14ac:dyDescent="0.35">
      <c r="A807" s="128" t="s">
        <v>1508</v>
      </c>
      <c r="B807" s="128" t="s">
        <v>565</v>
      </c>
      <c r="C807" s="128" t="s">
        <v>774</v>
      </c>
      <c r="D807" s="127">
        <v>13394</v>
      </c>
      <c r="E807" s="127">
        <v>145661</v>
      </c>
      <c r="F807" s="126">
        <v>15702</v>
      </c>
      <c r="G807" s="125">
        <v>10.779824</v>
      </c>
    </row>
    <row r="808" spans="1:7" s="124" customFormat="1" hidden="1" x14ac:dyDescent="0.35">
      <c r="A808" s="128" t="s">
        <v>1509</v>
      </c>
      <c r="B808" s="128" t="s">
        <v>565</v>
      </c>
      <c r="C808" s="128" t="s">
        <v>774</v>
      </c>
      <c r="D808" s="127">
        <v>21783</v>
      </c>
      <c r="E808" s="127">
        <v>217913</v>
      </c>
      <c r="F808" s="126">
        <v>21043</v>
      </c>
      <c r="G808" s="125">
        <v>9.6566060999999994</v>
      </c>
    </row>
    <row r="809" spans="1:7" s="124" customFormat="1" hidden="1" x14ac:dyDescent="0.35">
      <c r="A809" s="128" t="s">
        <v>1510</v>
      </c>
      <c r="B809" s="128" t="s">
        <v>565</v>
      </c>
      <c r="C809" s="128" t="s">
        <v>774</v>
      </c>
      <c r="D809" s="127">
        <v>11811</v>
      </c>
      <c r="E809" s="127">
        <v>110899</v>
      </c>
      <c r="F809" s="126">
        <v>11267</v>
      </c>
      <c r="G809" s="125">
        <v>10.159694999999999</v>
      </c>
    </row>
    <row r="810" spans="1:7" s="124" customFormat="1" hidden="1" x14ac:dyDescent="0.35">
      <c r="A810" s="128" t="s">
        <v>1511</v>
      </c>
      <c r="B810" s="128" t="s">
        <v>565</v>
      </c>
      <c r="C810" s="128" t="s">
        <v>774</v>
      </c>
      <c r="D810" s="127">
        <v>3625</v>
      </c>
      <c r="E810" s="127">
        <v>54246</v>
      </c>
      <c r="F810" s="126">
        <v>5375.1</v>
      </c>
      <c r="G810" s="125">
        <v>9.9087490000000003</v>
      </c>
    </row>
    <row r="811" spans="1:7" s="124" customFormat="1" hidden="1" x14ac:dyDescent="0.35">
      <c r="A811" s="128" t="s">
        <v>1512</v>
      </c>
      <c r="B811" s="128" t="s">
        <v>565</v>
      </c>
      <c r="C811" s="128" t="s">
        <v>774</v>
      </c>
      <c r="D811" s="127">
        <v>11568</v>
      </c>
      <c r="E811" s="127">
        <v>118788</v>
      </c>
      <c r="F811" s="126">
        <v>12555</v>
      </c>
      <c r="G811" s="125">
        <v>10.569248999999999</v>
      </c>
    </row>
    <row r="812" spans="1:7" s="124" customFormat="1" hidden="1" x14ac:dyDescent="0.35">
      <c r="A812" s="128" t="s">
        <v>1513</v>
      </c>
      <c r="B812" s="128" t="s">
        <v>565</v>
      </c>
      <c r="C812" s="128" t="s">
        <v>774</v>
      </c>
      <c r="D812" s="127">
        <v>4850</v>
      </c>
      <c r="E812" s="127">
        <v>49142</v>
      </c>
      <c r="F812" s="126">
        <v>6214</v>
      </c>
      <c r="G812" s="125">
        <v>12.644988</v>
      </c>
    </row>
    <row r="813" spans="1:7" s="124" customFormat="1" hidden="1" x14ac:dyDescent="0.35">
      <c r="A813" s="128" t="s">
        <v>1514</v>
      </c>
      <c r="B813" s="128" t="s">
        <v>565</v>
      </c>
      <c r="C813" s="128" t="s">
        <v>858</v>
      </c>
      <c r="D813" s="127">
        <v>7250</v>
      </c>
      <c r="E813" s="127">
        <v>133949</v>
      </c>
      <c r="F813" s="126">
        <v>13756.7</v>
      </c>
      <c r="G813" s="125">
        <v>10.270103000000001</v>
      </c>
    </row>
    <row r="814" spans="1:7" s="124" customFormat="1" hidden="1" x14ac:dyDescent="0.35">
      <c r="A814" s="128" t="s">
        <v>1515</v>
      </c>
      <c r="B814" s="128" t="s">
        <v>565</v>
      </c>
      <c r="C814" s="128" t="s">
        <v>858</v>
      </c>
      <c r="D814" s="127">
        <v>15864</v>
      </c>
      <c r="E814" s="127">
        <v>246857</v>
      </c>
      <c r="F814" s="126">
        <v>27870.400000000001</v>
      </c>
      <c r="G814" s="125">
        <v>11.290099</v>
      </c>
    </row>
    <row r="815" spans="1:7" s="124" customFormat="1" hidden="1" x14ac:dyDescent="0.35">
      <c r="A815" s="128" t="s">
        <v>1516</v>
      </c>
      <c r="B815" s="128" t="s">
        <v>565</v>
      </c>
      <c r="C815" s="128" t="s">
        <v>858</v>
      </c>
      <c r="D815" s="127">
        <v>6093</v>
      </c>
      <c r="E815" s="127">
        <v>108309</v>
      </c>
      <c r="F815" s="126">
        <v>10714</v>
      </c>
      <c r="G815" s="125">
        <v>9.8920680999999995</v>
      </c>
    </row>
    <row r="816" spans="1:7" s="124" customFormat="1" hidden="1" x14ac:dyDescent="0.35">
      <c r="A816" s="128" t="s">
        <v>922</v>
      </c>
      <c r="B816" s="128" t="s">
        <v>565</v>
      </c>
      <c r="C816" s="128" t="s">
        <v>769</v>
      </c>
      <c r="D816" s="127">
        <v>1756</v>
      </c>
      <c r="E816" s="127">
        <v>18381</v>
      </c>
      <c r="F816" s="126">
        <v>2695</v>
      </c>
      <c r="G816" s="125">
        <v>14.661879000000001</v>
      </c>
    </row>
    <row r="817" spans="1:7" s="124" customFormat="1" hidden="1" x14ac:dyDescent="0.35">
      <c r="A817" s="128" t="s">
        <v>923</v>
      </c>
      <c r="B817" s="128" t="s">
        <v>565</v>
      </c>
      <c r="C817" s="128" t="s">
        <v>769</v>
      </c>
      <c r="D817" s="127">
        <v>752</v>
      </c>
      <c r="E817" s="127">
        <v>8354</v>
      </c>
      <c r="F817" s="126">
        <v>1092.8</v>
      </c>
      <c r="G817" s="125">
        <v>13.081159</v>
      </c>
    </row>
    <row r="818" spans="1:7" s="124" customFormat="1" hidden="1" x14ac:dyDescent="0.35">
      <c r="A818" s="128" t="s">
        <v>1517</v>
      </c>
      <c r="B818" s="128" t="s">
        <v>565</v>
      </c>
      <c r="C818" s="128" t="s">
        <v>774</v>
      </c>
      <c r="D818" s="127">
        <v>128256</v>
      </c>
      <c r="E818" s="127">
        <v>1310455</v>
      </c>
      <c r="F818" s="126">
        <v>127732.6</v>
      </c>
      <c r="G818" s="125">
        <v>9.7471946999999997</v>
      </c>
    </row>
    <row r="819" spans="1:7" s="124" customFormat="1" hidden="1" x14ac:dyDescent="0.35">
      <c r="A819" s="128" t="s">
        <v>1518</v>
      </c>
      <c r="B819" s="128" t="s">
        <v>565</v>
      </c>
      <c r="C819" s="128" t="s">
        <v>858</v>
      </c>
      <c r="D819" s="127">
        <v>15870</v>
      </c>
      <c r="E819" s="127">
        <v>241852</v>
      </c>
      <c r="F819" s="126">
        <v>24160.5</v>
      </c>
      <c r="G819" s="125">
        <v>9.9897870999999991</v>
      </c>
    </row>
    <row r="820" spans="1:7" s="124" customFormat="1" hidden="1" x14ac:dyDescent="0.35">
      <c r="A820" s="128" t="s">
        <v>1519</v>
      </c>
      <c r="B820" s="128" t="s">
        <v>565</v>
      </c>
      <c r="C820" s="128" t="s">
        <v>769</v>
      </c>
      <c r="D820" s="127">
        <v>2320</v>
      </c>
      <c r="E820" s="127">
        <v>34081</v>
      </c>
      <c r="F820" s="126">
        <v>3811.7</v>
      </c>
      <c r="G820" s="125">
        <v>11.184238000000001</v>
      </c>
    </row>
    <row r="821" spans="1:7" s="124" customFormat="1" hidden="1" x14ac:dyDescent="0.35">
      <c r="A821" s="128" t="s">
        <v>1520</v>
      </c>
      <c r="B821" s="128" t="s">
        <v>565</v>
      </c>
      <c r="C821" s="128" t="s">
        <v>858</v>
      </c>
      <c r="D821" s="127">
        <v>72344</v>
      </c>
      <c r="E821" s="127">
        <v>831220</v>
      </c>
      <c r="F821" s="126">
        <v>86415</v>
      </c>
      <c r="G821" s="125">
        <v>10.396165</v>
      </c>
    </row>
    <row r="822" spans="1:7" s="124" customFormat="1" hidden="1" x14ac:dyDescent="0.35">
      <c r="A822" s="128" t="s">
        <v>1521</v>
      </c>
      <c r="B822" s="128" t="s">
        <v>565</v>
      </c>
      <c r="C822" s="128" t="s">
        <v>858</v>
      </c>
      <c r="D822" s="127">
        <v>16431</v>
      </c>
      <c r="E822" s="127">
        <v>317853</v>
      </c>
      <c r="F822" s="126">
        <v>27802.799999999999</v>
      </c>
      <c r="G822" s="125">
        <v>8.7470622999999996</v>
      </c>
    </row>
    <row r="823" spans="1:7" s="124" customFormat="1" hidden="1" x14ac:dyDescent="0.35">
      <c r="A823" s="128" t="s">
        <v>1522</v>
      </c>
      <c r="B823" s="128" t="s">
        <v>565</v>
      </c>
      <c r="C823" s="128" t="s">
        <v>858</v>
      </c>
      <c r="D823" s="127">
        <v>6756</v>
      </c>
      <c r="E823" s="127">
        <v>114466</v>
      </c>
      <c r="F823" s="126">
        <v>10206</v>
      </c>
      <c r="G823" s="125">
        <v>8.9161847000000005</v>
      </c>
    </row>
    <row r="824" spans="1:7" s="124" customFormat="1" hidden="1" x14ac:dyDescent="0.35">
      <c r="A824" s="128" t="s">
        <v>1523</v>
      </c>
      <c r="B824" s="128" t="s">
        <v>565</v>
      </c>
      <c r="C824" s="128" t="s">
        <v>858</v>
      </c>
      <c r="D824" s="127">
        <v>346503</v>
      </c>
      <c r="E824" s="127">
        <v>3834614</v>
      </c>
      <c r="F824" s="126">
        <v>436555</v>
      </c>
      <c r="G824" s="125">
        <v>11.384588000000001</v>
      </c>
    </row>
    <row r="825" spans="1:7" s="124" customFormat="1" hidden="1" x14ac:dyDescent="0.35">
      <c r="A825" s="128" t="s">
        <v>1524</v>
      </c>
      <c r="B825" s="128" t="s">
        <v>565</v>
      </c>
      <c r="C825" s="128" t="s">
        <v>858</v>
      </c>
      <c r="D825" s="127">
        <v>3506</v>
      </c>
      <c r="E825" s="127">
        <v>75823</v>
      </c>
      <c r="F825" s="126">
        <v>7968.1</v>
      </c>
      <c r="G825" s="125">
        <v>10.508817000000001</v>
      </c>
    </row>
    <row r="826" spans="1:7" s="124" customFormat="1" hidden="1" x14ac:dyDescent="0.35">
      <c r="A826" s="128" t="s">
        <v>1525</v>
      </c>
      <c r="B826" s="128" t="s">
        <v>565</v>
      </c>
      <c r="C826" s="128" t="s">
        <v>858</v>
      </c>
      <c r="D826" s="127">
        <v>15184</v>
      </c>
      <c r="E826" s="127">
        <v>240081</v>
      </c>
      <c r="F826" s="126">
        <v>22428.799999999999</v>
      </c>
      <c r="G826" s="125">
        <v>9.3421803000000008</v>
      </c>
    </row>
    <row r="827" spans="1:7" s="124" customFormat="1" hidden="1" x14ac:dyDescent="0.35">
      <c r="A827" s="128" t="s">
        <v>1526</v>
      </c>
      <c r="B827" s="128" t="s">
        <v>565</v>
      </c>
      <c r="C827" s="128" t="s">
        <v>858</v>
      </c>
      <c r="D827" s="127">
        <v>2178</v>
      </c>
      <c r="E827" s="127">
        <v>35335</v>
      </c>
      <c r="F827" s="126">
        <v>3448</v>
      </c>
      <c r="G827" s="125">
        <v>9.7580302999999997</v>
      </c>
    </row>
    <row r="828" spans="1:7" s="124" customFormat="1" hidden="1" x14ac:dyDescent="0.35">
      <c r="A828" s="128" t="s">
        <v>1527</v>
      </c>
      <c r="B828" s="128" t="s">
        <v>1528</v>
      </c>
      <c r="C828" s="128" t="s">
        <v>766</v>
      </c>
      <c r="D828" s="127">
        <v>34954</v>
      </c>
      <c r="E828" s="127">
        <v>288353</v>
      </c>
      <c r="F828" s="126">
        <v>52831.3</v>
      </c>
      <c r="G828" s="125">
        <v>18.321745</v>
      </c>
    </row>
    <row r="829" spans="1:7" s="124" customFormat="1" hidden="1" x14ac:dyDescent="0.35">
      <c r="A829" s="128" t="s">
        <v>1529</v>
      </c>
      <c r="B829" s="128" t="s">
        <v>1528</v>
      </c>
      <c r="C829" s="128" t="s">
        <v>769</v>
      </c>
      <c r="D829" s="127">
        <v>72017</v>
      </c>
      <c r="E829" s="127">
        <v>508822</v>
      </c>
      <c r="F829" s="126">
        <v>102932.6</v>
      </c>
      <c r="G829" s="125">
        <v>20.229589000000001</v>
      </c>
    </row>
    <row r="830" spans="1:7" s="124" customFormat="1" hidden="1" x14ac:dyDescent="0.35">
      <c r="A830" s="128" t="s">
        <v>1530</v>
      </c>
      <c r="B830" s="128" t="s">
        <v>1528</v>
      </c>
      <c r="C830" s="128" t="s">
        <v>766</v>
      </c>
      <c r="D830" s="127">
        <v>377250</v>
      </c>
      <c r="E830" s="127">
        <v>2817153</v>
      </c>
      <c r="F830" s="126">
        <v>549504.5</v>
      </c>
      <c r="G830" s="125">
        <v>19.505668</v>
      </c>
    </row>
    <row r="831" spans="1:7" s="124" customFormat="1" hidden="1" x14ac:dyDescent="0.35">
      <c r="A831" s="128" t="s">
        <v>871</v>
      </c>
      <c r="B831" s="128" t="s">
        <v>1528</v>
      </c>
      <c r="C831" s="128" t="s">
        <v>867</v>
      </c>
      <c r="D831" s="127">
        <v>4</v>
      </c>
      <c r="E831" s="127">
        <v>19</v>
      </c>
      <c r="F831" s="126">
        <v>3.2</v>
      </c>
      <c r="G831" s="125" t="s">
        <v>868</v>
      </c>
    </row>
    <row r="832" spans="1:7" s="124" customFormat="1" hidden="1" x14ac:dyDescent="0.35">
      <c r="A832" s="128" t="s">
        <v>872</v>
      </c>
      <c r="B832" s="128" t="s">
        <v>1528</v>
      </c>
      <c r="C832" s="128" t="s">
        <v>867</v>
      </c>
      <c r="D832" s="127">
        <v>694</v>
      </c>
      <c r="E832" s="127">
        <v>5216</v>
      </c>
      <c r="F832" s="126">
        <v>1064.4000000000001</v>
      </c>
      <c r="G832" s="125" t="s">
        <v>868</v>
      </c>
    </row>
    <row r="833" spans="1:7" s="124" customFormat="1" hidden="1" x14ac:dyDescent="0.35">
      <c r="A833" s="128" t="s">
        <v>873</v>
      </c>
      <c r="B833" s="128" t="s">
        <v>1528</v>
      </c>
      <c r="C833" s="128" t="s">
        <v>867</v>
      </c>
      <c r="D833" s="127">
        <v>1205</v>
      </c>
      <c r="E833" s="127">
        <v>8090</v>
      </c>
      <c r="F833" s="126">
        <v>1321</v>
      </c>
      <c r="G833" s="125" t="s">
        <v>868</v>
      </c>
    </row>
    <row r="834" spans="1:7" s="124" customFormat="1" hidden="1" x14ac:dyDescent="0.35">
      <c r="A834" s="128" t="s">
        <v>1531</v>
      </c>
      <c r="B834" s="128" t="s">
        <v>1528</v>
      </c>
      <c r="C834" s="128" t="s">
        <v>766</v>
      </c>
      <c r="D834" s="127">
        <v>62197</v>
      </c>
      <c r="E834" s="127">
        <v>475108</v>
      </c>
      <c r="F834" s="126">
        <v>89675</v>
      </c>
      <c r="G834" s="125">
        <v>18.874656000000002</v>
      </c>
    </row>
    <row r="835" spans="1:7" s="124" customFormat="1" hidden="1" x14ac:dyDescent="0.35">
      <c r="A835" s="128" t="s">
        <v>1532</v>
      </c>
      <c r="B835" s="128" t="s">
        <v>1533</v>
      </c>
      <c r="C835" s="128" t="s">
        <v>766</v>
      </c>
      <c r="D835" s="127">
        <v>448299</v>
      </c>
      <c r="E835" s="127">
        <v>3774086</v>
      </c>
      <c r="F835" s="126">
        <v>701582.3</v>
      </c>
      <c r="G835" s="125">
        <v>18.589462000000001</v>
      </c>
    </row>
    <row r="836" spans="1:7" s="124" customFormat="1" hidden="1" x14ac:dyDescent="0.35">
      <c r="A836" s="128" t="s">
        <v>1534</v>
      </c>
      <c r="B836" s="128" t="s">
        <v>1533</v>
      </c>
      <c r="C836" s="128" t="s">
        <v>774</v>
      </c>
      <c r="D836" s="127">
        <v>22609</v>
      </c>
      <c r="E836" s="127">
        <v>214722</v>
      </c>
      <c r="F836" s="126">
        <v>35439.699999999997</v>
      </c>
      <c r="G836" s="125">
        <v>16.504923000000002</v>
      </c>
    </row>
    <row r="837" spans="1:7" s="124" customFormat="1" hidden="1" x14ac:dyDescent="0.35">
      <c r="A837" s="128" t="s">
        <v>1535</v>
      </c>
      <c r="B837" s="128" t="s">
        <v>1533</v>
      </c>
      <c r="C837" s="128" t="s">
        <v>766</v>
      </c>
      <c r="D837" s="127">
        <v>865009</v>
      </c>
      <c r="E837" s="127">
        <v>8323585</v>
      </c>
      <c r="F837" s="126">
        <v>1098268.7</v>
      </c>
      <c r="G837" s="125">
        <v>13.194660000000001</v>
      </c>
    </row>
    <row r="838" spans="1:7" s="124" customFormat="1" hidden="1" x14ac:dyDescent="0.35">
      <c r="A838" s="128" t="s">
        <v>1536</v>
      </c>
      <c r="B838" s="128" t="s">
        <v>1533</v>
      </c>
      <c r="C838" s="128" t="s">
        <v>766</v>
      </c>
      <c r="D838" s="127">
        <v>1865736</v>
      </c>
      <c r="E838" s="127">
        <v>12955771</v>
      </c>
      <c r="F838" s="126">
        <v>2254559.2999999998</v>
      </c>
      <c r="G838" s="125">
        <v>17.401969000000001</v>
      </c>
    </row>
    <row r="839" spans="1:7" s="124" customFormat="1" hidden="1" x14ac:dyDescent="0.35">
      <c r="A839" s="128" t="s">
        <v>1537</v>
      </c>
      <c r="B839" s="128" t="s">
        <v>1533</v>
      </c>
      <c r="C839" s="128" t="s">
        <v>766</v>
      </c>
      <c r="D839" s="127">
        <v>61310</v>
      </c>
      <c r="E839" s="127">
        <v>674015</v>
      </c>
      <c r="F839" s="126">
        <v>118719.5</v>
      </c>
      <c r="G839" s="125">
        <v>17.613776999999999</v>
      </c>
    </row>
    <row r="840" spans="1:7" s="124" customFormat="1" hidden="1" x14ac:dyDescent="0.35">
      <c r="A840" s="128" t="s">
        <v>866</v>
      </c>
      <c r="B840" s="128" t="s">
        <v>1533</v>
      </c>
      <c r="C840" s="128" t="s">
        <v>867</v>
      </c>
      <c r="D840" s="127">
        <v>4052</v>
      </c>
      <c r="E840" s="127">
        <v>33488</v>
      </c>
      <c r="F840" s="126">
        <v>5167.6000000000004</v>
      </c>
      <c r="G840" s="125" t="s">
        <v>868</v>
      </c>
    </row>
    <row r="841" spans="1:7" s="124" customFormat="1" hidden="1" x14ac:dyDescent="0.35">
      <c r="A841" s="128" t="s">
        <v>870</v>
      </c>
      <c r="B841" s="128" t="s">
        <v>1533</v>
      </c>
      <c r="C841" s="128" t="s">
        <v>867</v>
      </c>
      <c r="D841" s="127">
        <v>4614</v>
      </c>
      <c r="E841" s="127">
        <v>37389</v>
      </c>
      <c r="F841" s="126">
        <v>7193.4</v>
      </c>
      <c r="G841" s="125" t="s">
        <v>868</v>
      </c>
    </row>
    <row r="842" spans="1:7" s="124" customFormat="1" hidden="1" x14ac:dyDescent="0.35">
      <c r="A842" s="128" t="s">
        <v>871</v>
      </c>
      <c r="B842" s="128" t="s">
        <v>1533</v>
      </c>
      <c r="C842" s="128" t="s">
        <v>867</v>
      </c>
      <c r="D842" s="127">
        <v>26128</v>
      </c>
      <c r="E842" s="127">
        <v>235221</v>
      </c>
      <c r="F842" s="126">
        <v>39657.1</v>
      </c>
      <c r="G842" s="125" t="s">
        <v>868</v>
      </c>
    </row>
    <row r="843" spans="1:7" s="124" customFormat="1" hidden="1" x14ac:dyDescent="0.35">
      <c r="A843" s="128" t="s">
        <v>872</v>
      </c>
      <c r="B843" s="128" t="s">
        <v>1533</v>
      </c>
      <c r="C843" s="128" t="s">
        <v>867</v>
      </c>
      <c r="D843" s="127">
        <v>33897</v>
      </c>
      <c r="E843" s="127">
        <v>259385</v>
      </c>
      <c r="F843" s="126">
        <v>40306.9</v>
      </c>
      <c r="G843" s="125" t="s">
        <v>868</v>
      </c>
    </row>
    <row r="844" spans="1:7" s="124" customFormat="1" hidden="1" x14ac:dyDescent="0.35">
      <c r="A844" s="128" t="s">
        <v>873</v>
      </c>
      <c r="B844" s="128" t="s">
        <v>1533</v>
      </c>
      <c r="C844" s="128" t="s">
        <v>867</v>
      </c>
      <c r="D844" s="127">
        <v>10057</v>
      </c>
      <c r="E844" s="127">
        <v>70899</v>
      </c>
      <c r="F844" s="126">
        <v>12202</v>
      </c>
      <c r="G844" s="125" t="s">
        <v>868</v>
      </c>
    </row>
    <row r="845" spans="1:7" s="124" customFormat="1" hidden="1" x14ac:dyDescent="0.35">
      <c r="A845" s="128" t="s">
        <v>1538</v>
      </c>
      <c r="B845" s="128" t="s">
        <v>550</v>
      </c>
      <c r="C845" s="128" t="s">
        <v>769</v>
      </c>
      <c r="D845" s="127">
        <v>16762</v>
      </c>
      <c r="E845" s="127">
        <v>124950</v>
      </c>
      <c r="F845" s="126">
        <v>21634</v>
      </c>
      <c r="G845" s="125">
        <v>17.314126000000002</v>
      </c>
    </row>
    <row r="846" spans="1:7" s="124" customFormat="1" hidden="1" x14ac:dyDescent="0.35">
      <c r="A846" s="128" t="s">
        <v>1539</v>
      </c>
      <c r="B846" s="128" t="s">
        <v>550</v>
      </c>
      <c r="C846" s="128" t="s">
        <v>769</v>
      </c>
      <c r="D846" s="127">
        <v>5961</v>
      </c>
      <c r="E846" s="127">
        <v>80135</v>
      </c>
      <c r="F846" s="126">
        <v>7708.4</v>
      </c>
      <c r="G846" s="125">
        <v>9.6192674999999994</v>
      </c>
    </row>
    <row r="847" spans="1:7" s="124" customFormat="1" hidden="1" x14ac:dyDescent="0.35">
      <c r="A847" s="128" t="s">
        <v>1540</v>
      </c>
      <c r="B847" s="128" t="s">
        <v>550</v>
      </c>
      <c r="C847" s="128" t="s">
        <v>774</v>
      </c>
      <c r="D847" s="127">
        <v>35828</v>
      </c>
      <c r="E847" s="127">
        <v>278617</v>
      </c>
      <c r="F847" s="126">
        <v>30859</v>
      </c>
      <c r="G847" s="125">
        <v>11.075778</v>
      </c>
    </row>
    <row r="848" spans="1:7" s="124" customFormat="1" hidden="1" x14ac:dyDescent="0.35">
      <c r="A848" s="128" t="s">
        <v>1541</v>
      </c>
      <c r="B848" s="128" t="s">
        <v>550</v>
      </c>
      <c r="C848" s="128" t="s">
        <v>769</v>
      </c>
      <c r="D848" s="127">
        <v>20670</v>
      </c>
      <c r="E848" s="127">
        <v>156034</v>
      </c>
      <c r="F848" s="126">
        <v>21995</v>
      </c>
      <c r="G848" s="125">
        <v>14.096287</v>
      </c>
    </row>
    <row r="849" spans="1:7" s="124" customFormat="1" hidden="1" x14ac:dyDescent="0.35">
      <c r="A849" s="128" t="s">
        <v>1542</v>
      </c>
      <c r="B849" s="128" t="s">
        <v>550</v>
      </c>
      <c r="C849" s="128" t="s">
        <v>766</v>
      </c>
      <c r="D849" s="127">
        <v>91554</v>
      </c>
      <c r="E849" s="127">
        <v>763252</v>
      </c>
      <c r="F849" s="126">
        <v>90335</v>
      </c>
      <c r="G849" s="125">
        <v>11.835540999999999</v>
      </c>
    </row>
    <row r="850" spans="1:7" s="124" customFormat="1" hidden="1" x14ac:dyDescent="0.35">
      <c r="A850" s="128" t="s">
        <v>1543</v>
      </c>
      <c r="B850" s="128" t="s">
        <v>550</v>
      </c>
      <c r="C850" s="128" t="s">
        <v>769</v>
      </c>
      <c r="D850" s="127">
        <v>10057</v>
      </c>
      <c r="E850" s="127">
        <v>96476</v>
      </c>
      <c r="F850" s="126">
        <v>11778.5</v>
      </c>
      <c r="G850" s="125">
        <v>12.208736</v>
      </c>
    </row>
    <row r="851" spans="1:7" s="124" customFormat="1" hidden="1" x14ac:dyDescent="0.35">
      <c r="A851" s="128" t="s">
        <v>1544</v>
      </c>
      <c r="B851" s="128" t="s">
        <v>550</v>
      </c>
      <c r="C851" s="128" t="s">
        <v>769</v>
      </c>
      <c r="D851" s="127">
        <v>27921</v>
      </c>
      <c r="E851" s="127">
        <v>187507</v>
      </c>
      <c r="F851" s="126">
        <v>26446</v>
      </c>
      <c r="G851" s="125">
        <v>14.104006999999999</v>
      </c>
    </row>
    <row r="852" spans="1:7" s="124" customFormat="1" hidden="1" x14ac:dyDescent="0.35">
      <c r="A852" s="128" t="s">
        <v>1545</v>
      </c>
      <c r="B852" s="128" t="s">
        <v>550</v>
      </c>
      <c r="C852" s="128" t="s">
        <v>769</v>
      </c>
      <c r="D852" s="127">
        <v>25477</v>
      </c>
      <c r="E852" s="127">
        <v>149766</v>
      </c>
      <c r="F852" s="126">
        <v>27849.5</v>
      </c>
      <c r="G852" s="125">
        <v>18.595341999999999</v>
      </c>
    </row>
    <row r="853" spans="1:7" s="124" customFormat="1" hidden="1" x14ac:dyDescent="0.35">
      <c r="A853" s="128" t="s">
        <v>1546</v>
      </c>
      <c r="B853" s="128" t="s">
        <v>550</v>
      </c>
      <c r="C853" s="128" t="s">
        <v>769</v>
      </c>
      <c r="D853" s="127">
        <v>7153</v>
      </c>
      <c r="E853" s="127">
        <v>90600</v>
      </c>
      <c r="F853" s="126">
        <v>8425</v>
      </c>
      <c r="G853" s="125">
        <v>9.2991170000000007</v>
      </c>
    </row>
    <row r="854" spans="1:7" s="124" customFormat="1" hidden="1" x14ac:dyDescent="0.35">
      <c r="A854" s="128" t="s">
        <v>1547</v>
      </c>
      <c r="B854" s="128" t="s">
        <v>550</v>
      </c>
      <c r="C854" s="128" t="s">
        <v>774</v>
      </c>
      <c r="D854" s="127">
        <v>7922</v>
      </c>
      <c r="E854" s="127">
        <v>58667</v>
      </c>
      <c r="F854" s="126">
        <v>7353.2</v>
      </c>
      <c r="G854" s="125">
        <v>12.533792</v>
      </c>
    </row>
    <row r="855" spans="1:7" s="124" customFormat="1" hidden="1" x14ac:dyDescent="0.35">
      <c r="A855" s="128" t="s">
        <v>863</v>
      </c>
      <c r="B855" s="128" t="s">
        <v>550</v>
      </c>
      <c r="C855" s="128" t="s">
        <v>27</v>
      </c>
      <c r="D855" s="127">
        <v>9863</v>
      </c>
      <c r="E855" s="127">
        <v>64619</v>
      </c>
      <c r="F855" s="126">
        <v>9121</v>
      </c>
      <c r="G855" s="125">
        <v>14.115043999999999</v>
      </c>
    </row>
    <row r="856" spans="1:7" s="124" customFormat="1" hidden="1" x14ac:dyDescent="0.35">
      <c r="A856" s="128" t="s">
        <v>864</v>
      </c>
      <c r="B856" s="128" t="s">
        <v>550</v>
      </c>
      <c r="C856" s="128" t="s">
        <v>769</v>
      </c>
      <c r="D856" s="127">
        <v>1400</v>
      </c>
      <c r="E856" s="127">
        <v>7626</v>
      </c>
      <c r="F856" s="126">
        <v>1058</v>
      </c>
      <c r="G856" s="125">
        <v>13.87359</v>
      </c>
    </row>
    <row r="857" spans="1:7" s="124" customFormat="1" hidden="1" x14ac:dyDescent="0.35">
      <c r="A857" s="128" t="s">
        <v>1548</v>
      </c>
      <c r="B857" s="128" t="s">
        <v>550</v>
      </c>
      <c r="C857" s="128" t="s">
        <v>769</v>
      </c>
      <c r="D857" s="127">
        <v>16250</v>
      </c>
      <c r="E857" s="127">
        <v>109558</v>
      </c>
      <c r="F857" s="126">
        <v>20175.7</v>
      </c>
      <c r="G857" s="125">
        <v>18.415541999999999</v>
      </c>
    </row>
    <row r="858" spans="1:7" s="124" customFormat="1" hidden="1" x14ac:dyDescent="0.35">
      <c r="A858" s="128" t="s">
        <v>580</v>
      </c>
      <c r="B858" s="128" t="s">
        <v>550</v>
      </c>
      <c r="C858" s="128" t="s">
        <v>766</v>
      </c>
      <c r="D858" s="127">
        <v>480817</v>
      </c>
      <c r="E858" s="127">
        <v>3339524</v>
      </c>
      <c r="F858" s="126">
        <v>484719.5</v>
      </c>
      <c r="G858" s="125">
        <v>14.514628</v>
      </c>
    </row>
    <row r="859" spans="1:7" s="124" customFormat="1" hidden="1" x14ac:dyDescent="0.35">
      <c r="A859" s="128" t="s">
        <v>1549</v>
      </c>
      <c r="B859" s="128" t="s">
        <v>550</v>
      </c>
      <c r="C859" s="128" t="s">
        <v>769</v>
      </c>
      <c r="D859" s="127">
        <v>243</v>
      </c>
      <c r="E859" s="127">
        <v>1775</v>
      </c>
      <c r="F859" s="126">
        <v>298.7</v>
      </c>
      <c r="G859" s="125">
        <v>16.828168999999999</v>
      </c>
    </row>
    <row r="860" spans="1:7" s="124" customFormat="1" hidden="1" x14ac:dyDescent="0.35">
      <c r="A860" s="128" t="s">
        <v>1550</v>
      </c>
      <c r="B860" s="128" t="s">
        <v>550</v>
      </c>
      <c r="C860" s="128" t="s">
        <v>769</v>
      </c>
      <c r="D860" s="127">
        <v>3880</v>
      </c>
      <c r="E860" s="127">
        <v>48803</v>
      </c>
      <c r="F860" s="126">
        <v>5056</v>
      </c>
      <c r="G860" s="125">
        <v>10.360018999999999</v>
      </c>
    </row>
    <row r="861" spans="1:7" s="124" customFormat="1" hidden="1" x14ac:dyDescent="0.35">
      <c r="A861" s="128" t="s">
        <v>936</v>
      </c>
      <c r="B861" s="128" t="s">
        <v>550</v>
      </c>
      <c r="C861" s="128" t="s">
        <v>769</v>
      </c>
      <c r="D861" s="127">
        <v>1445</v>
      </c>
      <c r="E861" s="127">
        <v>9673</v>
      </c>
      <c r="F861" s="126">
        <v>2352.1999999999998</v>
      </c>
      <c r="G861" s="125">
        <v>24.317171999999999</v>
      </c>
    </row>
    <row r="862" spans="1:7" s="124" customFormat="1" hidden="1" x14ac:dyDescent="0.35">
      <c r="A862" s="128" t="s">
        <v>1551</v>
      </c>
      <c r="B862" s="128" t="s">
        <v>550</v>
      </c>
      <c r="C862" s="128" t="s">
        <v>766</v>
      </c>
      <c r="D862" s="127">
        <v>98490</v>
      </c>
      <c r="E862" s="127">
        <v>1132007</v>
      </c>
      <c r="F862" s="126">
        <v>122261</v>
      </c>
      <c r="G862" s="125">
        <v>10.800375000000001</v>
      </c>
    </row>
    <row r="863" spans="1:7" s="124" customFormat="1" hidden="1" x14ac:dyDescent="0.35">
      <c r="A863" s="128" t="s">
        <v>1552</v>
      </c>
      <c r="B863" s="128" t="s">
        <v>550</v>
      </c>
      <c r="C863" s="128" t="s">
        <v>769</v>
      </c>
      <c r="D863" s="127">
        <v>2433</v>
      </c>
      <c r="E863" s="127">
        <v>14194</v>
      </c>
      <c r="F863" s="126">
        <v>2606</v>
      </c>
      <c r="G863" s="125">
        <v>18.359870000000001</v>
      </c>
    </row>
    <row r="864" spans="1:7" s="124" customFormat="1" hidden="1" x14ac:dyDescent="0.35">
      <c r="A864" s="128" t="s">
        <v>871</v>
      </c>
      <c r="B864" s="128" t="s">
        <v>550</v>
      </c>
      <c r="C864" s="128" t="s">
        <v>867</v>
      </c>
      <c r="D864" s="127">
        <v>852</v>
      </c>
      <c r="E864" s="127">
        <v>8001</v>
      </c>
      <c r="F864" s="126">
        <v>1335.4</v>
      </c>
      <c r="G864" s="125" t="s">
        <v>868</v>
      </c>
    </row>
    <row r="865" spans="1:7" s="124" customFormat="1" hidden="1" x14ac:dyDescent="0.35">
      <c r="A865" s="128" t="s">
        <v>872</v>
      </c>
      <c r="B865" s="128" t="s">
        <v>550</v>
      </c>
      <c r="C865" s="128" t="s">
        <v>867</v>
      </c>
      <c r="D865" s="127">
        <v>3185</v>
      </c>
      <c r="E865" s="127">
        <v>28219</v>
      </c>
      <c r="F865" s="126">
        <v>3507.3</v>
      </c>
      <c r="G865" s="125" t="s">
        <v>868</v>
      </c>
    </row>
    <row r="866" spans="1:7" s="124" customFormat="1" hidden="1" x14ac:dyDescent="0.35">
      <c r="A866" s="128" t="s">
        <v>873</v>
      </c>
      <c r="B866" s="128" t="s">
        <v>550</v>
      </c>
      <c r="C866" s="128" t="s">
        <v>867</v>
      </c>
      <c r="D866" s="127">
        <v>350</v>
      </c>
      <c r="E866" s="127">
        <v>3098</v>
      </c>
      <c r="F866" s="126">
        <v>475</v>
      </c>
      <c r="G866" s="125" t="s">
        <v>868</v>
      </c>
    </row>
    <row r="867" spans="1:7" s="124" customFormat="1" hidden="1" x14ac:dyDescent="0.35">
      <c r="A867" s="128" t="s">
        <v>937</v>
      </c>
      <c r="B867" s="128" t="s">
        <v>550</v>
      </c>
      <c r="C867" s="128" t="s">
        <v>769</v>
      </c>
      <c r="D867" s="127">
        <v>3</v>
      </c>
      <c r="E867" s="127">
        <v>11</v>
      </c>
      <c r="F867" s="126">
        <v>2.5</v>
      </c>
      <c r="G867" s="125">
        <v>22.727273</v>
      </c>
    </row>
    <row r="868" spans="1:7" s="124" customFormat="1" hidden="1" x14ac:dyDescent="0.35">
      <c r="A868" s="128" t="s">
        <v>1553</v>
      </c>
      <c r="B868" s="128" t="s">
        <v>546</v>
      </c>
      <c r="C868" s="128" t="s">
        <v>774</v>
      </c>
      <c r="D868" s="127">
        <v>7088</v>
      </c>
      <c r="E868" s="127">
        <v>100013</v>
      </c>
      <c r="F868" s="126">
        <v>10158</v>
      </c>
      <c r="G868" s="125">
        <v>10.15668</v>
      </c>
    </row>
    <row r="869" spans="1:7" s="124" customFormat="1" hidden="1" x14ac:dyDescent="0.35">
      <c r="A869" s="128" t="s">
        <v>1554</v>
      </c>
      <c r="B869" s="128" t="s">
        <v>546</v>
      </c>
      <c r="C869" s="128" t="s">
        <v>769</v>
      </c>
      <c r="D869" s="127">
        <v>5141</v>
      </c>
      <c r="E869" s="127">
        <v>83402</v>
      </c>
      <c r="F869" s="126">
        <v>6274.2</v>
      </c>
      <c r="G869" s="125">
        <v>7.5228412000000002</v>
      </c>
    </row>
    <row r="870" spans="1:7" s="124" customFormat="1" hidden="1" x14ac:dyDescent="0.35">
      <c r="A870" s="128" t="s">
        <v>579</v>
      </c>
      <c r="B870" s="128" t="s">
        <v>546</v>
      </c>
      <c r="C870" s="128" t="s">
        <v>766</v>
      </c>
      <c r="D870" s="127">
        <v>871439</v>
      </c>
      <c r="E870" s="127">
        <v>10415348</v>
      </c>
      <c r="F870" s="126">
        <v>1210170.1000000001</v>
      </c>
      <c r="G870" s="125">
        <v>11.619104</v>
      </c>
    </row>
    <row r="871" spans="1:7" s="124" customFormat="1" hidden="1" x14ac:dyDescent="0.35">
      <c r="A871" s="128" t="s">
        <v>1555</v>
      </c>
      <c r="B871" s="128" t="s">
        <v>546</v>
      </c>
      <c r="C871" s="128" t="s">
        <v>858</v>
      </c>
      <c r="D871" s="127">
        <v>14259</v>
      </c>
      <c r="E871" s="127">
        <v>216958</v>
      </c>
      <c r="F871" s="126">
        <v>21571</v>
      </c>
      <c r="G871" s="125">
        <v>9.9424773000000002</v>
      </c>
    </row>
    <row r="872" spans="1:7" s="124" customFormat="1" hidden="1" x14ac:dyDescent="0.35">
      <c r="A872" s="128" t="s">
        <v>1089</v>
      </c>
      <c r="B872" s="128" t="s">
        <v>546</v>
      </c>
      <c r="C872" s="128" t="s">
        <v>769</v>
      </c>
      <c r="D872" s="127">
        <v>1506</v>
      </c>
      <c r="E872" s="127">
        <v>16395</v>
      </c>
      <c r="F872" s="126">
        <v>1619</v>
      </c>
      <c r="G872" s="125">
        <v>9.8749619000000006</v>
      </c>
    </row>
    <row r="873" spans="1:7" s="124" customFormat="1" hidden="1" x14ac:dyDescent="0.35">
      <c r="A873" s="128" t="s">
        <v>578</v>
      </c>
      <c r="B873" s="128" t="s">
        <v>546</v>
      </c>
      <c r="C873" s="128" t="s">
        <v>766</v>
      </c>
      <c r="D873" s="127">
        <v>316299</v>
      </c>
      <c r="E873" s="127">
        <v>2769298</v>
      </c>
      <c r="F873" s="126">
        <v>302582.8</v>
      </c>
      <c r="G873" s="125">
        <v>10.926335999999999</v>
      </c>
    </row>
    <row r="874" spans="1:7" s="124" customFormat="1" hidden="1" x14ac:dyDescent="0.35">
      <c r="A874" s="128" t="s">
        <v>866</v>
      </c>
      <c r="B874" s="128" t="s">
        <v>546</v>
      </c>
      <c r="C874" s="128" t="s">
        <v>867</v>
      </c>
      <c r="D874" s="127">
        <v>122</v>
      </c>
      <c r="E874" s="127">
        <v>1315</v>
      </c>
      <c r="F874" s="126">
        <v>167.4</v>
      </c>
      <c r="G874" s="125" t="s">
        <v>868</v>
      </c>
    </row>
    <row r="875" spans="1:7" s="124" customFormat="1" hidden="1" x14ac:dyDescent="0.35">
      <c r="A875" s="128" t="s">
        <v>870</v>
      </c>
      <c r="B875" s="128" t="s">
        <v>546</v>
      </c>
      <c r="C875" s="128" t="s">
        <v>867</v>
      </c>
      <c r="D875" s="127">
        <v>746</v>
      </c>
      <c r="E875" s="127">
        <v>8441</v>
      </c>
      <c r="F875" s="126">
        <v>1350.5</v>
      </c>
      <c r="G875" s="125" t="s">
        <v>868</v>
      </c>
    </row>
    <row r="876" spans="1:7" s="124" customFormat="1" hidden="1" x14ac:dyDescent="0.35">
      <c r="A876" s="128" t="s">
        <v>871</v>
      </c>
      <c r="B876" s="128" t="s">
        <v>546</v>
      </c>
      <c r="C876" s="128" t="s">
        <v>867</v>
      </c>
      <c r="D876" s="127">
        <v>3462</v>
      </c>
      <c r="E876" s="127">
        <v>38027</v>
      </c>
      <c r="F876" s="126">
        <v>5093.8999999999996</v>
      </c>
      <c r="G876" s="125" t="s">
        <v>868</v>
      </c>
    </row>
    <row r="877" spans="1:7" s="124" customFormat="1" hidden="1" x14ac:dyDescent="0.35">
      <c r="A877" s="128" t="s">
        <v>872</v>
      </c>
      <c r="B877" s="128" t="s">
        <v>546</v>
      </c>
      <c r="C877" s="128" t="s">
        <v>867</v>
      </c>
      <c r="D877" s="127">
        <v>13378</v>
      </c>
      <c r="E877" s="127">
        <v>156192</v>
      </c>
      <c r="F877" s="126">
        <v>20813</v>
      </c>
      <c r="G877" s="125" t="s">
        <v>868</v>
      </c>
    </row>
    <row r="878" spans="1:7" s="124" customFormat="1" hidden="1" x14ac:dyDescent="0.35">
      <c r="A878" s="128" t="s">
        <v>907</v>
      </c>
      <c r="B878" s="128" t="s">
        <v>546</v>
      </c>
      <c r="C878" s="128" t="s">
        <v>769</v>
      </c>
      <c r="D878" s="127">
        <v>4</v>
      </c>
      <c r="E878" s="127">
        <v>44</v>
      </c>
      <c r="F878" s="126">
        <v>4.5</v>
      </c>
      <c r="G878" s="125">
        <v>10.227273</v>
      </c>
    </row>
    <row r="879" spans="1:7" s="124" customFormat="1" hidden="1" x14ac:dyDescent="0.35">
      <c r="A879" s="128" t="s">
        <v>873</v>
      </c>
      <c r="B879" s="128" t="s">
        <v>546</v>
      </c>
      <c r="C879" s="128" t="s">
        <v>867</v>
      </c>
      <c r="D879" s="127">
        <v>12389</v>
      </c>
      <c r="E879" s="127">
        <v>119385</v>
      </c>
      <c r="F879" s="126">
        <v>13923</v>
      </c>
      <c r="G879" s="125" t="s">
        <v>868</v>
      </c>
    </row>
    <row r="880" spans="1:7" s="124" customFormat="1" hidden="1" x14ac:dyDescent="0.35">
      <c r="A880" s="128" t="s">
        <v>909</v>
      </c>
      <c r="B880" s="128" t="s">
        <v>546</v>
      </c>
      <c r="C880" s="128" t="s">
        <v>769</v>
      </c>
      <c r="D880" s="127">
        <v>21190</v>
      </c>
      <c r="E880" s="127">
        <v>310363</v>
      </c>
      <c r="F880" s="126">
        <v>42286.3</v>
      </c>
      <c r="G880" s="125">
        <v>13.624788000000001</v>
      </c>
    </row>
    <row r="881" spans="1:7" s="124" customFormat="1" hidden="1" x14ac:dyDescent="0.35">
      <c r="A881" s="128" t="s">
        <v>1556</v>
      </c>
      <c r="B881" s="128" t="s">
        <v>546</v>
      </c>
      <c r="C881" s="128" t="s">
        <v>769</v>
      </c>
      <c r="D881" s="127">
        <v>4550</v>
      </c>
      <c r="E881" s="127">
        <v>56321</v>
      </c>
      <c r="F881" s="126">
        <v>5727.3</v>
      </c>
      <c r="G881" s="125">
        <v>10.169031</v>
      </c>
    </row>
    <row r="882" spans="1:7" s="124" customFormat="1" hidden="1" x14ac:dyDescent="0.35">
      <c r="A882" s="128" t="s">
        <v>1557</v>
      </c>
      <c r="B882" s="128" t="s">
        <v>1558</v>
      </c>
      <c r="C882" s="128" t="s">
        <v>766</v>
      </c>
      <c r="D882" s="127">
        <v>215501</v>
      </c>
      <c r="E882" s="127">
        <v>1829227</v>
      </c>
      <c r="F882" s="126">
        <v>338949.5</v>
      </c>
      <c r="G882" s="125">
        <v>18.529658000000001</v>
      </c>
    </row>
    <row r="883" spans="1:7" s="124" customFormat="1" hidden="1" x14ac:dyDescent="0.35">
      <c r="A883" s="128" t="s">
        <v>1559</v>
      </c>
      <c r="B883" s="128" t="s">
        <v>1558</v>
      </c>
      <c r="C883" s="128" t="s">
        <v>774</v>
      </c>
      <c r="D883" s="127">
        <v>8791</v>
      </c>
      <c r="E883" s="127">
        <v>157185</v>
      </c>
      <c r="F883" s="126">
        <v>7614.5</v>
      </c>
      <c r="G883" s="125">
        <v>4.8442917999999997</v>
      </c>
    </row>
    <row r="884" spans="1:7" s="124" customFormat="1" hidden="1" x14ac:dyDescent="0.35">
      <c r="A884" s="128" t="s">
        <v>1560</v>
      </c>
      <c r="B884" s="128" t="s">
        <v>1558</v>
      </c>
      <c r="C884" s="128" t="s">
        <v>766</v>
      </c>
      <c r="D884" s="127">
        <v>2482139</v>
      </c>
      <c r="E884" s="127">
        <v>11344135</v>
      </c>
      <c r="F884" s="126">
        <v>3099816</v>
      </c>
      <c r="G884" s="125">
        <v>27.325274</v>
      </c>
    </row>
    <row r="885" spans="1:7" s="124" customFormat="1" hidden="1" x14ac:dyDescent="0.35">
      <c r="A885" s="128" t="s">
        <v>1561</v>
      </c>
      <c r="B885" s="128" t="s">
        <v>1558</v>
      </c>
      <c r="C885" s="128" t="s">
        <v>766</v>
      </c>
      <c r="D885" s="127">
        <v>646</v>
      </c>
      <c r="E885" s="127">
        <v>5266</v>
      </c>
      <c r="F885" s="126">
        <v>1869</v>
      </c>
      <c r="G885" s="125">
        <v>35.491833999999997</v>
      </c>
    </row>
    <row r="886" spans="1:7" s="124" customFormat="1" hidden="1" x14ac:dyDescent="0.35">
      <c r="A886" s="128" t="s">
        <v>1562</v>
      </c>
      <c r="B886" s="128" t="s">
        <v>1558</v>
      </c>
      <c r="C886" s="128" t="s">
        <v>774</v>
      </c>
      <c r="D886" s="127">
        <v>16146</v>
      </c>
      <c r="E886" s="127">
        <v>159248</v>
      </c>
      <c r="F886" s="126">
        <v>13864.3</v>
      </c>
      <c r="G886" s="125">
        <v>8.7061062000000007</v>
      </c>
    </row>
    <row r="887" spans="1:7" s="124" customFormat="1" hidden="1" x14ac:dyDescent="0.35">
      <c r="A887" s="128" t="s">
        <v>1563</v>
      </c>
      <c r="B887" s="128" t="s">
        <v>1558</v>
      </c>
      <c r="C887" s="128" t="s">
        <v>27</v>
      </c>
      <c r="D887" s="127">
        <v>1024508</v>
      </c>
      <c r="E887" s="127">
        <v>9535372</v>
      </c>
      <c r="F887" s="126">
        <v>2104767.7000000002</v>
      </c>
      <c r="G887" s="125">
        <v>22.073263000000001</v>
      </c>
    </row>
    <row r="888" spans="1:7" s="124" customFormat="1" hidden="1" x14ac:dyDescent="0.35">
      <c r="A888" s="128" t="s">
        <v>1564</v>
      </c>
      <c r="B888" s="128" t="s">
        <v>1558</v>
      </c>
      <c r="C888" s="128" t="s">
        <v>766</v>
      </c>
      <c r="D888" s="127">
        <v>678499</v>
      </c>
      <c r="E888" s="127">
        <v>6074761</v>
      </c>
      <c r="F888" s="126">
        <v>784144.1</v>
      </c>
      <c r="G888" s="125">
        <v>12.90823</v>
      </c>
    </row>
    <row r="889" spans="1:7" s="124" customFormat="1" hidden="1" x14ac:dyDescent="0.35">
      <c r="A889" s="128" t="s">
        <v>1565</v>
      </c>
      <c r="B889" s="128" t="s">
        <v>1558</v>
      </c>
      <c r="C889" s="128" t="s">
        <v>766</v>
      </c>
      <c r="D889" s="127">
        <v>1341789</v>
      </c>
      <c r="E889" s="127">
        <v>10510294</v>
      </c>
      <c r="F889" s="126">
        <v>1565320.1</v>
      </c>
      <c r="G889" s="125">
        <v>14.893209000000001</v>
      </c>
    </row>
    <row r="890" spans="1:7" s="124" customFormat="1" hidden="1" x14ac:dyDescent="0.35">
      <c r="A890" s="128" t="s">
        <v>1566</v>
      </c>
      <c r="B890" s="128" t="s">
        <v>1558</v>
      </c>
      <c r="C890" s="128" t="s">
        <v>766</v>
      </c>
      <c r="D890" s="127">
        <v>134506</v>
      </c>
      <c r="E890" s="127">
        <v>1068653</v>
      </c>
      <c r="F890" s="126">
        <v>212116.3</v>
      </c>
      <c r="G890" s="125">
        <v>19.848941</v>
      </c>
    </row>
    <row r="891" spans="1:7" s="124" customFormat="1" hidden="1" x14ac:dyDescent="0.35">
      <c r="A891" s="128" t="s">
        <v>1567</v>
      </c>
      <c r="B891" s="128" t="s">
        <v>1558</v>
      </c>
      <c r="C891" s="128" t="s">
        <v>766</v>
      </c>
      <c r="D891" s="127">
        <v>3276</v>
      </c>
      <c r="E891" s="127">
        <v>30775</v>
      </c>
      <c r="F891" s="126">
        <v>3238.3</v>
      </c>
      <c r="G891" s="125">
        <v>10.522501999999999</v>
      </c>
    </row>
    <row r="892" spans="1:7" s="124" customFormat="1" hidden="1" x14ac:dyDescent="0.35">
      <c r="A892" s="128" t="s">
        <v>1568</v>
      </c>
      <c r="B892" s="128" t="s">
        <v>1558</v>
      </c>
      <c r="C892" s="128" t="s">
        <v>766</v>
      </c>
      <c r="D892" s="127">
        <v>287962</v>
      </c>
      <c r="E892" s="127">
        <v>2398911</v>
      </c>
      <c r="F892" s="126">
        <v>324748.5</v>
      </c>
      <c r="G892" s="125">
        <v>13.537330000000001</v>
      </c>
    </row>
    <row r="893" spans="1:7" s="124" customFormat="1" hidden="1" x14ac:dyDescent="0.35">
      <c r="A893" s="128" t="s">
        <v>866</v>
      </c>
      <c r="B893" s="128" t="s">
        <v>1558</v>
      </c>
      <c r="C893" s="128" t="s">
        <v>867</v>
      </c>
      <c r="D893" s="127">
        <v>3249</v>
      </c>
      <c r="E893" s="127">
        <v>22766</v>
      </c>
      <c r="F893" s="126">
        <v>3910</v>
      </c>
      <c r="G893" s="125" t="s">
        <v>868</v>
      </c>
    </row>
    <row r="894" spans="1:7" s="124" customFormat="1" hidden="1" x14ac:dyDescent="0.35">
      <c r="A894" s="128" t="s">
        <v>870</v>
      </c>
      <c r="B894" s="128" t="s">
        <v>1558</v>
      </c>
      <c r="C894" s="128" t="s">
        <v>867</v>
      </c>
      <c r="D894" s="127">
        <v>8661</v>
      </c>
      <c r="E894" s="127">
        <v>72210</v>
      </c>
      <c r="F894" s="126">
        <v>15075.6</v>
      </c>
      <c r="G894" s="125" t="s">
        <v>868</v>
      </c>
    </row>
    <row r="895" spans="1:7" s="124" customFormat="1" hidden="1" x14ac:dyDescent="0.35">
      <c r="A895" s="128" t="s">
        <v>871</v>
      </c>
      <c r="B895" s="128" t="s">
        <v>1558</v>
      </c>
      <c r="C895" s="128" t="s">
        <v>867</v>
      </c>
      <c r="D895" s="127">
        <v>5794</v>
      </c>
      <c r="E895" s="127">
        <v>43717</v>
      </c>
      <c r="F895" s="126">
        <v>9562.1</v>
      </c>
      <c r="G895" s="125" t="s">
        <v>868</v>
      </c>
    </row>
    <row r="896" spans="1:7" s="124" customFormat="1" hidden="1" x14ac:dyDescent="0.35">
      <c r="A896" s="128" t="s">
        <v>872</v>
      </c>
      <c r="B896" s="128" t="s">
        <v>1558</v>
      </c>
      <c r="C896" s="128" t="s">
        <v>867</v>
      </c>
      <c r="D896" s="127">
        <v>30537</v>
      </c>
      <c r="E896" s="127">
        <v>210374</v>
      </c>
      <c r="F896" s="126">
        <v>40196.800000000003</v>
      </c>
      <c r="G896" s="125" t="s">
        <v>868</v>
      </c>
    </row>
    <row r="897" spans="1:7" s="124" customFormat="1" hidden="1" x14ac:dyDescent="0.35">
      <c r="A897" s="128" t="s">
        <v>873</v>
      </c>
      <c r="B897" s="128" t="s">
        <v>1558</v>
      </c>
      <c r="C897" s="128" t="s">
        <v>867</v>
      </c>
      <c r="D897" s="127">
        <v>16990</v>
      </c>
      <c r="E897" s="127">
        <v>117765</v>
      </c>
      <c r="F897" s="126">
        <v>20327.599999999999</v>
      </c>
      <c r="G897" s="125" t="s">
        <v>868</v>
      </c>
    </row>
    <row r="898" spans="1:7" s="124" customFormat="1" hidden="1" x14ac:dyDescent="0.35">
      <c r="A898" s="128" t="s">
        <v>1569</v>
      </c>
      <c r="B898" s="128" t="s">
        <v>1558</v>
      </c>
      <c r="C898" s="128" t="s">
        <v>774</v>
      </c>
      <c r="D898" s="127">
        <v>8200</v>
      </c>
      <c r="E898" s="127">
        <v>117184</v>
      </c>
      <c r="F898" s="126">
        <v>6027.8</v>
      </c>
      <c r="G898" s="125">
        <v>5.1438762999999996</v>
      </c>
    </row>
    <row r="899" spans="1:7" s="124" customFormat="1" hidden="1" x14ac:dyDescent="0.35">
      <c r="A899" s="128" t="s">
        <v>1570</v>
      </c>
      <c r="B899" s="128" t="s">
        <v>1558</v>
      </c>
      <c r="C899" s="128" t="s">
        <v>774</v>
      </c>
      <c r="D899" s="127">
        <v>16275</v>
      </c>
      <c r="E899" s="127">
        <v>230903</v>
      </c>
      <c r="F899" s="126">
        <v>15134.1</v>
      </c>
      <c r="G899" s="125">
        <v>6.5543107000000003</v>
      </c>
    </row>
    <row r="900" spans="1:7" s="124" customFormat="1" hidden="1" x14ac:dyDescent="0.35">
      <c r="A900" s="128" t="s">
        <v>1571</v>
      </c>
      <c r="B900" s="128" t="s">
        <v>1558</v>
      </c>
      <c r="C900" s="128" t="s">
        <v>774</v>
      </c>
      <c r="D900" s="127">
        <v>13258</v>
      </c>
      <c r="E900" s="127">
        <v>122563</v>
      </c>
      <c r="F900" s="126">
        <v>16440</v>
      </c>
      <c r="G900" s="125">
        <v>13.41351</v>
      </c>
    </row>
    <row r="901" spans="1:7" s="124" customFormat="1" hidden="1" x14ac:dyDescent="0.35">
      <c r="A901" s="128" t="s">
        <v>1572</v>
      </c>
      <c r="B901" s="128" t="s">
        <v>1558</v>
      </c>
      <c r="C901" s="128" t="s">
        <v>774</v>
      </c>
      <c r="D901" s="127">
        <v>4706</v>
      </c>
      <c r="E901" s="127">
        <v>59645</v>
      </c>
      <c r="F901" s="126">
        <v>3657.1</v>
      </c>
      <c r="G901" s="125">
        <v>6.1314444000000003</v>
      </c>
    </row>
    <row r="902" spans="1:7" s="124" customFormat="1" hidden="1" x14ac:dyDescent="0.35">
      <c r="A902" s="128" t="s">
        <v>1573</v>
      </c>
      <c r="B902" s="128" t="s">
        <v>1574</v>
      </c>
      <c r="C902" s="128" t="s">
        <v>769</v>
      </c>
      <c r="D902" s="127">
        <v>17443</v>
      </c>
      <c r="E902" s="127">
        <v>222421</v>
      </c>
      <c r="F902" s="126">
        <v>37579</v>
      </c>
      <c r="G902" s="125">
        <v>16.895437000000001</v>
      </c>
    </row>
    <row r="903" spans="1:7" s="124" customFormat="1" hidden="1" x14ac:dyDescent="0.35">
      <c r="A903" s="128" t="s">
        <v>1575</v>
      </c>
      <c r="B903" s="128" t="s">
        <v>1574</v>
      </c>
      <c r="C903" s="128" t="s">
        <v>769</v>
      </c>
      <c r="D903" s="127">
        <v>11178</v>
      </c>
      <c r="E903" s="127">
        <v>181679</v>
      </c>
      <c r="F903" s="126">
        <v>30581</v>
      </c>
      <c r="G903" s="125">
        <v>16.832435</v>
      </c>
    </row>
    <row r="904" spans="1:7" s="124" customFormat="1" hidden="1" x14ac:dyDescent="0.35">
      <c r="A904" s="128" t="s">
        <v>1576</v>
      </c>
      <c r="B904" s="128" t="s">
        <v>1574</v>
      </c>
      <c r="C904" s="128" t="s">
        <v>774</v>
      </c>
      <c r="D904" s="127">
        <v>12884</v>
      </c>
      <c r="E904" s="127">
        <v>102011</v>
      </c>
      <c r="F904" s="126">
        <v>15398</v>
      </c>
      <c r="G904" s="125">
        <v>15.094450999999999</v>
      </c>
    </row>
    <row r="905" spans="1:7" s="124" customFormat="1" hidden="1" x14ac:dyDescent="0.35">
      <c r="A905" s="128" t="s">
        <v>1577</v>
      </c>
      <c r="B905" s="128" t="s">
        <v>1574</v>
      </c>
      <c r="C905" s="128" t="s">
        <v>774</v>
      </c>
      <c r="D905" s="127">
        <v>7011</v>
      </c>
      <c r="E905" s="127">
        <v>83923</v>
      </c>
      <c r="F905" s="126">
        <v>9367</v>
      </c>
      <c r="G905" s="125">
        <v>11.161422</v>
      </c>
    </row>
    <row r="906" spans="1:7" s="124" customFormat="1" hidden="1" x14ac:dyDescent="0.35">
      <c r="A906" s="128" t="s">
        <v>1578</v>
      </c>
      <c r="B906" s="128" t="s">
        <v>1574</v>
      </c>
      <c r="C906" s="128" t="s">
        <v>774</v>
      </c>
      <c r="D906" s="127">
        <v>65104</v>
      </c>
      <c r="E906" s="127">
        <v>404263</v>
      </c>
      <c r="F906" s="126">
        <v>58956.9</v>
      </c>
      <c r="G906" s="125">
        <v>14.583798</v>
      </c>
    </row>
    <row r="907" spans="1:7" s="124" customFormat="1" hidden="1" x14ac:dyDescent="0.35">
      <c r="A907" s="128" t="s">
        <v>1579</v>
      </c>
      <c r="B907" s="128" t="s">
        <v>1574</v>
      </c>
      <c r="C907" s="128" t="s">
        <v>774</v>
      </c>
      <c r="D907" s="127">
        <v>13096</v>
      </c>
      <c r="E907" s="127">
        <v>91297</v>
      </c>
      <c r="F907" s="126">
        <v>10569.8</v>
      </c>
      <c r="G907" s="125">
        <v>11.577379000000001</v>
      </c>
    </row>
    <row r="908" spans="1:7" s="124" customFormat="1" hidden="1" x14ac:dyDescent="0.35">
      <c r="A908" s="128" t="s">
        <v>1580</v>
      </c>
      <c r="B908" s="128" t="s">
        <v>1574</v>
      </c>
      <c r="C908" s="128" t="s">
        <v>774</v>
      </c>
      <c r="D908" s="127">
        <v>23743</v>
      </c>
      <c r="E908" s="127">
        <v>180336</v>
      </c>
      <c r="F908" s="126">
        <v>24069.8</v>
      </c>
      <c r="G908" s="125">
        <v>13.347196</v>
      </c>
    </row>
    <row r="909" spans="1:7" s="124" customFormat="1" hidden="1" x14ac:dyDescent="0.35">
      <c r="A909" s="128" t="s">
        <v>1581</v>
      </c>
      <c r="B909" s="128" t="s">
        <v>1574</v>
      </c>
      <c r="C909" s="128" t="s">
        <v>774</v>
      </c>
      <c r="D909" s="127">
        <v>5826</v>
      </c>
      <c r="E909" s="127">
        <v>51146</v>
      </c>
      <c r="F909" s="126">
        <v>7904</v>
      </c>
      <c r="G909" s="125">
        <v>15.453799</v>
      </c>
    </row>
    <row r="910" spans="1:7" s="124" customFormat="1" hidden="1" x14ac:dyDescent="0.35">
      <c r="A910" s="128" t="s">
        <v>1582</v>
      </c>
      <c r="B910" s="128" t="s">
        <v>1574</v>
      </c>
      <c r="C910" s="128" t="s">
        <v>774</v>
      </c>
      <c r="D910" s="127">
        <v>26654</v>
      </c>
      <c r="E910" s="127">
        <v>251963</v>
      </c>
      <c r="F910" s="126">
        <v>40676.9</v>
      </c>
      <c r="G910" s="125">
        <v>16.143996999999999</v>
      </c>
    </row>
    <row r="911" spans="1:7" s="124" customFormat="1" hidden="1" x14ac:dyDescent="0.35">
      <c r="A911" s="128" t="s">
        <v>1583</v>
      </c>
      <c r="B911" s="128" t="s">
        <v>1574</v>
      </c>
      <c r="C911" s="128" t="s">
        <v>774</v>
      </c>
      <c r="D911" s="127">
        <v>8435</v>
      </c>
      <c r="E911" s="127">
        <v>86428</v>
      </c>
      <c r="F911" s="126">
        <v>10075</v>
      </c>
      <c r="G911" s="125">
        <v>11.657102</v>
      </c>
    </row>
    <row r="912" spans="1:7" s="124" customFormat="1" hidden="1" x14ac:dyDescent="0.35">
      <c r="A912" s="128" t="s">
        <v>1584</v>
      </c>
      <c r="B912" s="128" t="s">
        <v>1574</v>
      </c>
      <c r="C912" s="128" t="s">
        <v>774</v>
      </c>
      <c r="D912" s="127">
        <v>12119</v>
      </c>
      <c r="E912" s="127">
        <v>94280</v>
      </c>
      <c r="F912" s="126">
        <v>7350</v>
      </c>
      <c r="G912" s="125">
        <v>7.7959269999999998</v>
      </c>
    </row>
    <row r="913" spans="1:7" s="124" customFormat="1" hidden="1" x14ac:dyDescent="0.35">
      <c r="A913" s="128" t="s">
        <v>1585</v>
      </c>
      <c r="B913" s="128" t="s">
        <v>1574</v>
      </c>
      <c r="C913" s="128" t="s">
        <v>774</v>
      </c>
      <c r="D913" s="127">
        <v>6579</v>
      </c>
      <c r="E913" s="127">
        <v>75651</v>
      </c>
      <c r="F913" s="126">
        <v>8271</v>
      </c>
      <c r="G913" s="125">
        <v>10.933101000000001</v>
      </c>
    </row>
    <row r="914" spans="1:7" s="124" customFormat="1" hidden="1" x14ac:dyDescent="0.35">
      <c r="A914" s="128" t="s">
        <v>1586</v>
      </c>
      <c r="B914" s="128" t="s">
        <v>1574</v>
      </c>
      <c r="C914" s="128" t="s">
        <v>774</v>
      </c>
      <c r="D914" s="127">
        <v>10715</v>
      </c>
      <c r="E914" s="127">
        <v>86674</v>
      </c>
      <c r="F914" s="126">
        <v>12648.6</v>
      </c>
      <c r="G914" s="125">
        <v>14.593304</v>
      </c>
    </row>
    <row r="915" spans="1:7" s="124" customFormat="1" hidden="1" x14ac:dyDescent="0.35">
      <c r="A915" s="128" t="s">
        <v>1587</v>
      </c>
      <c r="B915" s="128" t="s">
        <v>1574</v>
      </c>
      <c r="C915" s="128" t="s">
        <v>774</v>
      </c>
      <c r="D915" s="127">
        <v>9786</v>
      </c>
      <c r="E915" s="127">
        <v>89816</v>
      </c>
      <c r="F915" s="126">
        <v>10508.4</v>
      </c>
      <c r="G915" s="125">
        <v>11.699920000000001</v>
      </c>
    </row>
    <row r="916" spans="1:7" s="124" customFormat="1" hidden="1" x14ac:dyDescent="0.35">
      <c r="A916" s="128" t="s">
        <v>1588</v>
      </c>
      <c r="B916" s="128" t="s">
        <v>1574</v>
      </c>
      <c r="C916" s="128" t="s">
        <v>774</v>
      </c>
      <c r="D916" s="127">
        <v>3748</v>
      </c>
      <c r="E916" s="127">
        <v>37608</v>
      </c>
      <c r="F916" s="126">
        <v>4756.8999999999996</v>
      </c>
      <c r="G916" s="125">
        <v>12.648638999999999</v>
      </c>
    </row>
    <row r="917" spans="1:7" s="124" customFormat="1" hidden="1" x14ac:dyDescent="0.35">
      <c r="A917" s="128" t="s">
        <v>1589</v>
      </c>
      <c r="B917" s="128" t="s">
        <v>1574</v>
      </c>
      <c r="C917" s="128" t="s">
        <v>774</v>
      </c>
      <c r="D917" s="127">
        <v>12094</v>
      </c>
      <c r="E917" s="127">
        <v>121156</v>
      </c>
      <c r="F917" s="126">
        <v>12454</v>
      </c>
      <c r="G917" s="125">
        <v>10.279309</v>
      </c>
    </row>
    <row r="918" spans="1:7" s="124" customFormat="1" hidden="1" x14ac:dyDescent="0.35">
      <c r="A918" s="128" t="s">
        <v>1590</v>
      </c>
      <c r="B918" s="128" t="s">
        <v>1574</v>
      </c>
      <c r="C918" s="128" t="s">
        <v>774</v>
      </c>
      <c r="D918" s="127">
        <v>5200</v>
      </c>
      <c r="E918" s="127">
        <v>49702</v>
      </c>
      <c r="F918" s="126">
        <v>5727</v>
      </c>
      <c r="G918" s="125">
        <v>11.522675</v>
      </c>
    </row>
    <row r="919" spans="1:7" s="124" customFormat="1" hidden="1" x14ac:dyDescent="0.35">
      <c r="A919" s="128" t="s">
        <v>1591</v>
      </c>
      <c r="B919" s="128" t="s">
        <v>1574</v>
      </c>
      <c r="C919" s="128" t="s">
        <v>774</v>
      </c>
      <c r="D919" s="127">
        <v>15587</v>
      </c>
      <c r="E919" s="127">
        <v>174149</v>
      </c>
      <c r="F919" s="126">
        <v>21600</v>
      </c>
      <c r="G919" s="125">
        <v>12.403172</v>
      </c>
    </row>
    <row r="920" spans="1:7" s="124" customFormat="1" hidden="1" x14ac:dyDescent="0.35">
      <c r="A920" s="128" t="s">
        <v>1592</v>
      </c>
      <c r="B920" s="128" t="s">
        <v>1574</v>
      </c>
      <c r="C920" s="128" t="s">
        <v>766</v>
      </c>
      <c r="D920" s="127">
        <v>165278</v>
      </c>
      <c r="E920" s="127">
        <v>1267429</v>
      </c>
      <c r="F920" s="126">
        <v>162934</v>
      </c>
      <c r="G920" s="125">
        <v>12.855473999999999</v>
      </c>
    </row>
    <row r="921" spans="1:7" s="124" customFormat="1" hidden="1" x14ac:dyDescent="0.35">
      <c r="A921" s="128" t="s">
        <v>1593</v>
      </c>
      <c r="B921" s="128" t="s">
        <v>1574</v>
      </c>
      <c r="C921" s="128" t="s">
        <v>774</v>
      </c>
      <c r="D921" s="127">
        <v>2770</v>
      </c>
      <c r="E921" s="127">
        <v>25124</v>
      </c>
      <c r="F921" s="126">
        <v>2895</v>
      </c>
      <c r="G921" s="125">
        <v>11.522847000000001</v>
      </c>
    </row>
    <row r="922" spans="1:7" s="124" customFormat="1" hidden="1" x14ac:dyDescent="0.35">
      <c r="A922" s="128" t="s">
        <v>1594</v>
      </c>
      <c r="B922" s="128" t="s">
        <v>1574</v>
      </c>
      <c r="C922" s="128" t="s">
        <v>769</v>
      </c>
      <c r="D922" s="127">
        <v>16093</v>
      </c>
      <c r="E922" s="127">
        <v>251729</v>
      </c>
      <c r="F922" s="126">
        <v>38770</v>
      </c>
      <c r="G922" s="125">
        <v>15.401483000000001</v>
      </c>
    </row>
    <row r="923" spans="1:7" s="124" customFormat="1" hidden="1" x14ac:dyDescent="0.35">
      <c r="A923" s="128" t="s">
        <v>1595</v>
      </c>
      <c r="B923" s="128" t="s">
        <v>1574</v>
      </c>
      <c r="C923" s="128" t="s">
        <v>766</v>
      </c>
      <c r="D923" s="127">
        <v>261807</v>
      </c>
      <c r="E923" s="127">
        <v>2947771</v>
      </c>
      <c r="F923" s="126">
        <v>272853</v>
      </c>
      <c r="G923" s="125">
        <v>9.2562481999999999</v>
      </c>
    </row>
    <row r="924" spans="1:7" s="124" customFormat="1" hidden="1" x14ac:dyDescent="0.35">
      <c r="A924" s="128" t="s">
        <v>1596</v>
      </c>
      <c r="B924" s="128" t="s">
        <v>1574</v>
      </c>
      <c r="C924" s="128" t="s">
        <v>766</v>
      </c>
      <c r="D924" s="127">
        <v>254844</v>
      </c>
      <c r="E924" s="127">
        <v>2934314</v>
      </c>
      <c r="F924" s="126">
        <v>328712.09999999998</v>
      </c>
      <c r="G924" s="125">
        <v>11.202349</v>
      </c>
    </row>
    <row r="925" spans="1:7" s="124" customFormat="1" hidden="1" x14ac:dyDescent="0.35">
      <c r="A925" s="128" t="s">
        <v>1597</v>
      </c>
      <c r="B925" s="128" t="s">
        <v>1574</v>
      </c>
      <c r="C925" s="128" t="s">
        <v>769</v>
      </c>
      <c r="D925" s="127">
        <v>15049</v>
      </c>
      <c r="E925" s="127">
        <v>174393</v>
      </c>
      <c r="F925" s="126">
        <v>26130.1</v>
      </c>
      <c r="G925" s="125">
        <v>14.983457</v>
      </c>
    </row>
    <row r="926" spans="1:7" s="124" customFormat="1" hidden="1" x14ac:dyDescent="0.35">
      <c r="A926" s="128" t="s">
        <v>1598</v>
      </c>
      <c r="B926" s="128" t="s">
        <v>1574</v>
      </c>
      <c r="C926" s="128" t="s">
        <v>769</v>
      </c>
      <c r="D926" s="127">
        <v>11131</v>
      </c>
      <c r="E926" s="127">
        <v>151517</v>
      </c>
      <c r="F926" s="126">
        <v>23382.9</v>
      </c>
      <c r="G926" s="125">
        <v>15.432525999999999</v>
      </c>
    </row>
    <row r="927" spans="1:7" s="124" customFormat="1" hidden="1" x14ac:dyDescent="0.35">
      <c r="A927" s="128" t="s">
        <v>1599</v>
      </c>
      <c r="B927" s="128" t="s">
        <v>1574</v>
      </c>
      <c r="C927" s="128" t="s">
        <v>769</v>
      </c>
      <c r="D927" s="127">
        <v>14459</v>
      </c>
      <c r="E927" s="127">
        <v>181051</v>
      </c>
      <c r="F927" s="126">
        <v>25748.9</v>
      </c>
      <c r="G927" s="125">
        <v>14.221904</v>
      </c>
    </row>
    <row r="928" spans="1:7" s="124" customFormat="1" hidden="1" x14ac:dyDescent="0.35">
      <c r="A928" s="128" t="s">
        <v>1600</v>
      </c>
      <c r="B928" s="128" t="s">
        <v>1574</v>
      </c>
      <c r="C928" s="128" t="s">
        <v>769</v>
      </c>
      <c r="D928" s="127">
        <v>25091</v>
      </c>
      <c r="E928" s="127">
        <v>326126</v>
      </c>
      <c r="F928" s="126">
        <v>49366.1</v>
      </c>
      <c r="G928" s="125">
        <v>15.137124999999999</v>
      </c>
    </row>
    <row r="929" spans="1:7" s="124" customFormat="1" hidden="1" x14ac:dyDescent="0.35">
      <c r="A929" s="128" t="s">
        <v>1601</v>
      </c>
      <c r="B929" s="128" t="s">
        <v>1574</v>
      </c>
      <c r="C929" s="128" t="s">
        <v>769</v>
      </c>
      <c r="D929" s="127">
        <v>15050</v>
      </c>
      <c r="E929" s="127">
        <v>218146</v>
      </c>
      <c r="F929" s="126">
        <v>31295.5</v>
      </c>
      <c r="G929" s="125">
        <v>14.346126</v>
      </c>
    </row>
    <row r="930" spans="1:7" s="124" customFormat="1" hidden="1" x14ac:dyDescent="0.35">
      <c r="A930" s="128" t="s">
        <v>1602</v>
      </c>
      <c r="B930" s="128" t="s">
        <v>1574</v>
      </c>
      <c r="C930" s="128" t="s">
        <v>769</v>
      </c>
      <c r="D930" s="127">
        <v>10670</v>
      </c>
      <c r="E930" s="127">
        <v>174089</v>
      </c>
      <c r="F930" s="126">
        <v>22374.5</v>
      </c>
      <c r="G930" s="125">
        <v>12.852334000000001</v>
      </c>
    </row>
    <row r="931" spans="1:7" s="124" customFormat="1" hidden="1" x14ac:dyDescent="0.35">
      <c r="A931" s="128" t="s">
        <v>1148</v>
      </c>
      <c r="B931" s="128" t="s">
        <v>1574</v>
      </c>
      <c r="C931" s="128" t="s">
        <v>769</v>
      </c>
      <c r="D931" s="127">
        <v>870</v>
      </c>
      <c r="E931" s="127">
        <v>11317</v>
      </c>
      <c r="F931" s="126">
        <v>1808.9</v>
      </c>
      <c r="G931" s="125">
        <v>15.983917999999999</v>
      </c>
    </row>
    <row r="932" spans="1:7" s="124" customFormat="1" hidden="1" x14ac:dyDescent="0.35">
      <c r="A932" s="128" t="s">
        <v>1502</v>
      </c>
      <c r="B932" s="128" t="s">
        <v>1574</v>
      </c>
      <c r="C932" s="128" t="s">
        <v>769</v>
      </c>
      <c r="D932" s="127">
        <v>8392</v>
      </c>
      <c r="E932" s="127">
        <v>123788</v>
      </c>
      <c r="F932" s="126">
        <v>17577.2</v>
      </c>
      <c r="G932" s="125">
        <v>14.199438000000001</v>
      </c>
    </row>
    <row r="933" spans="1:7" s="124" customFormat="1" hidden="1" x14ac:dyDescent="0.35">
      <c r="A933" s="128" t="s">
        <v>1603</v>
      </c>
      <c r="B933" s="128" t="s">
        <v>1574</v>
      </c>
      <c r="C933" s="128" t="s">
        <v>766</v>
      </c>
      <c r="D933" s="127">
        <v>293129</v>
      </c>
      <c r="E933" s="127">
        <v>2948091</v>
      </c>
      <c r="F933" s="126">
        <v>364533.4</v>
      </c>
      <c r="G933" s="125">
        <v>12.365066000000001</v>
      </c>
    </row>
    <row r="934" spans="1:7" s="124" customFormat="1" hidden="1" x14ac:dyDescent="0.35">
      <c r="A934" s="128" t="s">
        <v>1604</v>
      </c>
      <c r="B934" s="128" t="s">
        <v>1574</v>
      </c>
      <c r="C934" s="128" t="s">
        <v>766</v>
      </c>
      <c r="D934" s="127">
        <v>758987</v>
      </c>
      <c r="E934" s="127">
        <v>8453732</v>
      </c>
      <c r="F934" s="126">
        <v>1099682</v>
      </c>
      <c r="G934" s="125">
        <v>13.008243</v>
      </c>
    </row>
    <row r="935" spans="1:7" s="124" customFormat="1" hidden="1" x14ac:dyDescent="0.35">
      <c r="A935" s="128" t="s">
        <v>1153</v>
      </c>
      <c r="B935" s="128" t="s">
        <v>1574</v>
      </c>
      <c r="C935" s="128" t="s">
        <v>769</v>
      </c>
      <c r="D935" s="127">
        <v>9119</v>
      </c>
      <c r="E935" s="127">
        <v>138545</v>
      </c>
      <c r="F935" s="126">
        <v>18713.599999999999</v>
      </c>
      <c r="G935" s="125">
        <v>13.507236000000001</v>
      </c>
    </row>
    <row r="936" spans="1:7" s="124" customFormat="1" hidden="1" x14ac:dyDescent="0.35">
      <c r="A936" s="128" t="s">
        <v>1605</v>
      </c>
      <c r="B936" s="128" t="s">
        <v>1574</v>
      </c>
      <c r="C936" s="128" t="s">
        <v>769</v>
      </c>
      <c r="D936" s="127">
        <v>15926</v>
      </c>
      <c r="E936" s="127">
        <v>253317</v>
      </c>
      <c r="F936" s="126">
        <v>37463.699999999997</v>
      </c>
      <c r="G936" s="125">
        <v>14.789256</v>
      </c>
    </row>
    <row r="937" spans="1:7" s="124" customFormat="1" hidden="1" x14ac:dyDescent="0.35">
      <c r="A937" s="128" t="s">
        <v>1606</v>
      </c>
      <c r="B937" s="128" t="s">
        <v>1574</v>
      </c>
      <c r="C937" s="128" t="s">
        <v>769</v>
      </c>
      <c r="D937" s="127">
        <v>113473</v>
      </c>
      <c r="E937" s="127">
        <v>1556486</v>
      </c>
      <c r="F937" s="126">
        <v>200818</v>
      </c>
      <c r="G937" s="125">
        <v>12.902011</v>
      </c>
    </row>
    <row r="938" spans="1:7" s="124" customFormat="1" hidden="1" x14ac:dyDescent="0.35">
      <c r="A938" s="128" t="s">
        <v>1607</v>
      </c>
      <c r="B938" s="128" t="s">
        <v>1574</v>
      </c>
      <c r="C938" s="128" t="s">
        <v>766</v>
      </c>
      <c r="D938" s="127">
        <v>85786</v>
      </c>
      <c r="E938" s="127">
        <v>813581</v>
      </c>
      <c r="F938" s="126">
        <v>105791.7</v>
      </c>
      <c r="G938" s="125">
        <v>13.003216999999999</v>
      </c>
    </row>
    <row r="939" spans="1:7" s="124" customFormat="1" hidden="1" x14ac:dyDescent="0.35">
      <c r="A939" s="128" t="s">
        <v>1608</v>
      </c>
      <c r="B939" s="128" t="s">
        <v>1574</v>
      </c>
      <c r="C939" s="128" t="s">
        <v>769</v>
      </c>
      <c r="D939" s="127">
        <v>10782</v>
      </c>
      <c r="E939" s="127">
        <v>151402</v>
      </c>
      <c r="F939" s="126">
        <v>21887.200000000001</v>
      </c>
      <c r="G939" s="125">
        <v>14.456348</v>
      </c>
    </row>
    <row r="940" spans="1:7" s="124" customFormat="1" hidden="1" x14ac:dyDescent="0.35">
      <c r="A940" s="128" t="s">
        <v>1163</v>
      </c>
      <c r="B940" s="128" t="s">
        <v>553</v>
      </c>
      <c r="C940" s="128" t="s">
        <v>769</v>
      </c>
      <c r="D940" s="127">
        <v>2682</v>
      </c>
      <c r="E940" s="127">
        <v>50313</v>
      </c>
      <c r="F940" s="126">
        <v>5195</v>
      </c>
      <c r="G940" s="125">
        <v>10.325362999999999</v>
      </c>
    </row>
    <row r="941" spans="1:7" s="124" customFormat="1" hidden="1" x14ac:dyDescent="0.35">
      <c r="A941" s="128" t="s">
        <v>824</v>
      </c>
      <c r="B941" s="128" t="s">
        <v>553</v>
      </c>
      <c r="C941" s="128" t="s">
        <v>769</v>
      </c>
      <c r="D941" s="127">
        <v>4177</v>
      </c>
      <c r="E941" s="127">
        <v>57831</v>
      </c>
      <c r="F941" s="126">
        <v>7069.7</v>
      </c>
      <c r="G941" s="125">
        <v>12.224758</v>
      </c>
    </row>
    <row r="942" spans="1:7" s="124" customFormat="1" hidden="1" x14ac:dyDescent="0.35">
      <c r="A942" s="128" t="s">
        <v>1609</v>
      </c>
      <c r="B942" s="128" t="s">
        <v>553</v>
      </c>
      <c r="C942" s="128" t="s">
        <v>769</v>
      </c>
      <c r="D942" s="127">
        <v>21826</v>
      </c>
      <c r="E942" s="127">
        <v>257118</v>
      </c>
      <c r="F942" s="126">
        <v>35767</v>
      </c>
      <c r="G942" s="125">
        <v>13.910734</v>
      </c>
    </row>
    <row r="943" spans="1:7" s="124" customFormat="1" hidden="1" x14ac:dyDescent="0.35">
      <c r="A943" s="128" t="s">
        <v>1610</v>
      </c>
      <c r="B943" s="128" t="s">
        <v>553</v>
      </c>
      <c r="C943" s="128" t="s">
        <v>769</v>
      </c>
      <c r="D943" s="127">
        <v>23249</v>
      </c>
      <c r="E943" s="127">
        <v>358470</v>
      </c>
      <c r="F943" s="126">
        <v>39636.699999999997</v>
      </c>
      <c r="G943" s="125">
        <v>11.057187000000001</v>
      </c>
    </row>
    <row r="944" spans="1:7" s="124" customFormat="1" hidden="1" x14ac:dyDescent="0.35">
      <c r="A944" s="128" t="s">
        <v>1611</v>
      </c>
      <c r="B944" s="128" t="s">
        <v>553</v>
      </c>
      <c r="C944" s="128" t="s">
        <v>769</v>
      </c>
      <c r="D944" s="127">
        <v>18260</v>
      </c>
      <c r="E944" s="127">
        <v>335485</v>
      </c>
      <c r="F944" s="126">
        <v>35908.9</v>
      </c>
      <c r="G944" s="125">
        <v>10.703578</v>
      </c>
    </row>
    <row r="945" spans="1:7" s="124" customFormat="1" hidden="1" x14ac:dyDescent="0.35">
      <c r="A945" s="128" t="s">
        <v>1612</v>
      </c>
      <c r="B945" s="128" t="s">
        <v>553</v>
      </c>
      <c r="C945" s="128" t="s">
        <v>769</v>
      </c>
      <c r="D945" s="127">
        <v>19847</v>
      </c>
      <c r="E945" s="127">
        <v>280866</v>
      </c>
      <c r="F945" s="126">
        <v>37457.4</v>
      </c>
      <c r="G945" s="125">
        <v>13.336395</v>
      </c>
    </row>
    <row r="946" spans="1:7" s="124" customFormat="1" hidden="1" x14ac:dyDescent="0.35">
      <c r="A946" s="128" t="s">
        <v>1613</v>
      </c>
      <c r="B946" s="128" t="s">
        <v>553</v>
      </c>
      <c r="C946" s="128" t="s">
        <v>769</v>
      </c>
      <c r="D946" s="127">
        <v>14412</v>
      </c>
      <c r="E946" s="127">
        <v>169164</v>
      </c>
      <c r="F946" s="126">
        <v>20698.5</v>
      </c>
      <c r="G946" s="125">
        <v>12.235759</v>
      </c>
    </row>
    <row r="947" spans="1:7" s="124" customFormat="1" hidden="1" x14ac:dyDescent="0.35">
      <c r="A947" s="128" t="s">
        <v>1614</v>
      </c>
      <c r="B947" s="128" t="s">
        <v>553</v>
      </c>
      <c r="C947" s="128" t="s">
        <v>774</v>
      </c>
      <c r="D947" s="127">
        <v>11276</v>
      </c>
      <c r="E947" s="127">
        <v>123498</v>
      </c>
      <c r="F947" s="126">
        <v>17595</v>
      </c>
      <c r="G947" s="125">
        <v>14.247194</v>
      </c>
    </row>
    <row r="948" spans="1:7" s="124" customFormat="1" hidden="1" x14ac:dyDescent="0.35">
      <c r="A948" s="128" t="s">
        <v>1615</v>
      </c>
      <c r="B948" s="128" t="s">
        <v>553</v>
      </c>
      <c r="C948" s="128" t="s">
        <v>774</v>
      </c>
      <c r="D948" s="127">
        <v>37022</v>
      </c>
      <c r="E948" s="127">
        <v>509266</v>
      </c>
      <c r="F948" s="126">
        <v>55005.8</v>
      </c>
      <c r="G948" s="125">
        <v>10.800996</v>
      </c>
    </row>
    <row r="949" spans="1:7" s="124" customFormat="1" hidden="1" x14ac:dyDescent="0.35">
      <c r="A949" s="128" t="s">
        <v>1616</v>
      </c>
      <c r="B949" s="128" t="s">
        <v>553</v>
      </c>
      <c r="C949" s="128" t="s">
        <v>774</v>
      </c>
      <c r="D949" s="127">
        <v>13830</v>
      </c>
      <c r="E949" s="127">
        <v>147196</v>
      </c>
      <c r="F949" s="126">
        <v>18794</v>
      </c>
      <c r="G949" s="125">
        <v>12.76801</v>
      </c>
    </row>
    <row r="950" spans="1:7" s="124" customFormat="1" hidden="1" x14ac:dyDescent="0.35">
      <c r="A950" s="128" t="s">
        <v>1617</v>
      </c>
      <c r="B950" s="128" t="s">
        <v>553</v>
      </c>
      <c r="C950" s="128" t="s">
        <v>769</v>
      </c>
      <c r="D950" s="127">
        <v>16976</v>
      </c>
      <c r="E950" s="127">
        <v>242155</v>
      </c>
      <c r="F950" s="126">
        <v>29138</v>
      </c>
      <c r="G950" s="125">
        <v>12.032788999999999</v>
      </c>
    </row>
    <row r="951" spans="1:7" s="124" customFormat="1" hidden="1" x14ac:dyDescent="0.35">
      <c r="A951" s="128" t="s">
        <v>1618</v>
      </c>
      <c r="B951" s="128" t="s">
        <v>553</v>
      </c>
      <c r="C951" s="128" t="s">
        <v>769</v>
      </c>
      <c r="D951" s="127">
        <v>18985</v>
      </c>
      <c r="E951" s="127">
        <v>295005</v>
      </c>
      <c r="F951" s="126">
        <v>35353.4</v>
      </c>
      <c r="G951" s="125">
        <v>11.984</v>
      </c>
    </row>
    <row r="952" spans="1:7" s="124" customFormat="1" hidden="1" x14ac:dyDescent="0.35">
      <c r="A952" s="128" t="s">
        <v>1619</v>
      </c>
      <c r="B952" s="128" t="s">
        <v>553</v>
      </c>
      <c r="C952" s="128" t="s">
        <v>769</v>
      </c>
      <c r="D952" s="127">
        <v>31696</v>
      </c>
      <c r="E952" s="127">
        <v>431081</v>
      </c>
      <c r="F952" s="126">
        <v>45825</v>
      </c>
      <c r="G952" s="125">
        <v>10.630253</v>
      </c>
    </row>
    <row r="953" spans="1:7" s="124" customFormat="1" hidden="1" x14ac:dyDescent="0.35">
      <c r="A953" s="128" t="s">
        <v>838</v>
      </c>
      <c r="B953" s="128" t="s">
        <v>553</v>
      </c>
      <c r="C953" s="128" t="s">
        <v>766</v>
      </c>
      <c r="D953" s="127">
        <v>3811</v>
      </c>
      <c r="E953" s="127">
        <v>49964</v>
      </c>
      <c r="F953" s="126">
        <v>5804</v>
      </c>
      <c r="G953" s="125">
        <v>11.616364000000001</v>
      </c>
    </row>
    <row r="954" spans="1:7" s="124" customFormat="1" hidden="1" x14ac:dyDescent="0.35">
      <c r="A954" s="128" t="s">
        <v>1620</v>
      </c>
      <c r="B954" s="128" t="s">
        <v>553</v>
      </c>
      <c r="C954" s="128" t="s">
        <v>769</v>
      </c>
      <c r="D954" s="127">
        <v>14467</v>
      </c>
      <c r="E954" s="127">
        <v>230054</v>
      </c>
      <c r="F954" s="126">
        <v>24043.599999999999</v>
      </c>
      <c r="G954" s="125">
        <v>10.451285</v>
      </c>
    </row>
    <row r="955" spans="1:7" s="124" customFormat="1" hidden="1" x14ac:dyDescent="0.35">
      <c r="A955" s="128" t="s">
        <v>1621</v>
      </c>
      <c r="B955" s="128" t="s">
        <v>553</v>
      </c>
      <c r="C955" s="128" t="s">
        <v>769</v>
      </c>
      <c r="D955" s="127">
        <v>4296</v>
      </c>
      <c r="E955" s="127">
        <v>53153</v>
      </c>
      <c r="F955" s="126">
        <v>6855</v>
      </c>
      <c r="G955" s="125">
        <v>12.896732</v>
      </c>
    </row>
    <row r="956" spans="1:7" s="124" customFormat="1" hidden="1" x14ac:dyDescent="0.35">
      <c r="A956" s="128" t="s">
        <v>1622</v>
      </c>
      <c r="B956" s="128" t="s">
        <v>553</v>
      </c>
      <c r="C956" s="128" t="s">
        <v>769</v>
      </c>
      <c r="D956" s="127">
        <v>20292</v>
      </c>
      <c r="E956" s="127">
        <v>268865</v>
      </c>
      <c r="F956" s="126">
        <v>31410</v>
      </c>
      <c r="G956" s="125">
        <v>11.682442999999999</v>
      </c>
    </row>
    <row r="957" spans="1:7" s="124" customFormat="1" hidden="1" x14ac:dyDescent="0.35">
      <c r="A957" s="128" t="s">
        <v>1623</v>
      </c>
      <c r="B957" s="128" t="s">
        <v>553</v>
      </c>
      <c r="C957" s="128" t="s">
        <v>769</v>
      </c>
      <c r="D957" s="127">
        <v>23830</v>
      </c>
      <c r="E957" s="127">
        <v>342553</v>
      </c>
      <c r="F957" s="126">
        <v>35245</v>
      </c>
      <c r="G957" s="125">
        <v>10.288919</v>
      </c>
    </row>
    <row r="958" spans="1:7" s="124" customFormat="1" hidden="1" x14ac:dyDescent="0.35">
      <c r="A958" s="128" t="s">
        <v>1624</v>
      </c>
      <c r="B958" s="128" t="s">
        <v>553</v>
      </c>
      <c r="C958" s="128" t="s">
        <v>769</v>
      </c>
      <c r="D958" s="127">
        <v>36486</v>
      </c>
      <c r="E958" s="127">
        <v>511560</v>
      </c>
      <c r="F958" s="126">
        <v>58455</v>
      </c>
      <c r="G958" s="125">
        <v>11.426812</v>
      </c>
    </row>
    <row r="959" spans="1:7" s="124" customFormat="1" hidden="1" x14ac:dyDescent="0.35">
      <c r="A959" s="128" t="s">
        <v>1625</v>
      </c>
      <c r="B959" s="128" t="s">
        <v>553</v>
      </c>
      <c r="C959" s="128" t="s">
        <v>769</v>
      </c>
      <c r="D959" s="127">
        <v>9586</v>
      </c>
      <c r="E959" s="127">
        <v>105826</v>
      </c>
      <c r="F959" s="126">
        <v>15640</v>
      </c>
      <c r="G959" s="125">
        <v>14.778976999999999</v>
      </c>
    </row>
    <row r="960" spans="1:7" s="124" customFormat="1" hidden="1" x14ac:dyDescent="0.35">
      <c r="A960" s="128" t="s">
        <v>1626</v>
      </c>
      <c r="B960" s="128" t="s">
        <v>553</v>
      </c>
      <c r="C960" s="128" t="s">
        <v>769</v>
      </c>
      <c r="D960" s="127">
        <v>54776</v>
      </c>
      <c r="E960" s="127">
        <v>831828</v>
      </c>
      <c r="F960" s="126">
        <v>99737</v>
      </c>
      <c r="G960" s="125">
        <v>11.990099000000001</v>
      </c>
    </row>
    <row r="961" spans="1:7" s="124" customFormat="1" hidden="1" x14ac:dyDescent="0.35">
      <c r="A961" s="128" t="s">
        <v>843</v>
      </c>
      <c r="B961" s="128" t="s">
        <v>553</v>
      </c>
      <c r="C961" s="128" t="s">
        <v>766</v>
      </c>
      <c r="D961" s="127">
        <v>688207</v>
      </c>
      <c r="E961" s="127">
        <v>8822705</v>
      </c>
      <c r="F961" s="126">
        <v>949822.8</v>
      </c>
      <c r="G961" s="125">
        <v>10.765663999999999</v>
      </c>
    </row>
    <row r="962" spans="1:7" s="124" customFormat="1" hidden="1" x14ac:dyDescent="0.35">
      <c r="A962" s="128" t="s">
        <v>845</v>
      </c>
      <c r="B962" s="128" t="s">
        <v>553</v>
      </c>
      <c r="C962" s="128" t="s">
        <v>769</v>
      </c>
      <c r="D962" s="127">
        <v>11480</v>
      </c>
      <c r="E962" s="127">
        <v>145843</v>
      </c>
      <c r="F962" s="126">
        <v>16730</v>
      </c>
      <c r="G962" s="125">
        <v>11.47124</v>
      </c>
    </row>
    <row r="963" spans="1:7" s="124" customFormat="1" hidden="1" x14ac:dyDescent="0.35">
      <c r="A963" s="128" t="s">
        <v>1627</v>
      </c>
      <c r="B963" s="128" t="s">
        <v>553</v>
      </c>
      <c r="C963" s="128" t="s">
        <v>769</v>
      </c>
      <c r="D963" s="127">
        <v>14119</v>
      </c>
      <c r="E963" s="127">
        <v>234823</v>
      </c>
      <c r="F963" s="126">
        <v>27553.200000000001</v>
      </c>
      <c r="G963" s="125">
        <v>11.733604</v>
      </c>
    </row>
    <row r="964" spans="1:7" s="124" customFormat="1" hidden="1" x14ac:dyDescent="0.35">
      <c r="A964" s="128" t="s">
        <v>1628</v>
      </c>
      <c r="B964" s="128" t="s">
        <v>553</v>
      </c>
      <c r="C964" s="128" t="s">
        <v>766</v>
      </c>
      <c r="D964" s="127">
        <v>487689</v>
      </c>
      <c r="E964" s="127">
        <v>6243064</v>
      </c>
      <c r="F964" s="126">
        <v>651190.6</v>
      </c>
      <c r="G964" s="125">
        <v>10.430624999999999</v>
      </c>
    </row>
    <row r="965" spans="1:7" s="124" customFormat="1" hidden="1" x14ac:dyDescent="0.35">
      <c r="A965" s="128" t="s">
        <v>1629</v>
      </c>
      <c r="B965" s="128" t="s">
        <v>553</v>
      </c>
      <c r="C965" s="128" t="s">
        <v>769</v>
      </c>
      <c r="D965" s="127">
        <v>15195</v>
      </c>
      <c r="E965" s="127">
        <v>199005</v>
      </c>
      <c r="F965" s="126">
        <v>21916</v>
      </c>
      <c r="G965" s="125">
        <v>11.012789</v>
      </c>
    </row>
    <row r="966" spans="1:7" s="124" customFormat="1" hidden="1" x14ac:dyDescent="0.35">
      <c r="A966" s="128" t="s">
        <v>1630</v>
      </c>
      <c r="B966" s="128" t="s">
        <v>553</v>
      </c>
      <c r="C966" s="128" t="s">
        <v>769</v>
      </c>
      <c r="D966" s="127">
        <v>8813</v>
      </c>
      <c r="E966" s="127">
        <v>122513</v>
      </c>
      <c r="F966" s="126">
        <v>14224.6</v>
      </c>
      <c r="G966" s="125">
        <v>11.610685999999999</v>
      </c>
    </row>
    <row r="967" spans="1:7" s="124" customFormat="1" hidden="1" x14ac:dyDescent="0.35">
      <c r="A967" s="128" t="s">
        <v>1631</v>
      </c>
      <c r="B967" s="128" t="s">
        <v>553</v>
      </c>
      <c r="C967" s="128" t="s">
        <v>769</v>
      </c>
      <c r="D967" s="127">
        <v>14650</v>
      </c>
      <c r="E967" s="127">
        <v>211213</v>
      </c>
      <c r="F967" s="126">
        <v>25424</v>
      </c>
      <c r="G967" s="125">
        <v>12.037138000000001</v>
      </c>
    </row>
    <row r="968" spans="1:7" s="124" customFormat="1" hidden="1" x14ac:dyDescent="0.35">
      <c r="A968" s="128" t="s">
        <v>849</v>
      </c>
      <c r="B968" s="128" t="s">
        <v>553</v>
      </c>
      <c r="C968" s="128" t="s">
        <v>769</v>
      </c>
      <c r="D968" s="127">
        <v>223</v>
      </c>
      <c r="E968" s="127">
        <v>2710</v>
      </c>
      <c r="F968" s="126">
        <v>324.10000000000002</v>
      </c>
      <c r="G968" s="125">
        <v>11.95941</v>
      </c>
    </row>
    <row r="969" spans="1:7" s="124" customFormat="1" hidden="1" x14ac:dyDescent="0.35">
      <c r="A969" s="128" t="s">
        <v>936</v>
      </c>
      <c r="B969" s="128" t="s">
        <v>553</v>
      </c>
      <c r="C969" s="128" t="s">
        <v>769</v>
      </c>
      <c r="D969" s="127">
        <v>3</v>
      </c>
      <c r="E969" s="127">
        <v>45</v>
      </c>
      <c r="F969" s="126">
        <v>9.5</v>
      </c>
      <c r="G969" s="125">
        <v>21.111111000000001</v>
      </c>
    </row>
    <row r="970" spans="1:7" s="124" customFormat="1" hidden="1" x14ac:dyDescent="0.35">
      <c r="A970" s="128" t="s">
        <v>1632</v>
      </c>
      <c r="B970" s="128" t="s">
        <v>553</v>
      </c>
      <c r="C970" s="128" t="s">
        <v>774</v>
      </c>
      <c r="D970" s="127">
        <v>19305</v>
      </c>
      <c r="E970" s="127">
        <v>209391</v>
      </c>
      <c r="F970" s="126">
        <v>23955</v>
      </c>
      <c r="G970" s="125">
        <v>11.44032</v>
      </c>
    </row>
    <row r="971" spans="1:7" s="124" customFormat="1" hidden="1" x14ac:dyDescent="0.35">
      <c r="A971" s="128" t="s">
        <v>937</v>
      </c>
      <c r="B971" s="128" t="s">
        <v>553</v>
      </c>
      <c r="C971" s="128" t="s">
        <v>769</v>
      </c>
      <c r="D971" s="127">
        <v>13179</v>
      </c>
      <c r="E971" s="127">
        <v>133411</v>
      </c>
      <c r="F971" s="126">
        <v>20072.8</v>
      </c>
      <c r="G971" s="125">
        <v>15.045836</v>
      </c>
    </row>
    <row r="972" spans="1:7" s="124" customFormat="1" hidden="1" x14ac:dyDescent="0.35">
      <c r="A972" s="128" t="s">
        <v>1633</v>
      </c>
      <c r="B972" s="128" t="s">
        <v>553</v>
      </c>
      <c r="C972" s="128" t="s">
        <v>769</v>
      </c>
      <c r="D972" s="127">
        <v>33793</v>
      </c>
      <c r="E972" s="127">
        <v>562570</v>
      </c>
      <c r="F972" s="126">
        <v>58605</v>
      </c>
      <c r="G972" s="125">
        <v>10.41737</v>
      </c>
    </row>
    <row r="973" spans="1:7" s="124" customFormat="1" hidden="1" x14ac:dyDescent="0.35">
      <c r="A973" s="128" t="s">
        <v>1634</v>
      </c>
      <c r="B973" s="128" t="s">
        <v>529</v>
      </c>
      <c r="C973" s="128" t="s">
        <v>769</v>
      </c>
      <c r="D973" s="127">
        <v>32264</v>
      </c>
      <c r="E973" s="127">
        <v>536822</v>
      </c>
      <c r="F973" s="126">
        <v>49260</v>
      </c>
      <c r="G973" s="125">
        <v>9.1762259999999998</v>
      </c>
    </row>
    <row r="974" spans="1:7" s="124" customFormat="1" hidden="1" x14ac:dyDescent="0.35">
      <c r="A974" s="128" t="s">
        <v>1635</v>
      </c>
      <c r="B974" s="128" t="s">
        <v>529</v>
      </c>
      <c r="C974" s="128" t="s">
        <v>858</v>
      </c>
      <c r="D974" s="127">
        <v>35002</v>
      </c>
      <c r="E974" s="127">
        <v>441566</v>
      </c>
      <c r="F974" s="126">
        <v>44185.5</v>
      </c>
      <c r="G974" s="125">
        <v>10.006544999999999</v>
      </c>
    </row>
    <row r="975" spans="1:7" s="124" customFormat="1" hidden="1" x14ac:dyDescent="0.35">
      <c r="A975" s="128" t="s">
        <v>1636</v>
      </c>
      <c r="B975" s="128" t="s">
        <v>529</v>
      </c>
      <c r="C975" s="128" t="s">
        <v>774</v>
      </c>
      <c r="D975" s="127">
        <v>86187</v>
      </c>
      <c r="E975" s="127">
        <v>955353</v>
      </c>
      <c r="F975" s="126">
        <v>108657.1</v>
      </c>
      <c r="G975" s="125">
        <v>11.373502999999999</v>
      </c>
    </row>
    <row r="976" spans="1:7" s="124" customFormat="1" hidden="1" x14ac:dyDescent="0.35">
      <c r="A976" s="128" t="s">
        <v>1637</v>
      </c>
      <c r="B976" s="128" t="s">
        <v>529</v>
      </c>
      <c r="C976" s="128" t="s">
        <v>774</v>
      </c>
      <c r="D976" s="127">
        <v>9638</v>
      </c>
      <c r="E976" s="127">
        <v>121174</v>
      </c>
      <c r="F976" s="126">
        <v>10477</v>
      </c>
      <c r="G976" s="125">
        <v>8.6462441999999999</v>
      </c>
    </row>
    <row r="977" spans="1:7" s="124" customFormat="1" hidden="1" x14ac:dyDescent="0.35">
      <c r="A977" s="128" t="s">
        <v>1638</v>
      </c>
      <c r="B977" s="128" t="s">
        <v>529</v>
      </c>
      <c r="C977" s="128" t="s">
        <v>774</v>
      </c>
      <c r="D977" s="127">
        <v>15529</v>
      </c>
      <c r="E977" s="127">
        <v>204383</v>
      </c>
      <c r="F977" s="126">
        <v>14849</v>
      </c>
      <c r="G977" s="125">
        <v>7.2652814000000001</v>
      </c>
    </row>
    <row r="978" spans="1:7" s="124" customFormat="1" hidden="1" x14ac:dyDescent="0.35">
      <c r="A978" s="128" t="s">
        <v>1639</v>
      </c>
      <c r="B978" s="128" t="s">
        <v>529</v>
      </c>
      <c r="C978" s="128" t="s">
        <v>774</v>
      </c>
      <c r="D978" s="127">
        <v>28792</v>
      </c>
      <c r="E978" s="127">
        <v>367968</v>
      </c>
      <c r="F978" s="126">
        <v>27148.2</v>
      </c>
      <c r="G978" s="125">
        <v>7.3778698</v>
      </c>
    </row>
    <row r="979" spans="1:7" s="124" customFormat="1" hidden="1" x14ac:dyDescent="0.35">
      <c r="A979" s="128" t="s">
        <v>1640</v>
      </c>
      <c r="B979" s="128" t="s">
        <v>529</v>
      </c>
      <c r="C979" s="128" t="s">
        <v>858</v>
      </c>
      <c r="D979" s="127">
        <v>3737</v>
      </c>
      <c r="E979" s="127">
        <v>74354</v>
      </c>
      <c r="F979" s="126">
        <v>5253.8</v>
      </c>
      <c r="G979" s="125">
        <v>7.0659279000000002</v>
      </c>
    </row>
    <row r="980" spans="1:7" s="124" customFormat="1" hidden="1" x14ac:dyDescent="0.35">
      <c r="A980" s="128" t="s">
        <v>1641</v>
      </c>
      <c r="B980" s="128" t="s">
        <v>529</v>
      </c>
      <c r="C980" s="128" t="s">
        <v>858</v>
      </c>
      <c r="D980" s="127">
        <v>15940</v>
      </c>
      <c r="E980" s="127">
        <v>232646</v>
      </c>
      <c r="F980" s="126">
        <v>19743.2</v>
      </c>
      <c r="G980" s="125">
        <v>8.4863698000000003</v>
      </c>
    </row>
    <row r="981" spans="1:7" s="124" customFormat="1" hidden="1" x14ac:dyDescent="0.35">
      <c r="A981" s="128" t="s">
        <v>1642</v>
      </c>
      <c r="B981" s="128" t="s">
        <v>529</v>
      </c>
      <c r="C981" s="128" t="s">
        <v>769</v>
      </c>
      <c r="D981" s="127">
        <v>44</v>
      </c>
      <c r="E981" s="127">
        <v>894</v>
      </c>
      <c r="F981" s="126">
        <v>107.4</v>
      </c>
      <c r="G981" s="125">
        <v>12.013423</v>
      </c>
    </row>
    <row r="982" spans="1:7" s="124" customFormat="1" hidden="1" x14ac:dyDescent="0.35">
      <c r="A982" s="128" t="s">
        <v>1643</v>
      </c>
      <c r="B982" s="128" t="s">
        <v>529</v>
      </c>
      <c r="C982" s="128" t="s">
        <v>769</v>
      </c>
      <c r="D982" s="127">
        <v>17964</v>
      </c>
      <c r="E982" s="127">
        <v>259500</v>
      </c>
      <c r="F982" s="126">
        <v>28289.599999999999</v>
      </c>
      <c r="G982" s="125">
        <v>10.901579999999999</v>
      </c>
    </row>
    <row r="983" spans="1:7" s="124" customFormat="1" hidden="1" x14ac:dyDescent="0.35">
      <c r="A983" s="128" t="s">
        <v>1644</v>
      </c>
      <c r="B983" s="128" t="s">
        <v>529</v>
      </c>
      <c r="C983" s="128" t="s">
        <v>769</v>
      </c>
      <c r="D983" s="127">
        <v>15663</v>
      </c>
      <c r="E983" s="127">
        <v>190163</v>
      </c>
      <c r="F983" s="126">
        <v>23704.1</v>
      </c>
      <c r="G983" s="125">
        <v>12.465147999999999</v>
      </c>
    </row>
    <row r="984" spans="1:7" s="124" customFormat="1" hidden="1" x14ac:dyDescent="0.35">
      <c r="A984" s="128" t="s">
        <v>1645</v>
      </c>
      <c r="B984" s="128" t="s">
        <v>529</v>
      </c>
      <c r="C984" s="128" t="s">
        <v>858</v>
      </c>
      <c r="D984" s="127">
        <v>19677</v>
      </c>
      <c r="E984" s="127">
        <v>294791</v>
      </c>
      <c r="F984" s="126">
        <v>30824</v>
      </c>
      <c r="G984" s="125">
        <v>10.456222</v>
      </c>
    </row>
    <row r="985" spans="1:7" s="124" customFormat="1" hidden="1" x14ac:dyDescent="0.35">
      <c r="A985" s="128" t="s">
        <v>1083</v>
      </c>
      <c r="B985" s="128" t="s">
        <v>529</v>
      </c>
      <c r="C985" s="128" t="s">
        <v>766</v>
      </c>
      <c r="D985" s="127">
        <v>13742</v>
      </c>
      <c r="E985" s="127">
        <v>187618</v>
      </c>
      <c r="F985" s="126">
        <v>17686</v>
      </c>
      <c r="G985" s="125">
        <v>9.4266009000000004</v>
      </c>
    </row>
    <row r="986" spans="1:7" s="124" customFormat="1" hidden="1" x14ac:dyDescent="0.35">
      <c r="A986" s="128" t="s">
        <v>1646</v>
      </c>
      <c r="B986" s="128" t="s">
        <v>529</v>
      </c>
      <c r="C986" s="128" t="s">
        <v>769</v>
      </c>
      <c r="D986" s="127">
        <v>12038</v>
      </c>
      <c r="E986" s="127">
        <v>189056</v>
      </c>
      <c r="F986" s="126">
        <v>22031.599999999999</v>
      </c>
      <c r="G986" s="125">
        <v>11.653478</v>
      </c>
    </row>
    <row r="987" spans="1:7" s="124" customFormat="1" hidden="1" x14ac:dyDescent="0.35">
      <c r="A987" s="128" t="s">
        <v>1647</v>
      </c>
      <c r="B987" s="128" t="s">
        <v>529</v>
      </c>
      <c r="C987" s="128" t="s">
        <v>769</v>
      </c>
      <c r="D987" s="127">
        <v>17705</v>
      </c>
      <c r="E987" s="127">
        <v>278886</v>
      </c>
      <c r="F987" s="126">
        <v>24811</v>
      </c>
      <c r="G987" s="125">
        <v>8.8964666999999995</v>
      </c>
    </row>
    <row r="988" spans="1:7" s="124" customFormat="1" hidden="1" x14ac:dyDescent="0.35">
      <c r="A988" s="128" t="s">
        <v>1648</v>
      </c>
      <c r="B988" s="128" t="s">
        <v>529</v>
      </c>
      <c r="C988" s="128" t="s">
        <v>858</v>
      </c>
      <c r="D988" s="127">
        <v>9694</v>
      </c>
      <c r="E988" s="127">
        <v>140813</v>
      </c>
      <c r="F988" s="126">
        <v>10335.4</v>
      </c>
      <c r="G988" s="125">
        <v>7.3398053000000001</v>
      </c>
    </row>
    <row r="989" spans="1:7" s="124" customFormat="1" hidden="1" x14ac:dyDescent="0.35">
      <c r="A989" s="128" t="s">
        <v>1649</v>
      </c>
      <c r="B989" s="128" t="s">
        <v>529</v>
      </c>
      <c r="C989" s="128" t="s">
        <v>769</v>
      </c>
      <c r="D989" s="127">
        <v>25748</v>
      </c>
      <c r="E989" s="127">
        <v>303368</v>
      </c>
      <c r="F989" s="126">
        <v>31426</v>
      </c>
      <c r="G989" s="125">
        <v>10.359036</v>
      </c>
    </row>
    <row r="990" spans="1:7" s="124" customFormat="1" hidden="1" x14ac:dyDescent="0.35">
      <c r="A990" s="128" t="s">
        <v>902</v>
      </c>
      <c r="B990" s="128" t="s">
        <v>529</v>
      </c>
      <c r="C990" s="128" t="s">
        <v>766</v>
      </c>
      <c r="D990" s="127">
        <v>529951</v>
      </c>
      <c r="E990" s="127">
        <v>6019655</v>
      </c>
      <c r="F990" s="126">
        <v>627456.1</v>
      </c>
      <c r="G990" s="125">
        <v>10.423456</v>
      </c>
    </row>
    <row r="991" spans="1:7" s="124" customFormat="1" hidden="1" x14ac:dyDescent="0.35">
      <c r="A991" s="128" t="s">
        <v>1650</v>
      </c>
      <c r="B991" s="128" t="s">
        <v>529</v>
      </c>
      <c r="C991" s="128" t="s">
        <v>766</v>
      </c>
      <c r="D991" s="127">
        <v>800372</v>
      </c>
      <c r="E991" s="127">
        <v>7978099</v>
      </c>
      <c r="F991" s="126">
        <v>1056368</v>
      </c>
      <c r="G991" s="125">
        <v>13.240848</v>
      </c>
    </row>
    <row r="992" spans="1:7" s="124" customFormat="1" hidden="1" x14ac:dyDescent="0.35">
      <c r="A992" s="128" t="s">
        <v>1651</v>
      </c>
      <c r="B992" s="128" t="s">
        <v>529</v>
      </c>
      <c r="C992" s="128" t="s">
        <v>769</v>
      </c>
      <c r="D992" s="127">
        <v>18203</v>
      </c>
      <c r="E992" s="127">
        <v>199810</v>
      </c>
      <c r="F992" s="126">
        <v>19480.3</v>
      </c>
      <c r="G992" s="125">
        <v>9.7494119000000001</v>
      </c>
    </row>
    <row r="993" spans="1:7" s="124" customFormat="1" hidden="1" x14ac:dyDescent="0.35">
      <c r="A993" s="128" t="s">
        <v>872</v>
      </c>
      <c r="B993" s="128" t="s">
        <v>529</v>
      </c>
      <c r="C993" s="128" t="s">
        <v>867</v>
      </c>
      <c r="D993" s="127">
        <v>89</v>
      </c>
      <c r="E993" s="127">
        <v>440</v>
      </c>
      <c r="F993" s="126">
        <v>52.8</v>
      </c>
      <c r="G993" s="125" t="s">
        <v>868</v>
      </c>
    </row>
    <row r="994" spans="1:7" s="124" customFormat="1" hidden="1" x14ac:dyDescent="0.35">
      <c r="A994" s="128" t="s">
        <v>907</v>
      </c>
      <c r="B994" s="128" t="s">
        <v>529</v>
      </c>
      <c r="C994" s="128" t="s">
        <v>769</v>
      </c>
      <c r="D994" s="127">
        <v>1185</v>
      </c>
      <c r="E994" s="127">
        <v>16310</v>
      </c>
      <c r="F994" s="126">
        <v>1624.2</v>
      </c>
      <c r="G994" s="125">
        <v>9.9583078</v>
      </c>
    </row>
    <row r="995" spans="1:7" s="124" customFormat="1" hidden="1" x14ac:dyDescent="0.35">
      <c r="A995" s="128" t="s">
        <v>873</v>
      </c>
      <c r="B995" s="128" t="s">
        <v>529</v>
      </c>
      <c r="C995" s="128" t="s">
        <v>867</v>
      </c>
      <c r="D995" s="127">
        <v>3659</v>
      </c>
      <c r="E995" s="127">
        <v>21500</v>
      </c>
      <c r="F995" s="126">
        <v>2253</v>
      </c>
      <c r="G995" s="125" t="s">
        <v>868</v>
      </c>
    </row>
    <row r="996" spans="1:7" s="124" customFormat="1" hidden="1" x14ac:dyDescent="0.35">
      <c r="A996" s="128" t="s">
        <v>1652</v>
      </c>
      <c r="B996" s="128" t="s">
        <v>529</v>
      </c>
      <c r="C996" s="128" t="s">
        <v>858</v>
      </c>
      <c r="D996" s="127">
        <v>19545</v>
      </c>
      <c r="E996" s="127">
        <v>259289</v>
      </c>
      <c r="F996" s="126">
        <v>26976</v>
      </c>
      <c r="G996" s="125">
        <v>10.403835000000001</v>
      </c>
    </row>
    <row r="997" spans="1:7" s="124" customFormat="1" hidden="1" x14ac:dyDescent="0.35">
      <c r="A997" s="128" t="s">
        <v>1653</v>
      </c>
      <c r="B997" s="128" t="s">
        <v>529</v>
      </c>
      <c r="C997" s="128" t="s">
        <v>769</v>
      </c>
      <c r="D997" s="127">
        <v>12115</v>
      </c>
      <c r="E997" s="127">
        <v>175385</v>
      </c>
      <c r="F997" s="126">
        <v>15502.8</v>
      </c>
      <c r="G997" s="125">
        <v>8.8392964000000003</v>
      </c>
    </row>
    <row r="998" spans="1:7" s="124" customFormat="1" hidden="1" x14ac:dyDescent="0.35">
      <c r="A998" s="128" t="s">
        <v>1654</v>
      </c>
      <c r="B998" s="128" t="s">
        <v>1655</v>
      </c>
      <c r="C998" s="128" t="s">
        <v>769</v>
      </c>
      <c r="D998" s="127">
        <v>31133</v>
      </c>
      <c r="E998" s="127">
        <v>438890</v>
      </c>
      <c r="F998" s="126">
        <v>54588</v>
      </c>
      <c r="G998" s="125">
        <v>12.437741000000001</v>
      </c>
    </row>
    <row r="999" spans="1:7" s="124" customFormat="1" hidden="1" x14ac:dyDescent="0.35">
      <c r="A999" s="128" t="s">
        <v>1656</v>
      </c>
      <c r="B999" s="128" t="s">
        <v>1655</v>
      </c>
      <c r="C999" s="128" t="s">
        <v>769</v>
      </c>
      <c r="D999" s="127">
        <v>8750</v>
      </c>
      <c r="E999" s="127">
        <v>100851</v>
      </c>
      <c r="F999" s="126">
        <v>12242</v>
      </c>
      <c r="G999" s="125">
        <v>12.1387</v>
      </c>
    </row>
    <row r="1000" spans="1:7" s="124" customFormat="1" hidden="1" x14ac:dyDescent="0.35">
      <c r="A1000" s="128" t="s">
        <v>1657</v>
      </c>
      <c r="B1000" s="128" t="s">
        <v>1655</v>
      </c>
      <c r="C1000" s="128" t="s">
        <v>774</v>
      </c>
      <c r="D1000" s="127">
        <v>9588</v>
      </c>
      <c r="E1000" s="127">
        <v>97537</v>
      </c>
      <c r="F1000" s="126">
        <v>9665</v>
      </c>
      <c r="G1000" s="125">
        <v>9.9090602000000008</v>
      </c>
    </row>
    <row r="1001" spans="1:7" s="124" customFormat="1" hidden="1" x14ac:dyDescent="0.35">
      <c r="A1001" s="128" t="s">
        <v>1658</v>
      </c>
      <c r="B1001" s="128" t="s">
        <v>1655</v>
      </c>
      <c r="C1001" s="128" t="s">
        <v>769</v>
      </c>
      <c r="D1001" s="127">
        <v>23506</v>
      </c>
      <c r="E1001" s="127">
        <v>220096</v>
      </c>
      <c r="F1001" s="126">
        <v>32244</v>
      </c>
      <c r="G1001" s="125">
        <v>14.649971000000001</v>
      </c>
    </row>
    <row r="1002" spans="1:7" s="124" customFormat="1" hidden="1" x14ac:dyDescent="0.35">
      <c r="A1002" s="128" t="s">
        <v>1659</v>
      </c>
      <c r="B1002" s="128" t="s">
        <v>1655</v>
      </c>
      <c r="C1002" s="128" t="s">
        <v>766</v>
      </c>
      <c r="D1002" s="127">
        <v>5888</v>
      </c>
      <c r="E1002" s="127">
        <v>87656</v>
      </c>
      <c r="F1002" s="126">
        <v>9220</v>
      </c>
      <c r="G1002" s="125">
        <v>10.51839</v>
      </c>
    </row>
    <row r="1003" spans="1:7" s="124" customFormat="1" hidden="1" x14ac:dyDescent="0.35">
      <c r="A1003" s="128" t="s">
        <v>1660</v>
      </c>
      <c r="B1003" s="128" t="s">
        <v>1655</v>
      </c>
      <c r="C1003" s="128" t="s">
        <v>769</v>
      </c>
      <c r="D1003" s="127">
        <v>17221</v>
      </c>
      <c r="E1003" s="127">
        <v>174049</v>
      </c>
      <c r="F1003" s="126">
        <v>24080</v>
      </c>
      <c r="G1003" s="125">
        <v>13.835184</v>
      </c>
    </row>
    <row r="1004" spans="1:7" s="124" customFormat="1" hidden="1" x14ac:dyDescent="0.35">
      <c r="A1004" s="128" t="s">
        <v>1661</v>
      </c>
      <c r="B1004" s="128" t="s">
        <v>1655</v>
      </c>
      <c r="C1004" s="128" t="s">
        <v>766</v>
      </c>
      <c r="D1004" s="127">
        <v>416984</v>
      </c>
      <c r="E1004" s="127">
        <v>3152876</v>
      </c>
      <c r="F1004" s="126">
        <v>511113.1</v>
      </c>
      <c r="G1004" s="125">
        <v>16.211012</v>
      </c>
    </row>
    <row r="1005" spans="1:7" s="124" customFormat="1" hidden="1" x14ac:dyDescent="0.35">
      <c r="A1005" s="128" t="s">
        <v>1662</v>
      </c>
      <c r="B1005" s="128" t="s">
        <v>1655</v>
      </c>
      <c r="C1005" s="128" t="s">
        <v>766</v>
      </c>
      <c r="D1005" s="127">
        <v>389719</v>
      </c>
      <c r="E1005" s="127">
        <v>4426321</v>
      </c>
      <c r="F1005" s="126">
        <v>563576.30000000005</v>
      </c>
      <c r="G1005" s="125">
        <v>12.732386999999999</v>
      </c>
    </row>
    <row r="1006" spans="1:7" s="124" customFormat="1" hidden="1" x14ac:dyDescent="0.35">
      <c r="A1006" s="128" t="s">
        <v>1663</v>
      </c>
      <c r="B1006" s="128" t="s">
        <v>1655</v>
      </c>
      <c r="C1006" s="128" t="s">
        <v>769</v>
      </c>
      <c r="D1006" s="127">
        <v>19127</v>
      </c>
      <c r="E1006" s="127">
        <v>196269</v>
      </c>
      <c r="F1006" s="126">
        <v>26610</v>
      </c>
      <c r="G1006" s="125">
        <v>13.557923000000001</v>
      </c>
    </row>
    <row r="1007" spans="1:7" s="124" customFormat="1" hidden="1" x14ac:dyDescent="0.35">
      <c r="A1007" s="128" t="s">
        <v>1664</v>
      </c>
      <c r="B1007" s="128" t="s">
        <v>1655</v>
      </c>
      <c r="C1007" s="128" t="s">
        <v>766</v>
      </c>
      <c r="D1007" s="127">
        <v>1130554</v>
      </c>
      <c r="E1007" s="127">
        <v>10442369</v>
      </c>
      <c r="F1007" s="126">
        <v>1315534.5</v>
      </c>
      <c r="G1007" s="125">
        <v>12.598046</v>
      </c>
    </row>
    <row r="1008" spans="1:7" s="124" customFormat="1" hidden="1" x14ac:dyDescent="0.35">
      <c r="A1008" s="128" t="s">
        <v>1665</v>
      </c>
      <c r="B1008" s="128" t="s">
        <v>1655</v>
      </c>
      <c r="C1008" s="128" t="s">
        <v>766</v>
      </c>
      <c r="D1008" s="127">
        <v>819149</v>
      </c>
      <c r="E1008" s="127">
        <v>8924516</v>
      </c>
      <c r="F1008" s="126">
        <v>1212819.2</v>
      </c>
      <c r="G1008" s="125">
        <v>13.589748</v>
      </c>
    </row>
    <row r="1009" spans="1:7" s="124" customFormat="1" hidden="1" x14ac:dyDescent="0.35">
      <c r="A1009" s="128" t="s">
        <v>1567</v>
      </c>
      <c r="B1009" s="128" t="s">
        <v>1655</v>
      </c>
      <c r="C1009" s="128" t="s">
        <v>766</v>
      </c>
      <c r="D1009" s="127">
        <v>392902</v>
      </c>
      <c r="E1009" s="127">
        <v>3399317</v>
      </c>
      <c r="F1009" s="126">
        <v>493815.2</v>
      </c>
      <c r="G1009" s="125">
        <v>14.526895</v>
      </c>
    </row>
    <row r="1010" spans="1:7" s="124" customFormat="1" hidden="1" x14ac:dyDescent="0.35">
      <c r="A1010" s="128" t="s">
        <v>1666</v>
      </c>
      <c r="B1010" s="128" t="s">
        <v>1655</v>
      </c>
      <c r="C1010" s="128" t="s">
        <v>766</v>
      </c>
      <c r="D1010" s="127">
        <v>118456</v>
      </c>
      <c r="E1010" s="127">
        <v>1324734</v>
      </c>
      <c r="F1010" s="126">
        <v>174676</v>
      </c>
      <c r="G1010" s="125">
        <v>13.185741</v>
      </c>
    </row>
    <row r="1011" spans="1:7" s="124" customFormat="1" hidden="1" x14ac:dyDescent="0.35">
      <c r="A1011" s="128" t="s">
        <v>1667</v>
      </c>
      <c r="B1011" s="128" t="s">
        <v>1655</v>
      </c>
      <c r="C1011" s="128" t="s">
        <v>766</v>
      </c>
      <c r="D1011" s="127">
        <v>3155</v>
      </c>
      <c r="E1011" s="127">
        <v>25923</v>
      </c>
      <c r="F1011" s="126">
        <v>3784.9</v>
      </c>
      <c r="G1011" s="125">
        <v>14.600548</v>
      </c>
    </row>
    <row r="1012" spans="1:7" s="124" customFormat="1" hidden="1" x14ac:dyDescent="0.35">
      <c r="A1012" s="128" t="s">
        <v>1668</v>
      </c>
      <c r="B1012" s="128" t="s">
        <v>1655</v>
      </c>
      <c r="C1012" s="128" t="s">
        <v>769</v>
      </c>
      <c r="D1012" s="127">
        <v>20870</v>
      </c>
      <c r="E1012" s="127">
        <v>234573</v>
      </c>
      <c r="F1012" s="126">
        <v>29493</v>
      </c>
      <c r="G1012" s="125">
        <v>12.573058</v>
      </c>
    </row>
    <row r="1013" spans="1:7" s="124" customFormat="1" hidden="1" x14ac:dyDescent="0.35">
      <c r="A1013" s="128" t="s">
        <v>1669</v>
      </c>
      <c r="B1013" s="128" t="s">
        <v>1655</v>
      </c>
      <c r="C1013" s="128" t="s">
        <v>769</v>
      </c>
      <c r="D1013" s="127">
        <v>12399</v>
      </c>
      <c r="E1013" s="127">
        <v>128695</v>
      </c>
      <c r="F1013" s="126">
        <v>14948</v>
      </c>
      <c r="G1013" s="125">
        <v>11.615059</v>
      </c>
    </row>
    <row r="1014" spans="1:7" s="124" customFormat="1" hidden="1" x14ac:dyDescent="0.35">
      <c r="A1014" s="128" t="s">
        <v>870</v>
      </c>
      <c r="B1014" s="128" t="s">
        <v>1655</v>
      </c>
      <c r="C1014" s="128" t="s">
        <v>867</v>
      </c>
      <c r="D1014" s="127">
        <v>52</v>
      </c>
      <c r="E1014" s="127">
        <v>492</v>
      </c>
      <c r="F1014" s="126">
        <v>26.9</v>
      </c>
      <c r="G1014" s="125" t="s">
        <v>868</v>
      </c>
    </row>
    <row r="1015" spans="1:7" s="124" customFormat="1" hidden="1" x14ac:dyDescent="0.35">
      <c r="A1015" s="128" t="s">
        <v>871</v>
      </c>
      <c r="B1015" s="128" t="s">
        <v>1655</v>
      </c>
      <c r="C1015" s="128" t="s">
        <v>867</v>
      </c>
      <c r="D1015" s="127">
        <v>3619</v>
      </c>
      <c r="E1015" s="127">
        <v>39920</v>
      </c>
      <c r="F1015" s="126">
        <v>6446.6</v>
      </c>
      <c r="G1015" s="125" t="s">
        <v>868</v>
      </c>
    </row>
    <row r="1016" spans="1:7" s="124" customFormat="1" hidden="1" x14ac:dyDescent="0.35">
      <c r="A1016" s="128" t="s">
        <v>872</v>
      </c>
      <c r="B1016" s="128" t="s">
        <v>1655</v>
      </c>
      <c r="C1016" s="128" t="s">
        <v>867</v>
      </c>
      <c r="D1016" s="127">
        <v>4557</v>
      </c>
      <c r="E1016" s="127">
        <v>39214</v>
      </c>
      <c r="F1016" s="126">
        <v>5780.6</v>
      </c>
      <c r="G1016" s="125" t="s">
        <v>868</v>
      </c>
    </row>
    <row r="1017" spans="1:7" s="124" customFormat="1" hidden="1" x14ac:dyDescent="0.35">
      <c r="A1017" s="128" t="s">
        <v>873</v>
      </c>
      <c r="B1017" s="128" t="s">
        <v>1655</v>
      </c>
      <c r="C1017" s="128" t="s">
        <v>867</v>
      </c>
      <c r="D1017" s="127">
        <v>6955</v>
      </c>
      <c r="E1017" s="127">
        <v>58729</v>
      </c>
      <c r="F1017" s="126">
        <v>8341</v>
      </c>
      <c r="G1017" s="125" t="s">
        <v>868</v>
      </c>
    </row>
    <row r="1018" spans="1:7" s="124" customFormat="1" hidden="1" x14ac:dyDescent="0.35">
      <c r="A1018" s="128" t="s">
        <v>1670</v>
      </c>
      <c r="B1018" s="128" t="s">
        <v>1655</v>
      </c>
      <c r="C1018" s="128" t="s">
        <v>769</v>
      </c>
      <c r="D1018" s="127">
        <v>18088</v>
      </c>
      <c r="E1018" s="127">
        <v>123669</v>
      </c>
      <c r="F1018" s="126">
        <v>20574</v>
      </c>
      <c r="G1018" s="125">
        <v>16.636344000000001</v>
      </c>
    </row>
    <row r="1019" spans="1:7" s="124" customFormat="1" hidden="1" x14ac:dyDescent="0.35">
      <c r="A1019" s="128" t="s">
        <v>1671</v>
      </c>
      <c r="B1019" s="128" t="s">
        <v>1655</v>
      </c>
      <c r="C1019" s="128" t="s">
        <v>766</v>
      </c>
      <c r="D1019" s="127">
        <v>55123</v>
      </c>
      <c r="E1019" s="127">
        <v>576276</v>
      </c>
      <c r="F1019" s="126">
        <v>65487.9</v>
      </c>
      <c r="G1019" s="125">
        <v>11.363982</v>
      </c>
    </row>
    <row r="1020" spans="1:7" s="124" customFormat="1" hidden="1" x14ac:dyDescent="0.35">
      <c r="A1020" s="128" t="s">
        <v>1672</v>
      </c>
      <c r="B1020" s="128" t="s">
        <v>1655</v>
      </c>
      <c r="C1020" s="128" t="s">
        <v>769</v>
      </c>
      <c r="D1020" s="127">
        <v>19362</v>
      </c>
      <c r="E1020" s="127">
        <v>215320</v>
      </c>
      <c r="F1020" s="126">
        <v>28028</v>
      </c>
      <c r="G1020" s="125">
        <v>13.016905</v>
      </c>
    </row>
    <row r="1021" spans="1:7" s="124" customFormat="1" hidden="1" x14ac:dyDescent="0.35">
      <c r="A1021" s="128" t="s">
        <v>1673</v>
      </c>
      <c r="B1021" s="128" t="s">
        <v>1655</v>
      </c>
      <c r="C1021" s="128" t="s">
        <v>766</v>
      </c>
      <c r="D1021" s="127">
        <v>5131</v>
      </c>
      <c r="E1021" s="127">
        <v>44815</v>
      </c>
      <c r="F1021" s="126">
        <v>6596</v>
      </c>
      <c r="G1021" s="125">
        <v>14.718286000000001</v>
      </c>
    </row>
    <row r="1022" spans="1:7" s="124" customFormat="1" hidden="1" x14ac:dyDescent="0.35">
      <c r="A1022" s="128" t="s">
        <v>1674</v>
      </c>
      <c r="B1022" s="128" t="s">
        <v>1655</v>
      </c>
      <c r="C1022" s="128" t="s">
        <v>766</v>
      </c>
      <c r="D1022" s="127">
        <v>504024</v>
      </c>
      <c r="E1022" s="127">
        <v>5752378</v>
      </c>
      <c r="F1022" s="126">
        <v>596189.5</v>
      </c>
      <c r="G1022" s="125">
        <v>10.364227</v>
      </c>
    </row>
    <row r="1023" spans="1:7" s="124" customFormat="1" hidden="1" x14ac:dyDescent="0.35">
      <c r="A1023" s="128" t="s">
        <v>1675</v>
      </c>
      <c r="B1023" s="128" t="s">
        <v>1676</v>
      </c>
      <c r="C1023" s="128" t="s">
        <v>858</v>
      </c>
      <c r="D1023" s="127">
        <v>1610</v>
      </c>
      <c r="E1023" s="127">
        <v>6894</v>
      </c>
      <c r="F1023" s="126">
        <v>2897</v>
      </c>
      <c r="G1023" s="125">
        <v>42.022047999999998</v>
      </c>
    </row>
    <row r="1024" spans="1:7" s="124" customFormat="1" hidden="1" x14ac:dyDescent="0.35">
      <c r="A1024" s="128" t="s">
        <v>1677</v>
      </c>
      <c r="B1024" s="128" t="s">
        <v>1676</v>
      </c>
      <c r="C1024" s="128" t="s">
        <v>774</v>
      </c>
      <c r="D1024" s="127">
        <v>4324</v>
      </c>
      <c r="E1024" s="127">
        <v>35028</v>
      </c>
      <c r="F1024" s="126">
        <v>5243</v>
      </c>
      <c r="G1024" s="125">
        <v>14.968026</v>
      </c>
    </row>
    <row r="1025" spans="1:7" s="124" customFormat="1" hidden="1" x14ac:dyDescent="0.35">
      <c r="A1025" s="128" t="s">
        <v>871</v>
      </c>
      <c r="B1025" s="128" t="s">
        <v>1676</v>
      </c>
      <c r="C1025" s="128" t="s">
        <v>867</v>
      </c>
      <c r="D1025" s="127">
        <v>1394</v>
      </c>
      <c r="E1025" s="127">
        <v>10062</v>
      </c>
      <c r="F1025" s="126">
        <v>1789.2</v>
      </c>
      <c r="G1025" s="125" t="s">
        <v>868</v>
      </c>
    </row>
    <row r="1026" spans="1:7" s="124" customFormat="1" hidden="1" x14ac:dyDescent="0.35">
      <c r="A1026" s="128" t="s">
        <v>872</v>
      </c>
      <c r="B1026" s="128" t="s">
        <v>1676</v>
      </c>
      <c r="C1026" s="128" t="s">
        <v>867</v>
      </c>
      <c r="D1026" s="127">
        <v>1153</v>
      </c>
      <c r="E1026" s="127">
        <v>7499</v>
      </c>
      <c r="F1026" s="126">
        <v>1817.7</v>
      </c>
      <c r="G1026" s="125" t="s">
        <v>868</v>
      </c>
    </row>
    <row r="1027" spans="1:7" s="124" customFormat="1" hidden="1" x14ac:dyDescent="0.35">
      <c r="A1027" s="128" t="s">
        <v>873</v>
      </c>
      <c r="B1027" s="128" t="s">
        <v>1676</v>
      </c>
      <c r="C1027" s="128" t="s">
        <v>867</v>
      </c>
      <c r="D1027" s="127">
        <v>95</v>
      </c>
      <c r="E1027" s="127">
        <v>698</v>
      </c>
      <c r="F1027" s="126">
        <v>153</v>
      </c>
      <c r="G1027" s="125" t="s">
        <v>868</v>
      </c>
    </row>
    <row r="1028" spans="1:7" s="124" customFormat="1" hidden="1" x14ac:dyDescent="0.35">
      <c r="A1028" s="128" t="s">
        <v>1678</v>
      </c>
      <c r="B1028" s="128" t="s">
        <v>1676</v>
      </c>
      <c r="C1028" s="128" t="s">
        <v>766</v>
      </c>
      <c r="D1028" s="127">
        <v>399976</v>
      </c>
      <c r="E1028" s="127">
        <v>2811239</v>
      </c>
      <c r="F1028" s="126">
        <v>621484.30000000005</v>
      </c>
      <c r="G1028" s="125">
        <v>22.107130999999999</v>
      </c>
    </row>
    <row r="1029" spans="1:7" s="124" customFormat="1" hidden="1" x14ac:dyDescent="0.35">
      <c r="A1029" s="128" t="s">
        <v>1679</v>
      </c>
      <c r="B1029" s="128" t="s">
        <v>1680</v>
      </c>
      <c r="C1029" s="128" t="s">
        <v>769</v>
      </c>
      <c r="D1029" s="127">
        <v>47152</v>
      </c>
      <c r="E1029" s="127">
        <v>613632</v>
      </c>
      <c r="F1029" s="126">
        <v>83700.7</v>
      </c>
      <c r="G1029" s="125">
        <v>13.640211000000001</v>
      </c>
    </row>
    <row r="1030" spans="1:7" s="124" customFormat="1" hidden="1" x14ac:dyDescent="0.35">
      <c r="A1030" s="128" t="s">
        <v>1681</v>
      </c>
      <c r="B1030" s="128" t="s">
        <v>1680</v>
      </c>
      <c r="C1030" s="128" t="s">
        <v>769</v>
      </c>
      <c r="D1030" s="127">
        <v>100261</v>
      </c>
      <c r="E1030" s="127">
        <v>1418499</v>
      </c>
      <c r="F1030" s="126">
        <v>190420</v>
      </c>
      <c r="G1030" s="125">
        <v>13.424049</v>
      </c>
    </row>
    <row r="1031" spans="1:7" s="124" customFormat="1" hidden="1" x14ac:dyDescent="0.35">
      <c r="A1031" s="128" t="s">
        <v>1682</v>
      </c>
      <c r="B1031" s="128" t="s">
        <v>1680</v>
      </c>
      <c r="C1031" s="128" t="s">
        <v>769</v>
      </c>
      <c r="D1031" s="127">
        <v>29436</v>
      </c>
      <c r="E1031" s="127">
        <v>454974</v>
      </c>
      <c r="F1031" s="126">
        <v>54939.7</v>
      </c>
      <c r="G1031" s="125">
        <v>12.075348999999999</v>
      </c>
    </row>
    <row r="1032" spans="1:7" s="124" customFormat="1" hidden="1" x14ac:dyDescent="0.35">
      <c r="A1032" s="128" t="s">
        <v>1683</v>
      </c>
      <c r="B1032" s="128" t="s">
        <v>1680</v>
      </c>
      <c r="C1032" s="128" t="s">
        <v>769</v>
      </c>
      <c r="D1032" s="127">
        <v>63478</v>
      </c>
      <c r="E1032" s="127">
        <v>782968</v>
      </c>
      <c r="F1032" s="126">
        <v>119641.1</v>
      </c>
      <c r="G1032" s="125">
        <v>15.280457999999999</v>
      </c>
    </row>
    <row r="1033" spans="1:7" s="124" customFormat="1" hidden="1" x14ac:dyDescent="0.35">
      <c r="A1033" s="128" t="s">
        <v>1446</v>
      </c>
      <c r="B1033" s="128" t="s">
        <v>1680</v>
      </c>
      <c r="C1033" s="128" t="s">
        <v>769</v>
      </c>
      <c r="D1033" s="127">
        <v>21849</v>
      </c>
      <c r="E1033" s="127">
        <v>275316</v>
      </c>
      <c r="F1033" s="126">
        <v>40967.5</v>
      </c>
      <c r="G1033" s="125">
        <v>14.880174</v>
      </c>
    </row>
    <row r="1034" spans="1:7" s="124" customFormat="1" hidden="1" x14ac:dyDescent="0.35">
      <c r="A1034" s="128" t="s">
        <v>1684</v>
      </c>
      <c r="B1034" s="128" t="s">
        <v>1680</v>
      </c>
      <c r="C1034" s="128" t="s">
        <v>774</v>
      </c>
      <c r="D1034" s="127">
        <v>6119</v>
      </c>
      <c r="E1034" s="127">
        <v>73224</v>
      </c>
      <c r="F1034" s="126">
        <v>8245</v>
      </c>
      <c r="G1034" s="125">
        <v>11.259969</v>
      </c>
    </row>
    <row r="1035" spans="1:7" s="124" customFormat="1" hidden="1" x14ac:dyDescent="0.35">
      <c r="A1035" s="128" t="s">
        <v>1685</v>
      </c>
      <c r="B1035" s="128" t="s">
        <v>1680</v>
      </c>
      <c r="C1035" s="128" t="s">
        <v>774</v>
      </c>
      <c r="D1035" s="127">
        <v>4113</v>
      </c>
      <c r="E1035" s="127">
        <v>44064</v>
      </c>
      <c r="F1035" s="126">
        <v>6449.1</v>
      </c>
      <c r="G1035" s="125">
        <v>14.635757</v>
      </c>
    </row>
    <row r="1036" spans="1:7" s="124" customFormat="1" hidden="1" x14ac:dyDescent="0.35">
      <c r="A1036" s="128" t="s">
        <v>1686</v>
      </c>
      <c r="B1036" s="128" t="s">
        <v>1680</v>
      </c>
      <c r="C1036" s="128" t="s">
        <v>774</v>
      </c>
      <c r="D1036" s="127">
        <v>20684</v>
      </c>
      <c r="E1036" s="127">
        <v>275045</v>
      </c>
      <c r="F1036" s="126">
        <v>32565.3</v>
      </c>
      <c r="G1036" s="125">
        <v>11.83999</v>
      </c>
    </row>
    <row r="1037" spans="1:7" s="124" customFormat="1" hidden="1" x14ac:dyDescent="0.35">
      <c r="A1037" s="128" t="s">
        <v>1687</v>
      </c>
      <c r="B1037" s="128" t="s">
        <v>1680</v>
      </c>
      <c r="C1037" s="128" t="s">
        <v>774</v>
      </c>
      <c r="D1037" s="127">
        <v>35925</v>
      </c>
      <c r="E1037" s="127">
        <v>365053</v>
      </c>
      <c r="F1037" s="126">
        <v>47660</v>
      </c>
      <c r="G1037" s="125">
        <v>13.055638</v>
      </c>
    </row>
    <row r="1038" spans="1:7" s="124" customFormat="1" hidden="1" x14ac:dyDescent="0.35">
      <c r="A1038" s="128" t="s">
        <v>1688</v>
      </c>
      <c r="B1038" s="128" t="s">
        <v>1680</v>
      </c>
      <c r="C1038" s="128" t="s">
        <v>766</v>
      </c>
      <c r="D1038" s="127">
        <v>664550</v>
      </c>
      <c r="E1038" s="127">
        <v>8232409</v>
      </c>
      <c r="F1038" s="126">
        <v>1206976</v>
      </c>
      <c r="G1038" s="125">
        <v>14.661274000000001</v>
      </c>
    </row>
    <row r="1039" spans="1:7" s="124" customFormat="1" hidden="1" x14ac:dyDescent="0.35">
      <c r="A1039" s="128" t="s">
        <v>1464</v>
      </c>
      <c r="B1039" s="128" t="s">
        <v>1680</v>
      </c>
      <c r="C1039" s="128" t="s">
        <v>766</v>
      </c>
      <c r="D1039" s="127">
        <v>530414</v>
      </c>
      <c r="E1039" s="127">
        <v>6745701</v>
      </c>
      <c r="F1039" s="126">
        <v>751442.3</v>
      </c>
      <c r="G1039" s="125">
        <v>11.139573</v>
      </c>
    </row>
    <row r="1040" spans="1:7" s="124" customFormat="1" hidden="1" x14ac:dyDescent="0.35">
      <c r="A1040" s="128" t="s">
        <v>1465</v>
      </c>
      <c r="B1040" s="128" t="s">
        <v>1680</v>
      </c>
      <c r="C1040" s="128" t="s">
        <v>766</v>
      </c>
      <c r="D1040" s="127">
        <v>139488</v>
      </c>
      <c r="E1040" s="127">
        <v>2059056</v>
      </c>
      <c r="F1040" s="126">
        <v>241604.4</v>
      </c>
      <c r="G1040" s="125">
        <v>11.733746</v>
      </c>
    </row>
    <row r="1041" spans="1:7" s="124" customFormat="1" hidden="1" x14ac:dyDescent="0.35">
      <c r="A1041" s="128" t="s">
        <v>1689</v>
      </c>
      <c r="B1041" s="128" t="s">
        <v>1680</v>
      </c>
      <c r="C1041" s="128" t="s">
        <v>774</v>
      </c>
      <c r="D1041" s="127">
        <v>14008</v>
      </c>
      <c r="E1041" s="127">
        <v>166116</v>
      </c>
      <c r="F1041" s="126">
        <v>21260</v>
      </c>
      <c r="G1041" s="125">
        <v>12.798285999999999</v>
      </c>
    </row>
    <row r="1042" spans="1:7" s="124" customFormat="1" hidden="1" x14ac:dyDescent="0.35">
      <c r="A1042" s="128" t="s">
        <v>1690</v>
      </c>
      <c r="B1042" s="128" t="s">
        <v>1680</v>
      </c>
      <c r="C1042" s="128" t="s">
        <v>769</v>
      </c>
      <c r="D1042" s="127">
        <v>15264</v>
      </c>
      <c r="E1042" s="127">
        <v>225072</v>
      </c>
      <c r="F1042" s="126">
        <v>33858.1</v>
      </c>
      <c r="G1042" s="125">
        <v>15.043231</v>
      </c>
    </row>
    <row r="1043" spans="1:7" s="124" customFormat="1" hidden="1" x14ac:dyDescent="0.35">
      <c r="A1043" s="128" t="s">
        <v>1691</v>
      </c>
      <c r="B1043" s="128" t="s">
        <v>1680</v>
      </c>
      <c r="C1043" s="128" t="s">
        <v>769</v>
      </c>
      <c r="D1043" s="127">
        <v>29458</v>
      </c>
      <c r="E1043" s="127">
        <v>405937</v>
      </c>
      <c r="F1043" s="126">
        <v>54013</v>
      </c>
      <c r="G1043" s="125">
        <v>13.305759</v>
      </c>
    </row>
    <row r="1044" spans="1:7" s="124" customFormat="1" hidden="1" x14ac:dyDescent="0.35">
      <c r="A1044" s="128" t="s">
        <v>1692</v>
      </c>
      <c r="B1044" s="128" t="s">
        <v>1680</v>
      </c>
      <c r="C1044" s="128" t="s">
        <v>774</v>
      </c>
      <c r="D1044" s="127">
        <v>11453</v>
      </c>
      <c r="E1044" s="127">
        <v>115585</v>
      </c>
      <c r="F1044" s="126">
        <v>10402</v>
      </c>
      <c r="G1044" s="125">
        <v>8.9994376000000003</v>
      </c>
    </row>
    <row r="1045" spans="1:7" s="124" customFormat="1" hidden="1" x14ac:dyDescent="0.35">
      <c r="A1045" s="128" t="s">
        <v>1693</v>
      </c>
      <c r="B1045" s="128" t="s">
        <v>1680</v>
      </c>
      <c r="C1045" s="128" t="s">
        <v>774</v>
      </c>
      <c r="D1045" s="127">
        <v>19362</v>
      </c>
      <c r="E1045" s="127">
        <v>213273</v>
      </c>
      <c r="F1045" s="126">
        <v>26529</v>
      </c>
      <c r="G1045" s="125">
        <v>12.438986999999999</v>
      </c>
    </row>
    <row r="1046" spans="1:7" s="124" customFormat="1" hidden="1" x14ac:dyDescent="0.35">
      <c r="A1046" s="128" t="s">
        <v>1032</v>
      </c>
      <c r="B1046" s="128" t="s">
        <v>1680</v>
      </c>
      <c r="C1046" s="128" t="s">
        <v>769</v>
      </c>
      <c r="D1046" s="127">
        <v>9</v>
      </c>
      <c r="E1046" s="127">
        <v>72</v>
      </c>
      <c r="F1046" s="126">
        <v>11</v>
      </c>
      <c r="G1046" s="125">
        <v>15.277778</v>
      </c>
    </row>
    <row r="1047" spans="1:7" s="124" customFormat="1" hidden="1" x14ac:dyDescent="0.35">
      <c r="A1047" s="128" t="s">
        <v>1694</v>
      </c>
      <c r="B1047" s="128" t="s">
        <v>1680</v>
      </c>
      <c r="C1047" s="128" t="s">
        <v>769</v>
      </c>
      <c r="D1047" s="127">
        <v>75794</v>
      </c>
      <c r="E1047" s="127">
        <v>1015619</v>
      </c>
      <c r="F1047" s="126">
        <v>122269</v>
      </c>
      <c r="G1047" s="125">
        <v>12.038864999999999</v>
      </c>
    </row>
    <row r="1048" spans="1:7" s="124" customFormat="1" hidden="1" x14ac:dyDescent="0.35">
      <c r="A1048" s="128" t="s">
        <v>1695</v>
      </c>
      <c r="B1048" s="128" t="s">
        <v>1680</v>
      </c>
      <c r="C1048" s="128" t="s">
        <v>769</v>
      </c>
      <c r="D1048" s="127">
        <v>55327</v>
      </c>
      <c r="E1048" s="127">
        <v>719248</v>
      </c>
      <c r="F1048" s="126">
        <v>95716</v>
      </c>
      <c r="G1048" s="125">
        <v>13.307788</v>
      </c>
    </row>
    <row r="1049" spans="1:7" s="124" customFormat="1" hidden="1" x14ac:dyDescent="0.35">
      <c r="A1049" s="128" t="s">
        <v>1696</v>
      </c>
      <c r="B1049" s="128" t="s">
        <v>1680</v>
      </c>
      <c r="C1049" s="128" t="s">
        <v>766</v>
      </c>
      <c r="D1049" s="127">
        <v>4898</v>
      </c>
      <c r="E1049" s="127">
        <v>64467</v>
      </c>
      <c r="F1049" s="126">
        <v>8389.9</v>
      </c>
      <c r="G1049" s="125">
        <v>13.014255</v>
      </c>
    </row>
    <row r="1050" spans="1:7" s="124" customFormat="1" hidden="1" x14ac:dyDescent="0.35">
      <c r="A1050" s="128" t="s">
        <v>1697</v>
      </c>
      <c r="B1050" s="128" t="s">
        <v>1680</v>
      </c>
      <c r="C1050" s="128" t="s">
        <v>769</v>
      </c>
      <c r="D1050" s="127">
        <v>20504</v>
      </c>
      <c r="E1050" s="127">
        <v>256998</v>
      </c>
      <c r="F1050" s="126">
        <v>37956</v>
      </c>
      <c r="G1050" s="125">
        <v>14.768986999999999</v>
      </c>
    </row>
    <row r="1051" spans="1:7" s="124" customFormat="1" hidden="1" x14ac:dyDescent="0.35">
      <c r="A1051" s="128" t="s">
        <v>1698</v>
      </c>
      <c r="B1051" s="128" t="s">
        <v>1680</v>
      </c>
      <c r="C1051" s="128" t="s">
        <v>769</v>
      </c>
      <c r="D1051" s="127">
        <v>5401</v>
      </c>
      <c r="E1051" s="127">
        <v>82522</v>
      </c>
      <c r="F1051" s="126">
        <v>8307</v>
      </c>
      <c r="G1051" s="125">
        <v>10.066407</v>
      </c>
    </row>
    <row r="1052" spans="1:7" s="124" customFormat="1" hidden="1" x14ac:dyDescent="0.35">
      <c r="A1052" s="128" t="s">
        <v>1699</v>
      </c>
      <c r="B1052" s="128" t="s">
        <v>1680</v>
      </c>
      <c r="C1052" s="128" t="s">
        <v>769</v>
      </c>
      <c r="D1052" s="127">
        <v>54343</v>
      </c>
      <c r="E1052" s="127">
        <v>749132</v>
      </c>
      <c r="F1052" s="126">
        <v>95510</v>
      </c>
      <c r="G1052" s="125">
        <v>12.749421999999999</v>
      </c>
    </row>
    <row r="1053" spans="1:7" s="124" customFormat="1" hidden="1" x14ac:dyDescent="0.35">
      <c r="A1053" s="128" t="s">
        <v>1700</v>
      </c>
      <c r="B1053" s="128" t="s">
        <v>1680</v>
      </c>
      <c r="C1053" s="128" t="s">
        <v>769</v>
      </c>
      <c r="D1053" s="127">
        <v>12588</v>
      </c>
      <c r="E1053" s="127">
        <v>153940</v>
      </c>
      <c r="F1053" s="126">
        <v>21862</v>
      </c>
      <c r="G1053" s="125">
        <v>14.201637</v>
      </c>
    </row>
    <row r="1054" spans="1:7" s="124" customFormat="1" hidden="1" x14ac:dyDescent="0.35">
      <c r="A1054" s="128" t="s">
        <v>1701</v>
      </c>
      <c r="B1054" s="128" t="s">
        <v>1680</v>
      </c>
      <c r="C1054" s="128" t="s">
        <v>769</v>
      </c>
      <c r="D1054" s="127">
        <v>65274</v>
      </c>
      <c r="E1054" s="127">
        <v>972457</v>
      </c>
      <c r="F1054" s="126">
        <v>110877</v>
      </c>
      <c r="G1054" s="125">
        <v>11.401738</v>
      </c>
    </row>
    <row r="1055" spans="1:7" s="124" customFormat="1" hidden="1" x14ac:dyDescent="0.35">
      <c r="A1055" s="128" t="s">
        <v>1702</v>
      </c>
      <c r="B1055" s="128" t="s">
        <v>1680</v>
      </c>
      <c r="C1055" s="128" t="s">
        <v>769</v>
      </c>
      <c r="D1055" s="127">
        <v>28315</v>
      </c>
      <c r="E1055" s="127">
        <v>434351</v>
      </c>
      <c r="F1055" s="126">
        <v>51036</v>
      </c>
      <c r="G1055" s="125">
        <v>11.749943999999999</v>
      </c>
    </row>
    <row r="1056" spans="1:7" s="124" customFormat="1" hidden="1" x14ac:dyDescent="0.35">
      <c r="A1056" s="128" t="s">
        <v>1703</v>
      </c>
      <c r="B1056" s="128" t="s">
        <v>1680</v>
      </c>
      <c r="C1056" s="128" t="s">
        <v>769</v>
      </c>
      <c r="D1056" s="127">
        <v>34554</v>
      </c>
      <c r="E1056" s="127">
        <v>533717</v>
      </c>
      <c r="F1056" s="126">
        <v>70450.7</v>
      </c>
      <c r="G1056" s="125">
        <v>13.200010000000001</v>
      </c>
    </row>
    <row r="1057" spans="1:7" s="124" customFormat="1" hidden="1" x14ac:dyDescent="0.35">
      <c r="A1057" s="128" t="s">
        <v>1704</v>
      </c>
      <c r="B1057" s="128" t="s">
        <v>1680</v>
      </c>
      <c r="C1057" s="128" t="s">
        <v>27</v>
      </c>
      <c r="D1057" s="127">
        <v>166043</v>
      </c>
      <c r="E1057" s="127">
        <v>1992622</v>
      </c>
      <c r="F1057" s="126">
        <v>225542.5</v>
      </c>
      <c r="G1057" s="125">
        <v>11.31888</v>
      </c>
    </row>
    <row r="1058" spans="1:7" s="124" customFormat="1" hidden="1" x14ac:dyDescent="0.35">
      <c r="A1058" s="128" t="s">
        <v>871</v>
      </c>
      <c r="B1058" s="128" t="s">
        <v>1680</v>
      </c>
      <c r="C1058" s="128" t="s">
        <v>867</v>
      </c>
      <c r="D1058" s="127">
        <v>174</v>
      </c>
      <c r="E1058" s="127">
        <v>1918</v>
      </c>
      <c r="F1058" s="126">
        <v>197.4</v>
      </c>
      <c r="G1058" s="125" t="s">
        <v>868</v>
      </c>
    </row>
    <row r="1059" spans="1:7" s="124" customFormat="1" hidden="1" x14ac:dyDescent="0.35">
      <c r="A1059" s="128" t="s">
        <v>872</v>
      </c>
      <c r="B1059" s="128" t="s">
        <v>1680</v>
      </c>
      <c r="C1059" s="128" t="s">
        <v>867</v>
      </c>
      <c r="D1059" s="127">
        <v>7858</v>
      </c>
      <c r="E1059" s="127">
        <v>77801</v>
      </c>
      <c r="F1059" s="126">
        <v>12493.3</v>
      </c>
      <c r="G1059" s="125" t="s">
        <v>868</v>
      </c>
    </row>
    <row r="1060" spans="1:7" s="124" customFormat="1" hidden="1" x14ac:dyDescent="0.35">
      <c r="A1060" s="128" t="s">
        <v>1705</v>
      </c>
      <c r="B1060" s="128" t="s">
        <v>1680</v>
      </c>
      <c r="C1060" s="128" t="s">
        <v>769</v>
      </c>
      <c r="D1060" s="127">
        <v>17614</v>
      </c>
      <c r="E1060" s="127">
        <v>230716</v>
      </c>
      <c r="F1060" s="126">
        <v>35799.1</v>
      </c>
      <c r="G1060" s="125">
        <v>15.516522</v>
      </c>
    </row>
    <row r="1061" spans="1:7" s="124" customFormat="1" hidden="1" x14ac:dyDescent="0.35">
      <c r="A1061" s="128" t="s">
        <v>1494</v>
      </c>
      <c r="B1061" s="128" t="s">
        <v>1680</v>
      </c>
      <c r="C1061" s="128" t="s">
        <v>769</v>
      </c>
      <c r="D1061" s="127">
        <v>61423</v>
      </c>
      <c r="E1061" s="127">
        <v>797750</v>
      </c>
      <c r="F1061" s="126">
        <v>96635</v>
      </c>
      <c r="G1061" s="125">
        <v>12.113443999999999</v>
      </c>
    </row>
    <row r="1062" spans="1:7" s="124" customFormat="1" hidden="1" x14ac:dyDescent="0.35">
      <c r="A1062" s="128" t="s">
        <v>1706</v>
      </c>
      <c r="B1062" s="128" t="s">
        <v>563</v>
      </c>
      <c r="C1062" s="128" t="s">
        <v>769</v>
      </c>
      <c r="D1062" s="127">
        <v>8604</v>
      </c>
      <c r="E1062" s="127">
        <v>118431</v>
      </c>
      <c r="F1062" s="126">
        <v>16837</v>
      </c>
      <c r="G1062" s="125">
        <v>14.216716999999999</v>
      </c>
    </row>
    <row r="1063" spans="1:7" s="124" customFormat="1" hidden="1" x14ac:dyDescent="0.35">
      <c r="A1063" s="128" t="s">
        <v>1433</v>
      </c>
      <c r="B1063" s="128" t="s">
        <v>563</v>
      </c>
      <c r="C1063" s="128" t="s">
        <v>766</v>
      </c>
      <c r="D1063" s="127">
        <v>58083</v>
      </c>
      <c r="E1063" s="127">
        <v>554066</v>
      </c>
      <c r="F1063" s="126">
        <v>83940</v>
      </c>
      <c r="G1063" s="125">
        <v>15.14982</v>
      </c>
    </row>
    <row r="1064" spans="1:7" s="124" customFormat="1" hidden="1" x14ac:dyDescent="0.35">
      <c r="A1064" s="128" t="s">
        <v>1707</v>
      </c>
      <c r="B1064" s="128" t="s">
        <v>563</v>
      </c>
      <c r="C1064" s="128" t="s">
        <v>769</v>
      </c>
      <c r="D1064" s="127">
        <v>6399</v>
      </c>
      <c r="E1064" s="127">
        <v>112710</v>
      </c>
      <c r="F1064" s="126">
        <v>14075.4</v>
      </c>
      <c r="G1064" s="125">
        <v>12.488155000000001</v>
      </c>
    </row>
    <row r="1065" spans="1:7" s="124" customFormat="1" hidden="1" x14ac:dyDescent="0.35">
      <c r="A1065" s="128" t="s">
        <v>1708</v>
      </c>
      <c r="B1065" s="128" t="s">
        <v>563</v>
      </c>
      <c r="C1065" s="128" t="s">
        <v>774</v>
      </c>
      <c r="D1065" s="127">
        <v>9906</v>
      </c>
      <c r="E1065" s="127">
        <v>100635</v>
      </c>
      <c r="F1065" s="126">
        <v>11091</v>
      </c>
      <c r="G1065" s="125">
        <v>11.021017000000001</v>
      </c>
    </row>
    <row r="1066" spans="1:7" s="124" customFormat="1" hidden="1" x14ac:dyDescent="0.35">
      <c r="A1066" s="128" t="s">
        <v>1709</v>
      </c>
      <c r="B1066" s="128" t="s">
        <v>563</v>
      </c>
      <c r="C1066" s="128" t="s">
        <v>774</v>
      </c>
      <c r="D1066" s="127">
        <v>2895</v>
      </c>
      <c r="E1066" s="127">
        <v>34554</v>
      </c>
      <c r="F1066" s="126">
        <v>4135</v>
      </c>
      <c r="G1066" s="125">
        <v>11.966777</v>
      </c>
    </row>
    <row r="1067" spans="1:7" s="124" customFormat="1" hidden="1" x14ac:dyDescent="0.35">
      <c r="A1067" s="128" t="s">
        <v>1710</v>
      </c>
      <c r="B1067" s="128" t="s">
        <v>563</v>
      </c>
      <c r="C1067" s="128" t="s">
        <v>774</v>
      </c>
      <c r="D1067" s="127">
        <v>6149</v>
      </c>
      <c r="E1067" s="127">
        <v>67781</v>
      </c>
      <c r="F1067" s="126">
        <v>6789.2</v>
      </c>
      <c r="G1067" s="125">
        <v>10.016375999999999</v>
      </c>
    </row>
    <row r="1068" spans="1:7" s="124" customFormat="1" hidden="1" x14ac:dyDescent="0.35">
      <c r="A1068" s="128" t="s">
        <v>1711</v>
      </c>
      <c r="B1068" s="128" t="s">
        <v>563</v>
      </c>
      <c r="C1068" s="128" t="s">
        <v>774</v>
      </c>
      <c r="D1068" s="127">
        <v>1000</v>
      </c>
      <c r="E1068" s="127">
        <v>11353</v>
      </c>
      <c r="F1068" s="126">
        <v>1451.8</v>
      </c>
      <c r="G1068" s="125">
        <v>12.787808999999999</v>
      </c>
    </row>
    <row r="1069" spans="1:7" s="124" customFormat="1" hidden="1" x14ac:dyDescent="0.35">
      <c r="A1069" s="128" t="s">
        <v>1712</v>
      </c>
      <c r="B1069" s="128" t="s">
        <v>563</v>
      </c>
      <c r="C1069" s="128" t="s">
        <v>769</v>
      </c>
      <c r="D1069" s="127">
        <v>3270</v>
      </c>
      <c r="E1069" s="127">
        <v>58105</v>
      </c>
      <c r="F1069" s="126">
        <v>8665.9</v>
      </c>
      <c r="G1069" s="125">
        <v>14.914206999999999</v>
      </c>
    </row>
    <row r="1070" spans="1:7" s="124" customFormat="1" hidden="1" x14ac:dyDescent="0.35">
      <c r="A1070" s="128" t="s">
        <v>1076</v>
      </c>
      <c r="B1070" s="128" t="s">
        <v>563</v>
      </c>
      <c r="C1070" s="128" t="s">
        <v>766</v>
      </c>
      <c r="D1070" s="127">
        <v>4171</v>
      </c>
      <c r="E1070" s="127">
        <v>55961</v>
      </c>
      <c r="F1070" s="126">
        <v>4668.8</v>
      </c>
      <c r="G1070" s="125">
        <v>8.3429531000000008</v>
      </c>
    </row>
    <row r="1071" spans="1:7" s="124" customFormat="1" hidden="1" x14ac:dyDescent="0.35">
      <c r="A1071" s="128" t="s">
        <v>1438</v>
      </c>
      <c r="B1071" s="128" t="s">
        <v>563</v>
      </c>
      <c r="C1071" s="128" t="s">
        <v>766</v>
      </c>
      <c r="D1071" s="127">
        <v>6390</v>
      </c>
      <c r="E1071" s="127">
        <v>67254</v>
      </c>
      <c r="F1071" s="126">
        <v>7564</v>
      </c>
      <c r="G1071" s="125">
        <v>11.246915</v>
      </c>
    </row>
    <row r="1072" spans="1:7" s="124" customFormat="1" hidden="1" x14ac:dyDescent="0.35">
      <c r="A1072" s="128" t="s">
        <v>1520</v>
      </c>
      <c r="B1072" s="128" t="s">
        <v>563</v>
      </c>
      <c r="C1072" s="128" t="s">
        <v>858</v>
      </c>
      <c r="D1072" s="127">
        <v>1020</v>
      </c>
      <c r="E1072" s="127">
        <v>17348</v>
      </c>
      <c r="F1072" s="126">
        <v>1622</v>
      </c>
      <c r="G1072" s="125">
        <v>9.3497810000000001</v>
      </c>
    </row>
    <row r="1073" spans="1:7" s="124" customFormat="1" hidden="1" x14ac:dyDescent="0.35">
      <c r="A1073" s="128" t="s">
        <v>1713</v>
      </c>
      <c r="B1073" s="128" t="s">
        <v>563</v>
      </c>
      <c r="C1073" s="128" t="s">
        <v>766</v>
      </c>
      <c r="D1073" s="127">
        <v>50805</v>
      </c>
      <c r="E1073" s="127">
        <v>571295</v>
      </c>
      <c r="F1073" s="126">
        <v>65429</v>
      </c>
      <c r="G1073" s="125">
        <v>11.452752</v>
      </c>
    </row>
    <row r="1074" spans="1:7" s="124" customFormat="1" hidden="1" x14ac:dyDescent="0.35">
      <c r="A1074" s="128" t="s">
        <v>1714</v>
      </c>
      <c r="B1074" s="128" t="s">
        <v>563</v>
      </c>
      <c r="C1074" s="128" t="s">
        <v>769</v>
      </c>
      <c r="D1074" s="127">
        <v>5406</v>
      </c>
      <c r="E1074" s="127">
        <v>134291</v>
      </c>
      <c r="F1074" s="126">
        <v>14010.8</v>
      </c>
      <c r="G1074" s="125">
        <v>10.433164</v>
      </c>
    </row>
    <row r="1075" spans="1:7" s="124" customFormat="1" hidden="1" x14ac:dyDescent="0.35">
      <c r="A1075" s="128" t="s">
        <v>1338</v>
      </c>
      <c r="B1075" s="128" t="s">
        <v>563</v>
      </c>
      <c r="C1075" s="128" t="s">
        <v>766</v>
      </c>
      <c r="D1075" s="127">
        <v>85700</v>
      </c>
      <c r="E1075" s="127">
        <v>804651</v>
      </c>
      <c r="F1075" s="126">
        <v>104165.3</v>
      </c>
      <c r="G1075" s="125">
        <v>12.945401</v>
      </c>
    </row>
    <row r="1076" spans="1:7" s="124" customFormat="1" hidden="1" x14ac:dyDescent="0.35">
      <c r="A1076" s="128" t="s">
        <v>1340</v>
      </c>
      <c r="B1076" s="128" t="s">
        <v>563</v>
      </c>
      <c r="C1076" s="128" t="s">
        <v>766</v>
      </c>
      <c r="D1076" s="127">
        <v>8945</v>
      </c>
      <c r="E1076" s="127">
        <v>115354</v>
      </c>
      <c r="F1076" s="126">
        <v>12295.6</v>
      </c>
      <c r="G1076" s="125">
        <v>10.659015</v>
      </c>
    </row>
    <row r="1077" spans="1:7" s="124" customFormat="1" hidden="1" x14ac:dyDescent="0.35">
      <c r="A1077" s="128" t="s">
        <v>1715</v>
      </c>
      <c r="B1077" s="128" t="s">
        <v>563</v>
      </c>
      <c r="C1077" s="128" t="s">
        <v>769</v>
      </c>
      <c r="D1077" s="127">
        <v>4785</v>
      </c>
      <c r="E1077" s="127">
        <v>64124</v>
      </c>
      <c r="F1077" s="126">
        <v>6370</v>
      </c>
      <c r="G1077" s="125">
        <v>9.9338780999999994</v>
      </c>
    </row>
    <row r="1078" spans="1:7" s="124" customFormat="1" hidden="1" x14ac:dyDescent="0.35">
      <c r="A1078" s="128" t="s">
        <v>1345</v>
      </c>
      <c r="B1078" s="128" t="s">
        <v>563</v>
      </c>
      <c r="C1078" s="128" t="s">
        <v>769</v>
      </c>
      <c r="D1078" s="127">
        <v>20539</v>
      </c>
      <c r="E1078" s="127">
        <v>317262</v>
      </c>
      <c r="F1078" s="126">
        <v>38621.1</v>
      </c>
      <c r="G1078" s="125">
        <v>12.173251</v>
      </c>
    </row>
    <row r="1079" spans="1:7" s="124" customFormat="1" hidden="1" x14ac:dyDescent="0.35">
      <c r="A1079" s="128" t="s">
        <v>1716</v>
      </c>
      <c r="B1079" s="128" t="s">
        <v>563</v>
      </c>
      <c r="C1079" s="128" t="s">
        <v>769</v>
      </c>
      <c r="D1079" s="127">
        <v>17596</v>
      </c>
      <c r="E1079" s="127">
        <v>253286</v>
      </c>
      <c r="F1079" s="126">
        <v>28993.7</v>
      </c>
      <c r="G1079" s="125">
        <v>11.44702</v>
      </c>
    </row>
    <row r="1080" spans="1:7" s="124" customFormat="1" hidden="1" x14ac:dyDescent="0.35">
      <c r="A1080" s="128" t="s">
        <v>1717</v>
      </c>
      <c r="B1080" s="128" t="s">
        <v>563</v>
      </c>
      <c r="C1080" s="128" t="s">
        <v>774</v>
      </c>
      <c r="D1080" s="127">
        <v>10828</v>
      </c>
      <c r="E1080" s="127">
        <v>119346</v>
      </c>
      <c r="F1080" s="126">
        <v>10857</v>
      </c>
      <c r="G1080" s="125">
        <v>9.0970791000000002</v>
      </c>
    </row>
    <row r="1081" spans="1:7" s="124" customFormat="1" hidden="1" x14ac:dyDescent="0.35">
      <c r="A1081" s="128" t="s">
        <v>1718</v>
      </c>
      <c r="B1081" s="128" t="s">
        <v>563</v>
      </c>
      <c r="C1081" s="128" t="s">
        <v>769</v>
      </c>
      <c r="D1081" s="127">
        <v>16729</v>
      </c>
      <c r="E1081" s="127">
        <v>184702</v>
      </c>
      <c r="F1081" s="126">
        <v>23445</v>
      </c>
      <c r="G1081" s="125">
        <v>12.69342</v>
      </c>
    </row>
    <row r="1082" spans="1:7" s="124" customFormat="1" hidden="1" x14ac:dyDescent="0.35">
      <c r="A1082" s="128" t="s">
        <v>1719</v>
      </c>
      <c r="B1082" s="128" t="s">
        <v>1720</v>
      </c>
      <c r="C1082" s="128" t="s">
        <v>769</v>
      </c>
      <c r="D1082" s="127">
        <v>41697</v>
      </c>
      <c r="E1082" s="127">
        <v>631326</v>
      </c>
      <c r="F1082" s="126">
        <v>72833</v>
      </c>
      <c r="G1082" s="125">
        <v>11.536512</v>
      </c>
    </row>
    <row r="1083" spans="1:7" s="124" customFormat="1" hidden="1" x14ac:dyDescent="0.35">
      <c r="A1083" s="128" t="s">
        <v>1721</v>
      </c>
      <c r="B1083" s="128" t="s">
        <v>1720</v>
      </c>
      <c r="C1083" s="128" t="s">
        <v>774</v>
      </c>
      <c r="D1083" s="127">
        <v>11180</v>
      </c>
      <c r="E1083" s="127">
        <v>158400</v>
      </c>
      <c r="F1083" s="126">
        <v>16317</v>
      </c>
      <c r="G1083" s="125">
        <v>10.301136</v>
      </c>
    </row>
    <row r="1084" spans="1:7" s="124" customFormat="1" hidden="1" x14ac:dyDescent="0.35">
      <c r="A1084" s="128" t="s">
        <v>1722</v>
      </c>
      <c r="B1084" s="128" t="s">
        <v>1720</v>
      </c>
      <c r="C1084" s="128" t="s">
        <v>774</v>
      </c>
      <c r="D1084" s="127">
        <v>8555</v>
      </c>
      <c r="E1084" s="127">
        <v>109089</v>
      </c>
      <c r="F1084" s="126">
        <v>14257</v>
      </c>
      <c r="G1084" s="125">
        <v>13.069145000000001</v>
      </c>
    </row>
    <row r="1085" spans="1:7" s="124" customFormat="1" hidden="1" x14ac:dyDescent="0.35">
      <c r="A1085" s="128" t="s">
        <v>1723</v>
      </c>
      <c r="B1085" s="128" t="s">
        <v>1720</v>
      </c>
      <c r="C1085" s="128" t="s">
        <v>774</v>
      </c>
      <c r="D1085" s="127">
        <v>8907</v>
      </c>
      <c r="E1085" s="127">
        <v>126607</v>
      </c>
      <c r="F1085" s="126">
        <v>15551</v>
      </c>
      <c r="G1085" s="125">
        <v>12.282890999999999</v>
      </c>
    </row>
    <row r="1086" spans="1:7" s="124" customFormat="1" hidden="1" x14ac:dyDescent="0.35">
      <c r="A1086" s="128" t="s">
        <v>1724</v>
      </c>
      <c r="B1086" s="128" t="s">
        <v>1720</v>
      </c>
      <c r="C1086" s="128" t="s">
        <v>769</v>
      </c>
      <c r="D1086" s="127">
        <v>28106</v>
      </c>
      <c r="E1086" s="127">
        <v>399929</v>
      </c>
      <c r="F1086" s="126">
        <v>46784</v>
      </c>
      <c r="G1086" s="125">
        <v>11.698076</v>
      </c>
    </row>
    <row r="1087" spans="1:7" s="124" customFormat="1" hidden="1" x14ac:dyDescent="0.35">
      <c r="A1087" s="128" t="s">
        <v>1725</v>
      </c>
      <c r="B1087" s="128" t="s">
        <v>1720</v>
      </c>
      <c r="C1087" s="128" t="s">
        <v>774</v>
      </c>
      <c r="D1087" s="127">
        <v>12225</v>
      </c>
      <c r="E1087" s="127">
        <v>176814</v>
      </c>
      <c r="F1087" s="126">
        <v>19020</v>
      </c>
      <c r="G1087" s="125">
        <v>10.757066999999999</v>
      </c>
    </row>
    <row r="1088" spans="1:7" s="124" customFormat="1" hidden="1" x14ac:dyDescent="0.35">
      <c r="A1088" s="128" t="s">
        <v>1726</v>
      </c>
      <c r="B1088" s="128" t="s">
        <v>1720</v>
      </c>
      <c r="C1088" s="128" t="s">
        <v>769</v>
      </c>
      <c r="D1088" s="127">
        <v>18370</v>
      </c>
      <c r="E1088" s="127">
        <v>309611</v>
      </c>
      <c r="F1088" s="126">
        <v>31247</v>
      </c>
      <c r="G1088" s="125">
        <v>10.092342</v>
      </c>
    </row>
    <row r="1089" spans="1:7" s="124" customFormat="1" hidden="1" x14ac:dyDescent="0.35">
      <c r="A1089" s="128" t="s">
        <v>1727</v>
      </c>
      <c r="B1089" s="128" t="s">
        <v>1720</v>
      </c>
      <c r="C1089" s="128" t="s">
        <v>774</v>
      </c>
      <c r="D1089" s="127">
        <v>26581</v>
      </c>
      <c r="E1089" s="127">
        <v>401347</v>
      </c>
      <c r="F1089" s="126">
        <v>44096</v>
      </c>
      <c r="G1089" s="125">
        <v>10.987000999999999</v>
      </c>
    </row>
    <row r="1090" spans="1:7" s="124" customFormat="1" hidden="1" x14ac:dyDescent="0.35">
      <c r="A1090" s="128" t="s">
        <v>1728</v>
      </c>
      <c r="B1090" s="128" t="s">
        <v>1720</v>
      </c>
      <c r="C1090" s="128" t="s">
        <v>774</v>
      </c>
      <c r="D1090" s="127">
        <v>29286</v>
      </c>
      <c r="E1090" s="127">
        <v>459622</v>
      </c>
      <c r="F1090" s="126">
        <v>44746</v>
      </c>
      <c r="G1090" s="125">
        <v>9.7353912999999999</v>
      </c>
    </row>
    <row r="1091" spans="1:7" s="124" customFormat="1" hidden="1" x14ac:dyDescent="0.35">
      <c r="A1091" s="128" t="s">
        <v>1729</v>
      </c>
      <c r="B1091" s="128" t="s">
        <v>1720</v>
      </c>
      <c r="C1091" s="128" t="s">
        <v>774</v>
      </c>
      <c r="D1091" s="127">
        <v>4162</v>
      </c>
      <c r="E1091" s="127">
        <v>53064</v>
      </c>
      <c r="F1091" s="126">
        <v>5305</v>
      </c>
      <c r="G1091" s="125">
        <v>9.9973617000000008</v>
      </c>
    </row>
    <row r="1092" spans="1:7" s="124" customFormat="1" hidden="1" x14ac:dyDescent="0.35">
      <c r="A1092" s="128" t="s">
        <v>1007</v>
      </c>
      <c r="B1092" s="128" t="s">
        <v>1720</v>
      </c>
      <c r="C1092" s="128" t="s">
        <v>774</v>
      </c>
      <c r="D1092" s="127">
        <v>155393</v>
      </c>
      <c r="E1092" s="127">
        <v>2113989</v>
      </c>
      <c r="F1092" s="126">
        <v>234333</v>
      </c>
      <c r="G1092" s="125">
        <v>11.084873</v>
      </c>
    </row>
    <row r="1093" spans="1:7" s="124" customFormat="1" hidden="1" x14ac:dyDescent="0.35">
      <c r="A1093" s="128" t="s">
        <v>1730</v>
      </c>
      <c r="B1093" s="128" t="s">
        <v>1720</v>
      </c>
      <c r="C1093" s="128" t="s">
        <v>774</v>
      </c>
      <c r="D1093" s="127">
        <v>68627</v>
      </c>
      <c r="E1093" s="127">
        <v>963378</v>
      </c>
      <c r="F1093" s="126">
        <v>110081</v>
      </c>
      <c r="G1093" s="125">
        <v>11.426564000000001</v>
      </c>
    </row>
    <row r="1094" spans="1:7" s="124" customFormat="1" hidden="1" x14ac:dyDescent="0.35">
      <c r="A1094" s="128" t="s">
        <v>1731</v>
      </c>
      <c r="B1094" s="128" t="s">
        <v>1720</v>
      </c>
      <c r="C1094" s="128" t="s">
        <v>774</v>
      </c>
      <c r="D1094" s="127">
        <v>27665</v>
      </c>
      <c r="E1094" s="127">
        <v>376071</v>
      </c>
      <c r="F1094" s="126">
        <v>43876</v>
      </c>
      <c r="G1094" s="125">
        <v>11.666945999999999</v>
      </c>
    </row>
    <row r="1095" spans="1:7" s="124" customFormat="1" hidden="1" x14ac:dyDescent="0.35">
      <c r="A1095" s="128" t="s">
        <v>1732</v>
      </c>
      <c r="B1095" s="128" t="s">
        <v>1720</v>
      </c>
      <c r="C1095" s="128" t="s">
        <v>774</v>
      </c>
      <c r="D1095" s="127">
        <v>25733</v>
      </c>
      <c r="E1095" s="127">
        <v>370626</v>
      </c>
      <c r="F1095" s="126">
        <v>43015</v>
      </c>
      <c r="G1095" s="125">
        <v>11.60604</v>
      </c>
    </row>
    <row r="1096" spans="1:7" s="124" customFormat="1" hidden="1" x14ac:dyDescent="0.35">
      <c r="A1096" s="128" t="s">
        <v>1733</v>
      </c>
      <c r="B1096" s="128" t="s">
        <v>1720</v>
      </c>
      <c r="C1096" s="128" t="s">
        <v>774</v>
      </c>
      <c r="D1096" s="127">
        <v>15109</v>
      </c>
      <c r="E1096" s="127">
        <v>181798</v>
      </c>
      <c r="F1096" s="126">
        <v>18960</v>
      </c>
      <c r="G1096" s="125">
        <v>10.429157999999999</v>
      </c>
    </row>
    <row r="1097" spans="1:7" s="124" customFormat="1" hidden="1" x14ac:dyDescent="0.35">
      <c r="A1097" s="128" t="s">
        <v>1734</v>
      </c>
      <c r="B1097" s="128" t="s">
        <v>1720</v>
      </c>
      <c r="C1097" s="128" t="s">
        <v>774</v>
      </c>
      <c r="D1097" s="127">
        <v>3707</v>
      </c>
      <c r="E1097" s="127">
        <v>48152</v>
      </c>
      <c r="F1097" s="126">
        <v>4925</v>
      </c>
      <c r="G1097" s="125">
        <v>10.228028</v>
      </c>
    </row>
    <row r="1098" spans="1:7" s="124" customFormat="1" hidden="1" x14ac:dyDescent="0.35">
      <c r="A1098" s="128" t="s">
        <v>1735</v>
      </c>
      <c r="B1098" s="128" t="s">
        <v>1720</v>
      </c>
      <c r="C1098" s="128" t="s">
        <v>774</v>
      </c>
      <c r="D1098" s="127">
        <v>8874</v>
      </c>
      <c r="E1098" s="127">
        <v>112718</v>
      </c>
      <c r="F1098" s="126">
        <v>12339</v>
      </c>
      <c r="G1098" s="125">
        <v>10.946788</v>
      </c>
    </row>
    <row r="1099" spans="1:7" s="124" customFormat="1" hidden="1" x14ac:dyDescent="0.35">
      <c r="A1099" s="128" t="s">
        <v>1736</v>
      </c>
      <c r="B1099" s="128" t="s">
        <v>1720</v>
      </c>
      <c r="C1099" s="128" t="s">
        <v>774</v>
      </c>
      <c r="D1099" s="127">
        <v>29444</v>
      </c>
      <c r="E1099" s="127">
        <v>443040</v>
      </c>
      <c r="F1099" s="126">
        <v>46281</v>
      </c>
      <c r="G1099" s="125">
        <v>10.446235</v>
      </c>
    </row>
    <row r="1100" spans="1:7" s="124" customFormat="1" hidden="1" x14ac:dyDescent="0.35">
      <c r="A1100" s="128" t="s">
        <v>1737</v>
      </c>
      <c r="B1100" s="128" t="s">
        <v>1720</v>
      </c>
      <c r="C1100" s="128" t="s">
        <v>774</v>
      </c>
      <c r="D1100" s="127">
        <v>9461</v>
      </c>
      <c r="E1100" s="127">
        <v>131347</v>
      </c>
      <c r="F1100" s="126">
        <v>13616</v>
      </c>
      <c r="G1100" s="125">
        <v>10.366434</v>
      </c>
    </row>
    <row r="1101" spans="1:7" s="124" customFormat="1" hidden="1" x14ac:dyDescent="0.35">
      <c r="A1101" s="128" t="s">
        <v>1738</v>
      </c>
      <c r="B1101" s="128" t="s">
        <v>1720</v>
      </c>
      <c r="C1101" s="128" t="s">
        <v>774</v>
      </c>
      <c r="D1101" s="127">
        <v>23070</v>
      </c>
      <c r="E1101" s="127">
        <v>323321</v>
      </c>
      <c r="F1101" s="126">
        <v>35524</v>
      </c>
      <c r="G1101" s="125">
        <v>10.987223</v>
      </c>
    </row>
    <row r="1102" spans="1:7" s="124" customFormat="1" hidden="1" x14ac:dyDescent="0.35">
      <c r="A1102" s="128" t="s">
        <v>1739</v>
      </c>
      <c r="B1102" s="128" t="s">
        <v>1720</v>
      </c>
      <c r="C1102" s="128" t="s">
        <v>774</v>
      </c>
      <c r="D1102" s="127">
        <v>4368</v>
      </c>
      <c r="E1102" s="127">
        <v>59035</v>
      </c>
      <c r="F1102" s="126">
        <v>7616</v>
      </c>
      <c r="G1102" s="125">
        <v>12.900822</v>
      </c>
    </row>
    <row r="1103" spans="1:7" s="124" customFormat="1" hidden="1" x14ac:dyDescent="0.35">
      <c r="A1103" s="128" t="s">
        <v>1740</v>
      </c>
      <c r="B1103" s="128" t="s">
        <v>1720</v>
      </c>
      <c r="C1103" s="128" t="s">
        <v>774</v>
      </c>
      <c r="D1103" s="127">
        <v>16379</v>
      </c>
      <c r="E1103" s="127">
        <v>247590</v>
      </c>
      <c r="F1103" s="126">
        <v>27310</v>
      </c>
      <c r="G1103" s="125">
        <v>11.030332</v>
      </c>
    </row>
    <row r="1104" spans="1:7" s="124" customFormat="1" hidden="1" x14ac:dyDescent="0.35">
      <c r="A1104" s="128" t="s">
        <v>1741</v>
      </c>
      <c r="B1104" s="128" t="s">
        <v>1720</v>
      </c>
      <c r="C1104" s="128" t="s">
        <v>774</v>
      </c>
      <c r="D1104" s="127">
        <v>19851</v>
      </c>
      <c r="E1104" s="127">
        <v>258798</v>
      </c>
      <c r="F1104" s="126">
        <v>26896</v>
      </c>
      <c r="G1104" s="125">
        <v>10.392661</v>
      </c>
    </row>
    <row r="1105" spans="1:7" s="124" customFormat="1" hidden="1" x14ac:dyDescent="0.35">
      <c r="A1105" s="128" t="s">
        <v>1742</v>
      </c>
      <c r="B1105" s="128" t="s">
        <v>1720</v>
      </c>
      <c r="C1105" s="128" t="s">
        <v>774</v>
      </c>
      <c r="D1105" s="127">
        <v>31669</v>
      </c>
      <c r="E1105" s="127">
        <v>474390</v>
      </c>
      <c r="F1105" s="126">
        <v>49582</v>
      </c>
      <c r="G1105" s="125">
        <v>10.451738000000001</v>
      </c>
    </row>
    <row r="1106" spans="1:7" s="124" customFormat="1" hidden="1" x14ac:dyDescent="0.35">
      <c r="A1106" s="128" t="s">
        <v>1743</v>
      </c>
      <c r="B1106" s="128" t="s">
        <v>1720</v>
      </c>
      <c r="C1106" s="128" t="s">
        <v>774</v>
      </c>
      <c r="D1106" s="127">
        <v>9206</v>
      </c>
      <c r="E1106" s="127">
        <v>126305</v>
      </c>
      <c r="F1106" s="126">
        <v>15917</v>
      </c>
      <c r="G1106" s="125">
        <v>12.602035000000001</v>
      </c>
    </row>
    <row r="1107" spans="1:7" s="124" customFormat="1" hidden="1" x14ac:dyDescent="0.35">
      <c r="A1107" s="128" t="s">
        <v>1744</v>
      </c>
      <c r="B1107" s="128" t="s">
        <v>1720</v>
      </c>
      <c r="C1107" s="128" t="s">
        <v>774</v>
      </c>
      <c r="D1107" s="127">
        <v>3477</v>
      </c>
      <c r="E1107" s="127">
        <v>42992</v>
      </c>
      <c r="F1107" s="126">
        <v>4494</v>
      </c>
      <c r="G1107" s="125">
        <v>10.453108</v>
      </c>
    </row>
    <row r="1108" spans="1:7" s="124" customFormat="1" hidden="1" x14ac:dyDescent="0.35">
      <c r="A1108" s="128" t="s">
        <v>1745</v>
      </c>
      <c r="B1108" s="128" t="s">
        <v>1720</v>
      </c>
      <c r="C1108" s="128" t="s">
        <v>774</v>
      </c>
      <c r="D1108" s="127">
        <v>30290</v>
      </c>
      <c r="E1108" s="127">
        <v>392509</v>
      </c>
      <c r="F1108" s="126">
        <v>43594</v>
      </c>
      <c r="G1108" s="125">
        <v>11.106496999999999</v>
      </c>
    </row>
    <row r="1109" spans="1:7" s="124" customFormat="1" hidden="1" x14ac:dyDescent="0.35">
      <c r="A1109" s="128" t="s">
        <v>1194</v>
      </c>
      <c r="B1109" s="128" t="s">
        <v>1720</v>
      </c>
      <c r="C1109" s="128" t="s">
        <v>774</v>
      </c>
      <c r="D1109" s="127">
        <v>1622</v>
      </c>
      <c r="E1109" s="127">
        <v>22367</v>
      </c>
      <c r="F1109" s="126">
        <v>2448</v>
      </c>
      <c r="G1109" s="125">
        <v>10.944694999999999</v>
      </c>
    </row>
    <row r="1110" spans="1:7" s="124" customFormat="1" hidden="1" x14ac:dyDescent="0.35">
      <c r="A1110" s="128" t="s">
        <v>1746</v>
      </c>
      <c r="B1110" s="128" t="s">
        <v>1720</v>
      </c>
      <c r="C1110" s="128" t="s">
        <v>774</v>
      </c>
      <c r="D1110" s="127">
        <v>19588</v>
      </c>
      <c r="E1110" s="127">
        <v>257142</v>
      </c>
      <c r="F1110" s="126">
        <v>31242</v>
      </c>
      <c r="G1110" s="125">
        <v>12.149706999999999</v>
      </c>
    </row>
    <row r="1111" spans="1:7" s="124" customFormat="1" hidden="1" x14ac:dyDescent="0.35">
      <c r="A1111" s="128" t="s">
        <v>1747</v>
      </c>
      <c r="B1111" s="128" t="s">
        <v>1720</v>
      </c>
      <c r="C1111" s="128" t="s">
        <v>774</v>
      </c>
      <c r="D1111" s="127">
        <v>17652</v>
      </c>
      <c r="E1111" s="127">
        <v>257979</v>
      </c>
      <c r="F1111" s="126">
        <v>28125</v>
      </c>
      <c r="G1111" s="125">
        <v>10.902049999999999</v>
      </c>
    </row>
    <row r="1112" spans="1:7" s="124" customFormat="1" hidden="1" x14ac:dyDescent="0.35">
      <c r="A1112" s="128" t="s">
        <v>1748</v>
      </c>
      <c r="B1112" s="128" t="s">
        <v>1720</v>
      </c>
      <c r="C1112" s="128" t="s">
        <v>774</v>
      </c>
      <c r="D1112" s="127">
        <v>58432</v>
      </c>
      <c r="E1112" s="127">
        <v>875482</v>
      </c>
      <c r="F1112" s="126">
        <v>95281</v>
      </c>
      <c r="G1112" s="125">
        <v>10.883262</v>
      </c>
    </row>
    <row r="1113" spans="1:7" s="124" customFormat="1" hidden="1" x14ac:dyDescent="0.35">
      <c r="A1113" s="128" t="s">
        <v>1749</v>
      </c>
      <c r="B1113" s="128" t="s">
        <v>1720</v>
      </c>
      <c r="C1113" s="128" t="s">
        <v>774</v>
      </c>
      <c r="D1113" s="127">
        <v>4812</v>
      </c>
      <c r="E1113" s="127">
        <v>66267</v>
      </c>
      <c r="F1113" s="126">
        <v>6820</v>
      </c>
      <c r="G1113" s="125">
        <v>10.291698999999999</v>
      </c>
    </row>
    <row r="1114" spans="1:7" s="124" customFormat="1" hidden="1" x14ac:dyDescent="0.35">
      <c r="A1114" s="128" t="s">
        <v>1750</v>
      </c>
      <c r="B1114" s="128" t="s">
        <v>1720</v>
      </c>
      <c r="C1114" s="128" t="s">
        <v>774</v>
      </c>
      <c r="D1114" s="127">
        <v>17776</v>
      </c>
      <c r="E1114" s="127">
        <v>229027</v>
      </c>
      <c r="F1114" s="126">
        <v>25370</v>
      </c>
      <c r="G1114" s="125">
        <v>11.077297</v>
      </c>
    </row>
    <row r="1115" spans="1:7" s="124" customFormat="1" hidden="1" x14ac:dyDescent="0.35">
      <c r="A1115" s="128" t="s">
        <v>1751</v>
      </c>
      <c r="B1115" s="128" t="s">
        <v>1720</v>
      </c>
      <c r="C1115" s="128" t="s">
        <v>774</v>
      </c>
      <c r="D1115" s="127">
        <v>378516</v>
      </c>
      <c r="E1115" s="127">
        <v>5257499</v>
      </c>
      <c r="F1115" s="126">
        <v>557355.19999999995</v>
      </c>
      <c r="G1115" s="125">
        <v>10.601146999999999</v>
      </c>
    </row>
    <row r="1116" spans="1:7" s="124" customFormat="1" hidden="1" x14ac:dyDescent="0.35">
      <c r="A1116" s="128" t="s">
        <v>1752</v>
      </c>
      <c r="B1116" s="128" t="s">
        <v>1720</v>
      </c>
      <c r="C1116" s="128" t="s">
        <v>774</v>
      </c>
      <c r="D1116" s="127">
        <v>6800</v>
      </c>
      <c r="E1116" s="127">
        <v>102356</v>
      </c>
      <c r="F1116" s="126">
        <v>10962</v>
      </c>
      <c r="G1116" s="125">
        <v>10.709680000000001</v>
      </c>
    </row>
    <row r="1117" spans="1:7" s="124" customFormat="1" hidden="1" x14ac:dyDescent="0.35">
      <c r="A1117" s="128" t="s">
        <v>1753</v>
      </c>
      <c r="B1117" s="128" t="s">
        <v>1720</v>
      </c>
      <c r="C1117" s="128" t="s">
        <v>774</v>
      </c>
      <c r="D1117" s="127">
        <v>12590</v>
      </c>
      <c r="E1117" s="127">
        <v>164117</v>
      </c>
      <c r="F1117" s="126">
        <v>19157</v>
      </c>
      <c r="G1117" s="125">
        <v>11.67277</v>
      </c>
    </row>
    <row r="1118" spans="1:7" s="124" customFormat="1" hidden="1" x14ac:dyDescent="0.35">
      <c r="A1118" s="128" t="s">
        <v>1754</v>
      </c>
      <c r="B1118" s="128" t="s">
        <v>1720</v>
      </c>
      <c r="C1118" s="128" t="s">
        <v>774</v>
      </c>
      <c r="D1118" s="127">
        <v>3457</v>
      </c>
      <c r="E1118" s="127">
        <v>48100</v>
      </c>
      <c r="F1118" s="126">
        <v>5894</v>
      </c>
      <c r="G1118" s="125">
        <v>12.253638</v>
      </c>
    </row>
    <row r="1119" spans="1:7" s="124" customFormat="1" hidden="1" x14ac:dyDescent="0.35">
      <c r="A1119" s="128" t="s">
        <v>1755</v>
      </c>
      <c r="B1119" s="128" t="s">
        <v>1720</v>
      </c>
      <c r="C1119" s="128" t="s">
        <v>774</v>
      </c>
      <c r="D1119" s="127">
        <v>1499</v>
      </c>
      <c r="E1119" s="127">
        <v>20678</v>
      </c>
      <c r="F1119" s="126">
        <v>1984</v>
      </c>
      <c r="G1119" s="125">
        <v>9.5947384000000007</v>
      </c>
    </row>
    <row r="1120" spans="1:7" s="124" customFormat="1" hidden="1" x14ac:dyDescent="0.35">
      <c r="A1120" s="128" t="s">
        <v>1756</v>
      </c>
      <c r="B1120" s="128" t="s">
        <v>1720</v>
      </c>
      <c r="C1120" s="128" t="s">
        <v>774</v>
      </c>
      <c r="D1120" s="127">
        <v>19295</v>
      </c>
      <c r="E1120" s="127">
        <v>257545</v>
      </c>
      <c r="F1120" s="126">
        <v>31251</v>
      </c>
      <c r="G1120" s="125">
        <v>12.13419</v>
      </c>
    </row>
    <row r="1121" spans="1:7" s="124" customFormat="1" hidden="1" x14ac:dyDescent="0.35">
      <c r="A1121" s="128" t="s">
        <v>1757</v>
      </c>
      <c r="B1121" s="128" t="s">
        <v>1720</v>
      </c>
      <c r="C1121" s="128" t="s">
        <v>774</v>
      </c>
      <c r="D1121" s="127">
        <v>14461</v>
      </c>
      <c r="E1121" s="127">
        <v>161451</v>
      </c>
      <c r="F1121" s="126">
        <v>18901</v>
      </c>
      <c r="G1121" s="125">
        <v>11.706958</v>
      </c>
    </row>
    <row r="1122" spans="1:7" s="124" customFormat="1" hidden="1" x14ac:dyDescent="0.35">
      <c r="A1122" s="128" t="s">
        <v>1758</v>
      </c>
      <c r="B1122" s="128" t="s">
        <v>1720</v>
      </c>
      <c r="C1122" s="128" t="s">
        <v>774</v>
      </c>
      <c r="D1122" s="127">
        <v>15872</v>
      </c>
      <c r="E1122" s="127">
        <v>220660</v>
      </c>
      <c r="F1122" s="126">
        <v>23426</v>
      </c>
      <c r="G1122" s="125">
        <v>10.616332999999999</v>
      </c>
    </row>
    <row r="1123" spans="1:7" s="124" customFormat="1" hidden="1" x14ac:dyDescent="0.35">
      <c r="A1123" s="128" t="s">
        <v>1759</v>
      </c>
      <c r="B1123" s="128" t="s">
        <v>1720</v>
      </c>
      <c r="C1123" s="128" t="s">
        <v>774</v>
      </c>
      <c r="D1123" s="127">
        <v>12213</v>
      </c>
      <c r="E1123" s="127">
        <v>175647</v>
      </c>
      <c r="F1123" s="126">
        <v>21230</v>
      </c>
      <c r="G1123" s="125">
        <v>12.086741999999999</v>
      </c>
    </row>
    <row r="1124" spans="1:7" s="124" customFormat="1" hidden="1" x14ac:dyDescent="0.35">
      <c r="A1124" s="128" t="s">
        <v>1760</v>
      </c>
      <c r="B1124" s="128" t="s">
        <v>1720</v>
      </c>
      <c r="C1124" s="128" t="s">
        <v>774</v>
      </c>
      <c r="D1124" s="127">
        <v>5239</v>
      </c>
      <c r="E1124" s="127">
        <v>69142</v>
      </c>
      <c r="F1124" s="126">
        <v>7612</v>
      </c>
      <c r="G1124" s="125">
        <v>11.009226999999999</v>
      </c>
    </row>
    <row r="1125" spans="1:7" s="124" customFormat="1" hidden="1" x14ac:dyDescent="0.35">
      <c r="A1125" s="128" t="s">
        <v>1761</v>
      </c>
      <c r="B1125" s="128" t="s">
        <v>1720</v>
      </c>
      <c r="C1125" s="128" t="s">
        <v>774</v>
      </c>
      <c r="D1125" s="127">
        <v>11793</v>
      </c>
      <c r="E1125" s="127">
        <v>170684</v>
      </c>
      <c r="F1125" s="126">
        <v>20322</v>
      </c>
      <c r="G1125" s="125">
        <v>11.906212999999999</v>
      </c>
    </row>
    <row r="1126" spans="1:7" s="124" customFormat="1" hidden="1" x14ac:dyDescent="0.35">
      <c r="A1126" s="128" t="s">
        <v>1762</v>
      </c>
      <c r="B1126" s="128" t="s">
        <v>1720</v>
      </c>
      <c r="C1126" s="128" t="s">
        <v>774</v>
      </c>
      <c r="D1126" s="127">
        <v>9161</v>
      </c>
      <c r="E1126" s="127">
        <v>122731</v>
      </c>
      <c r="F1126" s="126">
        <v>12783</v>
      </c>
      <c r="G1126" s="125">
        <v>10.415461000000001</v>
      </c>
    </row>
    <row r="1127" spans="1:7" s="124" customFormat="1" hidden="1" x14ac:dyDescent="0.35">
      <c r="A1127" s="128" t="s">
        <v>1763</v>
      </c>
      <c r="B1127" s="128" t="s">
        <v>1720</v>
      </c>
      <c r="C1127" s="128" t="s">
        <v>774</v>
      </c>
      <c r="D1127" s="127">
        <v>2268</v>
      </c>
      <c r="E1127" s="127">
        <v>24457</v>
      </c>
      <c r="F1127" s="126">
        <v>2787</v>
      </c>
      <c r="G1127" s="125">
        <v>11.39551</v>
      </c>
    </row>
    <row r="1128" spans="1:7" s="124" customFormat="1" hidden="1" x14ac:dyDescent="0.35">
      <c r="A1128" s="128" t="s">
        <v>1764</v>
      </c>
      <c r="B1128" s="128" t="s">
        <v>1720</v>
      </c>
      <c r="C1128" s="128" t="s">
        <v>774</v>
      </c>
      <c r="D1128" s="127">
        <v>2226</v>
      </c>
      <c r="E1128" s="127">
        <v>25275</v>
      </c>
      <c r="F1128" s="126">
        <v>2834</v>
      </c>
      <c r="G1128" s="125">
        <v>11.212661000000001</v>
      </c>
    </row>
    <row r="1129" spans="1:7" s="124" customFormat="1" hidden="1" x14ac:dyDescent="0.35">
      <c r="A1129" s="128" t="s">
        <v>1765</v>
      </c>
      <c r="B1129" s="128" t="s">
        <v>1720</v>
      </c>
      <c r="C1129" s="128" t="s">
        <v>774</v>
      </c>
      <c r="D1129" s="127">
        <v>7290</v>
      </c>
      <c r="E1129" s="127">
        <v>98299</v>
      </c>
      <c r="F1129" s="126">
        <v>10028</v>
      </c>
      <c r="G1129" s="125">
        <v>10.201528</v>
      </c>
    </row>
    <row r="1130" spans="1:7" s="124" customFormat="1" hidden="1" x14ac:dyDescent="0.35">
      <c r="A1130" s="128" t="s">
        <v>1766</v>
      </c>
      <c r="B1130" s="128" t="s">
        <v>1720</v>
      </c>
      <c r="C1130" s="128" t="s">
        <v>774</v>
      </c>
      <c r="D1130" s="127">
        <v>7285</v>
      </c>
      <c r="E1130" s="127">
        <v>112294</v>
      </c>
      <c r="F1130" s="126">
        <v>12132</v>
      </c>
      <c r="G1130" s="125">
        <v>10.803782999999999</v>
      </c>
    </row>
    <row r="1131" spans="1:7" s="124" customFormat="1" hidden="1" x14ac:dyDescent="0.35">
      <c r="A1131" s="128" t="s">
        <v>1767</v>
      </c>
      <c r="B1131" s="128" t="s">
        <v>1720</v>
      </c>
      <c r="C1131" s="128" t="s">
        <v>774</v>
      </c>
      <c r="D1131" s="127">
        <v>1956</v>
      </c>
      <c r="E1131" s="127">
        <v>23917</v>
      </c>
      <c r="F1131" s="126">
        <v>2730</v>
      </c>
      <c r="G1131" s="125">
        <v>11.414474999999999</v>
      </c>
    </row>
    <row r="1132" spans="1:7" s="124" customFormat="1" hidden="1" x14ac:dyDescent="0.35">
      <c r="A1132" s="128" t="s">
        <v>1768</v>
      </c>
      <c r="B1132" s="128" t="s">
        <v>1720</v>
      </c>
      <c r="C1132" s="128" t="s">
        <v>774</v>
      </c>
      <c r="D1132" s="127">
        <v>5166</v>
      </c>
      <c r="E1132" s="127">
        <v>65117</v>
      </c>
      <c r="F1132" s="126">
        <v>6866</v>
      </c>
      <c r="G1132" s="125">
        <v>10.544098</v>
      </c>
    </row>
    <row r="1133" spans="1:7" s="124" customFormat="1" hidden="1" x14ac:dyDescent="0.35">
      <c r="A1133" s="128" t="s">
        <v>1769</v>
      </c>
      <c r="B1133" s="128" t="s">
        <v>1720</v>
      </c>
      <c r="C1133" s="128" t="s">
        <v>774</v>
      </c>
      <c r="D1133" s="127">
        <v>5065</v>
      </c>
      <c r="E1133" s="127">
        <v>69278</v>
      </c>
      <c r="F1133" s="126">
        <v>7503</v>
      </c>
      <c r="G1133" s="125">
        <v>10.830278</v>
      </c>
    </row>
    <row r="1134" spans="1:7" s="124" customFormat="1" hidden="1" x14ac:dyDescent="0.35">
      <c r="A1134" s="128" t="s">
        <v>1770</v>
      </c>
      <c r="B1134" s="128" t="s">
        <v>1720</v>
      </c>
      <c r="C1134" s="128" t="s">
        <v>774</v>
      </c>
      <c r="D1134" s="127">
        <v>27949</v>
      </c>
      <c r="E1134" s="127">
        <v>371579</v>
      </c>
      <c r="F1134" s="126">
        <v>40853</v>
      </c>
      <c r="G1134" s="125">
        <v>10.994432</v>
      </c>
    </row>
    <row r="1135" spans="1:7" s="124" customFormat="1" hidden="1" x14ac:dyDescent="0.35">
      <c r="A1135" s="128" t="s">
        <v>1771</v>
      </c>
      <c r="B1135" s="128" t="s">
        <v>1720</v>
      </c>
      <c r="C1135" s="128" t="s">
        <v>769</v>
      </c>
      <c r="D1135" s="127">
        <v>93463</v>
      </c>
      <c r="E1135" s="127">
        <v>1589571</v>
      </c>
      <c r="F1135" s="126">
        <v>185203</v>
      </c>
      <c r="G1135" s="125">
        <v>11.651130999999999</v>
      </c>
    </row>
    <row r="1136" spans="1:7" s="124" customFormat="1" hidden="1" x14ac:dyDescent="0.35">
      <c r="A1136" s="128" t="s">
        <v>1201</v>
      </c>
      <c r="B1136" s="128" t="s">
        <v>1720</v>
      </c>
      <c r="C1136" s="128" t="s">
        <v>769</v>
      </c>
      <c r="D1136" s="127">
        <v>71</v>
      </c>
      <c r="E1136" s="127">
        <v>780</v>
      </c>
      <c r="F1136" s="126">
        <v>94</v>
      </c>
      <c r="G1136" s="125">
        <v>12.051282</v>
      </c>
    </row>
    <row r="1137" spans="1:7" s="124" customFormat="1" hidden="1" x14ac:dyDescent="0.35">
      <c r="A1137" s="128" t="s">
        <v>1772</v>
      </c>
      <c r="B1137" s="128" t="s">
        <v>1720</v>
      </c>
      <c r="C1137" s="128" t="s">
        <v>769</v>
      </c>
      <c r="D1137" s="127">
        <v>67631</v>
      </c>
      <c r="E1137" s="127">
        <v>1103212</v>
      </c>
      <c r="F1137" s="126">
        <v>123944</v>
      </c>
      <c r="G1137" s="125">
        <v>11.234831</v>
      </c>
    </row>
    <row r="1138" spans="1:7" s="124" customFormat="1" hidden="1" x14ac:dyDescent="0.35">
      <c r="A1138" s="128" t="s">
        <v>839</v>
      </c>
      <c r="B1138" s="128" t="s">
        <v>1720</v>
      </c>
      <c r="C1138" s="128" t="s">
        <v>766</v>
      </c>
      <c r="D1138" s="127">
        <v>2</v>
      </c>
      <c r="E1138" s="127">
        <v>17</v>
      </c>
      <c r="F1138" s="126">
        <v>1.7</v>
      </c>
      <c r="G1138" s="125">
        <v>10</v>
      </c>
    </row>
    <row r="1139" spans="1:7" s="124" customFormat="1" hidden="1" x14ac:dyDescent="0.35">
      <c r="A1139" s="128" t="s">
        <v>1773</v>
      </c>
      <c r="B1139" s="128" t="s">
        <v>1720</v>
      </c>
      <c r="C1139" s="128" t="s">
        <v>769</v>
      </c>
      <c r="D1139" s="127">
        <v>8354</v>
      </c>
      <c r="E1139" s="127">
        <v>132912</v>
      </c>
      <c r="F1139" s="126">
        <v>16465</v>
      </c>
      <c r="G1139" s="125">
        <v>12.387896</v>
      </c>
    </row>
    <row r="1140" spans="1:7" s="124" customFormat="1" hidden="1" x14ac:dyDescent="0.35">
      <c r="A1140" s="128" t="s">
        <v>1774</v>
      </c>
      <c r="B1140" s="128" t="s">
        <v>1720</v>
      </c>
      <c r="C1140" s="128" t="s">
        <v>769</v>
      </c>
      <c r="D1140" s="127">
        <v>29240</v>
      </c>
      <c r="E1140" s="127">
        <v>472426</v>
      </c>
      <c r="F1140" s="126">
        <v>52454</v>
      </c>
      <c r="G1140" s="125">
        <v>11.103115000000001</v>
      </c>
    </row>
    <row r="1141" spans="1:7" s="124" customFormat="1" hidden="1" x14ac:dyDescent="0.35">
      <c r="A1141" s="128" t="s">
        <v>1470</v>
      </c>
      <c r="B1141" s="128" t="s">
        <v>1720</v>
      </c>
      <c r="C1141" s="128" t="s">
        <v>769</v>
      </c>
      <c r="D1141" s="127">
        <v>977</v>
      </c>
      <c r="E1141" s="127">
        <v>8598</v>
      </c>
      <c r="F1141" s="126">
        <v>1159.4000000000001</v>
      </c>
      <c r="G1141" s="125">
        <v>13.484531</v>
      </c>
    </row>
    <row r="1142" spans="1:7" s="124" customFormat="1" hidden="1" x14ac:dyDescent="0.35">
      <c r="A1142" s="128" t="s">
        <v>1205</v>
      </c>
      <c r="B1142" s="128" t="s">
        <v>1720</v>
      </c>
      <c r="C1142" s="128" t="s">
        <v>769</v>
      </c>
      <c r="D1142" s="127">
        <v>29060</v>
      </c>
      <c r="E1142" s="127">
        <v>459975</v>
      </c>
      <c r="F1142" s="126">
        <v>53782</v>
      </c>
      <c r="G1142" s="125">
        <v>11.692375</v>
      </c>
    </row>
    <row r="1143" spans="1:7" s="124" customFormat="1" hidden="1" x14ac:dyDescent="0.35">
      <c r="A1143" s="128" t="s">
        <v>1775</v>
      </c>
      <c r="B1143" s="128" t="s">
        <v>1720</v>
      </c>
      <c r="C1143" s="128" t="s">
        <v>769</v>
      </c>
      <c r="D1143" s="127">
        <v>25263</v>
      </c>
      <c r="E1143" s="127">
        <v>361107</v>
      </c>
      <c r="F1143" s="126">
        <v>42071</v>
      </c>
      <c r="G1143" s="125">
        <v>11.650563</v>
      </c>
    </row>
    <row r="1144" spans="1:7" s="124" customFormat="1" hidden="1" x14ac:dyDescent="0.35">
      <c r="A1144" s="128" t="s">
        <v>1776</v>
      </c>
      <c r="B1144" s="128" t="s">
        <v>1720</v>
      </c>
      <c r="C1144" s="128" t="s">
        <v>774</v>
      </c>
      <c r="D1144" s="127">
        <v>69586</v>
      </c>
      <c r="E1144" s="127">
        <v>1002462</v>
      </c>
      <c r="F1144" s="126">
        <v>114482</v>
      </c>
      <c r="G1144" s="125">
        <v>11.420083999999999</v>
      </c>
    </row>
    <row r="1145" spans="1:7" s="124" customFormat="1" hidden="1" x14ac:dyDescent="0.35">
      <c r="A1145" s="128" t="s">
        <v>1777</v>
      </c>
      <c r="B1145" s="128" t="s">
        <v>1720</v>
      </c>
      <c r="C1145" s="128" t="s">
        <v>766</v>
      </c>
      <c r="D1145" s="127">
        <v>42355</v>
      </c>
      <c r="E1145" s="127">
        <v>653124</v>
      </c>
      <c r="F1145" s="126">
        <v>66238</v>
      </c>
      <c r="G1145" s="125">
        <v>10.141719</v>
      </c>
    </row>
    <row r="1146" spans="1:7" s="124" customFormat="1" hidden="1" x14ac:dyDescent="0.35">
      <c r="A1146" s="128" t="s">
        <v>1778</v>
      </c>
      <c r="B1146" s="128" t="s">
        <v>1720</v>
      </c>
      <c r="C1146" s="128" t="s">
        <v>774</v>
      </c>
      <c r="D1146" s="127">
        <v>185566</v>
      </c>
      <c r="E1146" s="127">
        <v>2513239</v>
      </c>
      <c r="F1146" s="126">
        <v>272826</v>
      </c>
      <c r="G1146" s="125">
        <v>10.855553</v>
      </c>
    </row>
    <row r="1147" spans="1:7" s="124" customFormat="1" hidden="1" x14ac:dyDescent="0.35">
      <c r="A1147" s="128" t="s">
        <v>1779</v>
      </c>
      <c r="B1147" s="128" t="s">
        <v>1720</v>
      </c>
      <c r="C1147" s="128" t="s">
        <v>774</v>
      </c>
      <c r="D1147" s="127">
        <v>11473</v>
      </c>
      <c r="E1147" s="127">
        <v>171433</v>
      </c>
      <c r="F1147" s="126">
        <v>17956</v>
      </c>
      <c r="G1147" s="125">
        <v>10.474062999999999</v>
      </c>
    </row>
    <row r="1148" spans="1:7" s="124" customFormat="1" hidden="1" x14ac:dyDescent="0.35">
      <c r="A1148" s="128" t="s">
        <v>1780</v>
      </c>
      <c r="B1148" s="128" t="s">
        <v>1720</v>
      </c>
      <c r="C1148" s="128" t="s">
        <v>774</v>
      </c>
      <c r="D1148" s="127">
        <v>19514</v>
      </c>
      <c r="E1148" s="127">
        <v>262968</v>
      </c>
      <c r="F1148" s="126">
        <v>26988</v>
      </c>
      <c r="G1148" s="125">
        <v>10.262846</v>
      </c>
    </row>
    <row r="1149" spans="1:7" s="124" customFormat="1" hidden="1" x14ac:dyDescent="0.35">
      <c r="A1149" s="128" t="s">
        <v>1781</v>
      </c>
      <c r="B1149" s="128" t="s">
        <v>1720</v>
      </c>
      <c r="C1149" s="128" t="s">
        <v>774</v>
      </c>
      <c r="D1149" s="127">
        <v>6513</v>
      </c>
      <c r="E1149" s="127">
        <v>76762</v>
      </c>
      <c r="F1149" s="126">
        <v>7936</v>
      </c>
      <c r="G1149" s="125">
        <v>10.338449000000001</v>
      </c>
    </row>
    <row r="1150" spans="1:7" s="124" customFormat="1" hidden="1" x14ac:dyDescent="0.35">
      <c r="A1150" s="128" t="s">
        <v>1782</v>
      </c>
      <c r="B1150" s="128" t="s">
        <v>1720</v>
      </c>
      <c r="C1150" s="128" t="s">
        <v>769</v>
      </c>
      <c r="D1150" s="127">
        <v>29373</v>
      </c>
      <c r="E1150" s="127">
        <v>422600</v>
      </c>
      <c r="F1150" s="126">
        <v>49560</v>
      </c>
      <c r="G1150" s="125">
        <v>11.727402</v>
      </c>
    </row>
    <row r="1151" spans="1:7" s="124" customFormat="1" hidden="1" x14ac:dyDescent="0.35">
      <c r="A1151" s="128" t="s">
        <v>1783</v>
      </c>
      <c r="B1151" s="128" t="s">
        <v>1720</v>
      </c>
      <c r="C1151" s="128" t="s">
        <v>769</v>
      </c>
      <c r="D1151" s="127">
        <v>280568</v>
      </c>
      <c r="E1151" s="127">
        <v>4320326</v>
      </c>
      <c r="F1151" s="126">
        <v>446299</v>
      </c>
      <c r="G1151" s="125">
        <v>10.330216</v>
      </c>
    </row>
    <row r="1152" spans="1:7" s="124" customFormat="1" hidden="1" x14ac:dyDescent="0.35">
      <c r="A1152" s="128" t="s">
        <v>1475</v>
      </c>
      <c r="B1152" s="128" t="s">
        <v>1720</v>
      </c>
      <c r="C1152" s="128" t="s">
        <v>769</v>
      </c>
      <c r="D1152" s="127">
        <v>12579</v>
      </c>
      <c r="E1152" s="127">
        <v>153760</v>
      </c>
      <c r="F1152" s="126">
        <v>16669</v>
      </c>
      <c r="G1152" s="125">
        <v>10.840921</v>
      </c>
    </row>
    <row r="1153" spans="1:7" s="124" customFormat="1" hidden="1" x14ac:dyDescent="0.35">
      <c r="A1153" s="128" t="s">
        <v>1784</v>
      </c>
      <c r="B1153" s="128" t="s">
        <v>1720</v>
      </c>
      <c r="C1153" s="128" t="s">
        <v>774</v>
      </c>
      <c r="D1153" s="127">
        <v>382468</v>
      </c>
      <c r="E1153" s="127">
        <v>4927919</v>
      </c>
      <c r="F1153" s="126">
        <v>589243</v>
      </c>
      <c r="G1153" s="125">
        <v>11.957238</v>
      </c>
    </row>
    <row r="1154" spans="1:7" s="124" customFormat="1" hidden="1" x14ac:dyDescent="0.35">
      <c r="A1154" s="128" t="s">
        <v>1785</v>
      </c>
      <c r="B1154" s="128" t="s">
        <v>1720</v>
      </c>
      <c r="C1154" s="128" t="s">
        <v>769</v>
      </c>
      <c r="D1154" s="127">
        <v>16504</v>
      </c>
      <c r="E1154" s="127">
        <v>243659</v>
      </c>
      <c r="F1154" s="126">
        <v>27740</v>
      </c>
      <c r="G1154" s="125">
        <v>11.384763</v>
      </c>
    </row>
    <row r="1155" spans="1:7" s="124" customFormat="1" hidden="1" x14ac:dyDescent="0.35">
      <c r="A1155" s="128" t="s">
        <v>1786</v>
      </c>
      <c r="B1155" s="128" t="s">
        <v>1720</v>
      </c>
      <c r="C1155" s="128" t="s">
        <v>769</v>
      </c>
      <c r="D1155" s="127">
        <v>13912</v>
      </c>
      <c r="E1155" s="127">
        <v>161218</v>
      </c>
      <c r="F1155" s="126">
        <v>19326</v>
      </c>
      <c r="G1155" s="125">
        <v>11.987494999999999</v>
      </c>
    </row>
    <row r="1156" spans="1:7" s="124" customFormat="1" hidden="1" x14ac:dyDescent="0.35">
      <c r="A1156" s="128" t="s">
        <v>1787</v>
      </c>
      <c r="B1156" s="128" t="s">
        <v>1720</v>
      </c>
      <c r="C1156" s="128" t="s">
        <v>769</v>
      </c>
      <c r="D1156" s="127">
        <v>20538</v>
      </c>
      <c r="E1156" s="127">
        <v>260841</v>
      </c>
      <c r="F1156" s="126">
        <v>27179</v>
      </c>
      <c r="G1156" s="125">
        <v>10.419758</v>
      </c>
    </row>
    <row r="1157" spans="1:7" s="124" customFormat="1" hidden="1" x14ac:dyDescent="0.35">
      <c r="A1157" s="128" t="s">
        <v>1788</v>
      </c>
      <c r="B1157" s="128" t="s">
        <v>1720</v>
      </c>
      <c r="C1157" s="128" t="s">
        <v>769</v>
      </c>
      <c r="D1157" s="127">
        <v>31525</v>
      </c>
      <c r="E1157" s="127">
        <v>442645</v>
      </c>
      <c r="F1157" s="126">
        <v>51454</v>
      </c>
      <c r="G1157" s="125">
        <v>11.624214</v>
      </c>
    </row>
    <row r="1158" spans="1:7" s="124" customFormat="1" hidden="1" x14ac:dyDescent="0.35">
      <c r="A1158" s="128" t="s">
        <v>1789</v>
      </c>
      <c r="B1158" s="128" t="s">
        <v>1720</v>
      </c>
      <c r="C1158" s="128" t="s">
        <v>774</v>
      </c>
      <c r="D1158" s="127">
        <v>35632</v>
      </c>
      <c r="E1158" s="127">
        <v>507635</v>
      </c>
      <c r="F1158" s="126">
        <v>52004</v>
      </c>
      <c r="G1158" s="125">
        <v>10.244368</v>
      </c>
    </row>
    <row r="1159" spans="1:7" s="124" customFormat="1" hidden="1" x14ac:dyDescent="0.35">
      <c r="A1159" s="128" t="s">
        <v>1223</v>
      </c>
      <c r="B1159" s="128" t="s">
        <v>1720</v>
      </c>
      <c r="C1159" s="128" t="s">
        <v>769</v>
      </c>
      <c r="D1159" s="127">
        <v>161</v>
      </c>
      <c r="E1159" s="127">
        <v>1573</v>
      </c>
      <c r="F1159" s="126">
        <v>173.6</v>
      </c>
      <c r="G1159" s="125">
        <v>11.036236000000001</v>
      </c>
    </row>
    <row r="1160" spans="1:7" s="124" customFormat="1" hidden="1" x14ac:dyDescent="0.35">
      <c r="A1160" s="128" t="s">
        <v>1790</v>
      </c>
      <c r="B1160" s="128" t="s">
        <v>1720</v>
      </c>
      <c r="C1160" s="128" t="s">
        <v>769</v>
      </c>
      <c r="D1160" s="127">
        <v>43116</v>
      </c>
      <c r="E1160" s="127">
        <v>676414</v>
      </c>
      <c r="F1160" s="126">
        <v>78790</v>
      </c>
      <c r="G1160" s="125">
        <v>11.648192</v>
      </c>
    </row>
    <row r="1161" spans="1:7" s="124" customFormat="1" hidden="1" x14ac:dyDescent="0.35">
      <c r="A1161" s="128" t="s">
        <v>1791</v>
      </c>
      <c r="B1161" s="128" t="s">
        <v>1720</v>
      </c>
      <c r="C1161" s="128" t="s">
        <v>769</v>
      </c>
      <c r="D1161" s="127">
        <v>16289</v>
      </c>
      <c r="E1161" s="127">
        <v>213328</v>
      </c>
      <c r="F1161" s="126">
        <v>24892</v>
      </c>
      <c r="G1161" s="125">
        <v>11.668417</v>
      </c>
    </row>
    <row r="1162" spans="1:7" s="124" customFormat="1" hidden="1" x14ac:dyDescent="0.35">
      <c r="A1162" s="128" t="s">
        <v>1792</v>
      </c>
      <c r="B1162" s="128" t="s">
        <v>1720</v>
      </c>
      <c r="C1162" s="128" t="s">
        <v>774</v>
      </c>
      <c r="D1162" s="127">
        <v>7602</v>
      </c>
      <c r="E1162" s="127">
        <v>94497</v>
      </c>
      <c r="F1162" s="126">
        <v>10685</v>
      </c>
      <c r="G1162" s="125">
        <v>11.307237000000001</v>
      </c>
    </row>
    <row r="1163" spans="1:7" s="124" customFormat="1" hidden="1" x14ac:dyDescent="0.35">
      <c r="A1163" s="128" t="s">
        <v>1225</v>
      </c>
      <c r="B1163" s="128" t="s">
        <v>1720</v>
      </c>
      <c r="C1163" s="128" t="s">
        <v>769</v>
      </c>
      <c r="D1163" s="127">
        <v>23810</v>
      </c>
      <c r="E1163" s="127">
        <v>364630</v>
      </c>
      <c r="F1163" s="126">
        <v>40962</v>
      </c>
      <c r="G1163" s="125">
        <v>11.233853</v>
      </c>
    </row>
    <row r="1164" spans="1:7" s="124" customFormat="1" hidden="1" x14ac:dyDescent="0.35">
      <c r="A1164" s="128" t="s">
        <v>1049</v>
      </c>
      <c r="B1164" s="128" t="s">
        <v>1720</v>
      </c>
      <c r="C1164" s="128" t="s">
        <v>769</v>
      </c>
      <c r="D1164" s="127">
        <v>2701</v>
      </c>
      <c r="E1164" s="127">
        <v>33159</v>
      </c>
      <c r="F1164" s="126">
        <v>4182</v>
      </c>
      <c r="G1164" s="125">
        <v>12.611961000000001</v>
      </c>
    </row>
    <row r="1165" spans="1:7" s="124" customFormat="1" hidden="1" x14ac:dyDescent="0.35">
      <c r="A1165" s="128" t="s">
        <v>1793</v>
      </c>
      <c r="B1165" s="128" t="s">
        <v>1720</v>
      </c>
      <c r="C1165" s="128" t="s">
        <v>774</v>
      </c>
      <c r="D1165" s="127">
        <v>9070</v>
      </c>
      <c r="E1165" s="127">
        <v>126866</v>
      </c>
      <c r="F1165" s="126">
        <v>12792</v>
      </c>
      <c r="G1165" s="125">
        <v>10.083080000000001</v>
      </c>
    </row>
    <row r="1166" spans="1:7" s="124" customFormat="1" hidden="1" x14ac:dyDescent="0.35">
      <c r="A1166" s="128" t="s">
        <v>1794</v>
      </c>
      <c r="B1166" s="128" t="s">
        <v>1720</v>
      </c>
      <c r="C1166" s="128" t="s">
        <v>769</v>
      </c>
      <c r="D1166" s="127">
        <v>43789</v>
      </c>
      <c r="E1166" s="127">
        <v>632513</v>
      </c>
      <c r="F1166" s="126">
        <v>71052</v>
      </c>
      <c r="G1166" s="125">
        <v>11.233287000000001</v>
      </c>
    </row>
    <row r="1167" spans="1:7" s="124" customFormat="1" hidden="1" x14ac:dyDescent="0.35">
      <c r="A1167" s="128" t="s">
        <v>1795</v>
      </c>
      <c r="B1167" s="128" t="s">
        <v>1720</v>
      </c>
      <c r="C1167" s="128" t="s">
        <v>769</v>
      </c>
      <c r="D1167" s="127">
        <v>100868</v>
      </c>
      <c r="E1167" s="127">
        <v>1436452</v>
      </c>
      <c r="F1167" s="126">
        <v>157026</v>
      </c>
      <c r="G1167" s="125">
        <v>10.931516999999999</v>
      </c>
    </row>
    <row r="1168" spans="1:7" s="124" customFormat="1" hidden="1" x14ac:dyDescent="0.35">
      <c r="A1168" s="128" t="s">
        <v>1796</v>
      </c>
      <c r="B1168" s="128" t="s">
        <v>1720</v>
      </c>
      <c r="C1168" s="128" t="s">
        <v>774</v>
      </c>
      <c r="D1168" s="127">
        <v>15694</v>
      </c>
      <c r="E1168" s="127">
        <v>250863</v>
      </c>
      <c r="F1168" s="126">
        <v>25566</v>
      </c>
      <c r="G1168" s="125">
        <v>10.19122</v>
      </c>
    </row>
    <row r="1169" spans="1:7" s="124" customFormat="1" hidden="1" x14ac:dyDescent="0.35">
      <c r="A1169" s="128" t="s">
        <v>1797</v>
      </c>
      <c r="B1169" s="128" t="s">
        <v>551</v>
      </c>
      <c r="C1169" s="128" t="s">
        <v>1798</v>
      </c>
      <c r="D1169" s="127">
        <v>2538</v>
      </c>
      <c r="E1169" s="127">
        <v>29915</v>
      </c>
      <c r="F1169" s="126">
        <v>3649.9</v>
      </c>
      <c r="G1169" s="125">
        <v>12.200903</v>
      </c>
    </row>
    <row r="1170" spans="1:7" s="124" customFormat="1" hidden="1" x14ac:dyDescent="0.35">
      <c r="A1170" s="128" t="s">
        <v>1799</v>
      </c>
      <c r="B1170" s="128" t="s">
        <v>551</v>
      </c>
      <c r="C1170" s="128" t="s">
        <v>1798</v>
      </c>
      <c r="D1170" s="127">
        <v>28830</v>
      </c>
      <c r="E1170" s="127">
        <v>489987</v>
      </c>
      <c r="F1170" s="126">
        <v>31803.9</v>
      </c>
      <c r="G1170" s="125">
        <v>6.4907640000000004</v>
      </c>
    </row>
    <row r="1171" spans="1:7" s="124" customFormat="1" hidden="1" x14ac:dyDescent="0.35">
      <c r="A1171" s="128" t="s">
        <v>1800</v>
      </c>
      <c r="B1171" s="128" t="s">
        <v>551</v>
      </c>
      <c r="C1171" s="128" t="s">
        <v>1798</v>
      </c>
      <c r="D1171" s="127">
        <v>22354</v>
      </c>
      <c r="E1171" s="127">
        <v>116273</v>
      </c>
      <c r="F1171" s="126">
        <v>5684.1</v>
      </c>
      <c r="G1171" s="125">
        <v>4.8885812</v>
      </c>
    </row>
    <row r="1172" spans="1:7" s="124" customFormat="1" hidden="1" x14ac:dyDescent="0.35">
      <c r="A1172" s="128" t="s">
        <v>1801</v>
      </c>
      <c r="B1172" s="128" t="s">
        <v>551</v>
      </c>
      <c r="C1172" s="128" t="s">
        <v>1798</v>
      </c>
      <c r="D1172" s="127">
        <v>5601</v>
      </c>
      <c r="E1172" s="127">
        <v>82310</v>
      </c>
      <c r="F1172" s="126">
        <v>10011</v>
      </c>
      <c r="G1172" s="125">
        <v>12.162556</v>
      </c>
    </row>
    <row r="1173" spans="1:7" s="124" customFormat="1" hidden="1" x14ac:dyDescent="0.35">
      <c r="A1173" s="128" t="s">
        <v>1802</v>
      </c>
      <c r="B1173" s="128" t="s">
        <v>551</v>
      </c>
      <c r="C1173" s="128" t="s">
        <v>1798</v>
      </c>
      <c r="D1173" s="127">
        <v>4992</v>
      </c>
      <c r="E1173" s="127">
        <v>77825</v>
      </c>
      <c r="F1173" s="126">
        <v>5433</v>
      </c>
      <c r="G1173" s="125">
        <v>6.9810471999999999</v>
      </c>
    </row>
    <row r="1174" spans="1:7" s="124" customFormat="1" hidden="1" x14ac:dyDescent="0.35">
      <c r="A1174" s="128" t="s">
        <v>1803</v>
      </c>
      <c r="B1174" s="128" t="s">
        <v>551</v>
      </c>
      <c r="C1174" s="128" t="s">
        <v>1798</v>
      </c>
      <c r="D1174" s="127">
        <v>379298</v>
      </c>
      <c r="E1174" s="127">
        <v>4572159</v>
      </c>
      <c r="F1174" s="126">
        <v>621086</v>
      </c>
      <c r="G1174" s="125">
        <v>13.584085999999999</v>
      </c>
    </row>
    <row r="1175" spans="1:7" s="124" customFormat="1" hidden="1" x14ac:dyDescent="0.35">
      <c r="A1175" s="128" t="s">
        <v>1804</v>
      </c>
      <c r="B1175" s="128" t="s">
        <v>551</v>
      </c>
      <c r="C1175" s="128" t="s">
        <v>1798</v>
      </c>
      <c r="D1175" s="127">
        <v>1422</v>
      </c>
      <c r="E1175" s="127">
        <v>25866</v>
      </c>
      <c r="F1175" s="126">
        <v>2734</v>
      </c>
      <c r="G1175" s="125">
        <v>10.56986</v>
      </c>
    </row>
    <row r="1176" spans="1:7" s="124" customFormat="1" hidden="1" x14ac:dyDescent="0.35">
      <c r="A1176" s="128" t="s">
        <v>1805</v>
      </c>
      <c r="B1176" s="128" t="s">
        <v>551</v>
      </c>
      <c r="C1176" s="128" t="s">
        <v>1798</v>
      </c>
      <c r="D1176" s="127">
        <v>96290</v>
      </c>
      <c r="E1176" s="127">
        <v>1291243</v>
      </c>
      <c r="F1176" s="126">
        <v>159860.4</v>
      </c>
      <c r="G1176" s="125">
        <v>12.38035</v>
      </c>
    </row>
    <row r="1177" spans="1:7" s="124" customFormat="1" hidden="1" x14ac:dyDescent="0.35">
      <c r="A1177" s="128" t="s">
        <v>1806</v>
      </c>
      <c r="B1177" s="128" t="s">
        <v>551</v>
      </c>
      <c r="C1177" s="128" t="s">
        <v>774</v>
      </c>
      <c r="D1177" s="127">
        <v>469969</v>
      </c>
      <c r="E1177" s="127">
        <v>4656544</v>
      </c>
      <c r="F1177" s="126">
        <v>470685.6</v>
      </c>
      <c r="G1177" s="125">
        <v>10.108046</v>
      </c>
    </row>
    <row r="1178" spans="1:7" s="124" customFormat="1" hidden="1" x14ac:dyDescent="0.35">
      <c r="A1178" s="128" t="s">
        <v>1807</v>
      </c>
      <c r="B1178" s="128" t="s">
        <v>551</v>
      </c>
      <c r="C1178" s="128" t="s">
        <v>769</v>
      </c>
      <c r="D1178" s="127">
        <v>3360</v>
      </c>
      <c r="E1178" s="127">
        <v>25536</v>
      </c>
      <c r="F1178" s="126">
        <v>3493.8</v>
      </c>
      <c r="G1178" s="125">
        <v>13.681861</v>
      </c>
    </row>
    <row r="1179" spans="1:7" s="124" customFormat="1" hidden="1" x14ac:dyDescent="0.35">
      <c r="A1179" s="128" t="s">
        <v>1808</v>
      </c>
      <c r="B1179" s="128" t="s">
        <v>551</v>
      </c>
      <c r="C1179" s="128" t="s">
        <v>769</v>
      </c>
      <c r="D1179" s="127">
        <v>33262</v>
      </c>
      <c r="E1179" s="127">
        <v>458209</v>
      </c>
      <c r="F1179" s="126">
        <v>50553.8</v>
      </c>
      <c r="G1179" s="125">
        <v>11.032913000000001</v>
      </c>
    </row>
    <row r="1180" spans="1:7" s="124" customFormat="1" hidden="1" x14ac:dyDescent="0.35">
      <c r="A1180" s="128" t="s">
        <v>1809</v>
      </c>
      <c r="B1180" s="128" t="s">
        <v>551</v>
      </c>
      <c r="C1180" s="128" t="s">
        <v>769</v>
      </c>
      <c r="D1180" s="127">
        <v>9259</v>
      </c>
      <c r="E1180" s="127">
        <v>163162</v>
      </c>
      <c r="F1180" s="126">
        <v>19593.099999999999</v>
      </c>
      <c r="G1180" s="125">
        <v>12.008372</v>
      </c>
    </row>
    <row r="1181" spans="1:7" s="124" customFormat="1" hidden="1" x14ac:dyDescent="0.35">
      <c r="A1181" s="128" t="s">
        <v>1810</v>
      </c>
      <c r="B1181" s="128" t="s">
        <v>551</v>
      </c>
      <c r="C1181" s="128" t="s">
        <v>769</v>
      </c>
      <c r="D1181" s="127">
        <v>9083</v>
      </c>
      <c r="E1181" s="127">
        <v>83997</v>
      </c>
      <c r="F1181" s="126">
        <v>12300</v>
      </c>
      <c r="G1181" s="125">
        <v>14.643380000000001</v>
      </c>
    </row>
    <row r="1182" spans="1:7" s="124" customFormat="1" hidden="1" x14ac:dyDescent="0.35">
      <c r="A1182" s="128" t="s">
        <v>1811</v>
      </c>
      <c r="B1182" s="128" t="s">
        <v>551</v>
      </c>
      <c r="C1182" s="128" t="s">
        <v>769</v>
      </c>
      <c r="D1182" s="127">
        <v>96917</v>
      </c>
      <c r="E1182" s="127">
        <v>1383657</v>
      </c>
      <c r="F1182" s="126">
        <v>154072.5</v>
      </c>
      <c r="G1182" s="125">
        <v>11.135166</v>
      </c>
    </row>
    <row r="1183" spans="1:7" s="124" customFormat="1" hidden="1" x14ac:dyDescent="0.35">
      <c r="A1183" s="128" t="s">
        <v>1812</v>
      </c>
      <c r="B1183" s="128" t="s">
        <v>551</v>
      </c>
      <c r="C1183" s="128" t="s">
        <v>769</v>
      </c>
      <c r="D1183" s="127">
        <v>34053</v>
      </c>
      <c r="E1183" s="127">
        <v>490782</v>
      </c>
      <c r="F1183" s="126">
        <v>62541.5</v>
      </c>
      <c r="G1183" s="125">
        <v>12.743233999999999</v>
      </c>
    </row>
    <row r="1184" spans="1:7" s="124" customFormat="1" hidden="1" x14ac:dyDescent="0.35">
      <c r="A1184" s="128" t="s">
        <v>1813</v>
      </c>
      <c r="B1184" s="128" t="s">
        <v>551</v>
      </c>
      <c r="C1184" s="128" t="s">
        <v>1798</v>
      </c>
      <c r="D1184" s="127">
        <v>8534</v>
      </c>
      <c r="E1184" s="127">
        <v>19647</v>
      </c>
      <c r="F1184" s="126">
        <v>2416.1</v>
      </c>
      <c r="G1184" s="125">
        <v>12.297552</v>
      </c>
    </row>
    <row r="1185" spans="1:7" s="124" customFormat="1" hidden="1" x14ac:dyDescent="0.35">
      <c r="A1185" s="128" t="s">
        <v>1814</v>
      </c>
      <c r="B1185" s="128" t="s">
        <v>551</v>
      </c>
      <c r="C1185" s="128" t="s">
        <v>1798</v>
      </c>
      <c r="D1185" s="127">
        <v>10801</v>
      </c>
      <c r="E1185" s="127">
        <v>120379</v>
      </c>
      <c r="F1185" s="126">
        <v>12111</v>
      </c>
      <c r="G1185" s="125">
        <v>10.060725</v>
      </c>
    </row>
    <row r="1186" spans="1:7" s="124" customFormat="1" hidden="1" x14ac:dyDescent="0.35">
      <c r="A1186" s="128" t="s">
        <v>1815</v>
      </c>
      <c r="B1186" s="128" t="s">
        <v>551</v>
      </c>
      <c r="C1186" s="128" t="s">
        <v>774</v>
      </c>
      <c r="D1186" s="127">
        <v>46449</v>
      </c>
      <c r="E1186" s="127">
        <v>596543</v>
      </c>
      <c r="F1186" s="126">
        <v>63731</v>
      </c>
      <c r="G1186" s="125">
        <v>10.683387</v>
      </c>
    </row>
    <row r="1187" spans="1:7" s="124" customFormat="1" hidden="1" x14ac:dyDescent="0.35">
      <c r="A1187" s="128" t="s">
        <v>1816</v>
      </c>
      <c r="B1187" s="128" t="s">
        <v>551</v>
      </c>
      <c r="C1187" s="128" t="s">
        <v>1798</v>
      </c>
      <c r="D1187" s="127">
        <v>7902</v>
      </c>
      <c r="E1187" s="127">
        <v>103415</v>
      </c>
      <c r="F1187" s="126">
        <v>7233.4</v>
      </c>
      <c r="G1187" s="125">
        <v>6.9945366</v>
      </c>
    </row>
    <row r="1188" spans="1:7" s="124" customFormat="1" hidden="1" x14ac:dyDescent="0.35">
      <c r="A1188" s="128" t="s">
        <v>1817</v>
      </c>
      <c r="B1188" s="128" t="s">
        <v>551</v>
      </c>
      <c r="C1188" s="128" t="s">
        <v>1798</v>
      </c>
      <c r="D1188" s="127">
        <v>657</v>
      </c>
      <c r="E1188" s="127">
        <v>222</v>
      </c>
      <c r="F1188" s="126">
        <v>24.8</v>
      </c>
      <c r="G1188" s="125">
        <v>11.171170999999999</v>
      </c>
    </row>
    <row r="1189" spans="1:7" s="124" customFormat="1" hidden="1" x14ac:dyDescent="0.35">
      <c r="A1189" s="128" t="s">
        <v>1818</v>
      </c>
      <c r="B1189" s="128" t="s">
        <v>551</v>
      </c>
      <c r="C1189" s="128" t="s">
        <v>769</v>
      </c>
      <c r="D1189" s="127">
        <v>36272</v>
      </c>
      <c r="E1189" s="127">
        <v>446564</v>
      </c>
      <c r="F1189" s="126">
        <v>48905.1</v>
      </c>
      <c r="G1189" s="125">
        <v>10.951420000000001</v>
      </c>
    </row>
    <row r="1190" spans="1:7" s="124" customFormat="1" hidden="1" x14ac:dyDescent="0.35">
      <c r="A1190" s="128" t="s">
        <v>1819</v>
      </c>
      <c r="B1190" s="128" t="s">
        <v>551</v>
      </c>
      <c r="C1190" s="128" t="s">
        <v>1798</v>
      </c>
      <c r="D1190" s="127">
        <v>155124</v>
      </c>
      <c r="E1190" s="127">
        <v>2292748</v>
      </c>
      <c r="F1190" s="126">
        <v>167212.9</v>
      </c>
      <c r="G1190" s="125">
        <v>7.2931216000000001</v>
      </c>
    </row>
    <row r="1191" spans="1:7" s="124" customFormat="1" hidden="1" x14ac:dyDescent="0.35">
      <c r="A1191" s="128" t="s">
        <v>1820</v>
      </c>
      <c r="B1191" s="128" t="s">
        <v>551</v>
      </c>
      <c r="C1191" s="128" t="s">
        <v>1798</v>
      </c>
      <c r="D1191" s="127">
        <v>37324</v>
      </c>
      <c r="E1191" s="127">
        <v>537524</v>
      </c>
      <c r="F1191" s="126">
        <v>65209</v>
      </c>
      <c r="G1191" s="125">
        <v>12.131365000000001</v>
      </c>
    </row>
    <row r="1192" spans="1:7" s="124" customFormat="1" hidden="1" x14ac:dyDescent="0.35">
      <c r="A1192" s="128" t="s">
        <v>1821</v>
      </c>
      <c r="B1192" s="128" t="s">
        <v>551</v>
      </c>
      <c r="C1192" s="128" t="s">
        <v>769</v>
      </c>
      <c r="D1192" s="127">
        <v>20255</v>
      </c>
      <c r="E1192" s="127">
        <v>280445</v>
      </c>
      <c r="F1192" s="126">
        <v>33453</v>
      </c>
      <c r="G1192" s="125">
        <v>11.928542</v>
      </c>
    </row>
    <row r="1193" spans="1:7" s="124" customFormat="1" hidden="1" x14ac:dyDescent="0.35">
      <c r="A1193" s="128" t="s">
        <v>1822</v>
      </c>
      <c r="B1193" s="128" t="s">
        <v>551</v>
      </c>
      <c r="C1193" s="128" t="s">
        <v>774</v>
      </c>
      <c r="D1193" s="127">
        <v>5917</v>
      </c>
      <c r="E1193" s="127">
        <v>75767</v>
      </c>
      <c r="F1193" s="126">
        <v>7134.2</v>
      </c>
      <c r="G1193" s="125">
        <v>9.4159726999999993</v>
      </c>
    </row>
    <row r="1194" spans="1:7" s="124" customFormat="1" hidden="1" x14ac:dyDescent="0.35">
      <c r="A1194" s="128" t="s">
        <v>1823</v>
      </c>
      <c r="B1194" s="128" t="s">
        <v>551</v>
      </c>
      <c r="C1194" s="128" t="s">
        <v>774</v>
      </c>
      <c r="D1194" s="127">
        <v>54334</v>
      </c>
      <c r="E1194" s="127">
        <v>725781</v>
      </c>
      <c r="F1194" s="126">
        <v>74344.600000000006</v>
      </c>
      <c r="G1194" s="125">
        <v>10.243392999999999</v>
      </c>
    </row>
    <row r="1195" spans="1:7" s="124" customFormat="1" hidden="1" x14ac:dyDescent="0.35">
      <c r="A1195" s="128" t="s">
        <v>1824</v>
      </c>
      <c r="B1195" s="128" t="s">
        <v>551</v>
      </c>
      <c r="C1195" s="128" t="s">
        <v>774</v>
      </c>
      <c r="D1195" s="127">
        <v>40579</v>
      </c>
      <c r="E1195" s="127">
        <v>475849</v>
      </c>
      <c r="F1195" s="126">
        <v>62145</v>
      </c>
      <c r="G1195" s="125">
        <v>13.059815</v>
      </c>
    </row>
    <row r="1196" spans="1:7" s="124" customFormat="1" hidden="1" x14ac:dyDescent="0.35">
      <c r="A1196" s="128" t="s">
        <v>1825</v>
      </c>
      <c r="B1196" s="128" t="s">
        <v>551</v>
      </c>
      <c r="C1196" s="128" t="s">
        <v>774</v>
      </c>
      <c r="D1196" s="127">
        <v>52840</v>
      </c>
      <c r="E1196" s="127">
        <v>621615</v>
      </c>
      <c r="F1196" s="126">
        <v>66516.3</v>
      </c>
      <c r="G1196" s="125">
        <v>10.700562</v>
      </c>
    </row>
    <row r="1197" spans="1:7" s="124" customFormat="1" hidden="1" x14ac:dyDescent="0.35">
      <c r="A1197" s="128" t="s">
        <v>1826</v>
      </c>
      <c r="B1197" s="128" t="s">
        <v>551</v>
      </c>
      <c r="C1197" s="128" t="s">
        <v>774</v>
      </c>
      <c r="D1197" s="127">
        <v>14933</v>
      </c>
      <c r="E1197" s="127">
        <v>237880</v>
      </c>
      <c r="F1197" s="126">
        <v>25101.9</v>
      </c>
      <c r="G1197" s="125">
        <v>10.552337</v>
      </c>
    </row>
    <row r="1198" spans="1:7" s="124" customFormat="1" hidden="1" x14ac:dyDescent="0.35">
      <c r="A1198" s="128" t="s">
        <v>1827</v>
      </c>
      <c r="B1198" s="128" t="s">
        <v>551</v>
      </c>
      <c r="C1198" s="128" t="s">
        <v>774</v>
      </c>
      <c r="D1198" s="127">
        <v>66898</v>
      </c>
      <c r="E1198" s="127">
        <v>880139</v>
      </c>
      <c r="F1198" s="126">
        <v>89824</v>
      </c>
      <c r="G1198" s="125">
        <v>10.205660999999999</v>
      </c>
    </row>
    <row r="1199" spans="1:7" s="124" customFormat="1" hidden="1" x14ac:dyDescent="0.35">
      <c r="A1199" s="128" t="s">
        <v>1828</v>
      </c>
      <c r="B1199" s="128" t="s">
        <v>551</v>
      </c>
      <c r="C1199" s="128" t="s">
        <v>774</v>
      </c>
      <c r="D1199" s="127">
        <v>26402</v>
      </c>
      <c r="E1199" s="127">
        <v>288687</v>
      </c>
      <c r="F1199" s="126">
        <v>40418.199999999997</v>
      </c>
      <c r="G1199" s="125">
        <v>14.0007</v>
      </c>
    </row>
    <row r="1200" spans="1:7" s="124" customFormat="1" hidden="1" x14ac:dyDescent="0.35">
      <c r="A1200" s="128" t="s">
        <v>1829</v>
      </c>
      <c r="B1200" s="128" t="s">
        <v>551</v>
      </c>
      <c r="C1200" s="128" t="s">
        <v>774</v>
      </c>
      <c r="D1200" s="127">
        <v>13770</v>
      </c>
      <c r="E1200" s="127">
        <v>169459</v>
      </c>
      <c r="F1200" s="126">
        <v>18068.400000000001</v>
      </c>
      <c r="G1200" s="125">
        <v>10.662402</v>
      </c>
    </row>
    <row r="1201" spans="1:7" s="124" customFormat="1" hidden="1" x14ac:dyDescent="0.35">
      <c r="A1201" s="128" t="s">
        <v>1830</v>
      </c>
      <c r="B1201" s="128" t="s">
        <v>551</v>
      </c>
      <c r="C1201" s="128" t="s">
        <v>774</v>
      </c>
      <c r="D1201" s="127">
        <v>93176</v>
      </c>
      <c r="E1201" s="127">
        <v>1024245</v>
      </c>
      <c r="F1201" s="126">
        <v>122581</v>
      </c>
      <c r="G1201" s="125">
        <v>11.967936999999999</v>
      </c>
    </row>
    <row r="1202" spans="1:7" s="124" customFormat="1" hidden="1" x14ac:dyDescent="0.35">
      <c r="A1202" s="128" t="s">
        <v>1831</v>
      </c>
      <c r="B1202" s="128" t="s">
        <v>551</v>
      </c>
      <c r="C1202" s="128" t="s">
        <v>774</v>
      </c>
      <c r="D1202" s="127">
        <v>42989</v>
      </c>
      <c r="E1202" s="127">
        <v>573721</v>
      </c>
      <c r="F1202" s="126">
        <v>62456.1</v>
      </c>
      <c r="G1202" s="125">
        <v>10.886145000000001</v>
      </c>
    </row>
    <row r="1203" spans="1:7" s="124" customFormat="1" hidden="1" x14ac:dyDescent="0.35">
      <c r="A1203" s="128" t="s">
        <v>1832</v>
      </c>
      <c r="B1203" s="128" t="s">
        <v>551</v>
      </c>
      <c r="C1203" s="128" t="s">
        <v>774</v>
      </c>
      <c r="D1203" s="127">
        <v>792973</v>
      </c>
      <c r="E1203" s="127">
        <v>10166047</v>
      </c>
      <c r="F1203" s="126">
        <v>1112893</v>
      </c>
      <c r="G1203" s="125">
        <v>10.947156</v>
      </c>
    </row>
    <row r="1204" spans="1:7" s="124" customFormat="1" hidden="1" x14ac:dyDescent="0.35">
      <c r="A1204" s="128" t="s">
        <v>1833</v>
      </c>
      <c r="B1204" s="128" t="s">
        <v>551</v>
      </c>
      <c r="C1204" s="128" t="s">
        <v>774</v>
      </c>
      <c r="D1204" s="127">
        <v>21698</v>
      </c>
      <c r="E1204" s="127">
        <v>240693</v>
      </c>
      <c r="F1204" s="126">
        <v>23699</v>
      </c>
      <c r="G1204" s="125">
        <v>9.8461525999999999</v>
      </c>
    </row>
    <row r="1205" spans="1:7" s="124" customFormat="1" hidden="1" x14ac:dyDescent="0.35">
      <c r="A1205" s="128" t="s">
        <v>1834</v>
      </c>
      <c r="B1205" s="128" t="s">
        <v>551</v>
      </c>
      <c r="C1205" s="128" t="s">
        <v>774</v>
      </c>
      <c r="D1205" s="127">
        <v>7380</v>
      </c>
      <c r="E1205" s="127">
        <v>87488</v>
      </c>
      <c r="F1205" s="126">
        <v>9389</v>
      </c>
      <c r="G1205" s="125">
        <v>10.731757</v>
      </c>
    </row>
    <row r="1206" spans="1:7" s="124" customFormat="1" hidden="1" x14ac:dyDescent="0.35">
      <c r="A1206" s="128" t="s">
        <v>1835</v>
      </c>
      <c r="B1206" s="128" t="s">
        <v>551</v>
      </c>
      <c r="C1206" s="128" t="s">
        <v>1798</v>
      </c>
      <c r="D1206" s="127">
        <v>992</v>
      </c>
      <c r="E1206" s="127">
        <v>9993</v>
      </c>
      <c r="F1206" s="126">
        <v>1087</v>
      </c>
      <c r="G1206" s="125">
        <v>10.877613999999999</v>
      </c>
    </row>
    <row r="1207" spans="1:7" s="124" customFormat="1" hidden="1" x14ac:dyDescent="0.35">
      <c r="A1207" s="128" t="s">
        <v>1836</v>
      </c>
      <c r="B1207" s="128" t="s">
        <v>551</v>
      </c>
      <c r="C1207" s="128" t="s">
        <v>769</v>
      </c>
      <c r="D1207" s="127">
        <v>6917</v>
      </c>
      <c r="E1207" s="127">
        <v>103072</v>
      </c>
      <c r="F1207" s="126">
        <v>13009</v>
      </c>
      <c r="G1207" s="125">
        <v>12.621274</v>
      </c>
    </row>
    <row r="1208" spans="1:7" s="124" customFormat="1" hidden="1" x14ac:dyDescent="0.35">
      <c r="A1208" s="128" t="s">
        <v>1837</v>
      </c>
      <c r="B1208" s="128" t="s">
        <v>551</v>
      </c>
      <c r="C1208" s="128" t="s">
        <v>769</v>
      </c>
      <c r="D1208" s="127">
        <v>11503</v>
      </c>
      <c r="E1208" s="127">
        <v>123999</v>
      </c>
      <c r="F1208" s="126">
        <v>18771</v>
      </c>
      <c r="G1208" s="125">
        <v>15.138025000000001</v>
      </c>
    </row>
    <row r="1209" spans="1:7" s="124" customFormat="1" hidden="1" x14ac:dyDescent="0.35">
      <c r="A1209" s="128" t="s">
        <v>1838</v>
      </c>
      <c r="B1209" s="128" t="s">
        <v>551</v>
      </c>
      <c r="C1209" s="128" t="s">
        <v>1798</v>
      </c>
      <c r="D1209" s="127">
        <v>36562</v>
      </c>
      <c r="E1209" s="127">
        <v>47480</v>
      </c>
      <c r="F1209" s="126">
        <v>5820.5</v>
      </c>
      <c r="G1209" s="125">
        <v>12.258846</v>
      </c>
    </row>
    <row r="1210" spans="1:7" s="124" customFormat="1" hidden="1" x14ac:dyDescent="0.35">
      <c r="A1210" s="128" t="s">
        <v>1839</v>
      </c>
      <c r="B1210" s="128" t="s">
        <v>551</v>
      </c>
      <c r="C1210" s="128" t="s">
        <v>1798</v>
      </c>
      <c r="D1210" s="127">
        <v>156383</v>
      </c>
      <c r="E1210" s="127">
        <v>2347135</v>
      </c>
      <c r="F1210" s="126">
        <v>272171.09999999998</v>
      </c>
      <c r="G1210" s="125">
        <v>11.595886</v>
      </c>
    </row>
    <row r="1211" spans="1:7" s="124" customFormat="1" hidden="1" x14ac:dyDescent="0.35">
      <c r="A1211" s="128" t="s">
        <v>1840</v>
      </c>
      <c r="B1211" s="128" t="s">
        <v>551</v>
      </c>
      <c r="C1211" s="128" t="s">
        <v>769</v>
      </c>
      <c r="D1211" s="127">
        <v>14802</v>
      </c>
      <c r="E1211" s="127">
        <v>211043</v>
      </c>
      <c r="F1211" s="126">
        <v>26381.9</v>
      </c>
      <c r="G1211" s="125">
        <v>12.500723000000001</v>
      </c>
    </row>
    <row r="1212" spans="1:7" s="124" customFormat="1" hidden="1" x14ac:dyDescent="0.35">
      <c r="A1212" s="128" t="s">
        <v>1841</v>
      </c>
      <c r="B1212" s="128" t="s">
        <v>551</v>
      </c>
      <c r="C1212" s="128" t="s">
        <v>769</v>
      </c>
      <c r="D1212" s="127">
        <v>5268</v>
      </c>
      <c r="E1212" s="127">
        <v>52667</v>
      </c>
      <c r="F1212" s="126">
        <v>5833.8</v>
      </c>
      <c r="G1212" s="125">
        <v>11.076765</v>
      </c>
    </row>
    <row r="1213" spans="1:7" s="124" customFormat="1" hidden="1" x14ac:dyDescent="0.35">
      <c r="A1213" s="128" t="s">
        <v>1842</v>
      </c>
      <c r="B1213" s="128" t="s">
        <v>551</v>
      </c>
      <c r="C1213" s="128" t="s">
        <v>1798</v>
      </c>
      <c r="D1213" s="127">
        <v>2353</v>
      </c>
      <c r="E1213" s="127">
        <v>3306</v>
      </c>
      <c r="F1213" s="126">
        <v>187.8</v>
      </c>
      <c r="G1213" s="125">
        <v>5.6805808000000004</v>
      </c>
    </row>
    <row r="1214" spans="1:7" s="124" customFormat="1" hidden="1" x14ac:dyDescent="0.35">
      <c r="A1214" s="128" t="s">
        <v>1843</v>
      </c>
      <c r="B1214" s="128" t="s">
        <v>551</v>
      </c>
      <c r="C1214" s="128" t="s">
        <v>769</v>
      </c>
      <c r="D1214" s="127">
        <v>40106</v>
      </c>
      <c r="E1214" s="127">
        <v>559092</v>
      </c>
      <c r="F1214" s="126">
        <v>64115</v>
      </c>
      <c r="G1214" s="125">
        <v>11.467701</v>
      </c>
    </row>
    <row r="1215" spans="1:7" s="124" customFormat="1" hidden="1" x14ac:dyDescent="0.35">
      <c r="A1215" s="128" t="s">
        <v>1844</v>
      </c>
      <c r="B1215" s="128" t="s">
        <v>551</v>
      </c>
      <c r="C1215" s="128" t="s">
        <v>769</v>
      </c>
      <c r="D1215" s="127">
        <v>258746</v>
      </c>
      <c r="E1215" s="127">
        <v>3804145</v>
      </c>
      <c r="F1215" s="126">
        <v>402106.7</v>
      </c>
      <c r="G1215" s="125">
        <v>10.570225000000001</v>
      </c>
    </row>
    <row r="1216" spans="1:7" s="124" customFormat="1" hidden="1" x14ac:dyDescent="0.35">
      <c r="A1216" s="128" t="s">
        <v>1845</v>
      </c>
      <c r="B1216" s="128" t="s">
        <v>551</v>
      </c>
      <c r="C1216" s="128" t="s">
        <v>1798</v>
      </c>
      <c r="D1216" s="127">
        <v>508683</v>
      </c>
      <c r="E1216" s="127">
        <v>7523004</v>
      </c>
      <c r="F1216" s="126">
        <v>884371.9</v>
      </c>
      <c r="G1216" s="125">
        <v>11.755568999999999</v>
      </c>
    </row>
    <row r="1217" spans="1:7" s="124" customFormat="1" hidden="1" x14ac:dyDescent="0.35">
      <c r="A1217" s="128" t="s">
        <v>1846</v>
      </c>
      <c r="B1217" s="128" t="s">
        <v>551</v>
      </c>
      <c r="C1217" s="128" t="s">
        <v>1798</v>
      </c>
      <c r="D1217" s="127">
        <v>12634</v>
      </c>
      <c r="E1217" s="127">
        <v>199088</v>
      </c>
      <c r="F1217" s="126">
        <v>20502.099999999999</v>
      </c>
      <c r="G1217" s="125">
        <v>10.298009</v>
      </c>
    </row>
    <row r="1218" spans="1:7" s="124" customFormat="1" hidden="1" x14ac:dyDescent="0.35">
      <c r="A1218" s="128" t="s">
        <v>1542</v>
      </c>
      <c r="B1218" s="128" t="s">
        <v>551</v>
      </c>
      <c r="C1218" s="128" t="s">
        <v>766</v>
      </c>
      <c r="D1218" s="127">
        <v>303240</v>
      </c>
      <c r="E1218" s="127">
        <v>2419178</v>
      </c>
      <c r="F1218" s="126">
        <v>314190</v>
      </c>
      <c r="G1218" s="125">
        <v>12.987469000000001</v>
      </c>
    </row>
    <row r="1219" spans="1:7" s="124" customFormat="1" hidden="1" x14ac:dyDescent="0.35">
      <c r="A1219" s="128" t="s">
        <v>1847</v>
      </c>
      <c r="B1219" s="128" t="s">
        <v>551</v>
      </c>
      <c r="C1219" s="128" t="s">
        <v>766</v>
      </c>
      <c r="D1219" s="127">
        <v>422325</v>
      </c>
      <c r="E1219" s="127">
        <v>6201106</v>
      </c>
      <c r="F1219" s="126">
        <v>727152.9</v>
      </c>
      <c r="G1219" s="125">
        <v>11.726181</v>
      </c>
    </row>
    <row r="1220" spans="1:7" s="124" customFormat="1" hidden="1" x14ac:dyDescent="0.35">
      <c r="A1220" s="128" t="s">
        <v>1848</v>
      </c>
      <c r="B1220" s="128" t="s">
        <v>551</v>
      </c>
      <c r="C1220" s="128" t="s">
        <v>1798</v>
      </c>
      <c r="D1220" s="127">
        <v>17213</v>
      </c>
      <c r="E1220" s="127">
        <v>82968</v>
      </c>
      <c r="F1220" s="126">
        <v>10063</v>
      </c>
      <c r="G1220" s="125">
        <v>12.128773000000001</v>
      </c>
    </row>
    <row r="1221" spans="1:7" s="124" customFormat="1" hidden="1" x14ac:dyDescent="0.35">
      <c r="A1221" s="128" t="s">
        <v>1849</v>
      </c>
      <c r="B1221" s="128" t="s">
        <v>551</v>
      </c>
      <c r="C1221" s="128" t="s">
        <v>769</v>
      </c>
      <c r="D1221" s="127">
        <v>68062</v>
      </c>
      <c r="E1221" s="127">
        <v>1021647</v>
      </c>
      <c r="F1221" s="126">
        <v>115148</v>
      </c>
      <c r="G1221" s="125">
        <v>11.270821</v>
      </c>
    </row>
    <row r="1222" spans="1:7" s="124" customFormat="1" hidden="1" x14ac:dyDescent="0.35">
      <c r="A1222" s="128" t="s">
        <v>1850</v>
      </c>
      <c r="B1222" s="128" t="s">
        <v>551</v>
      </c>
      <c r="C1222" s="128" t="s">
        <v>769</v>
      </c>
      <c r="D1222" s="127">
        <v>13363</v>
      </c>
      <c r="E1222" s="127">
        <v>151218</v>
      </c>
      <c r="F1222" s="126">
        <v>22526</v>
      </c>
      <c r="G1222" s="125">
        <v>14.896375000000001</v>
      </c>
    </row>
    <row r="1223" spans="1:7" s="124" customFormat="1" hidden="1" x14ac:dyDescent="0.35">
      <c r="A1223" s="128" t="s">
        <v>1851</v>
      </c>
      <c r="B1223" s="128" t="s">
        <v>551</v>
      </c>
      <c r="C1223" s="128" t="s">
        <v>1798</v>
      </c>
      <c r="D1223" s="127">
        <v>115083</v>
      </c>
      <c r="E1223" s="127">
        <v>1561928</v>
      </c>
      <c r="F1223" s="126">
        <v>188013.6</v>
      </c>
      <c r="G1223" s="125">
        <v>12.037277</v>
      </c>
    </row>
    <row r="1224" spans="1:7" s="124" customFormat="1" hidden="1" x14ac:dyDescent="0.35">
      <c r="A1224" s="128" t="s">
        <v>1852</v>
      </c>
      <c r="B1224" s="128" t="s">
        <v>551</v>
      </c>
      <c r="C1224" s="128" t="s">
        <v>769</v>
      </c>
      <c r="D1224" s="127">
        <v>64986</v>
      </c>
      <c r="E1224" s="127">
        <v>967282</v>
      </c>
      <c r="F1224" s="126">
        <v>113894</v>
      </c>
      <c r="G1224" s="125">
        <v>11.774642999999999</v>
      </c>
    </row>
    <row r="1225" spans="1:7" s="124" customFormat="1" hidden="1" x14ac:dyDescent="0.35">
      <c r="A1225" s="128" t="s">
        <v>1853</v>
      </c>
      <c r="B1225" s="128" t="s">
        <v>551</v>
      </c>
      <c r="C1225" s="128" t="s">
        <v>1798</v>
      </c>
      <c r="D1225" s="127">
        <v>320578</v>
      </c>
      <c r="E1225" s="127">
        <v>3476745</v>
      </c>
      <c r="F1225" s="126">
        <v>460324.1</v>
      </c>
      <c r="G1225" s="125">
        <v>13.240088</v>
      </c>
    </row>
    <row r="1226" spans="1:7" s="124" customFormat="1" hidden="1" x14ac:dyDescent="0.35">
      <c r="A1226" s="128" t="s">
        <v>1854</v>
      </c>
      <c r="B1226" s="128" t="s">
        <v>551</v>
      </c>
      <c r="C1226" s="128" t="s">
        <v>769</v>
      </c>
      <c r="D1226" s="127">
        <v>3793</v>
      </c>
      <c r="E1226" s="127">
        <v>26968</v>
      </c>
      <c r="F1226" s="126">
        <v>5009</v>
      </c>
      <c r="G1226" s="125">
        <v>18.573865000000001</v>
      </c>
    </row>
    <row r="1227" spans="1:7" s="124" customFormat="1" hidden="1" x14ac:dyDescent="0.35">
      <c r="A1227" s="128" t="s">
        <v>1855</v>
      </c>
      <c r="B1227" s="128" t="s">
        <v>551</v>
      </c>
      <c r="C1227" s="128" t="s">
        <v>1798</v>
      </c>
      <c r="D1227" s="127">
        <v>3184</v>
      </c>
      <c r="E1227" s="127">
        <v>10246</v>
      </c>
      <c r="F1227" s="126">
        <v>958.1</v>
      </c>
      <c r="G1227" s="125">
        <v>9.3509662000000002</v>
      </c>
    </row>
    <row r="1228" spans="1:7" s="124" customFormat="1" hidden="1" x14ac:dyDescent="0.35">
      <c r="A1228" s="128" t="s">
        <v>1856</v>
      </c>
      <c r="B1228" s="128" t="s">
        <v>551</v>
      </c>
      <c r="C1228" s="128" t="s">
        <v>1798</v>
      </c>
      <c r="D1228" s="127">
        <v>28620</v>
      </c>
      <c r="E1228" s="127">
        <v>54751</v>
      </c>
      <c r="F1228" s="126">
        <v>44825.3</v>
      </c>
      <c r="G1228" s="125">
        <v>81.871199000000004</v>
      </c>
    </row>
    <row r="1229" spans="1:7" s="124" customFormat="1" hidden="1" x14ac:dyDescent="0.35">
      <c r="A1229" s="128" t="s">
        <v>1857</v>
      </c>
      <c r="B1229" s="128" t="s">
        <v>551</v>
      </c>
      <c r="C1229" s="128" t="s">
        <v>769</v>
      </c>
      <c r="D1229" s="127">
        <v>82211</v>
      </c>
      <c r="E1229" s="127">
        <v>1184325</v>
      </c>
      <c r="F1229" s="126">
        <v>144337.5</v>
      </c>
      <c r="G1229" s="125">
        <v>12.187322</v>
      </c>
    </row>
    <row r="1230" spans="1:7" s="124" customFormat="1" hidden="1" x14ac:dyDescent="0.35">
      <c r="A1230" s="128" t="s">
        <v>1858</v>
      </c>
      <c r="B1230" s="128" t="s">
        <v>551</v>
      </c>
      <c r="C1230" s="128" t="s">
        <v>769</v>
      </c>
      <c r="D1230" s="127">
        <v>23938</v>
      </c>
      <c r="E1230" s="127">
        <v>440010</v>
      </c>
      <c r="F1230" s="126">
        <v>51992</v>
      </c>
      <c r="G1230" s="125">
        <v>11.816095000000001</v>
      </c>
    </row>
    <row r="1231" spans="1:7" s="124" customFormat="1" hidden="1" x14ac:dyDescent="0.35">
      <c r="A1231" s="128" t="s">
        <v>1859</v>
      </c>
      <c r="B1231" s="128" t="s">
        <v>551</v>
      </c>
      <c r="C1231" s="128" t="s">
        <v>769</v>
      </c>
      <c r="D1231" s="127">
        <v>18405</v>
      </c>
      <c r="E1231" s="127">
        <v>219864</v>
      </c>
      <c r="F1231" s="126">
        <v>26366</v>
      </c>
      <c r="G1231" s="125">
        <v>11.991959</v>
      </c>
    </row>
    <row r="1232" spans="1:7" s="124" customFormat="1" hidden="1" x14ac:dyDescent="0.35">
      <c r="A1232" s="128" t="s">
        <v>1860</v>
      </c>
      <c r="B1232" s="128" t="s">
        <v>551</v>
      </c>
      <c r="C1232" s="128" t="s">
        <v>769</v>
      </c>
      <c r="D1232" s="127">
        <v>17388</v>
      </c>
      <c r="E1232" s="127">
        <v>331596</v>
      </c>
      <c r="F1232" s="126">
        <v>32524.400000000001</v>
      </c>
      <c r="G1232" s="125">
        <v>9.8084416000000001</v>
      </c>
    </row>
    <row r="1233" spans="1:7" s="124" customFormat="1" hidden="1" x14ac:dyDescent="0.35">
      <c r="A1233" s="128" t="s">
        <v>1861</v>
      </c>
      <c r="B1233" s="128" t="s">
        <v>551</v>
      </c>
      <c r="C1233" s="128" t="s">
        <v>1798</v>
      </c>
      <c r="D1233" s="127">
        <v>7244</v>
      </c>
      <c r="E1233" s="127">
        <v>107718</v>
      </c>
      <c r="F1233" s="126">
        <v>7412.7</v>
      </c>
      <c r="G1233" s="125">
        <v>6.8815796999999996</v>
      </c>
    </row>
    <row r="1234" spans="1:7" s="124" customFormat="1" hidden="1" x14ac:dyDescent="0.35">
      <c r="A1234" s="128" t="s">
        <v>1862</v>
      </c>
      <c r="B1234" s="128" t="s">
        <v>551</v>
      </c>
      <c r="C1234" s="128" t="s">
        <v>769</v>
      </c>
      <c r="D1234" s="127">
        <v>20856</v>
      </c>
      <c r="E1234" s="127">
        <v>214071</v>
      </c>
      <c r="F1234" s="126">
        <v>29701</v>
      </c>
      <c r="G1234" s="125">
        <v>13.874369</v>
      </c>
    </row>
    <row r="1235" spans="1:7" s="124" customFormat="1" hidden="1" x14ac:dyDescent="0.35">
      <c r="A1235" s="128" t="s">
        <v>1863</v>
      </c>
      <c r="B1235" s="128" t="s">
        <v>551</v>
      </c>
      <c r="C1235" s="128" t="s">
        <v>1798</v>
      </c>
      <c r="D1235" s="127">
        <v>5174</v>
      </c>
      <c r="E1235" s="127">
        <v>80778</v>
      </c>
      <c r="F1235" s="126">
        <v>8002.5</v>
      </c>
      <c r="G1235" s="125">
        <v>9.9067814999999992</v>
      </c>
    </row>
    <row r="1236" spans="1:7" s="124" customFormat="1" hidden="1" x14ac:dyDescent="0.35">
      <c r="A1236" s="128" t="s">
        <v>1864</v>
      </c>
      <c r="B1236" s="128" t="s">
        <v>551</v>
      </c>
      <c r="C1236" s="128" t="s">
        <v>1798</v>
      </c>
      <c r="D1236" s="127">
        <v>16922</v>
      </c>
      <c r="E1236" s="127">
        <v>115942</v>
      </c>
      <c r="F1236" s="126">
        <v>14755</v>
      </c>
      <c r="G1236" s="125">
        <v>12.726191</v>
      </c>
    </row>
    <row r="1237" spans="1:7" s="124" customFormat="1" hidden="1" x14ac:dyDescent="0.35">
      <c r="A1237" s="128" t="s">
        <v>1865</v>
      </c>
      <c r="B1237" s="128" t="s">
        <v>551</v>
      </c>
      <c r="C1237" s="128" t="s">
        <v>1798</v>
      </c>
      <c r="D1237" s="127">
        <v>121</v>
      </c>
      <c r="E1237" s="127">
        <v>33</v>
      </c>
      <c r="F1237" s="126">
        <v>5</v>
      </c>
      <c r="G1237" s="125">
        <v>15.151515</v>
      </c>
    </row>
    <row r="1238" spans="1:7" s="124" customFormat="1" hidden="1" x14ac:dyDescent="0.35">
      <c r="A1238" s="128" t="s">
        <v>1866</v>
      </c>
      <c r="B1238" s="128" t="s">
        <v>551</v>
      </c>
      <c r="C1238" s="128" t="s">
        <v>1798</v>
      </c>
      <c r="D1238" s="127">
        <v>37466</v>
      </c>
      <c r="E1238" s="127">
        <v>506065</v>
      </c>
      <c r="F1238" s="126">
        <v>53948.2</v>
      </c>
      <c r="G1238" s="125">
        <v>10.66033</v>
      </c>
    </row>
    <row r="1239" spans="1:7" s="124" customFormat="1" hidden="1" x14ac:dyDescent="0.35">
      <c r="A1239" s="128" t="s">
        <v>1867</v>
      </c>
      <c r="B1239" s="128" t="s">
        <v>551</v>
      </c>
      <c r="C1239" s="128" t="s">
        <v>1798</v>
      </c>
      <c r="D1239" s="127">
        <v>891</v>
      </c>
      <c r="E1239" s="127">
        <v>4249</v>
      </c>
      <c r="F1239" s="126">
        <v>261.7</v>
      </c>
      <c r="G1239" s="125">
        <v>6.1590962999999999</v>
      </c>
    </row>
    <row r="1240" spans="1:7" s="124" customFormat="1" hidden="1" x14ac:dyDescent="0.35">
      <c r="A1240" s="128" t="s">
        <v>1868</v>
      </c>
      <c r="B1240" s="128" t="s">
        <v>551</v>
      </c>
      <c r="C1240" s="128" t="s">
        <v>1798</v>
      </c>
      <c r="D1240" s="127">
        <v>39501</v>
      </c>
      <c r="E1240" s="127">
        <v>474016</v>
      </c>
      <c r="F1240" s="126">
        <v>56699.7</v>
      </c>
      <c r="G1240" s="125">
        <v>11.961558</v>
      </c>
    </row>
    <row r="1241" spans="1:7" s="124" customFormat="1" hidden="1" x14ac:dyDescent="0.35">
      <c r="A1241" s="128" t="s">
        <v>1869</v>
      </c>
      <c r="B1241" s="128" t="s">
        <v>551</v>
      </c>
      <c r="C1241" s="128" t="s">
        <v>769</v>
      </c>
      <c r="D1241" s="127">
        <v>15090</v>
      </c>
      <c r="E1241" s="127">
        <v>161490</v>
      </c>
      <c r="F1241" s="126">
        <v>19110</v>
      </c>
      <c r="G1241" s="125">
        <v>11.833550000000001</v>
      </c>
    </row>
    <row r="1242" spans="1:7" s="124" customFormat="1" hidden="1" x14ac:dyDescent="0.35">
      <c r="A1242" s="128" t="s">
        <v>1870</v>
      </c>
      <c r="B1242" s="128" t="s">
        <v>551</v>
      </c>
      <c r="C1242" s="128" t="s">
        <v>769</v>
      </c>
      <c r="D1242" s="127">
        <v>20831</v>
      </c>
      <c r="E1242" s="127">
        <v>276264</v>
      </c>
      <c r="F1242" s="126">
        <v>35459</v>
      </c>
      <c r="G1242" s="125">
        <v>12.835186999999999</v>
      </c>
    </row>
    <row r="1243" spans="1:7" s="124" customFormat="1" hidden="1" x14ac:dyDescent="0.35">
      <c r="A1243" s="128" t="s">
        <v>1871</v>
      </c>
      <c r="B1243" s="128" t="s">
        <v>551</v>
      </c>
      <c r="C1243" s="128" t="s">
        <v>1798</v>
      </c>
      <c r="D1243" s="127">
        <v>214531</v>
      </c>
      <c r="E1243" s="127">
        <v>3009800</v>
      </c>
      <c r="F1243" s="126">
        <v>375426</v>
      </c>
      <c r="G1243" s="125">
        <v>12.473452999999999</v>
      </c>
    </row>
    <row r="1244" spans="1:7" s="124" customFormat="1" hidden="1" x14ac:dyDescent="0.35">
      <c r="A1244" s="128" t="s">
        <v>1872</v>
      </c>
      <c r="B1244" s="128" t="s">
        <v>551</v>
      </c>
      <c r="C1244" s="128" t="s">
        <v>769</v>
      </c>
      <c r="D1244" s="127">
        <v>13929</v>
      </c>
      <c r="E1244" s="127">
        <v>246160</v>
      </c>
      <c r="F1244" s="126">
        <v>25049</v>
      </c>
      <c r="G1244" s="125">
        <v>10.175902000000001</v>
      </c>
    </row>
    <row r="1245" spans="1:7" s="124" customFormat="1" hidden="1" x14ac:dyDescent="0.35">
      <c r="A1245" s="128" t="s">
        <v>1873</v>
      </c>
      <c r="B1245" s="128" t="s">
        <v>551</v>
      </c>
      <c r="C1245" s="128" t="s">
        <v>774</v>
      </c>
      <c r="D1245" s="127">
        <v>19741</v>
      </c>
      <c r="E1245" s="127">
        <v>277808</v>
      </c>
      <c r="F1245" s="126">
        <v>23930.400000000001</v>
      </c>
      <c r="G1245" s="125">
        <v>8.6140068000000003</v>
      </c>
    </row>
    <row r="1246" spans="1:7" s="124" customFormat="1" hidden="1" x14ac:dyDescent="0.35">
      <c r="A1246" s="128" t="s">
        <v>1874</v>
      </c>
      <c r="B1246" s="128" t="s">
        <v>551</v>
      </c>
      <c r="C1246" s="128" t="s">
        <v>769</v>
      </c>
      <c r="D1246" s="127">
        <v>12279</v>
      </c>
      <c r="E1246" s="127">
        <v>160645</v>
      </c>
      <c r="F1246" s="126">
        <v>17286</v>
      </c>
      <c r="G1246" s="125">
        <v>10.760372</v>
      </c>
    </row>
    <row r="1247" spans="1:7" s="124" customFormat="1" hidden="1" x14ac:dyDescent="0.35">
      <c r="A1247" s="128" t="s">
        <v>1875</v>
      </c>
      <c r="B1247" s="128" t="s">
        <v>551</v>
      </c>
      <c r="C1247" s="128" t="s">
        <v>769</v>
      </c>
      <c r="D1247" s="127">
        <v>2788</v>
      </c>
      <c r="E1247" s="127">
        <v>36051</v>
      </c>
      <c r="F1247" s="126">
        <v>4265</v>
      </c>
      <c r="G1247" s="125">
        <v>11.830462000000001</v>
      </c>
    </row>
    <row r="1248" spans="1:7" s="124" customFormat="1" hidden="1" x14ac:dyDescent="0.35">
      <c r="A1248" s="128" t="s">
        <v>1546</v>
      </c>
      <c r="B1248" s="128" t="s">
        <v>551</v>
      </c>
      <c r="C1248" s="128" t="s">
        <v>769</v>
      </c>
      <c r="D1248" s="127">
        <v>1813</v>
      </c>
      <c r="E1248" s="127">
        <v>28573</v>
      </c>
      <c r="F1248" s="126">
        <v>2488</v>
      </c>
      <c r="G1248" s="125">
        <v>8.7075210999999992</v>
      </c>
    </row>
    <row r="1249" spans="1:7" s="124" customFormat="1" hidden="1" x14ac:dyDescent="0.35">
      <c r="A1249" s="128" t="s">
        <v>1876</v>
      </c>
      <c r="B1249" s="128" t="s">
        <v>551</v>
      </c>
      <c r="C1249" s="128" t="s">
        <v>1798</v>
      </c>
      <c r="D1249" s="127">
        <v>23954</v>
      </c>
      <c r="E1249" s="127">
        <v>282932</v>
      </c>
      <c r="F1249" s="126">
        <v>39985.800000000003</v>
      </c>
      <c r="G1249" s="125">
        <v>14.132654</v>
      </c>
    </row>
    <row r="1250" spans="1:7" s="124" customFormat="1" hidden="1" x14ac:dyDescent="0.35">
      <c r="A1250" s="128" t="s">
        <v>1877</v>
      </c>
      <c r="B1250" s="128" t="s">
        <v>551</v>
      </c>
      <c r="C1250" s="128" t="s">
        <v>769</v>
      </c>
      <c r="D1250" s="127">
        <v>3857</v>
      </c>
      <c r="E1250" s="127">
        <v>26312</v>
      </c>
      <c r="F1250" s="126">
        <v>4225.7</v>
      </c>
      <c r="G1250" s="125">
        <v>16.059972999999999</v>
      </c>
    </row>
    <row r="1251" spans="1:7" s="124" customFormat="1" hidden="1" x14ac:dyDescent="0.35">
      <c r="A1251" s="128" t="s">
        <v>1878</v>
      </c>
      <c r="B1251" s="128" t="s">
        <v>551</v>
      </c>
      <c r="C1251" s="128" t="s">
        <v>769</v>
      </c>
      <c r="D1251" s="127">
        <v>8590</v>
      </c>
      <c r="E1251" s="127">
        <v>105712</v>
      </c>
      <c r="F1251" s="126">
        <v>12388</v>
      </c>
      <c r="G1251" s="125">
        <v>11.718631999999999</v>
      </c>
    </row>
    <row r="1252" spans="1:7" s="124" customFormat="1" hidden="1" x14ac:dyDescent="0.35">
      <c r="A1252" s="128" t="s">
        <v>1879</v>
      </c>
      <c r="B1252" s="128" t="s">
        <v>551</v>
      </c>
      <c r="C1252" s="128" t="s">
        <v>1798</v>
      </c>
      <c r="D1252" s="127">
        <v>24160</v>
      </c>
      <c r="E1252" s="127">
        <v>329441</v>
      </c>
      <c r="F1252" s="126">
        <v>34580.800000000003</v>
      </c>
      <c r="G1252" s="125">
        <v>10.496810999999999</v>
      </c>
    </row>
    <row r="1253" spans="1:7" s="124" customFormat="1" hidden="1" x14ac:dyDescent="0.35">
      <c r="A1253" s="128" t="s">
        <v>1880</v>
      </c>
      <c r="B1253" s="128" t="s">
        <v>551</v>
      </c>
      <c r="C1253" s="128" t="s">
        <v>769</v>
      </c>
      <c r="D1253" s="127">
        <v>114602</v>
      </c>
      <c r="E1253" s="127">
        <v>1809043</v>
      </c>
      <c r="F1253" s="126">
        <v>181350</v>
      </c>
      <c r="G1253" s="125">
        <v>10.024637</v>
      </c>
    </row>
    <row r="1254" spans="1:7" s="124" customFormat="1" hidden="1" x14ac:dyDescent="0.35">
      <c r="A1254" s="128" t="s">
        <v>1881</v>
      </c>
      <c r="B1254" s="128" t="s">
        <v>551</v>
      </c>
      <c r="C1254" s="128" t="s">
        <v>769</v>
      </c>
      <c r="D1254" s="127">
        <v>28106</v>
      </c>
      <c r="E1254" s="127">
        <v>366080</v>
      </c>
      <c r="F1254" s="126">
        <v>45329.5</v>
      </c>
      <c r="G1254" s="125">
        <v>12.382403</v>
      </c>
    </row>
    <row r="1255" spans="1:7" s="124" customFormat="1" hidden="1" x14ac:dyDescent="0.35">
      <c r="A1255" s="128" t="s">
        <v>1882</v>
      </c>
      <c r="B1255" s="128" t="s">
        <v>551</v>
      </c>
      <c r="C1255" s="128" t="s">
        <v>769</v>
      </c>
      <c r="D1255" s="127">
        <v>30950</v>
      </c>
      <c r="E1255" s="127">
        <v>473179</v>
      </c>
      <c r="F1255" s="126">
        <v>59251.3</v>
      </c>
      <c r="G1255" s="125">
        <v>12.521963</v>
      </c>
    </row>
    <row r="1256" spans="1:7" s="124" customFormat="1" hidden="1" x14ac:dyDescent="0.35">
      <c r="A1256" s="128" t="s">
        <v>1883</v>
      </c>
      <c r="B1256" s="128" t="s">
        <v>551</v>
      </c>
      <c r="C1256" s="128" t="s">
        <v>1798</v>
      </c>
      <c r="D1256" s="127">
        <v>5739</v>
      </c>
      <c r="E1256" s="127">
        <v>84423</v>
      </c>
      <c r="F1256" s="126">
        <v>8800.2000000000007</v>
      </c>
      <c r="G1256" s="125">
        <v>10.423937</v>
      </c>
    </row>
    <row r="1257" spans="1:7" s="124" customFormat="1" hidden="1" x14ac:dyDescent="0.35">
      <c r="A1257" s="128" t="s">
        <v>1884</v>
      </c>
      <c r="B1257" s="128" t="s">
        <v>551</v>
      </c>
      <c r="C1257" s="128" t="s">
        <v>769</v>
      </c>
      <c r="D1257" s="127">
        <v>16869</v>
      </c>
      <c r="E1257" s="127">
        <v>249812</v>
      </c>
      <c r="F1257" s="126">
        <v>31321</v>
      </c>
      <c r="G1257" s="125">
        <v>12.537827999999999</v>
      </c>
    </row>
    <row r="1258" spans="1:7" s="124" customFormat="1" hidden="1" x14ac:dyDescent="0.35">
      <c r="A1258" s="128" t="s">
        <v>1885</v>
      </c>
      <c r="B1258" s="128" t="s">
        <v>551</v>
      </c>
      <c r="C1258" s="128" t="s">
        <v>769</v>
      </c>
      <c r="D1258" s="127">
        <v>18641</v>
      </c>
      <c r="E1258" s="127">
        <v>212171</v>
      </c>
      <c r="F1258" s="126">
        <v>26815.4</v>
      </c>
      <c r="G1258" s="125">
        <v>12.638579</v>
      </c>
    </row>
    <row r="1259" spans="1:7" s="124" customFormat="1" hidden="1" x14ac:dyDescent="0.35">
      <c r="A1259" s="128" t="s">
        <v>1886</v>
      </c>
      <c r="B1259" s="128" t="s">
        <v>551</v>
      </c>
      <c r="C1259" s="128" t="s">
        <v>1798</v>
      </c>
      <c r="D1259" s="127">
        <v>222969</v>
      </c>
      <c r="E1259" s="127">
        <v>3150618</v>
      </c>
      <c r="F1259" s="126">
        <v>457488</v>
      </c>
      <c r="G1259" s="125">
        <v>14.520580000000001</v>
      </c>
    </row>
    <row r="1260" spans="1:7" s="124" customFormat="1" hidden="1" x14ac:dyDescent="0.35">
      <c r="A1260" s="128" t="s">
        <v>1887</v>
      </c>
      <c r="B1260" s="128" t="s">
        <v>551</v>
      </c>
      <c r="C1260" s="128" t="s">
        <v>769</v>
      </c>
      <c r="D1260" s="127">
        <v>3079</v>
      </c>
      <c r="E1260" s="127">
        <v>33855</v>
      </c>
      <c r="F1260" s="126">
        <v>4603</v>
      </c>
      <c r="G1260" s="125">
        <v>13.596219</v>
      </c>
    </row>
    <row r="1261" spans="1:7" s="124" customFormat="1" hidden="1" x14ac:dyDescent="0.35">
      <c r="A1261" s="128" t="s">
        <v>1888</v>
      </c>
      <c r="B1261" s="128" t="s">
        <v>551</v>
      </c>
      <c r="C1261" s="128" t="s">
        <v>769</v>
      </c>
      <c r="D1261" s="127">
        <v>39293</v>
      </c>
      <c r="E1261" s="127">
        <v>588146</v>
      </c>
      <c r="F1261" s="126">
        <v>62642</v>
      </c>
      <c r="G1261" s="125">
        <v>10.650757</v>
      </c>
    </row>
    <row r="1262" spans="1:7" s="124" customFormat="1" hidden="1" x14ac:dyDescent="0.35">
      <c r="A1262" s="128" t="s">
        <v>1889</v>
      </c>
      <c r="B1262" s="128" t="s">
        <v>551</v>
      </c>
      <c r="C1262" s="128" t="s">
        <v>1798</v>
      </c>
      <c r="D1262" s="127">
        <v>6420</v>
      </c>
      <c r="E1262" s="127">
        <v>112372</v>
      </c>
      <c r="F1262" s="126">
        <v>11736.3</v>
      </c>
      <c r="G1262" s="125">
        <v>10.44415</v>
      </c>
    </row>
    <row r="1263" spans="1:7" s="124" customFormat="1" hidden="1" x14ac:dyDescent="0.35">
      <c r="A1263" s="128" t="s">
        <v>1890</v>
      </c>
      <c r="B1263" s="128" t="s">
        <v>551</v>
      </c>
      <c r="C1263" s="128" t="s">
        <v>1798</v>
      </c>
      <c r="D1263" s="127">
        <v>35</v>
      </c>
      <c r="E1263" s="127">
        <v>168</v>
      </c>
      <c r="F1263" s="126">
        <v>18.3</v>
      </c>
      <c r="G1263" s="125">
        <v>10.892856999999999</v>
      </c>
    </row>
    <row r="1264" spans="1:7" s="124" customFormat="1" hidden="1" x14ac:dyDescent="0.35">
      <c r="A1264" s="128" t="s">
        <v>1891</v>
      </c>
      <c r="B1264" s="128" t="s">
        <v>551</v>
      </c>
      <c r="C1264" s="128" t="s">
        <v>1798</v>
      </c>
      <c r="D1264" s="127">
        <v>24672</v>
      </c>
      <c r="E1264" s="127">
        <v>127329</v>
      </c>
      <c r="F1264" s="126">
        <v>12154</v>
      </c>
      <c r="G1264" s="125">
        <v>9.5453510000000001</v>
      </c>
    </row>
    <row r="1265" spans="1:7" s="124" customFormat="1" hidden="1" x14ac:dyDescent="0.35">
      <c r="A1265" s="128" t="s">
        <v>1241</v>
      </c>
      <c r="B1265" s="128" t="s">
        <v>551</v>
      </c>
      <c r="C1265" s="128" t="s">
        <v>769</v>
      </c>
      <c r="D1265" s="127">
        <v>9221</v>
      </c>
      <c r="E1265" s="127">
        <v>132530</v>
      </c>
      <c r="F1265" s="126">
        <v>14160.5</v>
      </c>
      <c r="G1265" s="125">
        <v>10.684751</v>
      </c>
    </row>
    <row r="1266" spans="1:7" s="124" customFormat="1" hidden="1" x14ac:dyDescent="0.35">
      <c r="A1266" s="128" t="s">
        <v>1892</v>
      </c>
      <c r="B1266" s="128" t="s">
        <v>551</v>
      </c>
      <c r="C1266" s="128" t="s">
        <v>769</v>
      </c>
      <c r="D1266" s="127">
        <v>353754</v>
      </c>
      <c r="E1266" s="127">
        <v>4938555</v>
      </c>
      <c r="F1266" s="126">
        <v>522118.40000000002</v>
      </c>
      <c r="G1266" s="125">
        <v>10.572291</v>
      </c>
    </row>
    <row r="1267" spans="1:7" s="124" customFormat="1" hidden="1" x14ac:dyDescent="0.35">
      <c r="A1267" s="128" t="s">
        <v>1893</v>
      </c>
      <c r="B1267" s="128" t="s">
        <v>551</v>
      </c>
      <c r="C1267" s="128" t="s">
        <v>1798</v>
      </c>
      <c r="D1267" s="127">
        <v>15428</v>
      </c>
      <c r="E1267" s="127">
        <v>169472</v>
      </c>
      <c r="F1267" s="126">
        <v>11886</v>
      </c>
      <c r="G1267" s="125">
        <v>7.0135480000000001</v>
      </c>
    </row>
    <row r="1268" spans="1:7" s="124" customFormat="1" hidden="1" x14ac:dyDescent="0.35">
      <c r="A1268" s="128" t="s">
        <v>1894</v>
      </c>
      <c r="B1268" s="128" t="s">
        <v>551</v>
      </c>
      <c r="C1268" s="128" t="s">
        <v>1798</v>
      </c>
      <c r="D1268" s="127">
        <v>116912</v>
      </c>
      <c r="E1268" s="127">
        <v>1942506</v>
      </c>
      <c r="F1268" s="126">
        <v>199352</v>
      </c>
      <c r="G1268" s="125">
        <v>10.26262</v>
      </c>
    </row>
    <row r="1269" spans="1:7" s="124" customFormat="1" hidden="1" x14ac:dyDescent="0.35">
      <c r="A1269" s="128" t="s">
        <v>1895</v>
      </c>
      <c r="B1269" s="128" t="s">
        <v>551</v>
      </c>
      <c r="C1269" s="128" t="s">
        <v>1798</v>
      </c>
      <c r="D1269" s="127">
        <v>1342806</v>
      </c>
      <c r="E1269" s="127">
        <v>16709403</v>
      </c>
      <c r="F1269" s="126">
        <v>2342805.2999999998</v>
      </c>
      <c r="G1269" s="125">
        <v>14.02088</v>
      </c>
    </row>
    <row r="1270" spans="1:7" s="124" customFormat="1" hidden="1" x14ac:dyDescent="0.35">
      <c r="A1270" s="128" t="s">
        <v>1896</v>
      </c>
      <c r="B1270" s="128" t="s">
        <v>551</v>
      </c>
      <c r="C1270" s="128" t="s">
        <v>1798</v>
      </c>
      <c r="D1270" s="127">
        <v>36702</v>
      </c>
      <c r="E1270" s="127">
        <v>311040</v>
      </c>
      <c r="F1270" s="126">
        <v>42558.5</v>
      </c>
      <c r="G1270" s="125">
        <v>13.682645000000001</v>
      </c>
    </row>
    <row r="1271" spans="1:7" s="124" customFormat="1" hidden="1" x14ac:dyDescent="0.35">
      <c r="A1271" s="128" t="s">
        <v>1549</v>
      </c>
      <c r="B1271" s="128" t="s">
        <v>551</v>
      </c>
      <c r="C1271" s="128" t="s">
        <v>769</v>
      </c>
      <c r="D1271" s="127">
        <v>8872</v>
      </c>
      <c r="E1271" s="127">
        <v>93744</v>
      </c>
      <c r="F1271" s="126">
        <v>16292.3</v>
      </c>
      <c r="G1271" s="125">
        <v>17.379566000000001</v>
      </c>
    </row>
    <row r="1272" spans="1:7" s="124" customFormat="1" hidden="1" x14ac:dyDescent="0.35">
      <c r="A1272" s="128" t="s">
        <v>1897</v>
      </c>
      <c r="B1272" s="128" t="s">
        <v>551</v>
      </c>
      <c r="C1272" s="128" t="s">
        <v>769</v>
      </c>
      <c r="D1272" s="127">
        <v>1147</v>
      </c>
      <c r="E1272" s="127">
        <v>35835</v>
      </c>
      <c r="F1272" s="126">
        <v>3646</v>
      </c>
      <c r="G1272" s="125">
        <v>10.17441</v>
      </c>
    </row>
    <row r="1273" spans="1:7" s="124" customFormat="1" hidden="1" x14ac:dyDescent="0.35">
      <c r="A1273" s="128" t="s">
        <v>1898</v>
      </c>
      <c r="B1273" s="128" t="s">
        <v>551</v>
      </c>
      <c r="C1273" s="128" t="s">
        <v>769</v>
      </c>
      <c r="D1273" s="127">
        <v>17894</v>
      </c>
      <c r="E1273" s="127">
        <v>286237</v>
      </c>
      <c r="F1273" s="126">
        <v>34782.199999999997</v>
      </c>
      <c r="G1273" s="125">
        <v>12.151539</v>
      </c>
    </row>
    <row r="1274" spans="1:7" s="124" customFormat="1" hidden="1" x14ac:dyDescent="0.35">
      <c r="A1274" s="128" t="s">
        <v>1899</v>
      </c>
      <c r="B1274" s="128" t="s">
        <v>551</v>
      </c>
      <c r="C1274" s="128" t="s">
        <v>769</v>
      </c>
      <c r="D1274" s="127">
        <v>76756</v>
      </c>
      <c r="E1274" s="127">
        <v>1065037</v>
      </c>
      <c r="F1274" s="126">
        <v>134474</v>
      </c>
      <c r="G1274" s="125">
        <v>12.626227999999999</v>
      </c>
    </row>
    <row r="1275" spans="1:7" s="124" customFormat="1" hidden="1" x14ac:dyDescent="0.35">
      <c r="A1275" s="128" t="s">
        <v>1900</v>
      </c>
      <c r="B1275" s="128" t="s">
        <v>551</v>
      </c>
      <c r="C1275" s="128" t="s">
        <v>769</v>
      </c>
      <c r="D1275" s="127">
        <v>29978</v>
      </c>
      <c r="E1275" s="127">
        <v>419274</v>
      </c>
      <c r="F1275" s="126">
        <v>58564.4</v>
      </c>
      <c r="G1275" s="125">
        <v>13.96805</v>
      </c>
    </row>
    <row r="1276" spans="1:7" s="124" customFormat="1" hidden="1" x14ac:dyDescent="0.35">
      <c r="A1276" s="128" t="s">
        <v>1901</v>
      </c>
      <c r="B1276" s="128" t="s">
        <v>551</v>
      </c>
      <c r="C1276" s="128" t="s">
        <v>769</v>
      </c>
      <c r="D1276" s="127">
        <v>9537</v>
      </c>
      <c r="E1276" s="127">
        <v>125414</v>
      </c>
      <c r="F1276" s="126">
        <v>16603.7</v>
      </c>
      <c r="G1276" s="125">
        <v>13.239112</v>
      </c>
    </row>
    <row r="1277" spans="1:7" s="124" customFormat="1" hidden="1" x14ac:dyDescent="0.35">
      <c r="A1277" s="128" t="s">
        <v>1902</v>
      </c>
      <c r="B1277" s="128" t="s">
        <v>551</v>
      </c>
      <c r="C1277" s="128" t="s">
        <v>1798</v>
      </c>
      <c r="D1277" s="127">
        <v>215</v>
      </c>
      <c r="E1277" s="127">
        <v>2043</v>
      </c>
      <c r="F1277" s="126">
        <v>339.5</v>
      </c>
      <c r="G1277" s="125">
        <v>16.617719000000001</v>
      </c>
    </row>
    <row r="1278" spans="1:7" s="124" customFormat="1" hidden="1" x14ac:dyDescent="0.35">
      <c r="A1278" s="128" t="s">
        <v>1903</v>
      </c>
      <c r="B1278" s="128" t="s">
        <v>551</v>
      </c>
      <c r="C1278" s="128" t="s">
        <v>1798</v>
      </c>
      <c r="D1278" s="127">
        <v>8</v>
      </c>
      <c r="E1278" s="127">
        <v>107</v>
      </c>
      <c r="F1278" s="126">
        <v>14</v>
      </c>
      <c r="G1278" s="125">
        <v>13.084111999999999</v>
      </c>
    </row>
    <row r="1279" spans="1:7" s="124" customFormat="1" hidden="1" x14ac:dyDescent="0.35">
      <c r="A1279" s="128" t="s">
        <v>1904</v>
      </c>
      <c r="B1279" s="128" t="s">
        <v>551</v>
      </c>
      <c r="C1279" s="128" t="s">
        <v>769</v>
      </c>
      <c r="D1279" s="127">
        <v>48045</v>
      </c>
      <c r="E1279" s="127">
        <v>637450</v>
      </c>
      <c r="F1279" s="126">
        <v>65978.899999999994</v>
      </c>
      <c r="G1279" s="125">
        <v>10.350443</v>
      </c>
    </row>
    <row r="1280" spans="1:7" s="124" customFormat="1" hidden="1" x14ac:dyDescent="0.35">
      <c r="A1280" s="128" t="s">
        <v>1905</v>
      </c>
      <c r="B1280" s="128" t="s">
        <v>551</v>
      </c>
      <c r="C1280" s="128" t="s">
        <v>1798</v>
      </c>
      <c r="D1280" s="127">
        <v>11110</v>
      </c>
      <c r="E1280" s="127">
        <v>206006</v>
      </c>
      <c r="F1280" s="126">
        <v>10018</v>
      </c>
      <c r="G1280" s="125">
        <v>4.8629651999999997</v>
      </c>
    </row>
    <row r="1281" spans="1:7" s="124" customFormat="1" hidden="1" x14ac:dyDescent="0.35">
      <c r="A1281" s="128" t="s">
        <v>849</v>
      </c>
      <c r="B1281" s="128" t="s">
        <v>551</v>
      </c>
      <c r="C1281" s="128" t="s">
        <v>769</v>
      </c>
      <c r="D1281" s="127">
        <v>1047</v>
      </c>
      <c r="E1281" s="127">
        <v>20332</v>
      </c>
      <c r="F1281" s="126">
        <v>2261.8000000000002</v>
      </c>
      <c r="G1281" s="125">
        <v>11.124336</v>
      </c>
    </row>
    <row r="1282" spans="1:7" s="124" customFormat="1" hidden="1" x14ac:dyDescent="0.35">
      <c r="A1282" s="128" t="s">
        <v>1906</v>
      </c>
      <c r="B1282" s="128" t="s">
        <v>551</v>
      </c>
      <c r="C1282" s="128" t="s">
        <v>769</v>
      </c>
      <c r="D1282" s="127">
        <v>5697</v>
      </c>
      <c r="E1282" s="127">
        <v>37289</v>
      </c>
      <c r="F1282" s="126">
        <v>5296</v>
      </c>
      <c r="G1282" s="125">
        <v>14.202579999999999</v>
      </c>
    </row>
    <row r="1283" spans="1:7" s="124" customFormat="1" hidden="1" x14ac:dyDescent="0.35">
      <c r="A1283" s="128" t="s">
        <v>936</v>
      </c>
      <c r="B1283" s="128" t="s">
        <v>551</v>
      </c>
      <c r="C1283" s="128" t="s">
        <v>769</v>
      </c>
      <c r="D1283" s="127">
        <v>12</v>
      </c>
      <c r="E1283" s="127">
        <v>95</v>
      </c>
      <c r="F1283" s="126">
        <v>22.5</v>
      </c>
      <c r="G1283" s="125">
        <v>23.684211000000001</v>
      </c>
    </row>
    <row r="1284" spans="1:7" s="124" customFormat="1" hidden="1" x14ac:dyDescent="0.35">
      <c r="A1284" s="128" t="s">
        <v>850</v>
      </c>
      <c r="B1284" s="128" t="s">
        <v>551</v>
      </c>
      <c r="C1284" s="128" t="s">
        <v>766</v>
      </c>
      <c r="D1284" s="127">
        <v>153758</v>
      </c>
      <c r="E1284" s="127">
        <v>2154701</v>
      </c>
      <c r="F1284" s="126">
        <v>317481.09999999998</v>
      </c>
      <c r="G1284" s="125">
        <v>14.734346</v>
      </c>
    </row>
    <row r="1285" spans="1:7" s="124" customFormat="1" hidden="1" x14ac:dyDescent="0.35">
      <c r="A1285" s="128" t="s">
        <v>1551</v>
      </c>
      <c r="B1285" s="128" t="s">
        <v>551</v>
      </c>
      <c r="C1285" s="128" t="s">
        <v>766</v>
      </c>
      <c r="D1285" s="127">
        <v>216989</v>
      </c>
      <c r="E1285" s="127">
        <v>2476161</v>
      </c>
      <c r="F1285" s="126">
        <v>294927.3</v>
      </c>
      <c r="G1285" s="125">
        <v>11.910667</v>
      </c>
    </row>
    <row r="1286" spans="1:7" s="124" customFormat="1" hidden="1" x14ac:dyDescent="0.35">
      <c r="A1286" s="128" t="s">
        <v>1907</v>
      </c>
      <c r="B1286" s="128" t="s">
        <v>551</v>
      </c>
      <c r="C1286" s="128" t="s">
        <v>1798</v>
      </c>
      <c r="D1286" s="127">
        <v>46192</v>
      </c>
      <c r="E1286" s="127">
        <v>631717</v>
      </c>
      <c r="F1286" s="126">
        <v>69427</v>
      </c>
      <c r="G1286" s="125">
        <v>10.990206000000001</v>
      </c>
    </row>
    <row r="1287" spans="1:7" s="124" customFormat="1" hidden="1" x14ac:dyDescent="0.35">
      <c r="A1287" s="128" t="s">
        <v>1908</v>
      </c>
      <c r="B1287" s="128" t="s">
        <v>551</v>
      </c>
      <c r="C1287" s="128" t="s">
        <v>1798</v>
      </c>
      <c r="D1287" s="127">
        <v>223744</v>
      </c>
      <c r="E1287" s="127">
        <v>3192044</v>
      </c>
      <c r="F1287" s="126">
        <v>408785.1</v>
      </c>
      <c r="G1287" s="125">
        <v>12.806374</v>
      </c>
    </row>
    <row r="1288" spans="1:7" s="124" customFormat="1" hidden="1" x14ac:dyDescent="0.35">
      <c r="A1288" s="128" t="s">
        <v>1909</v>
      </c>
      <c r="B1288" s="128" t="s">
        <v>551</v>
      </c>
      <c r="C1288" s="128" t="s">
        <v>1798</v>
      </c>
      <c r="D1288" s="127">
        <v>24055</v>
      </c>
      <c r="E1288" s="127">
        <v>297552</v>
      </c>
      <c r="F1288" s="126">
        <v>34938</v>
      </c>
      <c r="G1288" s="125">
        <v>11.741813</v>
      </c>
    </row>
    <row r="1289" spans="1:7" s="124" customFormat="1" hidden="1" x14ac:dyDescent="0.35">
      <c r="A1289" s="128" t="s">
        <v>871</v>
      </c>
      <c r="B1289" s="128" t="s">
        <v>551</v>
      </c>
      <c r="C1289" s="128" t="s">
        <v>867</v>
      </c>
      <c r="D1289" s="127">
        <v>3964</v>
      </c>
      <c r="E1289" s="127">
        <v>47458</v>
      </c>
      <c r="F1289" s="126">
        <v>4930</v>
      </c>
      <c r="G1289" s="125" t="s">
        <v>868</v>
      </c>
    </row>
    <row r="1290" spans="1:7" s="124" customFormat="1" hidden="1" x14ac:dyDescent="0.35">
      <c r="A1290" s="128" t="s">
        <v>872</v>
      </c>
      <c r="B1290" s="128" t="s">
        <v>551</v>
      </c>
      <c r="C1290" s="128" t="s">
        <v>867</v>
      </c>
      <c r="D1290" s="127">
        <v>3694</v>
      </c>
      <c r="E1290" s="127">
        <v>39904</v>
      </c>
      <c r="F1290" s="126">
        <v>7082.6</v>
      </c>
      <c r="G1290" s="125" t="s">
        <v>868</v>
      </c>
    </row>
    <row r="1291" spans="1:7" s="124" customFormat="1" hidden="1" x14ac:dyDescent="0.35">
      <c r="A1291" s="128" t="s">
        <v>1910</v>
      </c>
      <c r="B1291" s="128" t="s">
        <v>551</v>
      </c>
      <c r="C1291" s="128" t="s">
        <v>1798</v>
      </c>
      <c r="D1291" s="127">
        <v>1372023</v>
      </c>
      <c r="E1291" s="127">
        <v>18235402</v>
      </c>
      <c r="F1291" s="126">
        <v>2658752</v>
      </c>
      <c r="G1291" s="125">
        <v>14.580166999999999</v>
      </c>
    </row>
    <row r="1292" spans="1:7" s="124" customFormat="1" hidden="1" x14ac:dyDescent="0.35">
      <c r="A1292" s="128" t="s">
        <v>1911</v>
      </c>
      <c r="B1292" s="128" t="s">
        <v>551</v>
      </c>
      <c r="C1292" s="128" t="s">
        <v>1798</v>
      </c>
      <c r="D1292" s="127">
        <v>26344</v>
      </c>
      <c r="E1292" s="127">
        <v>346764</v>
      </c>
      <c r="F1292" s="126">
        <v>41930.1</v>
      </c>
      <c r="G1292" s="125">
        <v>12.091825999999999</v>
      </c>
    </row>
    <row r="1293" spans="1:7" s="124" customFormat="1" hidden="1" x14ac:dyDescent="0.35">
      <c r="A1293" s="128" t="s">
        <v>1912</v>
      </c>
      <c r="B1293" s="128" t="s">
        <v>551</v>
      </c>
      <c r="C1293" s="128" t="s">
        <v>769</v>
      </c>
      <c r="D1293" s="127">
        <v>16287</v>
      </c>
      <c r="E1293" s="127">
        <v>201274</v>
      </c>
      <c r="F1293" s="126">
        <v>33842</v>
      </c>
      <c r="G1293" s="125">
        <v>16.813894999999999</v>
      </c>
    </row>
    <row r="1294" spans="1:7" s="124" customFormat="1" hidden="1" x14ac:dyDescent="0.35">
      <c r="A1294" s="128" t="s">
        <v>873</v>
      </c>
      <c r="B1294" s="128" t="s">
        <v>551</v>
      </c>
      <c r="C1294" s="128" t="s">
        <v>867</v>
      </c>
      <c r="D1294" s="127">
        <v>7262</v>
      </c>
      <c r="E1294" s="127">
        <v>64975</v>
      </c>
      <c r="F1294" s="126">
        <v>8578</v>
      </c>
      <c r="G1294" s="125" t="s">
        <v>868</v>
      </c>
    </row>
    <row r="1295" spans="1:7" s="124" customFormat="1" hidden="1" x14ac:dyDescent="0.35">
      <c r="A1295" s="128" t="s">
        <v>1913</v>
      </c>
      <c r="B1295" s="128" t="s">
        <v>551</v>
      </c>
      <c r="C1295" s="128" t="s">
        <v>1798</v>
      </c>
      <c r="D1295" s="127">
        <v>58681</v>
      </c>
      <c r="E1295" s="127">
        <v>941555</v>
      </c>
      <c r="F1295" s="126">
        <v>53450</v>
      </c>
      <c r="G1295" s="125">
        <v>5.6767794</v>
      </c>
    </row>
    <row r="1296" spans="1:7" s="124" customFormat="1" hidden="1" x14ac:dyDescent="0.35">
      <c r="A1296" s="128" t="s">
        <v>1914</v>
      </c>
      <c r="B1296" s="128" t="s">
        <v>551</v>
      </c>
      <c r="C1296" s="128" t="s">
        <v>1798</v>
      </c>
      <c r="D1296" s="127">
        <v>1641</v>
      </c>
      <c r="E1296" s="127">
        <v>24300</v>
      </c>
      <c r="F1296" s="126">
        <v>2754.7</v>
      </c>
      <c r="G1296" s="125">
        <v>11.336214</v>
      </c>
    </row>
    <row r="1297" spans="1:7" s="124" customFormat="1" hidden="1" x14ac:dyDescent="0.35">
      <c r="A1297" s="128" t="s">
        <v>937</v>
      </c>
      <c r="B1297" s="128" t="s">
        <v>551</v>
      </c>
      <c r="C1297" s="128" t="s">
        <v>769</v>
      </c>
      <c r="D1297" s="127">
        <v>203</v>
      </c>
      <c r="E1297" s="127">
        <v>2392</v>
      </c>
      <c r="F1297" s="126">
        <v>350.9</v>
      </c>
      <c r="G1297" s="125">
        <v>14.669732</v>
      </c>
    </row>
    <row r="1298" spans="1:7" s="124" customFormat="1" hidden="1" x14ac:dyDescent="0.35">
      <c r="A1298" s="128" t="s">
        <v>1915</v>
      </c>
      <c r="B1298" s="128" t="s">
        <v>551</v>
      </c>
      <c r="C1298" s="128" t="s">
        <v>769</v>
      </c>
      <c r="D1298" s="127">
        <v>106314</v>
      </c>
      <c r="E1298" s="127">
        <v>1903109</v>
      </c>
      <c r="F1298" s="126">
        <v>191494</v>
      </c>
      <c r="G1298" s="125">
        <v>10.062167000000001</v>
      </c>
    </row>
    <row r="1299" spans="1:7" s="124" customFormat="1" hidden="1" x14ac:dyDescent="0.35">
      <c r="A1299" s="128" t="s">
        <v>1916</v>
      </c>
      <c r="B1299" s="128" t="s">
        <v>551</v>
      </c>
      <c r="C1299" s="128" t="s">
        <v>1798</v>
      </c>
      <c r="D1299" s="127">
        <v>128280</v>
      </c>
      <c r="E1299" s="127">
        <v>1872383</v>
      </c>
      <c r="F1299" s="126">
        <v>211599</v>
      </c>
      <c r="G1299" s="125">
        <v>11.301053</v>
      </c>
    </row>
    <row r="1300" spans="1:7" s="124" customFormat="1" hidden="1" x14ac:dyDescent="0.35">
      <c r="A1300" s="128" t="s">
        <v>1917</v>
      </c>
      <c r="B1300" s="128" t="s">
        <v>551</v>
      </c>
      <c r="C1300" s="128" t="s">
        <v>769</v>
      </c>
      <c r="D1300" s="127">
        <v>71954</v>
      </c>
      <c r="E1300" s="127">
        <v>1118289</v>
      </c>
      <c r="F1300" s="126">
        <v>125651.7</v>
      </c>
      <c r="G1300" s="125">
        <v>11.236067</v>
      </c>
    </row>
    <row r="1301" spans="1:7" s="124" customFormat="1" hidden="1" x14ac:dyDescent="0.35">
      <c r="A1301" s="128" t="s">
        <v>1918</v>
      </c>
      <c r="B1301" s="128" t="s">
        <v>551</v>
      </c>
      <c r="C1301" s="128" t="s">
        <v>1798</v>
      </c>
      <c r="D1301" s="127">
        <v>304853</v>
      </c>
      <c r="E1301" s="127">
        <v>4647676</v>
      </c>
      <c r="F1301" s="126">
        <v>526039.9</v>
      </c>
      <c r="G1301" s="125">
        <v>11.318343</v>
      </c>
    </row>
    <row r="1302" spans="1:7" s="124" customFormat="1" hidden="1" x14ac:dyDescent="0.35">
      <c r="A1302" s="128" t="s">
        <v>1919</v>
      </c>
      <c r="B1302" s="128" t="s">
        <v>551</v>
      </c>
      <c r="C1302" s="128" t="s">
        <v>769</v>
      </c>
      <c r="D1302" s="127">
        <v>79717</v>
      </c>
      <c r="E1302" s="127">
        <v>1296215</v>
      </c>
      <c r="F1302" s="126">
        <v>125506.7</v>
      </c>
      <c r="G1302" s="125">
        <v>9.6825527000000005</v>
      </c>
    </row>
    <row r="1303" spans="1:7" s="124" customFormat="1" hidden="1" x14ac:dyDescent="0.35">
      <c r="A1303" s="128" t="s">
        <v>1920</v>
      </c>
      <c r="B1303" s="128" t="s">
        <v>551</v>
      </c>
      <c r="C1303" s="128" t="s">
        <v>769</v>
      </c>
      <c r="D1303" s="127">
        <v>42596</v>
      </c>
      <c r="E1303" s="127">
        <v>628152</v>
      </c>
      <c r="F1303" s="126">
        <v>69677</v>
      </c>
      <c r="G1303" s="125">
        <v>11.092378999999999</v>
      </c>
    </row>
    <row r="1304" spans="1:7" s="124" customFormat="1" hidden="1" x14ac:dyDescent="0.35">
      <c r="A1304" s="128" t="s">
        <v>1921</v>
      </c>
      <c r="B1304" s="128" t="s">
        <v>551</v>
      </c>
      <c r="C1304" s="128" t="s">
        <v>1798</v>
      </c>
      <c r="D1304" s="127">
        <v>44032</v>
      </c>
      <c r="E1304" s="127">
        <v>632437</v>
      </c>
      <c r="F1304" s="126">
        <v>60584</v>
      </c>
      <c r="G1304" s="125">
        <v>9.5794522000000004</v>
      </c>
    </row>
    <row r="1305" spans="1:7" s="124" customFormat="1" hidden="1" x14ac:dyDescent="0.35">
      <c r="A1305" s="128" t="s">
        <v>1922</v>
      </c>
      <c r="B1305" s="128" t="s">
        <v>551</v>
      </c>
      <c r="C1305" s="128" t="s">
        <v>1798</v>
      </c>
      <c r="D1305" s="127">
        <v>166716</v>
      </c>
      <c r="E1305" s="127">
        <v>2291920</v>
      </c>
      <c r="F1305" s="126">
        <v>178583.6</v>
      </c>
      <c r="G1305" s="125">
        <v>7.7918776000000003</v>
      </c>
    </row>
    <row r="1306" spans="1:7" s="124" customFormat="1" hidden="1" x14ac:dyDescent="0.35">
      <c r="A1306" s="128" t="s">
        <v>1923</v>
      </c>
      <c r="B1306" s="128" t="s">
        <v>551</v>
      </c>
      <c r="C1306" s="128" t="s">
        <v>1798</v>
      </c>
      <c r="D1306" s="127">
        <v>2857</v>
      </c>
      <c r="E1306" s="127">
        <v>44349</v>
      </c>
      <c r="F1306" s="126">
        <v>4313</v>
      </c>
      <c r="G1306" s="125">
        <v>9.7251346999999999</v>
      </c>
    </row>
    <row r="1307" spans="1:7" s="124" customFormat="1" hidden="1" x14ac:dyDescent="0.35">
      <c r="A1307" s="128" t="s">
        <v>1924</v>
      </c>
      <c r="B1307" s="128" t="s">
        <v>551</v>
      </c>
      <c r="C1307" s="128" t="s">
        <v>1798</v>
      </c>
      <c r="D1307" s="127">
        <v>94</v>
      </c>
      <c r="E1307" s="127">
        <v>32</v>
      </c>
      <c r="F1307" s="126">
        <v>4.2</v>
      </c>
      <c r="G1307" s="125">
        <v>13.125</v>
      </c>
    </row>
    <row r="1308" spans="1:7" s="124" customFormat="1" hidden="1" x14ac:dyDescent="0.35">
      <c r="A1308" s="128" t="s">
        <v>1925</v>
      </c>
      <c r="B1308" s="128" t="s">
        <v>551</v>
      </c>
      <c r="C1308" s="128" t="s">
        <v>769</v>
      </c>
      <c r="D1308" s="127">
        <v>20674</v>
      </c>
      <c r="E1308" s="127">
        <v>301899</v>
      </c>
      <c r="F1308" s="126">
        <v>34270</v>
      </c>
      <c r="G1308" s="125">
        <v>11.351478</v>
      </c>
    </row>
    <row r="1309" spans="1:7" s="124" customFormat="1" hidden="1" x14ac:dyDescent="0.35">
      <c r="A1309" s="128" t="s">
        <v>1926</v>
      </c>
      <c r="B1309" s="128" t="s">
        <v>551</v>
      </c>
      <c r="C1309" s="128" t="s">
        <v>1798</v>
      </c>
      <c r="D1309" s="127">
        <v>13542</v>
      </c>
      <c r="E1309" s="127">
        <v>29549</v>
      </c>
      <c r="F1309" s="126">
        <v>1809</v>
      </c>
      <c r="G1309" s="125">
        <v>6.1220346000000001</v>
      </c>
    </row>
    <row r="1310" spans="1:7" s="124" customFormat="1" hidden="1" x14ac:dyDescent="0.35">
      <c r="A1310" s="128" t="s">
        <v>1927</v>
      </c>
      <c r="B1310" s="128" t="s">
        <v>551</v>
      </c>
      <c r="C1310" s="128" t="s">
        <v>774</v>
      </c>
      <c r="D1310" s="127">
        <v>13241</v>
      </c>
      <c r="E1310" s="127">
        <v>193688</v>
      </c>
      <c r="F1310" s="126">
        <v>19403</v>
      </c>
      <c r="G1310" s="125">
        <v>10.017657</v>
      </c>
    </row>
    <row r="1311" spans="1:7" s="124" customFormat="1" hidden="1" x14ac:dyDescent="0.35">
      <c r="A1311" s="128" t="s">
        <v>1928</v>
      </c>
      <c r="B1311" s="128" t="s">
        <v>551</v>
      </c>
      <c r="C1311" s="128" t="s">
        <v>769</v>
      </c>
      <c r="D1311" s="127">
        <v>5449</v>
      </c>
      <c r="E1311" s="127">
        <v>70118</v>
      </c>
      <c r="F1311" s="126">
        <v>8765.7000000000007</v>
      </c>
      <c r="G1311" s="125">
        <v>12.501355</v>
      </c>
    </row>
    <row r="1312" spans="1:7" s="124" customFormat="1" hidden="1" x14ac:dyDescent="0.35">
      <c r="A1312" s="128" t="s">
        <v>1929</v>
      </c>
      <c r="B1312" s="128" t="s">
        <v>551</v>
      </c>
      <c r="C1312" s="128" t="s">
        <v>1798</v>
      </c>
      <c r="D1312" s="127">
        <v>13121</v>
      </c>
      <c r="E1312" s="127">
        <v>209782</v>
      </c>
      <c r="F1312" s="126">
        <v>12020.5</v>
      </c>
      <c r="G1312" s="125">
        <v>5.7299958999999996</v>
      </c>
    </row>
    <row r="1313" spans="1:7" s="124" customFormat="1" hidden="1" x14ac:dyDescent="0.35">
      <c r="A1313" s="128" t="s">
        <v>1930</v>
      </c>
      <c r="B1313" s="128" t="s">
        <v>551</v>
      </c>
      <c r="C1313" s="128" t="s">
        <v>769</v>
      </c>
      <c r="D1313" s="127">
        <v>18484</v>
      </c>
      <c r="E1313" s="127">
        <v>329880</v>
      </c>
      <c r="F1313" s="126">
        <v>37073</v>
      </c>
      <c r="G1313" s="125">
        <v>11.238329</v>
      </c>
    </row>
    <row r="1314" spans="1:7" s="124" customFormat="1" hidden="1" x14ac:dyDescent="0.35">
      <c r="A1314" s="128" t="s">
        <v>1931</v>
      </c>
      <c r="B1314" s="128" t="s">
        <v>551</v>
      </c>
      <c r="C1314" s="128" t="s">
        <v>1798</v>
      </c>
      <c r="D1314" s="127">
        <v>107</v>
      </c>
      <c r="E1314" s="127">
        <v>2435</v>
      </c>
      <c r="F1314" s="126">
        <v>208.6</v>
      </c>
      <c r="G1314" s="125">
        <v>8.5667351000000007</v>
      </c>
    </row>
    <row r="1315" spans="1:7" s="124" customFormat="1" hidden="1" x14ac:dyDescent="0.35">
      <c r="A1315" s="128" t="s">
        <v>1932</v>
      </c>
      <c r="B1315" s="128" t="s">
        <v>551</v>
      </c>
      <c r="C1315" s="128" t="s">
        <v>769</v>
      </c>
      <c r="D1315" s="127">
        <v>33766</v>
      </c>
      <c r="E1315" s="127">
        <v>456687</v>
      </c>
      <c r="F1315" s="126">
        <v>53951</v>
      </c>
      <c r="G1315" s="125">
        <v>11.813561999999999</v>
      </c>
    </row>
    <row r="1316" spans="1:7" s="124" customFormat="1" hidden="1" x14ac:dyDescent="0.35">
      <c r="A1316" s="128" t="s">
        <v>1933</v>
      </c>
      <c r="B1316" s="128" t="s">
        <v>551</v>
      </c>
      <c r="C1316" s="128" t="s">
        <v>1798</v>
      </c>
      <c r="D1316" s="127">
        <v>38011</v>
      </c>
      <c r="E1316" s="127">
        <v>541145</v>
      </c>
      <c r="F1316" s="126">
        <v>68346.100000000006</v>
      </c>
      <c r="G1316" s="125">
        <v>12.629905000000001</v>
      </c>
    </row>
    <row r="1317" spans="1:7" s="124" customFormat="1" hidden="1" x14ac:dyDescent="0.35">
      <c r="A1317" s="128" t="s">
        <v>1934</v>
      </c>
      <c r="B1317" s="128" t="s">
        <v>551</v>
      </c>
      <c r="C1317" s="128" t="s">
        <v>1798</v>
      </c>
      <c r="D1317" s="127">
        <v>33627</v>
      </c>
      <c r="E1317" s="127">
        <v>362225</v>
      </c>
      <c r="F1317" s="126">
        <v>59449.9</v>
      </c>
      <c r="G1317" s="125">
        <v>16.412423</v>
      </c>
    </row>
    <row r="1318" spans="1:7" s="124" customFormat="1" hidden="1" x14ac:dyDescent="0.35">
      <c r="A1318" s="128" t="s">
        <v>1935</v>
      </c>
      <c r="B1318" s="128" t="s">
        <v>544</v>
      </c>
      <c r="C1318" s="128" t="s">
        <v>774</v>
      </c>
      <c r="D1318" s="127">
        <v>15585</v>
      </c>
      <c r="E1318" s="127">
        <v>158154</v>
      </c>
      <c r="F1318" s="126">
        <v>16869</v>
      </c>
      <c r="G1318" s="125">
        <v>10.666186</v>
      </c>
    </row>
    <row r="1319" spans="1:7" s="124" customFormat="1" hidden="1" x14ac:dyDescent="0.35">
      <c r="A1319" s="128" t="s">
        <v>1936</v>
      </c>
      <c r="B1319" s="128" t="s">
        <v>544</v>
      </c>
      <c r="C1319" s="128" t="s">
        <v>774</v>
      </c>
      <c r="D1319" s="127">
        <v>17562</v>
      </c>
      <c r="E1319" s="127">
        <v>101610</v>
      </c>
      <c r="F1319" s="126">
        <v>11560.3</v>
      </c>
      <c r="G1319" s="125">
        <v>11.377128000000001</v>
      </c>
    </row>
    <row r="1320" spans="1:7" s="124" customFormat="1" hidden="1" x14ac:dyDescent="0.35">
      <c r="A1320" s="128" t="s">
        <v>1937</v>
      </c>
      <c r="B1320" s="128" t="s">
        <v>544</v>
      </c>
      <c r="C1320" s="128" t="s">
        <v>774</v>
      </c>
      <c r="D1320" s="127">
        <v>16279</v>
      </c>
      <c r="E1320" s="127">
        <v>126480</v>
      </c>
      <c r="F1320" s="126">
        <v>11715</v>
      </c>
      <c r="G1320" s="125">
        <v>9.2623339999999992</v>
      </c>
    </row>
    <row r="1321" spans="1:7" s="124" customFormat="1" hidden="1" x14ac:dyDescent="0.35">
      <c r="A1321" s="128" t="s">
        <v>1938</v>
      </c>
      <c r="B1321" s="128" t="s">
        <v>544</v>
      </c>
      <c r="C1321" s="128" t="s">
        <v>774</v>
      </c>
      <c r="D1321" s="127">
        <v>10498</v>
      </c>
      <c r="E1321" s="127">
        <v>97633</v>
      </c>
      <c r="F1321" s="126">
        <v>10673.4</v>
      </c>
      <c r="G1321" s="125">
        <v>10.932164</v>
      </c>
    </row>
    <row r="1322" spans="1:7" s="124" customFormat="1" hidden="1" x14ac:dyDescent="0.35">
      <c r="A1322" s="128" t="s">
        <v>1939</v>
      </c>
      <c r="B1322" s="128" t="s">
        <v>544</v>
      </c>
      <c r="C1322" s="128" t="s">
        <v>774</v>
      </c>
      <c r="D1322" s="127">
        <v>27132</v>
      </c>
      <c r="E1322" s="127">
        <v>319801</v>
      </c>
      <c r="F1322" s="126">
        <v>31490.1</v>
      </c>
      <c r="G1322" s="125">
        <v>9.8467797000000008</v>
      </c>
    </row>
    <row r="1323" spans="1:7" s="124" customFormat="1" hidden="1" x14ac:dyDescent="0.35">
      <c r="A1323" s="128" t="s">
        <v>856</v>
      </c>
      <c r="B1323" s="128" t="s">
        <v>544</v>
      </c>
      <c r="C1323" s="128" t="s">
        <v>769</v>
      </c>
      <c r="D1323" s="127">
        <v>21961</v>
      </c>
      <c r="E1323" s="127">
        <v>359899</v>
      </c>
      <c r="F1323" s="126">
        <v>27817.3</v>
      </c>
      <c r="G1323" s="125">
        <v>7.7291961999999996</v>
      </c>
    </row>
    <row r="1324" spans="1:7" s="124" customFormat="1" hidden="1" x14ac:dyDescent="0.35">
      <c r="A1324" s="128" t="s">
        <v>919</v>
      </c>
      <c r="B1324" s="128" t="s">
        <v>544</v>
      </c>
      <c r="C1324" s="128" t="s">
        <v>769</v>
      </c>
      <c r="D1324" s="127">
        <v>991</v>
      </c>
      <c r="E1324" s="127">
        <v>7251</v>
      </c>
      <c r="F1324" s="126">
        <v>1094.0999999999999</v>
      </c>
      <c r="G1324" s="125">
        <v>15.088953</v>
      </c>
    </row>
    <row r="1325" spans="1:7" s="124" customFormat="1" hidden="1" x14ac:dyDescent="0.35">
      <c r="A1325" s="128" t="s">
        <v>860</v>
      </c>
      <c r="B1325" s="128" t="s">
        <v>544</v>
      </c>
      <c r="C1325" s="128" t="s">
        <v>769</v>
      </c>
      <c r="D1325" s="127">
        <v>10771</v>
      </c>
      <c r="E1325" s="127">
        <v>115314</v>
      </c>
      <c r="F1325" s="126">
        <v>11860.8</v>
      </c>
      <c r="G1325" s="125">
        <v>10.285655</v>
      </c>
    </row>
    <row r="1326" spans="1:7" s="124" customFormat="1" hidden="1" x14ac:dyDescent="0.35">
      <c r="A1326" s="128" t="s">
        <v>1940</v>
      </c>
      <c r="B1326" s="128" t="s">
        <v>544</v>
      </c>
      <c r="C1326" s="128" t="s">
        <v>774</v>
      </c>
      <c r="D1326" s="127">
        <v>22733</v>
      </c>
      <c r="E1326" s="127">
        <v>224343</v>
      </c>
      <c r="F1326" s="126">
        <v>19685</v>
      </c>
      <c r="G1326" s="125">
        <v>8.7745104999999999</v>
      </c>
    </row>
    <row r="1327" spans="1:7" s="124" customFormat="1" hidden="1" x14ac:dyDescent="0.35">
      <c r="A1327" s="128" t="s">
        <v>927</v>
      </c>
      <c r="B1327" s="128" t="s">
        <v>544</v>
      </c>
      <c r="C1327" s="128" t="s">
        <v>769</v>
      </c>
      <c r="D1327" s="127">
        <v>12839</v>
      </c>
      <c r="E1327" s="127">
        <v>152173</v>
      </c>
      <c r="F1327" s="126">
        <v>11982</v>
      </c>
      <c r="G1327" s="125">
        <v>7.8739330000000001</v>
      </c>
    </row>
    <row r="1328" spans="1:7" s="124" customFormat="1" hidden="1" x14ac:dyDescent="0.35">
      <c r="A1328" s="128" t="s">
        <v>1554</v>
      </c>
      <c r="B1328" s="128" t="s">
        <v>544</v>
      </c>
      <c r="C1328" s="128" t="s">
        <v>769</v>
      </c>
      <c r="D1328" s="127">
        <v>217</v>
      </c>
      <c r="E1328" s="127">
        <v>2062</v>
      </c>
      <c r="F1328" s="126">
        <v>178.4</v>
      </c>
      <c r="G1328" s="125">
        <v>8.6517944</v>
      </c>
    </row>
    <row r="1329" spans="1:7" s="124" customFormat="1" hidden="1" x14ac:dyDescent="0.35">
      <c r="A1329" s="128" t="s">
        <v>863</v>
      </c>
      <c r="B1329" s="128" t="s">
        <v>544</v>
      </c>
      <c r="C1329" s="128" t="s">
        <v>27</v>
      </c>
      <c r="D1329" s="127">
        <v>1800</v>
      </c>
      <c r="E1329" s="127">
        <v>12306</v>
      </c>
      <c r="F1329" s="126">
        <v>1511</v>
      </c>
      <c r="G1329" s="125">
        <v>12.278563</v>
      </c>
    </row>
    <row r="1330" spans="1:7" s="124" customFormat="1" hidden="1" x14ac:dyDescent="0.35">
      <c r="A1330" s="128" t="s">
        <v>902</v>
      </c>
      <c r="B1330" s="128" t="s">
        <v>544</v>
      </c>
      <c r="C1330" s="128" t="s">
        <v>766</v>
      </c>
      <c r="D1330" s="127">
        <v>879496</v>
      </c>
      <c r="E1330" s="127">
        <v>8021042</v>
      </c>
      <c r="F1330" s="126">
        <v>854591.4</v>
      </c>
      <c r="G1330" s="125">
        <v>10.654369000000001</v>
      </c>
    </row>
    <row r="1331" spans="1:7" s="124" customFormat="1" hidden="1" x14ac:dyDescent="0.35">
      <c r="A1331" s="128" t="s">
        <v>1941</v>
      </c>
      <c r="B1331" s="128" t="s">
        <v>544</v>
      </c>
      <c r="C1331" s="128" t="s">
        <v>774</v>
      </c>
      <c r="D1331" s="127">
        <v>34856</v>
      </c>
      <c r="E1331" s="127">
        <v>253838</v>
      </c>
      <c r="F1331" s="126">
        <v>27894</v>
      </c>
      <c r="G1331" s="125">
        <v>10.988898000000001</v>
      </c>
    </row>
    <row r="1332" spans="1:7" s="124" customFormat="1" hidden="1" x14ac:dyDescent="0.35">
      <c r="A1332" s="128" t="s">
        <v>1089</v>
      </c>
      <c r="B1332" s="128" t="s">
        <v>544</v>
      </c>
      <c r="C1332" s="128" t="s">
        <v>769</v>
      </c>
      <c r="D1332" s="127">
        <v>368</v>
      </c>
      <c r="E1332" s="127">
        <v>4784</v>
      </c>
      <c r="F1332" s="126">
        <v>469</v>
      </c>
      <c r="G1332" s="125">
        <v>9.8035116999999996</v>
      </c>
    </row>
    <row r="1333" spans="1:7" s="124" customFormat="1" hidden="1" x14ac:dyDescent="0.35">
      <c r="A1333" s="128" t="s">
        <v>1942</v>
      </c>
      <c r="B1333" s="128" t="s">
        <v>544</v>
      </c>
      <c r="C1333" s="128" t="s">
        <v>774</v>
      </c>
      <c r="D1333" s="127">
        <v>12330</v>
      </c>
      <c r="E1333" s="127">
        <v>118396</v>
      </c>
      <c r="F1333" s="126">
        <v>11140</v>
      </c>
      <c r="G1333" s="125">
        <v>9.4091017000000008</v>
      </c>
    </row>
    <row r="1334" spans="1:7" s="124" customFormat="1" hidden="1" x14ac:dyDescent="0.35">
      <c r="A1334" s="128" t="s">
        <v>1943</v>
      </c>
      <c r="B1334" s="128" t="s">
        <v>544</v>
      </c>
      <c r="C1334" s="128" t="s">
        <v>858</v>
      </c>
      <c r="D1334" s="127">
        <v>3597</v>
      </c>
      <c r="E1334" s="127">
        <v>48788</v>
      </c>
      <c r="F1334" s="126">
        <v>5426.5</v>
      </c>
      <c r="G1334" s="125">
        <v>11.122612</v>
      </c>
    </row>
    <row r="1335" spans="1:7" s="124" customFormat="1" hidden="1" x14ac:dyDescent="0.35">
      <c r="A1335" s="128" t="s">
        <v>872</v>
      </c>
      <c r="B1335" s="128" t="s">
        <v>544</v>
      </c>
      <c r="C1335" s="128" t="s">
        <v>867</v>
      </c>
      <c r="D1335" s="127">
        <v>810</v>
      </c>
      <c r="E1335" s="127">
        <v>6525</v>
      </c>
      <c r="F1335" s="126">
        <v>762.7</v>
      </c>
      <c r="G1335" s="125" t="s">
        <v>868</v>
      </c>
    </row>
    <row r="1336" spans="1:7" s="124" customFormat="1" hidden="1" x14ac:dyDescent="0.35">
      <c r="A1336" s="128" t="s">
        <v>1556</v>
      </c>
      <c r="B1336" s="128" t="s">
        <v>544</v>
      </c>
      <c r="C1336" s="128" t="s">
        <v>769</v>
      </c>
      <c r="D1336" s="127">
        <v>506</v>
      </c>
      <c r="E1336" s="127">
        <v>5398</v>
      </c>
      <c r="F1336" s="126">
        <v>575.4</v>
      </c>
      <c r="G1336" s="125">
        <v>10.659504</v>
      </c>
    </row>
    <row r="1337" spans="1:7" s="124" customFormat="1" hidden="1" x14ac:dyDescent="0.35">
      <c r="A1337" s="128" t="s">
        <v>1269</v>
      </c>
      <c r="B1337" s="128" t="s">
        <v>1944</v>
      </c>
      <c r="C1337" s="128" t="s">
        <v>769</v>
      </c>
      <c r="D1337" s="127">
        <v>32023</v>
      </c>
      <c r="E1337" s="127">
        <v>375900</v>
      </c>
      <c r="F1337" s="126">
        <v>43227</v>
      </c>
      <c r="G1337" s="125">
        <v>11.499601</v>
      </c>
    </row>
    <row r="1338" spans="1:7" s="124" customFormat="1" hidden="1" x14ac:dyDescent="0.35">
      <c r="A1338" s="128" t="s">
        <v>1945</v>
      </c>
      <c r="B1338" s="128" t="s">
        <v>1944</v>
      </c>
      <c r="C1338" s="128" t="s">
        <v>766</v>
      </c>
      <c r="D1338" s="127">
        <v>460210</v>
      </c>
      <c r="E1338" s="127">
        <v>6245479</v>
      </c>
      <c r="F1338" s="126">
        <v>696097</v>
      </c>
      <c r="G1338" s="125">
        <v>11.145614</v>
      </c>
    </row>
    <row r="1339" spans="1:7" s="124" customFormat="1" hidden="1" x14ac:dyDescent="0.35">
      <c r="A1339" s="128" t="s">
        <v>1946</v>
      </c>
      <c r="B1339" s="128" t="s">
        <v>1944</v>
      </c>
      <c r="C1339" s="128" t="s">
        <v>774</v>
      </c>
      <c r="D1339" s="127">
        <v>13597</v>
      </c>
      <c r="E1339" s="127">
        <v>201788</v>
      </c>
      <c r="F1339" s="126">
        <v>20329</v>
      </c>
      <c r="G1339" s="125">
        <v>10.074434999999999</v>
      </c>
    </row>
    <row r="1340" spans="1:7" s="124" customFormat="1" hidden="1" x14ac:dyDescent="0.35">
      <c r="A1340" s="128" t="s">
        <v>1947</v>
      </c>
      <c r="B1340" s="128" t="s">
        <v>1944</v>
      </c>
      <c r="C1340" s="128" t="s">
        <v>769</v>
      </c>
      <c r="D1340" s="127">
        <v>34060</v>
      </c>
      <c r="E1340" s="127">
        <v>498346</v>
      </c>
      <c r="F1340" s="126">
        <v>67725</v>
      </c>
      <c r="G1340" s="125">
        <v>13.589956000000001</v>
      </c>
    </row>
    <row r="1341" spans="1:7" s="124" customFormat="1" hidden="1" x14ac:dyDescent="0.35">
      <c r="A1341" s="128" t="s">
        <v>1948</v>
      </c>
      <c r="B1341" s="128" t="s">
        <v>1944</v>
      </c>
      <c r="C1341" s="128" t="s">
        <v>774</v>
      </c>
      <c r="D1341" s="127">
        <v>37270</v>
      </c>
      <c r="E1341" s="127">
        <v>459990</v>
      </c>
      <c r="F1341" s="126">
        <v>64383.6</v>
      </c>
      <c r="G1341" s="125">
        <v>13.996739</v>
      </c>
    </row>
    <row r="1342" spans="1:7" s="124" customFormat="1" hidden="1" x14ac:dyDescent="0.35">
      <c r="A1342" s="128" t="s">
        <v>1949</v>
      </c>
      <c r="B1342" s="128" t="s">
        <v>1944</v>
      </c>
      <c r="C1342" s="128" t="s">
        <v>774</v>
      </c>
      <c r="D1342" s="127">
        <v>17977</v>
      </c>
      <c r="E1342" s="127">
        <v>212213</v>
      </c>
      <c r="F1342" s="126">
        <v>20322</v>
      </c>
      <c r="G1342" s="125">
        <v>9.5762277000000005</v>
      </c>
    </row>
    <row r="1343" spans="1:7" s="124" customFormat="1" hidden="1" x14ac:dyDescent="0.35">
      <c r="A1343" s="128" t="s">
        <v>1950</v>
      </c>
      <c r="B1343" s="128" t="s">
        <v>1944</v>
      </c>
      <c r="C1343" s="128" t="s">
        <v>774</v>
      </c>
      <c r="D1343" s="127">
        <v>13999</v>
      </c>
      <c r="E1343" s="127">
        <v>175049</v>
      </c>
      <c r="F1343" s="126">
        <v>17448</v>
      </c>
      <c r="G1343" s="125">
        <v>9.9674948000000008</v>
      </c>
    </row>
    <row r="1344" spans="1:7" s="124" customFormat="1" hidden="1" x14ac:dyDescent="0.35">
      <c r="A1344" s="128" t="s">
        <v>1951</v>
      </c>
      <c r="B1344" s="128" t="s">
        <v>1944</v>
      </c>
      <c r="C1344" s="128" t="s">
        <v>774</v>
      </c>
      <c r="D1344" s="127">
        <v>11229</v>
      </c>
      <c r="E1344" s="127">
        <v>130977</v>
      </c>
      <c r="F1344" s="126">
        <v>15512.2</v>
      </c>
      <c r="G1344" s="125">
        <v>11.843453</v>
      </c>
    </row>
    <row r="1345" spans="1:7" s="124" customFormat="1" hidden="1" x14ac:dyDescent="0.35">
      <c r="A1345" s="128" t="s">
        <v>1213</v>
      </c>
      <c r="B1345" s="128" t="s">
        <v>1944</v>
      </c>
      <c r="C1345" s="128" t="s">
        <v>766</v>
      </c>
      <c r="D1345" s="127">
        <v>23168</v>
      </c>
      <c r="E1345" s="127">
        <v>340110</v>
      </c>
      <c r="F1345" s="126">
        <v>42420.6</v>
      </c>
      <c r="G1345" s="125">
        <v>12.472612</v>
      </c>
    </row>
    <row r="1346" spans="1:7" s="124" customFormat="1" hidden="1" x14ac:dyDescent="0.35">
      <c r="A1346" s="128" t="s">
        <v>1474</v>
      </c>
      <c r="B1346" s="128" t="s">
        <v>1944</v>
      </c>
      <c r="C1346" s="128" t="s">
        <v>769</v>
      </c>
      <c r="D1346" s="127">
        <v>29905</v>
      </c>
      <c r="E1346" s="127">
        <v>358781</v>
      </c>
      <c r="F1346" s="126">
        <v>45651.8</v>
      </c>
      <c r="G1346" s="125">
        <v>12.724140999999999</v>
      </c>
    </row>
    <row r="1347" spans="1:7" s="124" customFormat="1" hidden="1" x14ac:dyDescent="0.35">
      <c r="A1347" s="128" t="s">
        <v>1952</v>
      </c>
      <c r="B1347" s="128" t="s">
        <v>1944</v>
      </c>
      <c r="C1347" s="128" t="s">
        <v>769</v>
      </c>
      <c r="D1347" s="127">
        <v>17152</v>
      </c>
      <c r="E1347" s="127">
        <v>240126</v>
      </c>
      <c r="F1347" s="126">
        <v>32771.5</v>
      </c>
      <c r="G1347" s="125">
        <v>13.647627</v>
      </c>
    </row>
    <row r="1348" spans="1:7" s="124" customFormat="1" hidden="1" x14ac:dyDescent="0.35">
      <c r="A1348" s="128" t="s">
        <v>1953</v>
      </c>
      <c r="B1348" s="128" t="s">
        <v>1944</v>
      </c>
      <c r="C1348" s="128" t="s">
        <v>769</v>
      </c>
      <c r="D1348" s="127">
        <v>163431</v>
      </c>
      <c r="E1348" s="127">
        <v>2300161</v>
      </c>
      <c r="F1348" s="126">
        <v>277360</v>
      </c>
      <c r="G1348" s="125">
        <v>12.058286000000001</v>
      </c>
    </row>
    <row r="1349" spans="1:7" s="124" customFormat="1" hidden="1" x14ac:dyDescent="0.35">
      <c r="A1349" s="128" t="s">
        <v>1787</v>
      </c>
      <c r="B1349" s="128" t="s">
        <v>1944</v>
      </c>
      <c r="C1349" s="128" t="s">
        <v>769</v>
      </c>
      <c r="D1349" s="127">
        <v>6555</v>
      </c>
      <c r="E1349" s="127">
        <v>90023</v>
      </c>
      <c r="F1349" s="126">
        <v>9313</v>
      </c>
      <c r="G1349" s="125">
        <v>10.345134</v>
      </c>
    </row>
    <row r="1350" spans="1:7" s="124" customFormat="1" hidden="1" x14ac:dyDescent="0.35">
      <c r="A1350" s="128" t="s">
        <v>1954</v>
      </c>
      <c r="B1350" s="128" t="s">
        <v>1944</v>
      </c>
      <c r="C1350" s="128" t="s">
        <v>769</v>
      </c>
      <c r="D1350" s="127">
        <v>10781</v>
      </c>
      <c r="E1350" s="127">
        <v>173402</v>
      </c>
      <c r="F1350" s="126">
        <v>19847</v>
      </c>
      <c r="G1350" s="125">
        <v>11.445658</v>
      </c>
    </row>
    <row r="1351" spans="1:7" s="124" customFormat="1" hidden="1" x14ac:dyDescent="0.35">
      <c r="A1351" s="128" t="s">
        <v>1955</v>
      </c>
      <c r="B1351" s="128" t="s">
        <v>1944</v>
      </c>
      <c r="C1351" s="128" t="s">
        <v>769</v>
      </c>
      <c r="D1351" s="127">
        <v>159857</v>
      </c>
      <c r="E1351" s="127">
        <v>2363486</v>
      </c>
      <c r="F1351" s="126">
        <v>277739</v>
      </c>
      <c r="G1351" s="125">
        <v>11.751244</v>
      </c>
    </row>
    <row r="1352" spans="1:7" s="124" customFormat="1" hidden="1" x14ac:dyDescent="0.35">
      <c r="A1352" s="128" t="s">
        <v>1956</v>
      </c>
      <c r="B1352" s="128" t="s">
        <v>1944</v>
      </c>
      <c r="C1352" s="128" t="s">
        <v>769</v>
      </c>
      <c r="D1352" s="127">
        <v>82160</v>
      </c>
      <c r="E1352" s="127">
        <v>1186271</v>
      </c>
      <c r="F1352" s="126">
        <v>128771.5</v>
      </c>
      <c r="G1352" s="125">
        <v>10.85515</v>
      </c>
    </row>
    <row r="1353" spans="1:7" s="124" customFormat="1" hidden="1" x14ac:dyDescent="0.35">
      <c r="A1353" s="128" t="s">
        <v>1957</v>
      </c>
      <c r="B1353" s="128" t="s">
        <v>1944</v>
      </c>
      <c r="C1353" s="128" t="s">
        <v>769</v>
      </c>
      <c r="D1353" s="127">
        <v>55498</v>
      </c>
      <c r="E1353" s="127">
        <v>765226</v>
      </c>
      <c r="F1353" s="126">
        <v>99772.6</v>
      </c>
      <c r="G1353" s="125">
        <v>13.038318</v>
      </c>
    </row>
    <row r="1354" spans="1:7" s="124" customFormat="1" hidden="1" x14ac:dyDescent="0.35">
      <c r="A1354" s="128" t="s">
        <v>873</v>
      </c>
      <c r="B1354" s="128" t="s">
        <v>1944</v>
      </c>
      <c r="C1354" s="128" t="s">
        <v>867</v>
      </c>
      <c r="D1354" s="127">
        <v>66</v>
      </c>
      <c r="E1354" s="127">
        <v>310</v>
      </c>
      <c r="F1354" s="126">
        <v>23</v>
      </c>
      <c r="G1354" s="125" t="s">
        <v>868</v>
      </c>
    </row>
    <row r="1355" spans="1:7" s="124" customFormat="1" hidden="1" x14ac:dyDescent="0.35">
      <c r="A1355" s="128" t="s">
        <v>1958</v>
      </c>
      <c r="B1355" s="128" t="s">
        <v>1944</v>
      </c>
      <c r="C1355" s="128" t="s">
        <v>774</v>
      </c>
      <c r="D1355" s="127">
        <v>5830</v>
      </c>
      <c r="E1355" s="127">
        <v>85346</v>
      </c>
      <c r="F1355" s="126">
        <v>10060</v>
      </c>
      <c r="G1355" s="125">
        <v>11.787312999999999</v>
      </c>
    </row>
    <row r="1356" spans="1:7" s="124" customFormat="1" hidden="1" x14ac:dyDescent="0.35">
      <c r="A1356" s="128" t="s">
        <v>1492</v>
      </c>
      <c r="B1356" s="128" t="s">
        <v>1944</v>
      </c>
      <c r="C1356" s="128" t="s">
        <v>766</v>
      </c>
      <c r="D1356" s="127">
        <v>2308864</v>
      </c>
      <c r="E1356" s="127">
        <v>29569151</v>
      </c>
      <c r="F1356" s="126">
        <v>3586826.6</v>
      </c>
      <c r="G1356" s="125">
        <v>12.1303</v>
      </c>
    </row>
    <row r="1357" spans="1:7" s="124" customFormat="1" hidden="1" x14ac:dyDescent="0.35">
      <c r="A1357" s="128" t="s">
        <v>1959</v>
      </c>
      <c r="B1357" s="128" t="s">
        <v>1944</v>
      </c>
      <c r="C1357" s="128" t="s">
        <v>27</v>
      </c>
      <c r="D1357" s="127">
        <v>5401</v>
      </c>
      <c r="E1357" s="127">
        <v>56067</v>
      </c>
      <c r="F1357" s="126">
        <v>6627</v>
      </c>
      <c r="G1357" s="125">
        <v>11.819787</v>
      </c>
    </row>
    <row r="1358" spans="1:7" s="124" customFormat="1" hidden="1" x14ac:dyDescent="0.35">
      <c r="A1358" s="128" t="s">
        <v>1960</v>
      </c>
      <c r="B1358" s="128" t="s">
        <v>1961</v>
      </c>
      <c r="C1358" s="128" t="s">
        <v>774</v>
      </c>
      <c r="D1358" s="127">
        <v>17350</v>
      </c>
      <c r="E1358" s="127">
        <v>88889</v>
      </c>
      <c r="F1358" s="126">
        <v>14432.5</v>
      </c>
      <c r="G1358" s="125">
        <v>16.236542</v>
      </c>
    </row>
    <row r="1359" spans="1:7" s="124" customFormat="1" hidden="1" x14ac:dyDescent="0.35">
      <c r="A1359" s="128" t="s">
        <v>1962</v>
      </c>
      <c r="B1359" s="128" t="s">
        <v>1961</v>
      </c>
      <c r="C1359" s="128" t="s">
        <v>766</v>
      </c>
      <c r="D1359" s="127">
        <v>225106</v>
      </c>
      <c r="E1359" s="127">
        <v>1567112</v>
      </c>
      <c r="F1359" s="126">
        <v>306889</v>
      </c>
      <c r="G1359" s="125">
        <v>19.583093000000002</v>
      </c>
    </row>
    <row r="1360" spans="1:7" s="124" customFormat="1" hidden="1" x14ac:dyDescent="0.35">
      <c r="A1360" s="128" t="s">
        <v>870</v>
      </c>
      <c r="B1360" s="128" t="s">
        <v>1961</v>
      </c>
      <c r="C1360" s="128" t="s">
        <v>867</v>
      </c>
      <c r="D1360" s="127">
        <v>347</v>
      </c>
      <c r="E1360" s="127">
        <v>2318</v>
      </c>
      <c r="F1360" s="126">
        <v>369.9</v>
      </c>
      <c r="G1360" s="125" t="s">
        <v>868</v>
      </c>
    </row>
    <row r="1361" spans="1:7" s="124" customFormat="1" hidden="1" x14ac:dyDescent="0.35">
      <c r="A1361" s="128" t="s">
        <v>872</v>
      </c>
      <c r="B1361" s="128" t="s">
        <v>1961</v>
      </c>
      <c r="C1361" s="128" t="s">
        <v>867</v>
      </c>
      <c r="D1361" s="127">
        <v>1152</v>
      </c>
      <c r="E1361" s="127">
        <v>7654</v>
      </c>
      <c r="F1361" s="126">
        <v>1760.6</v>
      </c>
      <c r="G1361" s="125" t="s">
        <v>868</v>
      </c>
    </row>
    <row r="1362" spans="1:7" s="124" customFormat="1" hidden="1" x14ac:dyDescent="0.35">
      <c r="A1362" s="128" t="s">
        <v>873</v>
      </c>
      <c r="B1362" s="128" t="s">
        <v>1961</v>
      </c>
      <c r="C1362" s="128" t="s">
        <v>867</v>
      </c>
      <c r="D1362" s="127">
        <v>1588</v>
      </c>
      <c r="E1362" s="127">
        <v>8713</v>
      </c>
      <c r="F1362" s="126">
        <v>1670</v>
      </c>
      <c r="G1362" s="125" t="s">
        <v>868</v>
      </c>
    </row>
    <row r="1363" spans="1:7" s="124" customFormat="1" hidden="1" x14ac:dyDescent="0.35">
      <c r="A1363" s="128" t="s">
        <v>1963</v>
      </c>
      <c r="B1363" s="128" t="s">
        <v>1961</v>
      </c>
      <c r="C1363" s="128" t="s">
        <v>769</v>
      </c>
      <c r="D1363" s="127">
        <v>35371</v>
      </c>
      <c r="E1363" s="127">
        <v>232984</v>
      </c>
      <c r="F1363" s="126">
        <v>45635.7</v>
      </c>
      <c r="G1363" s="125">
        <v>19.587482000000001</v>
      </c>
    </row>
    <row r="1364" spans="1:7" s="124" customFormat="1" hidden="1" x14ac:dyDescent="0.35">
      <c r="A1364" s="128" t="s">
        <v>1964</v>
      </c>
      <c r="B1364" s="128" t="s">
        <v>1961</v>
      </c>
      <c r="C1364" s="128" t="s">
        <v>769</v>
      </c>
      <c r="D1364" s="127">
        <v>11118</v>
      </c>
      <c r="E1364" s="127">
        <v>62894</v>
      </c>
      <c r="F1364" s="126">
        <v>15157</v>
      </c>
      <c r="G1364" s="125">
        <v>24.099278000000002</v>
      </c>
    </row>
    <row r="1365" spans="1:7" s="124" customFormat="1" hidden="1" x14ac:dyDescent="0.35">
      <c r="A1365" s="128" t="s">
        <v>1080</v>
      </c>
      <c r="B1365" s="128" t="s">
        <v>526</v>
      </c>
      <c r="C1365" s="128" t="s">
        <v>766</v>
      </c>
      <c r="D1365" s="127">
        <v>237083</v>
      </c>
      <c r="E1365" s="127">
        <v>2647569</v>
      </c>
      <c r="F1365" s="126">
        <v>264787</v>
      </c>
      <c r="G1365" s="125">
        <v>10.001137</v>
      </c>
    </row>
    <row r="1366" spans="1:7" s="124" customFormat="1" hidden="1" x14ac:dyDescent="0.35">
      <c r="A1366" s="128" t="s">
        <v>1965</v>
      </c>
      <c r="B1366" s="128" t="s">
        <v>526</v>
      </c>
      <c r="C1366" s="128" t="s">
        <v>769</v>
      </c>
      <c r="D1366" s="127">
        <v>12406</v>
      </c>
      <c r="E1366" s="127">
        <v>216023</v>
      </c>
      <c r="F1366" s="126">
        <v>18776.3</v>
      </c>
      <c r="G1366" s="125">
        <v>8.6918059999999997</v>
      </c>
    </row>
    <row r="1367" spans="1:7" s="124" customFormat="1" hidden="1" x14ac:dyDescent="0.35">
      <c r="A1367" s="128" t="s">
        <v>1966</v>
      </c>
      <c r="B1367" s="128" t="s">
        <v>526</v>
      </c>
      <c r="C1367" s="128" t="s">
        <v>769</v>
      </c>
      <c r="D1367" s="127">
        <v>5234</v>
      </c>
      <c r="E1367" s="127">
        <v>109602</v>
      </c>
      <c r="F1367" s="126">
        <v>9251.2999999999993</v>
      </c>
      <c r="G1367" s="125">
        <v>8.4408130999999997</v>
      </c>
    </row>
    <row r="1368" spans="1:7" s="124" customFormat="1" hidden="1" x14ac:dyDescent="0.35">
      <c r="A1368" s="128" t="s">
        <v>1967</v>
      </c>
      <c r="B1368" s="128" t="s">
        <v>526</v>
      </c>
      <c r="C1368" s="128" t="s">
        <v>774</v>
      </c>
      <c r="D1368" s="127">
        <v>8926</v>
      </c>
      <c r="E1368" s="127">
        <v>122487</v>
      </c>
      <c r="F1368" s="126">
        <v>12043.8</v>
      </c>
      <c r="G1368" s="125">
        <v>9.8327168999999994</v>
      </c>
    </row>
    <row r="1369" spans="1:7" s="124" customFormat="1" hidden="1" x14ac:dyDescent="0.35">
      <c r="A1369" s="128" t="s">
        <v>1968</v>
      </c>
      <c r="B1369" s="128" t="s">
        <v>526</v>
      </c>
      <c r="C1369" s="128" t="s">
        <v>774</v>
      </c>
      <c r="D1369" s="127">
        <v>8792</v>
      </c>
      <c r="E1369" s="127">
        <v>84643</v>
      </c>
      <c r="F1369" s="126">
        <v>9071</v>
      </c>
      <c r="G1369" s="125">
        <v>10.716775</v>
      </c>
    </row>
    <row r="1370" spans="1:7" s="124" customFormat="1" hidden="1" x14ac:dyDescent="0.35">
      <c r="A1370" s="128" t="s">
        <v>1969</v>
      </c>
      <c r="B1370" s="128" t="s">
        <v>526</v>
      </c>
      <c r="C1370" s="128" t="s">
        <v>774</v>
      </c>
      <c r="D1370" s="127">
        <v>9930</v>
      </c>
      <c r="E1370" s="127">
        <v>126506</v>
      </c>
      <c r="F1370" s="126">
        <v>11439</v>
      </c>
      <c r="G1370" s="125">
        <v>9.0422589000000002</v>
      </c>
    </row>
    <row r="1371" spans="1:7" s="124" customFormat="1" hidden="1" x14ac:dyDescent="0.35">
      <c r="A1371" s="128" t="s">
        <v>1970</v>
      </c>
      <c r="B1371" s="128" t="s">
        <v>526</v>
      </c>
      <c r="C1371" s="128" t="s">
        <v>774</v>
      </c>
      <c r="D1371" s="127">
        <v>24735</v>
      </c>
      <c r="E1371" s="127">
        <v>360012</v>
      </c>
      <c r="F1371" s="126">
        <v>35822</v>
      </c>
      <c r="G1371" s="125">
        <v>9.9502238999999992</v>
      </c>
    </row>
    <row r="1372" spans="1:7" s="124" customFormat="1" hidden="1" x14ac:dyDescent="0.35">
      <c r="A1372" s="128" t="s">
        <v>1971</v>
      </c>
      <c r="B1372" s="128" t="s">
        <v>526</v>
      </c>
      <c r="C1372" s="128" t="s">
        <v>774</v>
      </c>
      <c r="D1372" s="127">
        <v>433686</v>
      </c>
      <c r="E1372" s="127">
        <v>3264202</v>
      </c>
      <c r="F1372" s="126">
        <v>386870</v>
      </c>
      <c r="G1372" s="125">
        <v>11.851901</v>
      </c>
    </row>
    <row r="1373" spans="1:7" s="124" customFormat="1" hidden="1" x14ac:dyDescent="0.35">
      <c r="A1373" s="128" t="s">
        <v>1972</v>
      </c>
      <c r="B1373" s="128" t="s">
        <v>526</v>
      </c>
      <c r="C1373" s="128" t="s">
        <v>774</v>
      </c>
      <c r="D1373" s="127">
        <v>163869</v>
      </c>
      <c r="E1373" s="127">
        <v>1939194</v>
      </c>
      <c r="F1373" s="126">
        <v>191534</v>
      </c>
      <c r="G1373" s="125">
        <v>9.8769901000000004</v>
      </c>
    </row>
    <row r="1374" spans="1:7" s="124" customFormat="1" hidden="1" x14ac:dyDescent="0.35">
      <c r="A1374" s="128" t="s">
        <v>1642</v>
      </c>
      <c r="B1374" s="128" t="s">
        <v>526</v>
      </c>
      <c r="C1374" s="128" t="s">
        <v>769</v>
      </c>
      <c r="D1374" s="127">
        <v>3863</v>
      </c>
      <c r="E1374" s="127">
        <v>57733</v>
      </c>
      <c r="F1374" s="126">
        <v>7521</v>
      </c>
      <c r="G1374" s="125">
        <v>13.027210999999999</v>
      </c>
    </row>
    <row r="1375" spans="1:7" s="124" customFormat="1" hidden="1" x14ac:dyDescent="0.35">
      <c r="A1375" s="128" t="s">
        <v>1973</v>
      </c>
      <c r="B1375" s="128" t="s">
        <v>526</v>
      </c>
      <c r="C1375" s="128" t="s">
        <v>769</v>
      </c>
      <c r="D1375" s="127">
        <v>15015</v>
      </c>
      <c r="E1375" s="127">
        <v>251675</v>
      </c>
      <c r="F1375" s="126">
        <v>17185.599999999999</v>
      </c>
      <c r="G1375" s="125">
        <v>6.8284890999999996</v>
      </c>
    </row>
    <row r="1376" spans="1:7" s="124" customFormat="1" hidden="1" x14ac:dyDescent="0.35">
      <c r="A1376" s="128" t="s">
        <v>1084</v>
      </c>
      <c r="B1376" s="128" t="s">
        <v>526</v>
      </c>
      <c r="C1376" s="128" t="s">
        <v>769</v>
      </c>
      <c r="D1376" s="127">
        <v>38927</v>
      </c>
      <c r="E1376" s="127">
        <v>673375</v>
      </c>
      <c r="F1376" s="126">
        <v>45804.9</v>
      </c>
      <c r="G1376" s="125">
        <v>6.8022869999999998</v>
      </c>
    </row>
    <row r="1377" spans="1:7" s="124" customFormat="1" hidden="1" x14ac:dyDescent="0.35">
      <c r="A1377" s="128" t="s">
        <v>1085</v>
      </c>
      <c r="B1377" s="128" t="s">
        <v>526</v>
      </c>
      <c r="C1377" s="128" t="s">
        <v>769</v>
      </c>
      <c r="D1377" s="127">
        <v>92</v>
      </c>
      <c r="E1377" s="127">
        <v>2386</v>
      </c>
      <c r="F1377" s="126">
        <v>210.4</v>
      </c>
      <c r="G1377" s="125">
        <v>8.8181056000000009</v>
      </c>
    </row>
    <row r="1378" spans="1:7" s="124" customFormat="1" hidden="1" x14ac:dyDescent="0.35">
      <c r="A1378" s="128" t="s">
        <v>1974</v>
      </c>
      <c r="B1378" s="128" t="s">
        <v>526</v>
      </c>
      <c r="C1378" s="128" t="s">
        <v>769</v>
      </c>
      <c r="D1378" s="127">
        <v>8123</v>
      </c>
      <c r="E1378" s="127">
        <v>110141</v>
      </c>
      <c r="F1378" s="126">
        <v>10822</v>
      </c>
      <c r="G1378" s="125">
        <v>9.8255871999999993</v>
      </c>
    </row>
    <row r="1379" spans="1:7" s="124" customFormat="1" hidden="1" x14ac:dyDescent="0.35">
      <c r="A1379" s="128" t="s">
        <v>1975</v>
      </c>
      <c r="B1379" s="128" t="s">
        <v>526</v>
      </c>
      <c r="C1379" s="128" t="s">
        <v>769</v>
      </c>
      <c r="D1379" s="127">
        <v>8738</v>
      </c>
      <c r="E1379" s="127">
        <v>100895</v>
      </c>
      <c r="F1379" s="126">
        <v>6804.4</v>
      </c>
      <c r="G1379" s="125">
        <v>6.7440407999999996</v>
      </c>
    </row>
    <row r="1380" spans="1:7" s="124" customFormat="1" hidden="1" x14ac:dyDescent="0.35">
      <c r="A1380" s="128" t="s">
        <v>1088</v>
      </c>
      <c r="B1380" s="128" t="s">
        <v>526</v>
      </c>
      <c r="C1380" s="128" t="s">
        <v>769</v>
      </c>
      <c r="D1380" s="127">
        <v>15</v>
      </c>
      <c r="E1380" s="127">
        <v>117</v>
      </c>
      <c r="F1380" s="126">
        <v>15</v>
      </c>
      <c r="G1380" s="125">
        <v>12.820513</v>
      </c>
    </row>
    <row r="1381" spans="1:7" s="124" customFormat="1" hidden="1" x14ac:dyDescent="0.35">
      <c r="A1381" s="128" t="s">
        <v>1976</v>
      </c>
      <c r="B1381" s="128" t="s">
        <v>526</v>
      </c>
      <c r="C1381" s="128" t="s">
        <v>769</v>
      </c>
      <c r="D1381" s="127">
        <v>13643</v>
      </c>
      <c r="E1381" s="127">
        <v>162008</v>
      </c>
      <c r="F1381" s="126">
        <v>24130</v>
      </c>
      <c r="G1381" s="125">
        <v>14.894326</v>
      </c>
    </row>
    <row r="1382" spans="1:7" s="124" customFormat="1" hidden="1" x14ac:dyDescent="0.35">
      <c r="A1382" s="128" t="s">
        <v>1977</v>
      </c>
      <c r="B1382" s="128" t="s">
        <v>526</v>
      </c>
      <c r="C1382" s="128" t="s">
        <v>858</v>
      </c>
      <c r="D1382" s="127">
        <v>332746</v>
      </c>
      <c r="E1382" s="127">
        <v>3788554</v>
      </c>
      <c r="F1382" s="126">
        <v>384183</v>
      </c>
      <c r="G1382" s="125">
        <v>10.140624000000001</v>
      </c>
    </row>
    <row r="1383" spans="1:7" s="124" customFormat="1" hidden="1" x14ac:dyDescent="0.35">
      <c r="A1383" s="128" t="s">
        <v>1978</v>
      </c>
      <c r="B1383" s="128" t="s">
        <v>526</v>
      </c>
      <c r="C1383" s="128" t="s">
        <v>858</v>
      </c>
      <c r="D1383" s="127">
        <v>48523</v>
      </c>
      <c r="E1383" s="127">
        <v>712677</v>
      </c>
      <c r="F1383" s="126">
        <v>61570</v>
      </c>
      <c r="G1383" s="125">
        <v>8.6392573000000006</v>
      </c>
    </row>
    <row r="1384" spans="1:7" s="124" customFormat="1" hidden="1" x14ac:dyDescent="0.35">
      <c r="A1384" s="128" t="s">
        <v>1979</v>
      </c>
      <c r="B1384" s="128" t="s">
        <v>526</v>
      </c>
      <c r="C1384" s="128" t="s">
        <v>858</v>
      </c>
      <c r="D1384" s="127">
        <v>40597</v>
      </c>
      <c r="E1384" s="127">
        <v>854961</v>
      </c>
      <c r="F1384" s="126">
        <v>28836.9</v>
      </c>
      <c r="G1384" s="125">
        <v>3.3728907000000001</v>
      </c>
    </row>
    <row r="1385" spans="1:7" s="124" customFormat="1" hidden="1" x14ac:dyDescent="0.35">
      <c r="A1385" s="128" t="s">
        <v>1980</v>
      </c>
      <c r="B1385" s="128" t="s">
        <v>526</v>
      </c>
      <c r="C1385" s="128" t="s">
        <v>858</v>
      </c>
      <c r="D1385" s="127">
        <v>29878</v>
      </c>
      <c r="E1385" s="127">
        <v>456148</v>
      </c>
      <c r="F1385" s="126">
        <v>50997.4</v>
      </c>
      <c r="G1385" s="125">
        <v>11.180012</v>
      </c>
    </row>
    <row r="1386" spans="1:7" s="124" customFormat="1" hidden="1" x14ac:dyDescent="0.35">
      <c r="A1386" s="128" t="s">
        <v>1981</v>
      </c>
      <c r="B1386" s="128" t="s">
        <v>526</v>
      </c>
      <c r="C1386" s="128" t="s">
        <v>858</v>
      </c>
      <c r="D1386" s="127">
        <v>205679</v>
      </c>
      <c r="E1386" s="127">
        <v>2584555</v>
      </c>
      <c r="F1386" s="126">
        <v>238756</v>
      </c>
      <c r="G1386" s="125">
        <v>9.2377991999999995</v>
      </c>
    </row>
    <row r="1387" spans="1:7" s="124" customFormat="1" hidden="1" x14ac:dyDescent="0.35">
      <c r="A1387" s="128" t="s">
        <v>1982</v>
      </c>
      <c r="B1387" s="128" t="s">
        <v>526</v>
      </c>
      <c r="C1387" s="128" t="s">
        <v>858</v>
      </c>
      <c r="D1387" s="127">
        <v>45807</v>
      </c>
      <c r="E1387" s="127">
        <v>738711</v>
      </c>
      <c r="F1387" s="126">
        <v>64174</v>
      </c>
      <c r="G1387" s="125">
        <v>8.6872945000000001</v>
      </c>
    </row>
    <row r="1388" spans="1:7" s="124" customFormat="1" hidden="1" x14ac:dyDescent="0.35">
      <c r="A1388" s="128" t="s">
        <v>1983</v>
      </c>
      <c r="B1388" s="128" t="s">
        <v>526</v>
      </c>
      <c r="C1388" s="128" t="s">
        <v>858</v>
      </c>
      <c r="D1388" s="127">
        <v>15869</v>
      </c>
      <c r="E1388" s="127">
        <v>431840</v>
      </c>
      <c r="F1388" s="126">
        <v>13363</v>
      </c>
      <c r="G1388" s="125">
        <v>3.0944330999999998</v>
      </c>
    </row>
    <row r="1389" spans="1:7" s="124" customFormat="1" hidden="1" x14ac:dyDescent="0.35">
      <c r="A1389" s="128" t="s">
        <v>1984</v>
      </c>
      <c r="B1389" s="128" t="s">
        <v>526</v>
      </c>
      <c r="C1389" s="128" t="s">
        <v>858</v>
      </c>
      <c r="D1389" s="127">
        <v>26538</v>
      </c>
      <c r="E1389" s="127">
        <v>382787</v>
      </c>
      <c r="F1389" s="126">
        <v>36893</v>
      </c>
      <c r="G1389" s="125">
        <v>9.6379970999999998</v>
      </c>
    </row>
    <row r="1390" spans="1:7" s="124" customFormat="1" hidden="1" x14ac:dyDescent="0.35">
      <c r="A1390" s="128" t="s">
        <v>1985</v>
      </c>
      <c r="B1390" s="128" t="s">
        <v>526</v>
      </c>
      <c r="C1390" s="128" t="s">
        <v>858</v>
      </c>
      <c r="D1390" s="127">
        <v>38570</v>
      </c>
      <c r="E1390" s="127">
        <v>503980</v>
      </c>
      <c r="F1390" s="126">
        <v>61851</v>
      </c>
      <c r="G1390" s="125">
        <v>12.272511</v>
      </c>
    </row>
    <row r="1391" spans="1:7" s="124" customFormat="1" hidden="1" x14ac:dyDescent="0.35">
      <c r="A1391" s="128" t="s">
        <v>1986</v>
      </c>
      <c r="B1391" s="128" t="s">
        <v>526</v>
      </c>
      <c r="C1391" s="128" t="s">
        <v>858</v>
      </c>
      <c r="D1391" s="127">
        <v>17796</v>
      </c>
      <c r="E1391" s="127">
        <v>221098</v>
      </c>
      <c r="F1391" s="126">
        <v>25336.5</v>
      </c>
      <c r="G1391" s="125">
        <v>11.459398</v>
      </c>
    </row>
    <row r="1392" spans="1:7" s="124" customFormat="1" hidden="1" x14ac:dyDescent="0.35">
      <c r="A1392" s="128" t="s">
        <v>1987</v>
      </c>
      <c r="B1392" s="128" t="s">
        <v>526</v>
      </c>
      <c r="C1392" s="128" t="s">
        <v>858</v>
      </c>
      <c r="D1392" s="127">
        <v>11398</v>
      </c>
      <c r="E1392" s="127">
        <v>151375</v>
      </c>
      <c r="F1392" s="126">
        <v>17374.599999999999</v>
      </c>
      <c r="G1392" s="125">
        <v>11.477853</v>
      </c>
    </row>
    <row r="1393" spans="1:7" s="124" customFormat="1" hidden="1" x14ac:dyDescent="0.35">
      <c r="A1393" s="128" t="s">
        <v>1988</v>
      </c>
      <c r="B1393" s="128" t="s">
        <v>526</v>
      </c>
      <c r="C1393" s="128" t="s">
        <v>858</v>
      </c>
      <c r="D1393" s="127">
        <v>28149</v>
      </c>
      <c r="E1393" s="127">
        <v>465472</v>
      </c>
      <c r="F1393" s="126">
        <v>44808.5</v>
      </c>
      <c r="G1393" s="125">
        <v>9.6264652000000002</v>
      </c>
    </row>
    <row r="1394" spans="1:7" s="124" customFormat="1" hidden="1" x14ac:dyDescent="0.35">
      <c r="A1394" s="128" t="s">
        <v>1989</v>
      </c>
      <c r="B1394" s="128" t="s">
        <v>526</v>
      </c>
      <c r="C1394" s="128" t="s">
        <v>858</v>
      </c>
      <c r="D1394" s="127">
        <v>17711</v>
      </c>
      <c r="E1394" s="127">
        <v>298243</v>
      </c>
      <c r="F1394" s="126">
        <v>26182.5</v>
      </c>
      <c r="G1394" s="125">
        <v>8.7789152000000001</v>
      </c>
    </row>
    <row r="1395" spans="1:7" s="124" customFormat="1" hidden="1" x14ac:dyDescent="0.35">
      <c r="A1395" s="128" t="s">
        <v>1990</v>
      </c>
      <c r="B1395" s="128" t="s">
        <v>526</v>
      </c>
      <c r="C1395" s="128" t="s">
        <v>858</v>
      </c>
      <c r="D1395" s="127">
        <v>8785</v>
      </c>
      <c r="E1395" s="127">
        <v>154782</v>
      </c>
      <c r="F1395" s="126">
        <v>13096</v>
      </c>
      <c r="G1395" s="125">
        <v>8.4609321000000008</v>
      </c>
    </row>
    <row r="1396" spans="1:7" s="124" customFormat="1" hidden="1" x14ac:dyDescent="0.35">
      <c r="A1396" s="128" t="s">
        <v>1991</v>
      </c>
      <c r="B1396" s="128" t="s">
        <v>526</v>
      </c>
      <c r="C1396" s="128" t="s">
        <v>858</v>
      </c>
      <c r="D1396" s="127">
        <v>40385</v>
      </c>
      <c r="E1396" s="127">
        <v>818046</v>
      </c>
      <c r="F1396" s="126">
        <v>46211</v>
      </c>
      <c r="G1396" s="125">
        <v>5.6489488000000003</v>
      </c>
    </row>
    <row r="1397" spans="1:7" s="124" customFormat="1" hidden="1" x14ac:dyDescent="0.35">
      <c r="A1397" s="128" t="s">
        <v>1992</v>
      </c>
      <c r="B1397" s="128" t="s">
        <v>526</v>
      </c>
      <c r="C1397" s="128" t="s">
        <v>858</v>
      </c>
      <c r="D1397" s="127">
        <v>16015</v>
      </c>
      <c r="E1397" s="127">
        <v>195714</v>
      </c>
      <c r="F1397" s="126">
        <v>16874</v>
      </c>
      <c r="G1397" s="125">
        <v>8.6217644</v>
      </c>
    </row>
    <row r="1398" spans="1:7" s="124" customFormat="1" hidden="1" x14ac:dyDescent="0.35">
      <c r="A1398" s="128" t="s">
        <v>1993</v>
      </c>
      <c r="B1398" s="128" t="s">
        <v>526</v>
      </c>
      <c r="C1398" s="128" t="s">
        <v>858</v>
      </c>
      <c r="D1398" s="127">
        <v>32709</v>
      </c>
      <c r="E1398" s="127">
        <v>450308</v>
      </c>
      <c r="F1398" s="126">
        <v>51101</v>
      </c>
      <c r="G1398" s="125">
        <v>11.348011</v>
      </c>
    </row>
    <row r="1399" spans="1:7" s="124" customFormat="1" hidden="1" x14ac:dyDescent="0.35">
      <c r="A1399" s="128" t="s">
        <v>902</v>
      </c>
      <c r="B1399" s="128" t="s">
        <v>526</v>
      </c>
      <c r="C1399" s="128" t="s">
        <v>766</v>
      </c>
      <c r="D1399" s="127">
        <v>112370</v>
      </c>
      <c r="E1399" s="127">
        <v>1637374</v>
      </c>
      <c r="F1399" s="126">
        <v>144606.20000000001</v>
      </c>
      <c r="G1399" s="125">
        <v>8.8315924999999993</v>
      </c>
    </row>
    <row r="1400" spans="1:7" s="124" customFormat="1" hidden="1" x14ac:dyDescent="0.35">
      <c r="A1400" s="128" t="s">
        <v>1994</v>
      </c>
      <c r="B1400" s="128" t="s">
        <v>526</v>
      </c>
      <c r="C1400" s="128" t="s">
        <v>769</v>
      </c>
      <c r="D1400" s="127">
        <v>34507</v>
      </c>
      <c r="E1400" s="127">
        <v>507519</v>
      </c>
      <c r="F1400" s="126">
        <v>52863.6</v>
      </c>
      <c r="G1400" s="125">
        <v>10.416083</v>
      </c>
    </row>
    <row r="1401" spans="1:7" s="124" customFormat="1" hidden="1" x14ac:dyDescent="0.35">
      <c r="A1401" s="128" t="s">
        <v>1995</v>
      </c>
      <c r="B1401" s="128" t="s">
        <v>526</v>
      </c>
      <c r="C1401" s="128" t="s">
        <v>766</v>
      </c>
      <c r="D1401" s="127">
        <v>1053027</v>
      </c>
      <c r="E1401" s="127">
        <v>11479045</v>
      </c>
      <c r="F1401" s="126">
        <v>1318319.1000000001</v>
      </c>
      <c r="G1401" s="125">
        <v>11.484571000000001</v>
      </c>
    </row>
    <row r="1402" spans="1:7" s="124" customFormat="1" hidden="1" x14ac:dyDescent="0.35">
      <c r="A1402" s="128" t="s">
        <v>872</v>
      </c>
      <c r="B1402" s="128" t="s">
        <v>526</v>
      </c>
      <c r="C1402" s="128" t="s">
        <v>867</v>
      </c>
      <c r="D1402" s="127">
        <v>1</v>
      </c>
      <c r="E1402" s="127">
        <v>14</v>
      </c>
      <c r="F1402" s="126">
        <v>3.5</v>
      </c>
      <c r="G1402" s="125" t="s">
        <v>868</v>
      </c>
    </row>
    <row r="1403" spans="1:7" s="124" customFormat="1" hidden="1" x14ac:dyDescent="0.35">
      <c r="A1403" s="128" t="s">
        <v>873</v>
      </c>
      <c r="B1403" s="128" t="s">
        <v>526</v>
      </c>
      <c r="C1403" s="128" t="s">
        <v>867</v>
      </c>
      <c r="D1403" s="127">
        <v>99</v>
      </c>
      <c r="E1403" s="127">
        <v>599</v>
      </c>
      <c r="F1403" s="126">
        <v>76</v>
      </c>
      <c r="G1403" s="125" t="s">
        <v>868</v>
      </c>
    </row>
    <row r="1404" spans="1:7" s="124" customFormat="1" hidden="1" x14ac:dyDescent="0.35">
      <c r="A1404" s="128" t="s">
        <v>1996</v>
      </c>
      <c r="B1404" s="128" t="s">
        <v>526</v>
      </c>
      <c r="C1404" s="128" t="s">
        <v>858</v>
      </c>
      <c r="D1404" s="127">
        <v>11571</v>
      </c>
      <c r="E1404" s="127">
        <v>155910</v>
      </c>
      <c r="F1404" s="126">
        <v>12794</v>
      </c>
      <c r="G1404" s="125">
        <v>8.2060162999999999</v>
      </c>
    </row>
    <row r="1405" spans="1:7" s="124" customFormat="1" hidden="1" x14ac:dyDescent="0.35">
      <c r="A1405" s="128" t="s">
        <v>1997</v>
      </c>
      <c r="B1405" s="128" t="s">
        <v>1998</v>
      </c>
      <c r="C1405" s="128" t="s">
        <v>769</v>
      </c>
      <c r="D1405" s="127">
        <v>35002</v>
      </c>
      <c r="E1405" s="127">
        <v>275873</v>
      </c>
      <c r="F1405" s="126">
        <v>43651</v>
      </c>
      <c r="G1405" s="125">
        <v>15.822861</v>
      </c>
    </row>
    <row r="1406" spans="1:7" s="124" customFormat="1" hidden="1" x14ac:dyDescent="0.35">
      <c r="A1406" s="128" t="s">
        <v>1999</v>
      </c>
      <c r="B1406" s="128" t="s">
        <v>1998</v>
      </c>
      <c r="C1406" s="128" t="s">
        <v>774</v>
      </c>
      <c r="D1406" s="127">
        <v>1669</v>
      </c>
      <c r="E1406" s="127">
        <v>11214</v>
      </c>
      <c r="F1406" s="126">
        <v>1445.7</v>
      </c>
      <c r="G1406" s="125">
        <v>12.891921</v>
      </c>
    </row>
    <row r="1407" spans="1:7" s="124" customFormat="1" hidden="1" x14ac:dyDescent="0.35">
      <c r="A1407" s="128" t="s">
        <v>2000</v>
      </c>
      <c r="B1407" s="128" t="s">
        <v>1998</v>
      </c>
      <c r="C1407" s="128" t="s">
        <v>769</v>
      </c>
      <c r="D1407" s="127">
        <v>18793</v>
      </c>
      <c r="E1407" s="127">
        <v>205085</v>
      </c>
      <c r="F1407" s="126">
        <v>26973</v>
      </c>
      <c r="G1407" s="125">
        <v>13.152108</v>
      </c>
    </row>
    <row r="1408" spans="1:7" s="124" customFormat="1" hidden="1" x14ac:dyDescent="0.35">
      <c r="A1408" s="128" t="s">
        <v>2001</v>
      </c>
      <c r="B1408" s="128" t="s">
        <v>1998</v>
      </c>
      <c r="C1408" s="128" t="s">
        <v>774</v>
      </c>
      <c r="D1408" s="127">
        <v>1534</v>
      </c>
      <c r="E1408" s="127">
        <v>13361</v>
      </c>
      <c r="F1408" s="126">
        <v>1612.2</v>
      </c>
      <c r="G1408" s="125">
        <v>12.066462</v>
      </c>
    </row>
    <row r="1409" spans="1:7" s="124" customFormat="1" hidden="1" x14ac:dyDescent="0.35">
      <c r="A1409" s="128" t="s">
        <v>2002</v>
      </c>
      <c r="B1409" s="128" t="s">
        <v>1998</v>
      </c>
      <c r="C1409" s="128" t="s">
        <v>774</v>
      </c>
      <c r="D1409" s="127">
        <v>5765</v>
      </c>
      <c r="E1409" s="127">
        <v>47231</v>
      </c>
      <c r="F1409" s="126">
        <v>5790.6</v>
      </c>
      <c r="G1409" s="125">
        <v>12.260168</v>
      </c>
    </row>
    <row r="1410" spans="1:7" s="124" customFormat="1" hidden="1" x14ac:dyDescent="0.35">
      <c r="A1410" s="128" t="s">
        <v>2003</v>
      </c>
      <c r="B1410" s="128" t="s">
        <v>1998</v>
      </c>
      <c r="C1410" s="128" t="s">
        <v>774</v>
      </c>
      <c r="D1410" s="127">
        <v>2231</v>
      </c>
      <c r="E1410" s="127">
        <v>19161</v>
      </c>
      <c r="F1410" s="126">
        <v>2693.1</v>
      </c>
      <c r="G1410" s="125">
        <v>14.055111999999999</v>
      </c>
    </row>
    <row r="1411" spans="1:7" s="124" customFormat="1" hidden="1" x14ac:dyDescent="0.35">
      <c r="A1411" s="128" t="s">
        <v>2004</v>
      </c>
      <c r="B1411" s="128" t="s">
        <v>1998</v>
      </c>
      <c r="C1411" s="128" t="s">
        <v>774</v>
      </c>
      <c r="D1411" s="127">
        <v>1412</v>
      </c>
      <c r="E1411" s="127">
        <v>11797</v>
      </c>
      <c r="F1411" s="126">
        <v>1260</v>
      </c>
      <c r="G1411" s="125">
        <v>10.680681999999999</v>
      </c>
    </row>
    <row r="1412" spans="1:7" s="124" customFormat="1" hidden="1" x14ac:dyDescent="0.35">
      <c r="A1412" s="128" t="s">
        <v>2005</v>
      </c>
      <c r="B1412" s="128" t="s">
        <v>1998</v>
      </c>
      <c r="C1412" s="128" t="s">
        <v>774</v>
      </c>
      <c r="D1412" s="127">
        <v>2390</v>
      </c>
      <c r="E1412" s="127">
        <v>19509</v>
      </c>
      <c r="F1412" s="126">
        <v>2397.6</v>
      </c>
      <c r="G1412" s="125">
        <v>12.289712</v>
      </c>
    </row>
    <row r="1413" spans="1:7" s="124" customFormat="1" hidden="1" x14ac:dyDescent="0.35">
      <c r="A1413" s="128" t="s">
        <v>2006</v>
      </c>
      <c r="B1413" s="128" t="s">
        <v>1998</v>
      </c>
      <c r="C1413" s="128" t="s">
        <v>774</v>
      </c>
      <c r="D1413" s="127">
        <v>977</v>
      </c>
      <c r="E1413" s="127">
        <v>7669</v>
      </c>
      <c r="F1413" s="126">
        <v>876.3</v>
      </c>
      <c r="G1413" s="125">
        <v>11.426522</v>
      </c>
    </row>
    <row r="1414" spans="1:7" s="124" customFormat="1" hidden="1" x14ac:dyDescent="0.35">
      <c r="A1414" s="128" t="s">
        <v>2007</v>
      </c>
      <c r="B1414" s="128" t="s">
        <v>1998</v>
      </c>
      <c r="C1414" s="128" t="s">
        <v>774</v>
      </c>
      <c r="D1414" s="127">
        <v>1032</v>
      </c>
      <c r="E1414" s="127">
        <v>6215</v>
      </c>
      <c r="F1414" s="126">
        <v>821.3</v>
      </c>
      <c r="G1414" s="125">
        <v>13.214803</v>
      </c>
    </row>
    <row r="1415" spans="1:7" s="124" customFormat="1" hidden="1" x14ac:dyDescent="0.35">
      <c r="A1415" s="128" t="s">
        <v>2008</v>
      </c>
      <c r="B1415" s="128" t="s">
        <v>1998</v>
      </c>
      <c r="C1415" s="128" t="s">
        <v>774</v>
      </c>
      <c r="D1415" s="127">
        <v>3926</v>
      </c>
      <c r="E1415" s="127">
        <v>30830</v>
      </c>
      <c r="F1415" s="126">
        <v>3830.1</v>
      </c>
      <c r="G1415" s="125">
        <v>12.423289</v>
      </c>
    </row>
    <row r="1416" spans="1:7" s="124" customFormat="1" hidden="1" x14ac:dyDescent="0.35">
      <c r="A1416" s="128" t="s">
        <v>2009</v>
      </c>
      <c r="B1416" s="128" t="s">
        <v>1998</v>
      </c>
      <c r="C1416" s="128" t="s">
        <v>774</v>
      </c>
      <c r="D1416" s="127">
        <v>13898</v>
      </c>
      <c r="E1416" s="127">
        <v>125162</v>
      </c>
      <c r="F1416" s="126">
        <v>14628.4</v>
      </c>
      <c r="G1416" s="125">
        <v>11.687573</v>
      </c>
    </row>
    <row r="1417" spans="1:7" s="124" customFormat="1" hidden="1" x14ac:dyDescent="0.35">
      <c r="A1417" s="128" t="s">
        <v>2010</v>
      </c>
      <c r="B1417" s="128" t="s">
        <v>1998</v>
      </c>
      <c r="C1417" s="128" t="s">
        <v>774</v>
      </c>
      <c r="D1417" s="127">
        <v>1483</v>
      </c>
      <c r="E1417" s="127">
        <v>11871</v>
      </c>
      <c r="F1417" s="126">
        <v>1514.1</v>
      </c>
      <c r="G1417" s="125">
        <v>12.754612</v>
      </c>
    </row>
    <row r="1418" spans="1:7" s="124" customFormat="1" hidden="1" x14ac:dyDescent="0.35">
      <c r="A1418" s="128" t="s">
        <v>2011</v>
      </c>
      <c r="B1418" s="128" t="s">
        <v>1998</v>
      </c>
      <c r="C1418" s="128" t="s">
        <v>774</v>
      </c>
      <c r="D1418" s="127">
        <v>11901</v>
      </c>
      <c r="E1418" s="127">
        <v>100145</v>
      </c>
      <c r="F1418" s="126">
        <v>9893</v>
      </c>
      <c r="G1418" s="125">
        <v>9.8786758999999993</v>
      </c>
    </row>
    <row r="1419" spans="1:7" s="124" customFormat="1" hidden="1" x14ac:dyDescent="0.35">
      <c r="A1419" s="128" t="s">
        <v>2012</v>
      </c>
      <c r="B1419" s="128" t="s">
        <v>1998</v>
      </c>
      <c r="C1419" s="128" t="s">
        <v>774</v>
      </c>
      <c r="D1419" s="127">
        <v>8334</v>
      </c>
      <c r="E1419" s="127">
        <v>61871</v>
      </c>
      <c r="F1419" s="126">
        <v>7616.7</v>
      </c>
      <c r="G1419" s="125">
        <v>12.310613999999999</v>
      </c>
    </row>
    <row r="1420" spans="1:7" s="124" customFormat="1" hidden="1" x14ac:dyDescent="0.35">
      <c r="A1420" s="128" t="s">
        <v>2013</v>
      </c>
      <c r="B1420" s="128" t="s">
        <v>1998</v>
      </c>
      <c r="C1420" s="128" t="s">
        <v>774</v>
      </c>
      <c r="D1420" s="127">
        <v>2162</v>
      </c>
      <c r="E1420" s="127">
        <v>19836</v>
      </c>
      <c r="F1420" s="126">
        <v>2627.3</v>
      </c>
      <c r="G1420" s="125">
        <v>13.24511</v>
      </c>
    </row>
    <row r="1421" spans="1:7" s="124" customFormat="1" hidden="1" x14ac:dyDescent="0.35">
      <c r="A1421" s="128" t="s">
        <v>2014</v>
      </c>
      <c r="B1421" s="128" t="s">
        <v>1998</v>
      </c>
      <c r="C1421" s="128" t="s">
        <v>774</v>
      </c>
      <c r="D1421" s="127">
        <v>4549</v>
      </c>
      <c r="E1421" s="127">
        <v>38450</v>
      </c>
      <c r="F1421" s="126">
        <v>4307.5</v>
      </c>
      <c r="G1421" s="125">
        <v>11.202861</v>
      </c>
    </row>
    <row r="1422" spans="1:7" s="124" customFormat="1" hidden="1" x14ac:dyDescent="0.35">
      <c r="A1422" s="128" t="s">
        <v>2015</v>
      </c>
      <c r="B1422" s="128" t="s">
        <v>1998</v>
      </c>
      <c r="C1422" s="128" t="s">
        <v>774</v>
      </c>
      <c r="D1422" s="127">
        <v>7180</v>
      </c>
      <c r="E1422" s="127">
        <v>63745</v>
      </c>
      <c r="F1422" s="126">
        <v>7372.5</v>
      </c>
      <c r="G1422" s="125">
        <v>11.565613000000001</v>
      </c>
    </row>
    <row r="1423" spans="1:7" s="124" customFormat="1" hidden="1" x14ac:dyDescent="0.35">
      <c r="A1423" s="128" t="s">
        <v>2016</v>
      </c>
      <c r="B1423" s="128" t="s">
        <v>1998</v>
      </c>
      <c r="C1423" s="128" t="s">
        <v>774</v>
      </c>
      <c r="D1423" s="127">
        <v>2443</v>
      </c>
      <c r="E1423" s="127">
        <v>16990</v>
      </c>
      <c r="F1423" s="126">
        <v>1970.1</v>
      </c>
      <c r="G1423" s="125">
        <v>11.595644</v>
      </c>
    </row>
    <row r="1424" spans="1:7" s="124" customFormat="1" hidden="1" x14ac:dyDescent="0.35">
      <c r="A1424" s="128" t="s">
        <v>2017</v>
      </c>
      <c r="B1424" s="128" t="s">
        <v>1998</v>
      </c>
      <c r="C1424" s="128" t="s">
        <v>774</v>
      </c>
      <c r="D1424" s="127">
        <v>6263</v>
      </c>
      <c r="E1424" s="127">
        <v>50492</v>
      </c>
      <c r="F1424" s="126">
        <v>6630.7</v>
      </c>
      <c r="G1424" s="125">
        <v>13.132179000000001</v>
      </c>
    </row>
    <row r="1425" spans="1:7" s="124" customFormat="1" hidden="1" x14ac:dyDescent="0.35">
      <c r="A1425" s="128" t="s">
        <v>2018</v>
      </c>
      <c r="B1425" s="128" t="s">
        <v>1998</v>
      </c>
      <c r="C1425" s="128" t="s">
        <v>774</v>
      </c>
      <c r="D1425" s="127">
        <v>7980</v>
      </c>
      <c r="E1425" s="127">
        <v>67514</v>
      </c>
      <c r="F1425" s="126">
        <v>8041</v>
      </c>
      <c r="G1425" s="125">
        <v>11.910121999999999</v>
      </c>
    </row>
    <row r="1426" spans="1:7" s="124" customFormat="1" hidden="1" x14ac:dyDescent="0.35">
      <c r="A1426" s="128" t="s">
        <v>2019</v>
      </c>
      <c r="B1426" s="128" t="s">
        <v>1998</v>
      </c>
      <c r="C1426" s="128" t="s">
        <v>774</v>
      </c>
      <c r="D1426" s="127">
        <v>7416</v>
      </c>
      <c r="E1426" s="127">
        <v>55252</v>
      </c>
      <c r="F1426" s="126">
        <v>6574.4</v>
      </c>
      <c r="G1426" s="125">
        <v>11.898936000000001</v>
      </c>
    </row>
    <row r="1427" spans="1:7" s="124" customFormat="1" hidden="1" x14ac:dyDescent="0.35">
      <c r="A1427" s="128" t="s">
        <v>2020</v>
      </c>
      <c r="B1427" s="128" t="s">
        <v>1998</v>
      </c>
      <c r="C1427" s="128" t="s">
        <v>774</v>
      </c>
      <c r="D1427" s="127">
        <v>1023</v>
      </c>
      <c r="E1427" s="127">
        <v>8554</v>
      </c>
      <c r="F1427" s="126">
        <v>994.2</v>
      </c>
      <c r="G1427" s="125">
        <v>11.622633</v>
      </c>
    </row>
    <row r="1428" spans="1:7" s="124" customFormat="1" hidden="1" x14ac:dyDescent="0.35">
      <c r="A1428" s="128" t="s">
        <v>2021</v>
      </c>
      <c r="B1428" s="128" t="s">
        <v>1998</v>
      </c>
      <c r="C1428" s="128" t="s">
        <v>766</v>
      </c>
      <c r="D1428" s="127">
        <v>83</v>
      </c>
      <c r="E1428" s="127">
        <v>1099</v>
      </c>
      <c r="F1428" s="126">
        <v>72.5</v>
      </c>
      <c r="G1428" s="125">
        <v>6.5969062999999997</v>
      </c>
    </row>
    <row r="1429" spans="1:7" s="124" customFormat="1" hidden="1" x14ac:dyDescent="0.35">
      <c r="A1429" s="128" t="s">
        <v>2022</v>
      </c>
      <c r="B1429" s="128" t="s">
        <v>1998</v>
      </c>
      <c r="C1429" s="128" t="s">
        <v>766</v>
      </c>
      <c r="D1429" s="127">
        <v>10083</v>
      </c>
      <c r="E1429" s="127">
        <v>73600</v>
      </c>
      <c r="F1429" s="126">
        <v>10051</v>
      </c>
      <c r="G1429" s="125">
        <v>13.65625</v>
      </c>
    </row>
    <row r="1430" spans="1:7" s="124" customFormat="1" hidden="1" x14ac:dyDescent="0.35">
      <c r="A1430" s="128" t="s">
        <v>2023</v>
      </c>
      <c r="B1430" s="128" t="s">
        <v>1998</v>
      </c>
      <c r="C1430" s="128" t="s">
        <v>769</v>
      </c>
      <c r="D1430" s="127">
        <v>9200</v>
      </c>
      <c r="E1430" s="127">
        <v>110607</v>
      </c>
      <c r="F1430" s="126">
        <v>15328.4</v>
      </c>
      <c r="G1430" s="125">
        <v>13.858435999999999</v>
      </c>
    </row>
    <row r="1431" spans="1:7" s="124" customFormat="1" hidden="1" x14ac:dyDescent="0.35">
      <c r="A1431" s="128" t="s">
        <v>1329</v>
      </c>
      <c r="B1431" s="128" t="s">
        <v>1998</v>
      </c>
      <c r="C1431" s="128" t="s">
        <v>769</v>
      </c>
      <c r="D1431" s="127">
        <v>5068</v>
      </c>
      <c r="E1431" s="127">
        <v>47513</v>
      </c>
      <c r="F1431" s="126">
        <v>7419.3</v>
      </c>
      <c r="G1431" s="125">
        <v>15.615304999999999</v>
      </c>
    </row>
    <row r="1432" spans="1:7" s="124" customFormat="1" hidden="1" x14ac:dyDescent="0.35">
      <c r="A1432" s="128" t="s">
        <v>2024</v>
      </c>
      <c r="B1432" s="128" t="s">
        <v>1998</v>
      </c>
      <c r="C1432" s="128" t="s">
        <v>774</v>
      </c>
      <c r="D1432" s="127">
        <v>1446</v>
      </c>
      <c r="E1432" s="127">
        <v>7443</v>
      </c>
      <c r="F1432" s="126">
        <v>1113.3</v>
      </c>
      <c r="G1432" s="125">
        <v>14.957678</v>
      </c>
    </row>
    <row r="1433" spans="1:7" s="124" customFormat="1" hidden="1" x14ac:dyDescent="0.35">
      <c r="A1433" s="128" t="s">
        <v>2025</v>
      </c>
      <c r="B1433" s="128" t="s">
        <v>1998</v>
      </c>
      <c r="C1433" s="128" t="s">
        <v>774</v>
      </c>
      <c r="D1433" s="127">
        <v>6855</v>
      </c>
      <c r="E1433" s="127">
        <v>53201</v>
      </c>
      <c r="F1433" s="126">
        <v>6102.5</v>
      </c>
      <c r="G1433" s="125">
        <v>11.470649</v>
      </c>
    </row>
    <row r="1434" spans="1:7" s="124" customFormat="1" hidden="1" x14ac:dyDescent="0.35">
      <c r="A1434" s="128" t="s">
        <v>2026</v>
      </c>
      <c r="B1434" s="128" t="s">
        <v>1998</v>
      </c>
      <c r="C1434" s="128" t="s">
        <v>774</v>
      </c>
      <c r="D1434" s="127">
        <v>1308</v>
      </c>
      <c r="E1434" s="127">
        <v>11522</v>
      </c>
      <c r="F1434" s="126">
        <v>1575.8</v>
      </c>
      <c r="G1434" s="125">
        <v>13.676444999999999</v>
      </c>
    </row>
    <row r="1435" spans="1:7" s="124" customFormat="1" hidden="1" x14ac:dyDescent="0.35">
      <c r="A1435" s="128" t="s">
        <v>2027</v>
      </c>
      <c r="B1435" s="128" t="s">
        <v>1998</v>
      </c>
      <c r="C1435" s="128" t="s">
        <v>774</v>
      </c>
      <c r="D1435" s="127">
        <v>3560</v>
      </c>
      <c r="E1435" s="127">
        <v>30842</v>
      </c>
      <c r="F1435" s="126">
        <v>3444.7</v>
      </c>
      <c r="G1435" s="125">
        <v>11.168861</v>
      </c>
    </row>
    <row r="1436" spans="1:7" s="124" customFormat="1" hidden="1" x14ac:dyDescent="0.35">
      <c r="A1436" s="128" t="s">
        <v>2028</v>
      </c>
      <c r="B1436" s="128" t="s">
        <v>1998</v>
      </c>
      <c r="C1436" s="128" t="s">
        <v>774</v>
      </c>
      <c r="D1436" s="127">
        <v>928</v>
      </c>
      <c r="E1436" s="127">
        <v>7738</v>
      </c>
      <c r="F1436" s="126">
        <v>909.5</v>
      </c>
      <c r="G1436" s="125">
        <v>11.753683000000001</v>
      </c>
    </row>
    <row r="1437" spans="1:7" s="124" customFormat="1" hidden="1" x14ac:dyDescent="0.35">
      <c r="A1437" s="128" t="s">
        <v>2029</v>
      </c>
      <c r="B1437" s="128" t="s">
        <v>1998</v>
      </c>
      <c r="C1437" s="128" t="s">
        <v>774</v>
      </c>
      <c r="D1437" s="127">
        <v>3924</v>
      </c>
      <c r="E1437" s="127">
        <v>29779</v>
      </c>
      <c r="F1437" s="126">
        <v>4019.3</v>
      </c>
      <c r="G1437" s="125">
        <v>13.497095</v>
      </c>
    </row>
    <row r="1438" spans="1:7" s="124" customFormat="1" hidden="1" x14ac:dyDescent="0.35">
      <c r="A1438" s="128" t="s">
        <v>2030</v>
      </c>
      <c r="B1438" s="128" t="s">
        <v>1998</v>
      </c>
      <c r="C1438" s="128" t="s">
        <v>766</v>
      </c>
      <c r="D1438" s="127">
        <v>139446</v>
      </c>
      <c r="E1438" s="127">
        <v>896710</v>
      </c>
      <c r="F1438" s="126">
        <v>149424</v>
      </c>
      <c r="G1438" s="125">
        <v>16.663581000000001</v>
      </c>
    </row>
    <row r="1439" spans="1:7" s="124" customFormat="1" hidden="1" x14ac:dyDescent="0.35">
      <c r="A1439" s="128" t="s">
        <v>2031</v>
      </c>
      <c r="B1439" s="128" t="s">
        <v>1998</v>
      </c>
      <c r="C1439" s="128" t="s">
        <v>774</v>
      </c>
      <c r="D1439" s="127">
        <v>15971</v>
      </c>
      <c r="E1439" s="127">
        <v>110765</v>
      </c>
      <c r="F1439" s="126">
        <v>10164.700000000001</v>
      </c>
      <c r="G1439" s="125">
        <v>9.1768158</v>
      </c>
    </row>
    <row r="1440" spans="1:7" s="124" customFormat="1" hidden="1" x14ac:dyDescent="0.35">
      <c r="A1440" s="128" t="s">
        <v>2032</v>
      </c>
      <c r="B1440" s="128" t="s">
        <v>1998</v>
      </c>
      <c r="C1440" s="128" t="s">
        <v>774</v>
      </c>
      <c r="D1440" s="127">
        <v>3452</v>
      </c>
      <c r="E1440" s="127">
        <v>26862</v>
      </c>
      <c r="F1440" s="126">
        <v>3212.9</v>
      </c>
      <c r="G1440" s="125">
        <v>11.960762000000001</v>
      </c>
    </row>
    <row r="1441" spans="1:7" s="124" customFormat="1" hidden="1" x14ac:dyDescent="0.35">
      <c r="A1441" s="128" t="s">
        <v>2033</v>
      </c>
      <c r="B1441" s="128" t="s">
        <v>1998</v>
      </c>
      <c r="C1441" s="128" t="s">
        <v>766</v>
      </c>
      <c r="D1441" s="127">
        <v>4838</v>
      </c>
      <c r="E1441" s="127">
        <v>25763</v>
      </c>
      <c r="F1441" s="126">
        <v>4143.1000000000004</v>
      </c>
      <c r="G1441" s="125">
        <v>16.081589999999998</v>
      </c>
    </row>
    <row r="1442" spans="1:7" s="124" customFormat="1" hidden="1" x14ac:dyDescent="0.35">
      <c r="A1442" s="128" t="s">
        <v>1304</v>
      </c>
      <c r="B1442" s="128" t="s">
        <v>1998</v>
      </c>
      <c r="C1442" s="128" t="s">
        <v>766</v>
      </c>
      <c r="D1442" s="127">
        <v>215241</v>
      </c>
      <c r="E1442" s="127">
        <v>1918708</v>
      </c>
      <c r="F1442" s="126">
        <v>264986.90000000002</v>
      </c>
      <c r="G1442" s="125">
        <v>13.810694</v>
      </c>
    </row>
    <row r="1443" spans="1:7" s="124" customFormat="1" hidden="1" x14ac:dyDescent="0.35">
      <c r="A1443" s="128" t="s">
        <v>1339</v>
      </c>
      <c r="B1443" s="128" t="s">
        <v>1998</v>
      </c>
      <c r="C1443" s="128" t="s">
        <v>766</v>
      </c>
      <c r="D1443" s="127">
        <v>11414</v>
      </c>
      <c r="E1443" s="127">
        <v>88498</v>
      </c>
      <c r="F1443" s="126">
        <v>12895.6</v>
      </c>
      <c r="G1443" s="125">
        <v>14.571629</v>
      </c>
    </row>
    <row r="1444" spans="1:7" s="124" customFormat="1" hidden="1" x14ac:dyDescent="0.35">
      <c r="A1444" s="128" t="s">
        <v>2034</v>
      </c>
      <c r="B1444" s="128" t="s">
        <v>1998</v>
      </c>
      <c r="C1444" s="128" t="s">
        <v>769</v>
      </c>
      <c r="D1444" s="127">
        <v>15972</v>
      </c>
      <c r="E1444" s="127">
        <v>147938</v>
      </c>
      <c r="F1444" s="126">
        <v>21608</v>
      </c>
      <c r="G1444" s="125">
        <v>14.606119</v>
      </c>
    </row>
    <row r="1445" spans="1:7" s="124" customFormat="1" hidden="1" x14ac:dyDescent="0.35">
      <c r="A1445" s="128" t="s">
        <v>2035</v>
      </c>
      <c r="B1445" s="128" t="s">
        <v>1998</v>
      </c>
      <c r="C1445" s="128" t="s">
        <v>774</v>
      </c>
      <c r="D1445" s="127">
        <v>9051</v>
      </c>
      <c r="E1445" s="127">
        <v>79841</v>
      </c>
      <c r="F1445" s="126">
        <v>10007</v>
      </c>
      <c r="G1445" s="125">
        <v>12.533661</v>
      </c>
    </row>
    <row r="1446" spans="1:7" s="124" customFormat="1" hidden="1" x14ac:dyDescent="0.35">
      <c r="A1446" s="128" t="s">
        <v>2036</v>
      </c>
      <c r="B1446" s="128" t="s">
        <v>1998</v>
      </c>
      <c r="C1446" s="128" t="s">
        <v>774</v>
      </c>
      <c r="D1446" s="127">
        <v>1371</v>
      </c>
      <c r="E1446" s="127">
        <v>10374</v>
      </c>
      <c r="F1446" s="126">
        <v>1380.8</v>
      </c>
      <c r="G1446" s="125">
        <v>13.310199000000001</v>
      </c>
    </row>
    <row r="1447" spans="1:7" s="124" customFormat="1" hidden="1" x14ac:dyDescent="0.35">
      <c r="A1447" s="128" t="s">
        <v>2037</v>
      </c>
      <c r="B1447" s="128" t="s">
        <v>1998</v>
      </c>
      <c r="C1447" s="128" t="s">
        <v>766</v>
      </c>
      <c r="D1447" s="127">
        <v>1934</v>
      </c>
      <c r="E1447" s="127">
        <v>11254</v>
      </c>
      <c r="F1447" s="126">
        <v>1846</v>
      </c>
      <c r="G1447" s="125">
        <v>16.403057</v>
      </c>
    </row>
    <row r="1448" spans="1:7" s="124" customFormat="1" hidden="1" x14ac:dyDescent="0.35">
      <c r="A1448" s="128" t="s">
        <v>2038</v>
      </c>
      <c r="B1448" s="128" t="s">
        <v>1998</v>
      </c>
      <c r="C1448" s="128" t="s">
        <v>769</v>
      </c>
      <c r="D1448" s="127">
        <v>19624</v>
      </c>
      <c r="E1448" s="127">
        <v>190236</v>
      </c>
      <c r="F1448" s="126">
        <v>27835</v>
      </c>
      <c r="G1448" s="125">
        <v>14.631826</v>
      </c>
    </row>
    <row r="1449" spans="1:7" s="124" customFormat="1" hidden="1" x14ac:dyDescent="0.35">
      <c r="A1449" s="128" t="s">
        <v>2039</v>
      </c>
      <c r="B1449" s="128" t="s">
        <v>1998</v>
      </c>
      <c r="C1449" s="128" t="s">
        <v>774</v>
      </c>
      <c r="D1449" s="127">
        <v>4587</v>
      </c>
      <c r="E1449" s="127">
        <v>38919</v>
      </c>
      <c r="F1449" s="126">
        <v>4788.8999999999996</v>
      </c>
      <c r="G1449" s="125">
        <v>12.304786999999999</v>
      </c>
    </row>
    <row r="1450" spans="1:7" s="124" customFormat="1" hidden="1" x14ac:dyDescent="0.35">
      <c r="A1450" s="128" t="s">
        <v>2040</v>
      </c>
      <c r="B1450" s="128" t="s">
        <v>1998</v>
      </c>
      <c r="C1450" s="128" t="s">
        <v>769</v>
      </c>
      <c r="D1450" s="127">
        <v>17599</v>
      </c>
      <c r="E1450" s="127">
        <v>231746</v>
      </c>
      <c r="F1450" s="126">
        <v>32213.9</v>
      </c>
      <c r="G1450" s="125">
        <v>13.90052</v>
      </c>
    </row>
    <row r="1451" spans="1:7" s="124" customFormat="1" hidden="1" x14ac:dyDescent="0.35">
      <c r="A1451" s="128" t="s">
        <v>1110</v>
      </c>
      <c r="B1451" s="128" t="s">
        <v>1998</v>
      </c>
      <c r="C1451" s="128" t="s">
        <v>769</v>
      </c>
      <c r="D1451" s="127">
        <v>7099</v>
      </c>
      <c r="E1451" s="127">
        <v>84035</v>
      </c>
      <c r="F1451" s="126">
        <v>10610</v>
      </c>
      <c r="G1451" s="125">
        <v>12.625692000000001</v>
      </c>
    </row>
    <row r="1452" spans="1:7" s="124" customFormat="1" hidden="1" x14ac:dyDescent="0.35">
      <c r="A1452" s="128" t="s">
        <v>1111</v>
      </c>
      <c r="B1452" s="128" t="s">
        <v>1998</v>
      </c>
      <c r="C1452" s="128" t="s">
        <v>769</v>
      </c>
      <c r="D1452" s="127">
        <v>13370</v>
      </c>
      <c r="E1452" s="127">
        <v>185629</v>
      </c>
      <c r="F1452" s="126">
        <v>25889.5</v>
      </c>
      <c r="G1452" s="125">
        <v>13.946904999999999</v>
      </c>
    </row>
    <row r="1453" spans="1:7" s="124" customFormat="1" hidden="1" x14ac:dyDescent="0.35">
      <c r="A1453" s="128" t="s">
        <v>2041</v>
      </c>
      <c r="B1453" s="128" t="s">
        <v>1998</v>
      </c>
      <c r="C1453" s="128" t="s">
        <v>774</v>
      </c>
      <c r="D1453" s="127">
        <v>4563</v>
      </c>
      <c r="E1453" s="127">
        <v>33742</v>
      </c>
      <c r="F1453" s="126">
        <v>3731.6</v>
      </c>
      <c r="G1453" s="125">
        <v>11.059214000000001</v>
      </c>
    </row>
    <row r="1454" spans="1:7" s="124" customFormat="1" hidden="1" x14ac:dyDescent="0.35">
      <c r="A1454" s="128" t="s">
        <v>2042</v>
      </c>
      <c r="B1454" s="128" t="s">
        <v>1998</v>
      </c>
      <c r="C1454" s="128" t="s">
        <v>774</v>
      </c>
      <c r="D1454" s="127">
        <v>2401</v>
      </c>
      <c r="E1454" s="127">
        <v>15452</v>
      </c>
      <c r="F1454" s="126">
        <v>1781.1</v>
      </c>
      <c r="G1454" s="125">
        <v>11.526662999999999</v>
      </c>
    </row>
    <row r="1455" spans="1:7" s="124" customFormat="1" hidden="1" x14ac:dyDescent="0.35">
      <c r="A1455" s="128" t="s">
        <v>2043</v>
      </c>
      <c r="B1455" s="128" t="s">
        <v>1998</v>
      </c>
      <c r="C1455" s="128" t="s">
        <v>774</v>
      </c>
      <c r="D1455" s="127">
        <v>15438</v>
      </c>
      <c r="E1455" s="127">
        <v>117556</v>
      </c>
      <c r="F1455" s="126">
        <v>13396.4</v>
      </c>
      <c r="G1455" s="125">
        <v>11.395759999999999</v>
      </c>
    </row>
    <row r="1456" spans="1:7" s="124" customFormat="1" hidden="1" x14ac:dyDescent="0.35">
      <c r="A1456" s="128" t="s">
        <v>2044</v>
      </c>
      <c r="B1456" s="128" t="s">
        <v>1998</v>
      </c>
      <c r="C1456" s="128" t="s">
        <v>766</v>
      </c>
      <c r="D1456" s="127">
        <v>12922</v>
      </c>
      <c r="E1456" s="127">
        <v>88409</v>
      </c>
      <c r="F1456" s="126">
        <v>12369</v>
      </c>
      <c r="G1456" s="125">
        <v>13.990657000000001</v>
      </c>
    </row>
    <row r="1457" spans="1:7" s="124" customFormat="1" hidden="1" x14ac:dyDescent="0.35">
      <c r="A1457" s="128" t="s">
        <v>2045</v>
      </c>
      <c r="B1457" s="128" t="s">
        <v>1998</v>
      </c>
      <c r="C1457" s="128" t="s">
        <v>774</v>
      </c>
      <c r="D1457" s="127">
        <v>5574</v>
      </c>
      <c r="E1457" s="127">
        <v>35327</v>
      </c>
      <c r="F1457" s="126">
        <v>4379.8999999999996</v>
      </c>
      <c r="G1457" s="125">
        <v>12.398166</v>
      </c>
    </row>
    <row r="1458" spans="1:7" s="124" customFormat="1" hidden="1" x14ac:dyDescent="0.35">
      <c r="A1458" s="128" t="s">
        <v>2046</v>
      </c>
      <c r="B1458" s="128" t="s">
        <v>1998</v>
      </c>
      <c r="C1458" s="128" t="s">
        <v>774</v>
      </c>
      <c r="D1458" s="127">
        <v>3514</v>
      </c>
      <c r="E1458" s="127">
        <v>29778</v>
      </c>
      <c r="F1458" s="126">
        <v>3304.8</v>
      </c>
      <c r="G1458" s="125">
        <v>11.098126000000001</v>
      </c>
    </row>
    <row r="1459" spans="1:7" s="124" customFormat="1" hidden="1" x14ac:dyDescent="0.35">
      <c r="A1459" s="128" t="s">
        <v>2047</v>
      </c>
      <c r="B1459" s="128" t="s">
        <v>1998</v>
      </c>
      <c r="C1459" s="128" t="s">
        <v>774</v>
      </c>
      <c r="D1459" s="127">
        <v>904</v>
      </c>
      <c r="E1459" s="127">
        <v>7450</v>
      </c>
      <c r="F1459" s="126">
        <v>817.9</v>
      </c>
      <c r="G1459" s="125">
        <v>10.978522999999999</v>
      </c>
    </row>
    <row r="1460" spans="1:7" s="124" customFormat="1" hidden="1" x14ac:dyDescent="0.35">
      <c r="A1460" s="128" t="s">
        <v>2048</v>
      </c>
      <c r="B1460" s="128" t="s">
        <v>1998</v>
      </c>
      <c r="C1460" s="128" t="s">
        <v>774</v>
      </c>
      <c r="D1460" s="127">
        <v>1076</v>
      </c>
      <c r="E1460" s="127">
        <v>8443</v>
      </c>
      <c r="F1460" s="126">
        <v>1011.4</v>
      </c>
      <c r="G1460" s="125">
        <v>11.979153999999999</v>
      </c>
    </row>
    <row r="1461" spans="1:7" s="124" customFormat="1" hidden="1" x14ac:dyDescent="0.35">
      <c r="A1461" s="128" t="s">
        <v>2049</v>
      </c>
      <c r="B1461" s="128" t="s">
        <v>1998</v>
      </c>
      <c r="C1461" s="128" t="s">
        <v>774</v>
      </c>
      <c r="D1461" s="127">
        <v>1894</v>
      </c>
      <c r="E1461" s="127">
        <v>15409</v>
      </c>
      <c r="F1461" s="126">
        <v>1784.8</v>
      </c>
      <c r="G1461" s="125">
        <v>11.582841</v>
      </c>
    </row>
    <row r="1462" spans="1:7" s="124" customFormat="1" hidden="1" x14ac:dyDescent="0.35">
      <c r="A1462" s="128" t="s">
        <v>2050</v>
      </c>
      <c r="B1462" s="128" t="s">
        <v>1998</v>
      </c>
      <c r="C1462" s="128" t="s">
        <v>774</v>
      </c>
      <c r="D1462" s="127">
        <v>5990</v>
      </c>
      <c r="E1462" s="127">
        <v>55934</v>
      </c>
      <c r="F1462" s="126">
        <v>6563</v>
      </c>
      <c r="G1462" s="125">
        <v>11.733472000000001</v>
      </c>
    </row>
    <row r="1463" spans="1:7" s="124" customFormat="1" hidden="1" x14ac:dyDescent="0.35">
      <c r="A1463" s="128" t="s">
        <v>2051</v>
      </c>
      <c r="B1463" s="128" t="s">
        <v>1998</v>
      </c>
      <c r="C1463" s="128" t="s">
        <v>774</v>
      </c>
      <c r="D1463" s="127">
        <v>1612</v>
      </c>
      <c r="E1463" s="127">
        <v>13040</v>
      </c>
      <c r="F1463" s="126">
        <v>1620.9</v>
      </c>
      <c r="G1463" s="125">
        <v>12.430215</v>
      </c>
    </row>
    <row r="1464" spans="1:7" s="124" customFormat="1" hidden="1" x14ac:dyDescent="0.35">
      <c r="A1464" s="128" t="s">
        <v>2052</v>
      </c>
      <c r="B1464" s="128" t="s">
        <v>1998</v>
      </c>
      <c r="C1464" s="128" t="s">
        <v>774</v>
      </c>
      <c r="D1464" s="127">
        <v>3864</v>
      </c>
      <c r="E1464" s="127">
        <v>32655</v>
      </c>
      <c r="F1464" s="126">
        <v>3790.5</v>
      </c>
      <c r="G1464" s="125">
        <v>11.607716999999999</v>
      </c>
    </row>
    <row r="1465" spans="1:7" s="124" customFormat="1" hidden="1" x14ac:dyDescent="0.35">
      <c r="A1465" s="128" t="s">
        <v>2053</v>
      </c>
      <c r="B1465" s="128" t="s">
        <v>1998</v>
      </c>
      <c r="C1465" s="128" t="s">
        <v>766</v>
      </c>
      <c r="D1465" s="127">
        <v>626</v>
      </c>
      <c r="E1465" s="127">
        <v>4282</v>
      </c>
      <c r="F1465" s="126">
        <v>814</v>
      </c>
      <c r="G1465" s="125">
        <v>19.009809000000001</v>
      </c>
    </row>
    <row r="1466" spans="1:7" s="124" customFormat="1" hidden="1" x14ac:dyDescent="0.35">
      <c r="A1466" s="128" t="s">
        <v>2054</v>
      </c>
      <c r="B1466" s="128" t="s">
        <v>1998</v>
      </c>
      <c r="C1466" s="128" t="s">
        <v>774</v>
      </c>
      <c r="D1466" s="127">
        <v>779</v>
      </c>
      <c r="E1466" s="127">
        <v>6548</v>
      </c>
      <c r="F1466" s="126">
        <v>791</v>
      </c>
      <c r="G1466" s="125">
        <v>12.080024</v>
      </c>
    </row>
    <row r="1467" spans="1:7" s="124" customFormat="1" hidden="1" x14ac:dyDescent="0.35">
      <c r="A1467" s="128" t="s">
        <v>2055</v>
      </c>
      <c r="B1467" s="128" t="s">
        <v>1998</v>
      </c>
      <c r="C1467" s="128" t="s">
        <v>766</v>
      </c>
      <c r="D1467" s="127">
        <v>1025622</v>
      </c>
      <c r="E1467" s="127">
        <v>8198060</v>
      </c>
      <c r="F1467" s="126">
        <v>1302606.2</v>
      </c>
      <c r="G1467" s="125">
        <v>15.889201</v>
      </c>
    </row>
    <row r="1468" spans="1:7" s="124" customFormat="1" hidden="1" x14ac:dyDescent="0.35">
      <c r="A1468" s="128" t="s">
        <v>2056</v>
      </c>
      <c r="B1468" s="128" t="s">
        <v>1998</v>
      </c>
      <c r="C1468" s="128" t="s">
        <v>766</v>
      </c>
      <c r="D1468" s="127">
        <v>424363</v>
      </c>
      <c r="E1468" s="127">
        <v>3673403</v>
      </c>
      <c r="F1468" s="126">
        <v>495572</v>
      </c>
      <c r="G1468" s="125">
        <v>13.490815</v>
      </c>
    </row>
    <row r="1469" spans="1:7" s="124" customFormat="1" hidden="1" x14ac:dyDescent="0.35">
      <c r="A1469" s="128" t="s">
        <v>2057</v>
      </c>
      <c r="B1469" s="128" t="s">
        <v>1998</v>
      </c>
      <c r="C1469" s="128" t="s">
        <v>766</v>
      </c>
      <c r="D1469" s="127">
        <v>399854</v>
      </c>
      <c r="E1469" s="127">
        <v>3024810</v>
      </c>
      <c r="F1469" s="126">
        <v>421595.2</v>
      </c>
      <c r="G1469" s="125">
        <v>13.937906999999999</v>
      </c>
    </row>
    <row r="1470" spans="1:7" s="124" customFormat="1" hidden="1" x14ac:dyDescent="0.35">
      <c r="A1470" s="128" t="s">
        <v>2058</v>
      </c>
      <c r="B1470" s="128" t="s">
        <v>1998</v>
      </c>
      <c r="C1470" s="128" t="s">
        <v>774</v>
      </c>
      <c r="D1470" s="127">
        <v>12363</v>
      </c>
      <c r="E1470" s="127">
        <v>98365</v>
      </c>
      <c r="F1470" s="126">
        <v>11157.8</v>
      </c>
      <c r="G1470" s="125">
        <v>11.343261999999999</v>
      </c>
    </row>
    <row r="1471" spans="1:7" s="124" customFormat="1" hidden="1" x14ac:dyDescent="0.35">
      <c r="A1471" s="128" t="s">
        <v>1945</v>
      </c>
      <c r="B1471" s="128" t="s">
        <v>2059</v>
      </c>
      <c r="C1471" s="128" t="s">
        <v>766</v>
      </c>
      <c r="D1471" s="127">
        <v>353652</v>
      </c>
      <c r="E1471" s="127">
        <v>4961170</v>
      </c>
      <c r="F1471" s="126">
        <v>682191</v>
      </c>
      <c r="G1471" s="125">
        <v>13.750607</v>
      </c>
    </row>
    <row r="1472" spans="1:7" s="124" customFormat="1" hidden="1" x14ac:dyDescent="0.35">
      <c r="A1472" s="128" t="s">
        <v>2060</v>
      </c>
      <c r="B1472" s="128" t="s">
        <v>2059</v>
      </c>
      <c r="C1472" s="128" t="s">
        <v>766</v>
      </c>
      <c r="D1472" s="127">
        <v>3483</v>
      </c>
      <c r="E1472" s="127">
        <v>35789</v>
      </c>
      <c r="F1472" s="126">
        <v>4895</v>
      </c>
      <c r="G1472" s="125">
        <v>13.677387</v>
      </c>
    </row>
    <row r="1473" spans="1:7" s="124" customFormat="1" hidden="1" x14ac:dyDescent="0.35">
      <c r="A1473" s="128" t="s">
        <v>2061</v>
      </c>
      <c r="B1473" s="128" t="s">
        <v>2059</v>
      </c>
      <c r="C1473" s="128" t="s">
        <v>766</v>
      </c>
      <c r="D1473" s="127">
        <v>334332</v>
      </c>
      <c r="E1473" s="127">
        <v>3653781</v>
      </c>
      <c r="F1473" s="126">
        <v>393336.9</v>
      </c>
      <c r="G1473" s="125">
        <v>10.765202</v>
      </c>
    </row>
    <row r="1474" spans="1:7" s="124" customFormat="1" hidden="1" x14ac:dyDescent="0.35">
      <c r="A1474" s="128" t="s">
        <v>1276</v>
      </c>
      <c r="B1474" s="128" t="s">
        <v>2059</v>
      </c>
      <c r="C1474" s="128" t="s">
        <v>766</v>
      </c>
      <c r="D1474" s="127">
        <v>128028</v>
      </c>
      <c r="E1474" s="127">
        <v>1913199</v>
      </c>
      <c r="F1474" s="126">
        <v>191792.9</v>
      </c>
      <c r="G1474" s="125">
        <v>10.024723</v>
      </c>
    </row>
    <row r="1475" spans="1:7" s="124" customFormat="1" hidden="1" x14ac:dyDescent="0.35">
      <c r="A1475" s="128" t="s">
        <v>2062</v>
      </c>
      <c r="B1475" s="128" t="s">
        <v>2059</v>
      </c>
      <c r="C1475" s="128" t="s">
        <v>766</v>
      </c>
      <c r="D1475" s="127">
        <v>34889</v>
      </c>
      <c r="E1475" s="127">
        <v>398800</v>
      </c>
      <c r="F1475" s="126">
        <v>57101</v>
      </c>
      <c r="G1475" s="125">
        <v>14.318205000000001</v>
      </c>
    </row>
    <row r="1476" spans="1:7" s="124" customFormat="1" hidden="1" x14ac:dyDescent="0.35">
      <c r="A1476" s="128" t="s">
        <v>1433</v>
      </c>
      <c r="B1476" s="128" t="s">
        <v>542</v>
      </c>
      <c r="C1476" s="128" t="s">
        <v>766</v>
      </c>
      <c r="D1476" s="127">
        <v>2023</v>
      </c>
      <c r="E1476" s="127">
        <v>19759</v>
      </c>
      <c r="F1476" s="126">
        <v>2721</v>
      </c>
      <c r="G1476" s="125">
        <v>13.77094</v>
      </c>
    </row>
    <row r="1477" spans="1:7" s="124" customFormat="1" hidden="1" x14ac:dyDescent="0.35">
      <c r="A1477" s="128" t="s">
        <v>2063</v>
      </c>
      <c r="B1477" s="128" t="s">
        <v>542</v>
      </c>
      <c r="C1477" s="128" t="s">
        <v>766</v>
      </c>
      <c r="D1477" s="127">
        <v>38583</v>
      </c>
      <c r="E1477" s="127">
        <v>279719</v>
      </c>
      <c r="F1477" s="126">
        <v>42709</v>
      </c>
      <c r="G1477" s="125">
        <v>15.268537</v>
      </c>
    </row>
    <row r="1478" spans="1:7" s="124" customFormat="1" hidden="1" x14ac:dyDescent="0.35">
      <c r="A1478" s="128" t="s">
        <v>2064</v>
      </c>
      <c r="B1478" s="128" t="s">
        <v>542</v>
      </c>
      <c r="C1478" s="128" t="s">
        <v>774</v>
      </c>
      <c r="D1478" s="127">
        <v>13248</v>
      </c>
      <c r="E1478" s="127">
        <v>139468</v>
      </c>
      <c r="F1478" s="126">
        <v>14823</v>
      </c>
      <c r="G1478" s="125">
        <v>10.628244</v>
      </c>
    </row>
    <row r="1479" spans="1:7" s="124" customFormat="1" hidden="1" x14ac:dyDescent="0.35">
      <c r="A1479" s="128" t="s">
        <v>1082</v>
      </c>
      <c r="B1479" s="128" t="s">
        <v>542</v>
      </c>
      <c r="C1479" s="128" t="s">
        <v>769</v>
      </c>
      <c r="D1479" s="127">
        <v>312</v>
      </c>
      <c r="E1479" s="127">
        <v>4208</v>
      </c>
      <c r="F1479" s="126">
        <v>427</v>
      </c>
      <c r="G1479" s="125">
        <v>10.147338</v>
      </c>
    </row>
    <row r="1480" spans="1:7" s="124" customFormat="1" hidden="1" x14ac:dyDescent="0.35">
      <c r="A1480" s="128" t="s">
        <v>2065</v>
      </c>
      <c r="B1480" s="128" t="s">
        <v>542</v>
      </c>
      <c r="C1480" s="128" t="s">
        <v>769</v>
      </c>
      <c r="D1480" s="127">
        <v>12512</v>
      </c>
      <c r="E1480" s="127">
        <v>145184</v>
      </c>
      <c r="F1480" s="126">
        <v>20323.3</v>
      </c>
      <c r="G1480" s="125">
        <v>13.998305999999999</v>
      </c>
    </row>
    <row r="1481" spans="1:7" s="124" customFormat="1" hidden="1" x14ac:dyDescent="0.35">
      <c r="A1481" s="128" t="s">
        <v>922</v>
      </c>
      <c r="B1481" s="128" t="s">
        <v>542</v>
      </c>
      <c r="C1481" s="128" t="s">
        <v>769</v>
      </c>
      <c r="D1481" s="127">
        <v>5424</v>
      </c>
      <c r="E1481" s="127">
        <v>65292</v>
      </c>
      <c r="F1481" s="126">
        <v>9329</v>
      </c>
      <c r="G1481" s="125">
        <v>14.288121</v>
      </c>
    </row>
    <row r="1482" spans="1:7" s="124" customFormat="1" hidden="1" x14ac:dyDescent="0.35">
      <c r="A1482" s="128" t="s">
        <v>1086</v>
      </c>
      <c r="B1482" s="128" t="s">
        <v>542</v>
      </c>
      <c r="C1482" s="128" t="s">
        <v>769</v>
      </c>
      <c r="D1482" s="127">
        <v>21425</v>
      </c>
      <c r="E1482" s="127">
        <v>485106</v>
      </c>
      <c r="F1482" s="126">
        <v>31201</v>
      </c>
      <c r="G1482" s="125">
        <v>6.4317902</v>
      </c>
    </row>
    <row r="1483" spans="1:7" s="124" customFormat="1" hidden="1" x14ac:dyDescent="0.35">
      <c r="A1483" s="128" t="s">
        <v>1438</v>
      </c>
      <c r="B1483" s="128" t="s">
        <v>542</v>
      </c>
      <c r="C1483" s="128" t="s">
        <v>766</v>
      </c>
      <c r="D1483" s="127">
        <v>13980</v>
      </c>
      <c r="E1483" s="127">
        <v>147004</v>
      </c>
      <c r="F1483" s="126">
        <v>16076</v>
      </c>
      <c r="G1483" s="125">
        <v>10.935757000000001</v>
      </c>
    </row>
    <row r="1484" spans="1:7" s="124" customFormat="1" hidden="1" x14ac:dyDescent="0.35">
      <c r="A1484" s="128" t="s">
        <v>1439</v>
      </c>
      <c r="B1484" s="128" t="s">
        <v>542</v>
      </c>
      <c r="C1484" s="128" t="s">
        <v>766</v>
      </c>
      <c r="D1484" s="127">
        <v>152</v>
      </c>
      <c r="E1484" s="127">
        <v>1154</v>
      </c>
      <c r="F1484" s="126">
        <v>141.30000000000001</v>
      </c>
      <c r="G1484" s="125">
        <v>12.244367</v>
      </c>
    </row>
    <row r="1485" spans="1:7" s="124" customFormat="1" hidden="1" x14ac:dyDescent="0.35">
      <c r="A1485" s="128" t="s">
        <v>902</v>
      </c>
      <c r="B1485" s="128" t="s">
        <v>542</v>
      </c>
      <c r="C1485" s="128" t="s">
        <v>766</v>
      </c>
      <c r="D1485" s="127">
        <v>116512</v>
      </c>
      <c r="E1485" s="127">
        <v>1055129</v>
      </c>
      <c r="F1485" s="126">
        <v>113267</v>
      </c>
      <c r="G1485" s="125">
        <v>10.734896000000001</v>
      </c>
    </row>
    <row r="1486" spans="1:7" s="124" customFormat="1" hidden="1" x14ac:dyDescent="0.35">
      <c r="A1486" s="128" t="s">
        <v>1440</v>
      </c>
      <c r="B1486" s="128" t="s">
        <v>542</v>
      </c>
      <c r="C1486" s="128" t="s">
        <v>769</v>
      </c>
      <c r="D1486" s="127">
        <v>15484</v>
      </c>
      <c r="E1486" s="127">
        <v>216417</v>
      </c>
      <c r="F1486" s="126">
        <v>25013.200000000001</v>
      </c>
      <c r="G1486" s="125">
        <v>11.557872</v>
      </c>
    </row>
    <row r="1487" spans="1:7" s="124" customFormat="1" hidden="1" x14ac:dyDescent="0.35">
      <c r="A1487" s="128" t="s">
        <v>941</v>
      </c>
      <c r="B1487" s="128" t="s">
        <v>542</v>
      </c>
      <c r="C1487" s="128" t="s">
        <v>769</v>
      </c>
      <c r="D1487" s="127">
        <v>569</v>
      </c>
      <c r="E1487" s="127">
        <v>5944</v>
      </c>
      <c r="F1487" s="126">
        <v>883.2</v>
      </c>
      <c r="G1487" s="125">
        <v>14.858681000000001</v>
      </c>
    </row>
    <row r="1488" spans="1:7" s="124" customFormat="1" hidden="1" x14ac:dyDescent="0.35">
      <c r="A1488" s="128" t="s">
        <v>2066</v>
      </c>
      <c r="B1488" s="128" t="s">
        <v>523</v>
      </c>
      <c r="C1488" s="128" t="s">
        <v>2067</v>
      </c>
      <c r="D1488" s="127">
        <v>24995</v>
      </c>
      <c r="E1488" s="127">
        <v>191973</v>
      </c>
      <c r="F1488" s="126">
        <v>50086.6</v>
      </c>
      <c r="G1488" s="125" t="s">
        <v>868</v>
      </c>
    </row>
    <row r="1489" spans="1:7" s="124" customFormat="1" hidden="1" x14ac:dyDescent="0.35">
      <c r="A1489" s="128" t="s">
        <v>2066</v>
      </c>
      <c r="B1489" s="128" t="s">
        <v>779</v>
      </c>
      <c r="C1489" s="128" t="s">
        <v>2067</v>
      </c>
      <c r="D1489" s="127">
        <v>61138</v>
      </c>
      <c r="E1489" s="127">
        <v>717572</v>
      </c>
      <c r="F1489" s="126">
        <v>89860.2</v>
      </c>
      <c r="G1489" s="125" t="s">
        <v>868</v>
      </c>
    </row>
    <row r="1490" spans="1:7" s="124" customFormat="1" hidden="1" x14ac:dyDescent="0.35">
      <c r="A1490" s="128" t="s">
        <v>2066</v>
      </c>
      <c r="B1490" s="128" t="s">
        <v>555</v>
      </c>
      <c r="C1490" s="128" t="s">
        <v>2067</v>
      </c>
      <c r="D1490" s="127">
        <v>25226</v>
      </c>
      <c r="E1490" s="127">
        <v>340493</v>
      </c>
      <c r="F1490" s="126">
        <v>38531.9</v>
      </c>
      <c r="G1490" s="125" t="s">
        <v>868</v>
      </c>
    </row>
    <row r="1491" spans="1:7" s="124" customFormat="1" hidden="1" x14ac:dyDescent="0.35">
      <c r="A1491" s="128" t="s">
        <v>2066</v>
      </c>
      <c r="B1491" s="128" t="s">
        <v>548</v>
      </c>
      <c r="C1491" s="128" t="s">
        <v>2067</v>
      </c>
      <c r="D1491" s="127">
        <v>-55764</v>
      </c>
      <c r="E1491" s="127">
        <v>369927</v>
      </c>
      <c r="F1491" s="126">
        <v>41204.800000000003</v>
      </c>
      <c r="G1491" s="125" t="s">
        <v>868</v>
      </c>
    </row>
    <row r="1492" spans="1:7" s="124" customFormat="1" hidden="1" x14ac:dyDescent="0.35">
      <c r="A1492" s="128" t="s">
        <v>2066</v>
      </c>
      <c r="B1492" s="128" t="s">
        <v>532</v>
      </c>
      <c r="C1492" s="128" t="s">
        <v>2067</v>
      </c>
      <c r="D1492" s="127">
        <v>-356900</v>
      </c>
      <c r="E1492" s="127">
        <v>744772</v>
      </c>
      <c r="F1492" s="126">
        <v>121224.2</v>
      </c>
      <c r="G1492" s="125" t="s">
        <v>868</v>
      </c>
    </row>
    <row r="1493" spans="1:7" x14ac:dyDescent="0.35">
      <c r="A1493" s="788" t="s">
        <v>2066</v>
      </c>
      <c r="B1493" s="788" t="s">
        <v>547</v>
      </c>
      <c r="C1493" s="788" t="s">
        <v>2067</v>
      </c>
      <c r="D1493" s="789">
        <v>44163</v>
      </c>
      <c r="E1493" s="789">
        <v>543837</v>
      </c>
      <c r="F1493" s="790">
        <v>83182.7</v>
      </c>
      <c r="G1493" s="791" t="s">
        <v>868</v>
      </c>
    </row>
    <row r="1494" spans="1:7" s="124" customFormat="1" hidden="1" x14ac:dyDescent="0.35">
      <c r="A1494" s="128" t="s">
        <v>2066</v>
      </c>
      <c r="B1494" s="128" t="s">
        <v>943</v>
      </c>
      <c r="C1494" s="128" t="s">
        <v>2067</v>
      </c>
      <c r="D1494" s="127">
        <v>-23607</v>
      </c>
      <c r="E1494" s="127">
        <v>88853</v>
      </c>
      <c r="F1494" s="126">
        <v>14542.2</v>
      </c>
      <c r="G1494" s="125" t="s">
        <v>868</v>
      </c>
    </row>
    <row r="1495" spans="1:7" s="124" customFormat="1" hidden="1" x14ac:dyDescent="0.35">
      <c r="A1495" s="128" t="s">
        <v>2066</v>
      </c>
      <c r="B1495" s="128" t="s">
        <v>950</v>
      </c>
      <c r="C1495" s="128" t="s">
        <v>2067</v>
      </c>
      <c r="D1495" s="127">
        <v>-544</v>
      </c>
      <c r="E1495" s="127">
        <v>0</v>
      </c>
      <c r="F1495" s="126">
        <v>0</v>
      </c>
      <c r="G1495" s="125" t="s">
        <v>868</v>
      </c>
    </row>
    <row r="1496" spans="1:7" s="124" customFormat="1" hidden="1" x14ac:dyDescent="0.35">
      <c r="A1496" s="128" t="s">
        <v>2066</v>
      </c>
      <c r="B1496" s="128" t="s">
        <v>952</v>
      </c>
      <c r="C1496" s="128" t="s">
        <v>2067</v>
      </c>
      <c r="D1496" s="127">
        <v>12351</v>
      </c>
      <c r="E1496" s="127">
        <v>160220</v>
      </c>
      <c r="F1496" s="126">
        <v>21658.1</v>
      </c>
      <c r="G1496" s="125" t="s">
        <v>868</v>
      </c>
    </row>
    <row r="1497" spans="1:7" s="124" customFormat="1" hidden="1" x14ac:dyDescent="0.35">
      <c r="A1497" s="128" t="s">
        <v>2066</v>
      </c>
      <c r="B1497" s="128" t="s">
        <v>959</v>
      </c>
      <c r="C1497" s="128" t="s">
        <v>2067</v>
      </c>
      <c r="D1497" s="127">
        <v>39129</v>
      </c>
      <c r="E1497" s="127">
        <v>592037</v>
      </c>
      <c r="F1497" s="126">
        <v>71505</v>
      </c>
      <c r="G1497" s="125" t="s">
        <v>868</v>
      </c>
    </row>
    <row r="1498" spans="1:7" s="124" customFormat="1" hidden="1" x14ac:dyDescent="0.35">
      <c r="A1498" s="128" t="s">
        <v>2066</v>
      </c>
      <c r="B1498" s="128" t="s">
        <v>997</v>
      </c>
      <c r="C1498" s="128" t="s">
        <v>2067</v>
      </c>
      <c r="D1498" s="127">
        <v>131789</v>
      </c>
      <c r="E1498" s="127">
        <v>1586601</v>
      </c>
      <c r="F1498" s="126">
        <v>199451.4</v>
      </c>
      <c r="G1498" s="125" t="s">
        <v>868</v>
      </c>
    </row>
    <row r="1499" spans="1:7" s="124" customFormat="1" hidden="1" x14ac:dyDescent="0.35">
      <c r="A1499" s="128" t="s">
        <v>2066</v>
      </c>
      <c r="B1499" s="128" t="s">
        <v>535</v>
      </c>
      <c r="C1499" s="128" t="s">
        <v>2067</v>
      </c>
      <c r="D1499" s="127">
        <v>-16811</v>
      </c>
      <c r="E1499" s="127">
        <v>0</v>
      </c>
      <c r="F1499" s="126">
        <v>0</v>
      </c>
      <c r="G1499" s="125" t="s">
        <v>868</v>
      </c>
    </row>
    <row r="1500" spans="1:7" s="124" customFormat="1" hidden="1" x14ac:dyDescent="0.35">
      <c r="A1500" s="128" t="s">
        <v>2066</v>
      </c>
      <c r="B1500" s="128" t="s">
        <v>567</v>
      </c>
      <c r="C1500" s="128" t="s">
        <v>2067</v>
      </c>
      <c r="D1500" s="127">
        <v>204738</v>
      </c>
      <c r="E1500" s="127">
        <v>2450773</v>
      </c>
      <c r="F1500" s="126">
        <v>297905.7</v>
      </c>
      <c r="G1500" s="125" t="s">
        <v>868</v>
      </c>
    </row>
    <row r="1501" spans="1:7" s="124" customFormat="1" hidden="1" x14ac:dyDescent="0.35">
      <c r="A1501" s="128" t="s">
        <v>2066</v>
      </c>
      <c r="B1501" s="128" t="s">
        <v>540</v>
      </c>
      <c r="C1501" s="128" t="s">
        <v>2067</v>
      </c>
      <c r="D1501" s="127">
        <v>33665</v>
      </c>
      <c r="E1501" s="127">
        <v>474174</v>
      </c>
      <c r="F1501" s="126">
        <v>45337</v>
      </c>
      <c r="G1501" s="125" t="s">
        <v>868</v>
      </c>
    </row>
    <row r="1502" spans="1:7" s="124" customFormat="1" hidden="1" x14ac:dyDescent="0.35">
      <c r="A1502" s="128" t="s">
        <v>2066</v>
      </c>
      <c r="B1502" s="128" t="s">
        <v>1093</v>
      </c>
      <c r="C1502" s="128" t="s">
        <v>2067</v>
      </c>
      <c r="D1502" s="127">
        <v>146029</v>
      </c>
      <c r="E1502" s="127">
        <v>1835663</v>
      </c>
      <c r="F1502" s="126">
        <v>267167.3</v>
      </c>
      <c r="G1502" s="125" t="s">
        <v>868</v>
      </c>
    </row>
    <row r="1503" spans="1:7" s="124" customFormat="1" hidden="1" x14ac:dyDescent="0.35">
      <c r="A1503" s="128" t="s">
        <v>2066</v>
      </c>
      <c r="B1503" s="128" t="s">
        <v>1118</v>
      </c>
      <c r="C1503" s="128" t="s">
        <v>2067</v>
      </c>
      <c r="D1503" s="127">
        <v>155027</v>
      </c>
      <c r="E1503" s="127">
        <v>1830357</v>
      </c>
      <c r="F1503" s="126">
        <v>232231</v>
      </c>
      <c r="G1503" s="125" t="s">
        <v>868</v>
      </c>
    </row>
    <row r="1504" spans="1:7" s="124" customFormat="1" hidden="1" x14ac:dyDescent="0.35">
      <c r="A1504" s="128" t="s">
        <v>2066</v>
      </c>
      <c r="B1504" s="128" t="s">
        <v>569</v>
      </c>
      <c r="C1504" s="128" t="s">
        <v>2067</v>
      </c>
      <c r="D1504" s="127">
        <v>197880</v>
      </c>
      <c r="E1504" s="127">
        <v>2024682</v>
      </c>
      <c r="F1504" s="126">
        <v>296805.3</v>
      </c>
      <c r="G1504" s="125" t="s">
        <v>868</v>
      </c>
    </row>
    <row r="1505" spans="1:7" s="124" customFormat="1" hidden="1" x14ac:dyDescent="0.35">
      <c r="A1505" s="128" t="s">
        <v>2066</v>
      </c>
      <c r="B1505" s="128" t="s">
        <v>1182</v>
      </c>
      <c r="C1505" s="128" t="s">
        <v>2067</v>
      </c>
      <c r="D1505" s="127">
        <v>25422</v>
      </c>
      <c r="E1505" s="127">
        <v>301622</v>
      </c>
      <c r="F1505" s="126">
        <v>32616.6</v>
      </c>
      <c r="G1505" s="125" t="s">
        <v>868</v>
      </c>
    </row>
    <row r="1506" spans="1:7" s="124" customFormat="1" hidden="1" x14ac:dyDescent="0.35">
      <c r="A1506" s="128" t="s">
        <v>2066</v>
      </c>
      <c r="B1506" s="128" t="s">
        <v>557</v>
      </c>
      <c r="C1506" s="128" t="s">
        <v>2067</v>
      </c>
      <c r="D1506" s="127">
        <v>37220</v>
      </c>
      <c r="E1506" s="127">
        <v>499555</v>
      </c>
      <c r="F1506" s="126">
        <v>54396.3</v>
      </c>
      <c r="G1506" s="125" t="s">
        <v>868</v>
      </c>
    </row>
    <row r="1507" spans="1:7" s="124" customFormat="1" hidden="1" x14ac:dyDescent="0.35">
      <c r="A1507" s="128" t="s">
        <v>2066</v>
      </c>
      <c r="B1507" s="128" t="s">
        <v>1248</v>
      </c>
      <c r="C1507" s="128" t="s">
        <v>2067</v>
      </c>
      <c r="D1507" s="127">
        <v>39932</v>
      </c>
      <c r="E1507" s="127">
        <v>911842</v>
      </c>
      <c r="F1507" s="126">
        <v>148436.4</v>
      </c>
      <c r="G1507" s="125" t="s">
        <v>868</v>
      </c>
    </row>
    <row r="1508" spans="1:7" s="124" customFormat="1" hidden="1" x14ac:dyDescent="0.35">
      <c r="A1508" s="128" t="s">
        <v>2066</v>
      </c>
      <c r="B1508" s="128" t="s">
        <v>1270</v>
      </c>
      <c r="C1508" s="128" t="s">
        <v>2067</v>
      </c>
      <c r="D1508" s="127">
        <v>-50464</v>
      </c>
      <c r="E1508" s="127">
        <v>71961</v>
      </c>
      <c r="F1508" s="126">
        <v>7426.9</v>
      </c>
      <c r="G1508" s="125" t="s">
        <v>868</v>
      </c>
    </row>
    <row r="1509" spans="1:7" s="124" customFormat="1" hidden="1" x14ac:dyDescent="0.35">
      <c r="A1509" s="128" t="s">
        <v>2066</v>
      </c>
      <c r="B1509" s="128" t="s">
        <v>1278</v>
      </c>
      <c r="C1509" s="128" t="s">
        <v>2067</v>
      </c>
      <c r="D1509" s="127">
        <v>9323</v>
      </c>
      <c r="E1509" s="127">
        <v>68701</v>
      </c>
      <c r="F1509" s="126">
        <v>10515.2</v>
      </c>
      <c r="G1509" s="125" t="s">
        <v>868</v>
      </c>
    </row>
    <row r="1510" spans="1:7" s="124" customFormat="1" hidden="1" x14ac:dyDescent="0.35">
      <c r="A1510" s="128" t="s">
        <v>2066</v>
      </c>
      <c r="B1510" s="128" t="s">
        <v>1284</v>
      </c>
      <c r="C1510" s="128" t="s">
        <v>2067</v>
      </c>
      <c r="D1510" s="127">
        <v>80032</v>
      </c>
      <c r="E1510" s="127">
        <v>627308</v>
      </c>
      <c r="F1510" s="126">
        <v>82696.2</v>
      </c>
      <c r="G1510" s="125" t="s">
        <v>868</v>
      </c>
    </row>
    <row r="1511" spans="1:7" s="124" customFormat="1" hidden="1" x14ac:dyDescent="0.35">
      <c r="A1511" s="128" t="s">
        <v>2066</v>
      </c>
      <c r="B1511" s="128" t="s">
        <v>561</v>
      </c>
      <c r="C1511" s="128" t="s">
        <v>2067</v>
      </c>
      <c r="D1511" s="127">
        <v>257032</v>
      </c>
      <c r="E1511" s="127">
        <v>2898292</v>
      </c>
      <c r="F1511" s="126">
        <v>369235.20000000001</v>
      </c>
      <c r="G1511" s="125" t="s">
        <v>868</v>
      </c>
    </row>
    <row r="1512" spans="1:7" s="124" customFormat="1" hidden="1" x14ac:dyDescent="0.35">
      <c r="A1512" s="128" t="s">
        <v>2066</v>
      </c>
      <c r="B1512" s="128" t="s">
        <v>571</v>
      </c>
      <c r="C1512" s="128" t="s">
        <v>2067</v>
      </c>
      <c r="D1512" s="127">
        <v>198647</v>
      </c>
      <c r="E1512" s="127">
        <v>2434561</v>
      </c>
      <c r="F1512" s="126">
        <v>304898.09999999998</v>
      </c>
      <c r="G1512" s="125" t="s">
        <v>868</v>
      </c>
    </row>
    <row r="1513" spans="1:7" s="124" customFormat="1" hidden="1" x14ac:dyDescent="0.35">
      <c r="A1513" s="128" t="s">
        <v>2066</v>
      </c>
      <c r="B1513" s="128" t="s">
        <v>1394</v>
      </c>
      <c r="C1513" s="128" t="s">
        <v>2067</v>
      </c>
      <c r="D1513" s="127">
        <v>36457</v>
      </c>
      <c r="E1513" s="127">
        <v>453806</v>
      </c>
      <c r="F1513" s="126">
        <v>52109.2</v>
      </c>
      <c r="G1513" s="125" t="s">
        <v>868</v>
      </c>
    </row>
    <row r="1514" spans="1:7" s="124" customFormat="1" hidden="1" x14ac:dyDescent="0.35">
      <c r="A1514" s="128" t="s">
        <v>2066</v>
      </c>
      <c r="B1514" s="128" t="s">
        <v>538</v>
      </c>
      <c r="C1514" s="128" t="s">
        <v>2067</v>
      </c>
      <c r="D1514" s="127">
        <v>76277</v>
      </c>
      <c r="E1514" s="127">
        <v>988967</v>
      </c>
      <c r="F1514" s="126">
        <v>108802.1</v>
      </c>
      <c r="G1514" s="125" t="s">
        <v>868</v>
      </c>
    </row>
    <row r="1515" spans="1:7" s="124" customFormat="1" hidden="1" x14ac:dyDescent="0.35">
      <c r="A1515" s="128" t="s">
        <v>2066</v>
      </c>
      <c r="B1515" s="128" t="s">
        <v>1444</v>
      </c>
      <c r="C1515" s="128" t="s">
        <v>2067</v>
      </c>
      <c r="D1515" s="127">
        <v>128580</v>
      </c>
      <c r="E1515" s="127">
        <v>1560764</v>
      </c>
      <c r="F1515" s="126">
        <v>198838.8</v>
      </c>
      <c r="G1515" s="125" t="s">
        <v>868</v>
      </c>
    </row>
    <row r="1516" spans="1:7" s="124" customFormat="1" hidden="1" x14ac:dyDescent="0.35">
      <c r="A1516" s="128" t="s">
        <v>2066</v>
      </c>
      <c r="B1516" s="128" t="s">
        <v>559</v>
      </c>
      <c r="C1516" s="128" t="s">
        <v>2067</v>
      </c>
      <c r="D1516" s="127">
        <v>23281</v>
      </c>
      <c r="E1516" s="127">
        <v>312603</v>
      </c>
      <c r="F1516" s="126">
        <v>35527.699999999997</v>
      </c>
      <c r="G1516" s="125" t="s">
        <v>868</v>
      </c>
    </row>
    <row r="1517" spans="1:7" s="124" customFormat="1" hidden="1" x14ac:dyDescent="0.35">
      <c r="A1517" s="128" t="s">
        <v>2066</v>
      </c>
      <c r="B1517" s="128" t="s">
        <v>565</v>
      </c>
      <c r="C1517" s="128" t="s">
        <v>2067</v>
      </c>
      <c r="D1517" s="127">
        <v>156047</v>
      </c>
      <c r="E1517" s="127">
        <v>2147059</v>
      </c>
      <c r="F1517" s="126">
        <v>241331</v>
      </c>
      <c r="G1517" s="125" t="s">
        <v>868</v>
      </c>
    </row>
    <row r="1518" spans="1:7" s="124" customFormat="1" hidden="1" x14ac:dyDescent="0.35">
      <c r="A1518" s="128" t="s">
        <v>2066</v>
      </c>
      <c r="B1518" s="128" t="s">
        <v>1528</v>
      </c>
      <c r="C1518" s="128" t="s">
        <v>2067</v>
      </c>
      <c r="D1518" s="127">
        <v>8269</v>
      </c>
      <c r="E1518" s="127">
        <v>75451</v>
      </c>
      <c r="F1518" s="126">
        <v>10501.7</v>
      </c>
      <c r="G1518" s="125" t="s">
        <v>868</v>
      </c>
    </row>
    <row r="1519" spans="1:7" s="124" customFormat="1" hidden="1" x14ac:dyDescent="0.35">
      <c r="A1519" s="128" t="s">
        <v>2066</v>
      </c>
      <c r="B1519" s="128" t="s">
        <v>1533</v>
      </c>
      <c r="C1519" s="128" t="s">
        <v>2067</v>
      </c>
      <c r="D1519" s="127">
        <v>-33060</v>
      </c>
      <c r="E1519" s="127">
        <v>410792</v>
      </c>
      <c r="F1519" s="126">
        <v>60982.9</v>
      </c>
      <c r="G1519" s="125" t="s">
        <v>868</v>
      </c>
    </row>
    <row r="1520" spans="1:7" s="124" customFormat="1" hidden="1" x14ac:dyDescent="0.35">
      <c r="A1520" s="128" t="s">
        <v>2066</v>
      </c>
      <c r="B1520" s="128" t="s">
        <v>550</v>
      </c>
      <c r="C1520" s="128" t="s">
        <v>2067</v>
      </c>
      <c r="D1520" s="127">
        <v>45979</v>
      </c>
      <c r="E1520" s="127">
        <v>335246</v>
      </c>
      <c r="F1520" s="126">
        <v>50733.8</v>
      </c>
      <c r="G1520" s="125" t="s">
        <v>868</v>
      </c>
    </row>
    <row r="1521" spans="1:7" s="124" customFormat="1" hidden="1" x14ac:dyDescent="0.35">
      <c r="A1521" s="128" t="s">
        <v>2066</v>
      </c>
      <c r="B1521" s="128" t="s">
        <v>546</v>
      </c>
      <c r="C1521" s="128" t="s">
        <v>2067</v>
      </c>
      <c r="D1521" s="127">
        <v>-22181</v>
      </c>
      <c r="E1521" s="127">
        <v>81855</v>
      </c>
      <c r="F1521" s="126">
        <v>10053.200000000001</v>
      </c>
      <c r="G1521" s="125" t="s">
        <v>868</v>
      </c>
    </row>
    <row r="1522" spans="1:7" s="124" customFormat="1" hidden="1" x14ac:dyDescent="0.35">
      <c r="A1522" s="128" t="s">
        <v>2066</v>
      </c>
      <c r="B1522" s="128" t="s">
        <v>1558</v>
      </c>
      <c r="C1522" s="128" t="s">
        <v>2067</v>
      </c>
      <c r="D1522" s="127">
        <v>30819</v>
      </c>
      <c r="E1522" s="127">
        <v>1189133</v>
      </c>
      <c r="F1522" s="126">
        <v>91129.7</v>
      </c>
      <c r="G1522" s="125" t="s">
        <v>868</v>
      </c>
    </row>
    <row r="1523" spans="1:7" s="124" customFormat="1" hidden="1" x14ac:dyDescent="0.35">
      <c r="A1523" s="128" t="s">
        <v>2066</v>
      </c>
      <c r="B1523" s="128" t="s">
        <v>1574</v>
      </c>
      <c r="C1523" s="128" t="s">
        <v>2067</v>
      </c>
      <c r="D1523" s="127">
        <v>168976</v>
      </c>
      <c r="E1523" s="127">
        <v>1901742</v>
      </c>
      <c r="F1523" s="126">
        <v>257789.4</v>
      </c>
      <c r="G1523" s="125" t="s">
        <v>868</v>
      </c>
    </row>
    <row r="1524" spans="1:7" s="124" customFormat="1" hidden="1" x14ac:dyDescent="0.35">
      <c r="A1524" s="128" t="s">
        <v>2066</v>
      </c>
      <c r="B1524" s="128" t="s">
        <v>553</v>
      </c>
      <c r="C1524" s="128" t="s">
        <v>2067</v>
      </c>
      <c r="D1524" s="127">
        <v>110375</v>
      </c>
      <c r="E1524" s="127">
        <v>1207323</v>
      </c>
      <c r="F1524" s="126">
        <v>141962.6</v>
      </c>
      <c r="G1524" s="125" t="s">
        <v>868</v>
      </c>
    </row>
    <row r="1525" spans="1:7" s="124" customFormat="1" hidden="1" x14ac:dyDescent="0.35">
      <c r="A1525" s="128" t="s">
        <v>2066</v>
      </c>
      <c r="B1525" s="128" t="s">
        <v>529</v>
      </c>
      <c r="C1525" s="128" t="s">
        <v>2067</v>
      </c>
      <c r="D1525" s="127">
        <v>61201</v>
      </c>
      <c r="E1525" s="127">
        <v>835503</v>
      </c>
      <c r="F1525" s="126">
        <v>88860.4</v>
      </c>
      <c r="G1525" s="125" t="s">
        <v>868</v>
      </c>
    </row>
    <row r="1526" spans="1:7" s="124" customFormat="1" hidden="1" x14ac:dyDescent="0.35">
      <c r="A1526" s="128" t="s">
        <v>2066</v>
      </c>
      <c r="B1526" s="128" t="s">
        <v>1655</v>
      </c>
      <c r="C1526" s="128" t="s">
        <v>2067</v>
      </c>
      <c r="D1526" s="127">
        <v>85064</v>
      </c>
      <c r="E1526" s="127">
        <v>830302</v>
      </c>
      <c r="F1526" s="126">
        <v>126934.3</v>
      </c>
      <c r="G1526" s="125" t="s">
        <v>868</v>
      </c>
    </row>
    <row r="1527" spans="1:7" s="124" customFormat="1" hidden="1" x14ac:dyDescent="0.35">
      <c r="A1527" s="128" t="s">
        <v>2066</v>
      </c>
      <c r="B1527" s="128" t="s">
        <v>1676</v>
      </c>
      <c r="C1527" s="128" t="s">
        <v>2067</v>
      </c>
      <c r="D1527" s="127">
        <v>-2642</v>
      </c>
      <c r="E1527" s="127">
        <v>0</v>
      </c>
      <c r="F1527" s="126">
        <v>0</v>
      </c>
      <c r="G1527" s="125" t="s">
        <v>868</v>
      </c>
    </row>
    <row r="1528" spans="1:7" s="124" customFormat="1" hidden="1" x14ac:dyDescent="0.35">
      <c r="A1528" s="128" t="s">
        <v>2066</v>
      </c>
      <c r="B1528" s="128" t="s">
        <v>1680</v>
      </c>
      <c r="C1528" s="128" t="s">
        <v>2067</v>
      </c>
      <c r="D1528" s="127">
        <v>63570</v>
      </c>
      <c r="E1528" s="127">
        <v>836542</v>
      </c>
      <c r="F1528" s="126">
        <v>113729.1</v>
      </c>
      <c r="G1528" s="125" t="s">
        <v>868</v>
      </c>
    </row>
    <row r="1529" spans="1:7" s="124" customFormat="1" hidden="1" x14ac:dyDescent="0.35">
      <c r="A1529" s="128" t="s">
        <v>2066</v>
      </c>
      <c r="B1529" s="128" t="s">
        <v>563</v>
      </c>
      <c r="C1529" s="128" t="s">
        <v>2067</v>
      </c>
      <c r="D1529" s="127">
        <v>83437</v>
      </c>
      <c r="E1529" s="127">
        <v>1281455</v>
      </c>
      <c r="F1529" s="126">
        <v>151489.70000000001</v>
      </c>
      <c r="G1529" s="125" t="s">
        <v>868</v>
      </c>
    </row>
    <row r="1530" spans="1:7" s="124" customFormat="1" hidden="1" x14ac:dyDescent="0.35">
      <c r="A1530" s="128" t="s">
        <v>2066</v>
      </c>
      <c r="B1530" s="128" t="s">
        <v>551</v>
      </c>
      <c r="C1530" s="128" t="s">
        <v>2067</v>
      </c>
      <c r="D1530" s="127">
        <v>124952</v>
      </c>
      <c r="E1530" s="127">
        <v>1657163</v>
      </c>
      <c r="F1530" s="126">
        <v>198607.1</v>
      </c>
      <c r="G1530" s="125" t="s">
        <v>868</v>
      </c>
    </row>
    <row r="1531" spans="1:7" s="124" customFormat="1" hidden="1" x14ac:dyDescent="0.35">
      <c r="A1531" s="128" t="s">
        <v>2066</v>
      </c>
      <c r="B1531" s="128" t="s">
        <v>544</v>
      </c>
      <c r="C1531" s="128" t="s">
        <v>2067</v>
      </c>
      <c r="D1531" s="127">
        <v>86618</v>
      </c>
      <c r="E1531" s="127">
        <v>814618</v>
      </c>
      <c r="F1531" s="126">
        <v>84910.1</v>
      </c>
      <c r="G1531" s="125" t="s">
        <v>868</v>
      </c>
    </row>
    <row r="1532" spans="1:7" s="124" customFormat="1" hidden="1" x14ac:dyDescent="0.35">
      <c r="A1532" s="128" t="s">
        <v>2066</v>
      </c>
      <c r="B1532" s="128" t="s">
        <v>1944</v>
      </c>
      <c r="C1532" s="128" t="s">
        <v>2067</v>
      </c>
      <c r="D1532" s="127">
        <v>62499</v>
      </c>
      <c r="E1532" s="127">
        <v>806209</v>
      </c>
      <c r="F1532" s="126">
        <v>97358</v>
      </c>
      <c r="G1532" s="125" t="s">
        <v>868</v>
      </c>
    </row>
    <row r="1533" spans="1:7" s="124" customFormat="1" hidden="1" x14ac:dyDescent="0.35">
      <c r="A1533" s="128" t="s">
        <v>2066</v>
      </c>
      <c r="B1533" s="128" t="s">
        <v>1961</v>
      </c>
      <c r="C1533" s="128" t="s">
        <v>2067</v>
      </c>
      <c r="D1533" s="127">
        <v>27412</v>
      </c>
      <c r="E1533" s="127">
        <v>203925</v>
      </c>
      <c r="F1533" s="126">
        <v>32819.300000000003</v>
      </c>
      <c r="G1533" s="125" t="s">
        <v>868</v>
      </c>
    </row>
    <row r="1534" spans="1:7" s="124" customFormat="1" hidden="1" x14ac:dyDescent="0.35">
      <c r="A1534" s="128" t="s">
        <v>2066</v>
      </c>
      <c r="B1534" s="128" t="s">
        <v>526</v>
      </c>
      <c r="C1534" s="128" t="s">
        <v>2067</v>
      </c>
      <c r="D1534" s="127">
        <v>59006</v>
      </c>
      <c r="E1534" s="127">
        <v>802953</v>
      </c>
      <c r="F1534" s="126">
        <v>81387.899999999994</v>
      </c>
      <c r="G1534" s="125" t="s">
        <v>868</v>
      </c>
    </row>
    <row r="1535" spans="1:7" s="124" customFormat="1" hidden="1" x14ac:dyDescent="0.35">
      <c r="A1535" s="128" t="s">
        <v>2066</v>
      </c>
      <c r="B1535" s="128" t="s">
        <v>1998</v>
      </c>
      <c r="C1535" s="128" t="s">
        <v>2067</v>
      </c>
      <c r="D1535" s="127">
        <v>165844</v>
      </c>
      <c r="E1535" s="127">
        <v>1716935</v>
      </c>
      <c r="F1535" s="126">
        <v>238569.60000000001</v>
      </c>
      <c r="G1535" s="125" t="s">
        <v>868</v>
      </c>
    </row>
    <row r="1536" spans="1:7" s="124" customFormat="1" hidden="1" x14ac:dyDescent="0.35">
      <c r="A1536" s="128" t="s">
        <v>2066</v>
      </c>
      <c r="B1536" s="128" t="s">
        <v>2059</v>
      </c>
      <c r="C1536" s="128" t="s">
        <v>2067</v>
      </c>
      <c r="D1536" s="127">
        <v>9263</v>
      </c>
      <c r="E1536" s="127">
        <v>87966</v>
      </c>
      <c r="F1536" s="126">
        <v>13890.5</v>
      </c>
      <c r="G1536" s="125" t="s">
        <v>868</v>
      </c>
    </row>
    <row r="1537" spans="1:7" s="124" customFormat="1" hidden="1" x14ac:dyDescent="0.35">
      <c r="A1537" s="128" t="s">
        <v>2066</v>
      </c>
      <c r="B1537" s="128" t="s">
        <v>542</v>
      </c>
      <c r="C1537" s="128" t="s">
        <v>2067</v>
      </c>
      <c r="D1537" s="127">
        <v>38375</v>
      </c>
      <c r="E1537" s="127">
        <v>333114</v>
      </c>
      <c r="F1537" s="126">
        <v>46788</v>
      </c>
      <c r="G1537" s="125" t="s">
        <v>868</v>
      </c>
    </row>
  </sheetData>
  <autoFilter ref="A4:G1537" xr:uid="{00000000-0009-0000-0000-000000000000}">
    <filterColumn colId="1">
      <filters>
        <filter val="CO"/>
      </filters>
    </filterColumn>
  </autoFilter>
  <pageMargins left="0.75" right="0.75" top="1" bottom="1" header="0.5" footer="0.5"/>
  <pageSetup fitToHeight="1000"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038C9-4C26-40B7-A03E-CFFC2FE23957}">
  <sheetPr>
    <tabColor theme="9" tint="0.59999389629810485"/>
  </sheetPr>
  <dimension ref="B2:O8768"/>
  <sheetViews>
    <sheetView workbookViewId="0"/>
  </sheetViews>
  <sheetFormatPr defaultColWidth="8.7109375" defaultRowHeight="12.75" x14ac:dyDescent="0.2"/>
  <cols>
    <col min="1" max="5" width="8.7109375" style="3"/>
    <col min="6" max="10" width="17.42578125" style="3" customWidth="1"/>
    <col min="11" max="15" width="13.140625" style="3" customWidth="1"/>
    <col min="16" max="16384" width="8.7109375" style="3"/>
  </cols>
  <sheetData>
    <row r="2" spans="2:15" ht="17.25" x14ac:dyDescent="0.35">
      <c r="B2" s="190" t="s">
        <v>2068</v>
      </c>
    </row>
    <row r="5" spans="2:15" x14ac:dyDescent="0.2">
      <c r="K5" s="192"/>
    </row>
    <row r="6" spans="2:15" ht="17.25" x14ac:dyDescent="0.35">
      <c r="F6" s="982" t="s">
        <v>2069</v>
      </c>
      <c r="G6" s="982"/>
      <c r="H6" s="982"/>
      <c r="I6" s="982"/>
      <c r="J6" s="982"/>
      <c r="K6" s="983" t="s">
        <v>2070</v>
      </c>
      <c r="L6" s="983"/>
      <c r="M6" s="983"/>
      <c r="N6" s="983"/>
      <c r="O6" s="983"/>
    </row>
    <row r="7" spans="2:15" ht="17.25" x14ac:dyDescent="0.35">
      <c r="B7" s="168" t="s">
        <v>540</v>
      </c>
      <c r="C7" s="862" t="s">
        <v>2071</v>
      </c>
      <c r="D7" s="862" t="s">
        <v>2072</v>
      </c>
      <c r="E7" s="861" t="s">
        <v>2073</v>
      </c>
      <c r="F7" s="169" t="s">
        <v>230</v>
      </c>
      <c r="G7" s="169" t="s">
        <v>234</v>
      </c>
      <c r="H7" s="169" t="s">
        <v>237</v>
      </c>
      <c r="I7" s="169" t="s">
        <v>239</v>
      </c>
      <c r="J7" s="169" t="s">
        <v>242</v>
      </c>
      <c r="K7" s="170" t="s">
        <v>230</v>
      </c>
      <c r="L7" s="170" t="s">
        <v>234</v>
      </c>
      <c r="M7" s="170" t="s">
        <v>237</v>
      </c>
      <c r="N7" s="170" t="s">
        <v>239</v>
      </c>
      <c r="O7" s="170" t="s">
        <v>242</v>
      </c>
    </row>
    <row r="8" spans="2:15" ht="17.25" x14ac:dyDescent="0.35">
      <c r="B8" s="171"/>
      <c r="C8" s="170"/>
      <c r="D8" s="170"/>
      <c r="E8" s="169"/>
      <c r="F8" s="169"/>
      <c r="G8" s="169"/>
      <c r="H8" s="169"/>
      <c r="I8" s="169"/>
      <c r="J8" s="169"/>
      <c r="K8" s="170"/>
      <c r="L8" s="170"/>
      <c r="M8" s="170"/>
      <c r="N8" s="170"/>
      <c r="O8" s="170"/>
    </row>
    <row r="9" spans="2:15" ht="17.25" x14ac:dyDescent="0.35">
      <c r="B9" s="172">
        <v>1</v>
      </c>
      <c r="C9" s="173">
        <v>1</v>
      </c>
      <c r="D9" s="173">
        <v>1</v>
      </c>
      <c r="E9" s="174">
        <v>1</v>
      </c>
      <c r="F9" s="3">
        <f>(9/5)*K9+32</f>
        <v>37.4</v>
      </c>
      <c r="G9" s="3">
        <f t="shared" ref="G9:J24" si="0">(9/5)*L9+32</f>
        <v>26.6</v>
      </c>
      <c r="H9" s="3">
        <f t="shared" si="0"/>
        <v>42.08</v>
      </c>
      <c r="I9" s="3">
        <f t="shared" si="0"/>
        <v>32</v>
      </c>
      <c r="J9" s="3">
        <f t="shared" si="0"/>
        <v>37.04</v>
      </c>
      <c r="K9" s="191">
        <v>3</v>
      </c>
      <c r="L9" s="3">
        <v>-3</v>
      </c>
      <c r="M9" s="191">
        <v>5.6</v>
      </c>
      <c r="N9" s="191">
        <v>0</v>
      </c>
      <c r="O9" s="191">
        <v>2.8</v>
      </c>
    </row>
    <row r="10" spans="2:15" ht="17.25" x14ac:dyDescent="0.35">
      <c r="B10" s="172">
        <f>B9+1</f>
        <v>2</v>
      </c>
      <c r="C10" s="173">
        <v>1</v>
      </c>
      <c r="D10" s="173">
        <v>1</v>
      </c>
      <c r="E10" s="174">
        <v>2</v>
      </c>
      <c r="F10" s="3">
        <f t="shared" ref="F10:F73" si="1">(9/5)*K10+32</f>
        <v>30.2</v>
      </c>
      <c r="G10" s="3">
        <f t="shared" si="0"/>
        <v>24.8</v>
      </c>
      <c r="H10" s="3">
        <f t="shared" si="0"/>
        <v>44.06</v>
      </c>
      <c r="I10" s="3">
        <f t="shared" si="0"/>
        <v>28.04</v>
      </c>
      <c r="J10" s="3">
        <f t="shared" si="0"/>
        <v>35.96</v>
      </c>
      <c r="K10" s="191">
        <v>-1</v>
      </c>
      <c r="L10" s="3">
        <v>-4</v>
      </c>
      <c r="M10" s="191">
        <v>6.7</v>
      </c>
      <c r="N10" s="191">
        <v>-2.2000000000000002</v>
      </c>
      <c r="O10" s="191">
        <v>2.2000000000000002</v>
      </c>
    </row>
    <row r="11" spans="2:15" ht="17.25" x14ac:dyDescent="0.35">
      <c r="B11" s="172">
        <f t="shared" ref="B11:B74" si="2">B10+1</f>
        <v>3</v>
      </c>
      <c r="C11" s="173">
        <v>1</v>
      </c>
      <c r="D11" s="173">
        <v>1</v>
      </c>
      <c r="E11" s="174">
        <v>3</v>
      </c>
      <c r="F11" s="3">
        <f t="shared" si="1"/>
        <v>26.6</v>
      </c>
      <c r="G11" s="3">
        <f t="shared" si="0"/>
        <v>23</v>
      </c>
      <c r="H11" s="3">
        <f t="shared" si="0"/>
        <v>42.980000000000004</v>
      </c>
      <c r="I11" s="3">
        <f t="shared" si="0"/>
        <v>28.04</v>
      </c>
      <c r="J11" s="3">
        <f t="shared" si="0"/>
        <v>35.06</v>
      </c>
      <c r="K11" s="191">
        <v>-3</v>
      </c>
      <c r="L11" s="3">
        <v>-5</v>
      </c>
      <c r="M11" s="191">
        <v>6.1</v>
      </c>
      <c r="N11" s="191">
        <v>-2.2000000000000002</v>
      </c>
      <c r="O11" s="191">
        <v>1.7</v>
      </c>
    </row>
    <row r="12" spans="2:15" ht="17.25" x14ac:dyDescent="0.35">
      <c r="B12" s="172">
        <f t="shared" si="2"/>
        <v>4</v>
      </c>
      <c r="C12" s="173">
        <v>1</v>
      </c>
      <c r="D12" s="173">
        <v>1</v>
      </c>
      <c r="E12" s="174">
        <v>4</v>
      </c>
      <c r="F12" s="3">
        <f t="shared" si="1"/>
        <v>28.4</v>
      </c>
      <c r="G12" s="3">
        <f t="shared" si="0"/>
        <v>23</v>
      </c>
      <c r="H12" s="3">
        <f t="shared" si="0"/>
        <v>42.980000000000004</v>
      </c>
      <c r="I12" s="3">
        <f t="shared" si="0"/>
        <v>26.96</v>
      </c>
      <c r="J12" s="3">
        <f t="shared" si="0"/>
        <v>32</v>
      </c>
      <c r="K12" s="191">
        <v>-2</v>
      </c>
      <c r="L12" s="3">
        <v>-5</v>
      </c>
      <c r="M12" s="191">
        <v>6.1</v>
      </c>
      <c r="N12" s="191">
        <v>-2.8</v>
      </c>
      <c r="O12" s="191">
        <v>0</v>
      </c>
    </row>
    <row r="13" spans="2:15" ht="17.25" x14ac:dyDescent="0.35">
      <c r="B13" s="172">
        <f t="shared" si="2"/>
        <v>5</v>
      </c>
      <c r="C13" s="173">
        <v>1</v>
      </c>
      <c r="D13" s="173">
        <v>1</v>
      </c>
      <c r="E13" s="174">
        <v>5</v>
      </c>
      <c r="F13" s="3">
        <f t="shared" si="1"/>
        <v>23</v>
      </c>
      <c r="G13" s="3">
        <f t="shared" si="0"/>
        <v>24.8</v>
      </c>
      <c r="H13" s="3">
        <f t="shared" si="0"/>
        <v>42.08</v>
      </c>
      <c r="I13" s="3">
        <f t="shared" si="0"/>
        <v>30.02</v>
      </c>
      <c r="J13" s="3">
        <f t="shared" si="0"/>
        <v>30.02</v>
      </c>
      <c r="K13" s="191">
        <v>-5</v>
      </c>
      <c r="L13" s="3">
        <v>-4</v>
      </c>
      <c r="M13" s="191">
        <v>5.6</v>
      </c>
      <c r="N13" s="191">
        <v>-1.1000000000000001</v>
      </c>
      <c r="O13" s="191">
        <v>-1.1000000000000001</v>
      </c>
    </row>
    <row r="14" spans="2:15" ht="17.25" x14ac:dyDescent="0.35">
      <c r="B14" s="172">
        <f t="shared" si="2"/>
        <v>6</v>
      </c>
      <c r="C14" s="173">
        <v>1</v>
      </c>
      <c r="D14" s="173">
        <v>1</v>
      </c>
      <c r="E14" s="174">
        <v>6</v>
      </c>
      <c r="F14" s="3">
        <f t="shared" si="1"/>
        <v>26.6</v>
      </c>
      <c r="G14" s="3">
        <f t="shared" si="0"/>
        <v>21.2</v>
      </c>
      <c r="H14" s="3">
        <f t="shared" si="0"/>
        <v>42.08</v>
      </c>
      <c r="I14" s="3">
        <f t="shared" si="0"/>
        <v>30.02</v>
      </c>
      <c r="J14" s="3">
        <f t="shared" si="0"/>
        <v>32</v>
      </c>
      <c r="K14" s="191">
        <v>-3</v>
      </c>
      <c r="L14" s="3">
        <v>-6</v>
      </c>
      <c r="M14" s="191">
        <v>5.6</v>
      </c>
      <c r="N14" s="191">
        <v>-1.1000000000000001</v>
      </c>
      <c r="O14" s="191">
        <v>0</v>
      </c>
    </row>
    <row r="15" spans="2:15" ht="17.25" x14ac:dyDescent="0.35">
      <c r="B15" s="172">
        <f t="shared" si="2"/>
        <v>7</v>
      </c>
      <c r="C15" s="173">
        <v>1</v>
      </c>
      <c r="D15" s="173">
        <v>1</v>
      </c>
      <c r="E15" s="174">
        <v>7</v>
      </c>
      <c r="F15" s="3">
        <f t="shared" si="1"/>
        <v>24.8</v>
      </c>
      <c r="G15" s="3">
        <f t="shared" si="0"/>
        <v>19.399999999999999</v>
      </c>
      <c r="H15" s="3">
        <f t="shared" si="0"/>
        <v>41</v>
      </c>
      <c r="I15" s="3">
        <f t="shared" si="0"/>
        <v>30.02</v>
      </c>
      <c r="J15" s="3">
        <f t="shared" si="0"/>
        <v>30.02</v>
      </c>
      <c r="K15" s="191">
        <v>-4</v>
      </c>
      <c r="L15" s="3">
        <v>-7</v>
      </c>
      <c r="M15" s="191">
        <v>5</v>
      </c>
      <c r="N15" s="191">
        <v>-1.1000000000000001</v>
      </c>
      <c r="O15" s="191">
        <v>-1.1000000000000001</v>
      </c>
    </row>
    <row r="16" spans="2:15" ht="17.25" x14ac:dyDescent="0.35">
      <c r="B16" s="172">
        <f t="shared" si="2"/>
        <v>8</v>
      </c>
      <c r="C16" s="173">
        <v>1</v>
      </c>
      <c r="D16" s="173">
        <v>1</v>
      </c>
      <c r="E16" s="174">
        <v>8</v>
      </c>
      <c r="F16" s="3">
        <f t="shared" si="1"/>
        <v>24.8</v>
      </c>
      <c r="G16" s="3">
        <f t="shared" si="0"/>
        <v>19.399999999999999</v>
      </c>
      <c r="H16" s="3">
        <f t="shared" si="0"/>
        <v>39.92</v>
      </c>
      <c r="I16" s="3">
        <f t="shared" si="0"/>
        <v>30.92</v>
      </c>
      <c r="J16" s="3">
        <f t="shared" si="0"/>
        <v>28.94</v>
      </c>
      <c r="K16" s="191">
        <v>-4</v>
      </c>
      <c r="L16" s="3">
        <v>-7</v>
      </c>
      <c r="M16" s="191">
        <v>4.4000000000000004</v>
      </c>
      <c r="N16" s="191">
        <v>-0.6</v>
      </c>
      <c r="O16" s="191">
        <v>-1.7</v>
      </c>
    </row>
    <row r="17" spans="2:15" ht="17.25" x14ac:dyDescent="0.35">
      <c r="B17" s="172">
        <f t="shared" si="2"/>
        <v>9</v>
      </c>
      <c r="C17" s="173">
        <v>1</v>
      </c>
      <c r="D17" s="173">
        <v>1</v>
      </c>
      <c r="E17" s="174">
        <v>9</v>
      </c>
      <c r="F17" s="3">
        <f t="shared" si="1"/>
        <v>35.6</v>
      </c>
      <c r="G17" s="3">
        <f t="shared" si="0"/>
        <v>23</v>
      </c>
      <c r="H17" s="3">
        <f t="shared" si="0"/>
        <v>44.96</v>
      </c>
      <c r="I17" s="3">
        <f t="shared" si="0"/>
        <v>33.979999999999997</v>
      </c>
      <c r="J17" s="3">
        <f t="shared" si="0"/>
        <v>35.96</v>
      </c>
      <c r="K17" s="191">
        <v>2</v>
      </c>
      <c r="L17" s="3">
        <v>-5</v>
      </c>
      <c r="M17" s="191">
        <v>7.2</v>
      </c>
      <c r="N17" s="191">
        <v>1.1000000000000001</v>
      </c>
      <c r="O17" s="191">
        <v>2.2000000000000002</v>
      </c>
    </row>
    <row r="18" spans="2:15" ht="17.25" x14ac:dyDescent="0.35">
      <c r="B18" s="172">
        <f t="shared" si="2"/>
        <v>10</v>
      </c>
      <c r="C18" s="173">
        <v>1</v>
      </c>
      <c r="D18" s="173">
        <v>1</v>
      </c>
      <c r="E18" s="174">
        <v>10</v>
      </c>
      <c r="F18" s="3">
        <f t="shared" si="1"/>
        <v>48.2</v>
      </c>
      <c r="G18" s="3">
        <f t="shared" si="0"/>
        <v>26.6</v>
      </c>
      <c r="H18" s="3">
        <f t="shared" si="0"/>
        <v>51.08</v>
      </c>
      <c r="I18" s="3">
        <f t="shared" si="0"/>
        <v>46.04</v>
      </c>
      <c r="J18" s="3">
        <f t="shared" si="0"/>
        <v>41</v>
      </c>
      <c r="K18" s="191">
        <v>9</v>
      </c>
      <c r="L18" s="3">
        <v>-3</v>
      </c>
      <c r="M18" s="191">
        <v>10.6</v>
      </c>
      <c r="N18" s="191">
        <v>7.8</v>
      </c>
      <c r="O18" s="191">
        <v>5</v>
      </c>
    </row>
    <row r="19" spans="2:15" ht="17.25" x14ac:dyDescent="0.35">
      <c r="B19" s="172">
        <f t="shared" si="2"/>
        <v>11</v>
      </c>
      <c r="C19" s="173">
        <v>1</v>
      </c>
      <c r="D19" s="173">
        <v>1</v>
      </c>
      <c r="E19" s="174">
        <v>11</v>
      </c>
      <c r="F19" s="3">
        <f t="shared" si="1"/>
        <v>39.200000000000003</v>
      </c>
      <c r="G19" s="3">
        <f t="shared" si="0"/>
        <v>32</v>
      </c>
      <c r="H19" s="3">
        <f t="shared" si="0"/>
        <v>53.96</v>
      </c>
      <c r="I19" s="3">
        <f t="shared" si="0"/>
        <v>48.019999999999996</v>
      </c>
      <c r="J19" s="3">
        <f t="shared" si="0"/>
        <v>46.94</v>
      </c>
      <c r="K19" s="191">
        <v>4</v>
      </c>
      <c r="L19" s="3">
        <v>0</v>
      </c>
      <c r="M19" s="191">
        <v>12.2</v>
      </c>
      <c r="N19" s="191">
        <v>8.9</v>
      </c>
      <c r="O19" s="191">
        <v>8.3000000000000007</v>
      </c>
    </row>
    <row r="20" spans="2:15" ht="17.25" x14ac:dyDescent="0.35">
      <c r="B20" s="172">
        <f t="shared" si="2"/>
        <v>12</v>
      </c>
      <c r="C20" s="173">
        <v>1</v>
      </c>
      <c r="D20" s="173">
        <v>1</v>
      </c>
      <c r="E20" s="174">
        <v>12</v>
      </c>
      <c r="F20" s="3">
        <f t="shared" si="1"/>
        <v>39.200000000000003</v>
      </c>
      <c r="G20" s="3">
        <f t="shared" si="0"/>
        <v>35.6</v>
      </c>
      <c r="H20" s="3">
        <f t="shared" si="0"/>
        <v>57.019999999999996</v>
      </c>
      <c r="I20" s="3">
        <f t="shared" si="0"/>
        <v>42.08</v>
      </c>
      <c r="J20" s="3">
        <f t="shared" si="0"/>
        <v>51.08</v>
      </c>
      <c r="K20" s="191">
        <v>4</v>
      </c>
      <c r="L20" s="3">
        <v>2</v>
      </c>
      <c r="M20" s="191">
        <v>13.9</v>
      </c>
      <c r="N20" s="191">
        <v>5.6</v>
      </c>
      <c r="O20" s="191">
        <v>10.6</v>
      </c>
    </row>
    <row r="21" spans="2:15" ht="17.25" x14ac:dyDescent="0.35">
      <c r="B21" s="172">
        <f t="shared" si="2"/>
        <v>13</v>
      </c>
      <c r="C21" s="173">
        <v>1</v>
      </c>
      <c r="D21" s="173">
        <v>1</v>
      </c>
      <c r="E21" s="174">
        <v>13</v>
      </c>
      <c r="F21" s="3">
        <f t="shared" si="1"/>
        <v>39.200000000000003</v>
      </c>
      <c r="G21" s="3">
        <f t="shared" si="0"/>
        <v>37.4</v>
      </c>
      <c r="H21" s="3">
        <f t="shared" si="0"/>
        <v>59</v>
      </c>
      <c r="I21" s="3">
        <f t="shared" si="0"/>
        <v>39.019999999999996</v>
      </c>
      <c r="J21" s="3">
        <f t="shared" si="0"/>
        <v>55.94</v>
      </c>
      <c r="K21" s="191">
        <v>4</v>
      </c>
      <c r="L21" s="3">
        <v>3</v>
      </c>
      <c r="M21" s="191">
        <v>15</v>
      </c>
      <c r="N21" s="191">
        <v>3.9</v>
      </c>
      <c r="O21" s="191">
        <v>13.3</v>
      </c>
    </row>
    <row r="22" spans="2:15" ht="17.25" x14ac:dyDescent="0.35">
      <c r="B22" s="172">
        <f t="shared" si="2"/>
        <v>14</v>
      </c>
      <c r="C22" s="173">
        <v>1</v>
      </c>
      <c r="D22" s="173">
        <v>1</v>
      </c>
      <c r="E22" s="174">
        <v>14</v>
      </c>
      <c r="F22" s="3">
        <f t="shared" si="1"/>
        <v>42.8</v>
      </c>
      <c r="G22" s="3">
        <f t="shared" si="0"/>
        <v>39.200000000000003</v>
      </c>
      <c r="H22" s="3">
        <f t="shared" si="0"/>
        <v>60.980000000000004</v>
      </c>
      <c r="I22" s="3">
        <f t="shared" si="0"/>
        <v>44.06</v>
      </c>
      <c r="J22" s="3">
        <f t="shared" si="0"/>
        <v>60.08</v>
      </c>
      <c r="K22" s="191">
        <v>6</v>
      </c>
      <c r="L22" s="3">
        <v>4</v>
      </c>
      <c r="M22" s="191">
        <v>16.100000000000001</v>
      </c>
      <c r="N22" s="191">
        <v>6.7</v>
      </c>
      <c r="O22" s="191">
        <v>15.6</v>
      </c>
    </row>
    <row r="23" spans="2:15" ht="17.25" x14ac:dyDescent="0.35">
      <c r="B23" s="172">
        <f t="shared" si="2"/>
        <v>15</v>
      </c>
      <c r="C23" s="173">
        <v>1</v>
      </c>
      <c r="D23" s="173">
        <v>1</v>
      </c>
      <c r="E23" s="174">
        <v>15</v>
      </c>
      <c r="F23" s="3">
        <f t="shared" si="1"/>
        <v>42.44</v>
      </c>
      <c r="G23" s="3">
        <f t="shared" si="0"/>
        <v>41</v>
      </c>
      <c r="H23" s="3">
        <f t="shared" si="0"/>
        <v>62.06</v>
      </c>
      <c r="I23" s="3">
        <f t="shared" si="0"/>
        <v>39.92</v>
      </c>
      <c r="J23" s="3">
        <f t="shared" si="0"/>
        <v>60.980000000000004</v>
      </c>
      <c r="K23" s="191">
        <v>5.8</v>
      </c>
      <c r="L23" s="3">
        <v>5</v>
      </c>
      <c r="M23" s="191">
        <v>16.7</v>
      </c>
      <c r="N23" s="191">
        <v>4.4000000000000004</v>
      </c>
      <c r="O23" s="191">
        <v>16.100000000000001</v>
      </c>
    </row>
    <row r="24" spans="2:15" ht="17.25" x14ac:dyDescent="0.35">
      <c r="B24" s="172">
        <f t="shared" si="2"/>
        <v>16</v>
      </c>
      <c r="C24" s="173">
        <v>1</v>
      </c>
      <c r="D24" s="173">
        <v>1</v>
      </c>
      <c r="E24" s="174">
        <v>16</v>
      </c>
      <c r="F24" s="3">
        <f t="shared" si="1"/>
        <v>41</v>
      </c>
      <c r="G24" s="3">
        <f t="shared" si="0"/>
        <v>42.8</v>
      </c>
      <c r="H24" s="3">
        <f t="shared" si="0"/>
        <v>60.980000000000004</v>
      </c>
      <c r="I24" s="3">
        <f t="shared" si="0"/>
        <v>39.019999999999996</v>
      </c>
      <c r="J24" s="3">
        <f t="shared" si="0"/>
        <v>60.08</v>
      </c>
      <c r="K24" s="191">
        <v>5</v>
      </c>
      <c r="L24" s="3">
        <v>6</v>
      </c>
      <c r="M24" s="191">
        <v>16.100000000000001</v>
      </c>
      <c r="N24" s="191">
        <v>3.9</v>
      </c>
      <c r="O24" s="191">
        <v>15.6</v>
      </c>
    </row>
    <row r="25" spans="2:15" ht="17.25" x14ac:dyDescent="0.35">
      <c r="B25" s="172">
        <f t="shared" si="2"/>
        <v>17</v>
      </c>
      <c r="C25" s="173">
        <v>1</v>
      </c>
      <c r="D25" s="173">
        <v>1</v>
      </c>
      <c r="E25" s="174">
        <v>17</v>
      </c>
      <c r="F25" s="3">
        <f t="shared" si="1"/>
        <v>37.4</v>
      </c>
      <c r="G25" s="3">
        <f t="shared" ref="G25:G88" si="3">(9/5)*L25+32</f>
        <v>33.799999999999997</v>
      </c>
      <c r="H25" s="3">
        <f t="shared" ref="H25:H88" si="4">(9/5)*M25+32</f>
        <v>59</v>
      </c>
      <c r="I25" s="3">
        <f t="shared" ref="I25:I88" si="5">(9/5)*N25+32</f>
        <v>37.04</v>
      </c>
      <c r="J25" s="3">
        <f t="shared" ref="J25:J88" si="6">(9/5)*O25+32</f>
        <v>53.06</v>
      </c>
      <c r="K25" s="191">
        <v>3</v>
      </c>
      <c r="L25" s="3">
        <v>1</v>
      </c>
      <c r="M25" s="191">
        <v>15</v>
      </c>
      <c r="N25" s="191">
        <v>2.8</v>
      </c>
      <c r="O25" s="191">
        <v>11.7</v>
      </c>
    </row>
    <row r="26" spans="2:15" ht="17.25" x14ac:dyDescent="0.35">
      <c r="B26" s="172">
        <f t="shared" si="2"/>
        <v>18</v>
      </c>
      <c r="C26" s="173">
        <v>1</v>
      </c>
      <c r="D26" s="173">
        <v>1</v>
      </c>
      <c r="E26" s="174">
        <v>18</v>
      </c>
      <c r="F26" s="3">
        <f t="shared" si="1"/>
        <v>30.2</v>
      </c>
      <c r="G26" s="3">
        <f t="shared" si="3"/>
        <v>30.2</v>
      </c>
      <c r="H26" s="3">
        <f t="shared" si="4"/>
        <v>53.06</v>
      </c>
      <c r="I26" s="3">
        <f t="shared" si="5"/>
        <v>35.06</v>
      </c>
      <c r="J26" s="3">
        <f t="shared" si="6"/>
        <v>46.04</v>
      </c>
      <c r="K26" s="191">
        <v>-1</v>
      </c>
      <c r="L26" s="3">
        <v>-1</v>
      </c>
      <c r="M26" s="191">
        <v>11.7</v>
      </c>
      <c r="N26" s="191">
        <v>1.7</v>
      </c>
      <c r="O26" s="191">
        <v>7.8</v>
      </c>
    </row>
    <row r="27" spans="2:15" ht="17.25" x14ac:dyDescent="0.35">
      <c r="B27" s="172">
        <f t="shared" si="2"/>
        <v>19</v>
      </c>
      <c r="C27" s="173">
        <v>1</v>
      </c>
      <c r="D27" s="173">
        <v>1</v>
      </c>
      <c r="E27" s="174">
        <v>19</v>
      </c>
      <c r="F27" s="3">
        <f t="shared" si="1"/>
        <v>30.2</v>
      </c>
      <c r="G27" s="3">
        <f t="shared" si="3"/>
        <v>26.6</v>
      </c>
      <c r="H27" s="3">
        <f t="shared" si="4"/>
        <v>48.92</v>
      </c>
      <c r="I27" s="3">
        <f t="shared" si="5"/>
        <v>35.06</v>
      </c>
      <c r="J27" s="3">
        <f t="shared" si="6"/>
        <v>44.06</v>
      </c>
      <c r="K27" s="191">
        <v>-1</v>
      </c>
      <c r="L27" s="3">
        <v>-3</v>
      </c>
      <c r="M27" s="191">
        <v>9.4</v>
      </c>
      <c r="N27" s="191">
        <v>1.7</v>
      </c>
      <c r="O27" s="191">
        <v>6.7</v>
      </c>
    </row>
    <row r="28" spans="2:15" ht="17.25" x14ac:dyDescent="0.35">
      <c r="B28" s="172">
        <f t="shared" si="2"/>
        <v>20</v>
      </c>
      <c r="C28" s="173">
        <v>1</v>
      </c>
      <c r="D28" s="173">
        <v>1</v>
      </c>
      <c r="E28" s="174">
        <v>20</v>
      </c>
      <c r="F28" s="3">
        <f t="shared" si="1"/>
        <v>30.2</v>
      </c>
      <c r="G28" s="3">
        <f t="shared" si="3"/>
        <v>23</v>
      </c>
      <c r="H28" s="3">
        <f t="shared" si="4"/>
        <v>48.92</v>
      </c>
      <c r="I28" s="3">
        <f t="shared" si="5"/>
        <v>33.08</v>
      </c>
      <c r="J28" s="3">
        <f t="shared" si="6"/>
        <v>46.04</v>
      </c>
      <c r="K28" s="191">
        <v>-1</v>
      </c>
      <c r="L28" s="3">
        <v>-5</v>
      </c>
      <c r="M28" s="191">
        <v>9.4</v>
      </c>
      <c r="N28" s="191">
        <v>0.6</v>
      </c>
      <c r="O28" s="191">
        <v>7.8</v>
      </c>
    </row>
    <row r="29" spans="2:15" ht="17.25" x14ac:dyDescent="0.35">
      <c r="B29" s="172">
        <f t="shared" si="2"/>
        <v>21</v>
      </c>
      <c r="C29" s="173">
        <v>1</v>
      </c>
      <c r="D29" s="173">
        <v>1</v>
      </c>
      <c r="E29" s="174">
        <v>21</v>
      </c>
      <c r="F29" s="3">
        <f t="shared" si="1"/>
        <v>30.2</v>
      </c>
      <c r="G29" s="3">
        <f t="shared" si="3"/>
        <v>21.2</v>
      </c>
      <c r="H29" s="3">
        <f t="shared" si="4"/>
        <v>46.04</v>
      </c>
      <c r="I29" s="3">
        <f t="shared" si="5"/>
        <v>33.979999999999997</v>
      </c>
      <c r="J29" s="3">
        <f t="shared" si="6"/>
        <v>44.96</v>
      </c>
      <c r="K29" s="191">
        <v>-1</v>
      </c>
      <c r="L29" s="3">
        <v>-6</v>
      </c>
      <c r="M29" s="191">
        <v>7.8</v>
      </c>
      <c r="N29" s="191">
        <v>1.1000000000000001</v>
      </c>
      <c r="O29" s="191">
        <v>7.2</v>
      </c>
    </row>
    <row r="30" spans="2:15" ht="17.25" x14ac:dyDescent="0.35">
      <c r="B30" s="172">
        <f t="shared" si="2"/>
        <v>22</v>
      </c>
      <c r="C30" s="173">
        <v>1</v>
      </c>
      <c r="D30" s="173">
        <v>1</v>
      </c>
      <c r="E30" s="174">
        <v>22</v>
      </c>
      <c r="F30" s="3">
        <f t="shared" si="1"/>
        <v>30.2</v>
      </c>
      <c r="G30" s="3">
        <f t="shared" si="3"/>
        <v>21.2</v>
      </c>
      <c r="H30" s="3">
        <f t="shared" si="4"/>
        <v>44.96</v>
      </c>
      <c r="I30" s="3">
        <f t="shared" si="5"/>
        <v>32</v>
      </c>
      <c r="J30" s="3">
        <f t="shared" si="6"/>
        <v>44.96</v>
      </c>
      <c r="K30" s="191">
        <v>-1</v>
      </c>
      <c r="L30" s="3">
        <v>-6</v>
      </c>
      <c r="M30" s="191">
        <v>7.2</v>
      </c>
      <c r="N30" s="191">
        <v>0</v>
      </c>
      <c r="O30" s="191">
        <v>7.2</v>
      </c>
    </row>
    <row r="31" spans="2:15" ht="17.25" x14ac:dyDescent="0.35">
      <c r="B31" s="172">
        <f t="shared" si="2"/>
        <v>23</v>
      </c>
      <c r="C31" s="173">
        <v>1</v>
      </c>
      <c r="D31" s="173">
        <v>1</v>
      </c>
      <c r="E31" s="174">
        <v>23</v>
      </c>
      <c r="F31" s="3">
        <f t="shared" si="1"/>
        <v>32</v>
      </c>
      <c r="G31" s="3">
        <f t="shared" si="3"/>
        <v>19.399999999999999</v>
      </c>
      <c r="H31" s="3">
        <f t="shared" si="4"/>
        <v>44.96</v>
      </c>
      <c r="I31" s="3">
        <f t="shared" si="5"/>
        <v>30.92</v>
      </c>
      <c r="J31" s="3">
        <f t="shared" si="6"/>
        <v>41</v>
      </c>
      <c r="K31" s="191">
        <v>0</v>
      </c>
      <c r="L31" s="3">
        <v>-7</v>
      </c>
      <c r="M31" s="191">
        <v>7.2</v>
      </c>
      <c r="N31" s="191">
        <v>-0.6</v>
      </c>
      <c r="O31" s="191">
        <v>5</v>
      </c>
    </row>
    <row r="32" spans="2:15" ht="17.25" x14ac:dyDescent="0.35">
      <c r="B32" s="172">
        <f t="shared" si="2"/>
        <v>24</v>
      </c>
      <c r="C32" s="173">
        <v>1</v>
      </c>
      <c r="D32" s="173">
        <v>1</v>
      </c>
      <c r="E32" s="174">
        <v>24</v>
      </c>
      <c r="F32" s="3">
        <f t="shared" si="1"/>
        <v>32</v>
      </c>
      <c r="G32" s="3">
        <f t="shared" si="3"/>
        <v>17.600000000000001</v>
      </c>
      <c r="H32" s="3">
        <f t="shared" si="4"/>
        <v>42.980000000000004</v>
      </c>
      <c r="I32" s="3">
        <f t="shared" si="5"/>
        <v>30.92</v>
      </c>
      <c r="J32" s="3">
        <f t="shared" si="6"/>
        <v>35.96</v>
      </c>
      <c r="K32" s="191">
        <v>0</v>
      </c>
      <c r="L32" s="3">
        <v>-8</v>
      </c>
      <c r="M32" s="191">
        <v>6.1</v>
      </c>
      <c r="N32" s="191">
        <v>-0.6</v>
      </c>
      <c r="O32" s="191">
        <v>2.2000000000000002</v>
      </c>
    </row>
    <row r="33" spans="2:15" ht="17.25" x14ac:dyDescent="0.35">
      <c r="B33" s="172">
        <f t="shared" si="2"/>
        <v>25</v>
      </c>
      <c r="C33" s="173">
        <v>1</v>
      </c>
      <c r="D33" s="173">
        <v>2</v>
      </c>
      <c r="E33" s="174">
        <v>1</v>
      </c>
      <c r="F33" s="3">
        <f t="shared" si="1"/>
        <v>26.6</v>
      </c>
      <c r="G33" s="3">
        <f t="shared" si="3"/>
        <v>17.600000000000001</v>
      </c>
      <c r="H33" s="3">
        <f t="shared" si="4"/>
        <v>44.06</v>
      </c>
      <c r="I33" s="3">
        <f t="shared" si="5"/>
        <v>32</v>
      </c>
      <c r="J33" s="3">
        <f t="shared" si="6"/>
        <v>33.979999999999997</v>
      </c>
      <c r="K33" s="191">
        <v>-3</v>
      </c>
      <c r="L33" s="3">
        <v>-8</v>
      </c>
      <c r="M33" s="191">
        <v>6.7</v>
      </c>
      <c r="N33" s="191">
        <v>0</v>
      </c>
      <c r="O33" s="191">
        <v>1.1000000000000001</v>
      </c>
    </row>
    <row r="34" spans="2:15" ht="17.25" x14ac:dyDescent="0.35">
      <c r="B34" s="172">
        <f t="shared" si="2"/>
        <v>26</v>
      </c>
      <c r="C34" s="173">
        <v>1</v>
      </c>
      <c r="D34" s="173">
        <v>2</v>
      </c>
      <c r="E34" s="174">
        <v>2</v>
      </c>
      <c r="F34" s="3">
        <f t="shared" si="1"/>
        <v>24.8</v>
      </c>
      <c r="G34" s="3">
        <f t="shared" si="3"/>
        <v>15.8</v>
      </c>
      <c r="H34" s="3">
        <f t="shared" si="4"/>
        <v>42.08</v>
      </c>
      <c r="I34" s="3">
        <f t="shared" si="5"/>
        <v>32</v>
      </c>
      <c r="J34" s="3">
        <f t="shared" si="6"/>
        <v>33.08</v>
      </c>
      <c r="K34" s="191">
        <v>-4</v>
      </c>
      <c r="L34" s="3">
        <v>-9</v>
      </c>
      <c r="M34" s="191">
        <v>5.6</v>
      </c>
      <c r="N34" s="191">
        <v>0</v>
      </c>
      <c r="O34" s="191">
        <v>0.6</v>
      </c>
    </row>
    <row r="35" spans="2:15" ht="17.25" x14ac:dyDescent="0.35">
      <c r="B35" s="172">
        <f t="shared" si="2"/>
        <v>27</v>
      </c>
      <c r="C35" s="173">
        <v>1</v>
      </c>
      <c r="D35" s="173">
        <v>2</v>
      </c>
      <c r="E35" s="174">
        <v>3</v>
      </c>
      <c r="F35" s="3">
        <f t="shared" si="1"/>
        <v>23</v>
      </c>
      <c r="G35" s="3">
        <f t="shared" si="3"/>
        <v>15.8</v>
      </c>
      <c r="H35" s="3">
        <f t="shared" si="4"/>
        <v>41</v>
      </c>
      <c r="I35" s="3">
        <f t="shared" si="5"/>
        <v>30.92</v>
      </c>
      <c r="J35" s="3">
        <f t="shared" si="6"/>
        <v>30.02</v>
      </c>
      <c r="K35" s="191">
        <v>-5</v>
      </c>
      <c r="L35" s="3">
        <v>-9</v>
      </c>
      <c r="M35" s="191">
        <v>5</v>
      </c>
      <c r="N35" s="191">
        <v>-0.6</v>
      </c>
      <c r="O35" s="191">
        <v>-1.1000000000000001</v>
      </c>
    </row>
    <row r="36" spans="2:15" ht="17.25" x14ac:dyDescent="0.35">
      <c r="B36" s="172">
        <f t="shared" si="2"/>
        <v>28</v>
      </c>
      <c r="C36" s="173">
        <v>1</v>
      </c>
      <c r="D36" s="173">
        <v>2</v>
      </c>
      <c r="E36" s="174">
        <v>4</v>
      </c>
      <c r="F36" s="3">
        <f t="shared" si="1"/>
        <v>26.6</v>
      </c>
      <c r="G36" s="3">
        <f t="shared" si="3"/>
        <v>15.8</v>
      </c>
      <c r="H36" s="3">
        <f t="shared" si="4"/>
        <v>39.019999999999996</v>
      </c>
      <c r="I36" s="3">
        <f t="shared" si="5"/>
        <v>30.92</v>
      </c>
      <c r="J36" s="3">
        <f t="shared" si="6"/>
        <v>28.94</v>
      </c>
      <c r="K36" s="191">
        <v>-3</v>
      </c>
      <c r="L36" s="3">
        <v>-9</v>
      </c>
      <c r="M36" s="191">
        <v>3.9</v>
      </c>
      <c r="N36" s="191">
        <v>-0.6</v>
      </c>
      <c r="O36" s="191">
        <v>-1.7</v>
      </c>
    </row>
    <row r="37" spans="2:15" ht="17.25" x14ac:dyDescent="0.35">
      <c r="B37" s="172">
        <f t="shared" si="2"/>
        <v>29</v>
      </c>
      <c r="C37" s="173">
        <v>1</v>
      </c>
      <c r="D37" s="173">
        <v>2</v>
      </c>
      <c r="E37" s="174">
        <v>5</v>
      </c>
      <c r="F37" s="3">
        <f t="shared" si="1"/>
        <v>28.4</v>
      </c>
      <c r="G37" s="3">
        <f t="shared" si="3"/>
        <v>15.8</v>
      </c>
      <c r="H37" s="3">
        <f t="shared" si="4"/>
        <v>44.96</v>
      </c>
      <c r="I37" s="3">
        <f t="shared" si="5"/>
        <v>28.94</v>
      </c>
      <c r="J37" s="3">
        <f t="shared" si="6"/>
        <v>28.04</v>
      </c>
      <c r="K37" s="191">
        <v>-2</v>
      </c>
      <c r="L37" s="3">
        <v>-9</v>
      </c>
      <c r="M37" s="191">
        <v>7.2</v>
      </c>
      <c r="N37" s="191">
        <v>-1.7</v>
      </c>
      <c r="O37" s="191">
        <v>-2.2000000000000002</v>
      </c>
    </row>
    <row r="38" spans="2:15" ht="17.25" x14ac:dyDescent="0.35">
      <c r="B38" s="172">
        <f t="shared" si="2"/>
        <v>30</v>
      </c>
      <c r="C38" s="173">
        <v>1</v>
      </c>
      <c r="D38" s="173">
        <v>2</v>
      </c>
      <c r="E38" s="174">
        <v>6</v>
      </c>
      <c r="F38" s="3">
        <f t="shared" si="1"/>
        <v>26.6</v>
      </c>
      <c r="G38" s="3">
        <f t="shared" si="3"/>
        <v>15.8</v>
      </c>
      <c r="H38" s="3">
        <f t="shared" si="4"/>
        <v>48.92</v>
      </c>
      <c r="I38" s="3">
        <f t="shared" si="5"/>
        <v>28.94</v>
      </c>
      <c r="J38" s="3">
        <f t="shared" si="6"/>
        <v>24.08</v>
      </c>
      <c r="K38" s="191">
        <v>-3</v>
      </c>
      <c r="L38" s="3">
        <v>-9</v>
      </c>
      <c r="M38" s="191">
        <v>9.4</v>
      </c>
      <c r="N38" s="191">
        <v>-1.7</v>
      </c>
      <c r="O38" s="191">
        <v>-4.4000000000000004</v>
      </c>
    </row>
    <row r="39" spans="2:15" ht="17.25" x14ac:dyDescent="0.35">
      <c r="B39" s="172">
        <f t="shared" si="2"/>
        <v>31</v>
      </c>
      <c r="C39" s="173">
        <v>1</v>
      </c>
      <c r="D39" s="173">
        <v>2</v>
      </c>
      <c r="E39" s="174">
        <v>7</v>
      </c>
      <c r="F39" s="3">
        <f t="shared" si="1"/>
        <v>28.4</v>
      </c>
      <c r="G39" s="3">
        <f t="shared" si="3"/>
        <v>15.8</v>
      </c>
      <c r="H39" s="3">
        <f t="shared" si="4"/>
        <v>42.980000000000004</v>
      </c>
      <c r="I39" s="3">
        <f t="shared" si="5"/>
        <v>28.94</v>
      </c>
      <c r="J39" s="3">
        <f t="shared" si="6"/>
        <v>26.060000000000002</v>
      </c>
      <c r="K39" s="191">
        <v>-2</v>
      </c>
      <c r="L39" s="3">
        <v>-9</v>
      </c>
      <c r="M39" s="191">
        <v>6.1</v>
      </c>
      <c r="N39" s="191">
        <v>-1.7</v>
      </c>
      <c r="O39" s="191">
        <v>-3.3</v>
      </c>
    </row>
    <row r="40" spans="2:15" ht="17.25" x14ac:dyDescent="0.35">
      <c r="B40" s="172">
        <f t="shared" si="2"/>
        <v>32</v>
      </c>
      <c r="C40" s="173">
        <v>1</v>
      </c>
      <c r="D40" s="173">
        <v>2</v>
      </c>
      <c r="E40" s="174">
        <v>8</v>
      </c>
      <c r="F40" s="3">
        <f t="shared" si="1"/>
        <v>24.8</v>
      </c>
      <c r="G40" s="3">
        <f t="shared" si="3"/>
        <v>17.600000000000001</v>
      </c>
      <c r="H40" s="3">
        <f t="shared" si="4"/>
        <v>48.019999999999996</v>
      </c>
      <c r="I40" s="3">
        <f t="shared" si="5"/>
        <v>24.98</v>
      </c>
      <c r="J40" s="3">
        <f t="shared" si="6"/>
        <v>28.04</v>
      </c>
      <c r="K40" s="191">
        <v>-4</v>
      </c>
      <c r="L40" s="3">
        <v>-8</v>
      </c>
      <c r="M40" s="191">
        <v>8.9</v>
      </c>
      <c r="N40" s="191">
        <v>-3.9</v>
      </c>
      <c r="O40" s="191">
        <v>-2.2000000000000002</v>
      </c>
    </row>
    <row r="41" spans="2:15" ht="17.25" x14ac:dyDescent="0.35">
      <c r="B41" s="172">
        <f t="shared" si="2"/>
        <v>33</v>
      </c>
      <c r="C41" s="173">
        <v>1</v>
      </c>
      <c r="D41" s="173">
        <v>2</v>
      </c>
      <c r="E41" s="174">
        <v>9</v>
      </c>
      <c r="F41" s="3">
        <f t="shared" si="1"/>
        <v>30.2</v>
      </c>
      <c r="G41" s="3">
        <f t="shared" si="3"/>
        <v>21.2</v>
      </c>
      <c r="H41" s="3">
        <f t="shared" si="4"/>
        <v>53.96</v>
      </c>
      <c r="I41" s="3">
        <f t="shared" si="5"/>
        <v>26.96</v>
      </c>
      <c r="J41" s="3">
        <f t="shared" si="6"/>
        <v>33.979999999999997</v>
      </c>
      <c r="K41" s="191">
        <v>-1</v>
      </c>
      <c r="L41" s="3">
        <v>-6</v>
      </c>
      <c r="M41" s="191">
        <v>12.2</v>
      </c>
      <c r="N41" s="191">
        <v>-2.8</v>
      </c>
      <c r="O41" s="191">
        <v>1.1000000000000001</v>
      </c>
    </row>
    <row r="42" spans="2:15" ht="17.25" x14ac:dyDescent="0.35">
      <c r="B42" s="172">
        <f t="shared" si="2"/>
        <v>34</v>
      </c>
      <c r="C42" s="173">
        <v>1</v>
      </c>
      <c r="D42" s="173">
        <v>2</v>
      </c>
      <c r="E42" s="174">
        <v>10</v>
      </c>
      <c r="F42" s="3">
        <f t="shared" si="1"/>
        <v>28.4</v>
      </c>
      <c r="G42" s="3">
        <f t="shared" si="3"/>
        <v>28.4</v>
      </c>
      <c r="H42" s="3">
        <f t="shared" si="4"/>
        <v>55.94</v>
      </c>
      <c r="I42" s="3">
        <f t="shared" si="5"/>
        <v>30.92</v>
      </c>
      <c r="J42" s="3">
        <f t="shared" si="6"/>
        <v>39.92</v>
      </c>
      <c r="K42" s="191">
        <v>-2</v>
      </c>
      <c r="L42" s="3">
        <v>-2</v>
      </c>
      <c r="M42" s="191">
        <v>13.3</v>
      </c>
      <c r="N42" s="191">
        <v>-0.6</v>
      </c>
      <c r="O42" s="191">
        <v>4.4000000000000004</v>
      </c>
    </row>
    <row r="43" spans="2:15" ht="17.25" x14ac:dyDescent="0.35">
      <c r="B43" s="172">
        <f t="shared" si="2"/>
        <v>35</v>
      </c>
      <c r="C43" s="173">
        <v>1</v>
      </c>
      <c r="D43" s="173">
        <v>2</v>
      </c>
      <c r="E43" s="174">
        <v>11</v>
      </c>
      <c r="F43" s="3">
        <f t="shared" si="1"/>
        <v>30.2</v>
      </c>
      <c r="G43" s="3">
        <f t="shared" si="3"/>
        <v>30.2</v>
      </c>
      <c r="H43" s="3">
        <f t="shared" si="4"/>
        <v>60.08</v>
      </c>
      <c r="I43" s="3">
        <f t="shared" si="5"/>
        <v>35.06</v>
      </c>
      <c r="J43" s="3">
        <f t="shared" si="6"/>
        <v>46.04</v>
      </c>
      <c r="K43" s="191">
        <v>-1</v>
      </c>
      <c r="L43" s="3">
        <v>-1</v>
      </c>
      <c r="M43" s="191">
        <v>15.6</v>
      </c>
      <c r="N43" s="191">
        <v>1.7</v>
      </c>
      <c r="O43" s="191">
        <v>7.8</v>
      </c>
    </row>
    <row r="44" spans="2:15" ht="17.25" x14ac:dyDescent="0.35">
      <c r="B44" s="172">
        <f t="shared" si="2"/>
        <v>36</v>
      </c>
      <c r="C44" s="173">
        <v>1</v>
      </c>
      <c r="D44" s="173">
        <v>2</v>
      </c>
      <c r="E44" s="174">
        <v>12</v>
      </c>
      <c r="F44" s="3">
        <f t="shared" si="1"/>
        <v>32</v>
      </c>
      <c r="G44" s="3">
        <f t="shared" si="3"/>
        <v>33.799999999999997</v>
      </c>
      <c r="H44" s="3">
        <f t="shared" si="4"/>
        <v>60.980000000000004</v>
      </c>
      <c r="I44" s="3">
        <f t="shared" si="5"/>
        <v>33.979999999999997</v>
      </c>
      <c r="J44" s="3">
        <f t="shared" si="6"/>
        <v>51.08</v>
      </c>
      <c r="K44" s="191">
        <v>0</v>
      </c>
      <c r="L44" s="3">
        <v>1</v>
      </c>
      <c r="M44" s="191">
        <v>16.100000000000001</v>
      </c>
      <c r="N44" s="191">
        <v>1.1000000000000001</v>
      </c>
      <c r="O44" s="191">
        <v>10.6</v>
      </c>
    </row>
    <row r="45" spans="2:15" ht="17.25" x14ac:dyDescent="0.35">
      <c r="B45" s="172">
        <f t="shared" si="2"/>
        <v>37</v>
      </c>
      <c r="C45" s="173">
        <v>1</v>
      </c>
      <c r="D45" s="173">
        <v>2</v>
      </c>
      <c r="E45" s="174">
        <v>13</v>
      </c>
      <c r="F45" s="3">
        <f t="shared" si="1"/>
        <v>32</v>
      </c>
      <c r="G45" s="3">
        <f t="shared" si="3"/>
        <v>33.799999999999997</v>
      </c>
      <c r="H45" s="3">
        <f t="shared" si="4"/>
        <v>62.06</v>
      </c>
      <c r="I45" s="3">
        <f t="shared" si="5"/>
        <v>35.96</v>
      </c>
      <c r="J45" s="3">
        <f t="shared" si="6"/>
        <v>55.040000000000006</v>
      </c>
      <c r="K45" s="191">
        <v>0</v>
      </c>
      <c r="L45" s="3">
        <v>1</v>
      </c>
      <c r="M45" s="191">
        <v>16.7</v>
      </c>
      <c r="N45" s="191">
        <v>2.2000000000000002</v>
      </c>
      <c r="O45" s="191">
        <v>12.8</v>
      </c>
    </row>
    <row r="46" spans="2:15" ht="17.25" x14ac:dyDescent="0.35">
      <c r="B46" s="172">
        <f t="shared" si="2"/>
        <v>38</v>
      </c>
      <c r="C46" s="173">
        <v>1</v>
      </c>
      <c r="D46" s="173">
        <v>2</v>
      </c>
      <c r="E46" s="174">
        <v>14</v>
      </c>
      <c r="F46" s="3">
        <f t="shared" si="1"/>
        <v>32</v>
      </c>
      <c r="G46" s="3">
        <f t="shared" si="3"/>
        <v>33.799999999999997</v>
      </c>
      <c r="H46" s="3">
        <f t="shared" si="4"/>
        <v>62.96</v>
      </c>
      <c r="I46" s="3">
        <f t="shared" si="5"/>
        <v>37.04</v>
      </c>
      <c r="J46" s="3">
        <f t="shared" si="6"/>
        <v>57.019999999999996</v>
      </c>
      <c r="K46" s="191">
        <v>0</v>
      </c>
      <c r="L46" s="3">
        <v>1</v>
      </c>
      <c r="M46" s="191">
        <v>17.2</v>
      </c>
      <c r="N46" s="191">
        <v>2.8</v>
      </c>
      <c r="O46" s="191">
        <v>13.9</v>
      </c>
    </row>
    <row r="47" spans="2:15" ht="17.25" x14ac:dyDescent="0.35">
      <c r="B47" s="172">
        <f t="shared" si="2"/>
        <v>39</v>
      </c>
      <c r="C47" s="173">
        <v>1</v>
      </c>
      <c r="D47" s="173">
        <v>2</v>
      </c>
      <c r="E47" s="174">
        <v>15</v>
      </c>
      <c r="F47" s="3">
        <f t="shared" si="1"/>
        <v>32</v>
      </c>
      <c r="G47" s="3">
        <f t="shared" si="3"/>
        <v>33.799999999999997</v>
      </c>
      <c r="H47" s="3">
        <f t="shared" si="4"/>
        <v>64.039999999999992</v>
      </c>
      <c r="I47" s="3">
        <f t="shared" si="5"/>
        <v>35.06</v>
      </c>
      <c r="J47" s="3">
        <f t="shared" si="6"/>
        <v>57.92</v>
      </c>
      <c r="K47" s="191">
        <v>0</v>
      </c>
      <c r="L47" s="3">
        <v>1</v>
      </c>
      <c r="M47" s="191">
        <v>17.8</v>
      </c>
      <c r="N47" s="191">
        <v>1.7</v>
      </c>
      <c r="O47" s="191">
        <v>14.4</v>
      </c>
    </row>
    <row r="48" spans="2:15" ht="17.25" x14ac:dyDescent="0.35">
      <c r="B48" s="172">
        <f t="shared" si="2"/>
        <v>40</v>
      </c>
      <c r="C48" s="173">
        <v>1</v>
      </c>
      <c r="D48" s="173">
        <v>2</v>
      </c>
      <c r="E48" s="174">
        <v>16</v>
      </c>
      <c r="F48" s="3">
        <f t="shared" si="1"/>
        <v>32</v>
      </c>
      <c r="G48" s="3">
        <f t="shared" si="3"/>
        <v>33.799999999999997</v>
      </c>
      <c r="H48" s="3">
        <f t="shared" si="4"/>
        <v>62.96</v>
      </c>
      <c r="I48" s="3">
        <f t="shared" si="5"/>
        <v>33.979999999999997</v>
      </c>
      <c r="J48" s="3">
        <f t="shared" si="6"/>
        <v>57.92</v>
      </c>
      <c r="K48" s="191">
        <v>0</v>
      </c>
      <c r="L48" s="3">
        <v>1</v>
      </c>
      <c r="M48" s="191">
        <v>17.2</v>
      </c>
      <c r="N48" s="191">
        <v>1.1000000000000001</v>
      </c>
      <c r="O48" s="191">
        <v>14.4</v>
      </c>
    </row>
    <row r="49" spans="2:15" ht="17.25" x14ac:dyDescent="0.35">
      <c r="B49" s="172">
        <f t="shared" si="2"/>
        <v>41</v>
      </c>
      <c r="C49" s="173">
        <v>1</v>
      </c>
      <c r="D49" s="173">
        <v>2</v>
      </c>
      <c r="E49" s="174">
        <v>17</v>
      </c>
      <c r="F49" s="3">
        <f t="shared" si="1"/>
        <v>30.2</v>
      </c>
      <c r="G49" s="3">
        <f t="shared" si="3"/>
        <v>32</v>
      </c>
      <c r="H49" s="3">
        <f t="shared" si="4"/>
        <v>60.980000000000004</v>
      </c>
      <c r="I49" s="3">
        <f t="shared" si="5"/>
        <v>32</v>
      </c>
      <c r="J49" s="3">
        <f t="shared" si="6"/>
        <v>51.980000000000004</v>
      </c>
      <c r="K49" s="191">
        <v>-1</v>
      </c>
      <c r="L49" s="3">
        <v>0</v>
      </c>
      <c r="M49" s="191">
        <v>16.100000000000001</v>
      </c>
      <c r="N49" s="191">
        <v>0</v>
      </c>
      <c r="O49" s="191">
        <v>11.1</v>
      </c>
    </row>
    <row r="50" spans="2:15" ht="17.25" x14ac:dyDescent="0.35">
      <c r="B50" s="172">
        <f t="shared" si="2"/>
        <v>42</v>
      </c>
      <c r="C50" s="173">
        <v>1</v>
      </c>
      <c r="D50" s="173">
        <v>2</v>
      </c>
      <c r="E50" s="174">
        <v>18</v>
      </c>
      <c r="F50" s="3">
        <f t="shared" si="1"/>
        <v>28.4</v>
      </c>
      <c r="G50" s="3">
        <f t="shared" si="3"/>
        <v>30.2</v>
      </c>
      <c r="H50" s="3">
        <f t="shared" si="4"/>
        <v>57.019999999999996</v>
      </c>
      <c r="I50" s="3">
        <f t="shared" si="5"/>
        <v>30.92</v>
      </c>
      <c r="J50" s="3">
        <f t="shared" si="6"/>
        <v>44.96</v>
      </c>
      <c r="K50" s="191">
        <v>-2</v>
      </c>
      <c r="L50" s="3">
        <v>-1</v>
      </c>
      <c r="M50" s="191">
        <v>13.9</v>
      </c>
      <c r="N50" s="191">
        <v>-0.6</v>
      </c>
      <c r="O50" s="191">
        <v>7.2</v>
      </c>
    </row>
    <row r="51" spans="2:15" ht="17.25" x14ac:dyDescent="0.35">
      <c r="B51" s="172">
        <f t="shared" si="2"/>
        <v>43</v>
      </c>
      <c r="C51" s="173">
        <v>1</v>
      </c>
      <c r="D51" s="173">
        <v>2</v>
      </c>
      <c r="E51" s="174">
        <v>19</v>
      </c>
      <c r="F51" s="3">
        <f t="shared" si="1"/>
        <v>28.4</v>
      </c>
      <c r="G51" s="3">
        <f t="shared" si="3"/>
        <v>30.2</v>
      </c>
      <c r="H51" s="3">
        <f t="shared" si="4"/>
        <v>57.92</v>
      </c>
      <c r="I51" s="3">
        <f t="shared" si="5"/>
        <v>26.96</v>
      </c>
      <c r="J51" s="3">
        <f t="shared" si="6"/>
        <v>39.019999999999996</v>
      </c>
      <c r="K51" s="191">
        <v>-2</v>
      </c>
      <c r="L51" s="3">
        <v>-1</v>
      </c>
      <c r="M51" s="191">
        <v>14.4</v>
      </c>
      <c r="N51" s="191">
        <v>-2.8</v>
      </c>
      <c r="O51" s="191">
        <v>3.9</v>
      </c>
    </row>
    <row r="52" spans="2:15" ht="17.25" x14ac:dyDescent="0.35">
      <c r="B52" s="172">
        <f t="shared" si="2"/>
        <v>44</v>
      </c>
      <c r="C52" s="173">
        <v>1</v>
      </c>
      <c r="D52" s="173">
        <v>2</v>
      </c>
      <c r="E52" s="174">
        <v>20</v>
      </c>
      <c r="F52" s="3">
        <f t="shared" si="1"/>
        <v>26.6</v>
      </c>
      <c r="G52" s="3">
        <f t="shared" si="3"/>
        <v>28.4</v>
      </c>
      <c r="H52" s="3">
        <f t="shared" si="4"/>
        <v>55.040000000000006</v>
      </c>
      <c r="I52" s="3">
        <f t="shared" si="5"/>
        <v>28.04</v>
      </c>
      <c r="J52" s="3">
        <f t="shared" si="6"/>
        <v>39.019999999999996</v>
      </c>
      <c r="K52" s="191">
        <v>-3</v>
      </c>
      <c r="L52" s="3">
        <v>-2</v>
      </c>
      <c r="M52" s="191">
        <v>12.8</v>
      </c>
      <c r="N52" s="191">
        <v>-2.2000000000000002</v>
      </c>
      <c r="O52" s="191">
        <v>3.9</v>
      </c>
    </row>
    <row r="53" spans="2:15" ht="17.25" x14ac:dyDescent="0.35">
      <c r="B53" s="172">
        <f t="shared" si="2"/>
        <v>45</v>
      </c>
      <c r="C53" s="173">
        <v>1</v>
      </c>
      <c r="D53" s="173">
        <v>2</v>
      </c>
      <c r="E53" s="174">
        <v>21</v>
      </c>
      <c r="F53" s="3">
        <f t="shared" si="1"/>
        <v>26.6</v>
      </c>
      <c r="G53" s="3">
        <f t="shared" si="3"/>
        <v>26.6</v>
      </c>
      <c r="H53" s="3">
        <f t="shared" si="4"/>
        <v>50</v>
      </c>
      <c r="I53" s="3">
        <f t="shared" si="5"/>
        <v>24.08</v>
      </c>
      <c r="J53" s="3">
        <f t="shared" si="6"/>
        <v>37.04</v>
      </c>
      <c r="K53" s="191">
        <v>-3</v>
      </c>
      <c r="L53" s="3">
        <v>-3</v>
      </c>
      <c r="M53" s="191">
        <v>10</v>
      </c>
      <c r="N53" s="191">
        <v>-4.4000000000000004</v>
      </c>
      <c r="O53" s="191">
        <v>2.8</v>
      </c>
    </row>
    <row r="54" spans="2:15" ht="17.25" x14ac:dyDescent="0.35">
      <c r="B54" s="172">
        <f t="shared" si="2"/>
        <v>46</v>
      </c>
      <c r="C54" s="173">
        <v>1</v>
      </c>
      <c r="D54" s="173">
        <v>2</v>
      </c>
      <c r="E54" s="174">
        <v>22</v>
      </c>
      <c r="F54" s="3">
        <f t="shared" si="1"/>
        <v>24.8</v>
      </c>
      <c r="G54" s="3">
        <f t="shared" si="3"/>
        <v>28.4</v>
      </c>
      <c r="H54" s="3">
        <f t="shared" si="4"/>
        <v>53.96</v>
      </c>
      <c r="I54" s="3">
        <f t="shared" si="5"/>
        <v>21.92</v>
      </c>
      <c r="J54" s="3">
        <f t="shared" si="6"/>
        <v>37.04</v>
      </c>
      <c r="K54" s="191">
        <v>-4</v>
      </c>
      <c r="L54" s="3">
        <v>-2</v>
      </c>
      <c r="M54" s="191">
        <v>12.2</v>
      </c>
      <c r="N54" s="191">
        <v>-5.6</v>
      </c>
      <c r="O54" s="191">
        <v>2.8</v>
      </c>
    </row>
    <row r="55" spans="2:15" ht="17.25" x14ac:dyDescent="0.35">
      <c r="B55" s="172">
        <f t="shared" si="2"/>
        <v>47</v>
      </c>
      <c r="C55" s="173">
        <v>1</v>
      </c>
      <c r="D55" s="173">
        <v>2</v>
      </c>
      <c r="E55" s="174">
        <v>23</v>
      </c>
      <c r="F55" s="3">
        <f t="shared" si="1"/>
        <v>26.6</v>
      </c>
      <c r="G55" s="3">
        <f t="shared" si="3"/>
        <v>28.4</v>
      </c>
      <c r="H55" s="3">
        <f t="shared" si="4"/>
        <v>55.040000000000006</v>
      </c>
      <c r="I55" s="3">
        <f t="shared" si="5"/>
        <v>19.939999999999998</v>
      </c>
      <c r="J55" s="3">
        <f t="shared" si="6"/>
        <v>37.04</v>
      </c>
      <c r="K55" s="191">
        <v>-3</v>
      </c>
      <c r="L55" s="3">
        <v>-2</v>
      </c>
      <c r="M55" s="191">
        <v>12.8</v>
      </c>
      <c r="N55" s="191">
        <v>-6.7</v>
      </c>
      <c r="O55" s="191">
        <v>2.8</v>
      </c>
    </row>
    <row r="56" spans="2:15" ht="17.25" x14ac:dyDescent="0.35">
      <c r="B56" s="172">
        <f t="shared" si="2"/>
        <v>48</v>
      </c>
      <c r="C56" s="173">
        <v>1</v>
      </c>
      <c r="D56" s="173">
        <v>2</v>
      </c>
      <c r="E56" s="174">
        <v>24</v>
      </c>
      <c r="F56" s="3">
        <f t="shared" si="1"/>
        <v>26.6</v>
      </c>
      <c r="G56" s="3">
        <f t="shared" si="3"/>
        <v>28.4</v>
      </c>
      <c r="H56" s="3">
        <f t="shared" si="4"/>
        <v>55.040000000000006</v>
      </c>
      <c r="I56" s="3">
        <f t="shared" si="5"/>
        <v>19.04</v>
      </c>
      <c r="J56" s="3">
        <f t="shared" si="6"/>
        <v>35.06</v>
      </c>
      <c r="K56" s="191">
        <v>-3</v>
      </c>
      <c r="L56" s="3">
        <v>-2</v>
      </c>
      <c r="M56" s="191">
        <v>12.8</v>
      </c>
      <c r="N56" s="191">
        <v>-7.2</v>
      </c>
      <c r="O56" s="191">
        <v>1.7</v>
      </c>
    </row>
    <row r="57" spans="2:15" ht="17.25" x14ac:dyDescent="0.35">
      <c r="B57" s="172">
        <f t="shared" si="2"/>
        <v>49</v>
      </c>
      <c r="C57" s="173">
        <v>1</v>
      </c>
      <c r="D57" s="173">
        <v>3</v>
      </c>
      <c r="E57" s="174">
        <v>1</v>
      </c>
      <c r="F57" s="3">
        <f t="shared" si="1"/>
        <v>26.6</v>
      </c>
      <c r="G57" s="3">
        <f t="shared" si="3"/>
        <v>28.4</v>
      </c>
      <c r="H57" s="3">
        <f t="shared" si="4"/>
        <v>42.08</v>
      </c>
      <c r="I57" s="3">
        <f t="shared" si="5"/>
        <v>17.96</v>
      </c>
      <c r="J57" s="3">
        <f t="shared" si="6"/>
        <v>35.06</v>
      </c>
      <c r="K57" s="191">
        <v>-3</v>
      </c>
      <c r="L57" s="3">
        <v>-2</v>
      </c>
      <c r="M57" s="191">
        <v>5.6</v>
      </c>
      <c r="N57" s="191">
        <v>-7.8</v>
      </c>
      <c r="O57" s="191">
        <v>1.7</v>
      </c>
    </row>
    <row r="58" spans="2:15" ht="17.25" x14ac:dyDescent="0.35">
      <c r="B58" s="172">
        <f t="shared" si="2"/>
        <v>50</v>
      </c>
      <c r="C58" s="173">
        <v>1</v>
      </c>
      <c r="D58" s="173">
        <v>3</v>
      </c>
      <c r="E58" s="174">
        <v>2</v>
      </c>
      <c r="F58" s="3">
        <f t="shared" si="1"/>
        <v>26.6</v>
      </c>
      <c r="G58" s="3">
        <f t="shared" si="3"/>
        <v>28.4</v>
      </c>
      <c r="H58" s="3">
        <f t="shared" si="4"/>
        <v>39.92</v>
      </c>
      <c r="I58" s="3">
        <f t="shared" si="5"/>
        <v>15.98</v>
      </c>
      <c r="J58" s="3">
        <f t="shared" si="6"/>
        <v>33.979999999999997</v>
      </c>
      <c r="K58" s="191">
        <v>-3</v>
      </c>
      <c r="L58" s="3">
        <v>-2</v>
      </c>
      <c r="M58" s="191">
        <v>4.4000000000000004</v>
      </c>
      <c r="N58" s="191">
        <v>-8.9</v>
      </c>
      <c r="O58" s="191">
        <v>1.1000000000000001</v>
      </c>
    </row>
    <row r="59" spans="2:15" ht="17.25" x14ac:dyDescent="0.35">
      <c r="B59" s="172">
        <f t="shared" si="2"/>
        <v>51</v>
      </c>
      <c r="C59" s="173">
        <v>1</v>
      </c>
      <c r="D59" s="173">
        <v>3</v>
      </c>
      <c r="E59" s="174">
        <v>3</v>
      </c>
      <c r="F59" s="3">
        <f t="shared" si="1"/>
        <v>24.8</v>
      </c>
      <c r="G59" s="3">
        <f t="shared" si="3"/>
        <v>28.4</v>
      </c>
      <c r="H59" s="3">
        <f t="shared" si="4"/>
        <v>39.019999999999996</v>
      </c>
      <c r="I59" s="3">
        <f t="shared" si="5"/>
        <v>15.98</v>
      </c>
      <c r="J59" s="3">
        <f t="shared" si="6"/>
        <v>33.08</v>
      </c>
      <c r="K59" s="191">
        <v>-4</v>
      </c>
      <c r="L59" s="3">
        <v>-2</v>
      </c>
      <c r="M59" s="191">
        <v>3.9</v>
      </c>
      <c r="N59" s="191">
        <v>-8.9</v>
      </c>
      <c r="O59" s="191">
        <v>0.6</v>
      </c>
    </row>
    <row r="60" spans="2:15" ht="17.25" x14ac:dyDescent="0.35">
      <c r="B60" s="172">
        <f t="shared" si="2"/>
        <v>52</v>
      </c>
      <c r="C60" s="173">
        <v>1</v>
      </c>
      <c r="D60" s="173">
        <v>3</v>
      </c>
      <c r="E60" s="174">
        <v>4</v>
      </c>
      <c r="F60" s="3">
        <f t="shared" si="1"/>
        <v>24.8</v>
      </c>
      <c r="G60" s="3">
        <f t="shared" si="3"/>
        <v>28.4</v>
      </c>
      <c r="H60" s="3">
        <f t="shared" si="4"/>
        <v>37.94</v>
      </c>
      <c r="I60" s="3">
        <f t="shared" si="5"/>
        <v>15.079999999999998</v>
      </c>
      <c r="J60" s="3">
        <f t="shared" si="6"/>
        <v>32</v>
      </c>
      <c r="K60" s="191">
        <v>-4</v>
      </c>
      <c r="L60" s="3">
        <v>-2</v>
      </c>
      <c r="M60" s="191">
        <v>3.3</v>
      </c>
      <c r="N60" s="191">
        <v>-9.4</v>
      </c>
      <c r="O60" s="191">
        <v>0</v>
      </c>
    </row>
    <row r="61" spans="2:15" ht="17.25" x14ac:dyDescent="0.35">
      <c r="B61" s="172">
        <f t="shared" si="2"/>
        <v>53</v>
      </c>
      <c r="C61" s="173">
        <v>1</v>
      </c>
      <c r="D61" s="173">
        <v>3</v>
      </c>
      <c r="E61" s="174">
        <v>5</v>
      </c>
      <c r="F61" s="3">
        <f t="shared" si="1"/>
        <v>19.399999999999999</v>
      </c>
      <c r="G61" s="3">
        <f t="shared" si="3"/>
        <v>28.4</v>
      </c>
      <c r="H61" s="3">
        <f t="shared" si="4"/>
        <v>37.94</v>
      </c>
      <c r="I61" s="3">
        <f t="shared" si="5"/>
        <v>12.920000000000002</v>
      </c>
      <c r="J61" s="3">
        <f t="shared" si="6"/>
        <v>30.92</v>
      </c>
      <c r="K61" s="191">
        <v>-7</v>
      </c>
      <c r="L61" s="3">
        <v>-2</v>
      </c>
      <c r="M61" s="191">
        <v>3.3</v>
      </c>
      <c r="N61" s="191">
        <v>-10.6</v>
      </c>
      <c r="O61" s="191">
        <v>-0.6</v>
      </c>
    </row>
    <row r="62" spans="2:15" ht="17.25" x14ac:dyDescent="0.35">
      <c r="B62" s="172">
        <f t="shared" si="2"/>
        <v>54</v>
      </c>
      <c r="C62" s="173">
        <v>1</v>
      </c>
      <c r="D62" s="173">
        <v>3</v>
      </c>
      <c r="E62" s="174">
        <v>6</v>
      </c>
      <c r="F62" s="3">
        <f t="shared" si="1"/>
        <v>19.399999999999999</v>
      </c>
      <c r="G62" s="3">
        <f t="shared" si="3"/>
        <v>28.4</v>
      </c>
      <c r="H62" s="3">
        <f t="shared" si="4"/>
        <v>37.04</v>
      </c>
      <c r="I62" s="3">
        <f t="shared" si="5"/>
        <v>12.920000000000002</v>
      </c>
      <c r="J62" s="3">
        <f t="shared" si="6"/>
        <v>28.94</v>
      </c>
      <c r="K62" s="191">
        <v>-7</v>
      </c>
      <c r="L62" s="3">
        <v>-2</v>
      </c>
      <c r="M62" s="191">
        <v>2.8</v>
      </c>
      <c r="N62" s="191">
        <v>-10.6</v>
      </c>
      <c r="O62" s="191">
        <v>-1.7</v>
      </c>
    </row>
    <row r="63" spans="2:15" ht="17.25" x14ac:dyDescent="0.35">
      <c r="B63" s="172">
        <f t="shared" si="2"/>
        <v>55</v>
      </c>
      <c r="C63" s="173">
        <v>1</v>
      </c>
      <c r="D63" s="173">
        <v>3</v>
      </c>
      <c r="E63" s="174">
        <v>7</v>
      </c>
      <c r="F63" s="3">
        <f t="shared" si="1"/>
        <v>19.399999999999999</v>
      </c>
      <c r="G63" s="3">
        <f t="shared" si="3"/>
        <v>28.4</v>
      </c>
      <c r="H63" s="3">
        <f t="shared" si="4"/>
        <v>37.04</v>
      </c>
      <c r="I63" s="3">
        <f t="shared" si="5"/>
        <v>10.940000000000001</v>
      </c>
      <c r="J63" s="3">
        <f t="shared" si="6"/>
        <v>28.94</v>
      </c>
      <c r="K63" s="191">
        <v>-7</v>
      </c>
      <c r="L63" s="3">
        <v>-2</v>
      </c>
      <c r="M63" s="191">
        <v>2.8</v>
      </c>
      <c r="N63" s="191">
        <v>-11.7</v>
      </c>
      <c r="O63" s="191">
        <v>-1.7</v>
      </c>
    </row>
    <row r="64" spans="2:15" ht="17.25" x14ac:dyDescent="0.35">
      <c r="B64" s="172">
        <f t="shared" si="2"/>
        <v>56</v>
      </c>
      <c r="C64" s="173">
        <v>1</v>
      </c>
      <c r="D64" s="173">
        <v>3</v>
      </c>
      <c r="E64" s="174">
        <v>8</v>
      </c>
      <c r="F64" s="3">
        <f t="shared" si="1"/>
        <v>19.399999999999999</v>
      </c>
      <c r="G64" s="3">
        <f t="shared" si="3"/>
        <v>28.4</v>
      </c>
      <c r="H64" s="3">
        <f t="shared" si="4"/>
        <v>39.019999999999996</v>
      </c>
      <c r="I64" s="3">
        <f t="shared" si="5"/>
        <v>10.940000000000001</v>
      </c>
      <c r="J64" s="3">
        <f t="shared" si="6"/>
        <v>30.02</v>
      </c>
      <c r="K64" s="191">
        <v>-7</v>
      </c>
      <c r="L64" s="3">
        <v>-2</v>
      </c>
      <c r="M64" s="191">
        <v>3.9</v>
      </c>
      <c r="N64" s="191">
        <v>-11.7</v>
      </c>
      <c r="O64" s="191">
        <v>-1.1000000000000001</v>
      </c>
    </row>
    <row r="65" spans="2:15" ht="17.25" x14ac:dyDescent="0.35">
      <c r="B65" s="172">
        <f t="shared" si="2"/>
        <v>57</v>
      </c>
      <c r="C65" s="173">
        <v>1</v>
      </c>
      <c r="D65" s="173">
        <v>3</v>
      </c>
      <c r="E65" s="174">
        <v>9</v>
      </c>
      <c r="F65" s="3">
        <f t="shared" si="1"/>
        <v>26.6</v>
      </c>
      <c r="G65" s="3">
        <f t="shared" si="3"/>
        <v>26.6</v>
      </c>
      <c r="H65" s="3">
        <f t="shared" si="4"/>
        <v>46.04</v>
      </c>
      <c r="I65" s="3">
        <f t="shared" si="5"/>
        <v>17.96</v>
      </c>
      <c r="J65" s="3">
        <f t="shared" si="6"/>
        <v>37.04</v>
      </c>
      <c r="K65" s="191">
        <v>-3</v>
      </c>
      <c r="L65" s="3">
        <v>-3</v>
      </c>
      <c r="M65" s="191">
        <v>7.8</v>
      </c>
      <c r="N65" s="191">
        <v>-7.8</v>
      </c>
      <c r="O65" s="191">
        <v>2.8</v>
      </c>
    </row>
    <row r="66" spans="2:15" ht="17.25" x14ac:dyDescent="0.35">
      <c r="B66" s="172">
        <f t="shared" si="2"/>
        <v>58</v>
      </c>
      <c r="C66" s="173">
        <v>1</v>
      </c>
      <c r="D66" s="173">
        <v>3</v>
      </c>
      <c r="E66" s="174">
        <v>10</v>
      </c>
      <c r="F66" s="3">
        <f t="shared" si="1"/>
        <v>30.2</v>
      </c>
      <c r="G66" s="3">
        <f t="shared" si="3"/>
        <v>28.4</v>
      </c>
      <c r="H66" s="3">
        <f t="shared" si="4"/>
        <v>53.06</v>
      </c>
      <c r="I66" s="3">
        <f t="shared" si="5"/>
        <v>19.939999999999998</v>
      </c>
      <c r="J66" s="3">
        <f t="shared" si="6"/>
        <v>44.06</v>
      </c>
      <c r="K66" s="191">
        <v>-1</v>
      </c>
      <c r="L66" s="3">
        <v>-2</v>
      </c>
      <c r="M66" s="191">
        <v>11.7</v>
      </c>
      <c r="N66" s="191">
        <v>-6.7</v>
      </c>
      <c r="O66" s="191">
        <v>6.7</v>
      </c>
    </row>
    <row r="67" spans="2:15" ht="17.25" x14ac:dyDescent="0.35">
      <c r="B67" s="172">
        <f t="shared" si="2"/>
        <v>59</v>
      </c>
      <c r="C67" s="173">
        <v>1</v>
      </c>
      <c r="D67" s="173">
        <v>3</v>
      </c>
      <c r="E67" s="174">
        <v>11</v>
      </c>
      <c r="F67" s="3">
        <f t="shared" si="1"/>
        <v>35.6</v>
      </c>
      <c r="G67" s="3">
        <f t="shared" si="3"/>
        <v>28.4</v>
      </c>
      <c r="H67" s="3">
        <f t="shared" si="4"/>
        <v>55.94</v>
      </c>
      <c r="I67" s="3">
        <f t="shared" si="5"/>
        <v>24.98</v>
      </c>
      <c r="J67" s="3">
        <f t="shared" si="6"/>
        <v>48.019999999999996</v>
      </c>
      <c r="K67" s="191">
        <v>2</v>
      </c>
      <c r="L67" s="3">
        <v>-2</v>
      </c>
      <c r="M67" s="191">
        <v>13.3</v>
      </c>
      <c r="N67" s="191">
        <v>-3.9</v>
      </c>
      <c r="O67" s="191">
        <v>8.9</v>
      </c>
    </row>
    <row r="68" spans="2:15" ht="17.25" x14ac:dyDescent="0.35">
      <c r="B68" s="172">
        <f t="shared" si="2"/>
        <v>60</v>
      </c>
      <c r="C68" s="173">
        <v>1</v>
      </c>
      <c r="D68" s="173">
        <v>3</v>
      </c>
      <c r="E68" s="174">
        <v>12</v>
      </c>
      <c r="F68" s="3">
        <f t="shared" si="1"/>
        <v>41</v>
      </c>
      <c r="G68" s="3">
        <f t="shared" si="3"/>
        <v>30.2</v>
      </c>
      <c r="H68" s="3">
        <f t="shared" si="4"/>
        <v>59</v>
      </c>
      <c r="I68" s="3">
        <f t="shared" si="5"/>
        <v>30.02</v>
      </c>
      <c r="J68" s="3">
        <f t="shared" si="6"/>
        <v>53.06</v>
      </c>
      <c r="K68" s="191">
        <v>5</v>
      </c>
      <c r="L68" s="3">
        <v>-1</v>
      </c>
      <c r="M68" s="191">
        <v>15</v>
      </c>
      <c r="N68" s="191">
        <v>-1.1000000000000001</v>
      </c>
      <c r="O68" s="191">
        <v>11.7</v>
      </c>
    </row>
    <row r="69" spans="2:15" ht="17.25" x14ac:dyDescent="0.35">
      <c r="B69" s="172">
        <f t="shared" si="2"/>
        <v>61</v>
      </c>
      <c r="C69" s="173">
        <v>1</v>
      </c>
      <c r="D69" s="173">
        <v>3</v>
      </c>
      <c r="E69" s="174">
        <v>13</v>
      </c>
      <c r="F69" s="3">
        <f t="shared" si="1"/>
        <v>42.8</v>
      </c>
      <c r="G69" s="3">
        <f t="shared" si="3"/>
        <v>30.2</v>
      </c>
      <c r="H69" s="3">
        <f t="shared" si="4"/>
        <v>60.08</v>
      </c>
      <c r="I69" s="3">
        <f t="shared" si="5"/>
        <v>33.979999999999997</v>
      </c>
      <c r="J69" s="3">
        <f t="shared" si="6"/>
        <v>57.019999999999996</v>
      </c>
      <c r="K69" s="191">
        <v>6</v>
      </c>
      <c r="L69" s="3">
        <v>-1</v>
      </c>
      <c r="M69" s="191">
        <v>15.6</v>
      </c>
      <c r="N69" s="191">
        <v>1.1000000000000001</v>
      </c>
      <c r="O69" s="191">
        <v>13.9</v>
      </c>
    </row>
    <row r="70" spans="2:15" ht="17.25" x14ac:dyDescent="0.35">
      <c r="B70" s="172">
        <f t="shared" si="2"/>
        <v>62</v>
      </c>
      <c r="C70" s="173">
        <v>1</v>
      </c>
      <c r="D70" s="173">
        <v>3</v>
      </c>
      <c r="E70" s="174">
        <v>14</v>
      </c>
      <c r="F70" s="3">
        <f t="shared" si="1"/>
        <v>44.6</v>
      </c>
      <c r="G70" s="3">
        <f t="shared" si="3"/>
        <v>30.2</v>
      </c>
      <c r="H70" s="3">
        <f t="shared" si="4"/>
        <v>62.06</v>
      </c>
      <c r="I70" s="3">
        <f t="shared" si="5"/>
        <v>35.96</v>
      </c>
      <c r="J70" s="3">
        <f t="shared" si="6"/>
        <v>59</v>
      </c>
      <c r="K70" s="191">
        <v>7</v>
      </c>
      <c r="L70" s="3">
        <v>-1</v>
      </c>
      <c r="M70" s="191">
        <v>16.7</v>
      </c>
      <c r="N70" s="191">
        <v>2.2000000000000002</v>
      </c>
      <c r="O70" s="191">
        <v>15</v>
      </c>
    </row>
    <row r="71" spans="2:15" ht="17.25" x14ac:dyDescent="0.35">
      <c r="B71" s="172">
        <f t="shared" si="2"/>
        <v>63</v>
      </c>
      <c r="C71" s="173">
        <v>1</v>
      </c>
      <c r="D71" s="173">
        <v>3</v>
      </c>
      <c r="E71" s="174">
        <v>15</v>
      </c>
      <c r="F71" s="3">
        <f t="shared" si="1"/>
        <v>42.8</v>
      </c>
      <c r="G71" s="3">
        <f t="shared" si="3"/>
        <v>32</v>
      </c>
      <c r="H71" s="3">
        <f t="shared" si="4"/>
        <v>64.039999999999992</v>
      </c>
      <c r="I71" s="3">
        <f t="shared" si="5"/>
        <v>35.96</v>
      </c>
      <c r="J71" s="3">
        <f t="shared" si="6"/>
        <v>60.08</v>
      </c>
      <c r="K71" s="191">
        <v>6</v>
      </c>
      <c r="L71" s="3">
        <v>0</v>
      </c>
      <c r="M71" s="191">
        <v>17.8</v>
      </c>
      <c r="N71" s="191">
        <v>2.2000000000000002</v>
      </c>
      <c r="O71" s="191">
        <v>15.6</v>
      </c>
    </row>
    <row r="72" spans="2:15" ht="17.25" x14ac:dyDescent="0.35">
      <c r="B72" s="172">
        <f t="shared" si="2"/>
        <v>64</v>
      </c>
      <c r="C72" s="173">
        <v>1</v>
      </c>
      <c r="D72" s="173">
        <v>3</v>
      </c>
      <c r="E72" s="174">
        <v>16</v>
      </c>
      <c r="F72" s="3">
        <f t="shared" si="1"/>
        <v>41</v>
      </c>
      <c r="G72" s="3">
        <f t="shared" si="3"/>
        <v>32</v>
      </c>
      <c r="H72" s="3">
        <f t="shared" si="4"/>
        <v>60.980000000000004</v>
      </c>
      <c r="I72" s="3">
        <f t="shared" si="5"/>
        <v>35.96</v>
      </c>
      <c r="J72" s="3">
        <f t="shared" si="6"/>
        <v>59</v>
      </c>
      <c r="K72" s="191">
        <v>5</v>
      </c>
      <c r="L72" s="3">
        <v>0</v>
      </c>
      <c r="M72" s="191">
        <v>16.100000000000001</v>
      </c>
      <c r="N72" s="191">
        <v>2.2000000000000002</v>
      </c>
      <c r="O72" s="191">
        <v>15</v>
      </c>
    </row>
    <row r="73" spans="2:15" ht="17.25" x14ac:dyDescent="0.35">
      <c r="B73" s="172">
        <f t="shared" si="2"/>
        <v>65</v>
      </c>
      <c r="C73" s="173">
        <v>1</v>
      </c>
      <c r="D73" s="173">
        <v>3</v>
      </c>
      <c r="E73" s="174">
        <v>17</v>
      </c>
      <c r="F73" s="3">
        <f t="shared" si="1"/>
        <v>35.6</v>
      </c>
      <c r="G73" s="3">
        <f t="shared" si="3"/>
        <v>28.4</v>
      </c>
      <c r="H73" s="3">
        <f t="shared" si="4"/>
        <v>57.92</v>
      </c>
      <c r="I73" s="3">
        <f t="shared" si="5"/>
        <v>32</v>
      </c>
      <c r="J73" s="3">
        <f t="shared" si="6"/>
        <v>53.96</v>
      </c>
      <c r="K73" s="191">
        <v>2</v>
      </c>
      <c r="L73" s="3">
        <v>-2</v>
      </c>
      <c r="M73" s="191">
        <v>14.4</v>
      </c>
      <c r="N73" s="191">
        <v>0</v>
      </c>
      <c r="O73" s="191">
        <v>12.2</v>
      </c>
    </row>
    <row r="74" spans="2:15" ht="17.25" x14ac:dyDescent="0.35">
      <c r="B74" s="172">
        <f t="shared" si="2"/>
        <v>66</v>
      </c>
      <c r="C74" s="173">
        <v>1</v>
      </c>
      <c r="D74" s="173">
        <v>3</v>
      </c>
      <c r="E74" s="174">
        <v>18</v>
      </c>
      <c r="F74" s="3">
        <f t="shared" ref="F74:F137" si="7">(9/5)*K74+32</f>
        <v>26.6</v>
      </c>
      <c r="G74" s="3">
        <f t="shared" si="3"/>
        <v>24.8</v>
      </c>
      <c r="H74" s="3">
        <f t="shared" si="4"/>
        <v>53.06</v>
      </c>
      <c r="I74" s="3">
        <f t="shared" si="5"/>
        <v>24.08</v>
      </c>
      <c r="J74" s="3">
        <f t="shared" si="6"/>
        <v>46.94</v>
      </c>
      <c r="K74" s="191">
        <v>-3</v>
      </c>
      <c r="L74" s="3">
        <v>-4</v>
      </c>
      <c r="M74" s="191">
        <v>11.7</v>
      </c>
      <c r="N74" s="191">
        <v>-4.4000000000000004</v>
      </c>
      <c r="O74" s="191">
        <v>8.3000000000000007</v>
      </c>
    </row>
    <row r="75" spans="2:15" ht="17.25" x14ac:dyDescent="0.35">
      <c r="B75" s="172">
        <f t="shared" ref="B75:B138" si="8">B74+1</f>
        <v>67</v>
      </c>
      <c r="C75" s="173">
        <v>1</v>
      </c>
      <c r="D75" s="173">
        <v>3</v>
      </c>
      <c r="E75" s="174">
        <v>19</v>
      </c>
      <c r="F75" s="3">
        <f t="shared" si="7"/>
        <v>24.8</v>
      </c>
      <c r="G75" s="3">
        <f t="shared" si="3"/>
        <v>21.2</v>
      </c>
      <c r="H75" s="3">
        <f t="shared" si="4"/>
        <v>48.019999999999996</v>
      </c>
      <c r="I75" s="3">
        <f t="shared" si="5"/>
        <v>26.060000000000002</v>
      </c>
      <c r="J75" s="3">
        <f t="shared" si="6"/>
        <v>42.980000000000004</v>
      </c>
      <c r="K75" s="191">
        <v>-4</v>
      </c>
      <c r="L75" s="3">
        <v>-6</v>
      </c>
      <c r="M75" s="191">
        <v>8.9</v>
      </c>
      <c r="N75" s="191">
        <v>-3.3</v>
      </c>
      <c r="O75" s="191">
        <v>6.1</v>
      </c>
    </row>
    <row r="76" spans="2:15" ht="17.25" x14ac:dyDescent="0.35">
      <c r="B76" s="172">
        <f t="shared" si="8"/>
        <v>68</v>
      </c>
      <c r="C76" s="173">
        <v>1</v>
      </c>
      <c r="D76" s="173">
        <v>3</v>
      </c>
      <c r="E76" s="174">
        <v>20</v>
      </c>
      <c r="F76" s="3">
        <f t="shared" si="7"/>
        <v>23</v>
      </c>
      <c r="G76" s="3">
        <f t="shared" si="3"/>
        <v>19.399999999999999</v>
      </c>
      <c r="H76" s="3">
        <f t="shared" si="4"/>
        <v>46.94</v>
      </c>
      <c r="I76" s="3">
        <f t="shared" si="5"/>
        <v>24.98</v>
      </c>
      <c r="J76" s="3">
        <f t="shared" si="6"/>
        <v>41</v>
      </c>
      <c r="K76" s="191">
        <v>-5</v>
      </c>
      <c r="L76" s="3">
        <v>-7</v>
      </c>
      <c r="M76" s="191">
        <v>8.3000000000000007</v>
      </c>
      <c r="N76" s="191">
        <v>-3.9</v>
      </c>
      <c r="O76" s="191">
        <v>5</v>
      </c>
    </row>
    <row r="77" spans="2:15" ht="17.25" x14ac:dyDescent="0.35">
      <c r="B77" s="172">
        <f t="shared" si="8"/>
        <v>69</v>
      </c>
      <c r="C77" s="173">
        <v>1</v>
      </c>
      <c r="D77" s="173">
        <v>3</v>
      </c>
      <c r="E77" s="174">
        <v>21</v>
      </c>
      <c r="F77" s="3">
        <f t="shared" si="7"/>
        <v>23</v>
      </c>
      <c r="G77" s="3">
        <f t="shared" si="3"/>
        <v>19.399999999999999</v>
      </c>
      <c r="H77" s="3">
        <f t="shared" si="4"/>
        <v>46.94</v>
      </c>
      <c r="I77" s="3">
        <f t="shared" si="5"/>
        <v>21.92</v>
      </c>
      <c r="J77" s="3">
        <f t="shared" si="6"/>
        <v>39.019999999999996</v>
      </c>
      <c r="K77" s="191">
        <v>-5</v>
      </c>
      <c r="L77" s="3">
        <v>-7</v>
      </c>
      <c r="M77" s="191">
        <v>8.3000000000000007</v>
      </c>
      <c r="N77" s="191">
        <v>-5.6</v>
      </c>
      <c r="O77" s="191">
        <v>3.9</v>
      </c>
    </row>
    <row r="78" spans="2:15" ht="17.25" x14ac:dyDescent="0.35">
      <c r="B78" s="172">
        <f t="shared" si="8"/>
        <v>70</v>
      </c>
      <c r="C78" s="173">
        <v>1</v>
      </c>
      <c r="D78" s="173">
        <v>3</v>
      </c>
      <c r="E78" s="174">
        <v>22</v>
      </c>
      <c r="F78" s="3">
        <f t="shared" si="7"/>
        <v>23</v>
      </c>
      <c r="G78" s="3">
        <f t="shared" si="3"/>
        <v>19.399999999999999</v>
      </c>
      <c r="H78" s="3">
        <f t="shared" si="4"/>
        <v>44.06</v>
      </c>
      <c r="I78" s="3">
        <f t="shared" si="5"/>
        <v>17.059999999999999</v>
      </c>
      <c r="J78" s="3">
        <f t="shared" si="6"/>
        <v>32</v>
      </c>
      <c r="K78" s="191">
        <v>-5</v>
      </c>
      <c r="L78" s="3">
        <v>-7</v>
      </c>
      <c r="M78" s="191">
        <v>6.7</v>
      </c>
      <c r="N78" s="191">
        <v>-8.3000000000000007</v>
      </c>
      <c r="O78" s="191">
        <v>0</v>
      </c>
    </row>
    <row r="79" spans="2:15" ht="17.25" x14ac:dyDescent="0.35">
      <c r="B79" s="172">
        <f t="shared" si="8"/>
        <v>71</v>
      </c>
      <c r="C79" s="173">
        <v>1</v>
      </c>
      <c r="D79" s="173">
        <v>3</v>
      </c>
      <c r="E79" s="174">
        <v>23</v>
      </c>
      <c r="F79" s="3">
        <f t="shared" si="7"/>
        <v>24.8</v>
      </c>
      <c r="G79" s="3">
        <f t="shared" si="3"/>
        <v>19.399999999999999</v>
      </c>
      <c r="H79" s="3">
        <f t="shared" si="4"/>
        <v>44.06</v>
      </c>
      <c r="I79" s="3">
        <f t="shared" si="5"/>
        <v>17.96</v>
      </c>
      <c r="J79" s="3">
        <f t="shared" si="6"/>
        <v>32</v>
      </c>
      <c r="K79" s="191">
        <v>-4</v>
      </c>
      <c r="L79" s="3">
        <v>-7</v>
      </c>
      <c r="M79" s="191">
        <v>6.7</v>
      </c>
      <c r="N79" s="191">
        <v>-7.8</v>
      </c>
      <c r="O79" s="191">
        <v>0</v>
      </c>
    </row>
    <row r="80" spans="2:15" ht="17.25" x14ac:dyDescent="0.35">
      <c r="B80" s="172">
        <f t="shared" si="8"/>
        <v>72</v>
      </c>
      <c r="C80" s="173">
        <v>1</v>
      </c>
      <c r="D80" s="173">
        <v>3</v>
      </c>
      <c r="E80" s="174">
        <v>24</v>
      </c>
      <c r="F80" s="3">
        <f t="shared" si="7"/>
        <v>24.8</v>
      </c>
      <c r="G80" s="3">
        <f t="shared" si="3"/>
        <v>21.2</v>
      </c>
      <c r="H80" s="3">
        <f t="shared" si="4"/>
        <v>42.980000000000004</v>
      </c>
      <c r="I80" s="3">
        <f t="shared" si="5"/>
        <v>17.059999999999999</v>
      </c>
      <c r="J80" s="3">
        <f t="shared" si="6"/>
        <v>33.979999999999997</v>
      </c>
      <c r="K80" s="191">
        <v>-4</v>
      </c>
      <c r="L80" s="3">
        <v>-6</v>
      </c>
      <c r="M80" s="191">
        <v>6.1</v>
      </c>
      <c r="N80" s="191">
        <v>-8.3000000000000007</v>
      </c>
      <c r="O80" s="191">
        <v>1.1000000000000001</v>
      </c>
    </row>
    <row r="81" spans="2:15" ht="17.25" x14ac:dyDescent="0.35">
      <c r="B81" s="172">
        <f t="shared" si="8"/>
        <v>73</v>
      </c>
      <c r="C81" s="173">
        <v>1</v>
      </c>
      <c r="D81" s="173">
        <v>4</v>
      </c>
      <c r="E81" s="174">
        <v>1</v>
      </c>
      <c r="F81" s="3">
        <f t="shared" si="7"/>
        <v>24.8</v>
      </c>
      <c r="G81" s="3">
        <f t="shared" si="3"/>
        <v>23</v>
      </c>
      <c r="H81" s="3">
        <f t="shared" si="4"/>
        <v>39.92</v>
      </c>
      <c r="I81" s="3">
        <f t="shared" si="5"/>
        <v>14</v>
      </c>
      <c r="J81" s="3">
        <f t="shared" si="6"/>
        <v>33.08</v>
      </c>
      <c r="K81" s="191">
        <v>-4</v>
      </c>
      <c r="L81" s="3">
        <v>-5</v>
      </c>
      <c r="M81" s="191">
        <v>4.4000000000000004</v>
      </c>
      <c r="N81" s="191">
        <v>-10</v>
      </c>
      <c r="O81" s="191">
        <v>0.6</v>
      </c>
    </row>
    <row r="82" spans="2:15" ht="17.25" x14ac:dyDescent="0.35">
      <c r="B82" s="172">
        <f t="shared" si="8"/>
        <v>74</v>
      </c>
      <c r="C82" s="173">
        <v>1</v>
      </c>
      <c r="D82" s="173">
        <v>4</v>
      </c>
      <c r="E82" s="174">
        <v>2</v>
      </c>
      <c r="F82" s="3">
        <f t="shared" si="7"/>
        <v>26.6</v>
      </c>
      <c r="G82" s="3">
        <f t="shared" si="3"/>
        <v>24.8</v>
      </c>
      <c r="H82" s="3">
        <f t="shared" si="4"/>
        <v>42.08</v>
      </c>
      <c r="I82" s="3">
        <f t="shared" si="5"/>
        <v>15.98</v>
      </c>
      <c r="J82" s="3">
        <f t="shared" si="6"/>
        <v>30.02</v>
      </c>
      <c r="K82" s="191">
        <v>-3</v>
      </c>
      <c r="L82" s="3">
        <v>-4</v>
      </c>
      <c r="M82" s="191">
        <v>5.6</v>
      </c>
      <c r="N82" s="191">
        <v>-8.9</v>
      </c>
      <c r="O82" s="191">
        <v>-1.1000000000000001</v>
      </c>
    </row>
    <row r="83" spans="2:15" ht="17.25" x14ac:dyDescent="0.35">
      <c r="B83" s="172">
        <f t="shared" si="8"/>
        <v>75</v>
      </c>
      <c r="C83" s="173">
        <v>1</v>
      </c>
      <c r="D83" s="173">
        <v>4</v>
      </c>
      <c r="E83" s="174">
        <v>3</v>
      </c>
      <c r="F83" s="3">
        <f t="shared" si="7"/>
        <v>26.6</v>
      </c>
      <c r="G83" s="3">
        <f t="shared" si="3"/>
        <v>24.8</v>
      </c>
      <c r="H83" s="3">
        <f t="shared" si="4"/>
        <v>41</v>
      </c>
      <c r="I83" s="3">
        <f t="shared" si="5"/>
        <v>14</v>
      </c>
      <c r="J83" s="3">
        <f t="shared" si="6"/>
        <v>32</v>
      </c>
      <c r="K83" s="191">
        <v>-3</v>
      </c>
      <c r="L83" s="3">
        <v>-4</v>
      </c>
      <c r="M83" s="191">
        <v>5</v>
      </c>
      <c r="N83" s="191">
        <v>-10</v>
      </c>
      <c r="O83" s="191">
        <v>0</v>
      </c>
    </row>
    <row r="84" spans="2:15" ht="17.25" x14ac:dyDescent="0.35">
      <c r="B84" s="172">
        <f t="shared" si="8"/>
        <v>76</v>
      </c>
      <c r="C84" s="173">
        <v>1</v>
      </c>
      <c r="D84" s="173">
        <v>4</v>
      </c>
      <c r="E84" s="174">
        <v>4</v>
      </c>
      <c r="F84" s="3">
        <f t="shared" si="7"/>
        <v>24.8</v>
      </c>
      <c r="G84" s="3">
        <f t="shared" si="3"/>
        <v>24.8</v>
      </c>
      <c r="H84" s="3">
        <f t="shared" si="4"/>
        <v>37.94</v>
      </c>
      <c r="I84" s="3">
        <f t="shared" si="5"/>
        <v>14</v>
      </c>
      <c r="J84" s="3">
        <f t="shared" si="6"/>
        <v>30.92</v>
      </c>
      <c r="K84" s="191">
        <v>-4</v>
      </c>
      <c r="L84" s="3">
        <v>-4</v>
      </c>
      <c r="M84" s="191">
        <v>3.3</v>
      </c>
      <c r="N84" s="191">
        <v>-10</v>
      </c>
      <c r="O84" s="191">
        <v>-0.6</v>
      </c>
    </row>
    <row r="85" spans="2:15" ht="17.25" x14ac:dyDescent="0.35">
      <c r="B85" s="172">
        <f t="shared" si="8"/>
        <v>77</v>
      </c>
      <c r="C85" s="173">
        <v>1</v>
      </c>
      <c r="D85" s="173">
        <v>4</v>
      </c>
      <c r="E85" s="174">
        <v>5</v>
      </c>
      <c r="F85" s="3">
        <f t="shared" si="7"/>
        <v>23</v>
      </c>
      <c r="G85" s="3">
        <f t="shared" si="3"/>
        <v>24.8</v>
      </c>
      <c r="H85" s="3">
        <f t="shared" si="4"/>
        <v>37.04</v>
      </c>
      <c r="I85" s="3">
        <f t="shared" si="5"/>
        <v>12.02</v>
      </c>
      <c r="J85" s="3">
        <f t="shared" si="6"/>
        <v>30.02</v>
      </c>
      <c r="K85" s="191">
        <v>-5</v>
      </c>
      <c r="L85" s="3">
        <v>-4</v>
      </c>
      <c r="M85" s="191">
        <v>2.8</v>
      </c>
      <c r="N85" s="191">
        <v>-11.1</v>
      </c>
      <c r="O85" s="191">
        <v>-1.1000000000000001</v>
      </c>
    </row>
    <row r="86" spans="2:15" ht="17.25" x14ac:dyDescent="0.35">
      <c r="B86" s="172">
        <f t="shared" si="8"/>
        <v>78</v>
      </c>
      <c r="C86" s="173">
        <v>1</v>
      </c>
      <c r="D86" s="173">
        <v>4</v>
      </c>
      <c r="E86" s="174">
        <v>6</v>
      </c>
      <c r="F86" s="3">
        <f t="shared" si="7"/>
        <v>24.8</v>
      </c>
      <c r="G86" s="3">
        <f t="shared" si="3"/>
        <v>24.8</v>
      </c>
      <c r="H86" s="3">
        <f t="shared" si="4"/>
        <v>35.96</v>
      </c>
      <c r="I86" s="3">
        <f t="shared" si="5"/>
        <v>12.920000000000002</v>
      </c>
      <c r="J86" s="3">
        <f t="shared" si="6"/>
        <v>28.04</v>
      </c>
      <c r="K86" s="191">
        <v>-4</v>
      </c>
      <c r="L86" s="3">
        <v>-4</v>
      </c>
      <c r="M86" s="191">
        <v>2.2000000000000002</v>
      </c>
      <c r="N86" s="191">
        <v>-10.6</v>
      </c>
      <c r="O86" s="191">
        <v>-2.2000000000000002</v>
      </c>
    </row>
    <row r="87" spans="2:15" ht="17.25" x14ac:dyDescent="0.35">
      <c r="B87" s="172">
        <f t="shared" si="8"/>
        <v>79</v>
      </c>
      <c r="C87" s="173">
        <v>1</v>
      </c>
      <c r="D87" s="173">
        <v>4</v>
      </c>
      <c r="E87" s="174">
        <v>7</v>
      </c>
      <c r="F87" s="3">
        <f t="shared" si="7"/>
        <v>23</v>
      </c>
      <c r="G87" s="3">
        <f t="shared" si="3"/>
        <v>24.8</v>
      </c>
      <c r="H87" s="3">
        <f t="shared" si="4"/>
        <v>37.04</v>
      </c>
      <c r="I87" s="3">
        <f t="shared" si="5"/>
        <v>12.920000000000002</v>
      </c>
      <c r="J87" s="3">
        <f t="shared" si="6"/>
        <v>26.96</v>
      </c>
      <c r="K87" s="191">
        <v>-5</v>
      </c>
      <c r="L87" s="3">
        <v>-4</v>
      </c>
      <c r="M87" s="191">
        <v>2.8</v>
      </c>
      <c r="N87" s="191">
        <v>-10.6</v>
      </c>
      <c r="O87" s="191">
        <v>-2.8</v>
      </c>
    </row>
    <row r="88" spans="2:15" ht="17.25" x14ac:dyDescent="0.35">
      <c r="B88" s="172">
        <f t="shared" si="8"/>
        <v>80</v>
      </c>
      <c r="C88" s="173">
        <v>1</v>
      </c>
      <c r="D88" s="173">
        <v>4</v>
      </c>
      <c r="E88" s="174">
        <v>8</v>
      </c>
      <c r="F88" s="3">
        <f t="shared" si="7"/>
        <v>23</v>
      </c>
      <c r="G88" s="3">
        <f t="shared" si="3"/>
        <v>21.2</v>
      </c>
      <c r="H88" s="3">
        <f t="shared" si="4"/>
        <v>39.92</v>
      </c>
      <c r="I88" s="3">
        <f t="shared" si="5"/>
        <v>12.920000000000002</v>
      </c>
      <c r="J88" s="3">
        <f t="shared" si="6"/>
        <v>24.98</v>
      </c>
      <c r="K88" s="191">
        <v>-5</v>
      </c>
      <c r="L88" s="3">
        <v>-6</v>
      </c>
      <c r="M88" s="191">
        <v>4.4000000000000004</v>
      </c>
      <c r="N88" s="191">
        <v>-10.6</v>
      </c>
      <c r="O88" s="191">
        <v>-3.9</v>
      </c>
    </row>
    <row r="89" spans="2:15" ht="17.25" x14ac:dyDescent="0.35">
      <c r="B89" s="172">
        <f t="shared" si="8"/>
        <v>81</v>
      </c>
      <c r="C89" s="173">
        <v>1</v>
      </c>
      <c r="D89" s="173">
        <v>4</v>
      </c>
      <c r="E89" s="174">
        <v>9</v>
      </c>
      <c r="F89" s="3">
        <f t="shared" si="7"/>
        <v>23</v>
      </c>
      <c r="G89" s="3">
        <f t="shared" ref="G89:G152" si="9">(9/5)*L89+32</f>
        <v>19.399999999999999</v>
      </c>
      <c r="H89" s="3">
        <f t="shared" ref="H89:H152" si="10">(9/5)*M89+32</f>
        <v>48.019999999999996</v>
      </c>
      <c r="I89" s="3">
        <f t="shared" ref="I89:I152" si="11">(9/5)*N89+32</f>
        <v>19.939999999999998</v>
      </c>
      <c r="J89" s="3">
        <f t="shared" ref="J89:J152" si="12">(9/5)*O89+32</f>
        <v>33.979999999999997</v>
      </c>
      <c r="K89" s="191">
        <v>-5</v>
      </c>
      <c r="L89" s="3">
        <v>-7</v>
      </c>
      <c r="M89" s="191">
        <v>8.9</v>
      </c>
      <c r="N89" s="191">
        <v>-6.7</v>
      </c>
      <c r="O89" s="191">
        <v>1.1000000000000001</v>
      </c>
    </row>
    <row r="90" spans="2:15" ht="17.25" x14ac:dyDescent="0.35">
      <c r="B90" s="172">
        <f t="shared" si="8"/>
        <v>82</v>
      </c>
      <c r="C90" s="173">
        <v>1</v>
      </c>
      <c r="D90" s="173">
        <v>4</v>
      </c>
      <c r="E90" s="174">
        <v>10</v>
      </c>
      <c r="F90" s="3">
        <f t="shared" si="7"/>
        <v>23</v>
      </c>
      <c r="G90" s="3">
        <f t="shared" si="9"/>
        <v>19.399999999999999</v>
      </c>
      <c r="H90" s="3">
        <f t="shared" si="10"/>
        <v>51.980000000000004</v>
      </c>
      <c r="I90" s="3">
        <f t="shared" si="11"/>
        <v>23</v>
      </c>
      <c r="J90" s="3">
        <f t="shared" si="12"/>
        <v>39.019999999999996</v>
      </c>
      <c r="K90" s="191">
        <v>-5</v>
      </c>
      <c r="L90" s="3">
        <v>-7</v>
      </c>
      <c r="M90" s="191">
        <v>11.1</v>
      </c>
      <c r="N90" s="191">
        <v>-5</v>
      </c>
      <c r="O90" s="191">
        <v>3.9</v>
      </c>
    </row>
    <row r="91" spans="2:15" ht="17.25" x14ac:dyDescent="0.35">
      <c r="B91" s="172">
        <f t="shared" si="8"/>
        <v>83</v>
      </c>
      <c r="C91" s="173">
        <v>1</v>
      </c>
      <c r="D91" s="173">
        <v>4</v>
      </c>
      <c r="E91" s="174">
        <v>11</v>
      </c>
      <c r="F91" s="3">
        <f t="shared" si="7"/>
        <v>21.2</v>
      </c>
      <c r="G91" s="3">
        <f t="shared" si="9"/>
        <v>17.600000000000001</v>
      </c>
      <c r="H91" s="3">
        <f t="shared" si="10"/>
        <v>55.040000000000006</v>
      </c>
      <c r="I91" s="3">
        <f t="shared" si="11"/>
        <v>28.94</v>
      </c>
      <c r="J91" s="3">
        <f t="shared" si="12"/>
        <v>44.06</v>
      </c>
      <c r="K91" s="191">
        <v>-6</v>
      </c>
      <c r="L91" s="3">
        <v>-8</v>
      </c>
      <c r="M91" s="191">
        <v>12.8</v>
      </c>
      <c r="N91" s="191">
        <v>-1.7</v>
      </c>
      <c r="O91" s="191">
        <v>6.7</v>
      </c>
    </row>
    <row r="92" spans="2:15" ht="17.25" x14ac:dyDescent="0.35">
      <c r="B92" s="172">
        <f t="shared" si="8"/>
        <v>84</v>
      </c>
      <c r="C92" s="173">
        <v>1</v>
      </c>
      <c r="D92" s="173">
        <v>4</v>
      </c>
      <c r="E92" s="174">
        <v>12</v>
      </c>
      <c r="F92" s="3">
        <f t="shared" si="7"/>
        <v>17.600000000000001</v>
      </c>
      <c r="G92" s="3">
        <f t="shared" si="9"/>
        <v>15.8</v>
      </c>
      <c r="H92" s="3">
        <f t="shared" si="10"/>
        <v>59</v>
      </c>
      <c r="I92" s="3">
        <f t="shared" si="11"/>
        <v>30.92</v>
      </c>
      <c r="J92" s="3">
        <f t="shared" si="12"/>
        <v>50</v>
      </c>
      <c r="K92" s="191">
        <v>-8</v>
      </c>
      <c r="L92" s="3">
        <v>-9</v>
      </c>
      <c r="M92" s="191">
        <v>15</v>
      </c>
      <c r="N92" s="191">
        <v>-0.6</v>
      </c>
      <c r="O92" s="191">
        <v>10</v>
      </c>
    </row>
    <row r="93" spans="2:15" ht="17.25" x14ac:dyDescent="0.35">
      <c r="B93" s="172">
        <f t="shared" si="8"/>
        <v>85</v>
      </c>
      <c r="C93" s="173">
        <v>1</v>
      </c>
      <c r="D93" s="173">
        <v>4</v>
      </c>
      <c r="E93" s="174">
        <v>13</v>
      </c>
      <c r="F93" s="3">
        <f t="shared" si="7"/>
        <v>17.600000000000001</v>
      </c>
      <c r="G93" s="3">
        <f t="shared" si="9"/>
        <v>15.8</v>
      </c>
      <c r="H93" s="3">
        <f t="shared" si="10"/>
        <v>60.980000000000004</v>
      </c>
      <c r="I93" s="3">
        <f t="shared" si="11"/>
        <v>33.979999999999997</v>
      </c>
      <c r="J93" s="3">
        <f t="shared" si="12"/>
        <v>53.96</v>
      </c>
      <c r="K93" s="191">
        <v>-8</v>
      </c>
      <c r="L93" s="3">
        <v>-9</v>
      </c>
      <c r="M93" s="191">
        <v>16.100000000000001</v>
      </c>
      <c r="N93" s="191">
        <v>1.1000000000000001</v>
      </c>
      <c r="O93" s="191">
        <v>12.2</v>
      </c>
    </row>
    <row r="94" spans="2:15" ht="17.25" x14ac:dyDescent="0.35">
      <c r="B94" s="172">
        <f t="shared" si="8"/>
        <v>86</v>
      </c>
      <c r="C94" s="173">
        <v>1</v>
      </c>
      <c r="D94" s="173">
        <v>4</v>
      </c>
      <c r="E94" s="174">
        <v>14</v>
      </c>
      <c r="F94" s="3">
        <f t="shared" si="7"/>
        <v>17.600000000000001</v>
      </c>
      <c r="G94" s="3">
        <f t="shared" si="9"/>
        <v>15.8</v>
      </c>
      <c r="H94" s="3">
        <f t="shared" si="10"/>
        <v>62.06</v>
      </c>
      <c r="I94" s="3">
        <f t="shared" si="11"/>
        <v>33.979999999999997</v>
      </c>
      <c r="J94" s="3">
        <f t="shared" si="12"/>
        <v>55.94</v>
      </c>
      <c r="K94" s="191">
        <v>-8</v>
      </c>
      <c r="L94" s="3">
        <v>-9</v>
      </c>
      <c r="M94" s="191">
        <v>16.7</v>
      </c>
      <c r="N94" s="191">
        <v>1.1000000000000001</v>
      </c>
      <c r="O94" s="191">
        <v>13.3</v>
      </c>
    </row>
    <row r="95" spans="2:15" ht="17.25" x14ac:dyDescent="0.35">
      <c r="B95" s="172">
        <f t="shared" si="8"/>
        <v>87</v>
      </c>
      <c r="C95" s="173">
        <v>1</v>
      </c>
      <c r="D95" s="173">
        <v>4</v>
      </c>
      <c r="E95" s="174">
        <v>15</v>
      </c>
      <c r="F95" s="3">
        <f t="shared" si="7"/>
        <v>17.600000000000001</v>
      </c>
      <c r="G95" s="3">
        <f t="shared" si="9"/>
        <v>14</v>
      </c>
      <c r="H95" s="3">
        <f t="shared" si="10"/>
        <v>64.039999999999992</v>
      </c>
      <c r="I95" s="3">
        <f t="shared" si="11"/>
        <v>37.04</v>
      </c>
      <c r="J95" s="3">
        <f t="shared" si="12"/>
        <v>55.94</v>
      </c>
      <c r="K95" s="191">
        <v>-8</v>
      </c>
      <c r="L95" s="3">
        <v>-10</v>
      </c>
      <c r="M95" s="191">
        <v>17.8</v>
      </c>
      <c r="N95" s="191">
        <v>2.8</v>
      </c>
      <c r="O95" s="191">
        <v>13.3</v>
      </c>
    </row>
    <row r="96" spans="2:15" ht="17.25" x14ac:dyDescent="0.35">
      <c r="B96" s="172">
        <f t="shared" si="8"/>
        <v>88</v>
      </c>
      <c r="C96" s="173">
        <v>1</v>
      </c>
      <c r="D96" s="173">
        <v>4</v>
      </c>
      <c r="E96" s="174">
        <v>16</v>
      </c>
      <c r="F96" s="3">
        <f t="shared" si="7"/>
        <v>15.8</v>
      </c>
      <c r="G96" s="3">
        <f t="shared" si="9"/>
        <v>12.2</v>
      </c>
      <c r="H96" s="3">
        <f t="shared" si="10"/>
        <v>64.039999999999992</v>
      </c>
      <c r="I96" s="3">
        <f t="shared" si="11"/>
        <v>37.04</v>
      </c>
      <c r="J96" s="3">
        <f t="shared" si="12"/>
        <v>53.06</v>
      </c>
      <c r="K96" s="191">
        <v>-9</v>
      </c>
      <c r="L96" s="3">
        <v>-11</v>
      </c>
      <c r="M96" s="191">
        <v>17.8</v>
      </c>
      <c r="N96" s="191">
        <v>2.8</v>
      </c>
      <c r="O96" s="191">
        <v>11.7</v>
      </c>
    </row>
    <row r="97" spans="2:15" ht="17.25" x14ac:dyDescent="0.35">
      <c r="B97" s="172">
        <f t="shared" si="8"/>
        <v>89</v>
      </c>
      <c r="C97" s="173">
        <v>1</v>
      </c>
      <c r="D97" s="173">
        <v>4</v>
      </c>
      <c r="E97" s="174">
        <v>17</v>
      </c>
      <c r="F97" s="3">
        <f t="shared" si="7"/>
        <v>15.8</v>
      </c>
      <c r="G97" s="3">
        <f t="shared" si="9"/>
        <v>12.2</v>
      </c>
      <c r="H97" s="3">
        <f t="shared" si="10"/>
        <v>60.980000000000004</v>
      </c>
      <c r="I97" s="3">
        <f t="shared" si="11"/>
        <v>33.979999999999997</v>
      </c>
      <c r="J97" s="3">
        <f t="shared" si="12"/>
        <v>50</v>
      </c>
      <c r="K97" s="191">
        <v>-9</v>
      </c>
      <c r="L97" s="3">
        <v>-11</v>
      </c>
      <c r="M97" s="191">
        <v>16.100000000000001</v>
      </c>
      <c r="N97" s="191">
        <v>1.1000000000000001</v>
      </c>
      <c r="O97" s="191">
        <v>10</v>
      </c>
    </row>
    <row r="98" spans="2:15" ht="17.25" x14ac:dyDescent="0.35">
      <c r="B98" s="172">
        <f t="shared" si="8"/>
        <v>90</v>
      </c>
      <c r="C98" s="173">
        <v>1</v>
      </c>
      <c r="D98" s="173">
        <v>4</v>
      </c>
      <c r="E98" s="174">
        <v>18</v>
      </c>
      <c r="F98" s="3">
        <f t="shared" si="7"/>
        <v>12.2</v>
      </c>
      <c r="G98" s="3">
        <f t="shared" si="9"/>
        <v>10.399999999999999</v>
      </c>
      <c r="H98" s="3">
        <f t="shared" si="10"/>
        <v>57.92</v>
      </c>
      <c r="I98" s="3">
        <f t="shared" si="11"/>
        <v>32</v>
      </c>
      <c r="J98" s="3">
        <f t="shared" si="12"/>
        <v>46.04</v>
      </c>
      <c r="K98" s="191">
        <v>-11</v>
      </c>
      <c r="L98" s="3">
        <v>-12</v>
      </c>
      <c r="M98" s="191">
        <v>14.4</v>
      </c>
      <c r="N98" s="191">
        <v>0</v>
      </c>
      <c r="O98" s="191">
        <v>7.8</v>
      </c>
    </row>
    <row r="99" spans="2:15" ht="17.25" x14ac:dyDescent="0.35">
      <c r="B99" s="172">
        <f t="shared" si="8"/>
        <v>91</v>
      </c>
      <c r="C99" s="173">
        <v>1</v>
      </c>
      <c r="D99" s="173">
        <v>4</v>
      </c>
      <c r="E99" s="174">
        <v>19</v>
      </c>
      <c r="F99" s="3">
        <f t="shared" si="7"/>
        <v>8.5999999999999979</v>
      </c>
      <c r="G99" s="3">
        <f t="shared" si="9"/>
        <v>10.399999999999999</v>
      </c>
      <c r="H99" s="3">
        <f t="shared" si="10"/>
        <v>48.92</v>
      </c>
      <c r="I99" s="3">
        <f t="shared" si="11"/>
        <v>26.96</v>
      </c>
      <c r="J99" s="3">
        <f t="shared" si="12"/>
        <v>42.980000000000004</v>
      </c>
      <c r="K99" s="191">
        <v>-13</v>
      </c>
      <c r="L99" s="3">
        <v>-12</v>
      </c>
      <c r="M99" s="191">
        <v>9.4</v>
      </c>
      <c r="N99" s="191">
        <v>-2.8</v>
      </c>
      <c r="O99" s="191">
        <v>6.1</v>
      </c>
    </row>
    <row r="100" spans="2:15" ht="17.25" x14ac:dyDescent="0.35">
      <c r="B100" s="172">
        <f t="shared" si="8"/>
        <v>92</v>
      </c>
      <c r="C100" s="173">
        <v>1</v>
      </c>
      <c r="D100" s="173">
        <v>4</v>
      </c>
      <c r="E100" s="174">
        <v>20</v>
      </c>
      <c r="F100" s="3">
        <f t="shared" si="7"/>
        <v>8.5999999999999979</v>
      </c>
      <c r="G100" s="3">
        <f t="shared" si="9"/>
        <v>8.5999999999999979</v>
      </c>
      <c r="H100" s="3">
        <f t="shared" si="10"/>
        <v>48.019999999999996</v>
      </c>
      <c r="I100" s="3">
        <f t="shared" si="11"/>
        <v>28.04</v>
      </c>
      <c r="J100" s="3">
        <f t="shared" si="12"/>
        <v>42.08</v>
      </c>
      <c r="K100" s="191">
        <v>-13</v>
      </c>
      <c r="L100" s="3">
        <v>-13</v>
      </c>
      <c r="M100" s="191">
        <v>8.9</v>
      </c>
      <c r="N100" s="191">
        <v>-2.2000000000000002</v>
      </c>
      <c r="O100" s="191">
        <v>5.6</v>
      </c>
    </row>
    <row r="101" spans="2:15" ht="17.25" x14ac:dyDescent="0.35">
      <c r="B101" s="172">
        <f t="shared" si="8"/>
        <v>93</v>
      </c>
      <c r="C101" s="173">
        <v>1</v>
      </c>
      <c r="D101" s="173">
        <v>4</v>
      </c>
      <c r="E101" s="174">
        <v>21</v>
      </c>
      <c r="F101" s="3">
        <f t="shared" si="7"/>
        <v>6.8000000000000007</v>
      </c>
      <c r="G101" s="3">
        <f t="shared" si="9"/>
        <v>8.5999999999999979</v>
      </c>
      <c r="H101" s="3">
        <f t="shared" si="10"/>
        <v>46.94</v>
      </c>
      <c r="I101" s="3">
        <f t="shared" si="11"/>
        <v>24.98</v>
      </c>
      <c r="J101" s="3">
        <f t="shared" si="12"/>
        <v>37.94</v>
      </c>
      <c r="K101" s="191">
        <v>-14</v>
      </c>
      <c r="L101" s="3">
        <v>-13</v>
      </c>
      <c r="M101" s="191">
        <v>8.3000000000000007</v>
      </c>
      <c r="N101" s="191">
        <v>-3.9</v>
      </c>
      <c r="O101" s="191">
        <v>3.3</v>
      </c>
    </row>
    <row r="102" spans="2:15" ht="17.25" x14ac:dyDescent="0.35">
      <c r="B102" s="172">
        <f t="shared" si="8"/>
        <v>94</v>
      </c>
      <c r="C102" s="173">
        <v>1</v>
      </c>
      <c r="D102" s="173">
        <v>4</v>
      </c>
      <c r="E102" s="174">
        <v>22</v>
      </c>
      <c r="F102" s="3">
        <f t="shared" si="7"/>
        <v>6.8000000000000007</v>
      </c>
      <c r="G102" s="3">
        <f t="shared" si="9"/>
        <v>6.8000000000000007</v>
      </c>
      <c r="H102" s="3">
        <f t="shared" si="10"/>
        <v>44.06</v>
      </c>
      <c r="I102" s="3">
        <f t="shared" si="11"/>
        <v>23</v>
      </c>
      <c r="J102" s="3">
        <f t="shared" si="12"/>
        <v>37.94</v>
      </c>
      <c r="K102" s="191">
        <v>-14</v>
      </c>
      <c r="L102" s="3">
        <v>-14</v>
      </c>
      <c r="M102" s="191">
        <v>6.7</v>
      </c>
      <c r="N102" s="191">
        <v>-5</v>
      </c>
      <c r="O102" s="191">
        <v>3.3</v>
      </c>
    </row>
    <row r="103" spans="2:15" ht="17.25" x14ac:dyDescent="0.35">
      <c r="B103" s="172">
        <f t="shared" si="8"/>
        <v>95</v>
      </c>
      <c r="C103" s="173">
        <v>1</v>
      </c>
      <c r="D103" s="173">
        <v>4</v>
      </c>
      <c r="E103" s="174">
        <v>23</v>
      </c>
      <c r="F103" s="3">
        <f t="shared" si="7"/>
        <v>5</v>
      </c>
      <c r="G103" s="3">
        <f t="shared" si="9"/>
        <v>6.8000000000000007</v>
      </c>
      <c r="H103" s="3">
        <f t="shared" si="10"/>
        <v>42.08</v>
      </c>
      <c r="I103" s="3">
        <f t="shared" si="11"/>
        <v>21.92</v>
      </c>
      <c r="J103" s="3">
        <f t="shared" si="12"/>
        <v>37.94</v>
      </c>
      <c r="K103" s="191">
        <v>-15</v>
      </c>
      <c r="L103" s="3">
        <v>-14</v>
      </c>
      <c r="M103" s="191">
        <v>5.6</v>
      </c>
      <c r="N103" s="191">
        <v>-5.6</v>
      </c>
      <c r="O103" s="191">
        <v>3.3</v>
      </c>
    </row>
    <row r="104" spans="2:15" ht="17.25" x14ac:dyDescent="0.35">
      <c r="B104" s="172">
        <f t="shared" si="8"/>
        <v>96</v>
      </c>
      <c r="C104" s="173">
        <v>1</v>
      </c>
      <c r="D104" s="173">
        <v>4</v>
      </c>
      <c r="E104" s="174">
        <v>24</v>
      </c>
      <c r="F104" s="3">
        <f t="shared" si="7"/>
        <v>5</v>
      </c>
      <c r="G104" s="3">
        <f t="shared" si="9"/>
        <v>6.8000000000000007</v>
      </c>
      <c r="H104" s="3">
        <f t="shared" si="10"/>
        <v>42.08</v>
      </c>
      <c r="I104" s="3">
        <f t="shared" si="11"/>
        <v>21.02</v>
      </c>
      <c r="J104" s="3">
        <f t="shared" si="12"/>
        <v>39.92</v>
      </c>
      <c r="K104" s="191">
        <v>-15</v>
      </c>
      <c r="L104" s="3">
        <v>-14</v>
      </c>
      <c r="M104" s="191">
        <v>5.6</v>
      </c>
      <c r="N104" s="191">
        <v>-6.1</v>
      </c>
      <c r="O104" s="191">
        <v>4.4000000000000004</v>
      </c>
    </row>
    <row r="105" spans="2:15" ht="17.25" x14ac:dyDescent="0.35">
      <c r="B105" s="172">
        <f t="shared" si="8"/>
        <v>97</v>
      </c>
      <c r="C105" s="173">
        <v>1</v>
      </c>
      <c r="D105" s="173">
        <v>5</v>
      </c>
      <c r="E105" s="174">
        <v>1</v>
      </c>
      <c r="F105" s="3">
        <f t="shared" si="7"/>
        <v>5</v>
      </c>
      <c r="G105" s="3">
        <f t="shared" si="9"/>
        <v>5</v>
      </c>
      <c r="H105" s="3">
        <f t="shared" si="10"/>
        <v>41</v>
      </c>
      <c r="I105" s="3">
        <f t="shared" si="11"/>
        <v>19.939999999999998</v>
      </c>
      <c r="J105" s="3">
        <f t="shared" si="12"/>
        <v>37.94</v>
      </c>
      <c r="K105" s="191">
        <v>-15</v>
      </c>
      <c r="L105" s="3">
        <v>-15</v>
      </c>
      <c r="M105" s="191">
        <v>5</v>
      </c>
      <c r="N105" s="191">
        <v>-6.7</v>
      </c>
      <c r="O105" s="191">
        <v>3.3</v>
      </c>
    </row>
    <row r="106" spans="2:15" ht="17.25" x14ac:dyDescent="0.35">
      <c r="B106" s="172">
        <f t="shared" si="8"/>
        <v>98</v>
      </c>
      <c r="C106" s="173">
        <v>1</v>
      </c>
      <c r="D106" s="173">
        <v>5</v>
      </c>
      <c r="E106" s="174">
        <v>2</v>
      </c>
      <c r="F106" s="3">
        <f t="shared" si="7"/>
        <v>3.1999999999999993</v>
      </c>
      <c r="G106" s="3">
        <f t="shared" si="9"/>
        <v>5</v>
      </c>
      <c r="H106" s="3">
        <f t="shared" si="10"/>
        <v>39.92</v>
      </c>
      <c r="I106" s="3">
        <f t="shared" si="11"/>
        <v>19.04</v>
      </c>
      <c r="J106" s="3">
        <f t="shared" si="12"/>
        <v>35.06</v>
      </c>
      <c r="K106" s="191">
        <v>-16</v>
      </c>
      <c r="L106" s="3">
        <v>-15</v>
      </c>
      <c r="M106" s="191">
        <v>4.4000000000000004</v>
      </c>
      <c r="N106" s="191">
        <v>-7.2</v>
      </c>
      <c r="O106" s="191">
        <v>1.7</v>
      </c>
    </row>
    <row r="107" spans="2:15" ht="17.25" x14ac:dyDescent="0.35">
      <c r="B107" s="172">
        <f t="shared" si="8"/>
        <v>99</v>
      </c>
      <c r="C107" s="173">
        <v>1</v>
      </c>
      <c r="D107" s="173">
        <v>5</v>
      </c>
      <c r="E107" s="174">
        <v>3</v>
      </c>
      <c r="F107" s="3">
        <f t="shared" si="7"/>
        <v>3.1999999999999993</v>
      </c>
      <c r="G107" s="3">
        <f t="shared" si="9"/>
        <v>5</v>
      </c>
      <c r="H107" s="3">
        <f t="shared" si="10"/>
        <v>39.019999999999996</v>
      </c>
      <c r="I107" s="3">
        <f t="shared" si="11"/>
        <v>17.059999999999999</v>
      </c>
      <c r="J107" s="3">
        <f t="shared" si="12"/>
        <v>37.94</v>
      </c>
      <c r="K107" s="191">
        <v>-16</v>
      </c>
      <c r="L107" s="3">
        <v>-15</v>
      </c>
      <c r="M107" s="191">
        <v>3.9</v>
      </c>
      <c r="N107" s="191">
        <v>-8.3000000000000007</v>
      </c>
      <c r="O107" s="191">
        <v>3.3</v>
      </c>
    </row>
    <row r="108" spans="2:15" ht="17.25" x14ac:dyDescent="0.35">
      <c r="B108" s="172">
        <f t="shared" si="8"/>
        <v>100</v>
      </c>
      <c r="C108" s="173">
        <v>1</v>
      </c>
      <c r="D108" s="173">
        <v>5</v>
      </c>
      <c r="E108" s="174">
        <v>4</v>
      </c>
      <c r="F108" s="3">
        <f t="shared" si="7"/>
        <v>3.1999999999999993</v>
      </c>
      <c r="G108" s="3">
        <f t="shared" si="9"/>
        <v>3.1999999999999993</v>
      </c>
      <c r="H108" s="3">
        <f t="shared" si="10"/>
        <v>39.92</v>
      </c>
      <c r="I108" s="3">
        <f t="shared" si="11"/>
        <v>17.059999999999999</v>
      </c>
      <c r="J108" s="3">
        <f t="shared" si="12"/>
        <v>33.979999999999997</v>
      </c>
      <c r="K108" s="191">
        <v>-16</v>
      </c>
      <c r="L108" s="3">
        <v>-16</v>
      </c>
      <c r="M108" s="191">
        <v>4.4000000000000004</v>
      </c>
      <c r="N108" s="191">
        <v>-8.3000000000000007</v>
      </c>
      <c r="O108" s="191">
        <v>1.1000000000000001</v>
      </c>
    </row>
    <row r="109" spans="2:15" ht="17.25" x14ac:dyDescent="0.35">
      <c r="B109" s="172">
        <f t="shared" si="8"/>
        <v>101</v>
      </c>
      <c r="C109" s="173">
        <v>1</v>
      </c>
      <c r="D109" s="173">
        <v>5</v>
      </c>
      <c r="E109" s="174">
        <v>5</v>
      </c>
      <c r="F109" s="3">
        <f t="shared" si="7"/>
        <v>1.3999999999999986</v>
      </c>
      <c r="G109" s="3">
        <f t="shared" si="9"/>
        <v>3.1999999999999993</v>
      </c>
      <c r="H109" s="3">
        <f t="shared" si="10"/>
        <v>37.94</v>
      </c>
      <c r="I109" s="3">
        <f t="shared" si="11"/>
        <v>15.98</v>
      </c>
      <c r="J109" s="3">
        <f t="shared" si="12"/>
        <v>33.08</v>
      </c>
      <c r="K109" s="191">
        <v>-17</v>
      </c>
      <c r="L109" s="3">
        <v>-16</v>
      </c>
      <c r="M109" s="191">
        <v>3.3</v>
      </c>
      <c r="N109" s="191">
        <v>-8.9</v>
      </c>
      <c r="O109" s="191">
        <v>0.6</v>
      </c>
    </row>
    <row r="110" spans="2:15" ht="17.25" x14ac:dyDescent="0.35">
      <c r="B110" s="172">
        <f t="shared" si="8"/>
        <v>102</v>
      </c>
      <c r="C110" s="173">
        <v>1</v>
      </c>
      <c r="D110" s="173">
        <v>5</v>
      </c>
      <c r="E110" s="174">
        <v>6</v>
      </c>
      <c r="F110" s="3">
        <f t="shared" si="7"/>
        <v>1.3999999999999986</v>
      </c>
      <c r="G110" s="3">
        <f t="shared" si="9"/>
        <v>3.1999999999999993</v>
      </c>
      <c r="H110" s="3">
        <f t="shared" si="10"/>
        <v>37.94</v>
      </c>
      <c r="I110" s="3">
        <f t="shared" si="11"/>
        <v>15.98</v>
      </c>
      <c r="J110" s="3">
        <f t="shared" si="12"/>
        <v>35.96</v>
      </c>
      <c r="K110" s="191">
        <v>-17</v>
      </c>
      <c r="L110" s="3">
        <v>-16</v>
      </c>
      <c r="M110" s="191">
        <v>3.3</v>
      </c>
      <c r="N110" s="191">
        <v>-8.9</v>
      </c>
      <c r="O110" s="191">
        <v>2.2000000000000002</v>
      </c>
    </row>
    <row r="111" spans="2:15" ht="17.25" x14ac:dyDescent="0.35">
      <c r="B111" s="172">
        <f t="shared" si="8"/>
        <v>103</v>
      </c>
      <c r="C111" s="173">
        <v>1</v>
      </c>
      <c r="D111" s="173">
        <v>5</v>
      </c>
      <c r="E111" s="174">
        <v>7</v>
      </c>
      <c r="F111" s="3">
        <f t="shared" si="7"/>
        <v>1.3999999999999986</v>
      </c>
      <c r="G111" s="3">
        <f t="shared" si="9"/>
        <v>3.1999999999999993</v>
      </c>
      <c r="H111" s="3">
        <f t="shared" si="10"/>
        <v>37.94</v>
      </c>
      <c r="I111" s="3">
        <f t="shared" si="11"/>
        <v>15.079999999999998</v>
      </c>
      <c r="J111" s="3">
        <f t="shared" si="12"/>
        <v>32</v>
      </c>
      <c r="K111" s="191">
        <v>-17</v>
      </c>
      <c r="L111" s="3">
        <v>-16</v>
      </c>
      <c r="M111" s="191">
        <v>3.3</v>
      </c>
      <c r="N111" s="191">
        <v>-9.4</v>
      </c>
      <c r="O111" s="191">
        <v>0</v>
      </c>
    </row>
    <row r="112" spans="2:15" ht="17.25" x14ac:dyDescent="0.35">
      <c r="B112" s="172">
        <f t="shared" si="8"/>
        <v>104</v>
      </c>
      <c r="C112" s="173">
        <v>1</v>
      </c>
      <c r="D112" s="173">
        <v>5</v>
      </c>
      <c r="E112" s="174">
        <v>8</v>
      </c>
      <c r="F112" s="3">
        <f t="shared" si="7"/>
        <v>1.3999999999999986</v>
      </c>
      <c r="G112" s="3">
        <f t="shared" si="9"/>
        <v>3.1999999999999993</v>
      </c>
      <c r="H112" s="3">
        <f t="shared" si="10"/>
        <v>42.08</v>
      </c>
      <c r="I112" s="3">
        <f t="shared" si="11"/>
        <v>15.98</v>
      </c>
      <c r="J112" s="3">
        <f t="shared" si="12"/>
        <v>28.94</v>
      </c>
      <c r="K112" s="191">
        <v>-17</v>
      </c>
      <c r="L112" s="3">
        <v>-16</v>
      </c>
      <c r="M112" s="191">
        <v>5.6</v>
      </c>
      <c r="N112" s="191">
        <v>-8.9</v>
      </c>
      <c r="O112" s="191">
        <v>-1.7</v>
      </c>
    </row>
    <row r="113" spans="2:15" ht="17.25" x14ac:dyDescent="0.35">
      <c r="B113" s="172">
        <f t="shared" si="8"/>
        <v>105</v>
      </c>
      <c r="C113" s="173">
        <v>1</v>
      </c>
      <c r="D113" s="173">
        <v>5</v>
      </c>
      <c r="E113" s="174">
        <v>9</v>
      </c>
      <c r="F113" s="3">
        <f t="shared" si="7"/>
        <v>1.3999999999999986</v>
      </c>
      <c r="G113" s="3">
        <f t="shared" si="9"/>
        <v>3.1999999999999993</v>
      </c>
      <c r="H113" s="3">
        <f t="shared" si="10"/>
        <v>48.019999999999996</v>
      </c>
      <c r="I113" s="3">
        <f t="shared" si="11"/>
        <v>19.939999999999998</v>
      </c>
      <c r="J113" s="3">
        <f t="shared" si="12"/>
        <v>41</v>
      </c>
      <c r="K113" s="191">
        <v>-17</v>
      </c>
      <c r="L113" s="3">
        <v>-16</v>
      </c>
      <c r="M113" s="191">
        <v>8.9</v>
      </c>
      <c r="N113" s="191">
        <v>-6.7</v>
      </c>
      <c r="O113" s="191">
        <v>5</v>
      </c>
    </row>
    <row r="114" spans="2:15" ht="17.25" x14ac:dyDescent="0.35">
      <c r="B114" s="172">
        <f t="shared" si="8"/>
        <v>106</v>
      </c>
      <c r="C114" s="173">
        <v>1</v>
      </c>
      <c r="D114" s="173">
        <v>5</v>
      </c>
      <c r="E114" s="174">
        <v>10</v>
      </c>
      <c r="F114" s="3">
        <f t="shared" si="7"/>
        <v>1.3999999999999986</v>
      </c>
      <c r="G114" s="3">
        <f t="shared" si="9"/>
        <v>3.1999999999999993</v>
      </c>
      <c r="H114" s="3">
        <f t="shared" si="10"/>
        <v>51.08</v>
      </c>
      <c r="I114" s="3">
        <f t="shared" si="11"/>
        <v>28.04</v>
      </c>
      <c r="J114" s="3">
        <f t="shared" si="12"/>
        <v>48.92</v>
      </c>
      <c r="K114" s="191">
        <v>-17</v>
      </c>
      <c r="L114" s="3">
        <v>-16</v>
      </c>
      <c r="M114" s="191">
        <v>10.6</v>
      </c>
      <c r="N114" s="191">
        <v>-2.2000000000000002</v>
      </c>
      <c r="O114" s="191">
        <v>9.4</v>
      </c>
    </row>
    <row r="115" spans="2:15" ht="17.25" x14ac:dyDescent="0.35">
      <c r="B115" s="172">
        <f t="shared" si="8"/>
        <v>107</v>
      </c>
      <c r="C115" s="173">
        <v>1</v>
      </c>
      <c r="D115" s="173">
        <v>5</v>
      </c>
      <c r="E115" s="174">
        <v>11</v>
      </c>
      <c r="F115" s="3">
        <f t="shared" si="7"/>
        <v>1.3999999999999986</v>
      </c>
      <c r="G115" s="3">
        <f t="shared" si="9"/>
        <v>3.1999999999999993</v>
      </c>
      <c r="H115" s="3">
        <f t="shared" si="10"/>
        <v>55.040000000000006</v>
      </c>
      <c r="I115" s="3">
        <f t="shared" si="11"/>
        <v>33.979999999999997</v>
      </c>
      <c r="J115" s="3">
        <f t="shared" si="12"/>
        <v>53.06</v>
      </c>
      <c r="K115" s="191">
        <v>-17</v>
      </c>
      <c r="L115" s="3">
        <v>-16</v>
      </c>
      <c r="M115" s="191">
        <v>12.8</v>
      </c>
      <c r="N115" s="191">
        <v>1.1000000000000001</v>
      </c>
      <c r="O115" s="191">
        <v>11.7</v>
      </c>
    </row>
    <row r="116" spans="2:15" ht="17.25" x14ac:dyDescent="0.35">
      <c r="B116" s="172">
        <f t="shared" si="8"/>
        <v>108</v>
      </c>
      <c r="C116" s="173">
        <v>1</v>
      </c>
      <c r="D116" s="173">
        <v>5</v>
      </c>
      <c r="E116" s="174">
        <v>12</v>
      </c>
      <c r="F116" s="3">
        <f t="shared" si="7"/>
        <v>3.1999999999999993</v>
      </c>
      <c r="G116" s="3">
        <f t="shared" si="9"/>
        <v>3.1999999999999993</v>
      </c>
      <c r="H116" s="3">
        <f t="shared" si="10"/>
        <v>57.92</v>
      </c>
      <c r="I116" s="3">
        <f t="shared" si="11"/>
        <v>39.92</v>
      </c>
      <c r="J116" s="3">
        <f t="shared" si="12"/>
        <v>55.040000000000006</v>
      </c>
      <c r="K116" s="191">
        <v>-16</v>
      </c>
      <c r="L116" s="3">
        <v>-16</v>
      </c>
      <c r="M116" s="191">
        <v>14.4</v>
      </c>
      <c r="N116" s="191">
        <v>4.4000000000000004</v>
      </c>
      <c r="O116" s="191">
        <v>12.8</v>
      </c>
    </row>
    <row r="117" spans="2:15" ht="17.25" x14ac:dyDescent="0.35">
      <c r="B117" s="172">
        <f t="shared" si="8"/>
        <v>109</v>
      </c>
      <c r="C117" s="173">
        <v>1</v>
      </c>
      <c r="D117" s="173">
        <v>5</v>
      </c>
      <c r="E117" s="174">
        <v>13</v>
      </c>
      <c r="F117" s="3">
        <f t="shared" si="7"/>
        <v>3.1999999999999993</v>
      </c>
      <c r="G117" s="3">
        <f t="shared" si="9"/>
        <v>5</v>
      </c>
      <c r="H117" s="3">
        <f t="shared" si="10"/>
        <v>59</v>
      </c>
      <c r="I117" s="3">
        <f t="shared" si="11"/>
        <v>46.04</v>
      </c>
      <c r="J117" s="3">
        <f t="shared" si="12"/>
        <v>57.92</v>
      </c>
      <c r="K117" s="191">
        <v>-16</v>
      </c>
      <c r="L117" s="3">
        <v>-15</v>
      </c>
      <c r="M117" s="191">
        <v>15</v>
      </c>
      <c r="N117" s="191">
        <v>7.8</v>
      </c>
      <c r="O117" s="191">
        <v>14.4</v>
      </c>
    </row>
    <row r="118" spans="2:15" ht="17.25" x14ac:dyDescent="0.35">
      <c r="B118" s="172">
        <f t="shared" si="8"/>
        <v>110</v>
      </c>
      <c r="C118" s="173">
        <v>1</v>
      </c>
      <c r="D118" s="173">
        <v>5</v>
      </c>
      <c r="E118" s="174">
        <v>14</v>
      </c>
      <c r="F118" s="3">
        <f t="shared" si="7"/>
        <v>3.1999999999999993</v>
      </c>
      <c r="G118" s="3">
        <f t="shared" si="9"/>
        <v>5</v>
      </c>
      <c r="H118" s="3">
        <f t="shared" si="10"/>
        <v>60.980000000000004</v>
      </c>
      <c r="I118" s="3">
        <f t="shared" si="11"/>
        <v>46.94</v>
      </c>
      <c r="J118" s="3">
        <f t="shared" si="12"/>
        <v>60.980000000000004</v>
      </c>
      <c r="K118" s="191">
        <v>-16</v>
      </c>
      <c r="L118" s="3">
        <v>-15</v>
      </c>
      <c r="M118" s="191">
        <v>16.100000000000001</v>
      </c>
      <c r="N118" s="191">
        <v>8.3000000000000007</v>
      </c>
      <c r="O118" s="191">
        <v>16.100000000000001</v>
      </c>
    </row>
    <row r="119" spans="2:15" ht="17.25" x14ac:dyDescent="0.35">
      <c r="B119" s="172">
        <f t="shared" si="8"/>
        <v>111</v>
      </c>
      <c r="C119" s="173">
        <v>1</v>
      </c>
      <c r="D119" s="173">
        <v>5</v>
      </c>
      <c r="E119" s="174">
        <v>15</v>
      </c>
      <c r="F119" s="3">
        <f t="shared" si="7"/>
        <v>5</v>
      </c>
      <c r="G119" s="3">
        <f t="shared" si="9"/>
        <v>6.8000000000000007</v>
      </c>
      <c r="H119" s="3">
        <f t="shared" si="10"/>
        <v>60.980000000000004</v>
      </c>
      <c r="I119" s="3">
        <f t="shared" si="11"/>
        <v>46.94</v>
      </c>
      <c r="J119" s="3">
        <f t="shared" si="12"/>
        <v>60.980000000000004</v>
      </c>
      <c r="K119" s="191">
        <v>-15</v>
      </c>
      <c r="L119" s="3">
        <v>-14</v>
      </c>
      <c r="M119" s="191">
        <v>16.100000000000001</v>
      </c>
      <c r="N119" s="191">
        <v>8.3000000000000007</v>
      </c>
      <c r="O119" s="191">
        <v>16.100000000000001</v>
      </c>
    </row>
    <row r="120" spans="2:15" ht="17.25" x14ac:dyDescent="0.35">
      <c r="B120" s="172">
        <f t="shared" si="8"/>
        <v>112</v>
      </c>
      <c r="C120" s="173">
        <v>1</v>
      </c>
      <c r="D120" s="173">
        <v>5</v>
      </c>
      <c r="E120" s="174">
        <v>16</v>
      </c>
      <c r="F120" s="3">
        <f t="shared" si="7"/>
        <v>5</v>
      </c>
      <c r="G120" s="3">
        <f t="shared" si="9"/>
        <v>6.8000000000000007</v>
      </c>
      <c r="H120" s="3">
        <f t="shared" si="10"/>
        <v>60.980000000000004</v>
      </c>
      <c r="I120" s="3">
        <f t="shared" si="11"/>
        <v>46.94</v>
      </c>
      <c r="J120" s="3">
        <f t="shared" si="12"/>
        <v>60.980000000000004</v>
      </c>
      <c r="K120" s="191">
        <v>-15</v>
      </c>
      <c r="L120" s="3">
        <v>-14</v>
      </c>
      <c r="M120" s="191">
        <v>16.100000000000001</v>
      </c>
      <c r="N120" s="191">
        <v>8.3000000000000007</v>
      </c>
      <c r="O120" s="191">
        <v>16.100000000000001</v>
      </c>
    </row>
    <row r="121" spans="2:15" ht="17.25" x14ac:dyDescent="0.35">
      <c r="B121" s="172">
        <f t="shared" si="8"/>
        <v>113</v>
      </c>
      <c r="C121" s="173">
        <v>1</v>
      </c>
      <c r="D121" s="173">
        <v>5</v>
      </c>
      <c r="E121" s="174">
        <v>17</v>
      </c>
      <c r="F121" s="3">
        <f t="shared" si="7"/>
        <v>3.1999999999999993</v>
      </c>
      <c r="G121" s="3">
        <f t="shared" si="9"/>
        <v>3.1999999999999993</v>
      </c>
      <c r="H121" s="3">
        <f t="shared" si="10"/>
        <v>57.92</v>
      </c>
      <c r="I121" s="3">
        <f t="shared" si="11"/>
        <v>39.92</v>
      </c>
      <c r="J121" s="3">
        <f t="shared" si="12"/>
        <v>55.94</v>
      </c>
      <c r="K121" s="191">
        <v>-16</v>
      </c>
      <c r="L121" s="3">
        <v>-16</v>
      </c>
      <c r="M121" s="191">
        <v>14.4</v>
      </c>
      <c r="N121" s="191">
        <v>4.4000000000000004</v>
      </c>
      <c r="O121" s="191">
        <v>13.3</v>
      </c>
    </row>
    <row r="122" spans="2:15" ht="17.25" x14ac:dyDescent="0.35">
      <c r="B122" s="172">
        <f t="shared" si="8"/>
        <v>114</v>
      </c>
      <c r="C122" s="173">
        <v>1</v>
      </c>
      <c r="D122" s="173">
        <v>5</v>
      </c>
      <c r="E122" s="174">
        <v>18</v>
      </c>
      <c r="F122" s="3">
        <f t="shared" si="7"/>
        <v>-0.39999999999999858</v>
      </c>
      <c r="G122" s="3">
        <f t="shared" si="9"/>
        <v>-2.2000000000000028</v>
      </c>
      <c r="H122" s="3">
        <f t="shared" si="10"/>
        <v>57.019999999999996</v>
      </c>
      <c r="I122" s="3">
        <f t="shared" si="11"/>
        <v>33.979999999999997</v>
      </c>
      <c r="J122" s="3">
        <f t="shared" si="12"/>
        <v>51.08</v>
      </c>
      <c r="K122" s="191">
        <v>-18</v>
      </c>
      <c r="L122" s="3">
        <v>-19</v>
      </c>
      <c r="M122" s="191">
        <v>13.9</v>
      </c>
      <c r="N122" s="191">
        <v>1.1000000000000001</v>
      </c>
      <c r="O122" s="191">
        <v>10.6</v>
      </c>
    </row>
    <row r="123" spans="2:15" ht="17.25" x14ac:dyDescent="0.35">
      <c r="B123" s="172">
        <f t="shared" si="8"/>
        <v>115</v>
      </c>
      <c r="C123" s="173">
        <v>1</v>
      </c>
      <c r="D123" s="173">
        <v>5</v>
      </c>
      <c r="E123" s="174">
        <v>19</v>
      </c>
      <c r="F123" s="3">
        <f t="shared" si="7"/>
        <v>-2.2000000000000028</v>
      </c>
      <c r="G123" s="3">
        <f t="shared" si="9"/>
        <v>-0.39999999999999858</v>
      </c>
      <c r="H123" s="3">
        <f t="shared" si="10"/>
        <v>51.980000000000004</v>
      </c>
      <c r="I123" s="3">
        <f t="shared" si="11"/>
        <v>35.06</v>
      </c>
      <c r="J123" s="3">
        <f t="shared" si="12"/>
        <v>46.04</v>
      </c>
      <c r="K123" s="191">
        <v>-19</v>
      </c>
      <c r="L123" s="3">
        <v>-18</v>
      </c>
      <c r="M123" s="191">
        <v>11.1</v>
      </c>
      <c r="N123" s="191">
        <v>1.7</v>
      </c>
      <c r="O123" s="191">
        <v>7.8</v>
      </c>
    </row>
    <row r="124" spans="2:15" ht="17.25" x14ac:dyDescent="0.35">
      <c r="B124" s="172">
        <f t="shared" si="8"/>
        <v>116</v>
      </c>
      <c r="C124" s="173">
        <v>1</v>
      </c>
      <c r="D124" s="173">
        <v>5</v>
      </c>
      <c r="E124" s="174">
        <v>20</v>
      </c>
      <c r="F124" s="3">
        <f t="shared" si="7"/>
        <v>1.3999999999999986</v>
      </c>
      <c r="G124" s="3">
        <f t="shared" si="9"/>
        <v>-5.8000000000000043</v>
      </c>
      <c r="H124" s="3">
        <f t="shared" si="10"/>
        <v>51.980000000000004</v>
      </c>
      <c r="I124" s="3">
        <f t="shared" si="11"/>
        <v>30.02</v>
      </c>
      <c r="J124" s="3">
        <f t="shared" si="12"/>
        <v>42.980000000000004</v>
      </c>
      <c r="K124" s="191">
        <v>-17</v>
      </c>
      <c r="L124" s="3">
        <v>-21</v>
      </c>
      <c r="M124" s="191">
        <v>11.1</v>
      </c>
      <c r="N124" s="191">
        <v>-1.1000000000000001</v>
      </c>
      <c r="O124" s="191">
        <v>6.1</v>
      </c>
    </row>
    <row r="125" spans="2:15" ht="17.25" x14ac:dyDescent="0.35">
      <c r="B125" s="172">
        <f t="shared" si="8"/>
        <v>117</v>
      </c>
      <c r="C125" s="173">
        <v>1</v>
      </c>
      <c r="D125" s="173">
        <v>5</v>
      </c>
      <c r="E125" s="174">
        <v>21</v>
      </c>
      <c r="F125" s="3">
        <f t="shared" si="7"/>
        <v>1.3999999999999986</v>
      </c>
      <c r="G125" s="3">
        <f t="shared" si="9"/>
        <v>-7.6000000000000014</v>
      </c>
      <c r="H125" s="3">
        <f t="shared" si="10"/>
        <v>48.019999999999996</v>
      </c>
      <c r="I125" s="3">
        <f t="shared" si="11"/>
        <v>28.94</v>
      </c>
      <c r="J125" s="3">
        <f t="shared" si="12"/>
        <v>41</v>
      </c>
      <c r="K125" s="191">
        <v>-17</v>
      </c>
      <c r="L125" s="3">
        <v>-22</v>
      </c>
      <c r="M125" s="191">
        <v>8.9</v>
      </c>
      <c r="N125" s="191">
        <v>-1.7</v>
      </c>
      <c r="O125" s="191">
        <v>5</v>
      </c>
    </row>
    <row r="126" spans="2:15" ht="17.25" x14ac:dyDescent="0.35">
      <c r="B126" s="172">
        <f t="shared" si="8"/>
        <v>118</v>
      </c>
      <c r="C126" s="173">
        <v>1</v>
      </c>
      <c r="D126" s="173">
        <v>5</v>
      </c>
      <c r="E126" s="174">
        <v>22</v>
      </c>
      <c r="F126" s="3">
        <f t="shared" si="7"/>
        <v>3.1999999999999993</v>
      </c>
      <c r="G126" s="3">
        <f t="shared" si="9"/>
        <v>-9.3999999999999986</v>
      </c>
      <c r="H126" s="3">
        <f t="shared" si="10"/>
        <v>48.019999999999996</v>
      </c>
      <c r="I126" s="3">
        <f t="shared" si="11"/>
        <v>24.98</v>
      </c>
      <c r="J126" s="3">
        <f t="shared" si="12"/>
        <v>39.019999999999996</v>
      </c>
      <c r="K126" s="191">
        <v>-16</v>
      </c>
      <c r="L126" s="3">
        <v>-23</v>
      </c>
      <c r="M126" s="191">
        <v>8.9</v>
      </c>
      <c r="N126" s="191">
        <v>-3.9</v>
      </c>
      <c r="O126" s="191">
        <v>3.9</v>
      </c>
    </row>
    <row r="127" spans="2:15" ht="17.25" x14ac:dyDescent="0.35">
      <c r="B127" s="172">
        <f t="shared" si="8"/>
        <v>119</v>
      </c>
      <c r="C127" s="173">
        <v>1</v>
      </c>
      <c r="D127" s="173">
        <v>5</v>
      </c>
      <c r="E127" s="174">
        <v>23</v>
      </c>
      <c r="F127" s="3">
        <f t="shared" si="7"/>
        <v>3.1999999999999993</v>
      </c>
      <c r="G127" s="3">
        <f t="shared" si="9"/>
        <v>-9.3999999999999986</v>
      </c>
      <c r="H127" s="3">
        <f t="shared" si="10"/>
        <v>50</v>
      </c>
      <c r="I127" s="3">
        <f t="shared" si="11"/>
        <v>24.08</v>
      </c>
      <c r="J127" s="3">
        <f t="shared" si="12"/>
        <v>37.04</v>
      </c>
      <c r="K127" s="191">
        <v>-16</v>
      </c>
      <c r="L127" s="3">
        <v>-23</v>
      </c>
      <c r="M127" s="191">
        <v>10</v>
      </c>
      <c r="N127" s="191">
        <v>-4.4000000000000004</v>
      </c>
      <c r="O127" s="191">
        <v>2.8</v>
      </c>
    </row>
    <row r="128" spans="2:15" ht="17.25" x14ac:dyDescent="0.35">
      <c r="B128" s="172">
        <f t="shared" si="8"/>
        <v>120</v>
      </c>
      <c r="C128" s="173">
        <v>1</v>
      </c>
      <c r="D128" s="173">
        <v>5</v>
      </c>
      <c r="E128" s="174">
        <v>24</v>
      </c>
      <c r="F128" s="3">
        <f t="shared" si="7"/>
        <v>3.1999999999999993</v>
      </c>
      <c r="G128" s="3">
        <f t="shared" si="9"/>
        <v>-5.8000000000000043</v>
      </c>
      <c r="H128" s="3">
        <f t="shared" si="10"/>
        <v>48.019999999999996</v>
      </c>
      <c r="I128" s="3">
        <f t="shared" si="11"/>
        <v>26.96</v>
      </c>
      <c r="J128" s="3">
        <f t="shared" si="12"/>
        <v>35.96</v>
      </c>
      <c r="K128" s="191">
        <v>-16</v>
      </c>
      <c r="L128" s="3">
        <v>-21</v>
      </c>
      <c r="M128" s="191">
        <v>8.9</v>
      </c>
      <c r="N128" s="191">
        <v>-2.8</v>
      </c>
      <c r="O128" s="191">
        <v>2.2000000000000002</v>
      </c>
    </row>
    <row r="129" spans="2:15" ht="17.25" x14ac:dyDescent="0.35">
      <c r="B129" s="172">
        <f t="shared" si="8"/>
        <v>121</v>
      </c>
      <c r="C129" s="173">
        <v>1</v>
      </c>
      <c r="D129" s="173">
        <v>6</v>
      </c>
      <c r="E129" s="174">
        <v>1</v>
      </c>
      <c r="F129" s="3">
        <f t="shared" si="7"/>
        <v>5</v>
      </c>
      <c r="G129" s="3">
        <f t="shared" si="9"/>
        <v>-5.8000000000000043</v>
      </c>
      <c r="H129" s="3">
        <f t="shared" si="10"/>
        <v>46.94</v>
      </c>
      <c r="I129" s="3">
        <f t="shared" si="11"/>
        <v>21.02</v>
      </c>
      <c r="J129" s="3">
        <f t="shared" si="12"/>
        <v>33.979999999999997</v>
      </c>
      <c r="K129" s="191">
        <v>-15</v>
      </c>
      <c r="L129" s="3">
        <v>-21</v>
      </c>
      <c r="M129" s="191">
        <v>8.3000000000000007</v>
      </c>
      <c r="N129" s="191">
        <v>-6.1</v>
      </c>
      <c r="O129" s="191">
        <v>1.1000000000000001</v>
      </c>
    </row>
    <row r="130" spans="2:15" ht="17.25" x14ac:dyDescent="0.35">
      <c r="B130" s="172">
        <f t="shared" si="8"/>
        <v>122</v>
      </c>
      <c r="C130" s="173">
        <v>1</v>
      </c>
      <c r="D130" s="173">
        <v>6</v>
      </c>
      <c r="E130" s="174">
        <v>2</v>
      </c>
      <c r="F130" s="3">
        <f t="shared" si="7"/>
        <v>6.8000000000000007</v>
      </c>
      <c r="G130" s="3">
        <f t="shared" si="9"/>
        <v>-2.2000000000000028</v>
      </c>
      <c r="H130" s="3">
        <f t="shared" si="10"/>
        <v>46.94</v>
      </c>
      <c r="I130" s="3">
        <f t="shared" si="11"/>
        <v>19.939999999999998</v>
      </c>
      <c r="J130" s="3">
        <f t="shared" si="12"/>
        <v>33.08</v>
      </c>
      <c r="K130" s="191">
        <v>-14</v>
      </c>
      <c r="L130" s="3">
        <v>-19</v>
      </c>
      <c r="M130" s="191">
        <v>8.3000000000000007</v>
      </c>
      <c r="N130" s="191">
        <v>-6.7</v>
      </c>
      <c r="O130" s="191">
        <v>0.6</v>
      </c>
    </row>
    <row r="131" spans="2:15" ht="17.25" x14ac:dyDescent="0.35">
      <c r="B131" s="172">
        <f t="shared" si="8"/>
        <v>123</v>
      </c>
      <c r="C131" s="173">
        <v>1</v>
      </c>
      <c r="D131" s="173">
        <v>6</v>
      </c>
      <c r="E131" s="174">
        <v>3</v>
      </c>
      <c r="F131" s="3">
        <f t="shared" si="7"/>
        <v>10.399999999999999</v>
      </c>
      <c r="G131" s="3">
        <f t="shared" si="9"/>
        <v>-0.39999999999999858</v>
      </c>
      <c r="H131" s="3">
        <f t="shared" si="10"/>
        <v>46.04</v>
      </c>
      <c r="I131" s="3">
        <f t="shared" si="11"/>
        <v>19.04</v>
      </c>
      <c r="J131" s="3">
        <f t="shared" si="12"/>
        <v>33.08</v>
      </c>
      <c r="K131" s="191">
        <v>-12</v>
      </c>
      <c r="L131" s="3">
        <v>-18</v>
      </c>
      <c r="M131" s="191">
        <v>7.8</v>
      </c>
      <c r="N131" s="191">
        <v>-7.2</v>
      </c>
      <c r="O131" s="191">
        <v>0.6</v>
      </c>
    </row>
    <row r="132" spans="2:15" ht="17.25" x14ac:dyDescent="0.35">
      <c r="B132" s="172">
        <f t="shared" si="8"/>
        <v>124</v>
      </c>
      <c r="C132" s="173">
        <v>1</v>
      </c>
      <c r="D132" s="173">
        <v>6</v>
      </c>
      <c r="E132" s="174">
        <v>4</v>
      </c>
      <c r="F132" s="3">
        <f t="shared" si="7"/>
        <v>10.399999999999999</v>
      </c>
      <c r="G132" s="3">
        <f t="shared" si="9"/>
        <v>1.3999999999999986</v>
      </c>
      <c r="H132" s="3">
        <f t="shared" si="10"/>
        <v>46.04</v>
      </c>
      <c r="I132" s="3">
        <f t="shared" si="11"/>
        <v>17.96</v>
      </c>
      <c r="J132" s="3">
        <f t="shared" si="12"/>
        <v>30.92</v>
      </c>
      <c r="K132" s="191">
        <v>-12</v>
      </c>
      <c r="L132" s="3">
        <v>-17</v>
      </c>
      <c r="M132" s="191">
        <v>7.8</v>
      </c>
      <c r="N132" s="191">
        <v>-7.8</v>
      </c>
      <c r="O132" s="191">
        <v>-0.6</v>
      </c>
    </row>
    <row r="133" spans="2:15" ht="17.25" x14ac:dyDescent="0.35">
      <c r="B133" s="172">
        <f t="shared" si="8"/>
        <v>125</v>
      </c>
      <c r="C133" s="173">
        <v>1</v>
      </c>
      <c r="D133" s="173">
        <v>6</v>
      </c>
      <c r="E133" s="174">
        <v>5</v>
      </c>
      <c r="F133" s="3">
        <f t="shared" si="7"/>
        <v>17.600000000000001</v>
      </c>
      <c r="G133" s="3">
        <f t="shared" si="9"/>
        <v>3.1999999999999993</v>
      </c>
      <c r="H133" s="3">
        <f t="shared" si="10"/>
        <v>44.96</v>
      </c>
      <c r="I133" s="3">
        <f t="shared" si="11"/>
        <v>17.96</v>
      </c>
      <c r="J133" s="3">
        <f t="shared" si="12"/>
        <v>30.02</v>
      </c>
      <c r="K133" s="191">
        <v>-8</v>
      </c>
      <c r="L133" s="3">
        <v>-16</v>
      </c>
      <c r="M133" s="191">
        <v>7.2</v>
      </c>
      <c r="N133" s="191">
        <v>-7.8</v>
      </c>
      <c r="O133" s="191">
        <v>-1.1000000000000001</v>
      </c>
    </row>
    <row r="134" spans="2:15" ht="17.25" x14ac:dyDescent="0.35">
      <c r="B134" s="172">
        <f t="shared" si="8"/>
        <v>126</v>
      </c>
      <c r="C134" s="173">
        <v>1</v>
      </c>
      <c r="D134" s="173">
        <v>6</v>
      </c>
      <c r="E134" s="174">
        <v>6</v>
      </c>
      <c r="F134" s="3">
        <f t="shared" si="7"/>
        <v>19.399999999999999</v>
      </c>
      <c r="G134" s="3">
        <f t="shared" si="9"/>
        <v>-0.39999999999999858</v>
      </c>
      <c r="H134" s="3">
        <f t="shared" si="10"/>
        <v>44.96</v>
      </c>
      <c r="I134" s="3">
        <f t="shared" si="11"/>
        <v>17.96</v>
      </c>
      <c r="J134" s="3">
        <f t="shared" si="12"/>
        <v>30.02</v>
      </c>
      <c r="K134" s="191">
        <v>-7</v>
      </c>
      <c r="L134" s="3">
        <v>-18</v>
      </c>
      <c r="M134" s="191">
        <v>7.2</v>
      </c>
      <c r="N134" s="191">
        <v>-7.8</v>
      </c>
      <c r="O134" s="191">
        <v>-1.1000000000000001</v>
      </c>
    </row>
    <row r="135" spans="2:15" ht="17.25" x14ac:dyDescent="0.35">
      <c r="B135" s="172">
        <f t="shared" si="8"/>
        <v>127</v>
      </c>
      <c r="C135" s="173">
        <v>1</v>
      </c>
      <c r="D135" s="173">
        <v>6</v>
      </c>
      <c r="E135" s="174">
        <v>7</v>
      </c>
      <c r="F135" s="3">
        <f t="shared" si="7"/>
        <v>19.399999999999999</v>
      </c>
      <c r="G135" s="3">
        <f t="shared" si="9"/>
        <v>-2.2000000000000028</v>
      </c>
      <c r="H135" s="3">
        <f t="shared" si="10"/>
        <v>44.96</v>
      </c>
      <c r="I135" s="3">
        <f t="shared" si="11"/>
        <v>17.96</v>
      </c>
      <c r="J135" s="3">
        <f t="shared" si="12"/>
        <v>28.94</v>
      </c>
      <c r="K135" s="191">
        <v>-7</v>
      </c>
      <c r="L135" s="3">
        <v>-19</v>
      </c>
      <c r="M135" s="191">
        <v>7.2</v>
      </c>
      <c r="N135" s="191">
        <v>-7.8</v>
      </c>
      <c r="O135" s="191">
        <v>-1.7</v>
      </c>
    </row>
    <row r="136" spans="2:15" ht="17.25" x14ac:dyDescent="0.35">
      <c r="B136" s="172">
        <f t="shared" si="8"/>
        <v>128</v>
      </c>
      <c r="C136" s="173">
        <v>1</v>
      </c>
      <c r="D136" s="173">
        <v>6</v>
      </c>
      <c r="E136" s="174">
        <v>8</v>
      </c>
      <c r="F136" s="3">
        <f t="shared" si="7"/>
        <v>19.399999999999999</v>
      </c>
      <c r="G136" s="3">
        <f t="shared" si="9"/>
        <v>-4</v>
      </c>
      <c r="H136" s="3">
        <f t="shared" si="10"/>
        <v>44.96</v>
      </c>
      <c r="I136" s="3">
        <f t="shared" si="11"/>
        <v>19.04</v>
      </c>
      <c r="J136" s="3">
        <f t="shared" si="12"/>
        <v>28.94</v>
      </c>
      <c r="K136" s="191">
        <v>-7</v>
      </c>
      <c r="L136" s="3">
        <v>-20</v>
      </c>
      <c r="M136" s="191">
        <v>7.2</v>
      </c>
      <c r="N136" s="191">
        <v>-7.2</v>
      </c>
      <c r="O136" s="191">
        <v>-1.7</v>
      </c>
    </row>
    <row r="137" spans="2:15" ht="17.25" x14ac:dyDescent="0.35">
      <c r="B137" s="172">
        <f t="shared" si="8"/>
        <v>129</v>
      </c>
      <c r="C137" s="173">
        <v>1</v>
      </c>
      <c r="D137" s="173">
        <v>6</v>
      </c>
      <c r="E137" s="174">
        <v>9</v>
      </c>
      <c r="F137" s="3">
        <f t="shared" si="7"/>
        <v>24.8</v>
      </c>
      <c r="G137" s="3">
        <f t="shared" si="9"/>
        <v>1.3999999999999986</v>
      </c>
      <c r="H137" s="3">
        <f t="shared" si="10"/>
        <v>48.92</v>
      </c>
      <c r="I137" s="3">
        <f t="shared" si="11"/>
        <v>21.92</v>
      </c>
      <c r="J137" s="3">
        <f t="shared" si="12"/>
        <v>30.92</v>
      </c>
      <c r="K137" s="191">
        <v>-4</v>
      </c>
      <c r="L137" s="3">
        <v>-17</v>
      </c>
      <c r="M137" s="191">
        <v>9.4</v>
      </c>
      <c r="N137" s="191">
        <v>-5.6</v>
      </c>
      <c r="O137" s="191">
        <v>-0.6</v>
      </c>
    </row>
    <row r="138" spans="2:15" ht="17.25" x14ac:dyDescent="0.35">
      <c r="B138" s="172">
        <f t="shared" si="8"/>
        <v>130</v>
      </c>
      <c r="C138" s="173">
        <v>1</v>
      </c>
      <c r="D138" s="173">
        <v>6</v>
      </c>
      <c r="E138" s="174">
        <v>10</v>
      </c>
      <c r="F138" s="3">
        <f t="shared" ref="F138:F201" si="13">(9/5)*K138+32</f>
        <v>30.2</v>
      </c>
      <c r="G138" s="3">
        <f t="shared" si="9"/>
        <v>10.399999999999999</v>
      </c>
      <c r="H138" s="3">
        <f t="shared" si="10"/>
        <v>55.040000000000006</v>
      </c>
      <c r="I138" s="3">
        <f t="shared" si="11"/>
        <v>24.08</v>
      </c>
      <c r="J138" s="3">
        <f t="shared" si="12"/>
        <v>32</v>
      </c>
      <c r="K138" s="191">
        <v>-1</v>
      </c>
      <c r="L138" s="3">
        <v>-12</v>
      </c>
      <c r="M138" s="191">
        <v>12.8</v>
      </c>
      <c r="N138" s="191">
        <v>-4.4000000000000004</v>
      </c>
      <c r="O138" s="191">
        <v>0</v>
      </c>
    </row>
    <row r="139" spans="2:15" ht="17.25" x14ac:dyDescent="0.35">
      <c r="B139" s="172">
        <f t="shared" ref="B139:B202" si="14">B138+1</f>
        <v>131</v>
      </c>
      <c r="C139" s="173">
        <v>1</v>
      </c>
      <c r="D139" s="173">
        <v>6</v>
      </c>
      <c r="E139" s="174">
        <v>11</v>
      </c>
      <c r="F139" s="3">
        <f t="shared" si="13"/>
        <v>33.799999999999997</v>
      </c>
      <c r="G139" s="3">
        <f t="shared" si="9"/>
        <v>12.2</v>
      </c>
      <c r="H139" s="3">
        <f t="shared" si="10"/>
        <v>57.019999999999996</v>
      </c>
      <c r="I139" s="3">
        <f t="shared" si="11"/>
        <v>28.94</v>
      </c>
      <c r="J139" s="3">
        <f t="shared" si="12"/>
        <v>35.96</v>
      </c>
      <c r="K139" s="191">
        <v>1</v>
      </c>
      <c r="L139" s="3">
        <v>-11</v>
      </c>
      <c r="M139" s="191">
        <v>13.9</v>
      </c>
      <c r="N139" s="191">
        <v>-1.7</v>
      </c>
      <c r="O139" s="191">
        <v>2.2000000000000002</v>
      </c>
    </row>
    <row r="140" spans="2:15" ht="17.25" x14ac:dyDescent="0.35">
      <c r="B140" s="172">
        <f t="shared" si="14"/>
        <v>132</v>
      </c>
      <c r="C140" s="173">
        <v>1</v>
      </c>
      <c r="D140" s="173">
        <v>6</v>
      </c>
      <c r="E140" s="174">
        <v>12</v>
      </c>
      <c r="F140" s="3">
        <f t="shared" si="13"/>
        <v>37.4</v>
      </c>
      <c r="G140" s="3">
        <f t="shared" si="9"/>
        <v>17.600000000000001</v>
      </c>
      <c r="H140" s="3">
        <f t="shared" si="10"/>
        <v>59</v>
      </c>
      <c r="I140" s="3">
        <f t="shared" si="11"/>
        <v>37.04</v>
      </c>
      <c r="J140" s="3">
        <f t="shared" si="12"/>
        <v>44.06</v>
      </c>
      <c r="K140" s="191">
        <v>3</v>
      </c>
      <c r="L140" s="3">
        <v>-8</v>
      </c>
      <c r="M140" s="191">
        <v>15</v>
      </c>
      <c r="N140" s="191">
        <v>2.8</v>
      </c>
      <c r="O140" s="191">
        <v>6.7</v>
      </c>
    </row>
    <row r="141" spans="2:15" ht="17.25" x14ac:dyDescent="0.35">
      <c r="B141" s="172">
        <f t="shared" si="14"/>
        <v>133</v>
      </c>
      <c r="C141" s="173">
        <v>1</v>
      </c>
      <c r="D141" s="173">
        <v>6</v>
      </c>
      <c r="E141" s="174">
        <v>13</v>
      </c>
      <c r="F141" s="3">
        <f t="shared" si="13"/>
        <v>39.200000000000003</v>
      </c>
      <c r="G141" s="3">
        <f t="shared" si="9"/>
        <v>17.600000000000001</v>
      </c>
      <c r="H141" s="3">
        <f t="shared" si="10"/>
        <v>60.980000000000004</v>
      </c>
      <c r="I141" s="3">
        <f t="shared" si="11"/>
        <v>42.980000000000004</v>
      </c>
      <c r="J141" s="3">
        <f t="shared" si="12"/>
        <v>50</v>
      </c>
      <c r="K141" s="191">
        <v>4</v>
      </c>
      <c r="L141" s="3">
        <v>-8</v>
      </c>
      <c r="M141" s="191">
        <v>16.100000000000001</v>
      </c>
      <c r="N141" s="191">
        <v>6.1</v>
      </c>
      <c r="O141" s="191">
        <v>10</v>
      </c>
    </row>
    <row r="142" spans="2:15" ht="17.25" x14ac:dyDescent="0.35">
      <c r="B142" s="172">
        <f t="shared" si="14"/>
        <v>134</v>
      </c>
      <c r="C142" s="173">
        <v>1</v>
      </c>
      <c r="D142" s="173">
        <v>6</v>
      </c>
      <c r="E142" s="174">
        <v>14</v>
      </c>
      <c r="F142" s="3">
        <f t="shared" si="13"/>
        <v>39.200000000000003</v>
      </c>
      <c r="G142" s="3">
        <f t="shared" si="9"/>
        <v>21.2</v>
      </c>
      <c r="H142" s="3">
        <f t="shared" si="10"/>
        <v>62.96</v>
      </c>
      <c r="I142" s="3">
        <f t="shared" si="11"/>
        <v>48.92</v>
      </c>
      <c r="J142" s="3">
        <f t="shared" si="12"/>
        <v>51.980000000000004</v>
      </c>
      <c r="K142" s="191">
        <v>4</v>
      </c>
      <c r="L142" s="3">
        <v>-6</v>
      </c>
      <c r="M142" s="191">
        <v>17.2</v>
      </c>
      <c r="N142" s="191">
        <v>9.4</v>
      </c>
      <c r="O142" s="191">
        <v>11.1</v>
      </c>
    </row>
    <row r="143" spans="2:15" ht="17.25" x14ac:dyDescent="0.35">
      <c r="B143" s="172">
        <f t="shared" si="14"/>
        <v>135</v>
      </c>
      <c r="C143" s="173">
        <v>1</v>
      </c>
      <c r="D143" s="173">
        <v>6</v>
      </c>
      <c r="E143" s="174">
        <v>15</v>
      </c>
      <c r="F143" s="3">
        <f t="shared" si="13"/>
        <v>39.200000000000003</v>
      </c>
      <c r="G143" s="3">
        <f t="shared" si="9"/>
        <v>23</v>
      </c>
      <c r="H143" s="3">
        <f t="shared" si="10"/>
        <v>62.96</v>
      </c>
      <c r="I143" s="3">
        <f t="shared" si="11"/>
        <v>50</v>
      </c>
      <c r="J143" s="3">
        <f t="shared" si="12"/>
        <v>51.08</v>
      </c>
      <c r="K143" s="191">
        <v>4</v>
      </c>
      <c r="L143" s="3">
        <v>-5</v>
      </c>
      <c r="M143" s="191">
        <v>17.2</v>
      </c>
      <c r="N143" s="191">
        <v>10</v>
      </c>
      <c r="O143" s="191">
        <v>10.6</v>
      </c>
    </row>
    <row r="144" spans="2:15" ht="17.25" x14ac:dyDescent="0.35">
      <c r="B144" s="172">
        <f t="shared" si="14"/>
        <v>136</v>
      </c>
      <c r="C144" s="173">
        <v>1</v>
      </c>
      <c r="D144" s="173">
        <v>6</v>
      </c>
      <c r="E144" s="174">
        <v>16</v>
      </c>
      <c r="F144" s="3">
        <f t="shared" si="13"/>
        <v>37.4</v>
      </c>
      <c r="G144" s="3">
        <f t="shared" si="9"/>
        <v>24.8</v>
      </c>
      <c r="H144" s="3">
        <f t="shared" si="10"/>
        <v>64.039999999999992</v>
      </c>
      <c r="I144" s="3">
        <f t="shared" si="11"/>
        <v>50</v>
      </c>
      <c r="J144" s="3">
        <f t="shared" si="12"/>
        <v>48.92</v>
      </c>
      <c r="K144" s="191">
        <v>3</v>
      </c>
      <c r="L144" s="3">
        <v>-4</v>
      </c>
      <c r="M144" s="191">
        <v>17.8</v>
      </c>
      <c r="N144" s="191">
        <v>10</v>
      </c>
      <c r="O144" s="191">
        <v>9.4</v>
      </c>
    </row>
    <row r="145" spans="2:15" ht="17.25" x14ac:dyDescent="0.35">
      <c r="B145" s="172">
        <f t="shared" si="14"/>
        <v>137</v>
      </c>
      <c r="C145" s="173">
        <v>1</v>
      </c>
      <c r="D145" s="173">
        <v>6</v>
      </c>
      <c r="E145" s="174">
        <v>17</v>
      </c>
      <c r="F145" s="3">
        <f t="shared" si="13"/>
        <v>30.2</v>
      </c>
      <c r="G145" s="3">
        <f t="shared" si="9"/>
        <v>15.8</v>
      </c>
      <c r="H145" s="3">
        <f t="shared" si="10"/>
        <v>60.980000000000004</v>
      </c>
      <c r="I145" s="3">
        <f t="shared" si="11"/>
        <v>44.96</v>
      </c>
      <c r="J145" s="3">
        <f t="shared" si="12"/>
        <v>42.08</v>
      </c>
      <c r="K145" s="191">
        <v>-1</v>
      </c>
      <c r="L145" s="3">
        <v>-9</v>
      </c>
      <c r="M145" s="191">
        <v>16.100000000000001</v>
      </c>
      <c r="N145" s="191">
        <v>7.2</v>
      </c>
      <c r="O145" s="191">
        <v>5.6</v>
      </c>
    </row>
    <row r="146" spans="2:15" ht="17.25" x14ac:dyDescent="0.35">
      <c r="B146" s="172">
        <f t="shared" si="14"/>
        <v>138</v>
      </c>
      <c r="C146" s="173">
        <v>1</v>
      </c>
      <c r="D146" s="173">
        <v>6</v>
      </c>
      <c r="E146" s="174">
        <v>18</v>
      </c>
      <c r="F146" s="3">
        <f t="shared" si="13"/>
        <v>28.4</v>
      </c>
      <c r="G146" s="3">
        <f t="shared" si="9"/>
        <v>15.8</v>
      </c>
      <c r="H146" s="3">
        <f t="shared" si="10"/>
        <v>55.94</v>
      </c>
      <c r="I146" s="3">
        <f t="shared" si="11"/>
        <v>39.019999999999996</v>
      </c>
      <c r="J146" s="3">
        <f t="shared" si="12"/>
        <v>35.96</v>
      </c>
      <c r="K146" s="191">
        <v>-2</v>
      </c>
      <c r="L146" s="3">
        <v>-9</v>
      </c>
      <c r="M146" s="191">
        <v>13.3</v>
      </c>
      <c r="N146" s="191">
        <v>3.9</v>
      </c>
      <c r="O146" s="191">
        <v>2.2000000000000002</v>
      </c>
    </row>
    <row r="147" spans="2:15" ht="17.25" x14ac:dyDescent="0.35">
      <c r="B147" s="172">
        <f t="shared" si="14"/>
        <v>139</v>
      </c>
      <c r="C147" s="173">
        <v>1</v>
      </c>
      <c r="D147" s="173">
        <v>6</v>
      </c>
      <c r="E147" s="174">
        <v>19</v>
      </c>
      <c r="F147" s="3">
        <f t="shared" si="13"/>
        <v>24.8</v>
      </c>
      <c r="G147" s="3">
        <f t="shared" si="9"/>
        <v>6.8000000000000007</v>
      </c>
      <c r="H147" s="3">
        <f t="shared" si="10"/>
        <v>48.019999999999996</v>
      </c>
      <c r="I147" s="3">
        <f t="shared" si="11"/>
        <v>39.019999999999996</v>
      </c>
      <c r="J147" s="3">
        <f t="shared" si="12"/>
        <v>37.04</v>
      </c>
      <c r="K147" s="191">
        <v>-4</v>
      </c>
      <c r="L147" s="3">
        <v>-14</v>
      </c>
      <c r="M147" s="191">
        <v>8.9</v>
      </c>
      <c r="N147" s="191">
        <v>3.9</v>
      </c>
      <c r="O147" s="191">
        <v>2.8</v>
      </c>
    </row>
    <row r="148" spans="2:15" ht="17.25" x14ac:dyDescent="0.35">
      <c r="B148" s="172">
        <f t="shared" si="14"/>
        <v>140</v>
      </c>
      <c r="C148" s="173">
        <v>1</v>
      </c>
      <c r="D148" s="173">
        <v>6</v>
      </c>
      <c r="E148" s="174">
        <v>20</v>
      </c>
      <c r="F148" s="3">
        <f t="shared" si="13"/>
        <v>30.2</v>
      </c>
      <c r="G148" s="3">
        <f t="shared" si="9"/>
        <v>10.399999999999999</v>
      </c>
      <c r="H148" s="3">
        <f t="shared" si="10"/>
        <v>46.94</v>
      </c>
      <c r="I148" s="3">
        <f t="shared" si="11"/>
        <v>37.94</v>
      </c>
      <c r="J148" s="3">
        <f t="shared" si="12"/>
        <v>35.06</v>
      </c>
      <c r="K148" s="191">
        <v>-1</v>
      </c>
      <c r="L148" s="3">
        <v>-12</v>
      </c>
      <c r="M148" s="191">
        <v>8.3000000000000007</v>
      </c>
      <c r="N148" s="191">
        <v>3.3</v>
      </c>
      <c r="O148" s="191">
        <v>1.7</v>
      </c>
    </row>
    <row r="149" spans="2:15" ht="17.25" x14ac:dyDescent="0.35">
      <c r="B149" s="172">
        <f t="shared" si="14"/>
        <v>141</v>
      </c>
      <c r="C149" s="173">
        <v>1</v>
      </c>
      <c r="D149" s="173">
        <v>6</v>
      </c>
      <c r="E149" s="174">
        <v>21</v>
      </c>
      <c r="F149" s="3">
        <f t="shared" si="13"/>
        <v>23</v>
      </c>
      <c r="G149" s="3">
        <f t="shared" si="9"/>
        <v>8.5999999999999979</v>
      </c>
      <c r="H149" s="3">
        <f t="shared" si="10"/>
        <v>46.94</v>
      </c>
      <c r="I149" s="3">
        <f t="shared" si="11"/>
        <v>39.019999999999996</v>
      </c>
      <c r="J149" s="3">
        <f t="shared" si="12"/>
        <v>33.08</v>
      </c>
      <c r="K149" s="191">
        <v>-5</v>
      </c>
      <c r="L149" s="3">
        <v>-13</v>
      </c>
      <c r="M149" s="191">
        <v>8.3000000000000007</v>
      </c>
      <c r="N149" s="191">
        <v>3.9</v>
      </c>
      <c r="O149" s="191">
        <v>0.6</v>
      </c>
    </row>
    <row r="150" spans="2:15" ht="17.25" x14ac:dyDescent="0.35">
      <c r="B150" s="172">
        <f t="shared" si="14"/>
        <v>142</v>
      </c>
      <c r="C150" s="173">
        <v>1</v>
      </c>
      <c r="D150" s="173">
        <v>6</v>
      </c>
      <c r="E150" s="174">
        <v>22</v>
      </c>
      <c r="F150" s="3">
        <f t="shared" si="13"/>
        <v>23</v>
      </c>
      <c r="G150" s="3">
        <f t="shared" si="9"/>
        <v>6.8000000000000007</v>
      </c>
      <c r="H150" s="3">
        <f t="shared" si="10"/>
        <v>44.96</v>
      </c>
      <c r="I150" s="3">
        <f t="shared" si="11"/>
        <v>39.019999999999996</v>
      </c>
      <c r="J150" s="3">
        <f t="shared" si="12"/>
        <v>33.979999999999997</v>
      </c>
      <c r="K150" s="191">
        <v>-5</v>
      </c>
      <c r="L150" s="3">
        <v>-14</v>
      </c>
      <c r="M150" s="191">
        <v>7.2</v>
      </c>
      <c r="N150" s="191">
        <v>3.9</v>
      </c>
      <c r="O150" s="191">
        <v>1.1000000000000001</v>
      </c>
    </row>
    <row r="151" spans="2:15" ht="17.25" x14ac:dyDescent="0.35">
      <c r="B151" s="172">
        <f t="shared" si="14"/>
        <v>143</v>
      </c>
      <c r="C151" s="173">
        <v>1</v>
      </c>
      <c r="D151" s="173">
        <v>6</v>
      </c>
      <c r="E151" s="174">
        <v>23</v>
      </c>
      <c r="F151" s="3">
        <f t="shared" si="13"/>
        <v>23</v>
      </c>
      <c r="G151" s="3">
        <f t="shared" si="9"/>
        <v>3.1999999999999993</v>
      </c>
      <c r="H151" s="3">
        <f t="shared" si="10"/>
        <v>42.980000000000004</v>
      </c>
      <c r="I151" s="3">
        <f t="shared" si="11"/>
        <v>39.92</v>
      </c>
      <c r="J151" s="3">
        <f t="shared" si="12"/>
        <v>30.02</v>
      </c>
      <c r="K151" s="191">
        <v>-5</v>
      </c>
      <c r="L151" s="3">
        <v>-16</v>
      </c>
      <c r="M151" s="191">
        <v>6.1</v>
      </c>
      <c r="N151" s="191">
        <v>4.4000000000000004</v>
      </c>
      <c r="O151" s="191">
        <v>-1.1000000000000001</v>
      </c>
    </row>
    <row r="152" spans="2:15" ht="17.25" x14ac:dyDescent="0.35">
      <c r="B152" s="172">
        <f t="shared" si="14"/>
        <v>144</v>
      </c>
      <c r="C152" s="173">
        <v>1</v>
      </c>
      <c r="D152" s="173">
        <v>6</v>
      </c>
      <c r="E152" s="174">
        <v>24</v>
      </c>
      <c r="F152" s="3">
        <f t="shared" si="13"/>
        <v>17.600000000000001</v>
      </c>
      <c r="G152" s="3">
        <f t="shared" si="9"/>
        <v>3.1999999999999993</v>
      </c>
      <c r="H152" s="3">
        <f t="shared" si="10"/>
        <v>42.08</v>
      </c>
      <c r="I152" s="3">
        <f t="shared" si="11"/>
        <v>39.92</v>
      </c>
      <c r="J152" s="3">
        <f t="shared" si="12"/>
        <v>30.02</v>
      </c>
      <c r="K152" s="191">
        <v>-8</v>
      </c>
      <c r="L152" s="3">
        <v>-16</v>
      </c>
      <c r="M152" s="191">
        <v>5.6</v>
      </c>
      <c r="N152" s="191">
        <v>4.4000000000000004</v>
      </c>
      <c r="O152" s="191">
        <v>-1.1000000000000001</v>
      </c>
    </row>
    <row r="153" spans="2:15" ht="17.25" x14ac:dyDescent="0.35">
      <c r="B153" s="172">
        <f t="shared" si="14"/>
        <v>145</v>
      </c>
      <c r="C153" s="173">
        <v>1</v>
      </c>
      <c r="D153" s="173">
        <v>7</v>
      </c>
      <c r="E153" s="174">
        <v>1</v>
      </c>
      <c r="F153" s="3">
        <f t="shared" si="13"/>
        <v>17.600000000000001</v>
      </c>
      <c r="G153" s="3">
        <f t="shared" ref="G153:G216" si="15">(9/5)*L153+32</f>
        <v>3.1999999999999993</v>
      </c>
      <c r="H153" s="3">
        <f t="shared" ref="H153:H216" si="16">(9/5)*M153+32</f>
        <v>41</v>
      </c>
      <c r="I153" s="3">
        <f t="shared" ref="I153:I216" si="17">(9/5)*N153+32</f>
        <v>46.04</v>
      </c>
      <c r="J153" s="3">
        <f t="shared" ref="J153:J216" si="18">(9/5)*O153+32</f>
        <v>28.94</v>
      </c>
      <c r="K153" s="191">
        <v>-8</v>
      </c>
      <c r="L153" s="3">
        <v>-16</v>
      </c>
      <c r="M153" s="191">
        <v>5</v>
      </c>
      <c r="N153" s="191">
        <v>7.8</v>
      </c>
      <c r="O153" s="191">
        <v>-1.7</v>
      </c>
    </row>
    <row r="154" spans="2:15" ht="17.25" x14ac:dyDescent="0.35">
      <c r="B154" s="172">
        <f t="shared" si="14"/>
        <v>146</v>
      </c>
      <c r="C154" s="173">
        <v>1</v>
      </c>
      <c r="D154" s="173">
        <v>7</v>
      </c>
      <c r="E154" s="174">
        <v>2</v>
      </c>
      <c r="F154" s="3">
        <f t="shared" si="13"/>
        <v>17.600000000000001</v>
      </c>
      <c r="G154" s="3">
        <f t="shared" si="15"/>
        <v>-0.39999999999999858</v>
      </c>
      <c r="H154" s="3">
        <f t="shared" si="16"/>
        <v>41</v>
      </c>
      <c r="I154" s="3">
        <f t="shared" si="17"/>
        <v>44.06</v>
      </c>
      <c r="J154" s="3">
        <f t="shared" si="18"/>
        <v>26.060000000000002</v>
      </c>
      <c r="K154" s="191">
        <v>-8</v>
      </c>
      <c r="L154" s="3">
        <v>-18</v>
      </c>
      <c r="M154" s="191">
        <v>5</v>
      </c>
      <c r="N154" s="191">
        <v>6.7</v>
      </c>
      <c r="O154" s="191">
        <v>-3.3</v>
      </c>
    </row>
    <row r="155" spans="2:15" ht="17.25" x14ac:dyDescent="0.35">
      <c r="B155" s="172">
        <f t="shared" si="14"/>
        <v>147</v>
      </c>
      <c r="C155" s="173">
        <v>1</v>
      </c>
      <c r="D155" s="173">
        <v>7</v>
      </c>
      <c r="E155" s="174">
        <v>3</v>
      </c>
      <c r="F155" s="3">
        <f t="shared" si="13"/>
        <v>17.600000000000001</v>
      </c>
      <c r="G155" s="3">
        <f t="shared" si="15"/>
        <v>1.3999999999999986</v>
      </c>
      <c r="H155" s="3">
        <f t="shared" si="16"/>
        <v>39.019999999999996</v>
      </c>
      <c r="I155" s="3">
        <f t="shared" si="17"/>
        <v>42.980000000000004</v>
      </c>
      <c r="J155" s="3">
        <f t="shared" si="18"/>
        <v>21.02</v>
      </c>
      <c r="K155" s="191">
        <v>-8</v>
      </c>
      <c r="L155" s="3">
        <v>-17</v>
      </c>
      <c r="M155" s="191">
        <v>3.9</v>
      </c>
      <c r="N155" s="191">
        <v>6.1</v>
      </c>
      <c r="O155" s="191">
        <v>-6.1</v>
      </c>
    </row>
    <row r="156" spans="2:15" ht="17.25" x14ac:dyDescent="0.35">
      <c r="B156" s="172">
        <f t="shared" si="14"/>
        <v>148</v>
      </c>
      <c r="C156" s="173">
        <v>1</v>
      </c>
      <c r="D156" s="173">
        <v>7</v>
      </c>
      <c r="E156" s="174">
        <v>4</v>
      </c>
      <c r="F156" s="3">
        <f t="shared" si="13"/>
        <v>17.600000000000001</v>
      </c>
      <c r="G156" s="3">
        <f t="shared" si="15"/>
        <v>-0.39999999999999858</v>
      </c>
      <c r="H156" s="3">
        <f t="shared" si="16"/>
        <v>39.019999999999996</v>
      </c>
      <c r="I156" s="3">
        <f t="shared" si="17"/>
        <v>44.06</v>
      </c>
      <c r="J156" s="3">
        <f t="shared" si="18"/>
        <v>24.98</v>
      </c>
      <c r="K156" s="191">
        <v>-8</v>
      </c>
      <c r="L156" s="3">
        <v>-18</v>
      </c>
      <c r="M156" s="191">
        <v>3.9</v>
      </c>
      <c r="N156" s="191">
        <v>6.7</v>
      </c>
      <c r="O156" s="191">
        <v>-3.9</v>
      </c>
    </row>
    <row r="157" spans="2:15" ht="17.25" x14ac:dyDescent="0.35">
      <c r="B157" s="172">
        <f t="shared" si="14"/>
        <v>149</v>
      </c>
      <c r="C157" s="173">
        <v>1</v>
      </c>
      <c r="D157" s="173">
        <v>7</v>
      </c>
      <c r="E157" s="174">
        <v>5</v>
      </c>
      <c r="F157" s="3">
        <f t="shared" si="13"/>
        <v>15.8</v>
      </c>
      <c r="G157" s="3">
        <f t="shared" si="15"/>
        <v>-0.39999999999999858</v>
      </c>
      <c r="H157" s="3">
        <f t="shared" si="16"/>
        <v>37.94</v>
      </c>
      <c r="I157" s="3">
        <f t="shared" si="17"/>
        <v>44.06</v>
      </c>
      <c r="J157" s="3">
        <f t="shared" si="18"/>
        <v>24.98</v>
      </c>
      <c r="K157" s="191">
        <v>-9</v>
      </c>
      <c r="L157" s="3">
        <v>-18</v>
      </c>
      <c r="M157" s="191">
        <v>3.3</v>
      </c>
      <c r="N157" s="191">
        <v>6.7</v>
      </c>
      <c r="O157" s="191">
        <v>-3.9</v>
      </c>
    </row>
    <row r="158" spans="2:15" ht="17.25" x14ac:dyDescent="0.35">
      <c r="B158" s="172">
        <f t="shared" si="14"/>
        <v>150</v>
      </c>
      <c r="C158" s="173">
        <v>1</v>
      </c>
      <c r="D158" s="173">
        <v>7</v>
      </c>
      <c r="E158" s="174">
        <v>6</v>
      </c>
      <c r="F158" s="3">
        <f t="shared" si="13"/>
        <v>17.600000000000001</v>
      </c>
      <c r="G158" s="3">
        <f t="shared" si="15"/>
        <v>-2.2000000000000028</v>
      </c>
      <c r="H158" s="3">
        <f t="shared" si="16"/>
        <v>37.04</v>
      </c>
      <c r="I158" s="3">
        <f t="shared" si="17"/>
        <v>42.980000000000004</v>
      </c>
      <c r="J158" s="3">
        <f t="shared" si="18"/>
        <v>24.98</v>
      </c>
      <c r="K158" s="191">
        <v>-8</v>
      </c>
      <c r="L158" s="3">
        <v>-19</v>
      </c>
      <c r="M158" s="191">
        <v>2.8</v>
      </c>
      <c r="N158" s="191">
        <v>6.1</v>
      </c>
      <c r="O158" s="191">
        <v>-3.9</v>
      </c>
    </row>
    <row r="159" spans="2:15" ht="17.25" x14ac:dyDescent="0.35">
      <c r="B159" s="172">
        <f t="shared" si="14"/>
        <v>151</v>
      </c>
      <c r="C159" s="173">
        <v>1</v>
      </c>
      <c r="D159" s="173">
        <v>7</v>
      </c>
      <c r="E159" s="174">
        <v>7</v>
      </c>
      <c r="F159" s="3">
        <f t="shared" si="13"/>
        <v>12.2</v>
      </c>
      <c r="G159" s="3">
        <f t="shared" si="15"/>
        <v>-2.2000000000000028</v>
      </c>
      <c r="H159" s="3">
        <f t="shared" si="16"/>
        <v>37.04</v>
      </c>
      <c r="I159" s="3">
        <f t="shared" si="17"/>
        <v>39.92</v>
      </c>
      <c r="J159" s="3">
        <f t="shared" si="18"/>
        <v>28.04</v>
      </c>
      <c r="K159" s="191">
        <v>-11</v>
      </c>
      <c r="L159" s="3">
        <v>-19</v>
      </c>
      <c r="M159" s="191">
        <v>2.8</v>
      </c>
      <c r="N159" s="191">
        <v>4.4000000000000004</v>
      </c>
      <c r="O159" s="191">
        <v>-2.2000000000000002</v>
      </c>
    </row>
    <row r="160" spans="2:15" ht="17.25" x14ac:dyDescent="0.35">
      <c r="B160" s="172">
        <f t="shared" si="14"/>
        <v>152</v>
      </c>
      <c r="C160" s="173">
        <v>1</v>
      </c>
      <c r="D160" s="173">
        <v>7</v>
      </c>
      <c r="E160" s="174">
        <v>8</v>
      </c>
      <c r="F160" s="3">
        <f t="shared" si="13"/>
        <v>15.8</v>
      </c>
      <c r="G160" s="3">
        <f t="shared" si="15"/>
        <v>-2.2000000000000028</v>
      </c>
      <c r="H160" s="3">
        <f t="shared" si="16"/>
        <v>41</v>
      </c>
      <c r="I160" s="3">
        <f t="shared" si="17"/>
        <v>39.92</v>
      </c>
      <c r="J160" s="3">
        <f t="shared" si="18"/>
        <v>28.94</v>
      </c>
      <c r="K160" s="191">
        <v>-9</v>
      </c>
      <c r="L160" s="3">
        <v>-19</v>
      </c>
      <c r="M160" s="191">
        <v>5</v>
      </c>
      <c r="N160" s="191">
        <v>4.4000000000000004</v>
      </c>
      <c r="O160" s="191">
        <v>-1.7</v>
      </c>
    </row>
    <row r="161" spans="2:15" ht="17.25" x14ac:dyDescent="0.35">
      <c r="B161" s="172">
        <f t="shared" si="14"/>
        <v>153</v>
      </c>
      <c r="C161" s="173">
        <v>1</v>
      </c>
      <c r="D161" s="173">
        <v>7</v>
      </c>
      <c r="E161" s="174">
        <v>9</v>
      </c>
      <c r="F161" s="3">
        <f t="shared" si="13"/>
        <v>19.399999999999999</v>
      </c>
      <c r="G161" s="3">
        <f t="shared" si="15"/>
        <v>6.8000000000000007</v>
      </c>
      <c r="H161" s="3">
        <f t="shared" si="16"/>
        <v>44.96</v>
      </c>
      <c r="I161" s="3">
        <f t="shared" si="17"/>
        <v>44.06</v>
      </c>
      <c r="J161" s="3">
        <f t="shared" si="18"/>
        <v>33.08</v>
      </c>
      <c r="K161" s="191">
        <v>-7</v>
      </c>
      <c r="L161" s="3">
        <v>-14</v>
      </c>
      <c r="M161" s="191">
        <v>7.2</v>
      </c>
      <c r="N161" s="191">
        <v>6.7</v>
      </c>
      <c r="O161" s="191">
        <v>0.6</v>
      </c>
    </row>
    <row r="162" spans="2:15" ht="17.25" x14ac:dyDescent="0.35">
      <c r="B162" s="172">
        <f t="shared" si="14"/>
        <v>154</v>
      </c>
      <c r="C162" s="173">
        <v>1</v>
      </c>
      <c r="D162" s="173">
        <v>7</v>
      </c>
      <c r="E162" s="174">
        <v>10</v>
      </c>
      <c r="F162" s="3">
        <f t="shared" si="13"/>
        <v>21.2</v>
      </c>
      <c r="G162" s="3">
        <f t="shared" si="15"/>
        <v>17.600000000000001</v>
      </c>
      <c r="H162" s="3">
        <f t="shared" si="16"/>
        <v>51.980000000000004</v>
      </c>
      <c r="I162" s="3">
        <f t="shared" si="17"/>
        <v>48.019999999999996</v>
      </c>
      <c r="J162" s="3">
        <f t="shared" si="18"/>
        <v>33.08</v>
      </c>
      <c r="K162" s="191">
        <v>-6</v>
      </c>
      <c r="L162" s="3">
        <v>-8</v>
      </c>
      <c r="M162" s="191">
        <v>11.1</v>
      </c>
      <c r="N162" s="191">
        <v>8.9</v>
      </c>
      <c r="O162" s="191">
        <v>0.6</v>
      </c>
    </row>
    <row r="163" spans="2:15" ht="17.25" x14ac:dyDescent="0.35">
      <c r="B163" s="172">
        <f t="shared" si="14"/>
        <v>155</v>
      </c>
      <c r="C163" s="173">
        <v>1</v>
      </c>
      <c r="D163" s="173">
        <v>7</v>
      </c>
      <c r="E163" s="174">
        <v>11</v>
      </c>
      <c r="F163" s="3">
        <f t="shared" si="13"/>
        <v>24.8</v>
      </c>
      <c r="G163" s="3">
        <f t="shared" si="15"/>
        <v>19.399999999999999</v>
      </c>
      <c r="H163" s="3">
        <f t="shared" si="16"/>
        <v>53.96</v>
      </c>
      <c r="I163" s="3">
        <f t="shared" si="17"/>
        <v>51.980000000000004</v>
      </c>
      <c r="J163" s="3">
        <f t="shared" si="18"/>
        <v>39.92</v>
      </c>
      <c r="K163" s="191">
        <v>-4</v>
      </c>
      <c r="L163" s="3">
        <v>-7</v>
      </c>
      <c r="M163" s="191">
        <v>12.2</v>
      </c>
      <c r="N163" s="191">
        <v>11.1</v>
      </c>
      <c r="O163" s="191">
        <v>4.4000000000000004</v>
      </c>
    </row>
    <row r="164" spans="2:15" ht="17.25" x14ac:dyDescent="0.35">
      <c r="B164" s="172">
        <f t="shared" si="14"/>
        <v>156</v>
      </c>
      <c r="C164" s="173">
        <v>1</v>
      </c>
      <c r="D164" s="173">
        <v>7</v>
      </c>
      <c r="E164" s="174">
        <v>12</v>
      </c>
      <c r="F164" s="3">
        <f t="shared" si="13"/>
        <v>26.6</v>
      </c>
      <c r="G164" s="3">
        <f t="shared" si="15"/>
        <v>24.8</v>
      </c>
      <c r="H164" s="3">
        <f t="shared" si="16"/>
        <v>57.92</v>
      </c>
      <c r="I164" s="3">
        <f t="shared" si="17"/>
        <v>53.96</v>
      </c>
      <c r="J164" s="3">
        <f t="shared" si="18"/>
        <v>44.06</v>
      </c>
      <c r="K164" s="191">
        <v>-3</v>
      </c>
      <c r="L164" s="3">
        <v>-4</v>
      </c>
      <c r="M164" s="191">
        <v>14.4</v>
      </c>
      <c r="N164" s="191">
        <v>12.2</v>
      </c>
      <c r="O164" s="191">
        <v>6.7</v>
      </c>
    </row>
    <row r="165" spans="2:15" ht="17.25" x14ac:dyDescent="0.35">
      <c r="B165" s="172">
        <f t="shared" si="14"/>
        <v>157</v>
      </c>
      <c r="C165" s="173">
        <v>1</v>
      </c>
      <c r="D165" s="173">
        <v>7</v>
      </c>
      <c r="E165" s="174">
        <v>13</v>
      </c>
      <c r="F165" s="3">
        <f t="shared" si="13"/>
        <v>26.6</v>
      </c>
      <c r="G165" s="3">
        <f t="shared" si="15"/>
        <v>26.6</v>
      </c>
      <c r="H165" s="3">
        <f t="shared" si="16"/>
        <v>59</v>
      </c>
      <c r="I165" s="3">
        <f t="shared" si="17"/>
        <v>53.96</v>
      </c>
      <c r="J165" s="3">
        <f t="shared" si="18"/>
        <v>46.04</v>
      </c>
      <c r="K165" s="191">
        <v>-3</v>
      </c>
      <c r="L165" s="3">
        <v>-3</v>
      </c>
      <c r="M165" s="191">
        <v>15</v>
      </c>
      <c r="N165" s="191">
        <v>12.2</v>
      </c>
      <c r="O165" s="191">
        <v>7.8</v>
      </c>
    </row>
    <row r="166" spans="2:15" ht="17.25" x14ac:dyDescent="0.35">
      <c r="B166" s="172">
        <f t="shared" si="14"/>
        <v>158</v>
      </c>
      <c r="C166" s="173">
        <v>1</v>
      </c>
      <c r="D166" s="173">
        <v>7</v>
      </c>
      <c r="E166" s="174">
        <v>14</v>
      </c>
      <c r="F166" s="3">
        <f t="shared" si="13"/>
        <v>26.6</v>
      </c>
      <c r="G166" s="3">
        <f t="shared" si="15"/>
        <v>26.6</v>
      </c>
      <c r="H166" s="3">
        <f t="shared" si="16"/>
        <v>60.980000000000004</v>
      </c>
      <c r="I166" s="3">
        <f t="shared" si="17"/>
        <v>55.040000000000006</v>
      </c>
      <c r="J166" s="3">
        <f t="shared" si="18"/>
        <v>46.04</v>
      </c>
      <c r="K166" s="191">
        <v>-3</v>
      </c>
      <c r="L166" s="3">
        <v>-3</v>
      </c>
      <c r="M166" s="191">
        <v>16.100000000000001</v>
      </c>
      <c r="N166" s="191">
        <v>12.8</v>
      </c>
      <c r="O166" s="191">
        <v>7.8</v>
      </c>
    </row>
    <row r="167" spans="2:15" ht="17.25" x14ac:dyDescent="0.35">
      <c r="B167" s="172">
        <f t="shared" si="14"/>
        <v>159</v>
      </c>
      <c r="C167" s="173">
        <v>1</v>
      </c>
      <c r="D167" s="173">
        <v>7</v>
      </c>
      <c r="E167" s="174">
        <v>15</v>
      </c>
      <c r="F167" s="3">
        <f t="shared" si="13"/>
        <v>26.6</v>
      </c>
      <c r="G167" s="3">
        <f t="shared" si="15"/>
        <v>28.4</v>
      </c>
      <c r="H167" s="3">
        <f t="shared" si="16"/>
        <v>62.06</v>
      </c>
      <c r="I167" s="3">
        <f t="shared" si="17"/>
        <v>55.94</v>
      </c>
      <c r="J167" s="3">
        <f t="shared" si="18"/>
        <v>46.94</v>
      </c>
      <c r="K167" s="191">
        <v>-3</v>
      </c>
      <c r="L167" s="3">
        <v>-2</v>
      </c>
      <c r="M167" s="191">
        <v>16.7</v>
      </c>
      <c r="N167" s="191">
        <v>13.3</v>
      </c>
      <c r="O167" s="191">
        <v>8.3000000000000007</v>
      </c>
    </row>
    <row r="168" spans="2:15" ht="17.25" x14ac:dyDescent="0.35">
      <c r="B168" s="172">
        <f t="shared" si="14"/>
        <v>160</v>
      </c>
      <c r="C168" s="173">
        <v>1</v>
      </c>
      <c r="D168" s="173">
        <v>7</v>
      </c>
      <c r="E168" s="174">
        <v>16</v>
      </c>
      <c r="F168" s="3">
        <f t="shared" si="13"/>
        <v>26.6</v>
      </c>
      <c r="G168" s="3">
        <f t="shared" si="15"/>
        <v>26.6</v>
      </c>
      <c r="H168" s="3">
        <f t="shared" si="16"/>
        <v>60.980000000000004</v>
      </c>
      <c r="I168" s="3">
        <f t="shared" si="17"/>
        <v>51.980000000000004</v>
      </c>
      <c r="J168" s="3">
        <f t="shared" si="18"/>
        <v>44.96</v>
      </c>
      <c r="K168" s="191">
        <v>-3</v>
      </c>
      <c r="L168" s="3">
        <v>-3</v>
      </c>
      <c r="M168" s="191">
        <v>16.100000000000001</v>
      </c>
      <c r="N168" s="191">
        <v>11.1</v>
      </c>
      <c r="O168" s="191">
        <v>7.2</v>
      </c>
    </row>
    <row r="169" spans="2:15" ht="17.25" x14ac:dyDescent="0.35">
      <c r="B169" s="172">
        <f t="shared" si="14"/>
        <v>161</v>
      </c>
      <c r="C169" s="173">
        <v>1</v>
      </c>
      <c r="D169" s="173">
        <v>7</v>
      </c>
      <c r="E169" s="174">
        <v>17</v>
      </c>
      <c r="F169" s="3">
        <f t="shared" si="13"/>
        <v>23</v>
      </c>
      <c r="G169" s="3">
        <f t="shared" si="15"/>
        <v>21.2</v>
      </c>
      <c r="H169" s="3">
        <f t="shared" si="16"/>
        <v>60.08</v>
      </c>
      <c r="I169" s="3">
        <f t="shared" si="17"/>
        <v>53.06</v>
      </c>
      <c r="J169" s="3">
        <f t="shared" si="18"/>
        <v>44.06</v>
      </c>
      <c r="K169" s="191">
        <v>-5</v>
      </c>
      <c r="L169" s="3">
        <v>-6</v>
      </c>
      <c r="M169" s="191">
        <v>15.6</v>
      </c>
      <c r="N169" s="191">
        <v>11.7</v>
      </c>
      <c r="O169" s="191">
        <v>6.7</v>
      </c>
    </row>
    <row r="170" spans="2:15" ht="17.25" x14ac:dyDescent="0.35">
      <c r="B170" s="172">
        <f t="shared" si="14"/>
        <v>162</v>
      </c>
      <c r="C170" s="173">
        <v>1</v>
      </c>
      <c r="D170" s="173">
        <v>7</v>
      </c>
      <c r="E170" s="174">
        <v>18</v>
      </c>
      <c r="F170" s="3">
        <f t="shared" si="13"/>
        <v>23</v>
      </c>
      <c r="G170" s="3">
        <f t="shared" si="15"/>
        <v>10.399999999999999</v>
      </c>
      <c r="H170" s="3">
        <f t="shared" si="16"/>
        <v>55.040000000000006</v>
      </c>
      <c r="I170" s="3">
        <f t="shared" si="17"/>
        <v>48.92</v>
      </c>
      <c r="J170" s="3">
        <f t="shared" si="18"/>
        <v>41</v>
      </c>
      <c r="K170" s="191">
        <v>-5</v>
      </c>
      <c r="L170" s="3">
        <v>-12</v>
      </c>
      <c r="M170" s="191">
        <v>12.8</v>
      </c>
      <c r="N170" s="191">
        <v>9.4</v>
      </c>
      <c r="O170" s="191">
        <v>5</v>
      </c>
    </row>
    <row r="171" spans="2:15" ht="17.25" x14ac:dyDescent="0.35">
      <c r="B171" s="172">
        <f t="shared" si="14"/>
        <v>163</v>
      </c>
      <c r="C171" s="173">
        <v>1</v>
      </c>
      <c r="D171" s="173">
        <v>7</v>
      </c>
      <c r="E171" s="174">
        <v>19</v>
      </c>
      <c r="F171" s="3">
        <f t="shared" si="13"/>
        <v>17.600000000000001</v>
      </c>
      <c r="G171" s="3">
        <f t="shared" si="15"/>
        <v>12.2</v>
      </c>
      <c r="H171" s="3">
        <f t="shared" si="16"/>
        <v>51.08</v>
      </c>
      <c r="I171" s="3">
        <f t="shared" si="17"/>
        <v>46.04</v>
      </c>
      <c r="J171" s="3">
        <f t="shared" si="18"/>
        <v>39.92</v>
      </c>
      <c r="K171" s="191">
        <v>-8</v>
      </c>
      <c r="L171" s="3">
        <v>-11</v>
      </c>
      <c r="M171" s="191">
        <v>10.6</v>
      </c>
      <c r="N171" s="191">
        <v>7.8</v>
      </c>
      <c r="O171" s="191">
        <v>4.4000000000000004</v>
      </c>
    </row>
    <row r="172" spans="2:15" ht="17.25" x14ac:dyDescent="0.35">
      <c r="B172" s="172">
        <f t="shared" si="14"/>
        <v>164</v>
      </c>
      <c r="C172" s="173">
        <v>1</v>
      </c>
      <c r="D172" s="173">
        <v>7</v>
      </c>
      <c r="E172" s="174">
        <v>20</v>
      </c>
      <c r="F172" s="3">
        <f t="shared" si="13"/>
        <v>17.600000000000001</v>
      </c>
      <c r="G172" s="3">
        <f t="shared" si="15"/>
        <v>15.8</v>
      </c>
      <c r="H172" s="3">
        <f t="shared" si="16"/>
        <v>51.08</v>
      </c>
      <c r="I172" s="3">
        <f t="shared" si="17"/>
        <v>46.94</v>
      </c>
      <c r="J172" s="3">
        <f t="shared" si="18"/>
        <v>39.92</v>
      </c>
      <c r="K172" s="191">
        <v>-8</v>
      </c>
      <c r="L172" s="3">
        <v>-9</v>
      </c>
      <c r="M172" s="191">
        <v>10.6</v>
      </c>
      <c r="N172" s="191">
        <v>8.3000000000000007</v>
      </c>
      <c r="O172" s="191">
        <v>4.4000000000000004</v>
      </c>
    </row>
    <row r="173" spans="2:15" ht="17.25" x14ac:dyDescent="0.35">
      <c r="B173" s="172">
        <f t="shared" si="14"/>
        <v>165</v>
      </c>
      <c r="C173" s="173">
        <v>1</v>
      </c>
      <c r="D173" s="173">
        <v>7</v>
      </c>
      <c r="E173" s="174">
        <v>21</v>
      </c>
      <c r="F173" s="3">
        <f t="shared" si="13"/>
        <v>19.399999999999999</v>
      </c>
      <c r="G173" s="3">
        <f t="shared" si="15"/>
        <v>14</v>
      </c>
      <c r="H173" s="3">
        <f t="shared" si="16"/>
        <v>48.019999999999996</v>
      </c>
      <c r="I173" s="3">
        <f t="shared" si="17"/>
        <v>51.980000000000004</v>
      </c>
      <c r="J173" s="3">
        <f t="shared" si="18"/>
        <v>39.019999999999996</v>
      </c>
      <c r="K173" s="191">
        <v>-7</v>
      </c>
      <c r="L173" s="3">
        <v>-10</v>
      </c>
      <c r="M173" s="191">
        <v>8.9</v>
      </c>
      <c r="N173" s="191">
        <v>11.1</v>
      </c>
      <c r="O173" s="191">
        <v>3.9</v>
      </c>
    </row>
    <row r="174" spans="2:15" ht="17.25" x14ac:dyDescent="0.35">
      <c r="B174" s="172">
        <f t="shared" si="14"/>
        <v>166</v>
      </c>
      <c r="C174" s="173">
        <v>1</v>
      </c>
      <c r="D174" s="173">
        <v>7</v>
      </c>
      <c r="E174" s="174">
        <v>22</v>
      </c>
      <c r="F174" s="3">
        <f t="shared" si="13"/>
        <v>17.600000000000001</v>
      </c>
      <c r="G174" s="3">
        <f t="shared" si="15"/>
        <v>8.5999999999999979</v>
      </c>
      <c r="H174" s="3">
        <f t="shared" si="16"/>
        <v>44.96</v>
      </c>
      <c r="I174" s="3">
        <f t="shared" si="17"/>
        <v>53.06</v>
      </c>
      <c r="J174" s="3">
        <f t="shared" si="18"/>
        <v>35.06</v>
      </c>
      <c r="K174" s="191">
        <v>-8</v>
      </c>
      <c r="L174" s="3">
        <v>-13</v>
      </c>
      <c r="M174" s="191">
        <v>7.2</v>
      </c>
      <c r="N174" s="191">
        <v>11.7</v>
      </c>
      <c r="O174" s="191">
        <v>1.7</v>
      </c>
    </row>
    <row r="175" spans="2:15" ht="17.25" x14ac:dyDescent="0.35">
      <c r="B175" s="172">
        <f t="shared" si="14"/>
        <v>167</v>
      </c>
      <c r="C175" s="173">
        <v>1</v>
      </c>
      <c r="D175" s="173">
        <v>7</v>
      </c>
      <c r="E175" s="174">
        <v>23</v>
      </c>
      <c r="F175" s="3">
        <f t="shared" si="13"/>
        <v>15.8</v>
      </c>
      <c r="G175" s="3">
        <f t="shared" si="15"/>
        <v>6.8000000000000007</v>
      </c>
      <c r="H175" s="3">
        <f t="shared" si="16"/>
        <v>44.96</v>
      </c>
      <c r="I175" s="3">
        <f t="shared" si="17"/>
        <v>53.96</v>
      </c>
      <c r="J175" s="3">
        <f t="shared" si="18"/>
        <v>33.08</v>
      </c>
      <c r="K175" s="191">
        <v>-9</v>
      </c>
      <c r="L175" s="3">
        <v>-14</v>
      </c>
      <c r="M175" s="191">
        <v>7.2</v>
      </c>
      <c r="N175" s="191">
        <v>12.2</v>
      </c>
      <c r="O175" s="191">
        <v>0.6</v>
      </c>
    </row>
    <row r="176" spans="2:15" ht="17.25" x14ac:dyDescent="0.35">
      <c r="B176" s="172">
        <f t="shared" si="14"/>
        <v>168</v>
      </c>
      <c r="C176" s="173">
        <v>1</v>
      </c>
      <c r="D176" s="173">
        <v>7</v>
      </c>
      <c r="E176" s="174">
        <v>24</v>
      </c>
      <c r="F176" s="3">
        <f t="shared" si="13"/>
        <v>14</v>
      </c>
      <c r="G176" s="3">
        <f t="shared" si="15"/>
        <v>6.8000000000000007</v>
      </c>
      <c r="H176" s="3">
        <f t="shared" si="16"/>
        <v>44.06</v>
      </c>
      <c r="I176" s="3">
        <f t="shared" si="17"/>
        <v>55.040000000000006</v>
      </c>
      <c r="J176" s="3">
        <f t="shared" si="18"/>
        <v>33.979999999999997</v>
      </c>
      <c r="K176" s="191">
        <v>-10</v>
      </c>
      <c r="L176" s="3">
        <v>-14</v>
      </c>
      <c r="M176" s="191">
        <v>6.7</v>
      </c>
      <c r="N176" s="191">
        <v>12.8</v>
      </c>
      <c r="O176" s="191">
        <v>1.1000000000000001</v>
      </c>
    </row>
    <row r="177" spans="2:15" ht="17.25" x14ac:dyDescent="0.35">
      <c r="B177" s="172">
        <f t="shared" si="14"/>
        <v>169</v>
      </c>
      <c r="C177" s="173">
        <v>1</v>
      </c>
      <c r="D177" s="173">
        <v>8</v>
      </c>
      <c r="E177" s="174">
        <v>1</v>
      </c>
      <c r="F177" s="3">
        <f t="shared" si="13"/>
        <v>12.2</v>
      </c>
      <c r="G177" s="3">
        <f t="shared" si="15"/>
        <v>5</v>
      </c>
      <c r="H177" s="3">
        <f t="shared" si="16"/>
        <v>44.96</v>
      </c>
      <c r="I177" s="3">
        <f t="shared" si="17"/>
        <v>53.96</v>
      </c>
      <c r="J177" s="3">
        <f t="shared" si="18"/>
        <v>35.96</v>
      </c>
      <c r="K177" s="191">
        <v>-11</v>
      </c>
      <c r="L177" s="3">
        <v>-15</v>
      </c>
      <c r="M177" s="191">
        <v>7.2</v>
      </c>
      <c r="N177" s="191">
        <v>12.2</v>
      </c>
      <c r="O177" s="191">
        <v>2.2000000000000002</v>
      </c>
    </row>
    <row r="178" spans="2:15" ht="17.25" x14ac:dyDescent="0.35">
      <c r="B178" s="172">
        <f t="shared" si="14"/>
        <v>170</v>
      </c>
      <c r="C178" s="173">
        <v>1</v>
      </c>
      <c r="D178" s="173">
        <v>8</v>
      </c>
      <c r="E178" s="174">
        <v>2</v>
      </c>
      <c r="F178" s="3">
        <f t="shared" si="13"/>
        <v>15.8</v>
      </c>
      <c r="G178" s="3">
        <f t="shared" si="15"/>
        <v>6.8000000000000007</v>
      </c>
      <c r="H178" s="3">
        <f t="shared" si="16"/>
        <v>44.06</v>
      </c>
      <c r="I178" s="3">
        <f t="shared" si="17"/>
        <v>55.040000000000006</v>
      </c>
      <c r="J178" s="3">
        <f t="shared" si="18"/>
        <v>33.979999999999997</v>
      </c>
      <c r="K178" s="191">
        <v>-9</v>
      </c>
      <c r="L178" s="3">
        <v>-14</v>
      </c>
      <c r="M178" s="191">
        <v>6.7</v>
      </c>
      <c r="N178" s="191">
        <v>12.8</v>
      </c>
      <c r="O178" s="191">
        <v>1.1000000000000001</v>
      </c>
    </row>
    <row r="179" spans="2:15" ht="17.25" x14ac:dyDescent="0.35">
      <c r="B179" s="172">
        <f t="shared" si="14"/>
        <v>171</v>
      </c>
      <c r="C179" s="173">
        <v>1</v>
      </c>
      <c r="D179" s="173">
        <v>8</v>
      </c>
      <c r="E179" s="174">
        <v>3</v>
      </c>
      <c r="F179" s="3">
        <f t="shared" si="13"/>
        <v>10.399999999999999</v>
      </c>
      <c r="G179" s="3">
        <f t="shared" si="15"/>
        <v>6.8000000000000007</v>
      </c>
      <c r="H179" s="3">
        <f t="shared" si="16"/>
        <v>44.06</v>
      </c>
      <c r="I179" s="3">
        <f t="shared" si="17"/>
        <v>53.06</v>
      </c>
      <c r="J179" s="3">
        <f t="shared" si="18"/>
        <v>30.92</v>
      </c>
      <c r="K179" s="191">
        <v>-12</v>
      </c>
      <c r="L179" s="3">
        <v>-14</v>
      </c>
      <c r="M179" s="191">
        <v>6.7</v>
      </c>
      <c r="N179" s="191">
        <v>11.7</v>
      </c>
      <c r="O179" s="191">
        <v>-0.6</v>
      </c>
    </row>
    <row r="180" spans="2:15" ht="17.25" x14ac:dyDescent="0.35">
      <c r="B180" s="172">
        <f t="shared" si="14"/>
        <v>172</v>
      </c>
      <c r="C180" s="173">
        <v>1</v>
      </c>
      <c r="D180" s="173">
        <v>8</v>
      </c>
      <c r="E180" s="174">
        <v>4</v>
      </c>
      <c r="F180" s="3">
        <f t="shared" si="13"/>
        <v>26.6</v>
      </c>
      <c r="G180" s="3">
        <f t="shared" si="15"/>
        <v>6.8000000000000007</v>
      </c>
      <c r="H180" s="3">
        <f t="shared" si="16"/>
        <v>42.08</v>
      </c>
      <c r="I180" s="3">
        <f t="shared" si="17"/>
        <v>51.08</v>
      </c>
      <c r="J180" s="3">
        <f t="shared" si="18"/>
        <v>32</v>
      </c>
      <c r="K180" s="191">
        <v>-3</v>
      </c>
      <c r="L180" s="3">
        <v>-14</v>
      </c>
      <c r="M180" s="191">
        <v>5.6</v>
      </c>
      <c r="N180" s="191">
        <v>10.6</v>
      </c>
      <c r="O180" s="191">
        <v>0</v>
      </c>
    </row>
    <row r="181" spans="2:15" ht="17.25" x14ac:dyDescent="0.35">
      <c r="B181" s="172">
        <f t="shared" si="14"/>
        <v>173</v>
      </c>
      <c r="C181" s="173">
        <v>1</v>
      </c>
      <c r="D181" s="173">
        <v>8</v>
      </c>
      <c r="E181" s="174">
        <v>5</v>
      </c>
      <c r="F181" s="3">
        <f t="shared" si="13"/>
        <v>30.2</v>
      </c>
      <c r="G181" s="3">
        <f t="shared" si="15"/>
        <v>5</v>
      </c>
      <c r="H181" s="3">
        <f t="shared" si="16"/>
        <v>44.06</v>
      </c>
      <c r="I181" s="3">
        <f t="shared" si="17"/>
        <v>51.08</v>
      </c>
      <c r="J181" s="3">
        <f t="shared" si="18"/>
        <v>32</v>
      </c>
      <c r="K181" s="191">
        <v>-1</v>
      </c>
      <c r="L181" s="3">
        <v>-15</v>
      </c>
      <c r="M181" s="191">
        <v>6.7</v>
      </c>
      <c r="N181" s="191">
        <v>10.6</v>
      </c>
      <c r="O181" s="191">
        <v>0</v>
      </c>
    </row>
    <row r="182" spans="2:15" ht="17.25" x14ac:dyDescent="0.35">
      <c r="B182" s="172">
        <f t="shared" si="14"/>
        <v>174</v>
      </c>
      <c r="C182" s="173">
        <v>1</v>
      </c>
      <c r="D182" s="173">
        <v>8</v>
      </c>
      <c r="E182" s="174">
        <v>6</v>
      </c>
      <c r="F182" s="3">
        <f t="shared" si="13"/>
        <v>30.2</v>
      </c>
      <c r="G182" s="3">
        <f t="shared" si="15"/>
        <v>6.8000000000000007</v>
      </c>
      <c r="H182" s="3">
        <f t="shared" si="16"/>
        <v>44.96</v>
      </c>
      <c r="I182" s="3">
        <f t="shared" si="17"/>
        <v>50</v>
      </c>
      <c r="J182" s="3">
        <f t="shared" si="18"/>
        <v>30.92</v>
      </c>
      <c r="K182" s="191">
        <v>-1</v>
      </c>
      <c r="L182" s="3">
        <v>-14</v>
      </c>
      <c r="M182" s="191">
        <v>7.2</v>
      </c>
      <c r="N182" s="191">
        <v>10</v>
      </c>
      <c r="O182" s="191">
        <v>-0.6</v>
      </c>
    </row>
    <row r="183" spans="2:15" ht="17.25" x14ac:dyDescent="0.35">
      <c r="B183" s="172">
        <f t="shared" si="14"/>
        <v>175</v>
      </c>
      <c r="C183" s="173">
        <v>1</v>
      </c>
      <c r="D183" s="173">
        <v>8</v>
      </c>
      <c r="E183" s="174">
        <v>7</v>
      </c>
      <c r="F183" s="3">
        <f t="shared" si="13"/>
        <v>35.6</v>
      </c>
      <c r="G183" s="3">
        <f t="shared" si="15"/>
        <v>6.8000000000000007</v>
      </c>
      <c r="H183" s="3">
        <f t="shared" si="16"/>
        <v>46.94</v>
      </c>
      <c r="I183" s="3">
        <f t="shared" si="17"/>
        <v>50</v>
      </c>
      <c r="J183" s="3">
        <f t="shared" si="18"/>
        <v>30.02</v>
      </c>
      <c r="K183" s="191">
        <v>2</v>
      </c>
      <c r="L183" s="3">
        <v>-14</v>
      </c>
      <c r="M183" s="191">
        <v>8.3000000000000007</v>
      </c>
      <c r="N183" s="191">
        <v>10</v>
      </c>
      <c r="O183" s="191">
        <v>-1.1000000000000001</v>
      </c>
    </row>
    <row r="184" spans="2:15" ht="17.25" x14ac:dyDescent="0.35">
      <c r="B184" s="172">
        <f t="shared" si="14"/>
        <v>176</v>
      </c>
      <c r="C184" s="173">
        <v>1</v>
      </c>
      <c r="D184" s="173">
        <v>8</v>
      </c>
      <c r="E184" s="174">
        <v>8</v>
      </c>
      <c r="F184" s="3">
        <f t="shared" si="13"/>
        <v>41</v>
      </c>
      <c r="G184" s="3">
        <f t="shared" si="15"/>
        <v>6.8000000000000007</v>
      </c>
      <c r="H184" s="3">
        <f t="shared" si="16"/>
        <v>48.92</v>
      </c>
      <c r="I184" s="3">
        <f t="shared" si="17"/>
        <v>50</v>
      </c>
      <c r="J184" s="3">
        <f t="shared" si="18"/>
        <v>28.94</v>
      </c>
      <c r="K184" s="191">
        <v>5</v>
      </c>
      <c r="L184" s="3">
        <v>-14</v>
      </c>
      <c r="M184" s="191">
        <v>9.4</v>
      </c>
      <c r="N184" s="191">
        <v>10</v>
      </c>
      <c r="O184" s="191">
        <v>-1.7</v>
      </c>
    </row>
    <row r="185" spans="2:15" ht="17.25" x14ac:dyDescent="0.35">
      <c r="B185" s="172">
        <f t="shared" si="14"/>
        <v>177</v>
      </c>
      <c r="C185" s="173">
        <v>1</v>
      </c>
      <c r="D185" s="173">
        <v>8</v>
      </c>
      <c r="E185" s="174">
        <v>9</v>
      </c>
      <c r="F185" s="3">
        <f t="shared" si="13"/>
        <v>42.8</v>
      </c>
      <c r="G185" s="3">
        <f t="shared" si="15"/>
        <v>10.399999999999999</v>
      </c>
      <c r="H185" s="3">
        <f t="shared" si="16"/>
        <v>51.08</v>
      </c>
      <c r="I185" s="3">
        <f t="shared" si="17"/>
        <v>53.06</v>
      </c>
      <c r="J185" s="3">
        <f t="shared" si="18"/>
        <v>33.979999999999997</v>
      </c>
      <c r="K185" s="191">
        <v>6</v>
      </c>
      <c r="L185" s="3">
        <v>-12</v>
      </c>
      <c r="M185" s="191">
        <v>10.6</v>
      </c>
      <c r="N185" s="191">
        <v>11.7</v>
      </c>
      <c r="O185" s="191">
        <v>1.1000000000000001</v>
      </c>
    </row>
    <row r="186" spans="2:15" ht="17.25" x14ac:dyDescent="0.35">
      <c r="B186" s="172">
        <f t="shared" si="14"/>
        <v>178</v>
      </c>
      <c r="C186" s="173">
        <v>1</v>
      </c>
      <c r="D186" s="173">
        <v>8</v>
      </c>
      <c r="E186" s="174">
        <v>10</v>
      </c>
      <c r="F186" s="3">
        <f t="shared" si="13"/>
        <v>44.6</v>
      </c>
      <c r="G186" s="3">
        <f t="shared" si="15"/>
        <v>15.8</v>
      </c>
      <c r="H186" s="3">
        <f t="shared" si="16"/>
        <v>55.040000000000006</v>
      </c>
      <c r="I186" s="3">
        <f t="shared" si="17"/>
        <v>57.92</v>
      </c>
      <c r="J186" s="3">
        <f t="shared" si="18"/>
        <v>39.92</v>
      </c>
      <c r="K186" s="191">
        <v>7</v>
      </c>
      <c r="L186" s="3">
        <v>-9</v>
      </c>
      <c r="M186" s="191">
        <v>12.8</v>
      </c>
      <c r="N186" s="191">
        <v>14.4</v>
      </c>
      <c r="O186" s="191">
        <v>4.4000000000000004</v>
      </c>
    </row>
    <row r="187" spans="2:15" ht="17.25" x14ac:dyDescent="0.35">
      <c r="B187" s="172">
        <f t="shared" si="14"/>
        <v>179</v>
      </c>
      <c r="C187" s="173">
        <v>1</v>
      </c>
      <c r="D187" s="173">
        <v>8</v>
      </c>
      <c r="E187" s="174">
        <v>11</v>
      </c>
      <c r="F187" s="3">
        <f t="shared" si="13"/>
        <v>46.4</v>
      </c>
      <c r="G187" s="3">
        <f t="shared" si="15"/>
        <v>21.2</v>
      </c>
      <c r="H187" s="3">
        <f t="shared" si="16"/>
        <v>55.040000000000006</v>
      </c>
      <c r="I187" s="3">
        <f t="shared" si="17"/>
        <v>60.08</v>
      </c>
      <c r="J187" s="3">
        <f t="shared" si="18"/>
        <v>46.04</v>
      </c>
      <c r="K187" s="191">
        <v>8</v>
      </c>
      <c r="L187" s="3">
        <v>-6</v>
      </c>
      <c r="M187" s="191">
        <v>12.8</v>
      </c>
      <c r="N187" s="191">
        <v>15.6</v>
      </c>
      <c r="O187" s="191">
        <v>7.8</v>
      </c>
    </row>
    <row r="188" spans="2:15" ht="17.25" x14ac:dyDescent="0.35">
      <c r="B188" s="172">
        <f t="shared" si="14"/>
        <v>180</v>
      </c>
      <c r="C188" s="173">
        <v>1</v>
      </c>
      <c r="D188" s="173">
        <v>8</v>
      </c>
      <c r="E188" s="174">
        <v>12</v>
      </c>
      <c r="F188" s="3">
        <f t="shared" si="13"/>
        <v>48.2</v>
      </c>
      <c r="G188" s="3">
        <f t="shared" si="15"/>
        <v>28.4</v>
      </c>
      <c r="H188" s="3">
        <f t="shared" si="16"/>
        <v>55.94</v>
      </c>
      <c r="I188" s="3">
        <f t="shared" si="17"/>
        <v>62.06</v>
      </c>
      <c r="J188" s="3">
        <f t="shared" si="18"/>
        <v>50</v>
      </c>
      <c r="K188" s="191">
        <v>9</v>
      </c>
      <c r="L188" s="3">
        <v>-2</v>
      </c>
      <c r="M188" s="191">
        <v>13.3</v>
      </c>
      <c r="N188" s="191">
        <v>16.7</v>
      </c>
      <c r="O188" s="191">
        <v>10</v>
      </c>
    </row>
    <row r="189" spans="2:15" ht="17.25" x14ac:dyDescent="0.35">
      <c r="B189" s="172">
        <f t="shared" si="14"/>
        <v>181</v>
      </c>
      <c r="C189" s="173">
        <v>1</v>
      </c>
      <c r="D189" s="173">
        <v>8</v>
      </c>
      <c r="E189" s="174">
        <v>13</v>
      </c>
      <c r="F189" s="3">
        <f t="shared" si="13"/>
        <v>48.56</v>
      </c>
      <c r="G189" s="3">
        <f t="shared" si="15"/>
        <v>28.4</v>
      </c>
      <c r="H189" s="3">
        <f t="shared" si="16"/>
        <v>55.94</v>
      </c>
      <c r="I189" s="3">
        <f t="shared" si="17"/>
        <v>57.019999999999996</v>
      </c>
      <c r="J189" s="3">
        <f t="shared" si="18"/>
        <v>53.06</v>
      </c>
      <c r="K189" s="191">
        <v>9.1999999999999993</v>
      </c>
      <c r="L189" s="3">
        <v>-2</v>
      </c>
      <c r="M189" s="191">
        <v>13.3</v>
      </c>
      <c r="N189" s="191">
        <v>13.9</v>
      </c>
      <c r="O189" s="191">
        <v>11.7</v>
      </c>
    </row>
    <row r="190" spans="2:15" ht="17.25" x14ac:dyDescent="0.35">
      <c r="B190" s="172">
        <f t="shared" si="14"/>
        <v>182</v>
      </c>
      <c r="C190" s="173">
        <v>1</v>
      </c>
      <c r="D190" s="173">
        <v>8</v>
      </c>
      <c r="E190" s="174">
        <v>14</v>
      </c>
      <c r="F190" s="3">
        <f t="shared" si="13"/>
        <v>48.2</v>
      </c>
      <c r="G190" s="3">
        <f t="shared" si="15"/>
        <v>30.2</v>
      </c>
      <c r="H190" s="3">
        <f t="shared" si="16"/>
        <v>57.019999999999996</v>
      </c>
      <c r="I190" s="3">
        <f t="shared" si="17"/>
        <v>60.980000000000004</v>
      </c>
      <c r="J190" s="3">
        <f t="shared" si="18"/>
        <v>55.040000000000006</v>
      </c>
      <c r="K190" s="191">
        <v>9</v>
      </c>
      <c r="L190" s="3">
        <v>-1</v>
      </c>
      <c r="M190" s="191">
        <v>13.9</v>
      </c>
      <c r="N190" s="191">
        <v>16.100000000000001</v>
      </c>
      <c r="O190" s="191">
        <v>12.8</v>
      </c>
    </row>
    <row r="191" spans="2:15" ht="17.25" x14ac:dyDescent="0.35">
      <c r="B191" s="172">
        <f t="shared" si="14"/>
        <v>183</v>
      </c>
      <c r="C191" s="173">
        <v>1</v>
      </c>
      <c r="D191" s="173">
        <v>8</v>
      </c>
      <c r="E191" s="174">
        <v>15</v>
      </c>
      <c r="F191" s="3">
        <f t="shared" si="13"/>
        <v>50</v>
      </c>
      <c r="G191" s="3">
        <f t="shared" si="15"/>
        <v>35.6</v>
      </c>
      <c r="H191" s="3">
        <f t="shared" si="16"/>
        <v>55.94</v>
      </c>
      <c r="I191" s="3">
        <f t="shared" si="17"/>
        <v>62.06</v>
      </c>
      <c r="J191" s="3">
        <f t="shared" si="18"/>
        <v>55.040000000000006</v>
      </c>
      <c r="K191" s="191">
        <v>10</v>
      </c>
      <c r="L191" s="3">
        <v>2</v>
      </c>
      <c r="M191" s="191">
        <v>13.3</v>
      </c>
      <c r="N191" s="191">
        <v>16.7</v>
      </c>
      <c r="O191" s="191">
        <v>12.8</v>
      </c>
    </row>
    <row r="192" spans="2:15" ht="17.25" x14ac:dyDescent="0.35">
      <c r="B192" s="172">
        <f t="shared" si="14"/>
        <v>184</v>
      </c>
      <c r="C192" s="173">
        <v>1</v>
      </c>
      <c r="D192" s="173">
        <v>8</v>
      </c>
      <c r="E192" s="174">
        <v>16</v>
      </c>
      <c r="F192" s="3">
        <f t="shared" si="13"/>
        <v>46.4</v>
      </c>
      <c r="G192" s="3">
        <f t="shared" si="15"/>
        <v>28.4</v>
      </c>
      <c r="H192" s="3">
        <f t="shared" si="16"/>
        <v>53.96</v>
      </c>
      <c r="I192" s="3">
        <f t="shared" si="17"/>
        <v>57.92</v>
      </c>
      <c r="J192" s="3">
        <f t="shared" si="18"/>
        <v>55.94</v>
      </c>
      <c r="K192" s="191">
        <v>8</v>
      </c>
      <c r="L192" s="3">
        <v>-2</v>
      </c>
      <c r="M192" s="191">
        <v>12.2</v>
      </c>
      <c r="N192" s="191">
        <v>14.4</v>
      </c>
      <c r="O192" s="191">
        <v>13.3</v>
      </c>
    </row>
    <row r="193" spans="2:15" ht="17.25" x14ac:dyDescent="0.35">
      <c r="B193" s="172">
        <f t="shared" si="14"/>
        <v>185</v>
      </c>
      <c r="C193" s="173">
        <v>1</v>
      </c>
      <c r="D193" s="173">
        <v>8</v>
      </c>
      <c r="E193" s="174">
        <v>17</v>
      </c>
      <c r="F193" s="3">
        <f t="shared" si="13"/>
        <v>42.8</v>
      </c>
      <c r="G193" s="3">
        <f t="shared" si="15"/>
        <v>26.6</v>
      </c>
      <c r="H193" s="3">
        <f t="shared" si="16"/>
        <v>50</v>
      </c>
      <c r="I193" s="3">
        <f t="shared" si="17"/>
        <v>55.040000000000006</v>
      </c>
      <c r="J193" s="3">
        <f t="shared" si="18"/>
        <v>53.06</v>
      </c>
      <c r="K193" s="191">
        <v>6</v>
      </c>
      <c r="L193" s="3">
        <v>-3</v>
      </c>
      <c r="M193" s="191">
        <v>10</v>
      </c>
      <c r="N193" s="191">
        <v>12.8</v>
      </c>
      <c r="O193" s="191">
        <v>11.7</v>
      </c>
    </row>
    <row r="194" spans="2:15" ht="17.25" x14ac:dyDescent="0.35">
      <c r="B194" s="172">
        <f t="shared" si="14"/>
        <v>186</v>
      </c>
      <c r="C194" s="173">
        <v>1</v>
      </c>
      <c r="D194" s="173">
        <v>8</v>
      </c>
      <c r="E194" s="174">
        <v>18</v>
      </c>
      <c r="F194" s="3">
        <f t="shared" si="13"/>
        <v>41</v>
      </c>
      <c r="G194" s="3">
        <f t="shared" si="15"/>
        <v>26.6</v>
      </c>
      <c r="H194" s="3">
        <f t="shared" si="16"/>
        <v>48.92</v>
      </c>
      <c r="I194" s="3">
        <f t="shared" si="17"/>
        <v>50</v>
      </c>
      <c r="J194" s="3">
        <f t="shared" si="18"/>
        <v>44.96</v>
      </c>
      <c r="K194" s="191">
        <v>5</v>
      </c>
      <c r="L194" s="3">
        <v>-3</v>
      </c>
      <c r="M194" s="191">
        <v>9.4</v>
      </c>
      <c r="N194" s="191">
        <v>10</v>
      </c>
      <c r="O194" s="191">
        <v>7.2</v>
      </c>
    </row>
    <row r="195" spans="2:15" ht="17.25" x14ac:dyDescent="0.35">
      <c r="B195" s="172">
        <f t="shared" si="14"/>
        <v>187</v>
      </c>
      <c r="C195" s="173">
        <v>1</v>
      </c>
      <c r="D195" s="173">
        <v>8</v>
      </c>
      <c r="E195" s="174">
        <v>19</v>
      </c>
      <c r="F195" s="3">
        <f t="shared" si="13"/>
        <v>42.8</v>
      </c>
      <c r="G195" s="3">
        <f t="shared" si="15"/>
        <v>24.8</v>
      </c>
      <c r="H195" s="3">
        <f t="shared" si="16"/>
        <v>48.019999999999996</v>
      </c>
      <c r="I195" s="3">
        <f t="shared" si="17"/>
        <v>44.96</v>
      </c>
      <c r="J195" s="3">
        <f t="shared" si="18"/>
        <v>44.96</v>
      </c>
      <c r="K195" s="191">
        <v>6</v>
      </c>
      <c r="L195" s="3">
        <v>-4</v>
      </c>
      <c r="M195" s="191">
        <v>8.9</v>
      </c>
      <c r="N195" s="191">
        <v>7.2</v>
      </c>
      <c r="O195" s="191">
        <v>7.2</v>
      </c>
    </row>
    <row r="196" spans="2:15" ht="17.25" x14ac:dyDescent="0.35">
      <c r="B196" s="172">
        <f t="shared" si="14"/>
        <v>188</v>
      </c>
      <c r="C196" s="173">
        <v>1</v>
      </c>
      <c r="D196" s="173">
        <v>8</v>
      </c>
      <c r="E196" s="174">
        <v>20</v>
      </c>
      <c r="F196" s="3">
        <f t="shared" si="13"/>
        <v>44.6</v>
      </c>
      <c r="G196" s="3">
        <f t="shared" si="15"/>
        <v>19.399999999999999</v>
      </c>
      <c r="H196" s="3">
        <f t="shared" si="16"/>
        <v>46.94</v>
      </c>
      <c r="I196" s="3">
        <f t="shared" si="17"/>
        <v>41</v>
      </c>
      <c r="J196" s="3">
        <f t="shared" si="18"/>
        <v>33.979999999999997</v>
      </c>
      <c r="K196" s="191">
        <v>7</v>
      </c>
      <c r="L196" s="3">
        <v>-7</v>
      </c>
      <c r="M196" s="191">
        <v>8.3000000000000007</v>
      </c>
      <c r="N196" s="191">
        <v>5</v>
      </c>
      <c r="O196" s="191">
        <v>1.1000000000000001</v>
      </c>
    </row>
    <row r="197" spans="2:15" ht="17.25" x14ac:dyDescent="0.35">
      <c r="B197" s="172">
        <f t="shared" si="14"/>
        <v>189</v>
      </c>
      <c r="C197" s="173">
        <v>1</v>
      </c>
      <c r="D197" s="173">
        <v>8</v>
      </c>
      <c r="E197" s="174">
        <v>21</v>
      </c>
      <c r="F197" s="3">
        <f t="shared" si="13"/>
        <v>42.8</v>
      </c>
      <c r="G197" s="3">
        <f t="shared" si="15"/>
        <v>19.399999999999999</v>
      </c>
      <c r="H197" s="3">
        <f t="shared" si="16"/>
        <v>46.04</v>
      </c>
      <c r="I197" s="3">
        <f t="shared" si="17"/>
        <v>41</v>
      </c>
      <c r="J197" s="3">
        <f t="shared" si="18"/>
        <v>35.96</v>
      </c>
      <c r="K197" s="191">
        <v>6</v>
      </c>
      <c r="L197" s="3">
        <v>-7</v>
      </c>
      <c r="M197" s="191">
        <v>7.8</v>
      </c>
      <c r="N197" s="191">
        <v>5</v>
      </c>
      <c r="O197" s="191">
        <v>2.2000000000000002</v>
      </c>
    </row>
    <row r="198" spans="2:15" ht="17.25" x14ac:dyDescent="0.35">
      <c r="B198" s="172">
        <f t="shared" si="14"/>
        <v>190</v>
      </c>
      <c r="C198" s="173">
        <v>1</v>
      </c>
      <c r="D198" s="173">
        <v>8</v>
      </c>
      <c r="E198" s="174">
        <v>22</v>
      </c>
      <c r="F198" s="3">
        <f t="shared" si="13"/>
        <v>41.72</v>
      </c>
      <c r="G198" s="3">
        <f t="shared" si="15"/>
        <v>17.600000000000001</v>
      </c>
      <c r="H198" s="3">
        <f t="shared" si="16"/>
        <v>46.04</v>
      </c>
      <c r="I198" s="3">
        <f t="shared" si="17"/>
        <v>35.96</v>
      </c>
      <c r="J198" s="3">
        <f t="shared" si="18"/>
        <v>39.019999999999996</v>
      </c>
      <c r="K198" s="191">
        <v>5.4</v>
      </c>
      <c r="L198" s="3">
        <v>-8</v>
      </c>
      <c r="M198" s="191">
        <v>7.8</v>
      </c>
      <c r="N198" s="191">
        <v>2.2000000000000002</v>
      </c>
      <c r="O198" s="191">
        <v>3.9</v>
      </c>
    </row>
    <row r="199" spans="2:15" ht="17.25" x14ac:dyDescent="0.35">
      <c r="B199" s="172">
        <f t="shared" si="14"/>
        <v>191</v>
      </c>
      <c r="C199" s="173">
        <v>1</v>
      </c>
      <c r="D199" s="173">
        <v>8</v>
      </c>
      <c r="E199" s="174">
        <v>23</v>
      </c>
      <c r="F199" s="3">
        <f t="shared" si="13"/>
        <v>41</v>
      </c>
      <c r="G199" s="3">
        <f t="shared" si="15"/>
        <v>15.8</v>
      </c>
      <c r="H199" s="3">
        <f t="shared" si="16"/>
        <v>46.04</v>
      </c>
      <c r="I199" s="3">
        <f t="shared" si="17"/>
        <v>33.08</v>
      </c>
      <c r="J199" s="3">
        <f t="shared" si="18"/>
        <v>35.06</v>
      </c>
      <c r="K199" s="191">
        <v>5</v>
      </c>
      <c r="L199" s="3">
        <v>-9</v>
      </c>
      <c r="M199" s="191">
        <v>7.8</v>
      </c>
      <c r="N199" s="191">
        <v>0.6</v>
      </c>
      <c r="O199" s="191">
        <v>1.7</v>
      </c>
    </row>
    <row r="200" spans="2:15" ht="17.25" x14ac:dyDescent="0.35">
      <c r="B200" s="172">
        <f t="shared" si="14"/>
        <v>192</v>
      </c>
      <c r="C200" s="173">
        <v>1</v>
      </c>
      <c r="D200" s="173">
        <v>8</v>
      </c>
      <c r="E200" s="174">
        <v>24</v>
      </c>
      <c r="F200" s="3">
        <f t="shared" si="13"/>
        <v>41</v>
      </c>
      <c r="G200" s="3">
        <f t="shared" si="15"/>
        <v>15.8</v>
      </c>
      <c r="H200" s="3">
        <f t="shared" si="16"/>
        <v>46.04</v>
      </c>
      <c r="I200" s="3">
        <f t="shared" si="17"/>
        <v>30.92</v>
      </c>
      <c r="J200" s="3">
        <f t="shared" si="18"/>
        <v>28.94</v>
      </c>
      <c r="K200" s="191">
        <v>5</v>
      </c>
      <c r="L200" s="3">
        <v>-9</v>
      </c>
      <c r="M200" s="191">
        <v>7.8</v>
      </c>
      <c r="N200" s="191">
        <v>-0.6</v>
      </c>
      <c r="O200" s="191">
        <v>-1.7</v>
      </c>
    </row>
    <row r="201" spans="2:15" ht="17.25" x14ac:dyDescent="0.35">
      <c r="B201" s="172">
        <f t="shared" si="14"/>
        <v>193</v>
      </c>
      <c r="C201" s="173">
        <v>1</v>
      </c>
      <c r="D201" s="173">
        <v>9</v>
      </c>
      <c r="E201" s="174">
        <v>1</v>
      </c>
      <c r="F201" s="3">
        <f t="shared" si="13"/>
        <v>42.8</v>
      </c>
      <c r="G201" s="3">
        <f t="shared" si="15"/>
        <v>14</v>
      </c>
      <c r="H201" s="3">
        <f t="shared" si="16"/>
        <v>44.96</v>
      </c>
      <c r="I201" s="3">
        <f t="shared" si="17"/>
        <v>30.92</v>
      </c>
      <c r="J201" s="3">
        <f t="shared" si="18"/>
        <v>28.04</v>
      </c>
      <c r="K201" s="191">
        <v>6</v>
      </c>
      <c r="L201" s="3">
        <v>-10</v>
      </c>
      <c r="M201" s="191">
        <v>7.2</v>
      </c>
      <c r="N201" s="191">
        <v>-0.6</v>
      </c>
      <c r="O201" s="191">
        <v>-2.2000000000000002</v>
      </c>
    </row>
    <row r="202" spans="2:15" ht="17.25" x14ac:dyDescent="0.35">
      <c r="B202" s="172">
        <f t="shared" si="14"/>
        <v>194</v>
      </c>
      <c r="C202" s="173">
        <v>1</v>
      </c>
      <c r="D202" s="173">
        <v>9</v>
      </c>
      <c r="E202" s="174">
        <v>2</v>
      </c>
      <c r="F202" s="3">
        <f t="shared" ref="F202:F265" si="19">(9/5)*K202+32</f>
        <v>39.200000000000003</v>
      </c>
      <c r="G202" s="3">
        <f t="shared" si="15"/>
        <v>15.8</v>
      </c>
      <c r="H202" s="3">
        <f t="shared" si="16"/>
        <v>46.94</v>
      </c>
      <c r="I202" s="3">
        <f t="shared" si="17"/>
        <v>26.96</v>
      </c>
      <c r="J202" s="3">
        <f t="shared" si="18"/>
        <v>28.04</v>
      </c>
      <c r="K202" s="191">
        <v>4</v>
      </c>
      <c r="L202" s="3">
        <v>-9</v>
      </c>
      <c r="M202" s="191">
        <v>8.3000000000000007</v>
      </c>
      <c r="N202" s="191">
        <v>-2.8</v>
      </c>
      <c r="O202" s="191">
        <v>-2.2000000000000002</v>
      </c>
    </row>
    <row r="203" spans="2:15" ht="17.25" x14ac:dyDescent="0.35">
      <c r="B203" s="172">
        <f t="shared" ref="B203:B266" si="20">B202+1</f>
        <v>195</v>
      </c>
      <c r="C203" s="173">
        <v>1</v>
      </c>
      <c r="D203" s="173">
        <v>9</v>
      </c>
      <c r="E203" s="174">
        <v>3</v>
      </c>
      <c r="F203" s="3">
        <f t="shared" si="19"/>
        <v>44.6</v>
      </c>
      <c r="G203" s="3">
        <f t="shared" si="15"/>
        <v>17.600000000000001</v>
      </c>
      <c r="H203" s="3">
        <f t="shared" si="16"/>
        <v>46.94</v>
      </c>
      <c r="I203" s="3">
        <f t="shared" si="17"/>
        <v>26.060000000000002</v>
      </c>
      <c r="J203" s="3">
        <f t="shared" si="18"/>
        <v>30.02</v>
      </c>
      <c r="K203" s="191">
        <v>7</v>
      </c>
      <c r="L203" s="3">
        <v>-8</v>
      </c>
      <c r="M203" s="191">
        <v>8.3000000000000007</v>
      </c>
      <c r="N203" s="191">
        <v>-3.3</v>
      </c>
      <c r="O203" s="191">
        <v>-1.1000000000000001</v>
      </c>
    </row>
    <row r="204" spans="2:15" ht="17.25" x14ac:dyDescent="0.35">
      <c r="B204" s="172">
        <f t="shared" si="20"/>
        <v>196</v>
      </c>
      <c r="C204" s="173">
        <v>1</v>
      </c>
      <c r="D204" s="173">
        <v>9</v>
      </c>
      <c r="E204" s="174">
        <v>4</v>
      </c>
      <c r="F204" s="3">
        <f t="shared" si="19"/>
        <v>42.8</v>
      </c>
      <c r="G204" s="3">
        <f t="shared" si="15"/>
        <v>19.399999999999999</v>
      </c>
      <c r="H204" s="3">
        <f t="shared" si="16"/>
        <v>46.94</v>
      </c>
      <c r="I204" s="3">
        <f t="shared" si="17"/>
        <v>24.08</v>
      </c>
      <c r="J204" s="3">
        <f t="shared" si="18"/>
        <v>28.04</v>
      </c>
      <c r="K204" s="191">
        <v>6</v>
      </c>
      <c r="L204" s="3">
        <v>-7</v>
      </c>
      <c r="M204" s="191">
        <v>8.3000000000000007</v>
      </c>
      <c r="N204" s="191">
        <v>-4.4000000000000004</v>
      </c>
      <c r="O204" s="191">
        <v>-2.2000000000000002</v>
      </c>
    </row>
    <row r="205" spans="2:15" ht="17.25" x14ac:dyDescent="0.35">
      <c r="B205" s="172">
        <f t="shared" si="20"/>
        <v>197</v>
      </c>
      <c r="C205" s="173">
        <v>1</v>
      </c>
      <c r="D205" s="173">
        <v>9</v>
      </c>
      <c r="E205" s="174">
        <v>5</v>
      </c>
      <c r="F205" s="3">
        <f t="shared" si="19"/>
        <v>42.8</v>
      </c>
      <c r="G205" s="3">
        <f t="shared" si="15"/>
        <v>26.6</v>
      </c>
      <c r="H205" s="3">
        <f t="shared" si="16"/>
        <v>46.94</v>
      </c>
      <c r="I205" s="3">
        <f t="shared" si="17"/>
        <v>24.08</v>
      </c>
      <c r="J205" s="3">
        <f t="shared" si="18"/>
        <v>26.060000000000002</v>
      </c>
      <c r="K205" s="191">
        <v>6</v>
      </c>
      <c r="L205" s="3">
        <v>-3</v>
      </c>
      <c r="M205" s="191">
        <v>8.3000000000000007</v>
      </c>
      <c r="N205" s="191">
        <v>-4.4000000000000004</v>
      </c>
      <c r="O205" s="191">
        <v>-3.3</v>
      </c>
    </row>
    <row r="206" spans="2:15" ht="17.25" x14ac:dyDescent="0.35">
      <c r="B206" s="172">
        <f t="shared" si="20"/>
        <v>198</v>
      </c>
      <c r="C206" s="173">
        <v>1</v>
      </c>
      <c r="D206" s="173">
        <v>9</v>
      </c>
      <c r="E206" s="174">
        <v>6</v>
      </c>
      <c r="F206" s="3">
        <f t="shared" si="19"/>
        <v>39.200000000000003</v>
      </c>
      <c r="G206" s="3">
        <f t="shared" si="15"/>
        <v>37.4</v>
      </c>
      <c r="H206" s="3">
        <f t="shared" si="16"/>
        <v>46.94</v>
      </c>
      <c r="I206" s="3">
        <f t="shared" si="17"/>
        <v>21.92</v>
      </c>
      <c r="J206" s="3">
        <f t="shared" si="18"/>
        <v>28.04</v>
      </c>
      <c r="K206" s="191">
        <v>4</v>
      </c>
      <c r="L206" s="3">
        <v>3</v>
      </c>
      <c r="M206" s="191">
        <v>8.3000000000000007</v>
      </c>
      <c r="N206" s="191">
        <v>-5.6</v>
      </c>
      <c r="O206" s="191">
        <v>-2.2000000000000002</v>
      </c>
    </row>
    <row r="207" spans="2:15" ht="17.25" x14ac:dyDescent="0.35">
      <c r="B207" s="172">
        <f t="shared" si="20"/>
        <v>199</v>
      </c>
      <c r="C207" s="173">
        <v>1</v>
      </c>
      <c r="D207" s="173">
        <v>9</v>
      </c>
      <c r="E207" s="174">
        <v>7</v>
      </c>
      <c r="F207" s="3">
        <f t="shared" si="19"/>
        <v>39.200000000000003</v>
      </c>
      <c r="G207" s="3">
        <f t="shared" si="15"/>
        <v>37.4</v>
      </c>
      <c r="H207" s="3">
        <f t="shared" si="16"/>
        <v>46.94</v>
      </c>
      <c r="I207" s="3">
        <f t="shared" si="17"/>
        <v>19.939999999999998</v>
      </c>
      <c r="J207" s="3">
        <f t="shared" si="18"/>
        <v>28.04</v>
      </c>
      <c r="K207" s="191">
        <v>4</v>
      </c>
      <c r="L207" s="3">
        <v>3</v>
      </c>
      <c r="M207" s="191">
        <v>8.3000000000000007</v>
      </c>
      <c r="N207" s="191">
        <v>-6.7</v>
      </c>
      <c r="O207" s="191">
        <v>-2.2000000000000002</v>
      </c>
    </row>
    <row r="208" spans="2:15" ht="17.25" x14ac:dyDescent="0.35">
      <c r="B208" s="172">
        <f t="shared" si="20"/>
        <v>200</v>
      </c>
      <c r="C208" s="173">
        <v>1</v>
      </c>
      <c r="D208" s="173">
        <v>9</v>
      </c>
      <c r="E208" s="174">
        <v>8</v>
      </c>
      <c r="F208" s="3">
        <f t="shared" si="19"/>
        <v>41</v>
      </c>
      <c r="G208" s="3">
        <f t="shared" si="15"/>
        <v>44.6</v>
      </c>
      <c r="H208" s="3">
        <f t="shared" si="16"/>
        <v>46.94</v>
      </c>
      <c r="I208" s="3">
        <f t="shared" si="17"/>
        <v>23</v>
      </c>
      <c r="J208" s="3">
        <f t="shared" si="18"/>
        <v>28.94</v>
      </c>
      <c r="K208" s="191">
        <v>5</v>
      </c>
      <c r="L208" s="3">
        <v>7</v>
      </c>
      <c r="M208" s="191">
        <v>8.3000000000000007</v>
      </c>
      <c r="N208" s="191">
        <v>-5</v>
      </c>
      <c r="O208" s="191">
        <v>-1.7</v>
      </c>
    </row>
    <row r="209" spans="2:15" ht="17.25" x14ac:dyDescent="0.35">
      <c r="B209" s="172">
        <f t="shared" si="20"/>
        <v>201</v>
      </c>
      <c r="C209" s="173">
        <v>1</v>
      </c>
      <c r="D209" s="173">
        <v>9</v>
      </c>
      <c r="E209" s="174">
        <v>9</v>
      </c>
      <c r="F209" s="3">
        <f t="shared" si="19"/>
        <v>48.2</v>
      </c>
      <c r="G209" s="3">
        <f t="shared" si="15"/>
        <v>44.6</v>
      </c>
      <c r="H209" s="3">
        <f t="shared" si="16"/>
        <v>46.94</v>
      </c>
      <c r="I209" s="3">
        <f t="shared" si="17"/>
        <v>28.94</v>
      </c>
      <c r="J209" s="3">
        <f t="shared" si="18"/>
        <v>35.06</v>
      </c>
      <c r="K209" s="191">
        <v>9</v>
      </c>
      <c r="L209" s="3">
        <v>7</v>
      </c>
      <c r="M209" s="191">
        <v>8.3000000000000007</v>
      </c>
      <c r="N209" s="191">
        <v>-1.7</v>
      </c>
      <c r="O209" s="191">
        <v>1.7</v>
      </c>
    </row>
    <row r="210" spans="2:15" ht="17.25" x14ac:dyDescent="0.35">
      <c r="B210" s="172">
        <f t="shared" si="20"/>
        <v>202</v>
      </c>
      <c r="C210" s="173">
        <v>1</v>
      </c>
      <c r="D210" s="173">
        <v>9</v>
      </c>
      <c r="E210" s="174">
        <v>10</v>
      </c>
      <c r="F210" s="3">
        <f t="shared" si="19"/>
        <v>53.6</v>
      </c>
      <c r="G210" s="3">
        <f t="shared" si="15"/>
        <v>48.2</v>
      </c>
      <c r="H210" s="3">
        <f t="shared" si="16"/>
        <v>48.019999999999996</v>
      </c>
      <c r="I210" s="3">
        <f t="shared" si="17"/>
        <v>37.94</v>
      </c>
      <c r="J210" s="3">
        <f t="shared" si="18"/>
        <v>39.92</v>
      </c>
      <c r="K210" s="191">
        <v>12</v>
      </c>
      <c r="L210" s="3">
        <v>9</v>
      </c>
      <c r="M210" s="191">
        <v>8.9</v>
      </c>
      <c r="N210" s="191">
        <v>3.3</v>
      </c>
      <c r="O210" s="191">
        <v>4.4000000000000004</v>
      </c>
    </row>
    <row r="211" spans="2:15" ht="17.25" x14ac:dyDescent="0.35">
      <c r="B211" s="172">
        <f t="shared" si="20"/>
        <v>203</v>
      </c>
      <c r="C211" s="173">
        <v>1</v>
      </c>
      <c r="D211" s="173">
        <v>9</v>
      </c>
      <c r="E211" s="174">
        <v>11</v>
      </c>
      <c r="F211" s="3">
        <f t="shared" si="19"/>
        <v>57.2</v>
      </c>
      <c r="G211" s="3">
        <f t="shared" si="15"/>
        <v>53.6</v>
      </c>
      <c r="H211" s="3">
        <f t="shared" si="16"/>
        <v>48.92</v>
      </c>
      <c r="I211" s="3">
        <f t="shared" si="17"/>
        <v>46.94</v>
      </c>
      <c r="J211" s="3">
        <f t="shared" si="18"/>
        <v>46.04</v>
      </c>
      <c r="K211" s="191">
        <v>14</v>
      </c>
      <c r="L211" s="3">
        <v>12</v>
      </c>
      <c r="M211" s="191">
        <v>9.4</v>
      </c>
      <c r="N211" s="191">
        <v>8.3000000000000007</v>
      </c>
      <c r="O211" s="191">
        <v>7.8</v>
      </c>
    </row>
    <row r="212" spans="2:15" ht="17.25" x14ac:dyDescent="0.35">
      <c r="B212" s="172">
        <f t="shared" si="20"/>
        <v>204</v>
      </c>
      <c r="C212" s="173">
        <v>1</v>
      </c>
      <c r="D212" s="173">
        <v>9</v>
      </c>
      <c r="E212" s="174">
        <v>12</v>
      </c>
      <c r="F212" s="3">
        <f t="shared" si="19"/>
        <v>55.400000000000006</v>
      </c>
      <c r="G212" s="3">
        <f t="shared" si="15"/>
        <v>53.6</v>
      </c>
      <c r="H212" s="3">
        <f t="shared" si="16"/>
        <v>48.92</v>
      </c>
      <c r="I212" s="3">
        <f t="shared" si="17"/>
        <v>55.94</v>
      </c>
      <c r="J212" s="3">
        <f t="shared" si="18"/>
        <v>51.08</v>
      </c>
      <c r="K212" s="191">
        <v>13</v>
      </c>
      <c r="L212" s="3">
        <v>12</v>
      </c>
      <c r="M212" s="191">
        <v>9.4</v>
      </c>
      <c r="N212" s="191">
        <v>13.3</v>
      </c>
      <c r="O212" s="191">
        <v>10.6</v>
      </c>
    </row>
    <row r="213" spans="2:15" ht="17.25" x14ac:dyDescent="0.35">
      <c r="B213" s="172">
        <f t="shared" si="20"/>
        <v>205</v>
      </c>
      <c r="C213" s="173">
        <v>1</v>
      </c>
      <c r="D213" s="173">
        <v>9</v>
      </c>
      <c r="E213" s="174">
        <v>13</v>
      </c>
      <c r="F213" s="3">
        <f t="shared" si="19"/>
        <v>59</v>
      </c>
      <c r="G213" s="3">
        <f t="shared" si="15"/>
        <v>53.6</v>
      </c>
      <c r="H213" s="3">
        <f t="shared" si="16"/>
        <v>48.92</v>
      </c>
      <c r="I213" s="3">
        <f t="shared" si="17"/>
        <v>64.94</v>
      </c>
      <c r="J213" s="3">
        <f t="shared" si="18"/>
        <v>53.96</v>
      </c>
      <c r="K213" s="191">
        <v>15</v>
      </c>
      <c r="L213" s="3">
        <v>12</v>
      </c>
      <c r="M213" s="191">
        <v>9.4</v>
      </c>
      <c r="N213" s="191">
        <v>18.3</v>
      </c>
      <c r="O213" s="191">
        <v>12.2</v>
      </c>
    </row>
    <row r="214" spans="2:15" ht="17.25" x14ac:dyDescent="0.35">
      <c r="B214" s="172">
        <f t="shared" si="20"/>
        <v>206</v>
      </c>
      <c r="C214" s="173">
        <v>1</v>
      </c>
      <c r="D214" s="173">
        <v>9</v>
      </c>
      <c r="E214" s="174">
        <v>14</v>
      </c>
      <c r="F214" s="3">
        <f t="shared" si="19"/>
        <v>60.8</v>
      </c>
      <c r="G214" s="3">
        <f t="shared" si="15"/>
        <v>46.4</v>
      </c>
      <c r="H214" s="3">
        <f t="shared" si="16"/>
        <v>51.08</v>
      </c>
      <c r="I214" s="3">
        <f t="shared" si="17"/>
        <v>68</v>
      </c>
      <c r="J214" s="3">
        <f t="shared" si="18"/>
        <v>57.019999999999996</v>
      </c>
      <c r="K214" s="191">
        <v>16</v>
      </c>
      <c r="L214" s="3">
        <v>8</v>
      </c>
      <c r="M214" s="191">
        <v>10.6</v>
      </c>
      <c r="N214" s="191">
        <v>20</v>
      </c>
      <c r="O214" s="191">
        <v>13.9</v>
      </c>
    </row>
    <row r="215" spans="2:15" ht="17.25" x14ac:dyDescent="0.35">
      <c r="B215" s="172">
        <f t="shared" si="20"/>
        <v>207</v>
      </c>
      <c r="C215" s="173">
        <v>1</v>
      </c>
      <c r="D215" s="173">
        <v>9</v>
      </c>
      <c r="E215" s="174">
        <v>15</v>
      </c>
      <c r="F215" s="3">
        <f t="shared" si="19"/>
        <v>60.8</v>
      </c>
      <c r="G215" s="3">
        <f t="shared" si="15"/>
        <v>48.2</v>
      </c>
      <c r="H215" s="3">
        <f t="shared" si="16"/>
        <v>51.980000000000004</v>
      </c>
      <c r="I215" s="3">
        <f t="shared" si="17"/>
        <v>66.92</v>
      </c>
      <c r="J215" s="3">
        <f t="shared" si="18"/>
        <v>59</v>
      </c>
      <c r="K215" s="191">
        <v>16</v>
      </c>
      <c r="L215" s="3">
        <v>9</v>
      </c>
      <c r="M215" s="191">
        <v>11.1</v>
      </c>
      <c r="N215" s="191">
        <v>19.399999999999999</v>
      </c>
      <c r="O215" s="191">
        <v>15</v>
      </c>
    </row>
    <row r="216" spans="2:15" ht="17.25" x14ac:dyDescent="0.35">
      <c r="B216" s="172">
        <f t="shared" si="20"/>
        <v>208</v>
      </c>
      <c r="C216" s="173">
        <v>1</v>
      </c>
      <c r="D216" s="173">
        <v>9</v>
      </c>
      <c r="E216" s="174">
        <v>16</v>
      </c>
      <c r="F216" s="3">
        <f t="shared" si="19"/>
        <v>57.2</v>
      </c>
      <c r="G216" s="3">
        <f t="shared" si="15"/>
        <v>50</v>
      </c>
      <c r="H216" s="3">
        <f t="shared" si="16"/>
        <v>51.08</v>
      </c>
      <c r="I216" s="3">
        <f t="shared" si="17"/>
        <v>66.92</v>
      </c>
      <c r="J216" s="3">
        <f t="shared" si="18"/>
        <v>59</v>
      </c>
      <c r="K216" s="191">
        <v>14</v>
      </c>
      <c r="L216" s="3">
        <v>10</v>
      </c>
      <c r="M216" s="191">
        <v>10.6</v>
      </c>
      <c r="N216" s="191">
        <v>19.399999999999999</v>
      </c>
      <c r="O216" s="191">
        <v>15</v>
      </c>
    </row>
    <row r="217" spans="2:15" ht="17.25" x14ac:dyDescent="0.35">
      <c r="B217" s="172">
        <f t="shared" si="20"/>
        <v>209</v>
      </c>
      <c r="C217" s="173">
        <v>1</v>
      </c>
      <c r="D217" s="173">
        <v>9</v>
      </c>
      <c r="E217" s="174">
        <v>17</v>
      </c>
      <c r="F217" s="3">
        <f t="shared" si="19"/>
        <v>53.6</v>
      </c>
      <c r="G217" s="3">
        <f t="shared" ref="G217:G280" si="21">(9/5)*L217+32</f>
        <v>41</v>
      </c>
      <c r="H217" s="3">
        <f t="shared" ref="H217:H280" si="22">(9/5)*M217+32</f>
        <v>51.980000000000004</v>
      </c>
      <c r="I217" s="3">
        <f t="shared" ref="I217:I280" si="23">(9/5)*N217+32</f>
        <v>60.980000000000004</v>
      </c>
      <c r="J217" s="3">
        <f t="shared" ref="J217:J280" si="24">(9/5)*O217+32</f>
        <v>53.06</v>
      </c>
      <c r="K217" s="191">
        <v>12</v>
      </c>
      <c r="L217" s="3">
        <v>5</v>
      </c>
      <c r="M217" s="191">
        <v>11.1</v>
      </c>
      <c r="N217" s="191">
        <v>16.100000000000001</v>
      </c>
      <c r="O217" s="191">
        <v>11.7</v>
      </c>
    </row>
    <row r="218" spans="2:15" ht="17.25" x14ac:dyDescent="0.35">
      <c r="B218" s="172">
        <f t="shared" si="20"/>
        <v>210</v>
      </c>
      <c r="C218" s="173">
        <v>1</v>
      </c>
      <c r="D218" s="173">
        <v>9</v>
      </c>
      <c r="E218" s="174">
        <v>18</v>
      </c>
      <c r="F218" s="3">
        <f t="shared" si="19"/>
        <v>46.4</v>
      </c>
      <c r="G218" s="3">
        <f t="shared" si="21"/>
        <v>35.6</v>
      </c>
      <c r="H218" s="3">
        <f t="shared" si="22"/>
        <v>50</v>
      </c>
      <c r="I218" s="3">
        <f t="shared" si="23"/>
        <v>55.94</v>
      </c>
      <c r="J218" s="3">
        <f t="shared" si="24"/>
        <v>48.019999999999996</v>
      </c>
      <c r="K218" s="191">
        <v>8</v>
      </c>
      <c r="L218" s="3">
        <v>2</v>
      </c>
      <c r="M218" s="191">
        <v>10</v>
      </c>
      <c r="N218" s="191">
        <v>13.3</v>
      </c>
      <c r="O218" s="191">
        <v>8.9</v>
      </c>
    </row>
    <row r="219" spans="2:15" ht="17.25" x14ac:dyDescent="0.35">
      <c r="B219" s="172">
        <f t="shared" si="20"/>
        <v>211</v>
      </c>
      <c r="C219" s="173">
        <v>1</v>
      </c>
      <c r="D219" s="173">
        <v>9</v>
      </c>
      <c r="E219" s="174">
        <v>19</v>
      </c>
      <c r="F219" s="3">
        <f t="shared" si="19"/>
        <v>44.6</v>
      </c>
      <c r="G219" s="3">
        <f t="shared" si="21"/>
        <v>35.6</v>
      </c>
      <c r="H219" s="3">
        <f t="shared" si="22"/>
        <v>50</v>
      </c>
      <c r="I219" s="3">
        <f t="shared" si="23"/>
        <v>55.94</v>
      </c>
      <c r="J219" s="3">
        <f t="shared" si="24"/>
        <v>42.980000000000004</v>
      </c>
      <c r="K219" s="191">
        <v>7</v>
      </c>
      <c r="L219" s="3">
        <v>2</v>
      </c>
      <c r="M219" s="191">
        <v>10</v>
      </c>
      <c r="N219" s="191">
        <v>13.3</v>
      </c>
      <c r="O219" s="191">
        <v>6.1</v>
      </c>
    </row>
    <row r="220" spans="2:15" ht="17.25" x14ac:dyDescent="0.35">
      <c r="B220" s="172">
        <f t="shared" si="20"/>
        <v>212</v>
      </c>
      <c r="C220" s="173">
        <v>1</v>
      </c>
      <c r="D220" s="173">
        <v>9</v>
      </c>
      <c r="E220" s="174">
        <v>20</v>
      </c>
      <c r="F220" s="3">
        <f t="shared" si="19"/>
        <v>41</v>
      </c>
      <c r="G220" s="3">
        <f t="shared" si="21"/>
        <v>35.6</v>
      </c>
      <c r="H220" s="3">
        <f t="shared" si="22"/>
        <v>48.92</v>
      </c>
      <c r="I220" s="3">
        <f t="shared" si="23"/>
        <v>46.94</v>
      </c>
      <c r="J220" s="3">
        <f t="shared" si="24"/>
        <v>44.96</v>
      </c>
      <c r="K220" s="191">
        <v>5</v>
      </c>
      <c r="L220" s="3">
        <v>2</v>
      </c>
      <c r="M220" s="191">
        <v>9.4</v>
      </c>
      <c r="N220" s="191">
        <v>8.3000000000000007</v>
      </c>
      <c r="O220" s="191">
        <v>7.2</v>
      </c>
    </row>
    <row r="221" spans="2:15" ht="17.25" x14ac:dyDescent="0.35">
      <c r="B221" s="172">
        <f t="shared" si="20"/>
        <v>213</v>
      </c>
      <c r="C221" s="173">
        <v>1</v>
      </c>
      <c r="D221" s="173">
        <v>9</v>
      </c>
      <c r="E221" s="174">
        <v>21</v>
      </c>
      <c r="F221" s="3">
        <f t="shared" si="19"/>
        <v>44.6</v>
      </c>
      <c r="G221" s="3">
        <f t="shared" si="21"/>
        <v>30.2</v>
      </c>
      <c r="H221" s="3">
        <f t="shared" si="22"/>
        <v>48.019999999999996</v>
      </c>
      <c r="I221" s="3">
        <f t="shared" si="23"/>
        <v>42.08</v>
      </c>
      <c r="J221" s="3">
        <f t="shared" si="24"/>
        <v>46.04</v>
      </c>
      <c r="K221" s="191">
        <v>7</v>
      </c>
      <c r="L221" s="3">
        <v>-1</v>
      </c>
      <c r="M221" s="191">
        <v>8.9</v>
      </c>
      <c r="N221" s="191">
        <v>5.6</v>
      </c>
      <c r="O221" s="191">
        <v>7.8</v>
      </c>
    </row>
    <row r="222" spans="2:15" ht="17.25" x14ac:dyDescent="0.35">
      <c r="B222" s="172">
        <f t="shared" si="20"/>
        <v>214</v>
      </c>
      <c r="C222" s="173">
        <v>1</v>
      </c>
      <c r="D222" s="173">
        <v>9</v>
      </c>
      <c r="E222" s="174">
        <v>22</v>
      </c>
      <c r="F222" s="3">
        <f t="shared" si="19"/>
        <v>46.4</v>
      </c>
      <c r="G222" s="3">
        <f t="shared" si="21"/>
        <v>30.2</v>
      </c>
      <c r="H222" s="3">
        <f t="shared" si="22"/>
        <v>48.92</v>
      </c>
      <c r="I222" s="3">
        <f t="shared" si="23"/>
        <v>39.92</v>
      </c>
      <c r="J222" s="3">
        <f t="shared" si="24"/>
        <v>44.06</v>
      </c>
      <c r="K222" s="191">
        <v>8</v>
      </c>
      <c r="L222" s="3">
        <v>-1</v>
      </c>
      <c r="M222" s="191">
        <v>9.4</v>
      </c>
      <c r="N222" s="191">
        <v>4.4000000000000004</v>
      </c>
      <c r="O222" s="191">
        <v>6.7</v>
      </c>
    </row>
    <row r="223" spans="2:15" ht="17.25" x14ac:dyDescent="0.35">
      <c r="B223" s="172">
        <f t="shared" si="20"/>
        <v>215</v>
      </c>
      <c r="C223" s="173">
        <v>1</v>
      </c>
      <c r="D223" s="173">
        <v>9</v>
      </c>
      <c r="E223" s="174">
        <v>23</v>
      </c>
      <c r="F223" s="3">
        <f t="shared" si="19"/>
        <v>44.6</v>
      </c>
      <c r="G223" s="3">
        <f t="shared" si="21"/>
        <v>28.4</v>
      </c>
      <c r="H223" s="3">
        <f t="shared" si="22"/>
        <v>44.6</v>
      </c>
      <c r="I223" s="3">
        <f t="shared" si="23"/>
        <v>35.06</v>
      </c>
      <c r="J223" s="3">
        <f t="shared" si="24"/>
        <v>42.980000000000004</v>
      </c>
      <c r="K223" s="191">
        <v>7</v>
      </c>
      <c r="L223" s="3">
        <v>-2</v>
      </c>
      <c r="M223" s="191">
        <v>7</v>
      </c>
      <c r="N223" s="191">
        <v>1.7</v>
      </c>
      <c r="O223" s="191">
        <v>6.1</v>
      </c>
    </row>
    <row r="224" spans="2:15" ht="17.25" x14ac:dyDescent="0.35">
      <c r="B224" s="172">
        <f t="shared" si="20"/>
        <v>216</v>
      </c>
      <c r="C224" s="173">
        <v>1</v>
      </c>
      <c r="D224" s="173">
        <v>9</v>
      </c>
      <c r="E224" s="174">
        <v>24</v>
      </c>
      <c r="F224" s="3">
        <f t="shared" si="19"/>
        <v>39.200000000000003</v>
      </c>
      <c r="G224" s="3">
        <f t="shared" si="21"/>
        <v>26.6</v>
      </c>
      <c r="H224" s="3">
        <f t="shared" si="22"/>
        <v>42.980000000000004</v>
      </c>
      <c r="I224" s="3">
        <f t="shared" si="23"/>
        <v>35.96</v>
      </c>
      <c r="J224" s="3">
        <f t="shared" si="24"/>
        <v>39.92</v>
      </c>
      <c r="K224" s="191">
        <v>4</v>
      </c>
      <c r="L224" s="3">
        <v>-3</v>
      </c>
      <c r="M224" s="191">
        <v>6.1</v>
      </c>
      <c r="N224" s="191">
        <v>2.2000000000000002</v>
      </c>
      <c r="O224" s="191">
        <v>4.4000000000000004</v>
      </c>
    </row>
    <row r="225" spans="2:15" ht="17.25" x14ac:dyDescent="0.35">
      <c r="B225" s="172">
        <f t="shared" si="20"/>
        <v>217</v>
      </c>
      <c r="C225" s="173">
        <v>1</v>
      </c>
      <c r="D225" s="173">
        <v>10</v>
      </c>
      <c r="E225" s="174">
        <v>1</v>
      </c>
      <c r="F225" s="3">
        <f t="shared" si="19"/>
        <v>39.200000000000003</v>
      </c>
      <c r="G225" s="3">
        <f t="shared" si="21"/>
        <v>26.6</v>
      </c>
      <c r="H225" s="3">
        <f t="shared" si="22"/>
        <v>42.08</v>
      </c>
      <c r="I225" s="3">
        <f t="shared" si="23"/>
        <v>37.04</v>
      </c>
      <c r="J225" s="3">
        <f t="shared" si="24"/>
        <v>39.019999999999996</v>
      </c>
      <c r="K225" s="191">
        <v>4</v>
      </c>
      <c r="L225" s="3">
        <v>-3</v>
      </c>
      <c r="M225" s="191">
        <v>5.6</v>
      </c>
      <c r="N225" s="191">
        <v>2.8</v>
      </c>
      <c r="O225" s="191">
        <v>3.9</v>
      </c>
    </row>
    <row r="226" spans="2:15" ht="17.25" x14ac:dyDescent="0.35">
      <c r="B226" s="172">
        <f t="shared" si="20"/>
        <v>218</v>
      </c>
      <c r="C226" s="173">
        <v>1</v>
      </c>
      <c r="D226" s="173">
        <v>10</v>
      </c>
      <c r="E226" s="174">
        <v>2</v>
      </c>
      <c r="F226" s="3">
        <f t="shared" si="19"/>
        <v>39.200000000000003</v>
      </c>
      <c r="G226" s="3">
        <f t="shared" si="21"/>
        <v>24.8</v>
      </c>
      <c r="H226" s="3">
        <f t="shared" si="22"/>
        <v>42.08</v>
      </c>
      <c r="I226" s="3">
        <f t="shared" si="23"/>
        <v>32</v>
      </c>
      <c r="J226" s="3">
        <f t="shared" si="24"/>
        <v>33.979999999999997</v>
      </c>
      <c r="K226" s="191">
        <v>4</v>
      </c>
      <c r="L226" s="3">
        <v>-4</v>
      </c>
      <c r="M226" s="191">
        <v>5.6</v>
      </c>
      <c r="N226" s="191">
        <v>0</v>
      </c>
      <c r="O226" s="191">
        <v>1.1000000000000001</v>
      </c>
    </row>
    <row r="227" spans="2:15" ht="17.25" x14ac:dyDescent="0.35">
      <c r="B227" s="172">
        <f t="shared" si="20"/>
        <v>219</v>
      </c>
      <c r="C227" s="173">
        <v>1</v>
      </c>
      <c r="D227" s="173">
        <v>10</v>
      </c>
      <c r="E227" s="174">
        <v>3</v>
      </c>
      <c r="F227" s="3">
        <f t="shared" si="19"/>
        <v>33.799999999999997</v>
      </c>
      <c r="G227" s="3">
        <f t="shared" si="21"/>
        <v>24.8</v>
      </c>
      <c r="H227" s="3">
        <f t="shared" si="22"/>
        <v>41</v>
      </c>
      <c r="I227" s="3">
        <f t="shared" si="23"/>
        <v>35.96</v>
      </c>
      <c r="J227" s="3">
        <f t="shared" si="24"/>
        <v>30.92</v>
      </c>
      <c r="K227" s="191">
        <v>1</v>
      </c>
      <c r="L227" s="3">
        <v>-4</v>
      </c>
      <c r="M227" s="191">
        <v>5</v>
      </c>
      <c r="N227" s="191">
        <v>2.2000000000000002</v>
      </c>
      <c r="O227" s="191">
        <v>-0.6</v>
      </c>
    </row>
    <row r="228" spans="2:15" ht="17.25" x14ac:dyDescent="0.35">
      <c r="B228" s="172">
        <f t="shared" si="20"/>
        <v>220</v>
      </c>
      <c r="C228" s="173">
        <v>1</v>
      </c>
      <c r="D228" s="173">
        <v>10</v>
      </c>
      <c r="E228" s="174">
        <v>4</v>
      </c>
      <c r="F228" s="3">
        <f t="shared" si="19"/>
        <v>26.6</v>
      </c>
      <c r="G228" s="3">
        <f t="shared" si="21"/>
        <v>24.8</v>
      </c>
      <c r="H228" s="3">
        <f t="shared" si="22"/>
        <v>41</v>
      </c>
      <c r="I228" s="3">
        <f t="shared" si="23"/>
        <v>33.08</v>
      </c>
      <c r="J228" s="3">
        <f t="shared" si="24"/>
        <v>28.94</v>
      </c>
      <c r="K228" s="191">
        <v>-3</v>
      </c>
      <c r="L228" s="3">
        <v>-4</v>
      </c>
      <c r="M228" s="191">
        <v>5</v>
      </c>
      <c r="N228" s="191">
        <v>0.6</v>
      </c>
      <c r="O228" s="191">
        <v>-1.7</v>
      </c>
    </row>
    <row r="229" spans="2:15" ht="17.25" x14ac:dyDescent="0.35">
      <c r="B229" s="172">
        <f t="shared" si="20"/>
        <v>221</v>
      </c>
      <c r="C229" s="173">
        <v>1</v>
      </c>
      <c r="D229" s="173">
        <v>10</v>
      </c>
      <c r="E229" s="174">
        <v>5</v>
      </c>
      <c r="F229" s="3">
        <f t="shared" si="19"/>
        <v>24.8</v>
      </c>
      <c r="G229" s="3">
        <f t="shared" si="21"/>
        <v>24.8</v>
      </c>
      <c r="H229" s="3">
        <f t="shared" si="22"/>
        <v>42.980000000000004</v>
      </c>
      <c r="I229" s="3">
        <f t="shared" si="23"/>
        <v>33.979999999999997</v>
      </c>
      <c r="J229" s="3">
        <f t="shared" si="24"/>
        <v>28.94</v>
      </c>
      <c r="K229" s="191">
        <v>-4</v>
      </c>
      <c r="L229" s="3">
        <v>-4</v>
      </c>
      <c r="M229" s="191">
        <v>6.1</v>
      </c>
      <c r="N229" s="191">
        <v>1.1000000000000001</v>
      </c>
      <c r="O229" s="191">
        <v>-1.7</v>
      </c>
    </row>
    <row r="230" spans="2:15" ht="17.25" x14ac:dyDescent="0.35">
      <c r="B230" s="172">
        <f t="shared" si="20"/>
        <v>222</v>
      </c>
      <c r="C230" s="173">
        <v>1</v>
      </c>
      <c r="D230" s="173">
        <v>10</v>
      </c>
      <c r="E230" s="174">
        <v>6</v>
      </c>
      <c r="F230" s="3">
        <f t="shared" si="19"/>
        <v>24.8</v>
      </c>
      <c r="G230" s="3">
        <f t="shared" si="21"/>
        <v>24.8</v>
      </c>
      <c r="H230" s="3">
        <f t="shared" si="22"/>
        <v>42.08</v>
      </c>
      <c r="I230" s="3">
        <f t="shared" si="23"/>
        <v>33.979999999999997</v>
      </c>
      <c r="J230" s="3">
        <f t="shared" si="24"/>
        <v>26.96</v>
      </c>
      <c r="K230" s="191">
        <v>-4</v>
      </c>
      <c r="L230" s="3">
        <v>-4</v>
      </c>
      <c r="M230" s="191">
        <v>5.6</v>
      </c>
      <c r="N230" s="191">
        <v>1.1000000000000001</v>
      </c>
      <c r="O230" s="191">
        <v>-2.8</v>
      </c>
    </row>
    <row r="231" spans="2:15" ht="17.25" x14ac:dyDescent="0.35">
      <c r="B231" s="172">
        <f t="shared" si="20"/>
        <v>223</v>
      </c>
      <c r="C231" s="173">
        <v>1</v>
      </c>
      <c r="D231" s="173">
        <v>10</v>
      </c>
      <c r="E231" s="174">
        <v>7</v>
      </c>
      <c r="F231" s="3">
        <f t="shared" si="19"/>
        <v>24.8</v>
      </c>
      <c r="G231" s="3">
        <f t="shared" si="21"/>
        <v>24.8</v>
      </c>
      <c r="H231" s="3">
        <f t="shared" si="22"/>
        <v>41</v>
      </c>
      <c r="I231" s="3">
        <f t="shared" si="23"/>
        <v>35.06</v>
      </c>
      <c r="J231" s="3">
        <f t="shared" si="24"/>
        <v>26.060000000000002</v>
      </c>
      <c r="K231" s="191">
        <v>-4</v>
      </c>
      <c r="L231" s="3">
        <v>-4</v>
      </c>
      <c r="M231" s="191">
        <v>5</v>
      </c>
      <c r="N231" s="191">
        <v>1.7</v>
      </c>
      <c r="O231" s="191">
        <v>-3.3</v>
      </c>
    </row>
    <row r="232" spans="2:15" ht="17.25" x14ac:dyDescent="0.35">
      <c r="B232" s="172">
        <f t="shared" si="20"/>
        <v>224</v>
      </c>
      <c r="C232" s="173">
        <v>1</v>
      </c>
      <c r="D232" s="173">
        <v>10</v>
      </c>
      <c r="E232" s="174">
        <v>8</v>
      </c>
      <c r="F232" s="3">
        <f t="shared" si="19"/>
        <v>26.6</v>
      </c>
      <c r="G232" s="3">
        <f t="shared" si="21"/>
        <v>24.8</v>
      </c>
      <c r="H232" s="3">
        <f t="shared" si="22"/>
        <v>42.980000000000004</v>
      </c>
      <c r="I232" s="3">
        <f t="shared" si="23"/>
        <v>33.08</v>
      </c>
      <c r="J232" s="3">
        <f t="shared" si="24"/>
        <v>26.060000000000002</v>
      </c>
      <c r="K232" s="191">
        <v>-3</v>
      </c>
      <c r="L232" s="3">
        <v>-4</v>
      </c>
      <c r="M232" s="191">
        <v>6.1</v>
      </c>
      <c r="N232" s="191">
        <v>0.6</v>
      </c>
      <c r="O232" s="191">
        <v>-3.3</v>
      </c>
    </row>
    <row r="233" spans="2:15" ht="17.25" x14ac:dyDescent="0.35">
      <c r="B233" s="172">
        <f t="shared" si="20"/>
        <v>225</v>
      </c>
      <c r="C233" s="173">
        <v>1</v>
      </c>
      <c r="D233" s="173">
        <v>10</v>
      </c>
      <c r="E233" s="174">
        <v>9</v>
      </c>
      <c r="F233" s="3">
        <f t="shared" si="19"/>
        <v>30.2</v>
      </c>
      <c r="G233" s="3">
        <f t="shared" si="21"/>
        <v>24.8</v>
      </c>
      <c r="H233" s="3">
        <f t="shared" si="22"/>
        <v>44.96</v>
      </c>
      <c r="I233" s="3">
        <f t="shared" si="23"/>
        <v>42.08</v>
      </c>
      <c r="J233" s="3">
        <f t="shared" si="24"/>
        <v>30.02</v>
      </c>
      <c r="K233" s="191">
        <v>-1</v>
      </c>
      <c r="L233" s="3">
        <v>-4</v>
      </c>
      <c r="M233" s="191">
        <v>7.2</v>
      </c>
      <c r="N233" s="191">
        <v>5.6</v>
      </c>
      <c r="O233" s="191">
        <v>-1.1000000000000001</v>
      </c>
    </row>
    <row r="234" spans="2:15" ht="17.25" x14ac:dyDescent="0.35">
      <c r="B234" s="172">
        <f t="shared" si="20"/>
        <v>226</v>
      </c>
      <c r="C234" s="173">
        <v>1</v>
      </c>
      <c r="D234" s="173">
        <v>10</v>
      </c>
      <c r="E234" s="174">
        <v>10</v>
      </c>
      <c r="F234" s="3">
        <f t="shared" si="19"/>
        <v>35.6</v>
      </c>
      <c r="G234" s="3">
        <f t="shared" si="21"/>
        <v>24.8</v>
      </c>
      <c r="H234" s="3">
        <f t="shared" si="22"/>
        <v>48.019999999999996</v>
      </c>
      <c r="I234" s="3">
        <f t="shared" si="23"/>
        <v>44.96</v>
      </c>
      <c r="J234" s="3">
        <f t="shared" si="24"/>
        <v>35.06</v>
      </c>
      <c r="K234" s="191">
        <v>2</v>
      </c>
      <c r="L234" s="3">
        <v>-4</v>
      </c>
      <c r="M234" s="191">
        <v>8.9</v>
      </c>
      <c r="N234" s="191">
        <v>7.2</v>
      </c>
      <c r="O234" s="191">
        <v>1.7</v>
      </c>
    </row>
    <row r="235" spans="2:15" ht="17.25" x14ac:dyDescent="0.35">
      <c r="B235" s="172">
        <f t="shared" si="20"/>
        <v>227</v>
      </c>
      <c r="C235" s="173">
        <v>1</v>
      </c>
      <c r="D235" s="173">
        <v>10</v>
      </c>
      <c r="E235" s="174">
        <v>11</v>
      </c>
      <c r="F235" s="3">
        <f t="shared" si="19"/>
        <v>37.4</v>
      </c>
      <c r="G235" s="3">
        <f t="shared" si="21"/>
        <v>26.6</v>
      </c>
      <c r="H235" s="3">
        <f t="shared" si="22"/>
        <v>51.08</v>
      </c>
      <c r="I235" s="3">
        <f t="shared" si="23"/>
        <v>53.06</v>
      </c>
      <c r="J235" s="3">
        <f t="shared" si="24"/>
        <v>35.96</v>
      </c>
      <c r="K235" s="191">
        <v>3</v>
      </c>
      <c r="L235" s="3">
        <v>-3</v>
      </c>
      <c r="M235" s="191">
        <v>10.6</v>
      </c>
      <c r="N235" s="191">
        <v>11.7</v>
      </c>
      <c r="O235" s="191">
        <v>2.2000000000000002</v>
      </c>
    </row>
    <row r="236" spans="2:15" ht="17.25" x14ac:dyDescent="0.35">
      <c r="B236" s="172">
        <f t="shared" si="20"/>
        <v>228</v>
      </c>
      <c r="C236" s="173">
        <v>1</v>
      </c>
      <c r="D236" s="173">
        <v>10</v>
      </c>
      <c r="E236" s="174">
        <v>12</v>
      </c>
      <c r="F236" s="3">
        <f t="shared" si="19"/>
        <v>42.8</v>
      </c>
      <c r="G236" s="3">
        <f t="shared" si="21"/>
        <v>28.4</v>
      </c>
      <c r="H236" s="3">
        <f t="shared" si="22"/>
        <v>51.08</v>
      </c>
      <c r="I236" s="3">
        <f t="shared" si="23"/>
        <v>55.94</v>
      </c>
      <c r="J236" s="3">
        <f t="shared" si="24"/>
        <v>37.04</v>
      </c>
      <c r="K236" s="191">
        <v>6</v>
      </c>
      <c r="L236" s="3">
        <v>-2</v>
      </c>
      <c r="M236" s="191">
        <v>10.6</v>
      </c>
      <c r="N236" s="191">
        <v>13.3</v>
      </c>
      <c r="O236" s="191">
        <v>2.8</v>
      </c>
    </row>
    <row r="237" spans="2:15" ht="17.25" x14ac:dyDescent="0.35">
      <c r="B237" s="172">
        <f t="shared" si="20"/>
        <v>229</v>
      </c>
      <c r="C237" s="173">
        <v>1</v>
      </c>
      <c r="D237" s="173">
        <v>10</v>
      </c>
      <c r="E237" s="174">
        <v>13</v>
      </c>
      <c r="F237" s="3">
        <f t="shared" si="19"/>
        <v>41</v>
      </c>
      <c r="G237" s="3">
        <f t="shared" si="21"/>
        <v>32</v>
      </c>
      <c r="H237" s="3">
        <f t="shared" si="22"/>
        <v>53.06</v>
      </c>
      <c r="I237" s="3">
        <f t="shared" si="23"/>
        <v>60.980000000000004</v>
      </c>
      <c r="J237" s="3">
        <f t="shared" si="24"/>
        <v>44.06</v>
      </c>
      <c r="K237" s="191">
        <v>5</v>
      </c>
      <c r="L237" s="3">
        <v>0</v>
      </c>
      <c r="M237" s="191">
        <v>11.7</v>
      </c>
      <c r="N237" s="191">
        <v>16.100000000000001</v>
      </c>
      <c r="O237" s="191">
        <v>6.7</v>
      </c>
    </row>
    <row r="238" spans="2:15" ht="17.25" x14ac:dyDescent="0.35">
      <c r="B238" s="172">
        <f t="shared" si="20"/>
        <v>230</v>
      </c>
      <c r="C238" s="173">
        <v>1</v>
      </c>
      <c r="D238" s="173">
        <v>10</v>
      </c>
      <c r="E238" s="174">
        <v>14</v>
      </c>
      <c r="F238" s="3">
        <f t="shared" si="19"/>
        <v>41</v>
      </c>
      <c r="G238" s="3">
        <f t="shared" si="21"/>
        <v>35.6</v>
      </c>
      <c r="H238" s="3">
        <f t="shared" si="22"/>
        <v>53.96</v>
      </c>
      <c r="I238" s="3">
        <f t="shared" si="23"/>
        <v>62.06</v>
      </c>
      <c r="J238" s="3">
        <f t="shared" si="24"/>
        <v>46.94</v>
      </c>
      <c r="K238" s="191">
        <v>5</v>
      </c>
      <c r="L238" s="3">
        <v>2</v>
      </c>
      <c r="M238" s="191">
        <v>12.2</v>
      </c>
      <c r="N238" s="191">
        <v>16.7</v>
      </c>
      <c r="O238" s="191">
        <v>8.3000000000000007</v>
      </c>
    </row>
    <row r="239" spans="2:15" ht="17.25" x14ac:dyDescent="0.35">
      <c r="B239" s="172">
        <f t="shared" si="20"/>
        <v>231</v>
      </c>
      <c r="C239" s="173">
        <v>1</v>
      </c>
      <c r="D239" s="173">
        <v>10</v>
      </c>
      <c r="E239" s="174">
        <v>15</v>
      </c>
      <c r="F239" s="3">
        <f t="shared" si="19"/>
        <v>44.6</v>
      </c>
      <c r="G239" s="3">
        <f t="shared" si="21"/>
        <v>39.200000000000003</v>
      </c>
      <c r="H239" s="3">
        <f t="shared" si="22"/>
        <v>53.06</v>
      </c>
      <c r="I239" s="3">
        <f t="shared" si="23"/>
        <v>59</v>
      </c>
      <c r="J239" s="3">
        <f t="shared" si="24"/>
        <v>51.980000000000004</v>
      </c>
      <c r="K239" s="191">
        <v>7</v>
      </c>
      <c r="L239" s="3">
        <v>4</v>
      </c>
      <c r="M239" s="191">
        <v>11.7</v>
      </c>
      <c r="N239" s="191">
        <v>15</v>
      </c>
      <c r="O239" s="191">
        <v>11.1</v>
      </c>
    </row>
    <row r="240" spans="2:15" ht="17.25" x14ac:dyDescent="0.35">
      <c r="B240" s="172">
        <f t="shared" si="20"/>
        <v>232</v>
      </c>
      <c r="C240" s="173">
        <v>1</v>
      </c>
      <c r="D240" s="173">
        <v>10</v>
      </c>
      <c r="E240" s="174">
        <v>16</v>
      </c>
      <c r="F240" s="3">
        <f t="shared" si="19"/>
        <v>39.200000000000003</v>
      </c>
      <c r="G240" s="3">
        <f t="shared" si="21"/>
        <v>41</v>
      </c>
      <c r="H240" s="3">
        <f t="shared" si="22"/>
        <v>53.96</v>
      </c>
      <c r="I240" s="3">
        <f t="shared" si="23"/>
        <v>57.019999999999996</v>
      </c>
      <c r="J240" s="3">
        <f t="shared" si="24"/>
        <v>51.980000000000004</v>
      </c>
      <c r="K240" s="191">
        <v>4</v>
      </c>
      <c r="L240" s="3">
        <v>5</v>
      </c>
      <c r="M240" s="191">
        <v>12.2</v>
      </c>
      <c r="N240" s="191">
        <v>13.9</v>
      </c>
      <c r="O240" s="191">
        <v>11.1</v>
      </c>
    </row>
    <row r="241" spans="2:15" ht="17.25" x14ac:dyDescent="0.35">
      <c r="B241" s="172">
        <f t="shared" si="20"/>
        <v>233</v>
      </c>
      <c r="C241" s="173">
        <v>1</v>
      </c>
      <c r="D241" s="173">
        <v>10</v>
      </c>
      <c r="E241" s="174">
        <v>17</v>
      </c>
      <c r="F241" s="3">
        <f t="shared" si="19"/>
        <v>41</v>
      </c>
      <c r="G241" s="3">
        <f t="shared" si="21"/>
        <v>33.799999999999997</v>
      </c>
      <c r="H241" s="3">
        <f t="shared" si="22"/>
        <v>53.96</v>
      </c>
      <c r="I241" s="3">
        <f t="shared" si="23"/>
        <v>51.980000000000004</v>
      </c>
      <c r="J241" s="3">
        <f t="shared" si="24"/>
        <v>46.94</v>
      </c>
      <c r="K241" s="191">
        <v>5</v>
      </c>
      <c r="L241" s="3">
        <v>1</v>
      </c>
      <c r="M241" s="191">
        <v>12.2</v>
      </c>
      <c r="N241" s="191">
        <v>11.1</v>
      </c>
      <c r="O241" s="191">
        <v>8.3000000000000007</v>
      </c>
    </row>
    <row r="242" spans="2:15" ht="17.25" x14ac:dyDescent="0.35">
      <c r="B242" s="172">
        <f t="shared" si="20"/>
        <v>234</v>
      </c>
      <c r="C242" s="173">
        <v>1</v>
      </c>
      <c r="D242" s="173">
        <v>10</v>
      </c>
      <c r="E242" s="174">
        <v>18</v>
      </c>
      <c r="F242" s="3">
        <f t="shared" si="19"/>
        <v>39.200000000000003</v>
      </c>
      <c r="G242" s="3">
        <f t="shared" si="21"/>
        <v>30.2</v>
      </c>
      <c r="H242" s="3">
        <f t="shared" si="22"/>
        <v>53.96</v>
      </c>
      <c r="I242" s="3">
        <f t="shared" si="23"/>
        <v>46.04</v>
      </c>
      <c r="J242" s="3">
        <f t="shared" si="24"/>
        <v>41</v>
      </c>
      <c r="K242" s="191">
        <v>4</v>
      </c>
      <c r="L242" s="3">
        <v>-1</v>
      </c>
      <c r="M242" s="191">
        <v>12.2</v>
      </c>
      <c r="N242" s="191">
        <v>7.8</v>
      </c>
      <c r="O242" s="191">
        <v>5</v>
      </c>
    </row>
    <row r="243" spans="2:15" ht="17.25" x14ac:dyDescent="0.35">
      <c r="B243" s="172">
        <f t="shared" si="20"/>
        <v>235</v>
      </c>
      <c r="C243" s="173">
        <v>1</v>
      </c>
      <c r="D243" s="173">
        <v>10</v>
      </c>
      <c r="E243" s="174">
        <v>19</v>
      </c>
      <c r="F243" s="3">
        <f t="shared" si="19"/>
        <v>35.6</v>
      </c>
      <c r="G243" s="3">
        <f t="shared" si="21"/>
        <v>28.4</v>
      </c>
      <c r="H243" s="3">
        <f t="shared" si="22"/>
        <v>51.980000000000004</v>
      </c>
      <c r="I243" s="3">
        <f t="shared" si="23"/>
        <v>44.96</v>
      </c>
      <c r="J243" s="3">
        <f t="shared" si="24"/>
        <v>33.979999999999997</v>
      </c>
      <c r="K243" s="191">
        <v>2</v>
      </c>
      <c r="L243" s="3">
        <v>-2</v>
      </c>
      <c r="M243" s="191">
        <v>11.1</v>
      </c>
      <c r="N243" s="191">
        <v>7.2</v>
      </c>
      <c r="O243" s="191">
        <v>1.1000000000000001</v>
      </c>
    </row>
    <row r="244" spans="2:15" ht="17.25" x14ac:dyDescent="0.35">
      <c r="B244" s="172">
        <f t="shared" si="20"/>
        <v>236</v>
      </c>
      <c r="C244" s="173">
        <v>1</v>
      </c>
      <c r="D244" s="173">
        <v>10</v>
      </c>
      <c r="E244" s="174">
        <v>20</v>
      </c>
      <c r="F244" s="3">
        <f t="shared" si="19"/>
        <v>33.799999999999997</v>
      </c>
      <c r="G244" s="3">
        <f t="shared" si="21"/>
        <v>30.2</v>
      </c>
      <c r="H244" s="3">
        <f t="shared" si="22"/>
        <v>53.06</v>
      </c>
      <c r="I244" s="3">
        <f t="shared" si="23"/>
        <v>42.980000000000004</v>
      </c>
      <c r="J244" s="3">
        <f t="shared" si="24"/>
        <v>37.94</v>
      </c>
      <c r="K244" s="191">
        <v>1</v>
      </c>
      <c r="L244" s="3">
        <v>-1</v>
      </c>
      <c r="M244" s="191">
        <v>11.7</v>
      </c>
      <c r="N244" s="191">
        <v>6.1</v>
      </c>
      <c r="O244" s="191">
        <v>3.3</v>
      </c>
    </row>
    <row r="245" spans="2:15" ht="17.25" x14ac:dyDescent="0.35">
      <c r="B245" s="172">
        <f t="shared" si="20"/>
        <v>237</v>
      </c>
      <c r="C245" s="173">
        <v>1</v>
      </c>
      <c r="D245" s="173">
        <v>10</v>
      </c>
      <c r="E245" s="174">
        <v>21</v>
      </c>
      <c r="F245" s="3">
        <f t="shared" si="19"/>
        <v>33.799999999999997</v>
      </c>
      <c r="G245" s="3">
        <f t="shared" si="21"/>
        <v>32</v>
      </c>
      <c r="H245" s="3">
        <f t="shared" si="22"/>
        <v>51.980000000000004</v>
      </c>
      <c r="I245" s="3">
        <f t="shared" si="23"/>
        <v>35.96</v>
      </c>
      <c r="J245" s="3">
        <f t="shared" si="24"/>
        <v>33.979999999999997</v>
      </c>
      <c r="K245" s="191">
        <v>1</v>
      </c>
      <c r="L245" s="3">
        <v>0</v>
      </c>
      <c r="M245" s="191">
        <v>11.1</v>
      </c>
      <c r="N245" s="191">
        <v>2.2000000000000002</v>
      </c>
      <c r="O245" s="191">
        <v>1.1000000000000001</v>
      </c>
    </row>
    <row r="246" spans="2:15" ht="17.25" x14ac:dyDescent="0.35">
      <c r="B246" s="172">
        <f t="shared" si="20"/>
        <v>238</v>
      </c>
      <c r="C246" s="173">
        <v>1</v>
      </c>
      <c r="D246" s="173">
        <v>10</v>
      </c>
      <c r="E246" s="174">
        <v>22</v>
      </c>
      <c r="F246" s="3">
        <f t="shared" si="19"/>
        <v>30.2</v>
      </c>
      <c r="G246" s="3">
        <f t="shared" si="21"/>
        <v>33.799999999999997</v>
      </c>
      <c r="H246" s="3">
        <f t="shared" si="22"/>
        <v>51.980000000000004</v>
      </c>
      <c r="I246" s="3">
        <f t="shared" si="23"/>
        <v>35.96</v>
      </c>
      <c r="J246" s="3">
        <f t="shared" si="24"/>
        <v>32</v>
      </c>
      <c r="K246" s="191">
        <v>-1</v>
      </c>
      <c r="L246" s="3">
        <v>1</v>
      </c>
      <c r="M246" s="191">
        <v>11.1</v>
      </c>
      <c r="N246" s="191">
        <v>2.2000000000000002</v>
      </c>
      <c r="O246" s="191">
        <v>0</v>
      </c>
    </row>
    <row r="247" spans="2:15" ht="17.25" x14ac:dyDescent="0.35">
      <c r="B247" s="172">
        <f t="shared" si="20"/>
        <v>239</v>
      </c>
      <c r="C247" s="173">
        <v>1</v>
      </c>
      <c r="D247" s="173">
        <v>10</v>
      </c>
      <c r="E247" s="174">
        <v>23</v>
      </c>
      <c r="F247" s="3">
        <f t="shared" si="19"/>
        <v>32</v>
      </c>
      <c r="G247" s="3">
        <f t="shared" si="21"/>
        <v>33.799999999999997</v>
      </c>
      <c r="H247" s="3">
        <f t="shared" si="22"/>
        <v>51.08</v>
      </c>
      <c r="I247" s="3">
        <f t="shared" si="23"/>
        <v>33.08</v>
      </c>
      <c r="J247" s="3">
        <f t="shared" si="24"/>
        <v>30.02</v>
      </c>
      <c r="K247" s="191">
        <v>0</v>
      </c>
      <c r="L247" s="3">
        <v>1</v>
      </c>
      <c r="M247" s="191">
        <v>10.6</v>
      </c>
      <c r="N247" s="191">
        <v>0.6</v>
      </c>
      <c r="O247" s="191">
        <v>-1.1000000000000001</v>
      </c>
    </row>
    <row r="248" spans="2:15" ht="17.25" x14ac:dyDescent="0.35">
      <c r="B248" s="172">
        <f t="shared" si="20"/>
        <v>240</v>
      </c>
      <c r="C248" s="173">
        <v>1</v>
      </c>
      <c r="D248" s="173">
        <v>10</v>
      </c>
      <c r="E248" s="174">
        <v>24</v>
      </c>
      <c r="F248" s="3">
        <f t="shared" si="19"/>
        <v>32</v>
      </c>
      <c r="G248" s="3">
        <f t="shared" si="21"/>
        <v>33.799999999999997</v>
      </c>
      <c r="H248" s="3">
        <f t="shared" si="22"/>
        <v>51.980000000000004</v>
      </c>
      <c r="I248" s="3">
        <f t="shared" si="23"/>
        <v>30.02</v>
      </c>
      <c r="J248" s="3">
        <f t="shared" si="24"/>
        <v>39.019999999999996</v>
      </c>
      <c r="K248" s="191">
        <v>0</v>
      </c>
      <c r="L248" s="3">
        <v>1</v>
      </c>
      <c r="M248" s="191">
        <v>11.1</v>
      </c>
      <c r="N248" s="191">
        <v>-1.1000000000000001</v>
      </c>
      <c r="O248" s="191">
        <v>3.9</v>
      </c>
    </row>
    <row r="249" spans="2:15" ht="17.25" x14ac:dyDescent="0.35">
      <c r="B249" s="172">
        <f t="shared" si="20"/>
        <v>241</v>
      </c>
      <c r="C249" s="173">
        <v>1</v>
      </c>
      <c r="D249" s="173">
        <v>11</v>
      </c>
      <c r="E249" s="174">
        <v>1</v>
      </c>
      <c r="F249" s="3">
        <f t="shared" si="19"/>
        <v>30.2</v>
      </c>
      <c r="G249" s="3">
        <f t="shared" si="21"/>
        <v>35.6</v>
      </c>
      <c r="H249" s="3">
        <f t="shared" si="22"/>
        <v>51.08</v>
      </c>
      <c r="I249" s="3">
        <f t="shared" si="23"/>
        <v>30.02</v>
      </c>
      <c r="J249" s="3">
        <f t="shared" si="24"/>
        <v>42.08</v>
      </c>
      <c r="K249" s="191">
        <v>-1</v>
      </c>
      <c r="L249" s="3">
        <v>2</v>
      </c>
      <c r="M249" s="191">
        <v>10.6</v>
      </c>
      <c r="N249" s="191">
        <v>-1.1000000000000001</v>
      </c>
      <c r="O249" s="191">
        <v>5.6</v>
      </c>
    </row>
    <row r="250" spans="2:15" ht="17.25" x14ac:dyDescent="0.35">
      <c r="B250" s="172">
        <f t="shared" si="20"/>
        <v>242</v>
      </c>
      <c r="C250" s="173">
        <v>1</v>
      </c>
      <c r="D250" s="173">
        <v>11</v>
      </c>
      <c r="E250" s="174">
        <v>2</v>
      </c>
      <c r="F250" s="3">
        <f t="shared" si="19"/>
        <v>28.4</v>
      </c>
      <c r="G250" s="3">
        <f t="shared" si="21"/>
        <v>35.6</v>
      </c>
      <c r="H250" s="3">
        <f t="shared" si="22"/>
        <v>51.08</v>
      </c>
      <c r="I250" s="3">
        <f t="shared" si="23"/>
        <v>28.94</v>
      </c>
      <c r="J250" s="3">
        <f t="shared" si="24"/>
        <v>39.019999999999996</v>
      </c>
      <c r="K250" s="191">
        <v>-2</v>
      </c>
      <c r="L250" s="3">
        <v>2</v>
      </c>
      <c r="M250" s="191">
        <v>10.6</v>
      </c>
      <c r="N250" s="191">
        <v>-1.7</v>
      </c>
      <c r="O250" s="191">
        <v>3.9</v>
      </c>
    </row>
    <row r="251" spans="2:15" ht="17.25" x14ac:dyDescent="0.35">
      <c r="B251" s="172">
        <f t="shared" si="20"/>
        <v>243</v>
      </c>
      <c r="C251" s="173">
        <v>1</v>
      </c>
      <c r="D251" s="173">
        <v>11</v>
      </c>
      <c r="E251" s="174">
        <v>3</v>
      </c>
      <c r="F251" s="3">
        <f t="shared" si="19"/>
        <v>28.4</v>
      </c>
      <c r="G251" s="3">
        <f t="shared" si="21"/>
        <v>35.6</v>
      </c>
      <c r="H251" s="3">
        <f t="shared" si="22"/>
        <v>51.980000000000004</v>
      </c>
      <c r="I251" s="3">
        <f t="shared" si="23"/>
        <v>28.04</v>
      </c>
      <c r="J251" s="3">
        <f t="shared" si="24"/>
        <v>39.019999999999996</v>
      </c>
      <c r="K251" s="191">
        <v>-2</v>
      </c>
      <c r="L251" s="3">
        <v>2</v>
      </c>
      <c r="M251" s="191">
        <v>11.1</v>
      </c>
      <c r="N251" s="191">
        <v>-2.2000000000000002</v>
      </c>
      <c r="O251" s="191">
        <v>3.9</v>
      </c>
    </row>
    <row r="252" spans="2:15" ht="17.25" x14ac:dyDescent="0.35">
      <c r="B252" s="172">
        <f t="shared" si="20"/>
        <v>244</v>
      </c>
      <c r="C252" s="173">
        <v>1</v>
      </c>
      <c r="D252" s="173">
        <v>11</v>
      </c>
      <c r="E252" s="174">
        <v>4</v>
      </c>
      <c r="F252" s="3">
        <f t="shared" si="19"/>
        <v>26.6</v>
      </c>
      <c r="G252" s="3">
        <f t="shared" si="21"/>
        <v>33.799999999999997</v>
      </c>
      <c r="H252" s="3">
        <f t="shared" si="22"/>
        <v>51.980000000000004</v>
      </c>
      <c r="I252" s="3">
        <f t="shared" si="23"/>
        <v>26.96</v>
      </c>
      <c r="J252" s="3">
        <f t="shared" si="24"/>
        <v>37.94</v>
      </c>
      <c r="K252" s="191">
        <v>-3</v>
      </c>
      <c r="L252" s="3">
        <v>1</v>
      </c>
      <c r="M252" s="191">
        <v>11.1</v>
      </c>
      <c r="N252" s="191">
        <v>-2.8</v>
      </c>
      <c r="O252" s="191">
        <v>3.3</v>
      </c>
    </row>
    <row r="253" spans="2:15" ht="17.25" x14ac:dyDescent="0.35">
      <c r="B253" s="172">
        <f t="shared" si="20"/>
        <v>245</v>
      </c>
      <c r="C253" s="173">
        <v>1</v>
      </c>
      <c r="D253" s="173">
        <v>11</v>
      </c>
      <c r="E253" s="174">
        <v>5</v>
      </c>
      <c r="F253" s="3">
        <f t="shared" si="19"/>
        <v>28.4</v>
      </c>
      <c r="G253" s="3">
        <f t="shared" si="21"/>
        <v>33.799999999999997</v>
      </c>
      <c r="H253" s="3">
        <f t="shared" si="22"/>
        <v>51.08</v>
      </c>
      <c r="I253" s="3">
        <f t="shared" si="23"/>
        <v>24.98</v>
      </c>
      <c r="J253" s="3">
        <f t="shared" si="24"/>
        <v>37.04</v>
      </c>
      <c r="K253" s="191">
        <v>-2</v>
      </c>
      <c r="L253" s="3">
        <v>1</v>
      </c>
      <c r="M253" s="191">
        <v>10.6</v>
      </c>
      <c r="N253" s="191">
        <v>-3.9</v>
      </c>
      <c r="O253" s="191">
        <v>2.8</v>
      </c>
    </row>
    <row r="254" spans="2:15" ht="17.25" x14ac:dyDescent="0.35">
      <c r="B254" s="172">
        <f t="shared" si="20"/>
        <v>246</v>
      </c>
      <c r="C254" s="173">
        <v>1</v>
      </c>
      <c r="D254" s="173">
        <v>11</v>
      </c>
      <c r="E254" s="174">
        <v>6</v>
      </c>
      <c r="F254" s="3">
        <f t="shared" si="19"/>
        <v>30.2</v>
      </c>
      <c r="G254" s="3">
        <f t="shared" si="21"/>
        <v>33.799999999999997</v>
      </c>
      <c r="H254" s="3">
        <f t="shared" si="22"/>
        <v>50</v>
      </c>
      <c r="I254" s="3">
        <f t="shared" si="23"/>
        <v>26.96</v>
      </c>
      <c r="J254" s="3">
        <f t="shared" si="24"/>
        <v>35.96</v>
      </c>
      <c r="K254" s="191">
        <v>-1</v>
      </c>
      <c r="L254" s="3">
        <v>1</v>
      </c>
      <c r="M254" s="191">
        <v>10</v>
      </c>
      <c r="N254" s="191">
        <v>-2.8</v>
      </c>
      <c r="O254" s="191">
        <v>2.2000000000000002</v>
      </c>
    </row>
    <row r="255" spans="2:15" ht="17.25" x14ac:dyDescent="0.35">
      <c r="B255" s="172">
        <f t="shared" si="20"/>
        <v>247</v>
      </c>
      <c r="C255" s="173">
        <v>1</v>
      </c>
      <c r="D255" s="173">
        <v>11</v>
      </c>
      <c r="E255" s="174">
        <v>7</v>
      </c>
      <c r="F255" s="3">
        <f t="shared" si="19"/>
        <v>32</v>
      </c>
      <c r="G255" s="3">
        <f t="shared" si="21"/>
        <v>33.799999999999997</v>
      </c>
      <c r="H255" s="3">
        <f t="shared" si="22"/>
        <v>50</v>
      </c>
      <c r="I255" s="3">
        <f t="shared" si="23"/>
        <v>26.96</v>
      </c>
      <c r="J255" s="3">
        <f t="shared" si="24"/>
        <v>35.06</v>
      </c>
      <c r="K255" s="191">
        <v>0</v>
      </c>
      <c r="L255" s="3">
        <v>1</v>
      </c>
      <c r="M255" s="191">
        <v>10</v>
      </c>
      <c r="N255" s="191">
        <v>-2.8</v>
      </c>
      <c r="O255" s="191">
        <v>1.7</v>
      </c>
    </row>
    <row r="256" spans="2:15" ht="17.25" x14ac:dyDescent="0.35">
      <c r="B256" s="172">
        <f t="shared" si="20"/>
        <v>248</v>
      </c>
      <c r="C256" s="173">
        <v>1</v>
      </c>
      <c r="D256" s="173">
        <v>11</v>
      </c>
      <c r="E256" s="174">
        <v>8</v>
      </c>
      <c r="F256" s="3">
        <f t="shared" si="19"/>
        <v>32</v>
      </c>
      <c r="G256" s="3">
        <f t="shared" si="21"/>
        <v>32</v>
      </c>
      <c r="H256" s="3">
        <f t="shared" si="22"/>
        <v>48.92</v>
      </c>
      <c r="I256" s="3">
        <f t="shared" si="23"/>
        <v>26.060000000000002</v>
      </c>
      <c r="J256" s="3">
        <f t="shared" si="24"/>
        <v>35.96</v>
      </c>
      <c r="K256" s="191">
        <v>0</v>
      </c>
      <c r="L256" s="3">
        <v>0</v>
      </c>
      <c r="M256" s="191">
        <v>9.4</v>
      </c>
      <c r="N256" s="191">
        <v>-3.3</v>
      </c>
      <c r="O256" s="191">
        <v>2.2000000000000002</v>
      </c>
    </row>
    <row r="257" spans="2:15" ht="17.25" x14ac:dyDescent="0.35">
      <c r="B257" s="172">
        <f t="shared" si="20"/>
        <v>249</v>
      </c>
      <c r="C257" s="173">
        <v>1</v>
      </c>
      <c r="D257" s="173">
        <v>11</v>
      </c>
      <c r="E257" s="174">
        <v>9</v>
      </c>
      <c r="F257" s="3">
        <f t="shared" si="19"/>
        <v>30.2</v>
      </c>
      <c r="G257" s="3">
        <f t="shared" si="21"/>
        <v>33.799999999999997</v>
      </c>
      <c r="H257" s="3">
        <f t="shared" si="22"/>
        <v>44.96</v>
      </c>
      <c r="I257" s="3">
        <f t="shared" si="23"/>
        <v>33.08</v>
      </c>
      <c r="J257" s="3">
        <f t="shared" si="24"/>
        <v>37.94</v>
      </c>
      <c r="K257" s="191">
        <v>-1</v>
      </c>
      <c r="L257" s="3">
        <v>1</v>
      </c>
      <c r="M257" s="191">
        <v>7.2</v>
      </c>
      <c r="N257" s="191">
        <v>0.6</v>
      </c>
      <c r="O257" s="191">
        <v>3.3</v>
      </c>
    </row>
    <row r="258" spans="2:15" ht="17.25" x14ac:dyDescent="0.35">
      <c r="B258" s="172">
        <f t="shared" si="20"/>
        <v>250</v>
      </c>
      <c r="C258" s="173">
        <v>1</v>
      </c>
      <c r="D258" s="173">
        <v>11</v>
      </c>
      <c r="E258" s="174">
        <v>10</v>
      </c>
      <c r="F258" s="3">
        <f t="shared" si="19"/>
        <v>30.2</v>
      </c>
      <c r="G258" s="3">
        <f t="shared" si="21"/>
        <v>33.799999999999997</v>
      </c>
      <c r="H258" s="3">
        <f t="shared" si="22"/>
        <v>44.96</v>
      </c>
      <c r="I258" s="3">
        <f t="shared" si="23"/>
        <v>37.94</v>
      </c>
      <c r="J258" s="3">
        <f t="shared" si="24"/>
        <v>39.92</v>
      </c>
      <c r="K258" s="191">
        <v>-1</v>
      </c>
      <c r="L258" s="3">
        <v>1</v>
      </c>
      <c r="M258" s="191">
        <v>7.2</v>
      </c>
      <c r="N258" s="191">
        <v>3.3</v>
      </c>
      <c r="O258" s="191">
        <v>4.4000000000000004</v>
      </c>
    </row>
    <row r="259" spans="2:15" ht="17.25" x14ac:dyDescent="0.35">
      <c r="B259" s="172">
        <f t="shared" si="20"/>
        <v>251</v>
      </c>
      <c r="C259" s="173">
        <v>1</v>
      </c>
      <c r="D259" s="173">
        <v>11</v>
      </c>
      <c r="E259" s="174">
        <v>11</v>
      </c>
      <c r="F259" s="3">
        <f t="shared" si="19"/>
        <v>30.2</v>
      </c>
      <c r="G259" s="3">
        <f t="shared" si="21"/>
        <v>33.799999999999997</v>
      </c>
      <c r="H259" s="3">
        <f t="shared" si="22"/>
        <v>42.980000000000004</v>
      </c>
      <c r="I259" s="3">
        <f t="shared" si="23"/>
        <v>44.06</v>
      </c>
      <c r="J259" s="3">
        <f t="shared" si="24"/>
        <v>46.04</v>
      </c>
      <c r="K259" s="191">
        <v>-1</v>
      </c>
      <c r="L259" s="3">
        <v>1</v>
      </c>
      <c r="M259" s="191">
        <v>6.1</v>
      </c>
      <c r="N259" s="191">
        <v>6.7</v>
      </c>
      <c r="O259" s="191">
        <v>7.8</v>
      </c>
    </row>
    <row r="260" spans="2:15" ht="17.25" x14ac:dyDescent="0.35">
      <c r="B260" s="172">
        <f t="shared" si="20"/>
        <v>252</v>
      </c>
      <c r="C260" s="173">
        <v>1</v>
      </c>
      <c r="D260" s="173">
        <v>11</v>
      </c>
      <c r="E260" s="174">
        <v>12</v>
      </c>
      <c r="F260" s="3">
        <f t="shared" si="19"/>
        <v>33.799999999999997</v>
      </c>
      <c r="G260" s="3">
        <f t="shared" si="21"/>
        <v>33.799999999999997</v>
      </c>
      <c r="H260" s="3">
        <f t="shared" si="22"/>
        <v>44.06</v>
      </c>
      <c r="I260" s="3">
        <f t="shared" si="23"/>
        <v>51.08</v>
      </c>
      <c r="J260" s="3">
        <f t="shared" si="24"/>
        <v>44.96</v>
      </c>
      <c r="K260" s="191">
        <v>1</v>
      </c>
      <c r="L260" s="3">
        <v>1</v>
      </c>
      <c r="M260" s="191">
        <v>6.7</v>
      </c>
      <c r="N260" s="191">
        <v>10.6</v>
      </c>
      <c r="O260" s="191">
        <v>7.2</v>
      </c>
    </row>
    <row r="261" spans="2:15" ht="17.25" x14ac:dyDescent="0.35">
      <c r="B261" s="172">
        <f t="shared" si="20"/>
        <v>253</v>
      </c>
      <c r="C261" s="173">
        <v>1</v>
      </c>
      <c r="D261" s="173">
        <v>11</v>
      </c>
      <c r="E261" s="174">
        <v>13</v>
      </c>
      <c r="F261" s="3">
        <f t="shared" si="19"/>
        <v>35.06</v>
      </c>
      <c r="G261" s="3">
        <f t="shared" si="21"/>
        <v>33.799999999999997</v>
      </c>
      <c r="H261" s="3">
        <f t="shared" si="22"/>
        <v>44.96</v>
      </c>
      <c r="I261" s="3">
        <f t="shared" si="23"/>
        <v>55.040000000000006</v>
      </c>
      <c r="J261" s="3">
        <f t="shared" si="24"/>
        <v>44.96</v>
      </c>
      <c r="K261" s="191">
        <v>1.7</v>
      </c>
      <c r="L261" s="3">
        <v>1</v>
      </c>
      <c r="M261" s="191">
        <v>7.2</v>
      </c>
      <c r="N261" s="191">
        <v>12.8</v>
      </c>
      <c r="O261" s="191">
        <v>7.2</v>
      </c>
    </row>
    <row r="262" spans="2:15" ht="17.25" x14ac:dyDescent="0.35">
      <c r="B262" s="172">
        <f t="shared" si="20"/>
        <v>254</v>
      </c>
      <c r="C262" s="173">
        <v>1</v>
      </c>
      <c r="D262" s="173">
        <v>11</v>
      </c>
      <c r="E262" s="174">
        <v>14</v>
      </c>
      <c r="F262" s="3">
        <f t="shared" si="19"/>
        <v>35.6</v>
      </c>
      <c r="G262" s="3">
        <f t="shared" si="21"/>
        <v>33.799999999999997</v>
      </c>
      <c r="H262" s="3">
        <f t="shared" si="22"/>
        <v>46.04</v>
      </c>
      <c r="I262" s="3">
        <f t="shared" si="23"/>
        <v>57.019999999999996</v>
      </c>
      <c r="J262" s="3">
        <f t="shared" si="24"/>
        <v>46.94</v>
      </c>
      <c r="K262" s="191">
        <v>2</v>
      </c>
      <c r="L262" s="3">
        <v>1</v>
      </c>
      <c r="M262" s="191">
        <v>7.8</v>
      </c>
      <c r="N262" s="191">
        <v>13.9</v>
      </c>
      <c r="O262" s="191">
        <v>8.3000000000000007</v>
      </c>
    </row>
    <row r="263" spans="2:15" ht="17.25" x14ac:dyDescent="0.35">
      <c r="B263" s="172">
        <f t="shared" si="20"/>
        <v>255</v>
      </c>
      <c r="C263" s="173">
        <v>1</v>
      </c>
      <c r="D263" s="173">
        <v>11</v>
      </c>
      <c r="E263" s="174">
        <v>15</v>
      </c>
      <c r="F263" s="3">
        <f t="shared" si="19"/>
        <v>37.4</v>
      </c>
      <c r="G263" s="3">
        <f t="shared" si="21"/>
        <v>33.799999999999997</v>
      </c>
      <c r="H263" s="3">
        <f t="shared" si="22"/>
        <v>46.04</v>
      </c>
      <c r="I263" s="3">
        <f t="shared" si="23"/>
        <v>59</v>
      </c>
      <c r="J263" s="3">
        <f t="shared" si="24"/>
        <v>46.04</v>
      </c>
      <c r="K263" s="191">
        <v>3</v>
      </c>
      <c r="L263" s="3">
        <v>1</v>
      </c>
      <c r="M263" s="191">
        <v>7.8</v>
      </c>
      <c r="N263" s="191">
        <v>15</v>
      </c>
      <c r="O263" s="191">
        <v>7.8</v>
      </c>
    </row>
    <row r="264" spans="2:15" ht="17.25" x14ac:dyDescent="0.35">
      <c r="B264" s="172">
        <f t="shared" si="20"/>
        <v>256</v>
      </c>
      <c r="C264" s="173">
        <v>1</v>
      </c>
      <c r="D264" s="173">
        <v>11</v>
      </c>
      <c r="E264" s="174">
        <v>16</v>
      </c>
      <c r="F264" s="3">
        <f t="shared" si="19"/>
        <v>35.6</v>
      </c>
      <c r="G264" s="3">
        <f t="shared" si="21"/>
        <v>33.799999999999997</v>
      </c>
      <c r="H264" s="3">
        <f t="shared" si="22"/>
        <v>46.04</v>
      </c>
      <c r="I264" s="3">
        <f t="shared" si="23"/>
        <v>59</v>
      </c>
      <c r="J264" s="3">
        <f t="shared" si="24"/>
        <v>42.08</v>
      </c>
      <c r="K264" s="191">
        <v>2</v>
      </c>
      <c r="L264" s="3">
        <v>1</v>
      </c>
      <c r="M264" s="191">
        <v>7.8</v>
      </c>
      <c r="N264" s="191">
        <v>15</v>
      </c>
      <c r="O264" s="191">
        <v>5.6</v>
      </c>
    </row>
    <row r="265" spans="2:15" ht="17.25" x14ac:dyDescent="0.35">
      <c r="B265" s="172">
        <f t="shared" si="20"/>
        <v>257</v>
      </c>
      <c r="C265" s="173">
        <v>1</v>
      </c>
      <c r="D265" s="173">
        <v>11</v>
      </c>
      <c r="E265" s="174">
        <v>17</v>
      </c>
      <c r="F265" s="3">
        <f t="shared" si="19"/>
        <v>32</v>
      </c>
      <c r="G265" s="3">
        <f t="shared" si="21"/>
        <v>33.799999999999997</v>
      </c>
      <c r="H265" s="3">
        <f t="shared" si="22"/>
        <v>46.04</v>
      </c>
      <c r="I265" s="3">
        <f t="shared" si="23"/>
        <v>53.96</v>
      </c>
      <c r="J265" s="3">
        <f t="shared" si="24"/>
        <v>37.94</v>
      </c>
      <c r="K265" s="191">
        <v>0</v>
      </c>
      <c r="L265" s="3">
        <v>1</v>
      </c>
      <c r="M265" s="191">
        <v>7.8</v>
      </c>
      <c r="N265" s="191">
        <v>12.2</v>
      </c>
      <c r="O265" s="191">
        <v>3.3</v>
      </c>
    </row>
    <row r="266" spans="2:15" ht="17.25" x14ac:dyDescent="0.35">
      <c r="B266" s="172">
        <f t="shared" si="20"/>
        <v>258</v>
      </c>
      <c r="C266" s="173">
        <v>1</v>
      </c>
      <c r="D266" s="173">
        <v>11</v>
      </c>
      <c r="E266" s="174">
        <v>18</v>
      </c>
      <c r="F266" s="3">
        <f t="shared" ref="F266:F329" si="25">(9/5)*K266+32</f>
        <v>32</v>
      </c>
      <c r="G266" s="3">
        <f t="shared" si="21"/>
        <v>32</v>
      </c>
      <c r="H266" s="3">
        <f t="shared" si="22"/>
        <v>44.96</v>
      </c>
      <c r="I266" s="3">
        <f t="shared" si="23"/>
        <v>42.980000000000004</v>
      </c>
      <c r="J266" s="3">
        <f t="shared" si="24"/>
        <v>35.96</v>
      </c>
      <c r="K266" s="191">
        <v>0</v>
      </c>
      <c r="L266" s="3">
        <v>0</v>
      </c>
      <c r="M266" s="191">
        <v>7.2</v>
      </c>
      <c r="N266" s="191">
        <v>6.1</v>
      </c>
      <c r="O266" s="191">
        <v>2.2000000000000002</v>
      </c>
    </row>
    <row r="267" spans="2:15" ht="17.25" x14ac:dyDescent="0.35">
      <c r="B267" s="172">
        <f t="shared" ref="B267:B330" si="26">B266+1</f>
        <v>259</v>
      </c>
      <c r="C267" s="173">
        <v>1</v>
      </c>
      <c r="D267" s="173">
        <v>11</v>
      </c>
      <c r="E267" s="174">
        <v>19</v>
      </c>
      <c r="F267" s="3">
        <f t="shared" si="25"/>
        <v>30.2</v>
      </c>
      <c r="G267" s="3">
        <f t="shared" si="21"/>
        <v>32</v>
      </c>
      <c r="H267" s="3">
        <f t="shared" si="22"/>
        <v>44.96</v>
      </c>
      <c r="I267" s="3">
        <f t="shared" si="23"/>
        <v>39.92</v>
      </c>
      <c r="J267" s="3">
        <f t="shared" si="24"/>
        <v>35.06</v>
      </c>
      <c r="K267" s="191">
        <v>-1</v>
      </c>
      <c r="L267" s="3">
        <v>0</v>
      </c>
      <c r="M267" s="191">
        <v>7.2</v>
      </c>
      <c r="N267" s="191">
        <v>4.4000000000000004</v>
      </c>
      <c r="O267" s="191">
        <v>1.7</v>
      </c>
    </row>
    <row r="268" spans="2:15" ht="17.25" x14ac:dyDescent="0.35">
      <c r="B268" s="172">
        <f t="shared" si="26"/>
        <v>260</v>
      </c>
      <c r="C268" s="173">
        <v>1</v>
      </c>
      <c r="D268" s="173">
        <v>11</v>
      </c>
      <c r="E268" s="174">
        <v>20</v>
      </c>
      <c r="F268" s="3">
        <f t="shared" si="25"/>
        <v>30.2</v>
      </c>
      <c r="G268" s="3">
        <f t="shared" si="21"/>
        <v>30.2</v>
      </c>
      <c r="H268" s="3">
        <f t="shared" si="22"/>
        <v>42.08</v>
      </c>
      <c r="I268" s="3">
        <f t="shared" si="23"/>
        <v>42.980000000000004</v>
      </c>
      <c r="J268" s="3">
        <f t="shared" si="24"/>
        <v>33.979999999999997</v>
      </c>
      <c r="K268" s="191">
        <v>-1</v>
      </c>
      <c r="L268" s="3">
        <v>-1</v>
      </c>
      <c r="M268" s="191">
        <v>5.6</v>
      </c>
      <c r="N268" s="191">
        <v>6.1</v>
      </c>
      <c r="O268" s="191">
        <v>1.1000000000000001</v>
      </c>
    </row>
    <row r="269" spans="2:15" ht="17.25" x14ac:dyDescent="0.35">
      <c r="B269" s="172">
        <f t="shared" si="26"/>
        <v>261</v>
      </c>
      <c r="C269" s="173">
        <v>1</v>
      </c>
      <c r="D269" s="173">
        <v>11</v>
      </c>
      <c r="E269" s="174">
        <v>21</v>
      </c>
      <c r="F269" s="3">
        <f t="shared" si="25"/>
        <v>30.2</v>
      </c>
      <c r="G269" s="3">
        <f t="shared" si="21"/>
        <v>30.2</v>
      </c>
      <c r="H269" s="3">
        <f t="shared" si="22"/>
        <v>42.08</v>
      </c>
      <c r="I269" s="3">
        <f t="shared" si="23"/>
        <v>39.019999999999996</v>
      </c>
      <c r="J269" s="3">
        <f t="shared" si="24"/>
        <v>33.979999999999997</v>
      </c>
      <c r="K269" s="191">
        <v>-1</v>
      </c>
      <c r="L269" s="3">
        <v>-1</v>
      </c>
      <c r="M269" s="191">
        <v>5.6</v>
      </c>
      <c r="N269" s="191">
        <v>3.9</v>
      </c>
      <c r="O269" s="191">
        <v>1.1000000000000001</v>
      </c>
    </row>
    <row r="270" spans="2:15" ht="17.25" x14ac:dyDescent="0.35">
      <c r="B270" s="172">
        <f t="shared" si="26"/>
        <v>262</v>
      </c>
      <c r="C270" s="173">
        <v>1</v>
      </c>
      <c r="D270" s="173">
        <v>11</v>
      </c>
      <c r="E270" s="174">
        <v>22</v>
      </c>
      <c r="F270" s="3">
        <f t="shared" si="25"/>
        <v>30.2</v>
      </c>
      <c r="G270" s="3">
        <f t="shared" si="21"/>
        <v>30.2</v>
      </c>
      <c r="H270" s="3">
        <f t="shared" si="22"/>
        <v>39.019999999999996</v>
      </c>
      <c r="I270" s="3">
        <f t="shared" si="23"/>
        <v>37.04</v>
      </c>
      <c r="J270" s="3">
        <f t="shared" si="24"/>
        <v>30.92</v>
      </c>
      <c r="K270" s="191">
        <v>-1</v>
      </c>
      <c r="L270" s="3">
        <v>-1</v>
      </c>
      <c r="M270" s="191">
        <v>3.9</v>
      </c>
      <c r="N270" s="191">
        <v>2.8</v>
      </c>
      <c r="O270" s="191">
        <v>-0.6</v>
      </c>
    </row>
    <row r="271" spans="2:15" ht="17.25" x14ac:dyDescent="0.35">
      <c r="B271" s="172">
        <f t="shared" si="26"/>
        <v>263</v>
      </c>
      <c r="C271" s="173">
        <v>1</v>
      </c>
      <c r="D271" s="173">
        <v>11</v>
      </c>
      <c r="E271" s="174">
        <v>23</v>
      </c>
      <c r="F271" s="3">
        <f t="shared" si="25"/>
        <v>28.4</v>
      </c>
      <c r="G271" s="3">
        <f t="shared" si="21"/>
        <v>30.2</v>
      </c>
      <c r="H271" s="3">
        <f t="shared" si="22"/>
        <v>39.92</v>
      </c>
      <c r="I271" s="3">
        <f t="shared" si="23"/>
        <v>35.06</v>
      </c>
      <c r="J271" s="3">
        <f t="shared" si="24"/>
        <v>32</v>
      </c>
      <c r="K271" s="191">
        <v>-2</v>
      </c>
      <c r="L271" s="3">
        <v>-1</v>
      </c>
      <c r="M271" s="191">
        <v>4.4000000000000004</v>
      </c>
      <c r="N271" s="191">
        <v>1.7</v>
      </c>
      <c r="O271" s="191">
        <v>0</v>
      </c>
    </row>
    <row r="272" spans="2:15" ht="17.25" x14ac:dyDescent="0.35">
      <c r="B272" s="172">
        <f t="shared" si="26"/>
        <v>264</v>
      </c>
      <c r="C272" s="173">
        <v>1</v>
      </c>
      <c r="D272" s="173">
        <v>11</v>
      </c>
      <c r="E272" s="174">
        <v>24</v>
      </c>
      <c r="F272" s="3">
        <f t="shared" si="25"/>
        <v>30.2</v>
      </c>
      <c r="G272" s="3">
        <f t="shared" si="21"/>
        <v>30.2</v>
      </c>
      <c r="H272" s="3">
        <f t="shared" si="22"/>
        <v>37.94</v>
      </c>
      <c r="I272" s="3">
        <f t="shared" si="23"/>
        <v>35.06</v>
      </c>
      <c r="J272" s="3">
        <f t="shared" si="24"/>
        <v>33.08</v>
      </c>
      <c r="K272" s="191">
        <v>-1</v>
      </c>
      <c r="L272" s="3">
        <v>-1</v>
      </c>
      <c r="M272" s="191">
        <v>3.3</v>
      </c>
      <c r="N272" s="191">
        <v>1.7</v>
      </c>
      <c r="O272" s="191">
        <v>0.6</v>
      </c>
    </row>
    <row r="273" spans="2:15" ht="17.25" x14ac:dyDescent="0.35">
      <c r="B273" s="172">
        <f t="shared" si="26"/>
        <v>265</v>
      </c>
      <c r="C273" s="173">
        <v>1</v>
      </c>
      <c r="D273" s="173">
        <v>12</v>
      </c>
      <c r="E273" s="174">
        <v>1</v>
      </c>
      <c r="F273" s="3">
        <f t="shared" si="25"/>
        <v>30.2</v>
      </c>
      <c r="G273" s="3">
        <f t="shared" si="21"/>
        <v>30.2</v>
      </c>
      <c r="H273" s="3">
        <f t="shared" si="22"/>
        <v>37.94</v>
      </c>
      <c r="I273" s="3">
        <f t="shared" si="23"/>
        <v>33.979999999999997</v>
      </c>
      <c r="J273" s="3">
        <f t="shared" si="24"/>
        <v>33.08</v>
      </c>
      <c r="K273" s="191">
        <v>-1</v>
      </c>
      <c r="L273" s="3">
        <v>-1</v>
      </c>
      <c r="M273" s="191">
        <v>3.3</v>
      </c>
      <c r="N273" s="191">
        <v>1.1000000000000001</v>
      </c>
      <c r="O273" s="191">
        <v>0.6</v>
      </c>
    </row>
    <row r="274" spans="2:15" ht="17.25" x14ac:dyDescent="0.35">
      <c r="B274" s="172">
        <f t="shared" si="26"/>
        <v>266</v>
      </c>
      <c r="C274" s="173">
        <v>1</v>
      </c>
      <c r="D274" s="173">
        <v>12</v>
      </c>
      <c r="E274" s="174">
        <v>2</v>
      </c>
      <c r="F274" s="3">
        <f t="shared" si="25"/>
        <v>30.2</v>
      </c>
      <c r="G274" s="3">
        <f t="shared" si="21"/>
        <v>30.2</v>
      </c>
      <c r="H274" s="3">
        <f t="shared" si="22"/>
        <v>39.019999999999996</v>
      </c>
      <c r="I274" s="3">
        <f t="shared" si="23"/>
        <v>32</v>
      </c>
      <c r="J274" s="3">
        <f t="shared" si="24"/>
        <v>30.92</v>
      </c>
      <c r="K274" s="191">
        <v>-1</v>
      </c>
      <c r="L274" s="3">
        <v>-1</v>
      </c>
      <c r="M274" s="191">
        <v>3.9</v>
      </c>
      <c r="N274" s="191">
        <v>0</v>
      </c>
      <c r="O274" s="191">
        <v>-0.6</v>
      </c>
    </row>
    <row r="275" spans="2:15" ht="17.25" x14ac:dyDescent="0.35">
      <c r="B275" s="172">
        <f t="shared" si="26"/>
        <v>267</v>
      </c>
      <c r="C275" s="173">
        <v>1</v>
      </c>
      <c r="D275" s="173">
        <v>12</v>
      </c>
      <c r="E275" s="174">
        <v>3</v>
      </c>
      <c r="F275" s="3">
        <f t="shared" si="25"/>
        <v>28.4</v>
      </c>
      <c r="G275" s="3">
        <f t="shared" si="21"/>
        <v>30.2</v>
      </c>
      <c r="H275" s="3">
        <f t="shared" si="22"/>
        <v>39.019999999999996</v>
      </c>
      <c r="I275" s="3">
        <f t="shared" si="23"/>
        <v>30.02</v>
      </c>
      <c r="J275" s="3">
        <f t="shared" si="24"/>
        <v>30.02</v>
      </c>
      <c r="K275" s="191">
        <v>-2</v>
      </c>
      <c r="L275" s="3">
        <v>-1</v>
      </c>
      <c r="M275" s="191">
        <v>3.9</v>
      </c>
      <c r="N275" s="191">
        <v>-1.1000000000000001</v>
      </c>
      <c r="O275" s="191">
        <v>-1.1000000000000001</v>
      </c>
    </row>
    <row r="276" spans="2:15" ht="17.25" x14ac:dyDescent="0.35">
      <c r="B276" s="172">
        <f t="shared" si="26"/>
        <v>268</v>
      </c>
      <c r="C276" s="173">
        <v>1</v>
      </c>
      <c r="D276" s="173">
        <v>12</v>
      </c>
      <c r="E276" s="174">
        <v>4</v>
      </c>
      <c r="F276" s="3">
        <f t="shared" si="25"/>
        <v>28.4</v>
      </c>
      <c r="G276" s="3">
        <f t="shared" si="21"/>
        <v>30.2</v>
      </c>
      <c r="H276" s="3">
        <f t="shared" si="22"/>
        <v>39.019999999999996</v>
      </c>
      <c r="I276" s="3">
        <f t="shared" si="23"/>
        <v>26.96</v>
      </c>
      <c r="J276" s="3">
        <f t="shared" si="24"/>
        <v>30.02</v>
      </c>
      <c r="K276" s="191">
        <v>-2</v>
      </c>
      <c r="L276" s="3">
        <v>-1</v>
      </c>
      <c r="M276" s="191">
        <v>3.9</v>
      </c>
      <c r="N276" s="191">
        <v>-2.8</v>
      </c>
      <c r="O276" s="191">
        <v>-1.1000000000000001</v>
      </c>
    </row>
    <row r="277" spans="2:15" ht="17.25" x14ac:dyDescent="0.35">
      <c r="B277" s="172">
        <f t="shared" si="26"/>
        <v>269</v>
      </c>
      <c r="C277" s="173">
        <v>1</v>
      </c>
      <c r="D277" s="173">
        <v>12</v>
      </c>
      <c r="E277" s="174">
        <v>5</v>
      </c>
      <c r="F277" s="3">
        <f t="shared" si="25"/>
        <v>28.4</v>
      </c>
      <c r="G277" s="3">
        <f t="shared" si="21"/>
        <v>32</v>
      </c>
      <c r="H277" s="3">
        <f t="shared" si="22"/>
        <v>39.019999999999996</v>
      </c>
      <c r="I277" s="3">
        <f t="shared" si="23"/>
        <v>28.04</v>
      </c>
      <c r="J277" s="3">
        <f t="shared" si="24"/>
        <v>28.94</v>
      </c>
      <c r="K277" s="191">
        <v>-2</v>
      </c>
      <c r="L277" s="3">
        <v>0</v>
      </c>
      <c r="M277" s="191">
        <v>3.9</v>
      </c>
      <c r="N277" s="191">
        <v>-2.2000000000000002</v>
      </c>
      <c r="O277" s="191">
        <v>-1.7</v>
      </c>
    </row>
    <row r="278" spans="2:15" ht="17.25" x14ac:dyDescent="0.35">
      <c r="B278" s="172">
        <f t="shared" si="26"/>
        <v>270</v>
      </c>
      <c r="C278" s="173">
        <v>1</v>
      </c>
      <c r="D278" s="173">
        <v>12</v>
      </c>
      <c r="E278" s="174">
        <v>6</v>
      </c>
      <c r="F278" s="3">
        <f t="shared" si="25"/>
        <v>28.4</v>
      </c>
      <c r="G278" s="3">
        <f t="shared" si="21"/>
        <v>30.2</v>
      </c>
      <c r="H278" s="3">
        <f t="shared" si="22"/>
        <v>37.94</v>
      </c>
      <c r="I278" s="3">
        <f t="shared" si="23"/>
        <v>26.96</v>
      </c>
      <c r="J278" s="3">
        <f t="shared" si="24"/>
        <v>26.96</v>
      </c>
      <c r="K278" s="191">
        <v>-2</v>
      </c>
      <c r="L278" s="3">
        <v>-1</v>
      </c>
      <c r="M278" s="191">
        <v>3.3</v>
      </c>
      <c r="N278" s="191">
        <v>-2.8</v>
      </c>
      <c r="O278" s="191">
        <v>-2.8</v>
      </c>
    </row>
    <row r="279" spans="2:15" ht="17.25" x14ac:dyDescent="0.35">
      <c r="B279" s="172">
        <f t="shared" si="26"/>
        <v>271</v>
      </c>
      <c r="C279" s="173">
        <v>1</v>
      </c>
      <c r="D279" s="173">
        <v>12</v>
      </c>
      <c r="E279" s="174">
        <v>7</v>
      </c>
      <c r="F279" s="3">
        <f t="shared" si="25"/>
        <v>28.4</v>
      </c>
      <c r="G279" s="3">
        <f t="shared" si="21"/>
        <v>28.4</v>
      </c>
      <c r="H279" s="3">
        <f t="shared" si="22"/>
        <v>37.94</v>
      </c>
      <c r="I279" s="3">
        <f t="shared" si="23"/>
        <v>26.060000000000002</v>
      </c>
      <c r="J279" s="3">
        <f t="shared" si="24"/>
        <v>26.96</v>
      </c>
      <c r="K279" s="191">
        <v>-2</v>
      </c>
      <c r="L279" s="3">
        <v>-2</v>
      </c>
      <c r="M279" s="191">
        <v>3.3</v>
      </c>
      <c r="N279" s="191">
        <v>-3.3</v>
      </c>
      <c r="O279" s="191">
        <v>-2.8</v>
      </c>
    </row>
    <row r="280" spans="2:15" ht="17.25" x14ac:dyDescent="0.35">
      <c r="B280" s="172">
        <f t="shared" si="26"/>
        <v>272</v>
      </c>
      <c r="C280" s="173">
        <v>1</v>
      </c>
      <c r="D280" s="173">
        <v>12</v>
      </c>
      <c r="E280" s="174">
        <v>8</v>
      </c>
      <c r="F280" s="3">
        <f t="shared" si="25"/>
        <v>26.6</v>
      </c>
      <c r="G280" s="3">
        <f t="shared" si="21"/>
        <v>28.4</v>
      </c>
      <c r="H280" s="3">
        <f t="shared" si="22"/>
        <v>39.019999999999996</v>
      </c>
      <c r="I280" s="3">
        <f t="shared" si="23"/>
        <v>26.96</v>
      </c>
      <c r="J280" s="3">
        <f t="shared" si="24"/>
        <v>28.04</v>
      </c>
      <c r="K280" s="191">
        <v>-3</v>
      </c>
      <c r="L280" s="3">
        <v>-2</v>
      </c>
      <c r="M280" s="191">
        <v>3.9</v>
      </c>
      <c r="N280" s="191">
        <v>-2.8</v>
      </c>
      <c r="O280" s="191">
        <v>-2.2000000000000002</v>
      </c>
    </row>
    <row r="281" spans="2:15" ht="17.25" x14ac:dyDescent="0.35">
      <c r="B281" s="172">
        <f t="shared" si="26"/>
        <v>273</v>
      </c>
      <c r="C281" s="173">
        <v>1</v>
      </c>
      <c r="D281" s="173">
        <v>12</v>
      </c>
      <c r="E281" s="174">
        <v>9</v>
      </c>
      <c r="F281" s="3">
        <f t="shared" si="25"/>
        <v>26.6</v>
      </c>
      <c r="G281" s="3">
        <f t="shared" ref="G281:G344" si="27">(9/5)*L281+32</f>
        <v>30.2</v>
      </c>
      <c r="H281" s="3">
        <f t="shared" ref="H281:H344" si="28">(9/5)*M281+32</f>
        <v>41</v>
      </c>
      <c r="I281" s="3">
        <f t="shared" ref="I281:I344" si="29">(9/5)*N281+32</f>
        <v>33.979999999999997</v>
      </c>
      <c r="J281" s="3">
        <f t="shared" ref="J281:J344" si="30">(9/5)*O281+32</f>
        <v>30.92</v>
      </c>
      <c r="K281" s="191">
        <v>-3</v>
      </c>
      <c r="L281" s="3">
        <v>-1</v>
      </c>
      <c r="M281" s="191">
        <v>5</v>
      </c>
      <c r="N281" s="191">
        <v>1.1000000000000001</v>
      </c>
      <c r="O281" s="191">
        <v>-0.6</v>
      </c>
    </row>
    <row r="282" spans="2:15" ht="17.25" x14ac:dyDescent="0.35">
      <c r="B282" s="172">
        <f t="shared" si="26"/>
        <v>274</v>
      </c>
      <c r="C282" s="173">
        <v>1</v>
      </c>
      <c r="D282" s="173">
        <v>12</v>
      </c>
      <c r="E282" s="174">
        <v>10</v>
      </c>
      <c r="F282" s="3">
        <f t="shared" si="25"/>
        <v>26.6</v>
      </c>
      <c r="G282" s="3">
        <f t="shared" si="27"/>
        <v>32</v>
      </c>
      <c r="H282" s="3">
        <f t="shared" si="28"/>
        <v>42.980000000000004</v>
      </c>
      <c r="I282" s="3">
        <f t="shared" si="29"/>
        <v>37.94</v>
      </c>
      <c r="J282" s="3">
        <f t="shared" si="30"/>
        <v>33.08</v>
      </c>
      <c r="K282" s="191">
        <v>-3</v>
      </c>
      <c r="L282" s="3">
        <v>0</v>
      </c>
      <c r="M282" s="191">
        <v>6.1</v>
      </c>
      <c r="N282" s="191">
        <v>3.3</v>
      </c>
      <c r="O282" s="191">
        <v>0.6</v>
      </c>
    </row>
    <row r="283" spans="2:15" ht="17.25" x14ac:dyDescent="0.35">
      <c r="B283" s="172">
        <f t="shared" si="26"/>
        <v>275</v>
      </c>
      <c r="C283" s="173">
        <v>1</v>
      </c>
      <c r="D283" s="173">
        <v>12</v>
      </c>
      <c r="E283" s="174">
        <v>11</v>
      </c>
      <c r="F283" s="3">
        <f t="shared" si="25"/>
        <v>26.6</v>
      </c>
      <c r="G283" s="3">
        <f t="shared" si="27"/>
        <v>33.799999999999997</v>
      </c>
      <c r="H283" s="3">
        <f t="shared" si="28"/>
        <v>44.96</v>
      </c>
      <c r="I283" s="3">
        <f t="shared" si="29"/>
        <v>42.08</v>
      </c>
      <c r="J283" s="3">
        <f t="shared" si="30"/>
        <v>39.019999999999996</v>
      </c>
      <c r="K283" s="191">
        <v>-3</v>
      </c>
      <c r="L283" s="3">
        <v>1</v>
      </c>
      <c r="M283" s="191">
        <v>7.2</v>
      </c>
      <c r="N283" s="191">
        <v>5.6</v>
      </c>
      <c r="O283" s="191">
        <v>3.9</v>
      </c>
    </row>
    <row r="284" spans="2:15" ht="17.25" x14ac:dyDescent="0.35">
      <c r="B284" s="172">
        <f t="shared" si="26"/>
        <v>276</v>
      </c>
      <c r="C284" s="173">
        <v>1</v>
      </c>
      <c r="D284" s="173">
        <v>12</v>
      </c>
      <c r="E284" s="174">
        <v>12</v>
      </c>
      <c r="F284" s="3">
        <f t="shared" si="25"/>
        <v>28.4</v>
      </c>
      <c r="G284" s="3">
        <f t="shared" si="27"/>
        <v>33.799999999999997</v>
      </c>
      <c r="H284" s="3">
        <f t="shared" si="28"/>
        <v>46.04</v>
      </c>
      <c r="I284" s="3">
        <f t="shared" si="29"/>
        <v>46.04</v>
      </c>
      <c r="J284" s="3">
        <f t="shared" si="30"/>
        <v>42.980000000000004</v>
      </c>
      <c r="K284" s="191">
        <v>-2</v>
      </c>
      <c r="L284" s="3">
        <v>1</v>
      </c>
      <c r="M284" s="191">
        <v>7.8</v>
      </c>
      <c r="N284" s="191">
        <v>7.8</v>
      </c>
      <c r="O284" s="191">
        <v>6.1</v>
      </c>
    </row>
    <row r="285" spans="2:15" ht="17.25" x14ac:dyDescent="0.35">
      <c r="B285" s="172">
        <f t="shared" si="26"/>
        <v>277</v>
      </c>
      <c r="C285" s="173">
        <v>1</v>
      </c>
      <c r="D285" s="173">
        <v>12</v>
      </c>
      <c r="E285" s="174">
        <v>13</v>
      </c>
      <c r="F285" s="3">
        <f t="shared" si="25"/>
        <v>30.2</v>
      </c>
      <c r="G285" s="3">
        <f t="shared" si="27"/>
        <v>33.799999999999997</v>
      </c>
      <c r="H285" s="3">
        <f t="shared" si="28"/>
        <v>48.019999999999996</v>
      </c>
      <c r="I285" s="3">
        <f t="shared" si="29"/>
        <v>55.94</v>
      </c>
      <c r="J285" s="3">
        <f t="shared" si="30"/>
        <v>42.980000000000004</v>
      </c>
      <c r="K285" s="191">
        <v>-1</v>
      </c>
      <c r="L285" s="3">
        <v>1</v>
      </c>
      <c r="M285" s="191">
        <v>8.9</v>
      </c>
      <c r="N285" s="191">
        <v>13.3</v>
      </c>
      <c r="O285" s="191">
        <v>6.1</v>
      </c>
    </row>
    <row r="286" spans="2:15" ht="17.25" x14ac:dyDescent="0.35">
      <c r="B286" s="172">
        <f t="shared" si="26"/>
        <v>278</v>
      </c>
      <c r="C286" s="173">
        <v>1</v>
      </c>
      <c r="D286" s="173">
        <v>12</v>
      </c>
      <c r="E286" s="174">
        <v>14</v>
      </c>
      <c r="F286" s="3">
        <f t="shared" si="25"/>
        <v>30.2</v>
      </c>
      <c r="G286" s="3">
        <f t="shared" si="27"/>
        <v>35.6</v>
      </c>
      <c r="H286" s="3">
        <f t="shared" si="28"/>
        <v>48.92</v>
      </c>
      <c r="I286" s="3">
        <f t="shared" si="29"/>
        <v>53.96</v>
      </c>
      <c r="J286" s="3">
        <f t="shared" si="30"/>
        <v>44.96</v>
      </c>
      <c r="K286" s="191">
        <v>-1</v>
      </c>
      <c r="L286" s="3">
        <v>2</v>
      </c>
      <c r="M286" s="191">
        <v>9.4</v>
      </c>
      <c r="N286" s="191">
        <v>12.2</v>
      </c>
      <c r="O286" s="191">
        <v>7.2</v>
      </c>
    </row>
    <row r="287" spans="2:15" ht="17.25" x14ac:dyDescent="0.35">
      <c r="B287" s="172">
        <f t="shared" si="26"/>
        <v>279</v>
      </c>
      <c r="C287" s="173">
        <v>1</v>
      </c>
      <c r="D287" s="173">
        <v>12</v>
      </c>
      <c r="E287" s="174">
        <v>15</v>
      </c>
      <c r="F287" s="3">
        <f t="shared" si="25"/>
        <v>32</v>
      </c>
      <c r="G287" s="3">
        <f t="shared" si="27"/>
        <v>33.799999999999997</v>
      </c>
      <c r="H287" s="3">
        <f t="shared" si="28"/>
        <v>48.92</v>
      </c>
      <c r="I287" s="3">
        <f t="shared" si="29"/>
        <v>51.980000000000004</v>
      </c>
      <c r="J287" s="3">
        <f t="shared" si="30"/>
        <v>44.96</v>
      </c>
      <c r="K287" s="191">
        <v>0</v>
      </c>
      <c r="L287" s="3">
        <v>1</v>
      </c>
      <c r="M287" s="191">
        <v>9.4</v>
      </c>
      <c r="N287" s="191">
        <v>11.1</v>
      </c>
      <c r="O287" s="191">
        <v>7.2</v>
      </c>
    </row>
    <row r="288" spans="2:15" ht="17.25" x14ac:dyDescent="0.35">
      <c r="B288" s="172">
        <f t="shared" si="26"/>
        <v>280</v>
      </c>
      <c r="C288" s="173">
        <v>1</v>
      </c>
      <c r="D288" s="173">
        <v>12</v>
      </c>
      <c r="E288" s="174">
        <v>16</v>
      </c>
      <c r="F288" s="3">
        <f t="shared" si="25"/>
        <v>28.4</v>
      </c>
      <c r="G288" s="3">
        <f t="shared" si="27"/>
        <v>32</v>
      </c>
      <c r="H288" s="3">
        <f t="shared" si="28"/>
        <v>50</v>
      </c>
      <c r="I288" s="3">
        <f t="shared" si="29"/>
        <v>50</v>
      </c>
      <c r="J288" s="3">
        <f t="shared" si="30"/>
        <v>44.06</v>
      </c>
      <c r="K288" s="191">
        <v>-2</v>
      </c>
      <c r="L288" s="3">
        <v>0</v>
      </c>
      <c r="M288" s="191">
        <v>10</v>
      </c>
      <c r="N288" s="191">
        <v>10</v>
      </c>
      <c r="O288" s="191">
        <v>6.7</v>
      </c>
    </row>
    <row r="289" spans="2:15" ht="17.25" x14ac:dyDescent="0.35">
      <c r="B289" s="172">
        <f t="shared" si="26"/>
        <v>281</v>
      </c>
      <c r="C289" s="173">
        <v>1</v>
      </c>
      <c r="D289" s="173">
        <v>12</v>
      </c>
      <c r="E289" s="174">
        <v>17</v>
      </c>
      <c r="F289" s="3">
        <f t="shared" si="25"/>
        <v>26.6</v>
      </c>
      <c r="G289" s="3">
        <f t="shared" si="27"/>
        <v>30.2</v>
      </c>
      <c r="H289" s="3">
        <f t="shared" si="28"/>
        <v>48.92</v>
      </c>
      <c r="I289" s="3">
        <f t="shared" si="29"/>
        <v>50</v>
      </c>
      <c r="J289" s="3">
        <f t="shared" si="30"/>
        <v>42.08</v>
      </c>
      <c r="K289" s="191">
        <v>-3</v>
      </c>
      <c r="L289" s="3">
        <v>-1</v>
      </c>
      <c r="M289" s="191">
        <v>9.4</v>
      </c>
      <c r="N289" s="191">
        <v>10</v>
      </c>
      <c r="O289" s="191">
        <v>5.6</v>
      </c>
    </row>
    <row r="290" spans="2:15" ht="17.25" x14ac:dyDescent="0.35">
      <c r="B290" s="172">
        <f t="shared" si="26"/>
        <v>282</v>
      </c>
      <c r="C290" s="173">
        <v>1</v>
      </c>
      <c r="D290" s="173">
        <v>12</v>
      </c>
      <c r="E290" s="174">
        <v>18</v>
      </c>
      <c r="F290" s="3">
        <f t="shared" si="25"/>
        <v>23</v>
      </c>
      <c r="G290" s="3">
        <f t="shared" si="27"/>
        <v>28.4</v>
      </c>
      <c r="H290" s="3">
        <f t="shared" si="28"/>
        <v>48.92</v>
      </c>
      <c r="I290" s="3">
        <f t="shared" si="29"/>
        <v>50</v>
      </c>
      <c r="J290" s="3">
        <f t="shared" si="30"/>
        <v>37.94</v>
      </c>
      <c r="K290" s="191">
        <v>-5</v>
      </c>
      <c r="L290" s="3">
        <v>-2</v>
      </c>
      <c r="M290" s="191">
        <v>9.4</v>
      </c>
      <c r="N290" s="191">
        <v>10</v>
      </c>
      <c r="O290" s="191">
        <v>3.3</v>
      </c>
    </row>
    <row r="291" spans="2:15" ht="17.25" x14ac:dyDescent="0.35">
      <c r="B291" s="172">
        <f t="shared" si="26"/>
        <v>283</v>
      </c>
      <c r="C291" s="173">
        <v>1</v>
      </c>
      <c r="D291" s="173">
        <v>12</v>
      </c>
      <c r="E291" s="174">
        <v>19</v>
      </c>
      <c r="F291" s="3">
        <f t="shared" si="25"/>
        <v>19.399999999999999</v>
      </c>
      <c r="G291" s="3">
        <f t="shared" si="27"/>
        <v>24.8</v>
      </c>
      <c r="H291" s="3">
        <f t="shared" si="28"/>
        <v>44.96</v>
      </c>
      <c r="I291" s="3">
        <f t="shared" si="29"/>
        <v>46.04</v>
      </c>
      <c r="J291" s="3">
        <f t="shared" si="30"/>
        <v>35.96</v>
      </c>
      <c r="K291" s="191">
        <v>-7</v>
      </c>
      <c r="L291" s="3">
        <v>-4</v>
      </c>
      <c r="M291" s="191">
        <v>7.2</v>
      </c>
      <c r="N291" s="191">
        <v>7.8</v>
      </c>
      <c r="O291" s="191">
        <v>2.2000000000000002</v>
      </c>
    </row>
    <row r="292" spans="2:15" ht="17.25" x14ac:dyDescent="0.35">
      <c r="B292" s="172">
        <f t="shared" si="26"/>
        <v>284</v>
      </c>
      <c r="C292" s="173">
        <v>1</v>
      </c>
      <c r="D292" s="173">
        <v>12</v>
      </c>
      <c r="E292" s="174">
        <v>20</v>
      </c>
      <c r="F292" s="3">
        <f t="shared" si="25"/>
        <v>19.399999999999999</v>
      </c>
      <c r="G292" s="3">
        <f t="shared" si="27"/>
        <v>21.2</v>
      </c>
      <c r="H292" s="3">
        <f t="shared" si="28"/>
        <v>44.06</v>
      </c>
      <c r="I292" s="3">
        <f t="shared" si="29"/>
        <v>44.96</v>
      </c>
      <c r="J292" s="3">
        <f t="shared" si="30"/>
        <v>37.94</v>
      </c>
      <c r="K292" s="191">
        <v>-7</v>
      </c>
      <c r="L292" s="3">
        <v>-6</v>
      </c>
      <c r="M292" s="191">
        <v>6.7</v>
      </c>
      <c r="N292" s="191">
        <v>7.2</v>
      </c>
      <c r="O292" s="191">
        <v>3.3</v>
      </c>
    </row>
    <row r="293" spans="2:15" ht="17.25" x14ac:dyDescent="0.35">
      <c r="B293" s="172">
        <f t="shared" si="26"/>
        <v>285</v>
      </c>
      <c r="C293" s="173">
        <v>1</v>
      </c>
      <c r="D293" s="173">
        <v>12</v>
      </c>
      <c r="E293" s="174">
        <v>21</v>
      </c>
      <c r="F293" s="3">
        <f t="shared" si="25"/>
        <v>19.399999999999999</v>
      </c>
      <c r="G293" s="3">
        <f t="shared" si="27"/>
        <v>21.2</v>
      </c>
      <c r="H293" s="3">
        <f t="shared" si="28"/>
        <v>42.980000000000004</v>
      </c>
      <c r="I293" s="3">
        <f t="shared" si="29"/>
        <v>46.04</v>
      </c>
      <c r="J293" s="3">
        <f t="shared" si="30"/>
        <v>37.04</v>
      </c>
      <c r="K293" s="191">
        <v>-7</v>
      </c>
      <c r="L293" s="3">
        <v>-6</v>
      </c>
      <c r="M293" s="191">
        <v>6.1</v>
      </c>
      <c r="N293" s="191">
        <v>7.8</v>
      </c>
      <c r="O293" s="191">
        <v>2.8</v>
      </c>
    </row>
    <row r="294" spans="2:15" ht="17.25" x14ac:dyDescent="0.35">
      <c r="B294" s="172">
        <f t="shared" si="26"/>
        <v>286</v>
      </c>
      <c r="C294" s="173">
        <v>1</v>
      </c>
      <c r="D294" s="173">
        <v>12</v>
      </c>
      <c r="E294" s="174">
        <v>22</v>
      </c>
      <c r="F294" s="3">
        <f t="shared" si="25"/>
        <v>19.399999999999999</v>
      </c>
      <c r="G294" s="3">
        <f t="shared" si="27"/>
        <v>21.2</v>
      </c>
      <c r="H294" s="3">
        <f t="shared" si="28"/>
        <v>41</v>
      </c>
      <c r="I294" s="3">
        <f t="shared" si="29"/>
        <v>46.04</v>
      </c>
      <c r="J294" s="3">
        <f t="shared" si="30"/>
        <v>35.96</v>
      </c>
      <c r="K294" s="191">
        <v>-7</v>
      </c>
      <c r="L294" s="3">
        <v>-6</v>
      </c>
      <c r="M294" s="191">
        <v>5</v>
      </c>
      <c r="N294" s="191">
        <v>7.8</v>
      </c>
      <c r="O294" s="191">
        <v>2.2000000000000002</v>
      </c>
    </row>
    <row r="295" spans="2:15" ht="17.25" x14ac:dyDescent="0.35">
      <c r="B295" s="172">
        <f t="shared" si="26"/>
        <v>287</v>
      </c>
      <c r="C295" s="173">
        <v>1</v>
      </c>
      <c r="D295" s="173">
        <v>12</v>
      </c>
      <c r="E295" s="174">
        <v>23</v>
      </c>
      <c r="F295" s="3">
        <f t="shared" si="25"/>
        <v>17.600000000000001</v>
      </c>
      <c r="G295" s="3">
        <f t="shared" si="27"/>
        <v>19.399999999999999</v>
      </c>
      <c r="H295" s="3">
        <f t="shared" si="28"/>
        <v>39.92</v>
      </c>
      <c r="I295" s="3">
        <f t="shared" si="29"/>
        <v>42.980000000000004</v>
      </c>
      <c r="J295" s="3">
        <f t="shared" si="30"/>
        <v>33.979999999999997</v>
      </c>
      <c r="K295" s="191">
        <v>-8</v>
      </c>
      <c r="L295" s="3">
        <v>-7</v>
      </c>
      <c r="M295" s="191">
        <v>4.4000000000000004</v>
      </c>
      <c r="N295" s="191">
        <v>6.1</v>
      </c>
      <c r="O295" s="191">
        <v>1.1000000000000001</v>
      </c>
    </row>
    <row r="296" spans="2:15" ht="17.25" x14ac:dyDescent="0.35">
      <c r="B296" s="172">
        <f t="shared" si="26"/>
        <v>288</v>
      </c>
      <c r="C296" s="173">
        <v>1</v>
      </c>
      <c r="D296" s="173">
        <v>12</v>
      </c>
      <c r="E296" s="174">
        <v>24</v>
      </c>
      <c r="F296" s="3">
        <f t="shared" si="25"/>
        <v>19.399999999999999</v>
      </c>
      <c r="G296" s="3">
        <f t="shared" si="27"/>
        <v>19.399999999999999</v>
      </c>
      <c r="H296" s="3">
        <f t="shared" si="28"/>
        <v>39.92</v>
      </c>
      <c r="I296" s="3">
        <f t="shared" si="29"/>
        <v>42.980000000000004</v>
      </c>
      <c r="J296" s="3">
        <f t="shared" si="30"/>
        <v>32</v>
      </c>
      <c r="K296" s="191">
        <v>-7</v>
      </c>
      <c r="L296" s="3">
        <v>-7</v>
      </c>
      <c r="M296" s="191">
        <v>4.4000000000000004</v>
      </c>
      <c r="N296" s="191">
        <v>6.1</v>
      </c>
      <c r="O296" s="191">
        <v>0</v>
      </c>
    </row>
    <row r="297" spans="2:15" ht="17.25" x14ac:dyDescent="0.35">
      <c r="B297" s="172">
        <f t="shared" si="26"/>
        <v>289</v>
      </c>
      <c r="C297" s="173">
        <v>1</v>
      </c>
      <c r="D297" s="173">
        <v>13</v>
      </c>
      <c r="E297" s="174">
        <v>1</v>
      </c>
      <c r="F297" s="3">
        <f t="shared" si="25"/>
        <v>19.399999999999999</v>
      </c>
      <c r="G297" s="3">
        <f t="shared" si="27"/>
        <v>15.8</v>
      </c>
      <c r="H297" s="3">
        <f t="shared" si="28"/>
        <v>37.04</v>
      </c>
      <c r="I297" s="3">
        <f t="shared" si="29"/>
        <v>41</v>
      </c>
      <c r="J297" s="3">
        <f t="shared" si="30"/>
        <v>33.979999999999997</v>
      </c>
      <c r="K297" s="191">
        <v>-7</v>
      </c>
      <c r="L297" s="3">
        <v>-9</v>
      </c>
      <c r="M297" s="191">
        <v>2.8</v>
      </c>
      <c r="N297" s="191">
        <v>5</v>
      </c>
      <c r="O297" s="191">
        <v>1.1000000000000001</v>
      </c>
    </row>
    <row r="298" spans="2:15" ht="17.25" x14ac:dyDescent="0.35">
      <c r="B298" s="172">
        <f t="shared" si="26"/>
        <v>290</v>
      </c>
      <c r="C298" s="173">
        <v>1</v>
      </c>
      <c r="D298" s="173">
        <v>13</v>
      </c>
      <c r="E298" s="174">
        <v>2</v>
      </c>
      <c r="F298" s="3">
        <f t="shared" si="25"/>
        <v>19.399999999999999</v>
      </c>
      <c r="G298" s="3">
        <f t="shared" si="27"/>
        <v>24.8</v>
      </c>
      <c r="H298" s="3">
        <f t="shared" si="28"/>
        <v>37.94</v>
      </c>
      <c r="I298" s="3">
        <f t="shared" si="29"/>
        <v>41</v>
      </c>
      <c r="J298" s="3">
        <f t="shared" si="30"/>
        <v>33.979999999999997</v>
      </c>
      <c r="K298" s="191">
        <v>-7</v>
      </c>
      <c r="L298" s="3">
        <v>-4</v>
      </c>
      <c r="M298" s="191">
        <v>3.3</v>
      </c>
      <c r="N298" s="191">
        <v>5</v>
      </c>
      <c r="O298" s="191">
        <v>1.1000000000000001</v>
      </c>
    </row>
    <row r="299" spans="2:15" ht="17.25" x14ac:dyDescent="0.35">
      <c r="B299" s="172">
        <f t="shared" si="26"/>
        <v>291</v>
      </c>
      <c r="C299" s="173">
        <v>1</v>
      </c>
      <c r="D299" s="173">
        <v>13</v>
      </c>
      <c r="E299" s="174">
        <v>3</v>
      </c>
      <c r="F299" s="3">
        <f t="shared" si="25"/>
        <v>21.2</v>
      </c>
      <c r="G299" s="3">
        <f t="shared" si="27"/>
        <v>14</v>
      </c>
      <c r="H299" s="3">
        <f t="shared" si="28"/>
        <v>35.96</v>
      </c>
      <c r="I299" s="3">
        <f t="shared" si="29"/>
        <v>37.94</v>
      </c>
      <c r="J299" s="3">
        <f t="shared" si="30"/>
        <v>35.06</v>
      </c>
      <c r="K299" s="191">
        <v>-6</v>
      </c>
      <c r="L299" s="3">
        <v>-10</v>
      </c>
      <c r="M299" s="191">
        <v>2.2000000000000002</v>
      </c>
      <c r="N299" s="191">
        <v>3.3</v>
      </c>
      <c r="O299" s="191">
        <v>1.7</v>
      </c>
    </row>
    <row r="300" spans="2:15" ht="17.25" x14ac:dyDescent="0.35">
      <c r="B300" s="172">
        <f t="shared" si="26"/>
        <v>292</v>
      </c>
      <c r="C300" s="173">
        <v>1</v>
      </c>
      <c r="D300" s="173">
        <v>13</v>
      </c>
      <c r="E300" s="174">
        <v>4</v>
      </c>
      <c r="F300" s="3">
        <f t="shared" si="25"/>
        <v>28.4</v>
      </c>
      <c r="G300" s="3">
        <f t="shared" si="27"/>
        <v>12.2</v>
      </c>
      <c r="H300" s="3">
        <f t="shared" si="28"/>
        <v>35.96</v>
      </c>
      <c r="I300" s="3">
        <f t="shared" si="29"/>
        <v>41</v>
      </c>
      <c r="J300" s="3">
        <f t="shared" si="30"/>
        <v>33.979999999999997</v>
      </c>
      <c r="K300" s="191">
        <v>-2</v>
      </c>
      <c r="L300" s="3">
        <v>-11</v>
      </c>
      <c r="M300" s="191">
        <v>2.2000000000000002</v>
      </c>
      <c r="N300" s="191">
        <v>5</v>
      </c>
      <c r="O300" s="191">
        <v>1.1000000000000001</v>
      </c>
    </row>
    <row r="301" spans="2:15" ht="17.25" x14ac:dyDescent="0.35">
      <c r="B301" s="172">
        <f t="shared" si="26"/>
        <v>293</v>
      </c>
      <c r="C301" s="173">
        <v>1</v>
      </c>
      <c r="D301" s="173">
        <v>13</v>
      </c>
      <c r="E301" s="174">
        <v>5</v>
      </c>
      <c r="F301" s="3">
        <f t="shared" si="25"/>
        <v>28.4</v>
      </c>
      <c r="G301" s="3">
        <f t="shared" si="27"/>
        <v>8.5999999999999979</v>
      </c>
      <c r="H301" s="3">
        <f t="shared" si="28"/>
        <v>37.04</v>
      </c>
      <c r="I301" s="3">
        <f t="shared" si="29"/>
        <v>39.92</v>
      </c>
      <c r="J301" s="3">
        <f t="shared" si="30"/>
        <v>33.08</v>
      </c>
      <c r="K301" s="191">
        <v>-2</v>
      </c>
      <c r="L301" s="3">
        <v>-13</v>
      </c>
      <c r="M301" s="191">
        <v>2.8</v>
      </c>
      <c r="N301" s="191">
        <v>4.4000000000000004</v>
      </c>
      <c r="O301" s="191">
        <v>0.6</v>
      </c>
    </row>
    <row r="302" spans="2:15" ht="17.25" x14ac:dyDescent="0.35">
      <c r="B302" s="172">
        <f t="shared" si="26"/>
        <v>294</v>
      </c>
      <c r="C302" s="173">
        <v>1</v>
      </c>
      <c r="D302" s="173">
        <v>13</v>
      </c>
      <c r="E302" s="174">
        <v>6</v>
      </c>
      <c r="F302" s="3">
        <f t="shared" si="25"/>
        <v>23</v>
      </c>
      <c r="G302" s="3">
        <f t="shared" si="27"/>
        <v>12.2</v>
      </c>
      <c r="H302" s="3">
        <f t="shared" si="28"/>
        <v>35.06</v>
      </c>
      <c r="I302" s="3">
        <f t="shared" si="29"/>
        <v>35.06</v>
      </c>
      <c r="J302" s="3">
        <f t="shared" si="30"/>
        <v>33.08</v>
      </c>
      <c r="K302" s="191">
        <v>-5</v>
      </c>
      <c r="L302" s="3">
        <v>-11</v>
      </c>
      <c r="M302" s="191">
        <v>1.7</v>
      </c>
      <c r="N302" s="191">
        <v>1.7</v>
      </c>
      <c r="O302" s="191">
        <v>0.6</v>
      </c>
    </row>
    <row r="303" spans="2:15" ht="17.25" x14ac:dyDescent="0.35">
      <c r="B303" s="172">
        <f t="shared" si="26"/>
        <v>295</v>
      </c>
      <c r="C303" s="173">
        <v>1</v>
      </c>
      <c r="D303" s="173">
        <v>13</v>
      </c>
      <c r="E303" s="174">
        <v>7</v>
      </c>
      <c r="F303" s="3">
        <f t="shared" si="25"/>
        <v>23</v>
      </c>
      <c r="G303" s="3">
        <f t="shared" si="27"/>
        <v>10.399999999999999</v>
      </c>
      <c r="H303" s="3">
        <f t="shared" si="28"/>
        <v>33.979999999999997</v>
      </c>
      <c r="I303" s="3">
        <f t="shared" si="29"/>
        <v>35.06</v>
      </c>
      <c r="J303" s="3">
        <f t="shared" si="30"/>
        <v>30.92</v>
      </c>
      <c r="K303" s="191">
        <v>-5</v>
      </c>
      <c r="L303" s="3">
        <v>-12</v>
      </c>
      <c r="M303" s="191">
        <v>1.1000000000000001</v>
      </c>
      <c r="N303" s="191">
        <v>1.7</v>
      </c>
      <c r="O303" s="191">
        <v>-0.6</v>
      </c>
    </row>
    <row r="304" spans="2:15" ht="17.25" x14ac:dyDescent="0.35">
      <c r="B304" s="172">
        <f t="shared" si="26"/>
        <v>296</v>
      </c>
      <c r="C304" s="173">
        <v>1</v>
      </c>
      <c r="D304" s="173">
        <v>13</v>
      </c>
      <c r="E304" s="174">
        <v>8</v>
      </c>
      <c r="F304" s="3">
        <f t="shared" si="25"/>
        <v>19.399999999999999</v>
      </c>
      <c r="G304" s="3">
        <f t="shared" si="27"/>
        <v>10.399999999999999</v>
      </c>
      <c r="H304" s="3">
        <f t="shared" si="28"/>
        <v>35.96</v>
      </c>
      <c r="I304" s="3">
        <f t="shared" si="29"/>
        <v>32</v>
      </c>
      <c r="J304" s="3">
        <f t="shared" si="30"/>
        <v>30.02</v>
      </c>
      <c r="K304" s="191">
        <v>-7</v>
      </c>
      <c r="L304" s="3">
        <v>-12</v>
      </c>
      <c r="M304" s="191">
        <v>2.2000000000000002</v>
      </c>
      <c r="N304" s="191">
        <v>0</v>
      </c>
      <c r="O304" s="191">
        <v>-1.1000000000000001</v>
      </c>
    </row>
    <row r="305" spans="2:15" ht="17.25" x14ac:dyDescent="0.35">
      <c r="B305" s="172">
        <f t="shared" si="26"/>
        <v>297</v>
      </c>
      <c r="C305" s="173">
        <v>1</v>
      </c>
      <c r="D305" s="173">
        <v>13</v>
      </c>
      <c r="E305" s="174">
        <v>9</v>
      </c>
      <c r="F305" s="3">
        <f t="shared" si="25"/>
        <v>28.4</v>
      </c>
      <c r="G305" s="3">
        <f t="shared" si="27"/>
        <v>15.8</v>
      </c>
      <c r="H305" s="3">
        <f t="shared" si="28"/>
        <v>39.92</v>
      </c>
      <c r="I305" s="3">
        <f t="shared" si="29"/>
        <v>37.04</v>
      </c>
      <c r="J305" s="3">
        <f t="shared" si="30"/>
        <v>33.08</v>
      </c>
      <c r="K305" s="191">
        <v>-2</v>
      </c>
      <c r="L305" s="3">
        <v>-9</v>
      </c>
      <c r="M305" s="191">
        <v>4.4000000000000004</v>
      </c>
      <c r="N305" s="191">
        <v>2.8</v>
      </c>
      <c r="O305" s="191">
        <v>0.6</v>
      </c>
    </row>
    <row r="306" spans="2:15" ht="17.25" x14ac:dyDescent="0.35">
      <c r="B306" s="172">
        <f t="shared" si="26"/>
        <v>298</v>
      </c>
      <c r="C306" s="173">
        <v>1</v>
      </c>
      <c r="D306" s="173">
        <v>13</v>
      </c>
      <c r="E306" s="174">
        <v>10</v>
      </c>
      <c r="F306" s="3">
        <f t="shared" si="25"/>
        <v>33.799999999999997</v>
      </c>
      <c r="G306" s="3">
        <f t="shared" si="27"/>
        <v>19.399999999999999</v>
      </c>
      <c r="H306" s="3">
        <f t="shared" si="28"/>
        <v>44.06</v>
      </c>
      <c r="I306" s="3">
        <f t="shared" si="29"/>
        <v>39.019999999999996</v>
      </c>
      <c r="J306" s="3">
        <f t="shared" si="30"/>
        <v>39.019999999999996</v>
      </c>
      <c r="K306" s="191">
        <v>1</v>
      </c>
      <c r="L306" s="3">
        <v>-7</v>
      </c>
      <c r="M306" s="191">
        <v>6.7</v>
      </c>
      <c r="N306" s="191">
        <v>3.9</v>
      </c>
      <c r="O306" s="191">
        <v>3.9</v>
      </c>
    </row>
    <row r="307" spans="2:15" ht="17.25" x14ac:dyDescent="0.35">
      <c r="B307" s="172">
        <f t="shared" si="26"/>
        <v>299</v>
      </c>
      <c r="C307" s="173">
        <v>1</v>
      </c>
      <c r="D307" s="173">
        <v>13</v>
      </c>
      <c r="E307" s="174">
        <v>11</v>
      </c>
      <c r="F307" s="3">
        <f t="shared" si="25"/>
        <v>37.4</v>
      </c>
      <c r="G307" s="3">
        <f t="shared" si="27"/>
        <v>26.6</v>
      </c>
      <c r="H307" s="3">
        <f t="shared" si="28"/>
        <v>46.94</v>
      </c>
      <c r="I307" s="3">
        <f t="shared" si="29"/>
        <v>41</v>
      </c>
      <c r="J307" s="3">
        <f t="shared" si="30"/>
        <v>42.980000000000004</v>
      </c>
      <c r="K307" s="191">
        <v>3</v>
      </c>
      <c r="L307" s="3">
        <v>-3</v>
      </c>
      <c r="M307" s="191">
        <v>8.3000000000000007</v>
      </c>
      <c r="N307" s="191">
        <v>5</v>
      </c>
      <c r="O307" s="191">
        <v>6.1</v>
      </c>
    </row>
    <row r="308" spans="2:15" ht="17.25" x14ac:dyDescent="0.35">
      <c r="B308" s="172">
        <f t="shared" si="26"/>
        <v>300</v>
      </c>
      <c r="C308" s="173">
        <v>1</v>
      </c>
      <c r="D308" s="173">
        <v>13</v>
      </c>
      <c r="E308" s="174">
        <v>12</v>
      </c>
      <c r="F308" s="3">
        <f t="shared" si="25"/>
        <v>37.4</v>
      </c>
      <c r="G308" s="3">
        <f t="shared" si="27"/>
        <v>32</v>
      </c>
      <c r="H308" s="3">
        <f t="shared" si="28"/>
        <v>48.92</v>
      </c>
      <c r="I308" s="3">
        <f t="shared" si="29"/>
        <v>44.06</v>
      </c>
      <c r="J308" s="3">
        <f t="shared" si="30"/>
        <v>44.96</v>
      </c>
      <c r="K308" s="191">
        <v>3</v>
      </c>
      <c r="L308" s="3">
        <v>0</v>
      </c>
      <c r="M308" s="191">
        <v>9.4</v>
      </c>
      <c r="N308" s="191">
        <v>6.7</v>
      </c>
      <c r="O308" s="191">
        <v>7.2</v>
      </c>
    </row>
    <row r="309" spans="2:15" ht="17.25" x14ac:dyDescent="0.35">
      <c r="B309" s="172">
        <f t="shared" si="26"/>
        <v>301</v>
      </c>
      <c r="C309" s="173">
        <v>1</v>
      </c>
      <c r="D309" s="173">
        <v>13</v>
      </c>
      <c r="E309" s="174">
        <v>13</v>
      </c>
      <c r="F309" s="3">
        <f t="shared" si="25"/>
        <v>39.200000000000003</v>
      </c>
      <c r="G309" s="3">
        <f t="shared" si="27"/>
        <v>33.799999999999997</v>
      </c>
      <c r="H309" s="3">
        <f t="shared" si="28"/>
        <v>50</v>
      </c>
      <c r="I309" s="3">
        <f t="shared" si="29"/>
        <v>46.94</v>
      </c>
      <c r="J309" s="3">
        <f t="shared" si="30"/>
        <v>48.019999999999996</v>
      </c>
      <c r="K309" s="191">
        <v>4</v>
      </c>
      <c r="L309" s="3">
        <v>1</v>
      </c>
      <c r="M309" s="191">
        <v>10</v>
      </c>
      <c r="N309" s="191">
        <v>8.3000000000000007</v>
      </c>
      <c r="O309" s="191">
        <v>8.9</v>
      </c>
    </row>
    <row r="310" spans="2:15" ht="17.25" x14ac:dyDescent="0.35">
      <c r="B310" s="172">
        <f t="shared" si="26"/>
        <v>302</v>
      </c>
      <c r="C310" s="173">
        <v>1</v>
      </c>
      <c r="D310" s="173">
        <v>13</v>
      </c>
      <c r="E310" s="174">
        <v>14</v>
      </c>
      <c r="F310" s="3">
        <f t="shared" si="25"/>
        <v>41</v>
      </c>
      <c r="G310" s="3">
        <f t="shared" si="27"/>
        <v>35.6</v>
      </c>
      <c r="H310" s="3">
        <f t="shared" si="28"/>
        <v>50</v>
      </c>
      <c r="I310" s="3">
        <f t="shared" si="29"/>
        <v>48.019999999999996</v>
      </c>
      <c r="J310" s="3">
        <f t="shared" si="30"/>
        <v>48.019999999999996</v>
      </c>
      <c r="K310" s="191">
        <v>5</v>
      </c>
      <c r="L310" s="3">
        <v>2</v>
      </c>
      <c r="M310" s="191">
        <v>10</v>
      </c>
      <c r="N310" s="191">
        <v>8.9</v>
      </c>
      <c r="O310" s="191">
        <v>8.9</v>
      </c>
    </row>
    <row r="311" spans="2:15" ht="17.25" x14ac:dyDescent="0.35">
      <c r="B311" s="172">
        <f t="shared" si="26"/>
        <v>303</v>
      </c>
      <c r="C311" s="173">
        <v>1</v>
      </c>
      <c r="D311" s="173">
        <v>13</v>
      </c>
      <c r="E311" s="174">
        <v>15</v>
      </c>
      <c r="F311" s="3">
        <f t="shared" si="25"/>
        <v>41</v>
      </c>
      <c r="G311" s="3">
        <f t="shared" si="27"/>
        <v>37.4</v>
      </c>
      <c r="H311" s="3">
        <f t="shared" si="28"/>
        <v>50</v>
      </c>
      <c r="I311" s="3">
        <f t="shared" si="29"/>
        <v>48.019999999999996</v>
      </c>
      <c r="J311" s="3">
        <f t="shared" si="30"/>
        <v>53.96</v>
      </c>
      <c r="K311" s="191">
        <v>5</v>
      </c>
      <c r="L311" s="3">
        <v>3</v>
      </c>
      <c r="M311" s="191">
        <v>10</v>
      </c>
      <c r="N311" s="191">
        <v>8.9</v>
      </c>
      <c r="O311" s="191">
        <v>12.2</v>
      </c>
    </row>
    <row r="312" spans="2:15" ht="17.25" x14ac:dyDescent="0.35">
      <c r="B312" s="172">
        <f t="shared" si="26"/>
        <v>304</v>
      </c>
      <c r="C312" s="173">
        <v>1</v>
      </c>
      <c r="D312" s="173">
        <v>13</v>
      </c>
      <c r="E312" s="174">
        <v>16</v>
      </c>
      <c r="F312" s="3">
        <f t="shared" si="25"/>
        <v>39.200000000000003</v>
      </c>
      <c r="G312" s="3">
        <f t="shared" si="27"/>
        <v>35.6</v>
      </c>
      <c r="H312" s="3">
        <f t="shared" si="28"/>
        <v>50</v>
      </c>
      <c r="I312" s="3">
        <f t="shared" si="29"/>
        <v>44.06</v>
      </c>
      <c r="J312" s="3">
        <f t="shared" si="30"/>
        <v>55.040000000000006</v>
      </c>
      <c r="K312" s="191">
        <v>4</v>
      </c>
      <c r="L312" s="3">
        <v>2</v>
      </c>
      <c r="M312" s="191">
        <v>10</v>
      </c>
      <c r="N312" s="191">
        <v>6.7</v>
      </c>
      <c r="O312" s="191">
        <v>12.8</v>
      </c>
    </row>
    <row r="313" spans="2:15" ht="17.25" x14ac:dyDescent="0.35">
      <c r="B313" s="172">
        <f t="shared" si="26"/>
        <v>305</v>
      </c>
      <c r="C313" s="173">
        <v>1</v>
      </c>
      <c r="D313" s="173">
        <v>13</v>
      </c>
      <c r="E313" s="174">
        <v>17</v>
      </c>
      <c r="F313" s="3">
        <f t="shared" si="25"/>
        <v>35.6</v>
      </c>
      <c r="G313" s="3">
        <f t="shared" si="27"/>
        <v>30.2</v>
      </c>
      <c r="H313" s="3">
        <f t="shared" si="28"/>
        <v>48.92</v>
      </c>
      <c r="I313" s="3">
        <f t="shared" si="29"/>
        <v>42.980000000000004</v>
      </c>
      <c r="J313" s="3">
        <f t="shared" si="30"/>
        <v>44.96</v>
      </c>
      <c r="K313" s="191">
        <v>2</v>
      </c>
      <c r="L313" s="3">
        <v>-1</v>
      </c>
      <c r="M313" s="191">
        <v>9.4</v>
      </c>
      <c r="N313" s="191">
        <v>6.1</v>
      </c>
      <c r="O313" s="191">
        <v>7.2</v>
      </c>
    </row>
    <row r="314" spans="2:15" ht="17.25" x14ac:dyDescent="0.35">
      <c r="B314" s="172">
        <f t="shared" si="26"/>
        <v>306</v>
      </c>
      <c r="C314" s="173">
        <v>1</v>
      </c>
      <c r="D314" s="173">
        <v>13</v>
      </c>
      <c r="E314" s="174">
        <v>18</v>
      </c>
      <c r="F314" s="3">
        <f t="shared" si="25"/>
        <v>33.799999999999997</v>
      </c>
      <c r="G314" s="3">
        <f t="shared" si="27"/>
        <v>21.2</v>
      </c>
      <c r="H314" s="3">
        <f t="shared" si="28"/>
        <v>48.019999999999996</v>
      </c>
      <c r="I314" s="3">
        <f t="shared" si="29"/>
        <v>37.94</v>
      </c>
      <c r="J314" s="3">
        <f t="shared" si="30"/>
        <v>35.96</v>
      </c>
      <c r="K314" s="191">
        <v>1</v>
      </c>
      <c r="L314" s="3">
        <v>-6</v>
      </c>
      <c r="M314" s="191">
        <v>8.9</v>
      </c>
      <c r="N314" s="191">
        <v>3.3</v>
      </c>
      <c r="O314" s="191">
        <v>2.2000000000000002</v>
      </c>
    </row>
    <row r="315" spans="2:15" ht="17.25" x14ac:dyDescent="0.35">
      <c r="B315" s="172">
        <f t="shared" si="26"/>
        <v>307</v>
      </c>
      <c r="C315" s="173">
        <v>1</v>
      </c>
      <c r="D315" s="173">
        <v>13</v>
      </c>
      <c r="E315" s="174">
        <v>19</v>
      </c>
      <c r="F315" s="3">
        <f t="shared" si="25"/>
        <v>30.2</v>
      </c>
      <c r="G315" s="3">
        <f t="shared" si="27"/>
        <v>15.8</v>
      </c>
      <c r="H315" s="3">
        <f t="shared" si="28"/>
        <v>46.94</v>
      </c>
      <c r="I315" s="3">
        <f t="shared" si="29"/>
        <v>39.019999999999996</v>
      </c>
      <c r="J315" s="3">
        <f t="shared" si="30"/>
        <v>33.08</v>
      </c>
      <c r="K315" s="191">
        <v>-1</v>
      </c>
      <c r="L315" s="3">
        <v>-9</v>
      </c>
      <c r="M315" s="191">
        <v>8.3000000000000007</v>
      </c>
      <c r="N315" s="191">
        <v>3.9</v>
      </c>
      <c r="O315" s="191">
        <v>0.6</v>
      </c>
    </row>
    <row r="316" spans="2:15" ht="17.25" x14ac:dyDescent="0.35">
      <c r="B316" s="172">
        <f t="shared" si="26"/>
        <v>308</v>
      </c>
      <c r="C316" s="173">
        <v>1</v>
      </c>
      <c r="D316" s="173">
        <v>13</v>
      </c>
      <c r="E316" s="174">
        <v>20</v>
      </c>
      <c r="F316" s="3">
        <f t="shared" si="25"/>
        <v>26.6</v>
      </c>
      <c r="G316" s="3">
        <f t="shared" si="27"/>
        <v>12.2</v>
      </c>
      <c r="H316" s="3">
        <f t="shared" si="28"/>
        <v>44.06</v>
      </c>
      <c r="I316" s="3">
        <f t="shared" si="29"/>
        <v>37.04</v>
      </c>
      <c r="J316" s="3">
        <f t="shared" si="30"/>
        <v>32</v>
      </c>
      <c r="K316" s="191">
        <v>-3</v>
      </c>
      <c r="L316" s="3">
        <v>-11</v>
      </c>
      <c r="M316" s="191">
        <v>6.7</v>
      </c>
      <c r="N316" s="191">
        <v>2.8</v>
      </c>
      <c r="O316" s="191">
        <v>0</v>
      </c>
    </row>
    <row r="317" spans="2:15" ht="17.25" x14ac:dyDescent="0.35">
      <c r="B317" s="172">
        <f t="shared" si="26"/>
        <v>309</v>
      </c>
      <c r="C317" s="173">
        <v>1</v>
      </c>
      <c r="D317" s="173">
        <v>13</v>
      </c>
      <c r="E317" s="174">
        <v>21</v>
      </c>
      <c r="F317" s="3">
        <f t="shared" si="25"/>
        <v>23</v>
      </c>
      <c r="G317" s="3">
        <f t="shared" si="27"/>
        <v>12.2</v>
      </c>
      <c r="H317" s="3">
        <f t="shared" si="28"/>
        <v>41</v>
      </c>
      <c r="I317" s="3">
        <f t="shared" si="29"/>
        <v>35.06</v>
      </c>
      <c r="J317" s="3">
        <f t="shared" si="30"/>
        <v>33.979999999999997</v>
      </c>
      <c r="K317" s="191">
        <v>-5</v>
      </c>
      <c r="L317" s="3">
        <v>-11</v>
      </c>
      <c r="M317" s="191">
        <v>5</v>
      </c>
      <c r="N317" s="191">
        <v>1.7</v>
      </c>
      <c r="O317" s="191">
        <v>1.1000000000000001</v>
      </c>
    </row>
    <row r="318" spans="2:15" ht="17.25" x14ac:dyDescent="0.35">
      <c r="B318" s="172">
        <f t="shared" si="26"/>
        <v>310</v>
      </c>
      <c r="C318" s="173">
        <v>1</v>
      </c>
      <c r="D318" s="173">
        <v>13</v>
      </c>
      <c r="E318" s="174">
        <v>22</v>
      </c>
      <c r="F318" s="3">
        <f t="shared" si="25"/>
        <v>21.2</v>
      </c>
      <c r="G318" s="3">
        <f t="shared" si="27"/>
        <v>12.2</v>
      </c>
      <c r="H318" s="3">
        <f t="shared" si="28"/>
        <v>39.92</v>
      </c>
      <c r="I318" s="3">
        <f t="shared" si="29"/>
        <v>35.06</v>
      </c>
      <c r="J318" s="3">
        <f t="shared" si="30"/>
        <v>35.06</v>
      </c>
      <c r="K318" s="191">
        <v>-6</v>
      </c>
      <c r="L318" s="3">
        <v>-11</v>
      </c>
      <c r="M318" s="191">
        <v>4.4000000000000004</v>
      </c>
      <c r="N318" s="191">
        <v>1.7</v>
      </c>
      <c r="O318" s="191">
        <v>1.7</v>
      </c>
    </row>
    <row r="319" spans="2:15" ht="17.25" x14ac:dyDescent="0.35">
      <c r="B319" s="172">
        <f t="shared" si="26"/>
        <v>311</v>
      </c>
      <c r="C319" s="173">
        <v>1</v>
      </c>
      <c r="D319" s="173">
        <v>13</v>
      </c>
      <c r="E319" s="174">
        <v>23</v>
      </c>
      <c r="F319" s="3">
        <f t="shared" si="25"/>
        <v>17.600000000000001</v>
      </c>
      <c r="G319" s="3">
        <f t="shared" si="27"/>
        <v>12.2</v>
      </c>
      <c r="H319" s="3">
        <f t="shared" si="28"/>
        <v>37.94</v>
      </c>
      <c r="I319" s="3">
        <f t="shared" si="29"/>
        <v>33.979999999999997</v>
      </c>
      <c r="J319" s="3">
        <f t="shared" si="30"/>
        <v>30.02</v>
      </c>
      <c r="K319" s="191">
        <v>-8</v>
      </c>
      <c r="L319" s="3">
        <v>-11</v>
      </c>
      <c r="M319" s="191">
        <v>3.3</v>
      </c>
      <c r="N319" s="191">
        <v>1.1000000000000001</v>
      </c>
      <c r="O319" s="191">
        <v>-1.1000000000000001</v>
      </c>
    </row>
    <row r="320" spans="2:15" ht="17.25" x14ac:dyDescent="0.35">
      <c r="B320" s="172">
        <f t="shared" si="26"/>
        <v>312</v>
      </c>
      <c r="C320" s="173">
        <v>1</v>
      </c>
      <c r="D320" s="173">
        <v>13</v>
      </c>
      <c r="E320" s="174">
        <v>24</v>
      </c>
      <c r="F320" s="3">
        <f t="shared" si="25"/>
        <v>10.399999999999999</v>
      </c>
      <c r="G320" s="3">
        <f t="shared" si="27"/>
        <v>12.2</v>
      </c>
      <c r="H320" s="3">
        <f t="shared" si="28"/>
        <v>48.019999999999996</v>
      </c>
      <c r="I320" s="3">
        <f t="shared" si="29"/>
        <v>33.08</v>
      </c>
      <c r="J320" s="3">
        <f t="shared" si="30"/>
        <v>33.979999999999997</v>
      </c>
      <c r="K320" s="191">
        <v>-12</v>
      </c>
      <c r="L320" s="3">
        <v>-11</v>
      </c>
      <c r="M320" s="191">
        <v>8.9</v>
      </c>
      <c r="N320" s="191">
        <v>0.6</v>
      </c>
      <c r="O320" s="191">
        <v>1.1000000000000001</v>
      </c>
    </row>
    <row r="321" spans="2:15" ht="17.25" x14ac:dyDescent="0.35">
      <c r="B321" s="172">
        <f t="shared" si="26"/>
        <v>313</v>
      </c>
      <c r="C321" s="173">
        <v>1</v>
      </c>
      <c r="D321" s="173">
        <v>14</v>
      </c>
      <c r="E321" s="174">
        <v>1</v>
      </c>
      <c r="F321" s="3">
        <f t="shared" si="25"/>
        <v>6.8000000000000007</v>
      </c>
      <c r="G321" s="3">
        <f t="shared" si="27"/>
        <v>10.399999999999999</v>
      </c>
      <c r="H321" s="3">
        <f t="shared" si="28"/>
        <v>37.04</v>
      </c>
      <c r="I321" s="3">
        <f t="shared" si="29"/>
        <v>33.08</v>
      </c>
      <c r="J321" s="3">
        <f t="shared" si="30"/>
        <v>37.04</v>
      </c>
      <c r="K321" s="191">
        <v>-14</v>
      </c>
      <c r="L321" s="3">
        <v>-12</v>
      </c>
      <c r="M321" s="191">
        <v>2.8</v>
      </c>
      <c r="N321" s="191">
        <v>0.6</v>
      </c>
      <c r="O321" s="191">
        <v>2.8</v>
      </c>
    </row>
    <row r="322" spans="2:15" ht="17.25" x14ac:dyDescent="0.35">
      <c r="B322" s="172">
        <f t="shared" si="26"/>
        <v>314</v>
      </c>
      <c r="C322" s="173">
        <v>1</v>
      </c>
      <c r="D322" s="173">
        <v>14</v>
      </c>
      <c r="E322" s="174">
        <v>2</v>
      </c>
      <c r="F322" s="3">
        <f t="shared" si="25"/>
        <v>6.8000000000000007</v>
      </c>
      <c r="G322" s="3">
        <f t="shared" si="27"/>
        <v>10.399999999999999</v>
      </c>
      <c r="H322" s="3">
        <f t="shared" si="28"/>
        <v>37.04</v>
      </c>
      <c r="I322" s="3">
        <f t="shared" si="29"/>
        <v>33.08</v>
      </c>
      <c r="J322" s="3">
        <f t="shared" si="30"/>
        <v>37.04</v>
      </c>
      <c r="K322" s="191">
        <v>-14</v>
      </c>
      <c r="L322" s="3">
        <v>-12</v>
      </c>
      <c r="M322" s="191">
        <v>2.8</v>
      </c>
      <c r="N322" s="191">
        <v>0.6</v>
      </c>
      <c r="O322" s="191">
        <v>2.8</v>
      </c>
    </row>
    <row r="323" spans="2:15" ht="17.25" x14ac:dyDescent="0.35">
      <c r="B323" s="172">
        <f t="shared" si="26"/>
        <v>315</v>
      </c>
      <c r="C323" s="173">
        <v>1</v>
      </c>
      <c r="D323" s="173">
        <v>14</v>
      </c>
      <c r="E323" s="174">
        <v>3</v>
      </c>
      <c r="F323" s="3">
        <f t="shared" si="25"/>
        <v>6.8000000000000007</v>
      </c>
      <c r="G323" s="3">
        <f t="shared" si="27"/>
        <v>10.399999999999999</v>
      </c>
      <c r="H323" s="3">
        <f t="shared" si="28"/>
        <v>37.94</v>
      </c>
      <c r="I323" s="3">
        <f t="shared" si="29"/>
        <v>33.08</v>
      </c>
      <c r="J323" s="3">
        <f t="shared" si="30"/>
        <v>35.96</v>
      </c>
      <c r="K323" s="191">
        <v>-14</v>
      </c>
      <c r="L323" s="3">
        <v>-12</v>
      </c>
      <c r="M323" s="191">
        <v>3.3</v>
      </c>
      <c r="N323" s="191">
        <v>0.6</v>
      </c>
      <c r="O323" s="191">
        <v>2.2000000000000002</v>
      </c>
    </row>
    <row r="324" spans="2:15" ht="17.25" x14ac:dyDescent="0.35">
      <c r="B324" s="172">
        <f t="shared" si="26"/>
        <v>316</v>
      </c>
      <c r="C324" s="173">
        <v>1</v>
      </c>
      <c r="D324" s="173">
        <v>14</v>
      </c>
      <c r="E324" s="174">
        <v>4</v>
      </c>
      <c r="F324" s="3">
        <f t="shared" si="25"/>
        <v>1.3999999999999986</v>
      </c>
      <c r="G324" s="3">
        <f t="shared" si="27"/>
        <v>12.2</v>
      </c>
      <c r="H324" s="3">
        <f t="shared" si="28"/>
        <v>39.019999999999996</v>
      </c>
      <c r="I324" s="3">
        <f t="shared" si="29"/>
        <v>33.08</v>
      </c>
      <c r="J324" s="3">
        <f t="shared" si="30"/>
        <v>26.060000000000002</v>
      </c>
      <c r="K324" s="191">
        <v>-17</v>
      </c>
      <c r="L324" s="3">
        <v>-11</v>
      </c>
      <c r="M324" s="191">
        <v>3.9</v>
      </c>
      <c r="N324" s="191">
        <v>0.6</v>
      </c>
      <c r="O324" s="191">
        <v>-3.3</v>
      </c>
    </row>
    <row r="325" spans="2:15" ht="17.25" x14ac:dyDescent="0.35">
      <c r="B325" s="172">
        <f t="shared" si="26"/>
        <v>317</v>
      </c>
      <c r="C325" s="173">
        <v>1</v>
      </c>
      <c r="D325" s="173">
        <v>14</v>
      </c>
      <c r="E325" s="174">
        <v>5</v>
      </c>
      <c r="F325" s="3">
        <f t="shared" si="25"/>
        <v>1.3999999999999986</v>
      </c>
      <c r="G325" s="3">
        <f t="shared" si="27"/>
        <v>10.399999999999999</v>
      </c>
      <c r="H325" s="3">
        <f t="shared" si="28"/>
        <v>37.94</v>
      </c>
      <c r="I325" s="3">
        <f t="shared" si="29"/>
        <v>33.08</v>
      </c>
      <c r="J325" s="3">
        <f t="shared" si="30"/>
        <v>21.92</v>
      </c>
      <c r="K325" s="191">
        <v>-17</v>
      </c>
      <c r="L325" s="3">
        <v>-12</v>
      </c>
      <c r="M325" s="191">
        <v>3.3</v>
      </c>
      <c r="N325" s="191">
        <v>0.6</v>
      </c>
      <c r="O325" s="191">
        <v>-5.6</v>
      </c>
    </row>
    <row r="326" spans="2:15" ht="17.25" x14ac:dyDescent="0.35">
      <c r="B326" s="172">
        <f t="shared" si="26"/>
        <v>318</v>
      </c>
      <c r="C326" s="173">
        <v>1</v>
      </c>
      <c r="D326" s="173">
        <v>14</v>
      </c>
      <c r="E326" s="174">
        <v>6</v>
      </c>
      <c r="F326" s="3">
        <f t="shared" si="25"/>
        <v>6.8000000000000007</v>
      </c>
      <c r="G326" s="3">
        <f t="shared" si="27"/>
        <v>10.399999999999999</v>
      </c>
      <c r="H326" s="3">
        <f t="shared" si="28"/>
        <v>39.019999999999996</v>
      </c>
      <c r="I326" s="3">
        <f t="shared" si="29"/>
        <v>33.08</v>
      </c>
      <c r="J326" s="3">
        <f t="shared" si="30"/>
        <v>24.08</v>
      </c>
      <c r="K326" s="191">
        <v>-14</v>
      </c>
      <c r="L326" s="3">
        <v>-12</v>
      </c>
      <c r="M326" s="191">
        <v>3.9</v>
      </c>
      <c r="N326" s="191">
        <v>0.6</v>
      </c>
      <c r="O326" s="191">
        <v>-4.4000000000000004</v>
      </c>
    </row>
    <row r="327" spans="2:15" ht="17.25" x14ac:dyDescent="0.35">
      <c r="B327" s="172">
        <f t="shared" si="26"/>
        <v>319</v>
      </c>
      <c r="C327" s="173">
        <v>1</v>
      </c>
      <c r="D327" s="173">
        <v>14</v>
      </c>
      <c r="E327" s="174">
        <v>7</v>
      </c>
      <c r="F327" s="3">
        <f t="shared" si="25"/>
        <v>6.8000000000000007</v>
      </c>
      <c r="G327" s="3">
        <f t="shared" si="27"/>
        <v>10.399999999999999</v>
      </c>
      <c r="H327" s="3">
        <f t="shared" si="28"/>
        <v>39.019999999999996</v>
      </c>
      <c r="I327" s="3">
        <f t="shared" si="29"/>
        <v>33.08</v>
      </c>
      <c r="J327" s="3">
        <f t="shared" si="30"/>
        <v>28.04</v>
      </c>
      <c r="K327" s="191">
        <v>-14</v>
      </c>
      <c r="L327" s="3">
        <v>-12</v>
      </c>
      <c r="M327" s="191">
        <v>3.9</v>
      </c>
      <c r="N327" s="191">
        <v>0.6</v>
      </c>
      <c r="O327" s="191">
        <v>-2.2000000000000002</v>
      </c>
    </row>
    <row r="328" spans="2:15" ht="17.25" x14ac:dyDescent="0.35">
      <c r="B328" s="172">
        <f t="shared" si="26"/>
        <v>320</v>
      </c>
      <c r="C328" s="173">
        <v>1</v>
      </c>
      <c r="D328" s="173">
        <v>14</v>
      </c>
      <c r="E328" s="174">
        <v>8</v>
      </c>
      <c r="F328" s="3">
        <f t="shared" si="25"/>
        <v>10.399999999999999</v>
      </c>
      <c r="G328" s="3">
        <f t="shared" si="27"/>
        <v>10.399999999999999</v>
      </c>
      <c r="H328" s="3">
        <f t="shared" si="28"/>
        <v>41</v>
      </c>
      <c r="I328" s="3">
        <f t="shared" si="29"/>
        <v>33.08</v>
      </c>
      <c r="J328" s="3">
        <f t="shared" si="30"/>
        <v>26.96</v>
      </c>
      <c r="K328" s="191">
        <v>-12</v>
      </c>
      <c r="L328" s="3">
        <v>-12</v>
      </c>
      <c r="M328" s="191">
        <v>5</v>
      </c>
      <c r="N328" s="191">
        <v>0.6</v>
      </c>
      <c r="O328" s="191">
        <v>-2.8</v>
      </c>
    </row>
    <row r="329" spans="2:15" ht="17.25" x14ac:dyDescent="0.35">
      <c r="B329" s="172">
        <f t="shared" si="26"/>
        <v>321</v>
      </c>
      <c r="C329" s="173">
        <v>1</v>
      </c>
      <c r="D329" s="173">
        <v>14</v>
      </c>
      <c r="E329" s="174">
        <v>9</v>
      </c>
      <c r="F329" s="3">
        <f t="shared" si="25"/>
        <v>33.799999999999997</v>
      </c>
      <c r="G329" s="3">
        <f t="shared" si="27"/>
        <v>10.399999999999999</v>
      </c>
      <c r="H329" s="3">
        <f t="shared" si="28"/>
        <v>42.08</v>
      </c>
      <c r="I329" s="3">
        <f t="shared" si="29"/>
        <v>33.979999999999997</v>
      </c>
      <c r="J329" s="3">
        <f t="shared" si="30"/>
        <v>32</v>
      </c>
      <c r="K329" s="191">
        <v>1</v>
      </c>
      <c r="L329" s="3">
        <v>-12</v>
      </c>
      <c r="M329" s="191">
        <v>5.6</v>
      </c>
      <c r="N329" s="191">
        <v>1.1000000000000001</v>
      </c>
      <c r="O329" s="191">
        <v>0</v>
      </c>
    </row>
    <row r="330" spans="2:15" ht="17.25" x14ac:dyDescent="0.35">
      <c r="B330" s="172">
        <f t="shared" si="26"/>
        <v>322</v>
      </c>
      <c r="C330" s="173">
        <v>1</v>
      </c>
      <c r="D330" s="173">
        <v>14</v>
      </c>
      <c r="E330" s="174">
        <v>10</v>
      </c>
      <c r="F330" s="3">
        <f t="shared" ref="F330:F393" si="31">(9/5)*K330+32</f>
        <v>39.200000000000003</v>
      </c>
      <c r="G330" s="3">
        <f t="shared" si="27"/>
        <v>10.399999999999999</v>
      </c>
      <c r="H330" s="3">
        <f t="shared" si="28"/>
        <v>44.06</v>
      </c>
      <c r="I330" s="3">
        <f t="shared" si="29"/>
        <v>35.06</v>
      </c>
      <c r="J330" s="3">
        <f t="shared" si="30"/>
        <v>37.04</v>
      </c>
      <c r="K330" s="191">
        <v>4</v>
      </c>
      <c r="L330" s="3">
        <v>-12</v>
      </c>
      <c r="M330" s="191">
        <v>6.7</v>
      </c>
      <c r="N330" s="191">
        <v>1.7</v>
      </c>
      <c r="O330" s="191">
        <v>2.8</v>
      </c>
    </row>
    <row r="331" spans="2:15" ht="17.25" x14ac:dyDescent="0.35">
      <c r="B331" s="172">
        <f t="shared" ref="B331:B394" si="32">B330+1</f>
        <v>323</v>
      </c>
      <c r="C331" s="173">
        <v>1</v>
      </c>
      <c r="D331" s="173">
        <v>14</v>
      </c>
      <c r="E331" s="174">
        <v>11</v>
      </c>
      <c r="F331" s="3">
        <f t="shared" si="31"/>
        <v>41</v>
      </c>
      <c r="G331" s="3">
        <f t="shared" si="27"/>
        <v>10.399999999999999</v>
      </c>
      <c r="H331" s="3">
        <f t="shared" si="28"/>
        <v>46.04</v>
      </c>
      <c r="I331" s="3">
        <f t="shared" si="29"/>
        <v>37.04</v>
      </c>
      <c r="J331" s="3">
        <f t="shared" si="30"/>
        <v>42.08</v>
      </c>
      <c r="K331" s="191">
        <v>5</v>
      </c>
      <c r="L331" s="3">
        <v>-12</v>
      </c>
      <c r="M331" s="191">
        <v>7.8</v>
      </c>
      <c r="N331" s="191">
        <v>2.8</v>
      </c>
      <c r="O331" s="191">
        <v>5.6</v>
      </c>
    </row>
    <row r="332" spans="2:15" ht="17.25" x14ac:dyDescent="0.35">
      <c r="B332" s="172">
        <f t="shared" si="32"/>
        <v>324</v>
      </c>
      <c r="C332" s="173">
        <v>1</v>
      </c>
      <c r="D332" s="173">
        <v>14</v>
      </c>
      <c r="E332" s="174">
        <v>12</v>
      </c>
      <c r="F332" s="3">
        <f t="shared" si="31"/>
        <v>42.8</v>
      </c>
      <c r="G332" s="3">
        <f t="shared" si="27"/>
        <v>12.2</v>
      </c>
      <c r="H332" s="3">
        <f t="shared" si="28"/>
        <v>46.94</v>
      </c>
      <c r="I332" s="3">
        <f t="shared" si="29"/>
        <v>39.92</v>
      </c>
      <c r="J332" s="3">
        <f t="shared" si="30"/>
        <v>48.92</v>
      </c>
      <c r="K332" s="191">
        <v>6</v>
      </c>
      <c r="L332" s="3">
        <v>-11</v>
      </c>
      <c r="M332" s="191">
        <v>8.3000000000000007</v>
      </c>
      <c r="N332" s="191">
        <v>4.4000000000000004</v>
      </c>
      <c r="O332" s="191">
        <v>9.4</v>
      </c>
    </row>
    <row r="333" spans="2:15" ht="17.25" x14ac:dyDescent="0.35">
      <c r="B333" s="172">
        <f t="shared" si="32"/>
        <v>325</v>
      </c>
      <c r="C333" s="173">
        <v>1</v>
      </c>
      <c r="D333" s="173">
        <v>14</v>
      </c>
      <c r="E333" s="174">
        <v>13</v>
      </c>
      <c r="F333" s="3">
        <f t="shared" si="31"/>
        <v>46.4</v>
      </c>
      <c r="G333" s="3">
        <f t="shared" si="27"/>
        <v>15.8</v>
      </c>
      <c r="H333" s="3">
        <f t="shared" si="28"/>
        <v>48.019999999999996</v>
      </c>
      <c r="I333" s="3">
        <f t="shared" si="29"/>
        <v>41</v>
      </c>
      <c r="J333" s="3">
        <f t="shared" si="30"/>
        <v>51.980000000000004</v>
      </c>
      <c r="K333" s="191">
        <v>8</v>
      </c>
      <c r="L333" s="3">
        <v>-9</v>
      </c>
      <c r="M333" s="191">
        <v>8.9</v>
      </c>
      <c r="N333" s="191">
        <v>5</v>
      </c>
      <c r="O333" s="191">
        <v>11.1</v>
      </c>
    </row>
    <row r="334" spans="2:15" ht="17.25" x14ac:dyDescent="0.35">
      <c r="B334" s="172">
        <f t="shared" si="32"/>
        <v>326</v>
      </c>
      <c r="C334" s="173">
        <v>1</v>
      </c>
      <c r="D334" s="173">
        <v>14</v>
      </c>
      <c r="E334" s="174">
        <v>14</v>
      </c>
      <c r="F334" s="3">
        <f t="shared" si="31"/>
        <v>41</v>
      </c>
      <c r="G334" s="3">
        <f t="shared" si="27"/>
        <v>21.2</v>
      </c>
      <c r="H334" s="3">
        <f t="shared" si="28"/>
        <v>50</v>
      </c>
      <c r="I334" s="3">
        <f t="shared" si="29"/>
        <v>41</v>
      </c>
      <c r="J334" s="3">
        <f t="shared" si="30"/>
        <v>51.980000000000004</v>
      </c>
      <c r="K334" s="191">
        <v>5</v>
      </c>
      <c r="L334" s="3">
        <v>-6</v>
      </c>
      <c r="M334" s="191">
        <v>10</v>
      </c>
      <c r="N334" s="191">
        <v>5</v>
      </c>
      <c r="O334" s="191">
        <v>11.1</v>
      </c>
    </row>
    <row r="335" spans="2:15" ht="17.25" x14ac:dyDescent="0.35">
      <c r="B335" s="172">
        <f t="shared" si="32"/>
        <v>327</v>
      </c>
      <c r="C335" s="173">
        <v>1</v>
      </c>
      <c r="D335" s="173">
        <v>14</v>
      </c>
      <c r="E335" s="174">
        <v>15</v>
      </c>
      <c r="F335" s="3">
        <f t="shared" si="31"/>
        <v>37.4</v>
      </c>
      <c r="G335" s="3">
        <f t="shared" si="27"/>
        <v>19.399999999999999</v>
      </c>
      <c r="H335" s="3">
        <f t="shared" si="28"/>
        <v>50</v>
      </c>
      <c r="I335" s="3">
        <f t="shared" si="29"/>
        <v>39.92</v>
      </c>
      <c r="J335" s="3">
        <f t="shared" si="30"/>
        <v>53.96</v>
      </c>
      <c r="K335" s="191">
        <v>3</v>
      </c>
      <c r="L335" s="3">
        <v>-7</v>
      </c>
      <c r="M335" s="191">
        <v>10</v>
      </c>
      <c r="N335" s="191">
        <v>4.4000000000000004</v>
      </c>
      <c r="O335" s="191">
        <v>12.2</v>
      </c>
    </row>
    <row r="336" spans="2:15" ht="17.25" x14ac:dyDescent="0.35">
      <c r="B336" s="172">
        <f t="shared" si="32"/>
        <v>328</v>
      </c>
      <c r="C336" s="173">
        <v>1</v>
      </c>
      <c r="D336" s="173">
        <v>14</v>
      </c>
      <c r="E336" s="174">
        <v>16</v>
      </c>
      <c r="F336" s="3">
        <f t="shared" si="31"/>
        <v>24.8</v>
      </c>
      <c r="G336" s="3">
        <f t="shared" si="27"/>
        <v>17.600000000000001</v>
      </c>
      <c r="H336" s="3">
        <f t="shared" si="28"/>
        <v>50</v>
      </c>
      <c r="I336" s="3">
        <f t="shared" si="29"/>
        <v>37.94</v>
      </c>
      <c r="J336" s="3">
        <f t="shared" si="30"/>
        <v>53.96</v>
      </c>
      <c r="K336" s="191">
        <v>-4</v>
      </c>
      <c r="L336" s="3">
        <v>-8</v>
      </c>
      <c r="M336" s="191">
        <v>10</v>
      </c>
      <c r="N336" s="191">
        <v>3.3</v>
      </c>
      <c r="O336" s="191">
        <v>12.2</v>
      </c>
    </row>
    <row r="337" spans="2:15" ht="17.25" x14ac:dyDescent="0.35">
      <c r="B337" s="172">
        <f t="shared" si="32"/>
        <v>329</v>
      </c>
      <c r="C337" s="173">
        <v>1</v>
      </c>
      <c r="D337" s="173">
        <v>14</v>
      </c>
      <c r="E337" s="174">
        <v>17</v>
      </c>
      <c r="F337" s="3">
        <f t="shared" si="31"/>
        <v>17.600000000000001</v>
      </c>
      <c r="G337" s="3">
        <f t="shared" si="27"/>
        <v>15.8</v>
      </c>
      <c r="H337" s="3">
        <f t="shared" si="28"/>
        <v>50</v>
      </c>
      <c r="I337" s="3">
        <f t="shared" si="29"/>
        <v>37.04</v>
      </c>
      <c r="J337" s="3">
        <f t="shared" si="30"/>
        <v>50</v>
      </c>
      <c r="K337" s="191">
        <v>-8</v>
      </c>
      <c r="L337" s="3">
        <v>-9</v>
      </c>
      <c r="M337" s="191">
        <v>10</v>
      </c>
      <c r="N337" s="191">
        <v>2.8</v>
      </c>
      <c r="O337" s="191">
        <v>10</v>
      </c>
    </row>
    <row r="338" spans="2:15" ht="17.25" x14ac:dyDescent="0.35">
      <c r="B338" s="172">
        <f t="shared" si="32"/>
        <v>330</v>
      </c>
      <c r="C338" s="173">
        <v>1</v>
      </c>
      <c r="D338" s="173">
        <v>14</v>
      </c>
      <c r="E338" s="174">
        <v>18</v>
      </c>
      <c r="F338" s="3">
        <f t="shared" si="31"/>
        <v>15.8</v>
      </c>
      <c r="G338" s="3">
        <f t="shared" si="27"/>
        <v>12.2</v>
      </c>
      <c r="H338" s="3">
        <f t="shared" si="28"/>
        <v>48.92</v>
      </c>
      <c r="I338" s="3">
        <f t="shared" si="29"/>
        <v>35.06</v>
      </c>
      <c r="J338" s="3">
        <f t="shared" si="30"/>
        <v>39.92</v>
      </c>
      <c r="K338" s="191">
        <v>-9</v>
      </c>
      <c r="L338" s="3">
        <v>-11</v>
      </c>
      <c r="M338" s="191">
        <v>9.4</v>
      </c>
      <c r="N338" s="191">
        <v>1.7</v>
      </c>
      <c r="O338" s="191">
        <v>4.4000000000000004</v>
      </c>
    </row>
    <row r="339" spans="2:15" ht="17.25" x14ac:dyDescent="0.35">
      <c r="B339" s="172">
        <f t="shared" si="32"/>
        <v>331</v>
      </c>
      <c r="C339" s="173">
        <v>1</v>
      </c>
      <c r="D339" s="173">
        <v>14</v>
      </c>
      <c r="E339" s="174">
        <v>19</v>
      </c>
      <c r="F339" s="3">
        <f t="shared" si="31"/>
        <v>15.8</v>
      </c>
      <c r="G339" s="3">
        <f t="shared" si="27"/>
        <v>10.399999999999999</v>
      </c>
      <c r="H339" s="3">
        <f t="shared" si="28"/>
        <v>48.92</v>
      </c>
      <c r="I339" s="3">
        <f t="shared" si="29"/>
        <v>33.08</v>
      </c>
      <c r="J339" s="3">
        <f t="shared" si="30"/>
        <v>33.979999999999997</v>
      </c>
      <c r="K339" s="191">
        <v>-9</v>
      </c>
      <c r="L339" s="3">
        <v>-12</v>
      </c>
      <c r="M339" s="191">
        <v>9.4</v>
      </c>
      <c r="N339" s="191">
        <v>0.6</v>
      </c>
      <c r="O339" s="191">
        <v>1.1000000000000001</v>
      </c>
    </row>
    <row r="340" spans="2:15" ht="17.25" x14ac:dyDescent="0.35">
      <c r="B340" s="172">
        <f t="shared" si="32"/>
        <v>332</v>
      </c>
      <c r="C340" s="173">
        <v>1</v>
      </c>
      <c r="D340" s="173">
        <v>14</v>
      </c>
      <c r="E340" s="174">
        <v>20</v>
      </c>
      <c r="F340" s="3">
        <f t="shared" si="31"/>
        <v>14.899999999999999</v>
      </c>
      <c r="G340" s="3">
        <f t="shared" si="27"/>
        <v>10.399999999999999</v>
      </c>
      <c r="H340" s="3">
        <f t="shared" si="28"/>
        <v>46.94</v>
      </c>
      <c r="I340" s="3">
        <f t="shared" si="29"/>
        <v>33.08</v>
      </c>
      <c r="J340" s="3">
        <f t="shared" si="30"/>
        <v>33.979999999999997</v>
      </c>
      <c r="K340" s="191">
        <v>-9.5</v>
      </c>
      <c r="L340" s="3">
        <v>-12</v>
      </c>
      <c r="M340" s="191">
        <v>8.3000000000000007</v>
      </c>
      <c r="N340" s="191">
        <v>0.6</v>
      </c>
      <c r="O340" s="191">
        <v>1.1000000000000001</v>
      </c>
    </row>
    <row r="341" spans="2:15" ht="17.25" x14ac:dyDescent="0.35">
      <c r="B341" s="172">
        <f t="shared" si="32"/>
        <v>333</v>
      </c>
      <c r="C341" s="173">
        <v>1</v>
      </c>
      <c r="D341" s="173">
        <v>14</v>
      </c>
      <c r="E341" s="174">
        <v>21</v>
      </c>
      <c r="F341" s="3">
        <f t="shared" si="31"/>
        <v>14</v>
      </c>
      <c r="G341" s="3">
        <f t="shared" si="27"/>
        <v>10.399999999999999</v>
      </c>
      <c r="H341" s="3">
        <f t="shared" si="28"/>
        <v>42.980000000000004</v>
      </c>
      <c r="I341" s="3">
        <f t="shared" si="29"/>
        <v>33.979999999999997</v>
      </c>
      <c r="J341" s="3">
        <f t="shared" si="30"/>
        <v>33.08</v>
      </c>
      <c r="K341" s="191">
        <v>-10</v>
      </c>
      <c r="L341" s="3">
        <v>-12</v>
      </c>
      <c r="M341" s="191">
        <v>6.1</v>
      </c>
      <c r="N341" s="191">
        <v>1.1000000000000001</v>
      </c>
      <c r="O341" s="191">
        <v>0.6</v>
      </c>
    </row>
    <row r="342" spans="2:15" ht="17.25" x14ac:dyDescent="0.35">
      <c r="B342" s="172">
        <f t="shared" si="32"/>
        <v>334</v>
      </c>
      <c r="C342" s="173">
        <v>1</v>
      </c>
      <c r="D342" s="173">
        <v>14</v>
      </c>
      <c r="E342" s="174">
        <v>22</v>
      </c>
      <c r="F342" s="3">
        <f t="shared" si="31"/>
        <v>14</v>
      </c>
      <c r="G342" s="3">
        <f t="shared" si="27"/>
        <v>8.5999999999999979</v>
      </c>
      <c r="H342" s="3">
        <f t="shared" si="28"/>
        <v>42.08</v>
      </c>
      <c r="I342" s="3">
        <f t="shared" si="29"/>
        <v>33.08</v>
      </c>
      <c r="J342" s="3">
        <f t="shared" si="30"/>
        <v>33.979999999999997</v>
      </c>
      <c r="K342" s="191">
        <v>-10</v>
      </c>
      <c r="L342" s="3">
        <v>-13</v>
      </c>
      <c r="M342" s="191">
        <v>5.6</v>
      </c>
      <c r="N342" s="191">
        <v>0.6</v>
      </c>
      <c r="O342" s="191">
        <v>1.1000000000000001</v>
      </c>
    </row>
    <row r="343" spans="2:15" ht="17.25" x14ac:dyDescent="0.35">
      <c r="B343" s="172">
        <f t="shared" si="32"/>
        <v>335</v>
      </c>
      <c r="C343" s="173">
        <v>1</v>
      </c>
      <c r="D343" s="173">
        <v>14</v>
      </c>
      <c r="E343" s="174">
        <v>23</v>
      </c>
      <c r="F343" s="3">
        <f t="shared" si="31"/>
        <v>14</v>
      </c>
      <c r="G343" s="3">
        <f t="shared" si="27"/>
        <v>8.5999999999999979</v>
      </c>
      <c r="H343" s="3">
        <f t="shared" si="28"/>
        <v>39.92</v>
      </c>
      <c r="I343" s="3">
        <f t="shared" si="29"/>
        <v>33.08</v>
      </c>
      <c r="J343" s="3">
        <f t="shared" si="30"/>
        <v>30.02</v>
      </c>
      <c r="K343" s="191">
        <v>-10</v>
      </c>
      <c r="L343" s="3">
        <v>-13</v>
      </c>
      <c r="M343" s="191">
        <v>4.4000000000000004</v>
      </c>
      <c r="N343" s="191">
        <v>0.6</v>
      </c>
      <c r="O343" s="191">
        <v>-1.1000000000000001</v>
      </c>
    </row>
    <row r="344" spans="2:15" ht="17.25" x14ac:dyDescent="0.35">
      <c r="B344" s="172">
        <f t="shared" si="32"/>
        <v>336</v>
      </c>
      <c r="C344" s="173">
        <v>1</v>
      </c>
      <c r="D344" s="173">
        <v>14</v>
      </c>
      <c r="E344" s="174">
        <v>24</v>
      </c>
      <c r="F344" s="3">
        <f t="shared" si="31"/>
        <v>14</v>
      </c>
      <c r="G344" s="3">
        <f t="shared" si="27"/>
        <v>8.5999999999999979</v>
      </c>
      <c r="H344" s="3">
        <f t="shared" si="28"/>
        <v>39.019999999999996</v>
      </c>
      <c r="I344" s="3">
        <f t="shared" si="29"/>
        <v>33.08</v>
      </c>
      <c r="J344" s="3">
        <f t="shared" si="30"/>
        <v>26.96</v>
      </c>
      <c r="K344" s="191">
        <v>-10</v>
      </c>
      <c r="L344" s="3">
        <v>-13</v>
      </c>
      <c r="M344" s="191">
        <v>3.9</v>
      </c>
      <c r="N344" s="191">
        <v>0.6</v>
      </c>
      <c r="O344" s="191">
        <v>-2.8</v>
      </c>
    </row>
    <row r="345" spans="2:15" ht="17.25" x14ac:dyDescent="0.35">
      <c r="B345" s="172">
        <f t="shared" si="32"/>
        <v>337</v>
      </c>
      <c r="C345" s="173">
        <v>1</v>
      </c>
      <c r="D345" s="173">
        <v>15</v>
      </c>
      <c r="E345" s="174">
        <v>1</v>
      </c>
      <c r="F345" s="3">
        <f t="shared" si="31"/>
        <v>14</v>
      </c>
      <c r="G345" s="3">
        <f t="shared" ref="G345:G408" si="33">(9/5)*L345+32</f>
        <v>8.5999999999999979</v>
      </c>
      <c r="H345" s="3">
        <f t="shared" ref="H345:H408" si="34">(9/5)*M345+32</f>
        <v>37.94</v>
      </c>
      <c r="I345" s="3">
        <f t="shared" ref="I345:I408" si="35">(9/5)*N345+32</f>
        <v>33.08</v>
      </c>
      <c r="J345" s="3">
        <f t="shared" ref="J345:J408" si="36">(9/5)*O345+32</f>
        <v>28.04</v>
      </c>
      <c r="K345" s="191">
        <v>-10</v>
      </c>
      <c r="L345" s="3">
        <v>-13</v>
      </c>
      <c r="M345" s="191">
        <v>3.3</v>
      </c>
      <c r="N345" s="191">
        <v>0.6</v>
      </c>
      <c r="O345" s="191">
        <v>-2.2000000000000002</v>
      </c>
    </row>
    <row r="346" spans="2:15" ht="17.25" x14ac:dyDescent="0.35">
      <c r="B346" s="172">
        <f t="shared" si="32"/>
        <v>338</v>
      </c>
      <c r="C346" s="173">
        <v>1</v>
      </c>
      <c r="D346" s="173">
        <v>15</v>
      </c>
      <c r="E346" s="174">
        <v>2</v>
      </c>
      <c r="F346" s="3">
        <f t="shared" si="31"/>
        <v>12.2</v>
      </c>
      <c r="G346" s="3">
        <f t="shared" si="33"/>
        <v>8.5999999999999979</v>
      </c>
      <c r="H346" s="3">
        <f t="shared" si="34"/>
        <v>39.019999999999996</v>
      </c>
      <c r="I346" s="3">
        <f t="shared" si="35"/>
        <v>33.08</v>
      </c>
      <c r="J346" s="3">
        <f t="shared" si="36"/>
        <v>24.98</v>
      </c>
      <c r="K346" s="191">
        <v>-11</v>
      </c>
      <c r="L346" s="3">
        <v>-13</v>
      </c>
      <c r="M346" s="191">
        <v>3.9</v>
      </c>
      <c r="N346" s="191">
        <v>0.6</v>
      </c>
      <c r="O346" s="191">
        <v>-3.9</v>
      </c>
    </row>
    <row r="347" spans="2:15" ht="17.25" x14ac:dyDescent="0.35">
      <c r="B347" s="172">
        <f t="shared" si="32"/>
        <v>339</v>
      </c>
      <c r="C347" s="173">
        <v>1</v>
      </c>
      <c r="D347" s="173">
        <v>15</v>
      </c>
      <c r="E347" s="174">
        <v>3</v>
      </c>
      <c r="F347" s="3">
        <f t="shared" si="31"/>
        <v>12.2</v>
      </c>
      <c r="G347" s="3">
        <f t="shared" si="33"/>
        <v>6.8000000000000007</v>
      </c>
      <c r="H347" s="3">
        <f t="shared" si="34"/>
        <v>39.92</v>
      </c>
      <c r="I347" s="3">
        <f t="shared" si="35"/>
        <v>33.08</v>
      </c>
      <c r="J347" s="3">
        <f t="shared" si="36"/>
        <v>26.96</v>
      </c>
      <c r="K347" s="191">
        <v>-11</v>
      </c>
      <c r="L347" s="3">
        <v>-14</v>
      </c>
      <c r="M347" s="191">
        <v>4.4000000000000004</v>
      </c>
      <c r="N347" s="191">
        <v>0.6</v>
      </c>
      <c r="O347" s="191">
        <v>-2.8</v>
      </c>
    </row>
    <row r="348" spans="2:15" ht="17.25" x14ac:dyDescent="0.35">
      <c r="B348" s="172">
        <f t="shared" si="32"/>
        <v>340</v>
      </c>
      <c r="C348" s="173">
        <v>1</v>
      </c>
      <c r="D348" s="173">
        <v>15</v>
      </c>
      <c r="E348" s="174">
        <v>4</v>
      </c>
      <c r="F348" s="3">
        <f t="shared" si="31"/>
        <v>10.399999999999999</v>
      </c>
      <c r="G348" s="3">
        <f t="shared" si="33"/>
        <v>6.8000000000000007</v>
      </c>
      <c r="H348" s="3">
        <f t="shared" si="34"/>
        <v>39.92</v>
      </c>
      <c r="I348" s="3">
        <f t="shared" si="35"/>
        <v>33.08</v>
      </c>
      <c r="J348" s="3">
        <f t="shared" si="36"/>
        <v>24.08</v>
      </c>
      <c r="K348" s="191">
        <v>-12</v>
      </c>
      <c r="L348" s="3">
        <v>-14</v>
      </c>
      <c r="M348" s="191">
        <v>4.4000000000000004</v>
      </c>
      <c r="N348" s="191">
        <v>0.6</v>
      </c>
      <c r="O348" s="191">
        <v>-4.4000000000000004</v>
      </c>
    </row>
    <row r="349" spans="2:15" ht="17.25" x14ac:dyDescent="0.35">
      <c r="B349" s="172">
        <f t="shared" si="32"/>
        <v>341</v>
      </c>
      <c r="C349" s="173">
        <v>1</v>
      </c>
      <c r="D349" s="173">
        <v>15</v>
      </c>
      <c r="E349" s="174">
        <v>5</v>
      </c>
      <c r="F349" s="3">
        <f t="shared" si="31"/>
        <v>10.399999999999999</v>
      </c>
      <c r="G349" s="3">
        <f t="shared" si="33"/>
        <v>8.5999999999999979</v>
      </c>
      <c r="H349" s="3">
        <f t="shared" si="34"/>
        <v>39.92</v>
      </c>
      <c r="I349" s="3">
        <f t="shared" si="35"/>
        <v>30.92</v>
      </c>
      <c r="J349" s="3">
        <f t="shared" si="36"/>
        <v>24.98</v>
      </c>
      <c r="K349" s="191">
        <v>-12</v>
      </c>
      <c r="L349" s="3">
        <v>-13</v>
      </c>
      <c r="M349" s="191">
        <v>4.4000000000000004</v>
      </c>
      <c r="N349" s="191">
        <v>-0.6</v>
      </c>
      <c r="O349" s="191">
        <v>-3.9</v>
      </c>
    </row>
    <row r="350" spans="2:15" ht="17.25" x14ac:dyDescent="0.35">
      <c r="B350" s="172">
        <f t="shared" si="32"/>
        <v>342</v>
      </c>
      <c r="C350" s="173">
        <v>1</v>
      </c>
      <c r="D350" s="173">
        <v>15</v>
      </c>
      <c r="E350" s="174">
        <v>6</v>
      </c>
      <c r="F350" s="3">
        <f t="shared" si="31"/>
        <v>12.2</v>
      </c>
      <c r="G350" s="3">
        <f t="shared" si="33"/>
        <v>8.5999999999999979</v>
      </c>
      <c r="H350" s="3">
        <f t="shared" si="34"/>
        <v>41</v>
      </c>
      <c r="I350" s="3">
        <f t="shared" si="35"/>
        <v>28.04</v>
      </c>
      <c r="J350" s="3">
        <f t="shared" si="36"/>
        <v>21.02</v>
      </c>
      <c r="K350" s="191">
        <v>-11</v>
      </c>
      <c r="L350" s="3">
        <v>-13</v>
      </c>
      <c r="M350" s="191">
        <v>5</v>
      </c>
      <c r="N350" s="191">
        <v>-2.2000000000000002</v>
      </c>
      <c r="O350" s="191">
        <v>-6.1</v>
      </c>
    </row>
    <row r="351" spans="2:15" ht="17.25" x14ac:dyDescent="0.35">
      <c r="B351" s="172">
        <f t="shared" si="32"/>
        <v>343</v>
      </c>
      <c r="C351" s="173">
        <v>1</v>
      </c>
      <c r="D351" s="173">
        <v>15</v>
      </c>
      <c r="E351" s="174">
        <v>7</v>
      </c>
      <c r="F351" s="3">
        <f t="shared" si="31"/>
        <v>14</v>
      </c>
      <c r="G351" s="3">
        <f t="shared" si="33"/>
        <v>8.5999999999999979</v>
      </c>
      <c r="H351" s="3">
        <f t="shared" si="34"/>
        <v>42.08</v>
      </c>
      <c r="I351" s="3">
        <f t="shared" si="35"/>
        <v>28.94</v>
      </c>
      <c r="J351" s="3">
        <f t="shared" si="36"/>
        <v>21.02</v>
      </c>
      <c r="K351" s="191">
        <v>-10</v>
      </c>
      <c r="L351" s="3">
        <v>-13</v>
      </c>
      <c r="M351" s="191">
        <v>5.6</v>
      </c>
      <c r="N351" s="191">
        <v>-1.7</v>
      </c>
      <c r="O351" s="191">
        <v>-6.1</v>
      </c>
    </row>
    <row r="352" spans="2:15" ht="17.25" x14ac:dyDescent="0.35">
      <c r="B352" s="172">
        <f t="shared" si="32"/>
        <v>344</v>
      </c>
      <c r="C352" s="173">
        <v>1</v>
      </c>
      <c r="D352" s="173">
        <v>15</v>
      </c>
      <c r="E352" s="174">
        <v>8</v>
      </c>
      <c r="F352" s="3">
        <f t="shared" si="31"/>
        <v>15.8</v>
      </c>
      <c r="G352" s="3">
        <f t="shared" si="33"/>
        <v>8.5999999999999979</v>
      </c>
      <c r="H352" s="3">
        <f t="shared" si="34"/>
        <v>41</v>
      </c>
      <c r="I352" s="3">
        <f t="shared" si="35"/>
        <v>30.02</v>
      </c>
      <c r="J352" s="3">
        <f t="shared" si="36"/>
        <v>21.02</v>
      </c>
      <c r="K352" s="191">
        <v>-9</v>
      </c>
      <c r="L352" s="3">
        <v>-13</v>
      </c>
      <c r="M352" s="191">
        <v>5</v>
      </c>
      <c r="N352" s="191">
        <v>-1.1000000000000001</v>
      </c>
      <c r="O352" s="191">
        <v>-6.1</v>
      </c>
    </row>
    <row r="353" spans="2:15" ht="17.25" x14ac:dyDescent="0.35">
      <c r="B353" s="172">
        <f t="shared" si="32"/>
        <v>345</v>
      </c>
      <c r="C353" s="173">
        <v>1</v>
      </c>
      <c r="D353" s="173">
        <v>15</v>
      </c>
      <c r="E353" s="174">
        <v>9</v>
      </c>
      <c r="F353" s="3">
        <f t="shared" si="31"/>
        <v>12.2</v>
      </c>
      <c r="G353" s="3">
        <f t="shared" si="33"/>
        <v>10.399999999999999</v>
      </c>
      <c r="H353" s="3">
        <f t="shared" si="34"/>
        <v>42.980000000000004</v>
      </c>
      <c r="I353" s="3">
        <f t="shared" si="35"/>
        <v>33.979999999999997</v>
      </c>
      <c r="J353" s="3">
        <f t="shared" si="36"/>
        <v>30.02</v>
      </c>
      <c r="K353" s="191">
        <v>-11</v>
      </c>
      <c r="L353" s="3">
        <v>-12</v>
      </c>
      <c r="M353" s="191">
        <v>6.1</v>
      </c>
      <c r="N353" s="191">
        <v>1.1000000000000001</v>
      </c>
      <c r="O353" s="191">
        <v>-1.1000000000000001</v>
      </c>
    </row>
    <row r="354" spans="2:15" ht="17.25" x14ac:dyDescent="0.35">
      <c r="B354" s="172">
        <f t="shared" si="32"/>
        <v>346</v>
      </c>
      <c r="C354" s="173">
        <v>1</v>
      </c>
      <c r="D354" s="173">
        <v>15</v>
      </c>
      <c r="E354" s="174">
        <v>10</v>
      </c>
      <c r="F354" s="3">
        <f t="shared" si="31"/>
        <v>17.600000000000001</v>
      </c>
      <c r="G354" s="3">
        <f t="shared" si="33"/>
        <v>12.2</v>
      </c>
      <c r="H354" s="3">
        <f t="shared" si="34"/>
        <v>44.06</v>
      </c>
      <c r="I354" s="3">
        <f t="shared" si="35"/>
        <v>33.08</v>
      </c>
      <c r="J354" s="3">
        <f t="shared" si="36"/>
        <v>35.96</v>
      </c>
      <c r="K354" s="191">
        <v>-8</v>
      </c>
      <c r="L354" s="3">
        <v>-11</v>
      </c>
      <c r="M354" s="191">
        <v>6.7</v>
      </c>
      <c r="N354" s="191">
        <v>0.6</v>
      </c>
      <c r="O354" s="191">
        <v>2.2000000000000002</v>
      </c>
    </row>
    <row r="355" spans="2:15" ht="17.25" x14ac:dyDescent="0.35">
      <c r="B355" s="172">
        <f t="shared" si="32"/>
        <v>347</v>
      </c>
      <c r="C355" s="173">
        <v>1</v>
      </c>
      <c r="D355" s="173">
        <v>15</v>
      </c>
      <c r="E355" s="174">
        <v>11</v>
      </c>
      <c r="F355" s="3">
        <f t="shared" si="31"/>
        <v>26.6</v>
      </c>
      <c r="G355" s="3">
        <f t="shared" si="33"/>
        <v>12.2</v>
      </c>
      <c r="H355" s="3">
        <f t="shared" si="34"/>
        <v>44.06</v>
      </c>
      <c r="I355" s="3">
        <f t="shared" si="35"/>
        <v>37.04</v>
      </c>
      <c r="J355" s="3">
        <f t="shared" si="36"/>
        <v>41</v>
      </c>
      <c r="K355" s="191">
        <v>-3</v>
      </c>
      <c r="L355" s="3">
        <v>-11</v>
      </c>
      <c r="M355" s="191">
        <v>6.7</v>
      </c>
      <c r="N355" s="191">
        <v>2.8</v>
      </c>
      <c r="O355" s="191">
        <v>5</v>
      </c>
    </row>
    <row r="356" spans="2:15" ht="17.25" x14ac:dyDescent="0.35">
      <c r="B356" s="172">
        <f t="shared" si="32"/>
        <v>348</v>
      </c>
      <c r="C356" s="173">
        <v>1</v>
      </c>
      <c r="D356" s="173">
        <v>15</v>
      </c>
      <c r="E356" s="174">
        <v>12</v>
      </c>
      <c r="F356" s="3">
        <f t="shared" si="31"/>
        <v>41</v>
      </c>
      <c r="G356" s="3">
        <f t="shared" si="33"/>
        <v>12.2</v>
      </c>
      <c r="H356" s="3">
        <f t="shared" si="34"/>
        <v>44.96</v>
      </c>
      <c r="I356" s="3">
        <f t="shared" si="35"/>
        <v>39.019999999999996</v>
      </c>
      <c r="J356" s="3">
        <f t="shared" si="36"/>
        <v>46.04</v>
      </c>
      <c r="K356" s="191">
        <v>5</v>
      </c>
      <c r="L356" s="3">
        <v>-11</v>
      </c>
      <c r="M356" s="191">
        <v>7.2</v>
      </c>
      <c r="N356" s="191">
        <v>3.9</v>
      </c>
      <c r="O356" s="191">
        <v>7.8</v>
      </c>
    </row>
    <row r="357" spans="2:15" ht="17.25" x14ac:dyDescent="0.35">
      <c r="B357" s="172">
        <f t="shared" si="32"/>
        <v>349</v>
      </c>
      <c r="C357" s="173">
        <v>1</v>
      </c>
      <c r="D357" s="173">
        <v>15</v>
      </c>
      <c r="E357" s="174">
        <v>13</v>
      </c>
      <c r="F357" s="3">
        <f t="shared" si="31"/>
        <v>35.6</v>
      </c>
      <c r="G357" s="3">
        <f t="shared" si="33"/>
        <v>15.8</v>
      </c>
      <c r="H357" s="3">
        <f t="shared" si="34"/>
        <v>44.96</v>
      </c>
      <c r="I357" s="3">
        <f t="shared" si="35"/>
        <v>39.92</v>
      </c>
      <c r="J357" s="3">
        <f t="shared" si="36"/>
        <v>50</v>
      </c>
      <c r="K357" s="191">
        <v>2</v>
      </c>
      <c r="L357" s="3">
        <v>-9</v>
      </c>
      <c r="M357" s="191">
        <v>7.2</v>
      </c>
      <c r="N357" s="191">
        <v>4.4000000000000004</v>
      </c>
      <c r="O357" s="191">
        <v>10</v>
      </c>
    </row>
    <row r="358" spans="2:15" ht="17.25" x14ac:dyDescent="0.35">
      <c r="B358" s="172">
        <f t="shared" si="32"/>
        <v>350</v>
      </c>
      <c r="C358" s="173">
        <v>1</v>
      </c>
      <c r="D358" s="173">
        <v>15</v>
      </c>
      <c r="E358" s="174">
        <v>14</v>
      </c>
      <c r="F358" s="3">
        <f t="shared" si="31"/>
        <v>42.8</v>
      </c>
      <c r="G358" s="3">
        <f t="shared" si="33"/>
        <v>17.600000000000001</v>
      </c>
      <c r="H358" s="3">
        <f t="shared" si="34"/>
        <v>46.94</v>
      </c>
      <c r="I358" s="3">
        <f t="shared" si="35"/>
        <v>42.980000000000004</v>
      </c>
      <c r="J358" s="3">
        <f t="shared" si="36"/>
        <v>53.06</v>
      </c>
      <c r="K358" s="191">
        <v>6</v>
      </c>
      <c r="L358" s="3">
        <v>-8</v>
      </c>
      <c r="M358" s="191">
        <v>8.3000000000000007</v>
      </c>
      <c r="N358" s="191">
        <v>6.1</v>
      </c>
      <c r="O358" s="191">
        <v>11.7</v>
      </c>
    </row>
    <row r="359" spans="2:15" ht="17.25" x14ac:dyDescent="0.35">
      <c r="B359" s="172">
        <f t="shared" si="32"/>
        <v>351</v>
      </c>
      <c r="C359" s="173">
        <v>1</v>
      </c>
      <c r="D359" s="173">
        <v>15</v>
      </c>
      <c r="E359" s="174">
        <v>15</v>
      </c>
      <c r="F359" s="3">
        <f t="shared" si="31"/>
        <v>42.8</v>
      </c>
      <c r="G359" s="3">
        <f t="shared" si="33"/>
        <v>17.600000000000001</v>
      </c>
      <c r="H359" s="3">
        <f t="shared" si="34"/>
        <v>46.04</v>
      </c>
      <c r="I359" s="3">
        <f t="shared" si="35"/>
        <v>42.980000000000004</v>
      </c>
      <c r="J359" s="3">
        <f t="shared" si="36"/>
        <v>53.96</v>
      </c>
      <c r="K359" s="191">
        <v>6</v>
      </c>
      <c r="L359" s="3">
        <v>-8</v>
      </c>
      <c r="M359" s="191">
        <v>7.8</v>
      </c>
      <c r="N359" s="191">
        <v>6.1</v>
      </c>
      <c r="O359" s="191">
        <v>12.2</v>
      </c>
    </row>
    <row r="360" spans="2:15" ht="17.25" x14ac:dyDescent="0.35">
      <c r="B360" s="172">
        <f t="shared" si="32"/>
        <v>352</v>
      </c>
      <c r="C360" s="173">
        <v>1</v>
      </c>
      <c r="D360" s="173">
        <v>15</v>
      </c>
      <c r="E360" s="174">
        <v>16</v>
      </c>
      <c r="F360" s="3">
        <f t="shared" si="31"/>
        <v>44.6</v>
      </c>
      <c r="G360" s="3">
        <f t="shared" si="33"/>
        <v>19.399999999999999</v>
      </c>
      <c r="H360" s="3">
        <f t="shared" si="34"/>
        <v>46.04</v>
      </c>
      <c r="I360" s="3">
        <f t="shared" si="35"/>
        <v>42.980000000000004</v>
      </c>
      <c r="J360" s="3">
        <f t="shared" si="36"/>
        <v>53.06</v>
      </c>
      <c r="K360" s="191">
        <v>7</v>
      </c>
      <c r="L360" s="3">
        <v>-7</v>
      </c>
      <c r="M360" s="191">
        <v>7.8</v>
      </c>
      <c r="N360" s="191">
        <v>6.1</v>
      </c>
      <c r="O360" s="191">
        <v>11.7</v>
      </c>
    </row>
    <row r="361" spans="2:15" ht="17.25" x14ac:dyDescent="0.35">
      <c r="B361" s="172">
        <f t="shared" si="32"/>
        <v>353</v>
      </c>
      <c r="C361" s="173">
        <v>1</v>
      </c>
      <c r="D361" s="173">
        <v>15</v>
      </c>
      <c r="E361" s="174">
        <v>17</v>
      </c>
      <c r="F361" s="3">
        <f t="shared" si="31"/>
        <v>39.200000000000003</v>
      </c>
      <c r="G361" s="3">
        <f t="shared" si="33"/>
        <v>15.8</v>
      </c>
      <c r="H361" s="3">
        <f t="shared" si="34"/>
        <v>44.96</v>
      </c>
      <c r="I361" s="3">
        <f t="shared" si="35"/>
        <v>35.96</v>
      </c>
      <c r="J361" s="3">
        <f t="shared" si="36"/>
        <v>50</v>
      </c>
      <c r="K361" s="191">
        <v>4</v>
      </c>
      <c r="L361" s="3">
        <v>-9</v>
      </c>
      <c r="M361" s="191">
        <v>7.2</v>
      </c>
      <c r="N361" s="191">
        <v>2.2000000000000002</v>
      </c>
      <c r="O361" s="191">
        <v>10</v>
      </c>
    </row>
    <row r="362" spans="2:15" ht="17.25" x14ac:dyDescent="0.35">
      <c r="B362" s="172">
        <f t="shared" si="32"/>
        <v>354</v>
      </c>
      <c r="C362" s="173">
        <v>1</v>
      </c>
      <c r="D362" s="173">
        <v>15</v>
      </c>
      <c r="E362" s="174">
        <v>18</v>
      </c>
      <c r="F362" s="3">
        <f t="shared" si="31"/>
        <v>37.4</v>
      </c>
      <c r="G362" s="3">
        <f t="shared" si="33"/>
        <v>12.2</v>
      </c>
      <c r="H362" s="3">
        <f t="shared" si="34"/>
        <v>44.06</v>
      </c>
      <c r="I362" s="3">
        <f t="shared" si="35"/>
        <v>35.96</v>
      </c>
      <c r="J362" s="3">
        <f t="shared" si="36"/>
        <v>44.06</v>
      </c>
      <c r="K362" s="191">
        <v>3</v>
      </c>
      <c r="L362" s="3">
        <v>-11</v>
      </c>
      <c r="M362" s="191">
        <v>6.7</v>
      </c>
      <c r="N362" s="191">
        <v>2.2000000000000002</v>
      </c>
      <c r="O362" s="191">
        <v>6.7</v>
      </c>
    </row>
    <row r="363" spans="2:15" ht="17.25" x14ac:dyDescent="0.35">
      <c r="B363" s="172">
        <f t="shared" si="32"/>
        <v>355</v>
      </c>
      <c r="C363" s="173">
        <v>1</v>
      </c>
      <c r="D363" s="173">
        <v>15</v>
      </c>
      <c r="E363" s="174">
        <v>19</v>
      </c>
      <c r="F363" s="3">
        <f t="shared" si="31"/>
        <v>32</v>
      </c>
      <c r="G363" s="3">
        <f t="shared" si="33"/>
        <v>10.399999999999999</v>
      </c>
      <c r="H363" s="3">
        <f t="shared" si="34"/>
        <v>44.96</v>
      </c>
      <c r="I363" s="3">
        <f t="shared" si="35"/>
        <v>33.08</v>
      </c>
      <c r="J363" s="3">
        <f t="shared" si="36"/>
        <v>37.04</v>
      </c>
      <c r="K363" s="191">
        <v>0</v>
      </c>
      <c r="L363" s="3">
        <v>-12</v>
      </c>
      <c r="M363" s="191">
        <v>7.2</v>
      </c>
      <c r="N363" s="191">
        <v>0.6</v>
      </c>
      <c r="O363" s="191">
        <v>2.8</v>
      </c>
    </row>
    <row r="364" spans="2:15" ht="17.25" x14ac:dyDescent="0.35">
      <c r="B364" s="172">
        <f t="shared" si="32"/>
        <v>356</v>
      </c>
      <c r="C364" s="173">
        <v>1</v>
      </c>
      <c r="D364" s="173">
        <v>15</v>
      </c>
      <c r="E364" s="174">
        <v>20</v>
      </c>
      <c r="F364" s="3">
        <f t="shared" si="31"/>
        <v>30.2</v>
      </c>
      <c r="G364" s="3">
        <f t="shared" si="33"/>
        <v>8.5999999999999979</v>
      </c>
      <c r="H364" s="3">
        <f t="shared" si="34"/>
        <v>44.96</v>
      </c>
      <c r="I364" s="3">
        <f t="shared" si="35"/>
        <v>32</v>
      </c>
      <c r="J364" s="3">
        <f t="shared" si="36"/>
        <v>35.96</v>
      </c>
      <c r="K364" s="191">
        <v>-1</v>
      </c>
      <c r="L364" s="3">
        <v>-13</v>
      </c>
      <c r="M364" s="191">
        <v>7.2</v>
      </c>
      <c r="N364" s="191">
        <v>0</v>
      </c>
      <c r="O364" s="191">
        <v>2.2000000000000002</v>
      </c>
    </row>
    <row r="365" spans="2:15" ht="17.25" x14ac:dyDescent="0.35">
      <c r="B365" s="172">
        <f t="shared" si="32"/>
        <v>357</v>
      </c>
      <c r="C365" s="173">
        <v>1</v>
      </c>
      <c r="D365" s="173">
        <v>15</v>
      </c>
      <c r="E365" s="174">
        <v>21</v>
      </c>
      <c r="F365" s="3">
        <f t="shared" si="31"/>
        <v>30.2</v>
      </c>
      <c r="G365" s="3">
        <f t="shared" si="33"/>
        <v>10.399999999999999</v>
      </c>
      <c r="H365" s="3">
        <f t="shared" si="34"/>
        <v>44.06</v>
      </c>
      <c r="I365" s="3">
        <f t="shared" si="35"/>
        <v>30.92</v>
      </c>
      <c r="J365" s="3">
        <f t="shared" si="36"/>
        <v>33.08</v>
      </c>
      <c r="K365" s="191">
        <v>-1</v>
      </c>
      <c r="L365" s="3">
        <v>-12</v>
      </c>
      <c r="M365" s="191">
        <v>6.7</v>
      </c>
      <c r="N365" s="191">
        <v>-0.6</v>
      </c>
      <c r="O365" s="191">
        <v>0.6</v>
      </c>
    </row>
    <row r="366" spans="2:15" ht="17.25" x14ac:dyDescent="0.35">
      <c r="B366" s="172">
        <f t="shared" si="32"/>
        <v>358</v>
      </c>
      <c r="C366" s="173">
        <v>1</v>
      </c>
      <c r="D366" s="173">
        <v>15</v>
      </c>
      <c r="E366" s="174">
        <v>22</v>
      </c>
      <c r="F366" s="3">
        <f t="shared" si="31"/>
        <v>15.8</v>
      </c>
      <c r="G366" s="3">
        <f t="shared" si="33"/>
        <v>17.600000000000001</v>
      </c>
      <c r="H366" s="3">
        <f t="shared" si="34"/>
        <v>44.06</v>
      </c>
      <c r="I366" s="3">
        <f t="shared" si="35"/>
        <v>30.92</v>
      </c>
      <c r="J366" s="3">
        <f t="shared" si="36"/>
        <v>35.06</v>
      </c>
      <c r="K366" s="191">
        <v>-9</v>
      </c>
      <c r="L366" s="3">
        <v>-8</v>
      </c>
      <c r="M366" s="191">
        <v>6.7</v>
      </c>
      <c r="N366" s="191">
        <v>-0.6</v>
      </c>
      <c r="O366" s="191">
        <v>1.7</v>
      </c>
    </row>
    <row r="367" spans="2:15" ht="17.25" x14ac:dyDescent="0.35">
      <c r="B367" s="172">
        <f t="shared" si="32"/>
        <v>359</v>
      </c>
      <c r="C367" s="173">
        <v>1</v>
      </c>
      <c r="D367" s="173">
        <v>15</v>
      </c>
      <c r="E367" s="174">
        <v>23</v>
      </c>
      <c r="F367" s="3">
        <f t="shared" si="31"/>
        <v>12.2</v>
      </c>
      <c r="G367" s="3">
        <f t="shared" si="33"/>
        <v>14</v>
      </c>
      <c r="H367" s="3">
        <f t="shared" si="34"/>
        <v>42.980000000000004</v>
      </c>
      <c r="I367" s="3">
        <f t="shared" si="35"/>
        <v>30.02</v>
      </c>
      <c r="J367" s="3">
        <f t="shared" si="36"/>
        <v>35.06</v>
      </c>
      <c r="K367" s="191">
        <v>-11</v>
      </c>
      <c r="L367" s="3">
        <v>-10</v>
      </c>
      <c r="M367" s="191">
        <v>6.1</v>
      </c>
      <c r="N367" s="191">
        <v>-1.1000000000000001</v>
      </c>
      <c r="O367" s="191">
        <v>1.7</v>
      </c>
    </row>
    <row r="368" spans="2:15" ht="17.25" x14ac:dyDescent="0.35">
      <c r="B368" s="172">
        <f t="shared" si="32"/>
        <v>360</v>
      </c>
      <c r="C368" s="173">
        <v>1</v>
      </c>
      <c r="D368" s="173">
        <v>15</v>
      </c>
      <c r="E368" s="174">
        <v>24</v>
      </c>
      <c r="F368" s="3">
        <f t="shared" si="31"/>
        <v>12.2</v>
      </c>
      <c r="G368" s="3">
        <f t="shared" si="33"/>
        <v>10.399999999999999</v>
      </c>
      <c r="H368" s="3">
        <f t="shared" si="34"/>
        <v>42.08</v>
      </c>
      <c r="I368" s="3">
        <f t="shared" si="35"/>
        <v>30.02</v>
      </c>
      <c r="J368" s="3">
        <f t="shared" si="36"/>
        <v>32</v>
      </c>
      <c r="K368" s="191">
        <v>-11</v>
      </c>
      <c r="L368" s="3">
        <v>-12</v>
      </c>
      <c r="M368" s="191">
        <v>5.6</v>
      </c>
      <c r="N368" s="191">
        <v>-1.1000000000000001</v>
      </c>
      <c r="O368" s="191">
        <v>0</v>
      </c>
    </row>
    <row r="369" spans="2:15" ht="17.25" x14ac:dyDescent="0.35">
      <c r="B369" s="172">
        <f t="shared" si="32"/>
        <v>361</v>
      </c>
      <c r="C369" s="173">
        <v>1</v>
      </c>
      <c r="D369" s="173">
        <v>16</v>
      </c>
      <c r="E369" s="174">
        <v>1</v>
      </c>
      <c r="F369" s="3">
        <f t="shared" si="31"/>
        <v>12.2</v>
      </c>
      <c r="G369" s="3">
        <f t="shared" si="33"/>
        <v>6.8000000000000007</v>
      </c>
      <c r="H369" s="3">
        <f t="shared" si="34"/>
        <v>42.08</v>
      </c>
      <c r="I369" s="3">
        <f t="shared" si="35"/>
        <v>30.02</v>
      </c>
      <c r="J369" s="3">
        <f t="shared" si="36"/>
        <v>33.08</v>
      </c>
      <c r="K369" s="191">
        <v>-11</v>
      </c>
      <c r="L369" s="3">
        <v>-14</v>
      </c>
      <c r="M369" s="191">
        <v>5.6</v>
      </c>
      <c r="N369" s="191">
        <v>-1.1000000000000001</v>
      </c>
      <c r="O369" s="191">
        <v>0.6</v>
      </c>
    </row>
    <row r="370" spans="2:15" ht="17.25" x14ac:dyDescent="0.35">
      <c r="B370" s="172">
        <f t="shared" si="32"/>
        <v>362</v>
      </c>
      <c r="C370" s="173">
        <v>1</v>
      </c>
      <c r="D370" s="173">
        <v>16</v>
      </c>
      <c r="E370" s="174">
        <v>2</v>
      </c>
      <c r="F370" s="3">
        <f t="shared" si="31"/>
        <v>12.2</v>
      </c>
      <c r="G370" s="3">
        <f t="shared" si="33"/>
        <v>3.1999999999999993</v>
      </c>
      <c r="H370" s="3">
        <f t="shared" si="34"/>
        <v>41</v>
      </c>
      <c r="I370" s="3">
        <f t="shared" si="35"/>
        <v>30.02</v>
      </c>
      <c r="J370" s="3">
        <f t="shared" si="36"/>
        <v>35.06</v>
      </c>
      <c r="K370" s="191">
        <v>-11</v>
      </c>
      <c r="L370" s="3">
        <v>-16</v>
      </c>
      <c r="M370" s="191">
        <v>5</v>
      </c>
      <c r="N370" s="191">
        <v>-1.1000000000000001</v>
      </c>
      <c r="O370" s="191">
        <v>1.7</v>
      </c>
    </row>
    <row r="371" spans="2:15" ht="17.25" x14ac:dyDescent="0.35">
      <c r="B371" s="172">
        <f t="shared" si="32"/>
        <v>363</v>
      </c>
      <c r="C371" s="173">
        <v>1</v>
      </c>
      <c r="D371" s="173">
        <v>16</v>
      </c>
      <c r="E371" s="174">
        <v>3</v>
      </c>
      <c r="F371" s="3">
        <f t="shared" si="31"/>
        <v>14</v>
      </c>
      <c r="G371" s="3">
        <f t="shared" si="33"/>
        <v>1.3999999999999986</v>
      </c>
      <c r="H371" s="3">
        <f t="shared" si="34"/>
        <v>39.92</v>
      </c>
      <c r="I371" s="3">
        <f t="shared" si="35"/>
        <v>30.92</v>
      </c>
      <c r="J371" s="3">
        <f t="shared" si="36"/>
        <v>33.979999999999997</v>
      </c>
      <c r="K371" s="191">
        <v>-10</v>
      </c>
      <c r="L371" s="3">
        <v>-17</v>
      </c>
      <c r="M371" s="191">
        <v>4.4000000000000004</v>
      </c>
      <c r="N371" s="191">
        <v>-0.6</v>
      </c>
      <c r="O371" s="191">
        <v>1.1000000000000001</v>
      </c>
    </row>
    <row r="372" spans="2:15" ht="17.25" x14ac:dyDescent="0.35">
      <c r="B372" s="172">
        <f t="shared" si="32"/>
        <v>364</v>
      </c>
      <c r="C372" s="173">
        <v>1</v>
      </c>
      <c r="D372" s="173">
        <v>16</v>
      </c>
      <c r="E372" s="174">
        <v>4</v>
      </c>
      <c r="F372" s="3">
        <f t="shared" si="31"/>
        <v>14</v>
      </c>
      <c r="G372" s="3">
        <f t="shared" si="33"/>
        <v>3.1999999999999993</v>
      </c>
      <c r="H372" s="3">
        <f t="shared" si="34"/>
        <v>39.92</v>
      </c>
      <c r="I372" s="3">
        <f t="shared" si="35"/>
        <v>30.02</v>
      </c>
      <c r="J372" s="3">
        <f t="shared" si="36"/>
        <v>33.979999999999997</v>
      </c>
      <c r="K372" s="191">
        <v>-10</v>
      </c>
      <c r="L372" s="3">
        <v>-16</v>
      </c>
      <c r="M372" s="191">
        <v>4.4000000000000004</v>
      </c>
      <c r="N372" s="191">
        <v>-1.1000000000000001</v>
      </c>
      <c r="O372" s="191">
        <v>1.1000000000000001</v>
      </c>
    </row>
    <row r="373" spans="2:15" ht="17.25" x14ac:dyDescent="0.35">
      <c r="B373" s="172">
        <f t="shared" si="32"/>
        <v>365</v>
      </c>
      <c r="C373" s="173">
        <v>1</v>
      </c>
      <c r="D373" s="173">
        <v>16</v>
      </c>
      <c r="E373" s="174">
        <v>5</v>
      </c>
      <c r="F373" s="3">
        <f t="shared" si="31"/>
        <v>12.2</v>
      </c>
      <c r="G373" s="3">
        <f t="shared" si="33"/>
        <v>1.3999999999999986</v>
      </c>
      <c r="H373" s="3">
        <f t="shared" si="34"/>
        <v>39.92</v>
      </c>
      <c r="I373" s="3">
        <f t="shared" si="35"/>
        <v>30.02</v>
      </c>
      <c r="J373" s="3">
        <f t="shared" si="36"/>
        <v>35.06</v>
      </c>
      <c r="K373" s="191">
        <v>-11</v>
      </c>
      <c r="L373" s="3">
        <v>-17</v>
      </c>
      <c r="M373" s="191">
        <v>4.4000000000000004</v>
      </c>
      <c r="N373" s="191">
        <v>-1.1000000000000001</v>
      </c>
      <c r="O373" s="191">
        <v>1.7</v>
      </c>
    </row>
    <row r="374" spans="2:15" ht="17.25" x14ac:dyDescent="0.35">
      <c r="B374" s="172">
        <f t="shared" si="32"/>
        <v>366</v>
      </c>
      <c r="C374" s="173">
        <v>1</v>
      </c>
      <c r="D374" s="173">
        <v>16</v>
      </c>
      <c r="E374" s="174">
        <v>6</v>
      </c>
      <c r="F374" s="3">
        <f t="shared" si="31"/>
        <v>12.2</v>
      </c>
      <c r="G374" s="3">
        <f t="shared" si="33"/>
        <v>3.1999999999999993</v>
      </c>
      <c r="H374" s="3">
        <f t="shared" si="34"/>
        <v>39.019999999999996</v>
      </c>
      <c r="I374" s="3">
        <f t="shared" si="35"/>
        <v>32</v>
      </c>
      <c r="J374" s="3">
        <f t="shared" si="36"/>
        <v>37.04</v>
      </c>
      <c r="K374" s="191">
        <v>-11</v>
      </c>
      <c r="L374" s="3">
        <v>-16</v>
      </c>
      <c r="M374" s="191">
        <v>3.9</v>
      </c>
      <c r="N374" s="191">
        <v>0</v>
      </c>
      <c r="O374" s="191">
        <v>2.8</v>
      </c>
    </row>
    <row r="375" spans="2:15" ht="17.25" x14ac:dyDescent="0.35">
      <c r="B375" s="172">
        <f t="shared" si="32"/>
        <v>367</v>
      </c>
      <c r="C375" s="173">
        <v>1</v>
      </c>
      <c r="D375" s="173">
        <v>16</v>
      </c>
      <c r="E375" s="174">
        <v>7</v>
      </c>
      <c r="F375" s="3">
        <f t="shared" si="31"/>
        <v>14</v>
      </c>
      <c r="G375" s="3">
        <f t="shared" si="33"/>
        <v>6.8000000000000007</v>
      </c>
      <c r="H375" s="3">
        <f t="shared" si="34"/>
        <v>39.019999999999996</v>
      </c>
      <c r="I375" s="3">
        <f t="shared" si="35"/>
        <v>28.94</v>
      </c>
      <c r="J375" s="3">
        <f t="shared" si="36"/>
        <v>37.94</v>
      </c>
      <c r="K375" s="191">
        <v>-10</v>
      </c>
      <c r="L375" s="3">
        <v>-14</v>
      </c>
      <c r="M375" s="191">
        <v>3.9</v>
      </c>
      <c r="N375" s="191">
        <v>-1.7</v>
      </c>
      <c r="O375" s="191">
        <v>3.3</v>
      </c>
    </row>
    <row r="376" spans="2:15" ht="17.25" x14ac:dyDescent="0.35">
      <c r="B376" s="172">
        <f t="shared" si="32"/>
        <v>368</v>
      </c>
      <c r="C376" s="173">
        <v>1</v>
      </c>
      <c r="D376" s="173">
        <v>16</v>
      </c>
      <c r="E376" s="174">
        <v>8</v>
      </c>
      <c r="F376" s="3">
        <f t="shared" si="31"/>
        <v>15.8</v>
      </c>
      <c r="G376" s="3">
        <f t="shared" si="33"/>
        <v>8.5999999999999979</v>
      </c>
      <c r="H376" s="3">
        <f t="shared" si="34"/>
        <v>39.92</v>
      </c>
      <c r="I376" s="3">
        <f t="shared" si="35"/>
        <v>30.92</v>
      </c>
      <c r="J376" s="3">
        <f t="shared" si="36"/>
        <v>37.94</v>
      </c>
      <c r="K376" s="191">
        <v>-9</v>
      </c>
      <c r="L376" s="3">
        <v>-13</v>
      </c>
      <c r="M376" s="191">
        <v>4.4000000000000004</v>
      </c>
      <c r="N376" s="191">
        <v>-0.6</v>
      </c>
      <c r="O376" s="191">
        <v>3.3</v>
      </c>
    </row>
    <row r="377" spans="2:15" ht="17.25" x14ac:dyDescent="0.35">
      <c r="B377" s="172">
        <f t="shared" si="32"/>
        <v>369</v>
      </c>
      <c r="C377" s="173">
        <v>1</v>
      </c>
      <c r="D377" s="173">
        <v>16</v>
      </c>
      <c r="E377" s="174">
        <v>9</v>
      </c>
      <c r="F377" s="3">
        <f t="shared" si="31"/>
        <v>17.600000000000001</v>
      </c>
      <c r="G377" s="3">
        <f t="shared" si="33"/>
        <v>10.399999999999999</v>
      </c>
      <c r="H377" s="3">
        <f t="shared" si="34"/>
        <v>41</v>
      </c>
      <c r="I377" s="3">
        <f t="shared" si="35"/>
        <v>33.979999999999997</v>
      </c>
      <c r="J377" s="3">
        <f t="shared" si="36"/>
        <v>39.019999999999996</v>
      </c>
      <c r="K377" s="191">
        <v>-8</v>
      </c>
      <c r="L377" s="3">
        <v>-12</v>
      </c>
      <c r="M377" s="191">
        <v>5</v>
      </c>
      <c r="N377" s="191">
        <v>1.1000000000000001</v>
      </c>
      <c r="O377" s="191">
        <v>3.9</v>
      </c>
    </row>
    <row r="378" spans="2:15" ht="17.25" x14ac:dyDescent="0.35">
      <c r="B378" s="172">
        <f t="shared" si="32"/>
        <v>370</v>
      </c>
      <c r="C378" s="173">
        <v>1</v>
      </c>
      <c r="D378" s="173">
        <v>16</v>
      </c>
      <c r="E378" s="174">
        <v>10</v>
      </c>
      <c r="F378" s="3">
        <f t="shared" si="31"/>
        <v>19.399999999999999</v>
      </c>
      <c r="G378" s="3">
        <f t="shared" si="33"/>
        <v>15.8</v>
      </c>
      <c r="H378" s="3">
        <f t="shared" si="34"/>
        <v>42.980000000000004</v>
      </c>
      <c r="I378" s="3">
        <f t="shared" si="35"/>
        <v>37.94</v>
      </c>
      <c r="J378" s="3">
        <f t="shared" si="36"/>
        <v>39.92</v>
      </c>
      <c r="K378" s="191">
        <v>-7</v>
      </c>
      <c r="L378" s="3">
        <v>-9</v>
      </c>
      <c r="M378" s="191">
        <v>6.1</v>
      </c>
      <c r="N378" s="191">
        <v>3.3</v>
      </c>
      <c r="O378" s="191">
        <v>4.4000000000000004</v>
      </c>
    </row>
    <row r="379" spans="2:15" ht="17.25" x14ac:dyDescent="0.35">
      <c r="B379" s="172">
        <f t="shared" si="32"/>
        <v>371</v>
      </c>
      <c r="C379" s="173">
        <v>1</v>
      </c>
      <c r="D379" s="173">
        <v>16</v>
      </c>
      <c r="E379" s="174">
        <v>11</v>
      </c>
      <c r="F379" s="3">
        <f t="shared" si="31"/>
        <v>19.399999999999999</v>
      </c>
      <c r="G379" s="3">
        <f t="shared" si="33"/>
        <v>19.399999999999999</v>
      </c>
      <c r="H379" s="3">
        <f t="shared" si="34"/>
        <v>44.06</v>
      </c>
      <c r="I379" s="3">
        <f t="shared" si="35"/>
        <v>33.08</v>
      </c>
      <c r="J379" s="3">
        <f t="shared" si="36"/>
        <v>42.08</v>
      </c>
      <c r="K379" s="191">
        <v>-7</v>
      </c>
      <c r="L379" s="3">
        <v>-7</v>
      </c>
      <c r="M379" s="191">
        <v>6.7</v>
      </c>
      <c r="N379" s="191">
        <v>0.6</v>
      </c>
      <c r="O379" s="191">
        <v>5.6</v>
      </c>
    </row>
    <row r="380" spans="2:15" ht="17.25" x14ac:dyDescent="0.35">
      <c r="B380" s="172">
        <f t="shared" si="32"/>
        <v>372</v>
      </c>
      <c r="C380" s="173">
        <v>1</v>
      </c>
      <c r="D380" s="173">
        <v>16</v>
      </c>
      <c r="E380" s="174">
        <v>12</v>
      </c>
      <c r="F380" s="3">
        <f t="shared" si="31"/>
        <v>23</v>
      </c>
      <c r="G380" s="3">
        <f t="shared" si="33"/>
        <v>21.2</v>
      </c>
      <c r="H380" s="3">
        <f t="shared" si="34"/>
        <v>44.96</v>
      </c>
      <c r="I380" s="3">
        <f t="shared" si="35"/>
        <v>33.08</v>
      </c>
      <c r="J380" s="3">
        <f t="shared" si="36"/>
        <v>44.96</v>
      </c>
      <c r="K380" s="191">
        <v>-5</v>
      </c>
      <c r="L380" s="3">
        <v>-6</v>
      </c>
      <c r="M380" s="191">
        <v>7.2</v>
      </c>
      <c r="N380" s="191">
        <v>0.6</v>
      </c>
      <c r="O380" s="191">
        <v>7.2</v>
      </c>
    </row>
    <row r="381" spans="2:15" ht="17.25" x14ac:dyDescent="0.35">
      <c r="B381" s="172">
        <f t="shared" si="32"/>
        <v>373</v>
      </c>
      <c r="C381" s="173">
        <v>1</v>
      </c>
      <c r="D381" s="173">
        <v>16</v>
      </c>
      <c r="E381" s="174">
        <v>13</v>
      </c>
      <c r="F381" s="3">
        <f t="shared" si="31"/>
        <v>26.6</v>
      </c>
      <c r="G381" s="3">
        <f t="shared" si="33"/>
        <v>23</v>
      </c>
      <c r="H381" s="3">
        <f t="shared" si="34"/>
        <v>46.04</v>
      </c>
      <c r="I381" s="3">
        <f t="shared" si="35"/>
        <v>33.979999999999997</v>
      </c>
      <c r="J381" s="3">
        <f t="shared" si="36"/>
        <v>46.04</v>
      </c>
      <c r="K381" s="191">
        <v>-3</v>
      </c>
      <c r="L381" s="3">
        <v>-5</v>
      </c>
      <c r="M381" s="191">
        <v>7.8</v>
      </c>
      <c r="N381" s="191">
        <v>1.1000000000000001</v>
      </c>
      <c r="O381" s="191">
        <v>7.8</v>
      </c>
    </row>
    <row r="382" spans="2:15" ht="17.25" x14ac:dyDescent="0.35">
      <c r="B382" s="172">
        <f t="shared" si="32"/>
        <v>374</v>
      </c>
      <c r="C382" s="173">
        <v>1</v>
      </c>
      <c r="D382" s="173">
        <v>16</v>
      </c>
      <c r="E382" s="174">
        <v>14</v>
      </c>
      <c r="F382" s="3">
        <f t="shared" si="31"/>
        <v>33.799999999999997</v>
      </c>
      <c r="G382" s="3">
        <f t="shared" si="33"/>
        <v>24.8</v>
      </c>
      <c r="H382" s="3">
        <f t="shared" si="34"/>
        <v>46.94</v>
      </c>
      <c r="I382" s="3">
        <f t="shared" si="35"/>
        <v>32</v>
      </c>
      <c r="J382" s="3">
        <f t="shared" si="36"/>
        <v>42.980000000000004</v>
      </c>
      <c r="K382" s="191">
        <v>1</v>
      </c>
      <c r="L382" s="3">
        <v>-4</v>
      </c>
      <c r="M382" s="191">
        <v>8.3000000000000007</v>
      </c>
      <c r="N382" s="191">
        <v>0</v>
      </c>
      <c r="O382" s="191">
        <v>6.1</v>
      </c>
    </row>
    <row r="383" spans="2:15" ht="17.25" x14ac:dyDescent="0.35">
      <c r="B383" s="172">
        <f t="shared" si="32"/>
        <v>375</v>
      </c>
      <c r="C383" s="173">
        <v>1</v>
      </c>
      <c r="D383" s="173">
        <v>16</v>
      </c>
      <c r="E383" s="174">
        <v>15</v>
      </c>
      <c r="F383" s="3">
        <f t="shared" si="31"/>
        <v>41</v>
      </c>
      <c r="G383" s="3">
        <f t="shared" si="33"/>
        <v>26.6</v>
      </c>
      <c r="H383" s="3">
        <f t="shared" si="34"/>
        <v>48.019999999999996</v>
      </c>
      <c r="I383" s="3">
        <f t="shared" si="35"/>
        <v>33.979999999999997</v>
      </c>
      <c r="J383" s="3">
        <f t="shared" si="36"/>
        <v>37.04</v>
      </c>
      <c r="K383" s="191">
        <v>5</v>
      </c>
      <c r="L383" s="3">
        <v>-3</v>
      </c>
      <c r="M383" s="191">
        <v>8.9</v>
      </c>
      <c r="N383" s="191">
        <v>1.1000000000000001</v>
      </c>
      <c r="O383" s="191">
        <v>2.8</v>
      </c>
    </row>
    <row r="384" spans="2:15" ht="17.25" x14ac:dyDescent="0.35">
      <c r="B384" s="172">
        <f t="shared" si="32"/>
        <v>376</v>
      </c>
      <c r="C384" s="173">
        <v>1</v>
      </c>
      <c r="D384" s="173">
        <v>16</v>
      </c>
      <c r="E384" s="174">
        <v>16</v>
      </c>
      <c r="F384" s="3">
        <f t="shared" si="31"/>
        <v>33.799999999999997</v>
      </c>
      <c r="G384" s="3">
        <f t="shared" si="33"/>
        <v>28.4</v>
      </c>
      <c r="H384" s="3">
        <f t="shared" si="34"/>
        <v>46.94</v>
      </c>
      <c r="I384" s="3">
        <f t="shared" si="35"/>
        <v>35.06</v>
      </c>
      <c r="J384" s="3">
        <f t="shared" si="36"/>
        <v>33.08</v>
      </c>
      <c r="K384" s="191">
        <v>1</v>
      </c>
      <c r="L384" s="3">
        <v>-2</v>
      </c>
      <c r="M384" s="191">
        <v>8.3000000000000007</v>
      </c>
      <c r="N384" s="191">
        <v>1.7</v>
      </c>
      <c r="O384" s="191">
        <v>0.6</v>
      </c>
    </row>
    <row r="385" spans="2:15" ht="17.25" x14ac:dyDescent="0.35">
      <c r="B385" s="172">
        <f t="shared" si="32"/>
        <v>377</v>
      </c>
      <c r="C385" s="173">
        <v>1</v>
      </c>
      <c r="D385" s="173">
        <v>16</v>
      </c>
      <c r="E385" s="174">
        <v>17</v>
      </c>
      <c r="F385" s="3">
        <f t="shared" si="31"/>
        <v>30.2</v>
      </c>
      <c r="G385" s="3">
        <f t="shared" si="33"/>
        <v>26.6</v>
      </c>
      <c r="H385" s="3">
        <f t="shared" si="34"/>
        <v>46.04</v>
      </c>
      <c r="I385" s="3">
        <f t="shared" si="35"/>
        <v>33.08</v>
      </c>
      <c r="J385" s="3">
        <f t="shared" si="36"/>
        <v>30.92</v>
      </c>
      <c r="K385" s="191">
        <v>-1</v>
      </c>
      <c r="L385" s="3">
        <v>-3</v>
      </c>
      <c r="M385" s="191">
        <v>7.8</v>
      </c>
      <c r="N385" s="191">
        <v>0.6</v>
      </c>
      <c r="O385" s="191">
        <v>-0.6</v>
      </c>
    </row>
    <row r="386" spans="2:15" ht="17.25" x14ac:dyDescent="0.35">
      <c r="B386" s="172">
        <f t="shared" si="32"/>
        <v>378</v>
      </c>
      <c r="C386" s="173">
        <v>1</v>
      </c>
      <c r="D386" s="173">
        <v>16</v>
      </c>
      <c r="E386" s="174">
        <v>18</v>
      </c>
      <c r="F386" s="3">
        <f t="shared" si="31"/>
        <v>26.6</v>
      </c>
      <c r="G386" s="3">
        <f t="shared" si="33"/>
        <v>23</v>
      </c>
      <c r="H386" s="3">
        <f t="shared" si="34"/>
        <v>44.96</v>
      </c>
      <c r="I386" s="3">
        <f t="shared" si="35"/>
        <v>32</v>
      </c>
      <c r="J386" s="3">
        <f t="shared" si="36"/>
        <v>28.94</v>
      </c>
      <c r="K386" s="191">
        <v>-3</v>
      </c>
      <c r="L386" s="3">
        <v>-5</v>
      </c>
      <c r="M386" s="191">
        <v>7.2</v>
      </c>
      <c r="N386" s="191">
        <v>0</v>
      </c>
      <c r="O386" s="191">
        <v>-1.7</v>
      </c>
    </row>
    <row r="387" spans="2:15" ht="17.25" x14ac:dyDescent="0.35">
      <c r="B387" s="172">
        <f t="shared" si="32"/>
        <v>379</v>
      </c>
      <c r="C387" s="173">
        <v>1</v>
      </c>
      <c r="D387" s="173">
        <v>16</v>
      </c>
      <c r="E387" s="174">
        <v>19</v>
      </c>
      <c r="F387" s="3">
        <f t="shared" si="31"/>
        <v>28.4</v>
      </c>
      <c r="G387" s="3">
        <f t="shared" si="33"/>
        <v>21.2</v>
      </c>
      <c r="H387" s="3">
        <f t="shared" si="34"/>
        <v>44.06</v>
      </c>
      <c r="I387" s="3">
        <f t="shared" si="35"/>
        <v>30.92</v>
      </c>
      <c r="J387" s="3">
        <f t="shared" si="36"/>
        <v>30.02</v>
      </c>
      <c r="K387" s="191">
        <v>-2</v>
      </c>
      <c r="L387" s="3">
        <v>-6</v>
      </c>
      <c r="M387" s="191">
        <v>6.7</v>
      </c>
      <c r="N387" s="191">
        <v>-0.6</v>
      </c>
      <c r="O387" s="191">
        <v>-1.1000000000000001</v>
      </c>
    </row>
    <row r="388" spans="2:15" ht="17.25" x14ac:dyDescent="0.35">
      <c r="B388" s="172">
        <f t="shared" si="32"/>
        <v>380</v>
      </c>
      <c r="C388" s="173">
        <v>1</v>
      </c>
      <c r="D388" s="173">
        <v>16</v>
      </c>
      <c r="E388" s="174">
        <v>20</v>
      </c>
      <c r="F388" s="3">
        <f t="shared" si="31"/>
        <v>24.8</v>
      </c>
      <c r="G388" s="3">
        <f t="shared" si="33"/>
        <v>19.399999999999999</v>
      </c>
      <c r="H388" s="3">
        <f t="shared" si="34"/>
        <v>42.980000000000004</v>
      </c>
      <c r="I388" s="3">
        <f t="shared" si="35"/>
        <v>30.02</v>
      </c>
      <c r="J388" s="3">
        <f t="shared" si="36"/>
        <v>30.02</v>
      </c>
      <c r="K388" s="191">
        <v>-4</v>
      </c>
      <c r="L388" s="3">
        <v>-7</v>
      </c>
      <c r="M388" s="191">
        <v>6.1</v>
      </c>
      <c r="N388" s="191">
        <v>-1.1000000000000001</v>
      </c>
      <c r="O388" s="191">
        <v>-1.1000000000000001</v>
      </c>
    </row>
    <row r="389" spans="2:15" ht="17.25" x14ac:dyDescent="0.35">
      <c r="B389" s="172">
        <f t="shared" si="32"/>
        <v>381</v>
      </c>
      <c r="C389" s="173">
        <v>1</v>
      </c>
      <c r="D389" s="173">
        <v>16</v>
      </c>
      <c r="E389" s="174">
        <v>21</v>
      </c>
      <c r="F389" s="3">
        <f t="shared" si="31"/>
        <v>26.6</v>
      </c>
      <c r="G389" s="3">
        <f t="shared" si="33"/>
        <v>17.600000000000001</v>
      </c>
      <c r="H389" s="3">
        <f t="shared" si="34"/>
        <v>42.08</v>
      </c>
      <c r="I389" s="3">
        <f t="shared" si="35"/>
        <v>30.92</v>
      </c>
      <c r="J389" s="3">
        <f t="shared" si="36"/>
        <v>28.94</v>
      </c>
      <c r="K389" s="191">
        <v>-3</v>
      </c>
      <c r="L389" s="3">
        <v>-8</v>
      </c>
      <c r="M389" s="191">
        <v>5.6</v>
      </c>
      <c r="N389" s="191">
        <v>-0.6</v>
      </c>
      <c r="O389" s="191">
        <v>-1.7</v>
      </c>
    </row>
    <row r="390" spans="2:15" ht="17.25" x14ac:dyDescent="0.35">
      <c r="B390" s="172">
        <f t="shared" si="32"/>
        <v>382</v>
      </c>
      <c r="C390" s="173">
        <v>1</v>
      </c>
      <c r="D390" s="173">
        <v>16</v>
      </c>
      <c r="E390" s="174">
        <v>22</v>
      </c>
      <c r="F390" s="3">
        <f t="shared" si="31"/>
        <v>26.6</v>
      </c>
      <c r="G390" s="3">
        <f t="shared" si="33"/>
        <v>15.8</v>
      </c>
      <c r="H390" s="3">
        <f t="shared" si="34"/>
        <v>42.08</v>
      </c>
      <c r="I390" s="3">
        <f t="shared" si="35"/>
        <v>30.02</v>
      </c>
      <c r="J390" s="3">
        <f t="shared" si="36"/>
        <v>28.94</v>
      </c>
      <c r="K390" s="191">
        <v>-3</v>
      </c>
      <c r="L390" s="3">
        <v>-9</v>
      </c>
      <c r="M390" s="191">
        <v>5.6</v>
      </c>
      <c r="N390" s="191">
        <v>-1.1000000000000001</v>
      </c>
      <c r="O390" s="191">
        <v>-1.7</v>
      </c>
    </row>
    <row r="391" spans="2:15" ht="17.25" x14ac:dyDescent="0.35">
      <c r="B391" s="172">
        <f t="shared" si="32"/>
        <v>383</v>
      </c>
      <c r="C391" s="173">
        <v>1</v>
      </c>
      <c r="D391" s="173">
        <v>16</v>
      </c>
      <c r="E391" s="174">
        <v>23</v>
      </c>
      <c r="F391" s="3">
        <f t="shared" si="31"/>
        <v>28.4</v>
      </c>
      <c r="G391" s="3">
        <f t="shared" si="33"/>
        <v>12.2</v>
      </c>
      <c r="H391" s="3">
        <f t="shared" si="34"/>
        <v>41</v>
      </c>
      <c r="I391" s="3">
        <f t="shared" si="35"/>
        <v>28.94</v>
      </c>
      <c r="J391" s="3">
        <f t="shared" si="36"/>
        <v>28.04</v>
      </c>
      <c r="K391" s="191">
        <v>-2</v>
      </c>
      <c r="L391" s="3">
        <v>-11</v>
      </c>
      <c r="M391" s="191">
        <v>5</v>
      </c>
      <c r="N391" s="191">
        <v>-1.7</v>
      </c>
      <c r="O391" s="191">
        <v>-2.2000000000000002</v>
      </c>
    </row>
    <row r="392" spans="2:15" ht="17.25" x14ac:dyDescent="0.35">
      <c r="B392" s="172">
        <f t="shared" si="32"/>
        <v>384</v>
      </c>
      <c r="C392" s="173">
        <v>1</v>
      </c>
      <c r="D392" s="173">
        <v>16</v>
      </c>
      <c r="E392" s="174">
        <v>24</v>
      </c>
      <c r="F392" s="3">
        <f t="shared" si="31"/>
        <v>30.2</v>
      </c>
      <c r="G392" s="3">
        <f t="shared" si="33"/>
        <v>14</v>
      </c>
      <c r="H392" s="3">
        <f t="shared" si="34"/>
        <v>39.92</v>
      </c>
      <c r="I392" s="3">
        <f t="shared" si="35"/>
        <v>28.94</v>
      </c>
      <c r="J392" s="3">
        <f t="shared" si="36"/>
        <v>28.04</v>
      </c>
      <c r="K392" s="191">
        <v>-1</v>
      </c>
      <c r="L392" s="3">
        <v>-10</v>
      </c>
      <c r="M392" s="191">
        <v>4.4000000000000004</v>
      </c>
      <c r="N392" s="191">
        <v>-1.7</v>
      </c>
      <c r="O392" s="191">
        <v>-2.2000000000000002</v>
      </c>
    </row>
    <row r="393" spans="2:15" ht="17.25" x14ac:dyDescent="0.35">
      <c r="B393" s="172">
        <f t="shared" si="32"/>
        <v>385</v>
      </c>
      <c r="C393" s="173">
        <v>1</v>
      </c>
      <c r="D393" s="173">
        <v>17</v>
      </c>
      <c r="E393" s="174">
        <v>1</v>
      </c>
      <c r="F393" s="3">
        <f t="shared" si="31"/>
        <v>28.4</v>
      </c>
      <c r="G393" s="3">
        <f t="shared" si="33"/>
        <v>12.2</v>
      </c>
      <c r="H393" s="3">
        <f t="shared" si="34"/>
        <v>39.019999999999996</v>
      </c>
      <c r="I393" s="3">
        <f t="shared" si="35"/>
        <v>28.94</v>
      </c>
      <c r="J393" s="3">
        <f t="shared" si="36"/>
        <v>26.96</v>
      </c>
      <c r="K393" s="191">
        <v>-2</v>
      </c>
      <c r="L393" s="3">
        <v>-11</v>
      </c>
      <c r="M393" s="191">
        <v>3.9</v>
      </c>
      <c r="N393" s="191">
        <v>-1.7</v>
      </c>
      <c r="O393" s="191">
        <v>-2.8</v>
      </c>
    </row>
    <row r="394" spans="2:15" ht="17.25" x14ac:dyDescent="0.35">
      <c r="B394" s="172">
        <f t="shared" si="32"/>
        <v>386</v>
      </c>
      <c r="C394" s="173">
        <v>1</v>
      </c>
      <c r="D394" s="173">
        <v>17</v>
      </c>
      <c r="E394" s="174">
        <v>2</v>
      </c>
      <c r="F394" s="3">
        <f t="shared" ref="F394:F457" si="37">(9/5)*K394+32</f>
        <v>30.2</v>
      </c>
      <c r="G394" s="3">
        <f t="shared" si="33"/>
        <v>12.2</v>
      </c>
      <c r="H394" s="3">
        <f t="shared" si="34"/>
        <v>39.019999999999996</v>
      </c>
      <c r="I394" s="3">
        <f t="shared" si="35"/>
        <v>28.94</v>
      </c>
      <c r="J394" s="3">
        <f t="shared" si="36"/>
        <v>26.060000000000002</v>
      </c>
      <c r="K394" s="191">
        <v>-1</v>
      </c>
      <c r="L394" s="3">
        <v>-11</v>
      </c>
      <c r="M394" s="191">
        <v>3.9</v>
      </c>
      <c r="N394" s="191">
        <v>-1.7</v>
      </c>
      <c r="O394" s="191">
        <v>-3.3</v>
      </c>
    </row>
    <row r="395" spans="2:15" ht="17.25" x14ac:dyDescent="0.35">
      <c r="B395" s="172">
        <f t="shared" ref="B395:B458" si="38">B394+1</f>
        <v>387</v>
      </c>
      <c r="C395" s="173">
        <v>1</v>
      </c>
      <c r="D395" s="173">
        <v>17</v>
      </c>
      <c r="E395" s="174">
        <v>3</v>
      </c>
      <c r="F395" s="3">
        <f t="shared" si="37"/>
        <v>28.4</v>
      </c>
      <c r="G395" s="3">
        <f t="shared" si="33"/>
        <v>12.2</v>
      </c>
      <c r="H395" s="3">
        <f t="shared" si="34"/>
        <v>39.019999999999996</v>
      </c>
      <c r="I395" s="3">
        <f t="shared" si="35"/>
        <v>28.94</v>
      </c>
      <c r="J395" s="3">
        <f t="shared" si="36"/>
        <v>26.060000000000002</v>
      </c>
      <c r="K395" s="191">
        <v>-2</v>
      </c>
      <c r="L395" s="3">
        <v>-11</v>
      </c>
      <c r="M395" s="191">
        <v>3.9</v>
      </c>
      <c r="N395" s="191">
        <v>-1.7</v>
      </c>
      <c r="O395" s="191">
        <v>-3.3</v>
      </c>
    </row>
    <row r="396" spans="2:15" ht="17.25" x14ac:dyDescent="0.35">
      <c r="B396" s="172">
        <f t="shared" si="38"/>
        <v>388</v>
      </c>
      <c r="C396" s="173">
        <v>1</v>
      </c>
      <c r="D396" s="173">
        <v>17</v>
      </c>
      <c r="E396" s="174">
        <v>4</v>
      </c>
      <c r="F396" s="3">
        <f t="shared" si="37"/>
        <v>28.4</v>
      </c>
      <c r="G396" s="3">
        <f t="shared" si="33"/>
        <v>10.399999999999999</v>
      </c>
      <c r="H396" s="3">
        <f t="shared" si="34"/>
        <v>39.019999999999996</v>
      </c>
      <c r="I396" s="3">
        <f t="shared" si="35"/>
        <v>28.94</v>
      </c>
      <c r="J396" s="3">
        <f t="shared" si="36"/>
        <v>26.060000000000002</v>
      </c>
      <c r="K396" s="191">
        <v>-2</v>
      </c>
      <c r="L396" s="3">
        <v>-12</v>
      </c>
      <c r="M396" s="191">
        <v>3.9</v>
      </c>
      <c r="N396" s="191">
        <v>-1.7</v>
      </c>
      <c r="O396" s="191">
        <v>-3.3</v>
      </c>
    </row>
    <row r="397" spans="2:15" ht="17.25" x14ac:dyDescent="0.35">
      <c r="B397" s="172">
        <f t="shared" si="38"/>
        <v>389</v>
      </c>
      <c r="C397" s="173">
        <v>1</v>
      </c>
      <c r="D397" s="173">
        <v>17</v>
      </c>
      <c r="E397" s="174">
        <v>5</v>
      </c>
      <c r="F397" s="3">
        <f t="shared" si="37"/>
        <v>30.2</v>
      </c>
      <c r="G397" s="3">
        <f t="shared" si="33"/>
        <v>10.399999999999999</v>
      </c>
      <c r="H397" s="3">
        <f t="shared" si="34"/>
        <v>39.019999999999996</v>
      </c>
      <c r="I397" s="3">
        <f t="shared" si="35"/>
        <v>28.94</v>
      </c>
      <c r="J397" s="3">
        <f t="shared" si="36"/>
        <v>26.060000000000002</v>
      </c>
      <c r="K397" s="191">
        <v>-1</v>
      </c>
      <c r="L397" s="3">
        <v>-12</v>
      </c>
      <c r="M397" s="191">
        <v>3.9</v>
      </c>
      <c r="N397" s="191">
        <v>-1.7</v>
      </c>
      <c r="O397" s="191">
        <v>-3.3</v>
      </c>
    </row>
    <row r="398" spans="2:15" ht="17.25" x14ac:dyDescent="0.35">
      <c r="B398" s="172">
        <f t="shared" si="38"/>
        <v>390</v>
      </c>
      <c r="C398" s="173">
        <v>1</v>
      </c>
      <c r="D398" s="173">
        <v>17</v>
      </c>
      <c r="E398" s="174">
        <v>6</v>
      </c>
      <c r="F398" s="3">
        <f t="shared" si="37"/>
        <v>32</v>
      </c>
      <c r="G398" s="3">
        <f t="shared" si="33"/>
        <v>8.5999999999999979</v>
      </c>
      <c r="H398" s="3">
        <f t="shared" si="34"/>
        <v>37.94</v>
      </c>
      <c r="I398" s="3">
        <f t="shared" si="35"/>
        <v>28.04</v>
      </c>
      <c r="J398" s="3">
        <f t="shared" si="36"/>
        <v>26.060000000000002</v>
      </c>
      <c r="K398" s="191">
        <v>0</v>
      </c>
      <c r="L398" s="3">
        <v>-13</v>
      </c>
      <c r="M398" s="191">
        <v>3.3</v>
      </c>
      <c r="N398" s="191">
        <v>-2.2000000000000002</v>
      </c>
      <c r="O398" s="191">
        <v>-3.3</v>
      </c>
    </row>
    <row r="399" spans="2:15" ht="17.25" x14ac:dyDescent="0.35">
      <c r="B399" s="172">
        <f t="shared" si="38"/>
        <v>391</v>
      </c>
      <c r="C399" s="173">
        <v>1</v>
      </c>
      <c r="D399" s="173">
        <v>17</v>
      </c>
      <c r="E399" s="174">
        <v>7</v>
      </c>
      <c r="F399" s="3">
        <f t="shared" si="37"/>
        <v>30.2</v>
      </c>
      <c r="G399" s="3">
        <f t="shared" si="33"/>
        <v>10.399999999999999</v>
      </c>
      <c r="H399" s="3">
        <f t="shared" si="34"/>
        <v>39.019999999999996</v>
      </c>
      <c r="I399" s="3">
        <f t="shared" si="35"/>
        <v>30.92</v>
      </c>
      <c r="J399" s="3">
        <f t="shared" si="36"/>
        <v>24.98</v>
      </c>
      <c r="K399" s="191">
        <v>-1</v>
      </c>
      <c r="L399" s="3">
        <v>-12</v>
      </c>
      <c r="M399" s="191">
        <v>3.9</v>
      </c>
      <c r="N399" s="191">
        <v>-0.6</v>
      </c>
      <c r="O399" s="191">
        <v>-3.9</v>
      </c>
    </row>
    <row r="400" spans="2:15" ht="17.25" x14ac:dyDescent="0.35">
      <c r="B400" s="172">
        <f t="shared" si="38"/>
        <v>392</v>
      </c>
      <c r="C400" s="173">
        <v>1</v>
      </c>
      <c r="D400" s="173">
        <v>17</v>
      </c>
      <c r="E400" s="174">
        <v>8</v>
      </c>
      <c r="F400" s="3">
        <f t="shared" si="37"/>
        <v>32</v>
      </c>
      <c r="G400" s="3">
        <f t="shared" si="33"/>
        <v>12.2</v>
      </c>
      <c r="H400" s="3">
        <f t="shared" si="34"/>
        <v>39.92</v>
      </c>
      <c r="I400" s="3">
        <f t="shared" si="35"/>
        <v>30.92</v>
      </c>
      <c r="J400" s="3">
        <f t="shared" si="36"/>
        <v>24.98</v>
      </c>
      <c r="K400" s="191">
        <v>0</v>
      </c>
      <c r="L400" s="3">
        <v>-11</v>
      </c>
      <c r="M400" s="191">
        <v>4.4000000000000004</v>
      </c>
      <c r="N400" s="191">
        <v>-0.6</v>
      </c>
      <c r="O400" s="191">
        <v>-3.9</v>
      </c>
    </row>
    <row r="401" spans="2:15" ht="17.25" x14ac:dyDescent="0.35">
      <c r="B401" s="172">
        <f t="shared" si="38"/>
        <v>393</v>
      </c>
      <c r="C401" s="173">
        <v>1</v>
      </c>
      <c r="D401" s="173">
        <v>17</v>
      </c>
      <c r="E401" s="174">
        <v>9</v>
      </c>
      <c r="F401" s="3">
        <f t="shared" si="37"/>
        <v>32</v>
      </c>
      <c r="G401" s="3">
        <f t="shared" si="33"/>
        <v>15.8</v>
      </c>
      <c r="H401" s="3">
        <f t="shared" si="34"/>
        <v>42.08</v>
      </c>
      <c r="I401" s="3">
        <f t="shared" si="35"/>
        <v>32</v>
      </c>
      <c r="J401" s="3">
        <f t="shared" si="36"/>
        <v>26.96</v>
      </c>
      <c r="K401" s="191">
        <v>0</v>
      </c>
      <c r="L401" s="3">
        <v>-9</v>
      </c>
      <c r="M401" s="191">
        <v>5.6</v>
      </c>
      <c r="N401" s="191">
        <v>0</v>
      </c>
      <c r="O401" s="191">
        <v>-2.8</v>
      </c>
    </row>
    <row r="402" spans="2:15" ht="17.25" x14ac:dyDescent="0.35">
      <c r="B402" s="172">
        <f t="shared" si="38"/>
        <v>394</v>
      </c>
      <c r="C402" s="173">
        <v>1</v>
      </c>
      <c r="D402" s="173">
        <v>17</v>
      </c>
      <c r="E402" s="174">
        <v>10</v>
      </c>
      <c r="F402" s="3">
        <f t="shared" si="37"/>
        <v>35.6</v>
      </c>
      <c r="G402" s="3">
        <f t="shared" si="33"/>
        <v>24.8</v>
      </c>
      <c r="H402" s="3">
        <f t="shared" si="34"/>
        <v>42.980000000000004</v>
      </c>
      <c r="I402" s="3">
        <f t="shared" si="35"/>
        <v>32</v>
      </c>
      <c r="J402" s="3">
        <f t="shared" si="36"/>
        <v>30.02</v>
      </c>
      <c r="K402" s="191">
        <v>2</v>
      </c>
      <c r="L402" s="3">
        <v>-4</v>
      </c>
      <c r="M402" s="191">
        <v>6.1</v>
      </c>
      <c r="N402" s="191">
        <v>0</v>
      </c>
      <c r="O402" s="191">
        <v>-1.1000000000000001</v>
      </c>
    </row>
    <row r="403" spans="2:15" ht="17.25" x14ac:dyDescent="0.35">
      <c r="B403" s="172">
        <f t="shared" si="38"/>
        <v>395</v>
      </c>
      <c r="C403" s="173">
        <v>1</v>
      </c>
      <c r="D403" s="173">
        <v>17</v>
      </c>
      <c r="E403" s="174">
        <v>11</v>
      </c>
      <c r="F403" s="3">
        <f t="shared" si="37"/>
        <v>41</v>
      </c>
      <c r="G403" s="3">
        <f t="shared" si="33"/>
        <v>32</v>
      </c>
      <c r="H403" s="3">
        <f t="shared" si="34"/>
        <v>44.96</v>
      </c>
      <c r="I403" s="3">
        <f t="shared" si="35"/>
        <v>32</v>
      </c>
      <c r="J403" s="3">
        <f t="shared" si="36"/>
        <v>32</v>
      </c>
      <c r="K403" s="191">
        <v>5</v>
      </c>
      <c r="L403" s="3">
        <v>0</v>
      </c>
      <c r="M403" s="191">
        <v>7.2</v>
      </c>
      <c r="N403" s="191">
        <v>0</v>
      </c>
      <c r="O403" s="191">
        <v>0</v>
      </c>
    </row>
    <row r="404" spans="2:15" ht="17.25" x14ac:dyDescent="0.35">
      <c r="B404" s="172">
        <f t="shared" si="38"/>
        <v>396</v>
      </c>
      <c r="C404" s="173">
        <v>1</v>
      </c>
      <c r="D404" s="173">
        <v>17</v>
      </c>
      <c r="E404" s="174">
        <v>12</v>
      </c>
      <c r="F404" s="3">
        <f t="shared" si="37"/>
        <v>42.8</v>
      </c>
      <c r="G404" s="3">
        <f t="shared" si="33"/>
        <v>37.4</v>
      </c>
      <c r="H404" s="3">
        <f t="shared" si="34"/>
        <v>46.94</v>
      </c>
      <c r="I404" s="3">
        <f t="shared" si="35"/>
        <v>33.979999999999997</v>
      </c>
      <c r="J404" s="3">
        <f t="shared" si="36"/>
        <v>33.08</v>
      </c>
      <c r="K404" s="191">
        <v>6</v>
      </c>
      <c r="L404" s="3">
        <v>3</v>
      </c>
      <c r="M404" s="191">
        <v>8.3000000000000007</v>
      </c>
      <c r="N404" s="191">
        <v>1.1000000000000001</v>
      </c>
      <c r="O404" s="191">
        <v>0.6</v>
      </c>
    </row>
    <row r="405" spans="2:15" ht="17.25" x14ac:dyDescent="0.35">
      <c r="B405" s="172">
        <f t="shared" si="38"/>
        <v>397</v>
      </c>
      <c r="C405" s="173">
        <v>1</v>
      </c>
      <c r="D405" s="173">
        <v>17</v>
      </c>
      <c r="E405" s="174">
        <v>13</v>
      </c>
      <c r="F405" s="3">
        <f t="shared" si="37"/>
        <v>46.4</v>
      </c>
      <c r="G405" s="3">
        <f t="shared" si="33"/>
        <v>39.200000000000003</v>
      </c>
      <c r="H405" s="3">
        <f t="shared" si="34"/>
        <v>48.019999999999996</v>
      </c>
      <c r="I405" s="3">
        <f t="shared" si="35"/>
        <v>35.06</v>
      </c>
      <c r="J405" s="3">
        <f t="shared" si="36"/>
        <v>35.96</v>
      </c>
      <c r="K405" s="191">
        <v>8</v>
      </c>
      <c r="L405" s="3">
        <v>4</v>
      </c>
      <c r="M405" s="191">
        <v>8.9</v>
      </c>
      <c r="N405" s="191">
        <v>1.7</v>
      </c>
      <c r="O405" s="191">
        <v>2.2000000000000002</v>
      </c>
    </row>
    <row r="406" spans="2:15" ht="17.25" x14ac:dyDescent="0.35">
      <c r="B406" s="172">
        <f t="shared" si="38"/>
        <v>398</v>
      </c>
      <c r="C406" s="173">
        <v>1</v>
      </c>
      <c r="D406" s="173">
        <v>17</v>
      </c>
      <c r="E406" s="174">
        <v>14</v>
      </c>
      <c r="F406" s="3">
        <f t="shared" si="37"/>
        <v>46.4</v>
      </c>
      <c r="G406" s="3">
        <f t="shared" si="33"/>
        <v>42.8</v>
      </c>
      <c r="H406" s="3">
        <f t="shared" si="34"/>
        <v>50</v>
      </c>
      <c r="I406" s="3">
        <f t="shared" si="35"/>
        <v>35.06</v>
      </c>
      <c r="J406" s="3">
        <f t="shared" si="36"/>
        <v>35.96</v>
      </c>
      <c r="K406" s="191">
        <v>8</v>
      </c>
      <c r="L406" s="3">
        <v>6</v>
      </c>
      <c r="M406" s="191">
        <v>10</v>
      </c>
      <c r="N406" s="191">
        <v>1.7</v>
      </c>
      <c r="O406" s="191">
        <v>2.2000000000000002</v>
      </c>
    </row>
    <row r="407" spans="2:15" ht="17.25" x14ac:dyDescent="0.35">
      <c r="B407" s="172">
        <f t="shared" si="38"/>
        <v>399</v>
      </c>
      <c r="C407" s="173">
        <v>1</v>
      </c>
      <c r="D407" s="173">
        <v>17</v>
      </c>
      <c r="E407" s="174">
        <v>15</v>
      </c>
      <c r="F407" s="3">
        <f t="shared" si="37"/>
        <v>44.6</v>
      </c>
      <c r="G407" s="3">
        <f t="shared" si="33"/>
        <v>44.6</v>
      </c>
      <c r="H407" s="3">
        <f t="shared" si="34"/>
        <v>50</v>
      </c>
      <c r="I407" s="3">
        <f t="shared" si="35"/>
        <v>35.06</v>
      </c>
      <c r="J407" s="3">
        <f t="shared" si="36"/>
        <v>35.96</v>
      </c>
      <c r="K407" s="191">
        <v>7</v>
      </c>
      <c r="L407" s="3">
        <v>7</v>
      </c>
      <c r="M407" s="191">
        <v>10</v>
      </c>
      <c r="N407" s="191">
        <v>1.7</v>
      </c>
      <c r="O407" s="191">
        <v>2.2000000000000002</v>
      </c>
    </row>
    <row r="408" spans="2:15" ht="17.25" x14ac:dyDescent="0.35">
      <c r="B408" s="172">
        <f t="shared" si="38"/>
        <v>400</v>
      </c>
      <c r="C408" s="173">
        <v>1</v>
      </c>
      <c r="D408" s="173">
        <v>17</v>
      </c>
      <c r="E408" s="174">
        <v>16</v>
      </c>
      <c r="F408" s="3">
        <f t="shared" si="37"/>
        <v>42.8</v>
      </c>
      <c r="G408" s="3">
        <f t="shared" si="33"/>
        <v>44.6</v>
      </c>
      <c r="H408" s="3">
        <f t="shared" si="34"/>
        <v>48.92</v>
      </c>
      <c r="I408" s="3">
        <f t="shared" si="35"/>
        <v>35.06</v>
      </c>
      <c r="J408" s="3">
        <f t="shared" si="36"/>
        <v>35.06</v>
      </c>
      <c r="K408" s="191">
        <v>6</v>
      </c>
      <c r="L408" s="3">
        <v>7</v>
      </c>
      <c r="M408" s="191">
        <v>9.4</v>
      </c>
      <c r="N408" s="191">
        <v>1.7</v>
      </c>
      <c r="O408" s="191">
        <v>1.7</v>
      </c>
    </row>
    <row r="409" spans="2:15" ht="17.25" x14ac:dyDescent="0.35">
      <c r="B409" s="172">
        <f t="shared" si="38"/>
        <v>401</v>
      </c>
      <c r="C409" s="173">
        <v>1</v>
      </c>
      <c r="D409" s="173">
        <v>17</v>
      </c>
      <c r="E409" s="174">
        <v>17</v>
      </c>
      <c r="F409" s="3">
        <f t="shared" si="37"/>
        <v>37.4</v>
      </c>
      <c r="G409" s="3">
        <f t="shared" ref="G409:G472" si="39">(9/5)*L409+32</f>
        <v>39.200000000000003</v>
      </c>
      <c r="H409" s="3">
        <f t="shared" ref="H409:H472" si="40">(9/5)*M409+32</f>
        <v>48.019999999999996</v>
      </c>
      <c r="I409" s="3">
        <f t="shared" ref="I409:I472" si="41">(9/5)*N409+32</f>
        <v>35.06</v>
      </c>
      <c r="J409" s="3">
        <f t="shared" ref="J409:J472" si="42">(9/5)*O409+32</f>
        <v>30.92</v>
      </c>
      <c r="K409" s="191">
        <v>3</v>
      </c>
      <c r="L409" s="3">
        <v>4</v>
      </c>
      <c r="M409" s="191">
        <v>8.9</v>
      </c>
      <c r="N409" s="191">
        <v>1.7</v>
      </c>
      <c r="O409" s="191">
        <v>-0.6</v>
      </c>
    </row>
    <row r="410" spans="2:15" ht="17.25" x14ac:dyDescent="0.35">
      <c r="B410" s="172">
        <f t="shared" si="38"/>
        <v>402</v>
      </c>
      <c r="C410" s="173">
        <v>1</v>
      </c>
      <c r="D410" s="173">
        <v>17</v>
      </c>
      <c r="E410" s="174">
        <v>18</v>
      </c>
      <c r="F410" s="3">
        <f t="shared" si="37"/>
        <v>33.799999999999997</v>
      </c>
      <c r="G410" s="3">
        <f t="shared" si="39"/>
        <v>30.2</v>
      </c>
      <c r="H410" s="3">
        <f t="shared" si="40"/>
        <v>46.94</v>
      </c>
      <c r="I410" s="3">
        <f t="shared" si="41"/>
        <v>35.06</v>
      </c>
      <c r="J410" s="3">
        <f t="shared" si="42"/>
        <v>30.02</v>
      </c>
      <c r="K410" s="191">
        <v>1</v>
      </c>
      <c r="L410" s="3">
        <v>-1</v>
      </c>
      <c r="M410" s="191">
        <v>8.3000000000000007</v>
      </c>
      <c r="N410" s="191">
        <v>1.7</v>
      </c>
      <c r="O410" s="191">
        <v>-1.1000000000000001</v>
      </c>
    </row>
    <row r="411" spans="2:15" ht="17.25" x14ac:dyDescent="0.35">
      <c r="B411" s="172">
        <f t="shared" si="38"/>
        <v>403</v>
      </c>
      <c r="C411" s="173">
        <v>1</v>
      </c>
      <c r="D411" s="173">
        <v>17</v>
      </c>
      <c r="E411" s="174">
        <v>19</v>
      </c>
      <c r="F411" s="3">
        <f t="shared" si="37"/>
        <v>33.799999999999997</v>
      </c>
      <c r="G411" s="3">
        <f t="shared" si="39"/>
        <v>26.6</v>
      </c>
      <c r="H411" s="3">
        <f t="shared" si="40"/>
        <v>46.94</v>
      </c>
      <c r="I411" s="3">
        <f t="shared" si="41"/>
        <v>33.979999999999997</v>
      </c>
      <c r="J411" s="3">
        <f t="shared" si="42"/>
        <v>30.02</v>
      </c>
      <c r="K411" s="191">
        <v>1</v>
      </c>
      <c r="L411" s="3">
        <v>-3</v>
      </c>
      <c r="M411" s="191">
        <v>8.3000000000000007</v>
      </c>
      <c r="N411" s="191">
        <v>1.1000000000000001</v>
      </c>
      <c r="O411" s="191">
        <v>-1.1000000000000001</v>
      </c>
    </row>
    <row r="412" spans="2:15" ht="17.25" x14ac:dyDescent="0.35">
      <c r="B412" s="172">
        <f t="shared" si="38"/>
        <v>404</v>
      </c>
      <c r="C412" s="173">
        <v>1</v>
      </c>
      <c r="D412" s="173">
        <v>17</v>
      </c>
      <c r="E412" s="174">
        <v>20</v>
      </c>
      <c r="F412" s="3">
        <f t="shared" si="37"/>
        <v>30.2</v>
      </c>
      <c r="G412" s="3">
        <f t="shared" si="39"/>
        <v>24.8</v>
      </c>
      <c r="H412" s="3">
        <f t="shared" si="40"/>
        <v>46.04</v>
      </c>
      <c r="I412" s="3">
        <f t="shared" si="41"/>
        <v>33.08</v>
      </c>
      <c r="J412" s="3">
        <f t="shared" si="42"/>
        <v>28.94</v>
      </c>
      <c r="K412" s="191">
        <v>-1</v>
      </c>
      <c r="L412" s="3">
        <v>-4</v>
      </c>
      <c r="M412" s="191">
        <v>7.8</v>
      </c>
      <c r="N412" s="191">
        <v>0.6</v>
      </c>
      <c r="O412" s="191">
        <v>-1.7</v>
      </c>
    </row>
    <row r="413" spans="2:15" ht="17.25" x14ac:dyDescent="0.35">
      <c r="B413" s="172">
        <f t="shared" si="38"/>
        <v>405</v>
      </c>
      <c r="C413" s="173">
        <v>1</v>
      </c>
      <c r="D413" s="173">
        <v>17</v>
      </c>
      <c r="E413" s="174">
        <v>21</v>
      </c>
      <c r="F413" s="3">
        <f t="shared" si="37"/>
        <v>30.2</v>
      </c>
      <c r="G413" s="3">
        <f t="shared" si="39"/>
        <v>23</v>
      </c>
      <c r="H413" s="3">
        <f t="shared" si="40"/>
        <v>44.06</v>
      </c>
      <c r="I413" s="3">
        <f t="shared" si="41"/>
        <v>33.08</v>
      </c>
      <c r="J413" s="3">
        <f t="shared" si="42"/>
        <v>30.02</v>
      </c>
      <c r="K413" s="191">
        <v>-1</v>
      </c>
      <c r="L413" s="3">
        <v>-5</v>
      </c>
      <c r="M413" s="191">
        <v>6.7</v>
      </c>
      <c r="N413" s="191">
        <v>0.6</v>
      </c>
      <c r="O413" s="191">
        <v>-1.1000000000000001</v>
      </c>
    </row>
    <row r="414" spans="2:15" ht="17.25" x14ac:dyDescent="0.35">
      <c r="B414" s="172">
        <f t="shared" si="38"/>
        <v>406</v>
      </c>
      <c r="C414" s="173">
        <v>1</v>
      </c>
      <c r="D414" s="173">
        <v>17</v>
      </c>
      <c r="E414" s="174">
        <v>22</v>
      </c>
      <c r="F414" s="3">
        <f t="shared" si="37"/>
        <v>32</v>
      </c>
      <c r="G414" s="3">
        <f t="shared" si="39"/>
        <v>23</v>
      </c>
      <c r="H414" s="3">
        <f t="shared" si="40"/>
        <v>42.980000000000004</v>
      </c>
      <c r="I414" s="3">
        <f t="shared" si="41"/>
        <v>30.92</v>
      </c>
      <c r="J414" s="3">
        <f t="shared" si="42"/>
        <v>28.94</v>
      </c>
      <c r="K414" s="191">
        <v>0</v>
      </c>
      <c r="L414" s="3">
        <v>-5</v>
      </c>
      <c r="M414" s="191">
        <v>6.1</v>
      </c>
      <c r="N414" s="191">
        <v>-0.6</v>
      </c>
      <c r="O414" s="191">
        <v>-1.7</v>
      </c>
    </row>
    <row r="415" spans="2:15" ht="17.25" x14ac:dyDescent="0.35">
      <c r="B415" s="172">
        <f t="shared" si="38"/>
        <v>407</v>
      </c>
      <c r="C415" s="173">
        <v>1</v>
      </c>
      <c r="D415" s="173">
        <v>17</v>
      </c>
      <c r="E415" s="174">
        <v>23</v>
      </c>
      <c r="F415" s="3">
        <f t="shared" si="37"/>
        <v>32</v>
      </c>
      <c r="G415" s="3">
        <f t="shared" si="39"/>
        <v>24.8</v>
      </c>
      <c r="H415" s="3">
        <f t="shared" si="40"/>
        <v>42.980000000000004</v>
      </c>
      <c r="I415" s="3">
        <f t="shared" si="41"/>
        <v>30.02</v>
      </c>
      <c r="J415" s="3">
        <f t="shared" si="42"/>
        <v>30.02</v>
      </c>
      <c r="K415" s="191">
        <v>0</v>
      </c>
      <c r="L415" s="3">
        <v>-4</v>
      </c>
      <c r="M415" s="191">
        <v>6.1</v>
      </c>
      <c r="N415" s="191">
        <v>-1.1000000000000001</v>
      </c>
      <c r="O415" s="191">
        <v>-1.1000000000000001</v>
      </c>
    </row>
    <row r="416" spans="2:15" ht="17.25" x14ac:dyDescent="0.35">
      <c r="B416" s="172">
        <f t="shared" si="38"/>
        <v>408</v>
      </c>
      <c r="C416" s="173">
        <v>1</v>
      </c>
      <c r="D416" s="173">
        <v>17</v>
      </c>
      <c r="E416" s="174">
        <v>24</v>
      </c>
      <c r="F416" s="3">
        <f t="shared" si="37"/>
        <v>32</v>
      </c>
      <c r="G416" s="3">
        <f t="shared" si="39"/>
        <v>21.2</v>
      </c>
      <c r="H416" s="3">
        <f t="shared" si="40"/>
        <v>42.980000000000004</v>
      </c>
      <c r="I416" s="3">
        <f t="shared" si="41"/>
        <v>24.98</v>
      </c>
      <c r="J416" s="3">
        <f t="shared" si="42"/>
        <v>30.02</v>
      </c>
      <c r="K416" s="191">
        <v>0</v>
      </c>
      <c r="L416" s="3">
        <v>-6</v>
      </c>
      <c r="M416" s="191">
        <v>6.1</v>
      </c>
      <c r="N416" s="191">
        <v>-3.9</v>
      </c>
      <c r="O416" s="191">
        <v>-1.1000000000000001</v>
      </c>
    </row>
    <row r="417" spans="2:15" ht="17.25" x14ac:dyDescent="0.35">
      <c r="B417" s="172">
        <f t="shared" si="38"/>
        <v>409</v>
      </c>
      <c r="C417" s="173">
        <v>1</v>
      </c>
      <c r="D417" s="173">
        <v>18</v>
      </c>
      <c r="E417" s="174">
        <v>1</v>
      </c>
      <c r="F417" s="3">
        <f t="shared" si="37"/>
        <v>32</v>
      </c>
      <c r="G417" s="3">
        <f t="shared" si="39"/>
        <v>21.2</v>
      </c>
      <c r="H417" s="3">
        <f t="shared" si="40"/>
        <v>39.92</v>
      </c>
      <c r="I417" s="3">
        <f t="shared" si="41"/>
        <v>24.08</v>
      </c>
      <c r="J417" s="3">
        <f t="shared" si="42"/>
        <v>28.04</v>
      </c>
      <c r="K417" s="191">
        <v>0</v>
      </c>
      <c r="L417" s="3">
        <v>-6</v>
      </c>
      <c r="M417" s="191">
        <v>4.4000000000000004</v>
      </c>
      <c r="N417" s="191">
        <v>-4.4000000000000004</v>
      </c>
      <c r="O417" s="191">
        <v>-2.2000000000000002</v>
      </c>
    </row>
    <row r="418" spans="2:15" ht="17.25" x14ac:dyDescent="0.35">
      <c r="B418" s="172">
        <f t="shared" si="38"/>
        <v>410</v>
      </c>
      <c r="C418" s="173">
        <v>1</v>
      </c>
      <c r="D418" s="173">
        <v>18</v>
      </c>
      <c r="E418" s="174">
        <v>2</v>
      </c>
      <c r="F418" s="3">
        <f t="shared" si="37"/>
        <v>32</v>
      </c>
      <c r="G418" s="3">
        <f t="shared" si="39"/>
        <v>19.399999999999999</v>
      </c>
      <c r="H418" s="3">
        <f t="shared" si="40"/>
        <v>39.019999999999996</v>
      </c>
      <c r="I418" s="3">
        <f t="shared" si="41"/>
        <v>21.92</v>
      </c>
      <c r="J418" s="3">
        <f t="shared" si="42"/>
        <v>28.04</v>
      </c>
      <c r="K418" s="191">
        <v>0</v>
      </c>
      <c r="L418" s="3">
        <v>-7</v>
      </c>
      <c r="M418" s="191">
        <v>3.9</v>
      </c>
      <c r="N418" s="191">
        <v>-5.6</v>
      </c>
      <c r="O418" s="191">
        <v>-2.2000000000000002</v>
      </c>
    </row>
    <row r="419" spans="2:15" ht="17.25" x14ac:dyDescent="0.35">
      <c r="B419" s="172">
        <f t="shared" si="38"/>
        <v>411</v>
      </c>
      <c r="C419" s="173">
        <v>1</v>
      </c>
      <c r="D419" s="173">
        <v>18</v>
      </c>
      <c r="E419" s="174">
        <v>3</v>
      </c>
      <c r="F419" s="3">
        <f t="shared" si="37"/>
        <v>32</v>
      </c>
      <c r="G419" s="3">
        <f t="shared" si="39"/>
        <v>17.600000000000001</v>
      </c>
      <c r="H419" s="3">
        <f t="shared" si="40"/>
        <v>37.04</v>
      </c>
      <c r="I419" s="3">
        <f t="shared" si="41"/>
        <v>19.939999999999998</v>
      </c>
      <c r="J419" s="3">
        <f t="shared" si="42"/>
        <v>28.04</v>
      </c>
      <c r="K419" s="191">
        <v>0</v>
      </c>
      <c r="L419" s="3">
        <v>-8</v>
      </c>
      <c r="M419" s="191">
        <v>2.8</v>
      </c>
      <c r="N419" s="191">
        <v>-6.7</v>
      </c>
      <c r="O419" s="191">
        <v>-2.2000000000000002</v>
      </c>
    </row>
    <row r="420" spans="2:15" ht="17.25" x14ac:dyDescent="0.35">
      <c r="B420" s="172">
        <f t="shared" si="38"/>
        <v>412</v>
      </c>
      <c r="C420" s="173">
        <v>1</v>
      </c>
      <c r="D420" s="173">
        <v>18</v>
      </c>
      <c r="E420" s="174">
        <v>4</v>
      </c>
      <c r="F420" s="3">
        <f t="shared" si="37"/>
        <v>33.799999999999997</v>
      </c>
      <c r="G420" s="3">
        <f t="shared" si="39"/>
        <v>17.600000000000001</v>
      </c>
      <c r="H420" s="3">
        <f t="shared" si="40"/>
        <v>33.979999999999997</v>
      </c>
      <c r="I420" s="3">
        <f t="shared" si="41"/>
        <v>21.02</v>
      </c>
      <c r="J420" s="3">
        <f t="shared" si="42"/>
        <v>26.96</v>
      </c>
      <c r="K420" s="191">
        <v>1</v>
      </c>
      <c r="L420" s="3">
        <v>-8</v>
      </c>
      <c r="M420" s="191">
        <v>1.1000000000000001</v>
      </c>
      <c r="N420" s="191">
        <v>-6.1</v>
      </c>
      <c r="O420" s="191">
        <v>-2.8</v>
      </c>
    </row>
    <row r="421" spans="2:15" ht="17.25" x14ac:dyDescent="0.35">
      <c r="B421" s="172">
        <f t="shared" si="38"/>
        <v>413</v>
      </c>
      <c r="C421" s="173">
        <v>1</v>
      </c>
      <c r="D421" s="173">
        <v>18</v>
      </c>
      <c r="E421" s="174">
        <v>5</v>
      </c>
      <c r="F421" s="3">
        <f t="shared" si="37"/>
        <v>35.6</v>
      </c>
      <c r="G421" s="3">
        <f t="shared" si="39"/>
        <v>19.399999999999999</v>
      </c>
      <c r="H421" s="3">
        <f t="shared" si="40"/>
        <v>33.979999999999997</v>
      </c>
      <c r="I421" s="3">
        <f t="shared" si="41"/>
        <v>21.02</v>
      </c>
      <c r="J421" s="3">
        <f t="shared" si="42"/>
        <v>28.04</v>
      </c>
      <c r="K421" s="191">
        <v>2</v>
      </c>
      <c r="L421" s="3">
        <v>-7</v>
      </c>
      <c r="M421" s="191">
        <v>1.1000000000000001</v>
      </c>
      <c r="N421" s="191">
        <v>-6.1</v>
      </c>
      <c r="O421" s="191">
        <v>-2.2000000000000002</v>
      </c>
    </row>
    <row r="422" spans="2:15" ht="17.25" x14ac:dyDescent="0.35">
      <c r="B422" s="172">
        <f t="shared" si="38"/>
        <v>414</v>
      </c>
      <c r="C422" s="173">
        <v>1</v>
      </c>
      <c r="D422" s="173">
        <v>18</v>
      </c>
      <c r="E422" s="174">
        <v>6</v>
      </c>
      <c r="F422" s="3">
        <f t="shared" si="37"/>
        <v>37.4</v>
      </c>
      <c r="G422" s="3">
        <f t="shared" si="39"/>
        <v>19.399999999999999</v>
      </c>
      <c r="H422" s="3">
        <f t="shared" si="40"/>
        <v>33.08</v>
      </c>
      <c r="I422" s="3">
        <f t="shared" si="41"/>
        <v>21.92</v>
      </c>
      <c r="J422" s="3">
        <f t="shared" si="42"/>
        <v>26.96</v>
      </c>
      <c r="K422" s="191">
        <v>3</v>
      </c>
      <c r="L422" s="3">
        <v>-7</v>
      </c>
      <c r="M422" s="191">
        <v>0.6</v>
      </c>
      <c r="N422" s="191">
        <v>-5.6</v>
      </c>
      <c r="O422" s="191">
        <v>-2.8</v>
      </c>
    </row>
    <row r="423" spans="2:15" ht="17.25" x14ac:dyDescent="0.35">
      <c r="B423" s="172">
        <f t="shared" si="38"/>
        <v>415</v>
      </c>
      <c r="C423" s="173">
        <v>1</v>
      </c>
      <c r="D423" s="173">
        <v>18</v>
      </c>
      <c r="E423" s="174">
        <v>7</v>
      </c>
      <c r="F423" s="3">
        <f t="shared" si="37"/>
        <v>35.6</v>
      </c>
      <c r="G423" s="3">
        <f t="shared" si="39"/>
        <v>19.399999999999999</v>
      </c>
      <c r="H423" s="3">
        <f t="shared" si="40"/>
        <v>33.08</v>
      </c>
      <c r="I423" s="3">
        <f t="shared" si="41"/>
        <v>21.92</v>
      </c>
      <c r="J423" s="3">
        <f t="shared" si="42"/>
        <v>26.060000000000002</v>
      </c>
      <c r="K423" s="191">
        <v>2</v>
      </c>
      <c r="L423" s="3">
        <v>-7</v>
      </c>
      <c r="M423" s="191">
        <v>0.6</v>
      </c>
      <c r="N423" s="191">
        <v>-5.6</v>
      </c>
      <c r="O423" s="191">
        <v>-3.3</v>
      </c>
    </row>
    <row r="424" spans="2:15" ht="17.25" x14ac:dyDescent="0.35">
      <c r="B424" s="172">
        <f t="shared" si="38"/>
        <v>416</v>
      </c>
      <c r="C424" s="173">
        <v>1</v>
      </c>
      <c r="D424" s="173">
        <v>18</v>
      </c>
      <c r="E424" s="174">
        <v>8</v>
      </c>
      <c r="F424" s="3">
        <f t="shared" si="37"/>
        <v>39.200000000000003</v>
      </c>
      <c r="G424" s="3">
        <f t="shared" si="39"/>
        <v>19.399999999999999</v>
      </c>
      <c r="H424" s="3">
        <f t="shared" si="40"/>
        <v>33.979999999999997</v>
      </c>
      <c r="I424" s="3">
        <f t="shared" si="41"/>
        <v>24.08</v>
      </c>
      <c r="J424" s="3">
        <f t="shared" si="42"/>
        <v>26.060000000000002</v>
      </c>
      <c r="K424" s="191">
        <v>4</v>
      </c>
      <c r="L424" s="3">
        <v>-7</v>
      </c>
      <c r="M424" s="191">
        <v>1.1000000000000001</v>
      </c>
      <c r="N424" s="191">
        <v>-4.4000000000000004</v>
      </c>
      <c r="O424" s="191">
        <v>-3.3</v>
      </c>
    </row>
    <row r="425" spans="2:15" ht="17.25" x14ac:dyDescent="0.35">
      <c r="B425" s="172">
        <f t="shared" si="38"/>
        <v>417</v>
      </c>
      <c r="C425" s="173">
        <v>1</v>
      </c>
      <c r="D425" s="173">
        <v>18</v>
      </c>
      <c r="E425" s="174">
        <v>9</v>
      </c>
      <c r="F425" s="3">
        <f t="shared" si="37"/>
        <v>42.8</v>
      </c>
      <c r="G425" s="3">
        <f t="shared" si="39"/>
        <v>23</v>
      </c>
      <c r="H425" s="3">
        <f t="shared" si="40"/>
        <v>39.92</v>
      </c>
      <c r="I425" s="3">
        <f t="shared" si="41"/>
        <v>26.96</v>
      </c>
      <c r="J425" s="3">
        <f t="shared" si="42"/>
        <v>26.96</v>
      </c>
      <c r="K425" s="191">
        <v>6</v>
      </c>
      <c r="L425" s="3">
        <v>-5</v>
      </c>
      <c r="M425" s="191">
        <v>4.4000000000000004</v>
      </c>
      <c r="N425" s="191">
        <v>-2.8</v>
      </c>
      <c r="O425" s="191">
        <v>-2.8</v>
      </c>
    </row>
    <row r="426" spans="2:15" ht="17.25" x14ac:dyDescent="0.35">
      <c r="B426" s="172">
        <f t="shared" si="38"/>
        <v>418</v>
      </c>
      <c r="C426" s="173">
        <v>1</v>
      </c>
      <c r="D426" s="173">
        <v>18</v>
      </c>
      <c r="E426" s="174">
        <v>10</v>
      </c>
      <c r="F426" s="3">
        <f t="shared" si="37"/>
        <v>46.4</v>
      </c>
      <c r="G426" s="3">
        <f t="shared" si="39"/>
        <v>28.4</v>
      </c>
      <c r="H426" s="3">
        <f t="shared" si="40"/>
        <v>44.06</v>
      </c>
      <c r="I426" s="3">
        <f t="shared" si="41"/>
        <v>30.02</v>
      </c>
      <c r="J426" s="3">
        <f t="shared" si="42"/>
        <v>30.02</v>
      </c>
      <c r="K426" s="191">
        <v>8</v>
      </c>
      <c r="L426" s="3">
        <v>-2</v>
      </c>
      <c r="M426" s="191">
        <v>6.7</v>
      </c>
      <c r="N426" s="191">
        <v>-1.1000000000000001</v>
      </c>
      <c r="O426" s="191">
        <v>-1.1000000000000001</v>
      </c>
    </row>
    <row r="427" spans="2:15" ht="17.25" x14ac:dyDescent="0.35">
      <c r="B427" s="172">
        <f t="shared" si="38"/>
        <v>419</v>
      </c>
      <c r="C427" s="173">
        <v>1</v>
      </c>
      <c r="D427" s="173">
        <v>18</v>
      </c>
      <c r="E427" s="174">
        <v>11</v>
      </c>
      <c r="F427" s="3">
        <f t="shared" si="37"/>
        <v>51.8</v>
      </c>
      <c r="G427" s="3">
        <f t="shared" si="39"/>
        <v>33.799999999999997</v>
      </c>
      <c r="H427" s="3">
        <f t="shared" si="40"/>
        <v>46.04</v>
      </c>
      <c r="I427" s="3">
        <f t="shared" si="41"/>
        <v>30.92</v>
      </c>
      <c r="J427" s="3">
        <f t="shared" si="42"/>
        <v>33.08</v>
      </c>
      <c r="K427" s="191">
        <v>11</v>
      </c>
      <c r="L427" s="3">
        <v>1</v>
      </c>
      <c r="M427" s="191">
        <v>7.8</v>
      </c>
      <c r="N427" s="191">
        <v>-0.6</v>
      </c>
      <c r="O427" s="191">
        <v>0.6</v>
      </c>
    </row>
    <row r="428" spans="2:15" ht="17.25" x14ac:dyDescent="0.35">
      <c r="B428" s="172">
        <f t="shared" si="38"/>
        <v>420</v>
      </c>
      <c r="C428" s="173">
        <v>1</v>
      </c>
      <c r="D428" s="173">
        <v>18</v>
      </c>
      <c r="E428" s="174">
        <v>12</v>
      </c>
      <c r="F428" s="3">
        <f t="shared" si="37"/>
        <v>53.6</v>
      </c>
      <c r="G428" s="3">
        <f t="shared" si="39"/>
        <v>37.4</v>
      </c>
      <c r="H428" s="3">
        <f t="shared" si="40"/>
        <v>46.94</v>
      </c>
      <c r="I428" s="3">
        <f t="shared" si="41"/>
        <v>33.08</v>
      </c>
      <c r="J428" s="3">
        <f t="shared" si="42"/>
        <v>32</v>
      </c>
      <c r="K428" s="191">
        <v>12</v>
      </c>
      <c r="L428" s="3">
        <v>3</v>
      </c>
      <c r="M428" s="191">
        <v>8.3000000000000007</v>
      </c>
      <c r="N428" s="191">
        <v>0.6</v>
      </c>
      <c r="O428" s="191">
        <v>0</v>
      </c>
    </row>
    <row r="429" spans="2:15" ht="17.25" x14ac:dyDescent="0.35">
      <c r="B429" s="172">
        <f t="shared" si="38"/>
        <v>421</v>
      </c>
      <c r="C429" s="173">
        <v>1</v>
      </c>
      <c r="D429" s="173">
        <v>18</v>
      </c>
      <c r="E429" s="174">
        <v>13</v>
      </c>
      <c r="F429" s="3">
        <f t="shared" si="37"/>
        <v>55.400000000000006</v>
      </c>
      <c r="G429" s="3">
        <f t="shared" si="39"/>
        <v>42.8</v>
      </c>
      <c r="H429" s="3">
        <f t="shared" si="40"/>
        <v>48.92</v>
      </c>
      <c r="I429" s="3">
        <f t="shared" si="41"/>
        <v>33.979999999999997</v>
      </c>
      <c r="J429" s="3">
        <f t="shared" si="42"/>
        <v>33.08</v>
      </c>
      <c r="K429" s="191">
        <v>13</v>
      </c>
      <c r="L429" s="3">
        <v>6</v>
      </c>
      <c r="M429" s="191">
        <v>9.4</v>
      </c>
      <c r="N429" s="191">
        <v>1.1000000000000001</v>
      </c>
      <c r="O429" s="191">
        <v>0.6</v>
      </c>
    </row>
    <row r="430" spans="2:15" ht="17.25" x14ac:dyDescent="0.35">
      <c r="B430" s="172">
        <f t="shared" si="38"/>
        <v>422</v>
      </c>
      <c r="C430" s="173">
        <v>1</v>
      </c>
      <c r="D430" s="173">
        <v>18</v>
      </c>
      <c r="E430" s="174">
        <v>14</v>
      </c>
      <c r="F430" s="3">
        <f t="shared" si="37"/>
        <v>59</v>
      </c>
      <c r="G430" s="3">
        <f t="shared" si="39"/>
        <v>51.8</v>
      </c>
      <c r="H430" s="3">
        <f t="shared" si="40"/>
        <v>50</v>
      </c>
      <c r="I430" s="3">
        <f t="shared" si="41"/>
        <v>35.96</v>
      </c>
      <c r="J430" s="3">
        <f t="shared" si="42"/>
        <v>33.979999999999997</v>
      </c>
      <c r="K430" s="191">
        <v>15</v>
      </c>
      <c r="L430" s="3">
        <v>11</v>
      </c>
      <c r="M430" s="191">
        <v>10</v>
      </c>
      <c r="N430" s="191">
        <v>2.2000000000000002</v>
      </c>
      <c r="O430" s="191">
        <v>1.1000000000000001</v>
      </c>
    </row>
    <row r="431" spans="2:15" ht="17.25" x14ac:dyDescent="0.35">
      <c r="B431" s="172">
        <f t="shared" si="38"/>
        <v>423</v>
      </c>
      <c r="C431" s="173">
        <v>1</v>
      </c>
      <c r="D431" s="173">
        <v>18</v>
      </c>
      <c r="E431" s="174">
        <v>15</v>
      </c>
      <c r="F431" s="3">
        <f t="shared" si="37"/>
        <v>59</v>
      </c>
      <c r="G431" s="3">
        <f t="shared" si="39"/>
        <v>51.8</v>
      </c>
      <c r="H431" s="3">
        <f t="shared" si="40"/>
        <v>51.08</v>
      </c>
      <c r="I431" s="3">
        <f t="shared" si="41"/>
        <v>37.04</v>
      </c>
      <c r="J431" s="3">
        <f t="shared" si="42"/>
        <v>35.06</v>
      </c>
      <c r="K431" s="191">
        <v>15</v>
      </c>
      <c r="L431" s="3">
        <v>11</v>
      </c>
      <c r="M431" s="191">
        <v>10.6</v>
      </c>
      <c r="N431" s="191">
        <v>2.8</v>
      </c>
      <c r="O431" s="191">
        <v>1.7</v>
      </c>
    </row>
    <row r="432" spans="2:15" ht="17.25" x14ac:dyDescent="0.35">
      <c r="B432" s="172">
        <f t="shared" si="38"/>
        <v>424</v>
      </c>
      <c r="C432" s="173">
        <v>1</v>
      </c>
      <c r="D432" s="173">
        <v>18</v>
      </c>
      <c r="E432" s="174">
        <v>16</v>
      </c>
      <c r="F432" s="3">
        <f t="shared" si="37"/>
        <v>57.2</v>
      </c>
      <c r="G432" s="3">
        <f t="shared" si="39"/>
        <v>48.2</v>
      </c>
      <c r="H432" s="3">
        <f t="shared" si="40"/>
        <v>51.08</v>
      </c>
      <c r="I432" s="3">
        <f t="shared" si="41"/>
        <v>35.96</v>
      </c>
      <c r="J432" s="3">
        <f t="shared" si="42"/>
        <v>35.06</v>
      </c>
      <c r="K432" s="191">
        <v>14</v>
      </c>
      <c r="L432" s="3">
        <v>9</v>
      </c>
      <c r="M432" s="191">
        <v>10.6</v>
      </c>
      <c r="N432" s="191">
        <v>2.2000000000000002</v>
      </c>
      <c r="O432" s="191">
        <v>1.7</v>
      </c>
    </row>
    <row r="433" spans="2:15" ht="17.25" x14ac:dyDescent="0.35">
      <c r="B433" s="172">
        <f t="shared" si="38"/>
        <v>425</v>
      </c>
      <c r="C433" s="173">
        <v>1</v>
      </c>
      <c r="D433" s="173">
        <v>18</v>
      </c>
      <c r="E433" s="174">
        <v>17</v>
      </c>
      <c r="F433" s="3">
        <f t="shared" si="37"/>
        <v>53.6</v>
      </c>
      <c r="G433" s="3">
        <f t="shared" si="39"/>
        <v>46.4</v>
      </c>
      <c r="H433" s="3">
        <f t="shared" si="40"/>
        <v>50</v>
      </c>
      <c r="I433" s="3">
        <f t="shared" si="41"/>
        <v>33.08</v>
      </c>
      <c r="J433" s="3">
        <f t="shared" si="42"/>
        <v>33.979999999999997</v>
      </c>
      <c r="K433" s="191">
        <v>12</v>
      </c>
      <c r="L433" s="3">
        <v>8</v>
      </c>
      <c r="M433" s="191">
        <v>10</v>
      </c>
      <c r="N433" s="191">
        <v>0.6</v>
      </c>
      <c r="O433" s="191">
        <v>1.1000000000000001</v>
      </c>
    </row>
    <row r="434" spans="2:15" ht="17.25" x14ac:dyDescent="0.35">
      <c r="B434" s="172">
        <f t="shared" si="38"/>
        <v>426</v>
      </c>
      <c r="C434" s="173">
        <v>1</v>
      </c>
      <c r="D434" s="173">
        <v>18</v>
      </c>
      <c r="E434" s="174">
        <v>18</v>
      </c>
      <c r="F434" s="3">
        <f t="shared" si="37"/>
        <v>50</v>
      </c>
      <c r="G434" s="3">
        <f t="shared" si="39"/>
        <v>44.6</v>
      </c>
      <c r="H434" s="3">
        <f t="shared" si="40"/>
        <v>48.92</v>
      </c>
      <c r="I434" s="3">
        <f t="shared" si="41"/>
        <v>28.94</v>
      </c>
      <c r="J434" s="3">
        <f t="shared" si="42"/>
        <v>30.02</v>
      </c>
      <c r="K434" s="191">
        <v>10</v>
      </c>
      <c r="L434" s="3">
        <v>7</v>
      </c>
      <c r="M434" s="191">
        <v>9.4</v>
      </c>
      <c r="N434" s="191">
        <v>-1.7</v>
      </c>
      <c r="O434" s="191">
        <v>-1.1000000000000001</v>
      </c>
    </row>
    <row r="435" spans="2:15" ht="17.25" x14ac:dyDescent="0.35">
      <c r="B435" s="172">
        <f t="shared" si="38"/>
        <v>427</v>
      </c>
      <c r="C435" s="173">
        <v>1</v>
      </c>
      <c r="D435" s="173">
        <v>18</v>
      </c>
      <c r="E435" s="174">
        <v>19</v>
      </c>
      <c r="F435" s="3">
        <f t="shared" si="37"/>
        <v>48.2</v>
      </c>
      <c r="G435" s="3">
        <f t="shared" si="39"/>
        <v>44.6</v>
      </c>
      <c r="H435" s="3">
        <f t="shared" si="40"/>
        <v>46.94</v>
      </c>
      <c r="I435" s="3">
        <f t="shared" si="41"/>
        <v>24.98</v>
      </c>
      <c r="J435" s="3">
        <f t="shared" si="42"/>
        <v>26.060000000000002</v>
      </c>
      <c r="K435" s="191">
        <v>9</v>
      </c>
      <c r="L435" s="3">
        <v>7</v>
      </c>
      <c r="M435" s="191">
        <v>8.3000000000000007</v>
      </c>
      <c r="N435" s="191">
        <v>-3.9</v>
      </c>
      <c r="O435" s="191">
        <v>-3.3</v>
      </c>
    </row>
    <row r="436" spans="2:15" ht="17.25" x14ac:dyDescent="0.35">
      <c r="B436" s="172">
        <f t="shared" si="38"/>
        <v>428</v>
      </c>
      <c r="C436" s="173">
        <v>1</v>
      </c>
      <c r="D436" s="173">
        <v>18</v>
      </c>
      <c r="E436" s="174">
        <v>20</v>
      </c>
      <c r="F436" s="3">
        <f t="shared" si="37"/>
        <v>41</v>
      </c>
      <c r="G436" s="3">
        <f t="shared" si="39"/>
        <v>44.6</v>
      </c>
      <c r="H436" s="3">
        <f t="shared" si="40"/>
        <v>41</v>
      </c>
      <c r="I436" s="3">
        <f t="shared" si="41"/>
        <v>26.96</v>
      </c>
      <c r="J436" s="3">
        <f t="shared" si="42"/>
        <v>23</v>
      </c>
      <c r="K436" s="191">
        <v>5</v>
      </c>
      <c r="L436" s="3">
        <v>7</v>
      </c>
      <c r="M436" s="191">
        <v>5</v>
      </c>
      <c r="N436" s="191">
        <v>-2.8</v>
      </c>
      <c r="O436" s="191">
        <v>-5</v>
      </c>
    </row>
    <row r="437" spans="2:15" ht="17.25" x14ac:dyDescent="0.35">
      <c r="B437" s="172">
        <f t="shared" si="38"/>
        <v>429</v>
      </c>
      <c r="C437" s="173">
        <v>1</v>
      </c>
      <c r="D437" s="173">
        <v>18</v>
      </c>
      <c r="E437" s="174">
        <v>21</v>
      </c>
      <c r="F437" s="3">
        <f t="shared" si="37"/>
        <v>46.4</v>
      </c>
      <c r="G437" s="3">
        <f t="shared" si="39"/>
        <v>39.200000000000003</v>
      </c>
      <c r="H437" s="3">
        <f t="shared" si="40"/>
        <v>39.92</v>
      </c>
      <c r="I437" s="3">
        <f t="shared" si="41"/>
        <v>24.98</v>
      </c>
      <c r="J437" s="3">
        <f t="shared" si="42"/>
        <v>23</v>
      </c>
      <c r="K437" s="191">
        <v>8</v>
      </c>
      <c r="L437" s="3">
        <v>4</v>
      </c>
      <c r="M437" s="191">
        <v>4.4000000000000004</v>
      </c>
      <c r="N437" s="191">
        <v>-3.9</v>
      </c>
      <c r="O437" s="191">
        <v>-5</v>
      </c>
    </row>
    <row r="438" spans="2:15" ht="17.25" x14ac:dyDescent="0.35">
      <c r="B438" s="172">
        <f t="shared" si="38"/>
        <v>430</v>
      </c>
      <c r="C438" s="173">
        <v>1</v>
      </c>
      <c r="D438" s="173">
        <v>18</v>
      </c>
      <c r="E438" s="174">
        <v>22</v>
      </c>
      <c r="F438" s="3">
        <f t="shared" si="37"/>
        <v>41</v>
      </c>
      <c r="G438" s="3">
        <f t="shared" si="39"/>
        <v>37.4</v>
      </c>
      <c r="H438" s="3">
        <f t="shared" si="40"/>
        <v>39.019999999999996</v>
      </c>
      <c r="I438" s="3">
        <f t="shared" si="41"/>
        <v>24.08</v>
      </c>
      <c r="J438" s="3">
        <f t="shared" si="42"/>
        <v>21.92</v>
      </c>
      <c r="K438" s="191">
        <v>5</v>
      </c>
      <c r="L438" s="3">
        <v>3</v>
      </c>
      <c r="M438" s="191">
        <v>3.9</v>
      </c>
      <c r="N438" s="191">
        <v>-4.4000000000000004</v>
      </c>
      <c r="O438" s="191">
        <v>-5.6</v>
      </c>
    </row>
    <row r="439" spans="2:15" ht="17.25" x14ac:dyDescent="0.35">
      <c r="B439" s="172">
        <f t="shared" si="38"/>
        <v>431</v>
      </c>
      <c r="C439" s="173">
        <v>1</v>
      </c>
      <c r="D439" s="173">
        <v>18</v>
      </c>
      <c r="E439" s="174">
        <v>23</v>
      </c>
      <c r="F439" s="3">
        <f t="shared" si="37"/>
        <v>39.200000000000003</v>
      </c>
      <c r="G439" s="3">
        <f t="shared" si="39"/>
        <v>35.6</v>
      </c>
      <c r="H439" s="3">
        <f t="shared" si="40"/>
        <v>37.94</v>
      </c>
      <c r="I439" s="3">
        <f t="shared" si="41"/>
        <v>19.939999999999998</v>
      </c>
      <c r="J439" s="3">
        <f t="shared" si="42"/>
        <v>21.92</v>
      </c>
      <c r="K439" s="191">
        <v>4</v>
      </c>
      <c r="L439" s="3">
        <v>2</v>
      </c>
      <c r="M439" s="191">
        <v>3.3</v>
      </c>
      <c r="N439" s="191">
        <v>-6.7</v>
      </c>
      <c r="O439" s="191">
        <v>-5.6</v>
      </c>
    </row>
    <row r="440" spans="2:15" ht="17.25" x14ac:dyDescent="0.35">
      <c r="B440" s="172">
        <f t="shared" si="38"/>
        <v>432</v>
      </c>
      <c r="C440" s="173">
        <v>1</v>
      </c>
      <c r="D440" s="173">
        <v>18</v>
      </c>
      <c r="E440" s="174">
        <v>24</v>
      </c>
      <c r="F440" s="3">
        <f t="shared" si="37"/>
        <v>39.200000000000003</v>
      </c>
      <c r="G440" s="3">
        <f t="shared" si="39"/>
        <v>33.799999999999997</v>
      </c>
      <c r="H440" s="3">
        <f t="shared" si="40"/>
        <v>37.04</v>
      </c>
      <c r="I440" s="3">
        <f t="shared" si="41"/>
        <v>21.02</v>
      </c>
      <c r="J440" s="3">
        <f t="shared" si="42"/>
        <v>19.939999999999998</v>
      </c>
      <c r="K440" s="191">
        <v>4</v>
      </c>
      <c r="L440" s="3">
        <v>1</v>
      </c>
      <c r="M440" s="191">
        <v>2.8</v>
      </c>
      <c r="N440" s="191">
        <v>-6.1</v>
      </c>
      <c r="O440" s="191">
        <v>-6.7</v>
      </c>
    </row>
    <row r="441" spans="2:15" ht="17.25" x14ac:dyDescent="0.35">
      <c r="B441" s="172">
        <f t="shared" si="38"/>
        <v>433</v>
      </c>
      <c r="C441" s="173">
        <v>1</v>
      </c>
      <c r="D441" s="173">
        <v>19</v>
      </c>
      <c r="E441" s="174">
        <v>1</v>
      </c>
      <c r="F441" s="3">
        <f t="shared" si="37"/>
        <v>39.200000000000003</v>
      </c>
      <c r="G441" s="3">
        <f t="shared" si="39"/>
        <v>30.2</v>
      </c>
      <c r="H441" s="3">
        <f t="shared" si="40"/>
        <v>37.04</v>
      </c>
      <c r="I441" s="3">
        <f t="shared" si="41"/>
        <v>19.04</v>
      </c>
      <c r="J441" s="3">
        <f t="shared" si="42"/>
        <v>21.92</v>
      </c>
      <c r="K441" s="191">
        <v>4</v>
      </c>
      <c r="L441" s="3">
        <v>-1</v>
      </c>
      <c r="M441" s="191">
        <v>2.8</v>
      </c>
      <c r="N441" s="191">
        <v>-7.2</v>
      </c>
      <c r="O441" s="191">
        <v>-5.6</v>
      </c>
    </row>
    <row r="442" spans="2:15" ht="17.25" x14ac:dyDescent="0.35">
      <c r="B442" s="172">
        <f t="shared" si="38"/>
        <v>434</v>
      </c>
      <c r="C442" s="173">
        <v>1</v>
      </c>
      <c r="D442" s="173">
        <v>19</v>
      </c>
      <c r="E442" s="174">
        <v>2</v>
      </c>
      <c r="F442" s="3">
        <f t="shared" si="37"/>
        <v>39.200000000000003</v>
      </c>
      <c r="G442" s="3">
        <f t="shared" si="39"/>
        <v>30.2</v>
      </c>
      <c r="H442" s="3">
        <f t="shared" si="40"/>
        <v>35.96</v>
      </c>
      <c r="I442" s="3">
        <f t="shared" si="41"/>
        <v>19.04</v>
      </c>
      <c r="J442" s="3">
        <f t="shared" si="42"/>
        <v>19.939999999999998</v>
      </c>
      <c r="K442" s="191">
        <v>4</v>
      </c>
      <c r="L442" s="3">
        <v>-1</v>
      </c>
      <c r="M442" s="191">
        <v>2.2000000000000002</v>
      </c>
      <c r="N442" s="191">
        <v>-7.2</v>
      </c>
      <c r="O442" s="191">
        <v>-6.7</v>
      </c>
    </row>
    <row r="443" spans="2:15" ht="17.25" x14ac:dyDescent="0.35">
      <c r="B443" s="172">
        <f t="shared" si="38"/>
        <v>435</v>
      </c>
      <c r="C443" s="173">
        <v>1</v>
      </c>
      <c r="D443" s="173">
        <v>19</v>
      </c>
      <c r="E443" s="174">
        <v>3</v>
      </c>
      <c r="F443" s="3">
        <f t="shared" si="37"/>
        <v>37.4</v>
      </c>
      <c r="G443" s="3">
        <f t="shared" si="39"/>
        <v>28.4</v>
      </c>
      <c r="H443" s="3">
        <f t="shared" si="40"/>
        <v>33.979999999999997</v>
      </c>
      <c r="I443" s="3">
        <f t="shared" si="41"/>
        <v>15.98</v>
      </c>
      <c r="J443" s="3">
        <f t="shared" si="42"/>
        <v>24.98</v>
      </c>
      <c r="K443" s="191">
        <v>3</v>
      </c>
      <c r="L443" s="3">
        <v>-2</v>
      </c>
      <c r="M443" s="191">
        <v>1.1000000000000001</v>
      </c>
      <c r="N443" s="191">
        <v>-8.9</v>
      </c>
      <c r="O443" s="191">
        <v>-3.9</v>
      </c>
    </row>
    <row r="444" spans="2:15" ht="17.25" x14ac:dyDescent="0.35">
      <c r="B444" s="172">
        <f t="shared" si="38"/>
        <v>436</v>
      </c>
      <c r="C444" s="173">
        <v>1</v>
      </c>
      <c r="D444" s="173">
        <v>19</v>
      </c>
      <c r="E444" s="174">
        <v>4</v>
      </c>
      <c r="F444" s="3">
        <f t="shared" si="37"/>
        <v>39.200000000000003</v>
      </c>
      <c r="G444" s="3">
        <f t="shared" si="39"/>
        <v>28.4</v>
      </c>
      <c r="H444" s="3">
        <f t="shared" si="40"/>
        <v>35.06</v>
      </c>
      <c r="I444" s="3">
        <f t="shared" si="41"/>
        <v>14</v>
      </c>
      <c r="J444" s="3">
        <f t="shared" si="42"/>
        <v>26.96</v>
      </c>
      <c r="K444" s="191">
        <v>4</v>
      </c>
      <c r="L444" s="3">
        <v>-2</v>
      </c>
      <c r="M444" s="191">
        <v>1.7</v>
      </c>
      <c r="N444" s="191">
        <v>-10</v>
      </c>
      <c r="O444" s="191">
        <v>-2.8</v>
      </c>
    </row>
    <row r="445" spans="2:15" ht="17.25" x14ac:dyDescent="0.35">
      <c r="B445" s="172">
        <f t="shared" si="38"/>
        <v>437</v>
      </c>
      <c r="C445" s="173">
        <v>1</v>
      </c>
      <c r="D445" s="173">
        <v>19</v>
      </c>
      <c r="E445" s="174">
        <v>5</v>
      </c>
      <c r="F445" s="3">
        <f t="shared" si="37"/>
        <v>37.4</v>
      </c>
      <c r="G445" s="3">
        <f t="shared" si="39"/>
        <v>26.6</v>
      </c>
      <c r="H445" s="3">
        <f t="shared" si="40"/>
        <v>33.979999999999997</v>
      </c>
      <c r="I445" s="3">
        <f t="shared" si="41"/>
        <v>12.920000000000002</v>
      </c>
      <c r="J445" s="3">
        <f t="shared" si="42"/>
        <v>26.96</v>
      </c>
      <c r="K445" s="191">
        <v>3</v>
      </c>
      <c r="L445" s="3">
        <v>-3</v>
      </c>
      <c r="M445" s="191">
        <v>1.1000000000000001</v>
      </c>
      <c r="N445" s="191">
        <v>-10.6</v>
      </c>
      <c r="O445" s="191">
        <v>-2.8</v>
      </c>
    </row>
    <row r="446" spans="2:15" ht="17.25" x14ac:dyDescent="0.35">
      <c r="B446" s="172">
        <f t="shared" si="38"/>
        <v>438</v>
      </c>
      <c r="C446" s="173">
        <v>1</v>
      </c>
      <c r="D446" s="173">
        <v>19</v>
      </c>
      <c r="E446" s="174">
        <v>6</v>
      </c>
      <c r="F446" s="3">
        <f t="shared" si="37"/>
        <v>39.200000000000003</v>
      </c>
      <c r="G446" s="3">
        <f t="shared" si="39"/>
        <v>26.6</v>
      </c>
      <c r="H446" s="3">
        <f t="shared" si="40"/>
        <v>35.06</v>
      </c>
      <c r="I446" s="3">
        <f t="shared" si="41"/>
        <v>12.920000000000002</v>
      </c>
      <c r="J446" s="3">
        <f t="shared" si="42"/>
        <v>26.060000000000002</v>
      </c>
      <c r="K446" s="191">
        <v>4</v>
      </c>
      <c r="L446" s="3">
        <v>-3</v>
      </c>
      <c r="M446" s="191">
        <v>1.7</v>
      </c>
      <c r="N446" s="191">
        <v>-10.6</v>
      </c>
      <c r="O446" s="191">
        <v>-3.3</v>
      </c>
    </row>
    <row r="447" spans="2:15" ht="17.25" x14ac:dyDescent="0.35">
      <c r="B447" s="172">
        <f t="shared" si="38"/>
        <v>439</v>
      </c>
      <c r="C447" s="173">
        <v>1</v>
      </c>
      <c r="D447" s="173">
        <v>19</v>
      </c>
      <c r="E447" s="174">
        <v>7</v>
      </c>
      <c r="F447" s="3">
        <f t="shared" si="37"/>
        <v>39.200000000000003</v>
      </c>
      <c r="G447" s="3">
        <f t="shared" si="39"/>
        <v>28.4</v>
      </c>
      <c r="H447" s="3">
        <f t="shared" si="40"/>
        <v>35.96</v>
      </c>
      <c r="I447" s="3">
        <f t="shared" si="41"/>
        <v>10.039999999999999</v>
      </c>
      <c r="J447" s="3">
        <f t="shared" si="42"/>
        <v>26.96</v>
      </c>
      <c r="K447" s="191">
        <v>4</v>
      </c>
      <c r="L447" s="3">
        <v>-2</v>
      </c>
      <c r="M447" s="191">
        <v>2.2000000000000002</v>
      </c>
      <c r="N447" s="191">
        <v>-12.2</v>
      </c>
      <c r="O447" s="191">
        <v>-2.8</v>
      </c>
    </row>
    <row r="448" spans="2:15" ht="17.25" x14ac:dyDescent="0.35">
      <c r="B448" s="172">
        <f t="shared" si="38"/>
        <v>440</v>
      </c>
      <c r="C448" s="173">
        <v>1</v>
      </c>
      <c r="D448" s="173">
        <v>19</v>
      </c>
      <c r="E448" s="174">
        <v>8</v>
      </c>
      <c r="F448" s="3">
        <f t="shared" si="37"/>
        <v>39.200000000000003</v>
      </c>
      <c r="G448" s="3">
        <f t="shared" si="39"/>
        <v>28.4</v>
      </c>
      <c r="H448" s="3">
        <f t="shared" si="40"/>
        <v>35.06</v>
      </c>
      <c r="I448" s="3">
        <f t="shared" si="41"/>
        <v>12.920000000000002</v>
      </c>
      <c r="J448" s="3">
        <f t="shared" si="42"/>
        <v>26.96</v>
      </c>
      <c r="K448" s="191">
        <v>4</v>
      </c>
      <c r="L448" s="3">
        <v>-2</v>
      </c>
      <c r="M448" s="191">
        <v>1.7</v>
      </c>
      <c r="N448" s="191">
        <v>-10.6</v>
      </c>
      <c r="O448" s="191">
        <v>-2.8</v>
      </c>
    </row>
    <row r="449" spans="2:15" ht="17.25" x14ac:dyDescent="0.35">
      <c r="B449" s="172">
        <f t="shared" si="38"/>
        <v>441</v>
      </c>
      <c r="C449" s="173">
        <v>1</v>
      </c>
      <c r="D449" s="173">
        <v>19</v>
      </c>
      <c r="E449" s="174">
        <v>9</v>
      </c>
      <c r="F449" s="3">
        <f t="shared" si="37"/>
        <v>42.8</v>
      </c>
      <c r="G449" s="3">
        <f t="shared" si="39"/>
        <v>32</v>
      </c>
      <c r="H449" s="3">
        <f t="shared" si="40"/>
        <v>41</v>
      </c>
      <c r="I449" s="3">
        <f t="shared" si="41"/>
        <v>17.059999999999999</v>
      </c>
      <c r="J449" s="3">
        <f t="shared" si="42"/>
        <v>28.04</v>
      </c>
      <c r="K449" s="191">
        <v>6</v>
      </c>
      <c r="L449" s="3">
        <v>0</v>
      </c>
      <c r="M449" s="191">
        <v>5</v>
      </c>
      <c r="N449" s="191">
        <v>-8.3000000000000007</v>
      </c>
      <c r="O449" s="191">
        <v>-2.2000000000000002</v>
      </c>
    </row>
    <row r="450" spans="2:15" ht="17.25" x14ac:dyDescent="0.35">
      <c r="B450" s="172">
        <f t="shared" si="38"/>
        <v>442</v>
      </c>
      <c r="C450" s="173">
        <v>1</v>
      </c>
      <c r="D450" s="173">
        <v>19</v>
      </c>
      <c r="E450" s="174">
        <v>10</v>
      </c>
      <c r="F450" s="3">
        <f t="shared" si="37"/>
        <v>48.2</v>
      </c>
      <c r="G450" s="3">
        <f t="shared" si="39"/>
        <v>35.6</v>
      </c>
      <c r="H450" s="3">
        <f t="shared" si="40"/>
        <v>46.04</v>
      </c>
      <c r="I450" s="3">
        <f t="shared" si="41"/>
        <v>23</v>
      </c>
      <c r="J450" s="3">
        <f t="shared" si="42"/>
        <v>28.94</v>
      </c>
      <c r="K450" s="191">
        <v>9</v>
      </c>
      <c r="L450" s="3">
        <v>2</v>
      </c>
      <c r="M450" s="191">
        <v>7.8</v>
      </c>
      <c r="N450" s="191">
        <v>-5</v>
      </c>
      <c r="O450" s="191">
        <v>-1.7</v>
      </c>
    </row>
    <row r="451" spans="2:15" ht="17.25" x14ac:dyDescent="0.35">
      <c r="B451" s="172">
        <f t="shared" si="38"/>
        <v>443</v>
      </c>
      <c r="C451" s="173">
        <v>1</v>
      </c>
      <c r="D451" s="173">
        <v>19</v>
      </c>
      <c r="E451" s="174">
        <v>11</v>
      </c>
      <c r="F451" s="3">
        <f t="shared" si="37"/>
        <v>53.6</v>
      </c>
      <c r="G451" s="3">
        <f t="shared" si="39"/>
        <v>41</v>
      </c>
      <c r="H451" s="3">
        <f t="shared" si="40"/>
        <v>48.92</v>
      </c>
      <c r="I451" s="3">
        <f t="shared" si="41"/>
        <v>24.98</v>
      </c>
      <c r="J451" s="3">
        <f t="shared" si="42"/>
        <v>30.92</v>
      </c>
      <c r="K451" s="191">
        <v>12</v>
      </c>
      <c r="L451" s="3">
        <v>5</v>
      </c>
      <c r="M451" s="191">
        <v>9.4</v>
      </c>
      <c r="N451" s="191">
        <v>-3.9</v>
      </c>
      <c r="O451" s="191">
        <v>-0.6</v>
      </c>
    </row>
    <row r="452" spans="2:15" ht="17.25" x14ac:dyDescent="0.35">
      <c r="B452" s="172">
        <f t="shared" si="38"/>
        <v>444</v>
      </c>
      <c r="C452" s="173">
        <v>1</v>
      </c>
      <c r="D452" s="173">
        <v>19</v>
      </c>
      <c r="E452" s="174">
        <v>12</v>
      </c>
      <c r="F452" s="3">
        <f t="shared" si="37"/>
        <v>59</v>
      </c>
      <c r="G452" s="3">
        <f t="shared" si="39"/>
        <v>48.2</v>
      </c>
      <c r="H452" s="3">
        <f t="shared" si="40"/>
        <v>50</v>
      </c>
      <c r="I452" s="3">
        <f t="shared" si="41"/>
        <v>32</v>
      </c>
      <c r="J452" s="3">
        <f t="shared" si="42"/>
        <v>33.08</v>
      </c>
      <c r="K452" s="191">
        <v>15</v>
      </c>
      <c r="L452" s="3">
        <v>9</v>
      </c>
      <c r="M452" s="191">
        <v>10</v>
      </c>
      <c r="N452" s="191">
        <v>0</v>
      </c>
      <c r="O452" s="191">
        <v>0.6</v>
      </c>
    </row>
    <row r="453" spans="2:15" ht="17.25" x14ac:dyDescent="0.35">
      <c r="B453" s="172">
        <f t="shared" si="38"/>
        <v>445</v>
      </c>
      <c r="C453" s="173">
        <v>1</v>
      </c>
      <c r="D453" s="173">
        <v>19</v>
      </c>
      <c r="E453" s="174">
        <v>13</v>
      </c>
      <c r="F453" s="3">
        <f t="shared" si="37"/>
        <v>62.6</v>
      </c>
      <c r="G453" s="3">
        <f t="shared" si="39"/>
        <v>53.6</v>
      </c>
      <c r="H453" s="3">
        <f t="shared" si="40"/>
        <v>50</v>
      </c>
      <c r="I453" s="3">
        <f t="shared" si="41"/>
        <v>32</v>
      </c>
      <c r="J453" s="3">
        <f t="shared" si="42"/>
        <v>37.04</v>
      </c>
      <c r="K453" s="191">
        <v>17</v>
      </c>
      <c r="L453" s="3">
        <v>12</v>
      </c>
      <c r="M453" s="191">
        <v>10</v>
      </c>
      <c r="N453" s="191">
        <v>0</v>
      </c>
      <c r="O453" s="191">
        <v>2.8</v>
      </c>
    </row>
    <row r="454" spans="2:15" ht="17.25" x14ac:dyDescent="0.35">
      <c r="B454" s="172">
        <f t="shared" si="38"/>
        <v>446</v>
      </c>
      <c r="C454" s="173">
        <v>1</v>
      </c>
      <c r="D454" s="173">
        <v>19</v>
      </c>
      <c r="E454" s="174">
        <v>14</v>
      </c>
      <c r="F454" s="3">
        <f t="shared" si="37"/>
        <v>64.400000000000006</v>
      </c>
      <c r="G454" s="3">
        <f t="shared" si="39"/>
        <v>55.400000000000006</v>
      </c>
      <c r="H454" s="3">
        <f t="shared" si="40"/>
        <v>51.08</v>
      </c>
      <c r="I454" s="3">
        <f t="shared" si="41"/>
        <v>35.96</v>
      </c>
      <c r="J454" s="3">
        <f t="shared" si="42"/>
        <v>39.92</v>
      </c>
      <c r="K454" s="191">
        <v>18</v>
      </c>
      <c r="L454" s="3">
        <v>13</v>
      </c>
      <c r="M454" s="191">
        <v>10.6</v>
      </c>
      <c r="N454" s="191">
        <v>2.2000000000000002</v>
      </c>
      <c r="O454" s="191">
        <v>4.4000000000000004</v>
      </c>
    </row>
    <row r="455" spans="2:15" ht="17.25" x14ac:dyDescent="0.35">
      <c r="B455" s="172">
        <f t="shared" si="38"/>
        <v>447</v>
      </c>
      <c r="C455" s="173">
        <v>1</v>
      </c>
      <c r="D455" s="173">
        <v>19</v>
      </c>
      <c r="E455" s="174">
        <v>15</v>
      </c>
      <c r="F455" s="3">
        <f t="shared" si="37"/>
        <v>64.400000000000006</v>
      </c>
      <c r="G455" s="3">
        <f t="shared" si="39"/>
        <v>57.2</v>
      </c>
      <c r="H455" s="3">
        <f t="shared" si="40"/>
        <v>51.980000000000004</v>
      </c>
      <c r="I455" s="3">
        <f t="shared" si="41"/>
        <v>35.96</v>
      </c>
      <c r="J455" s="3">
        <f t="shared" si="42"/>
        <v>41</v>
      </c>
      <c r="K455" s="191">
        <v>18</v>
      </c>
      <c r="L455" s="3">
        <v>14</v>
      </c>
      <c r="M455" s="191">
        <v>11.1</v>
      </c>
      <c r="N455" s="191">
        <v>2.2000000000000002</v>
      </c>
      <c r="O455" s="191">
        <v>5</v>
      </c>
    </row>
    <row r="456" spans="2:15" ht="17.25" x14ac:dyDescent="0.35">
      <c r="B456" s="172">
        <f t="shared" si="38"/>
        <v>448</v>
      </c>
      <c r="C456" s="173">
        <v>1</v>
      </c>
      <c r="D456" s="173">
        <v>19</v>
      </c>
      <c r="E456" s="174">
        <v>16</v>
      </c>
      <c r="F456" s="3">
        <f t="shared" si="37"/>
        <v>62.6</v>
      </c>
      <c r="G456" s="3">
        <f t="shared" si="39"/>
        <v>57.2</v>
      </c>
      <c r="H456" s="3">
        <f t="shared" si="40"/>
        <v>51.08</v>
      </c>
      <c r="I456" s="3">
        <f t="shared" si="41"/>
        <v>35.06</v>
      </c>
      <c r="J456" s="3">
        <f t="shared" si="42"/>
        <v>39.019999999999996</v>
      </c>
      <c r="K456" s="191">
        <v>17</v>
      </c>
      <c r="L456" s="3">
        <v>14</v>
      </c>
      <c r="M456" s="191">
        <v>10.6</v>
      </c>
      <c r="N456" s="191">
        <v>1.7</v>
      </c>
      <c r="O456" s="191">
        <v>3.9</v>
      </c>
    </row>
    <row r="457" spans="2:15" ht="17.25" x14ac:dyDescent="0.35">
      <c r="B457" s="172">
        <f t="shared" si="38"/>
        <v>449</v>
      </c>
      <c r="C457" s="173">
        <v>1</v>
      </c>
      <c r="D457" s="173">
        <v>19</v>
      </c>
      <c r="E457" s="174">
        <v>17</v>
      </c>
      <c r="F457" s="3">
        <f t="shared" si="37"/>
        <v>57.2</v>
      </c>
      <c r="G457" s="3">
        <f t="shared" si="39"/>
        <v>46.4</v>
      </c>
      <c r="H457" s="3">
        <f t="shared" si="40"/>
        <v>51.08</v>
      </c>
      <c r="I457" s="3">
        <f t="shared" si="41"/>
        <v>30.02</v>
      </c>
      <c r="J457" s="3">
        <f t="shared" si="42"/>
        <v>35.96</v>
      </c>
      <c r="K457" s="191">
        <v>14</v>
      </c>
      <c r="L457" s="3">
        <v>8</v>
      </c>
      <c r="M457" s="191">
        <v>10.6</v>
      </c>
      <c r="N457" s="191">
        <v>-1.1000000000000001</v>
      </c>
      <c r="O457" s="191">
        <v>2.2000000000000002</v>
      </c>
    </row>
    <row r="458" spans="2:15" ht="17.25" x14ac:dyDescent="0.35">
      <c r="B458" s="172">
        <f t="shared" si="38"/>
        <v>450</v>
      </c>
      <c r="C458" s="173">
        <v>1</v>
      </c>
      <c r="D458" s="173">
        <v>19</v>
      </c>
      <c r="E458" s="174">
        <v>18</v>
      </c>
      <c r="F458" s="3">
        <f t="shared" ref="F458:F521" si="43">(9/5)*K458+32</f>
        <v>53.6</v>
      </c>
      <c r="G458" s="3">
        <f t="shared" si="39"/>
        <v>35.6</v>
      </c>
      <c r="H458" s="3">
        <f t="shared" si="40"/>
        <v>50</v>
      </c>
      <c r="I458" s="3">
        <f t="shared" si="41"/>
        <v>26.96</v>
      </c>
      <c r="J458" s="3">
        <f t="shared" si="42"/>
        <v>30.02</v>
      </c>
      <c r="K458" s="191">
        <v>12</v>
      </c>
      <c r="L458" s="3">
        <v>2</v>
      </c>
      <c r="M458" s="191">
        <v>10</v>
      </c>
      <c r="N458" s="191">
        <v>-2.8</v>
      </c>
      <c r="O458" s="191">
        <v>-1.1000000000000001</v>
      </c>
    </row>
    <row r="459" spans="2:15" ht="17.25" x14ac:dyDescent="0.35">
      <c r="B459" s="172">
        <f t="shared" ref="B459:B522" si="44">B458+1</f>
        <v>451</v>
      </c>
      <c r="C459" s="173">
        <v>1</v>
      </c>
      <c r="D459" s="173">
        <v>19</v>
      </c>
      <c r="E459" s="174">
        <v>19</v>
      </c>
      <c r="F459" s="3">
        <f t="shared" si="43"/>
        <v>50</v>
      </c>
      <c r="G459" s="3">
        <f t="shared" si="39"/>
        <v>33.799999999999997</v>
      </c>
      <c r="H459" s="3">
        <f t="shared" si="40"/>
        <v>48.019999999999996</v>
      </c>
      <c r="I459" s="3">
        <f t="shared" si="41"/>
        <v>26.96</v>
      </c>
      <c r="J459" s="3">
        <f t="shared" si="42"/>
        <v>26.96</v>
      </c>
      <c r="K459" s="191">
        <v>10</v>
      </c>
      <c r="L459" s="3">
        <v>1</v>
      </c>
      <c r="M459" s="191">
        <v>8.9</v>
      </c>
      <c r="N459" s="191">
        <v>-2.8</v>
      </c>
      <c r="O459" s="191">
        <v>-2.8</v>
      </c>
    </row>
    <row r="460" spans="2:15" ht="17.25" x14ac:dyDescent="0.35">
      <c r="B460" s="172">
        <f t="shared" si="44"/>
        <v>452</v>
      </c>
      <c r="C460" s="173">
        <v>1</v>
      </c>
      <c r="D460" s="173">
        <v>19</v>
      </c>
      <c r="E460" s="174">
        <v>20</v>
      </c>
      <c r="F460" s="3">
        <f t="shared" si="43"/>
        <v>48.2</v>
      </c>
      <c r="G460" s="3">
        <f t="shared" si="39"/>
        <v>32</v>
      </c>
      <c r="H460" s="3">
        <f t="shared" si="40"/>
        <v>46.04</v>
      </c>
      <c r="I460" s="3">
        <f t="shared" si="41"/>
        <v>24.08</v>
      </c>
      <c r="J460" s="3">
        <f t="shared" si="42"/>
        <v>23</v>
      </c>
      <c r="K460" s="191">
        <v>9</v>
      </c>
      <c r="L460" s="3">
        <v>0</v>
      </c>
      <c r="M460" s="191">
        <v>7.8</v>
      </c>
      <c r="N460" s="191">
        <v>-4.4000000000000004</v>
      </c>
      <c r="O460" s="191">
        <v>-5</v>
      </c>
    </row>
    <row r="461" spans="2:15" ht="17.25" x14ac:dyDescent="0.35">
      <c r="B461" s="172">
        <f t="shared" si="44"/>
        <v>453</v>
      </c>
      <c r="C461" s="173">
        <v>1</v>
      </c>
      <c r="D461" s="173">
        <v>19</v>
      </c>
      <c r="E461" s="174">
        <v>21</v>
      </c>
      <c r="F461" s="3">
        <f t="shared" si="43"/>
        <v>46.4</v>
      </c>
      <c r="G461" s="3">
        <f t="shared" si="39"/>
        <v>30.2</v>
      </c>
      <c r="H461" s="3">
        <f t="shared" si="40"/>
        <v>44.96</v>
      </c>
      <c r="I461" s="3">
        <f t="shared" si="41"/>
        <v>21.92</v>
      </c>
      <c r="J461" s="3">
        <f t="shared" si="42"/>
        <v>21.92</v>
      </c>
      <c r="K461" s="191">
        <v>8</v>
      </c>
      <c r="L461" s="3">
        <v>-1</v>
      </c>
      <c r="M461" s="191">
        <v>7.2</v>
      </c>
      <c r="N461" s="191">
        <v>-5.6</v>
      </c>
      <c r="O461" s="191">
        <v>-5.6</v>
      </c>
    </row>
    <row r="462" spans="2:15" ht="17.25" x14ac:dyDescent="0.35">
      <c r="B462" s="172">
        <f t="shared" si="44"/>
        <v>454</v>
      </c>
      <c r="C462" s="173">
        <v>1</v>
      </c>
      <c r="D462" s="173">
        <v>19</v>
      </c>
      <c r="E462" s="174">
        <v>22</v>
      </c>
      <c r="F462" s="3">
        <f t="shared" si="43"/>
        <v>46.4</v>
      </c>
      <c r="G462" s="3">
        <f t="shared" si="39"/>
        <v>30.2</v>
      </c>
      <c r="H462" s="3">
        <f t="shared" si="40"/>
        <v>44.06</v>
      </c>
      <c r="I462" s="3">
        <f t="shared" si="41"/>
        <v>19.939999999999998</v>
      </c>
      <c r="J462" s="3">
        <f t="shared" si="42"/>
        <v>23</v>
      </c>
      <c r="K462" s="191">
        <v>8</v>
      </c>
      <c r="L462" s="3">
        <v>-1</v>
      </c>
      <c r="M462" s="191">
        <v>6.7</v>
      </c>
      <c r="N462" s="191">
        <v>-6.7</v>
      </c>
      <c r="O462" s="191">
        <v>-5</v>
      </c>
    </row>
    <row r="463" spans="2:15" ht="17.25" x14ac:dyDescent="0.35">
      <c r="B463" s="172">
        <f t="shared" si="44"/>
        <v>455</v>
      </c>
      <c r="C463" s="173">
        <v>1</v>
      </c>
      <c r="D463" s="173">
        <v>19</v>
      </c>
      <c r="E463" s="174">
        <v>23</v>
      </c>
      <c r="F463" s="3">
        <f t="shared" si="43"/>
        <v>42.8</v>
      </c>
      <c r="G463" s="3">
        <f t="shared" si="39"/>
        <v>30.2</v>
      </c>
      <c r="H463" s="3">
        <f t="shared" si="40"/>
        <v>44.96</v>
      </c>
      <c r="I463" s="3">
        <f t="shared" si="41"/>
        <v>19.04</v>
      </c>
      <c r="J463" s="3">
        <f t="shared" si="42"/>
        <v>21.92</v>
      </c>
      <c r="K463" s="191">
        <v>6</v>
      </c>
      <c r="L463" s="3">
        <v>-1</v>
      </c>
      <c r="M463" s="191">
        <v>7.2</v>
      </c>
      <c r="N463" s="191">
        <v>-7.2</v>
      </c>
      <c r="O463" s="191">
        <v>-5.6</v>
      </c>
    </row>
    <row r="464" spans="2:15" ht="17.25" x14ac:dyDescent="0.35">
      <c r="B464" s="172">
        <f t="shared" si="44"/>
        <v>456</v>
      </c>
      <c r="C464" s="173">
        <v>1</v>
      </c>
      <c r="D464" s="173">
        <v>19</v>
      </c>
      <c r="E464" s="174">
        <v>24</v>
      </c>
      <c r="F464" s="3">
        <f t="shared" si="43"/>
        <v>42.8</v>
      </c>
      <c r="G464" s="3">
        <f t="shared" si="39"/>
        <v>28.4</v>
      </c>
      <c r="H464" s="3">
        <f t="shared" si="40"/>
        <v>41</v>
      </c>
      <c r="I464" s="3">
        <f t="shared" si="41"/>
        <v>17.059999999999999</v>
      </c>
      <c r="J464" s="3">
        <f t="shared" si="42"/>
        <v>19.939999999999998</v>
      </c>
      <c r="K464" s="191">
        <v>6</v>
      </c>
      <c r="L464" s="3">
        <v>-2</v>
      </c>
      <c r="M464" s="191">
        <v>5</v>
      </c>
      <c r="N464" s="191">
        <v>-8.3000000000000007</v>
      </c>
      <c r="O464" s="191">
        <v>-6.7</v>
      </c>
    </row>
    <row r="465" spans="2:15" ht="17.25" x14ac:dyDescent="0.35">
      <c r="B465" s="172">
        <f t="shared" si="44"/>
        <v>457</v>
      </c>
      <c r="C465" s="173">
        <v>1</v>
      </c>
      <c r="D465" s="173">
        <v>20</v>
      </c>
      <c r="E465" s="174">
        <v>1</v>
      </c>
      <c r="F465" s="3">
        <f t="shared" si="43"/>
        <v>42.8</v>
      </c>
      <c r="G465" s="3">
        <f t="shared" si="39"/>
        <v>26.6</v>
      </c>
      <c r="H465" s="3">
        <f t="shared" si="40"/>
        <v>39.019999999999996</v>
      </c>
      <c r="I465" s="3">
        <f t="shared" si="41"/>
        <v>15.079999999999998</v>
      </c>
      <c r="J465" s="3">
        <f t="shared" si="42"/>
        <v>17.96</v>
      </c>
      <c r="K465" s="191">
        <v>6</v>
      </c>
      <c r="L465" s="3">
        <v>-3</v>
      </c>
      <c r="M465" s="191">
        <v>3.9</v>
      </c>
      <c r="N465" s="191">
        <v>-9.4</v>
      </c>
      <c r="O465" s="191">
        <v>-7.8</v>
      </c>
    </row>
    <row r="466" spans="2:15" ht="17.25" x14ac:dyDescent="0.35">
      <c r="B466" s="172">
        <f t="shared" si="44"/>
        <v>458</v>
      </c>
      <c r="C466" s="173">
        <v>1</v>
      </c>
      <c r="D466" s="173">
        <v>20</v>
      </c>
      <c r="E466" s="174">
        <v>2</v>
      </c>
      <c r="F466" s="3">
        <f t="shared" si="43"/>
        <v>44.6</v>
      </c>
      <c r="G466" s="3">
        <f t="shared" si="39"/>
        <v>26.6</v>
      </c>
      <c r="H466" s="3">
        <f t="shared" si="40"/>
        <v>37.04</v>
      </c>
      <c r="I466" s="3">
        <f t="shared" si="41"/>
        <v>12.920000000000002</v>
      </c>
      <c r="J466" s="3">
        <f t="shared" si="42"/>
        <v>17.059999999999999</v>
      </c>
      <c r="K466" s="191">
        <v>7</v>
      </c>
      <c r="L466" s="3">
        <v>-3</v>
      </c>
      <c r="M466" s="191">
        <v>2.8</v>
      </c>
      <c r="N466" s="191">
        <v>-10.6</v>
      </c>
      <c r="O466" s="191">
        <v>-8.3000000000000007</v>
      </c>
    </row>
    <row r="467" spans="2:15" ht="17.25" x14ac:dyDescent="0.35">
      <c r="B467" s="172">
        <f t="shared" si="44"/>
        <v>459</v>
      </c>
      <c r="C467" s="173">
        <v>1</v>
      </c>
      <c r="D467" s="173">
        <v>20</v>
      </c>
      <c r="E467" s="174">
        <v>3</v>
      </c>
      <c r="F467" s="3">
        <f t="shared" si="43"/>
        <v>42.8</v>
      </c>
      <c r="G467" s="3">
        <f t="shared" si="39"/>
        <v>24.8</v>
      </c>
      <c r="H467" s="3">
        <f t="shared" si="40"/>
        <v>37.94</v>
      </c>
      <c r="I467" s="3">
        <f t="shared" si="41"/>
        <v>12.920000000000002</v>
      </c>
      <c r="J467" s="3">
        <f t="shared" si="42"/>
        <v>19.04</v>
      </c>
      <c r="K467" s="191">
        <v>6</v>
      </c>
      <c r="L467" s="3">
        <v>-4</v>
      </c>
      <c r="M467" s="191">
        <v>3.3</v>
      </c>
      <c r="N467" s="191">
        <v>-10.6</v>
      </c>
      <c r="O467" s="191">
        <v>-7.2</v>
      </c>
    </row>
    <row r="468" spans="2:15" ht="17.25" x14ac:dyDescent="0.35">
      <c r="B468" s="172">
        <f t="shared" si="44"/>
        <v>460</v>
      </c>
      <c r="C468" s="173">
        <v>1</v>
      </c>
      <c r="D468" s="173">
        <v>20</v>
      </c>
      <c r="E468" s="174">
        <v>4</v>
      </c>
      <c r="F468" s="3">
        <f t="shared" si="43"/>
        <v>41</v>
      </c>
      <c r="G468" s="3">
        <f t="shared" si="39"/>
        <v>26.6</v>
      </c>
      <c r="H468" s="3">
        <f t="shared" si="40"/>
        <v>35.06</v>
      </c>
      <c r="I468" s="3">
        <f t="shared" si="41"/>
        <v>12.02</v>
      </c>
      <c r="J468" s="3">
        <f t="shared" si="42"/>
        <v>23</v>
      </c>
      <c r="K468" s="191">
        <v>5</v>
      </c>
      <c r="L468" s="3">
        <v>-3</v>
      </c>
      <c r="M468" s="191">
        <v>1.7</v>
      </c>
      <c r="N468" s="191">
        <v>-11.1</v>
      </c>
      <c r="O468" s="191">
        <v>-5</v>
      </c>
    </row>
    <row r="469" spans="2:15" ht="17.25" x14ac:dyDescent="0.35">
      <c r="B469" s="172">
        <f t="shared" si="44"/>
        <v>461</v>
      </c>
      <c r="C469" s="173">
        <v>1</v>
      </c>
      <c r="D469" s="173">
        <v>20</v>
      </c>
      <c r="E469" s="174">
        <v>5</v>
      </c>
      <c r="F469" s="3">
        <f t="shared" si="43"/>
        <v>42.8</v>
      </c>
      <c r="G469" s="3">
        <f t="shared" si="39"/>
        <v>28.4</v>
      </c>
      <c r="H469" s="3">
        <f t="shared" si="40"/>
        <v>35.96</v>
      </c>
      <c r="I469" s="3">
        <f t="shared" si="41"/>
        <v>10.940000000000001</v>
      </c>
      <c r="J469" s="3">
        <f t="shared" si="42"/>
        <v>24.08</v>
      </c>
      <c r="K469" s="191">
        <v>6</v>
      </c>
      <c r="L469" s="3">
        <v>-2</v>
      </c>
      <c r="M469" s="191">
        <v>2.2000000000000002</v>
      </c>
      <c r="N469" s="191">
        <v>-11.7</v>
      </c>
      <c r="O469" s="191">
        <v>-4.4000000000000004</v>
      </c>
    </row>
    <row r="470" spans="2:15" ht="17.25" x14ac:dyDescent="0.35">
      <c r="B470" s="172">
        <f t="shared" si="44"/>
        <v>462</v>
      </c>
      <c r="C470" s="173">
        <v>1</v>
      </c>
      <c r="D470" s="173">
        <v>20</v>
      </c>
      <c r="E470" s="174">
        <v>6</v>
      </c>
      <c r="F470" s="3">
        <f t="shared" si="43"/>
        <v>44.6</v>
      </c>
      <c r="G470" s="3">
        <f t="shared" si="39"/>
        <v>26.6</v>
      </c>
      <c r="H470" s="3">
        <f t="shared" si="40"/>
        <v>35.96</v>
      </c>
      <c r="I470" s="3">
        <f t="shared" si="41"/>
        <v>10.039999999999999</v>
      </c>
      <c r="J470" s="3">
        <f t="shared" si="42"/>
        <v>24.08</v>
      </c>
      <c r="K470" s="191">
        <v>7</v>
      </c>
      <c r="L470" s="3">
        <v>-3</v>
      </c>
      <c r="M470" s="191">
        <v>2.2000000000000002</v>
      </c>
      <c r="N470" s="191">
        <v>-12.2</v>
      </c>
      <c r="O470" s="191">
        <v>-4.4000000000000004</v>
      </c>
    </row>
    <row r="471" spans="2:15" ht="17.25" x14ac:dyDescent="0.35">
      <c r="B471" s="172">
        <f t="shared" si="44"/>
        <v>463</v>
      </c>
      <c r="C471" s="173">
        <v>1</v>
      </c>
      <c r="D471" s="173">
        <v>20</v>
      </c>
      <c r="E471" s="174">
        <v>7</v>
      </c>
      <c r="F471" s="3">
        <f t="shared" si="43"/>
        <v>41</v>
      </c>
      <c r="G471" s="3">
        <f t="shared" si="39"/>
        <v>28.4</v>
      </c>
      <c r="H471" s="3">
        <f t="shared" si="40"/>
        <v>33.979999999999997</v>
      </c>
      <c r="I471" s="3">
        <f t="shared" si="41"/>
        <v>10.940000000000001</v>
      </c>
      <c r="J471" s="3">
        <f t="shared" si="42"/>
        <v>24.08</v>
      </c>
      <c r="K471" s="191">
        <v>5</v>
      </c>
      <c r="L471" s="3">
        <v>-2</v>
      </c>
      <c r="M471" s="191">
        <v>1.1000000000000001</v>
      </c>
      <c r="N471" s="191">
        <v>-11.7</v>
      </c>
      <c r="O471" s="191">
        <v>-4.4000000000000004</v>
      </c>
    </row>
    <row r="472" spans="2:15" ht="17.25" x14ac:dyDescent="0.35">
      <c r="B472" s="172">
        <f t="shared" si="44"/>
        <v>464</v>
      </c>
      <c r="C472" s="173">
        <v>1</v>
      </c>
      <c r="D472" s="173">
        <v>20</v>
      </c>
      <c r="E472" s="174">
        <v>8</v>
      </c>
      <c r="F472" s="3">
        <f t="shared" si="43"/>
        <v>44.6</v>
      </c>
      <c r="G472" s="3">
        <f t="shared" si="39"/>
        <v>30.2</v>
      </c>
      <c r="H472" s="3">
        <f t="shared" si="40"/>
        <v>37.04</v>
      </c>
      <c r="I472" s="3">
        <f t="shared" si="41"/>
        <v>10.940000000000001</v>
      </c>
      <c r="J472" s="3">
        <f t="shared" si="42"/>
        <v>24.98</v>
      </c>
      <c r="K472" s="191">
        <v>7</v>
      </c>
      <c r="L472" s="3">
        <v>-1</v>
      </c>
      <c r="M472" s="191">
        <v>2.8</v>
      </c>
      <c r="N472" s="191">
        <v>-11.7</v>
      </c>
      <c r="O472" s="191">
        <v>-3.9</v>
      </c>
    </row>
    <row r="473" spans="2:15" ht="17.25" x14ac:dyDescent="0.35">
      <c r="B473" s="172">
        <f t="shared" si="44"/>
        <v>465</v>
      </c>
      <c r="C473" s="173">
        <v>1</v>
      </c>
      <c r="D473" s="173">
        <v>20</v>
      </c>
      <c r="E473" s="174">
        <v>9</v>
      </c>
      <c r="F473" s="3">
        <f t="shared" si="43"/>
        <v>50</v>
      </c>
      <c r="G473" s="3">
        <f t="shared" ref="G473:G536" si="45">(9/5)*L473+32</f>
        <v>37.4</v>
      </c>
      <c r="H473" s="3">
        <f t="shared" ref="H473:H536" si="46">(9/5)*M473+32</f>
        <v>42.980000000000004</v>
      </c>
      <c r="I473" s="3">
        <f t="shared" ref="I473:I536" si="47">(9/5)*N473+32</f>
        <v>15.079999999999998</v>
      </c>
      <c r="J473" s="3">
        <f t="shared" ref="J473:J536" si="48">(9/5)*O473+32</f>
        <v>26.060000000000002</v>
      </c>
      <c r="K473" s="191">
        <v>10</v>
      </c>
      <c r="L473" s="3">
        <v>3</v>
      </c>
      <c r="M473" s="191">
        <v>6.1</v>
      </c>
      <c r="N473" s="191">
        <v>-9.4</v>
      </c>
      <c r="O473" s="191">
        <v>-3.3</v>
      </c>
    </row>
    <row r="474" spans="2:15" ht="17.25" x14ac:dyDescent="0.35">
      <c r="B474" s="172">
        <f t="shared" si="44"/>
        <v>466</v>
      </c>
      <c r="C474" s="173">
        <v>1</v>
      </c>
      <c r="D474" s="173">
        <v>20</v>
      </c>
      <c r="E474" s="174">
        <v>10</v>
      </c>
      <c r="F474" s="3">
        <f t="shared" si="43"/>
        <v>57.2</v>
      </c>
      <c r="G474" s="3">
        <f t="shared" si="45"/>
        <v>42.8</v>
      </c>
      <c r="H474" s="3">
        <f t="shared" si="46"/>
        <v>46.94</v>
      </c>
      <c r="I474" s="3">
        <f t="shared" si="47"/>
        <v>17.059999999999999</v>
      </c>
      <c r="J474" s="3">
        <f t="shared" si="48"/>
        <v>26.96</v>
      </c>
      <c r="K474" s="191">
        <v>14</v>
      </c>
      <c r="L474" s="3">
        <v>6</v>
      </c>
      <c r="M474" s="191">
        <v>8.3000000000000007</v>
      </c>
      <c r="N474" s="191">
        <v>-8.3000000000000007</v>
      </c>
      <c r="O474" s="191">
        <v>-2.8</v>
      </c>
    </row>
    <row r="475" spans="2:15" ht="17.25" x14ac:dyDescent="0.35">
      <c r="B475" s="172">
        <f t="shared" si="44"/>
        <v>467</v>
      </c>
      <c r="C475" s="173">
        <v>1</v>
      </c>
      <c r="D475" s="173">
        <v>20</v>
      </c>
      <c r="E475" s="174">
        <v>11</v>
      </c>
      <c r="F475" s="3">
        <f t="shared" si="43"/>
        <v>64.400000000000006</v>
      </c>
      <c r="G475" s="3">
        <f t="shared" si="45"/>
        <v>51.8</v>
      </c>
      <c r="H475" s="3">
        <f t="shared" si="46"/>
        <v>50</v>
      </c>
      <c r="I475" s="3">
        <f t="shared" si="47"/>
        <v>19.939999999999998</v>
      </c>
      <c r="J475" s="3">
        <f t="shared" si="48"/>
        <v>28.04</v>
      </c>
      <c r="K475" s="191">
        <v>18</v>
      </c>
      <c r="L475" s="3">
        <v>11</v>
      </c>
      <c r="M475" s="191">
        <v>10</v>
      </c>
      <c r="N475" s="191">
        <v>-6.7</v>
      </c>
      <c r="O475" s="191">
        <v>-2.2000000000000002</v>
      </c>
    </row>
    <row r="476" spans="2:15" ht="17.25" x14ac:dyDescent="0.35">
      <c r="B476" s="172">
        <f t="shared" si="44"/>
        <v>468</v>
      </c>
      <c r="C476" s="173">
        <v>1</v>
      </c>
      <c r="D476" s="173">
        <v>20</v>
      </c>
      <c r="E476" s="174">
        <v>12</v>
      </c>
      <c r="F476" s="3">
        <f t="shared" si="43"/>
        <v>68</v>
      </c>
      <c r="G476" s="3">
        <f t="shared" si="45"/>
        <v>57.2</v>
      </c>
      <c r="H476" s="3">
        <f t="shared" si="46"/>
        <v>51.980000000000004</v>
      </c>
      <c r="I476" s="3">
        <f t="shared" si="47"/>
        <v>21.92</v>
      </c>
      <c r="J476" s="3">
        <f t="shared" si="48"/>
        <v>30.02</v>
      </c>
      <c r="K476" s="191">
        <v>20</v>
      </c>
      <c r="L476" s="3">
        <v>14</v>
      </c>
      <c r="M476" s="191">
        <v>11.1</v>
      </c>
      <c r="N476" s="191">
        <v>-5.6</v>
      </c>
      <c r="O476" s="191">
        <v>-1.1000000000000001</v>
      </c>
    </row>
    <row r="477" spans="2:15" ht="17.25" x14ac:dyDescent="0.35">
      <c r="B477" s="172">
        <f t="shared" si="44"/>
        <v>469</v>
      </c>
      <c r="C477" s="173">
        <v>1</v>
      </c>
      <c r="D477" s="173">
        <v>20</v>
      </c>
      <c r="E477" s="174">
        <v>13</v>
      </c>
      <c r="F477" s="3">
        <f t="shared" si="43"/>
        <v>69.800000000000011</v>
      </c>
      <c r="G477" s="3">
        <f t="shared" si="45"/>
        <v>62.6</v>
      </c>
      <c r="H477" s="3">
        <f t="shared" si="46"/>
        <v>53.96</v>
      </c>
      <c r="I477" s="3">
        <f t="shared" si="47"/>
        <v>26.060000000000002</v>
      </c>
      <c r="J477" s="3">
        <f t="shared" si="48"/>
        <v>30.92</v>
      </c>
      <c r="K477" s="191">
        <v>21</v>
      </c>
      <c r="L477" s="3">
        <v>17</v>
      </c>
      <c r="M477" s="191">
        <v>12.2</v>
      </c>
      <c r="N477" s="191">
        <v>-3.3</v>
      </c>
      <c r="O477" s="191">
        <v>-0.6</v>
      </c>
    </row>
    <row r="478" spans="2:15" ht="17.25" x14ac:dyDescent="0.35">
      <c r="B478" s="172">
        <f t="shared" si="44"/>
        <v>470</v>
      </c>
      <c r="C478" s="173">
        <v>1</v>
      </c>
      <c r="D478" s="173">
        <v>20</v>
      </c>
      <c r="E478" s="174">
        <v>14</v>
      </c>
      <c r="F478" s="3">
        <f t="shared" si="43"/>
        <v>69.800000000000011</v>
      </c>
      <c r="G478" s="3">
        <f t="shared" si="45"/>
        <v>64.400000000000006</v>
      </c>
      <c r="H478" s="3">
        <f t="shared" si="46"/>
        <v>55.94</v>
      </c>
      <c r="I478" s="3">
        <f t="shared" si="47"/>
        <v>30.02</v>
      </c>
      <c r="J478" s="3">
        <f t="shared" si="48"/>
        <v>35.96</v>
      </c>
      <c r="K478" s="191">
        <v>21</v>
      </c>
      <c r="L478" s="3">
        <v>18</v>
      </c>
      <c r="M478" s="191">
        <v>13.3</v>
      </c>
      <c r="N478" s="191">
        <v>-1.1000000000000001</v>
      </c>
      <c r="O478" s="191">
        <v>2.2000000000000002</v>
      </c>
    </row>
    <row r="479" spans="2:15" ht="17.25" x14ac:dyDescent="0.35">
      <c r="B479" s="172">
        <f t="shared" si="44"/>
        <v>471</v>
      </c>
      <c r="C479" s="173">
        <v>1</v>
      </c>
      <c r="D479" s="173">
        <v>20</v>
      </c>
      <c r="E479" s="174">
        <v>15</v>
      </c>
      <c r="F479" s="3">
        <f t="shared" si="43"/>
        <v>68</v>
      </c>
      <c r="G479" s="3">
        <f t="shared" si="45"/>
        <v>66.2</v>
      </c>
      <c r="H479" s="3">
        <f t="shared" si="46"/>
        <v>57.019999999999996</v>
      </c>
      <c r="I479" s="3">
        <f t="shared" si="47"/>
        <v>33.08</v>
      </c>
      <c r="J479" s="3">
        <f t="shared" si="48"/>
        <v>42.08</v>
      </c>
      <c r="K479" s="191">
        <v>20</v>
      </c>
      <c r="L479" s="3">
        <v>19</v>
      </c>
      <c r="M479" s="191">
        <v>13.9</v>
      </c>
      <c r="N479" s="191">
        <v>0.6</v>
      </c>
      <c r="O479" s="191">
        <v>5.6</v>
      </c>
    </row>
    <row r="480" spans="2:15" ht="17.25" x14ac:dyDescent="0.35">
      <c r="B480" s="172">
        <f t="shared" si="44"/>
        <v>472</v>
      </c>
      <c r="C480" s="173">
        <v>1</v>
      </c>
      <c r="D480" s="173">
        <v>20</v>
      </c>
      <c r="E480" s="174">
        <v>16</v>
      </c>
      <c r="F480" s="3">
        <f t="shared" si="43"/>
        <v>64.400000000000006</v>
      </c>
      <c r="G480" s="3">
        <f t="shared" si="45"/>
        <v>68</v>
      </c>
      <c r="H480" s="3">
        <f t="shared" si="46"/>
        <v>57.019999999999996</v>
      </c>
      <c r="I480" s="3">
        <f t="shared" si="47"/>
        <v>33.08</v>
      </c>
      <c r="J480" s="3">
        <f t="shared" si="48"/>
        <v>44.06</v>
      </c>
      <c r="K480" s="191">
        <v>18</v>
      </c>
      <c r="L480" s="3">
        <v>20</v>
      </c>
      <c r="M480" s="191">
        <v>13.9</v>
      </c>
      <c r="N480" s="191">
        <v>0.6</v>
      </c>
      <c r="O480" s="191">
        <v>6.7</v>
      </c>
    </row>
    <row r="481" spans="2:15" ht="17.25" x14ac:dyDescent="0.35">
      <c r="B481" s="172">
        <f t="shared" si="44"/>
        <v>473</v>
      </c>
      <c r="C481" s="173">
        <v>1</v>
      </c>
      <c r="D481" s="173">
        <v>20</v>
      </c>
      <c r="E481" s="174">
        <v>17</v>
      </c>
      <c r="F481" s="3">
        <f t="shared" si="43"/>
        <v>53.6</v>
      </c>
      <c r="G481" s="3">
        <f t="shared" si="45"/>
        <v>55.400000000000006</v>
      </c>
      <c r="H481" s="3">
        <f t="shared" si="46"/>
        <v>55.94</v>
      </c>
      <c r="I481" s="3">
        <f t="shared" si="47"/>
        <v>28.94</v>
      </c>
      <c r="J481" s="3">
        <f t="shared" si="48"/>
        <v>39.92</v>
      </c>
      <c r="K481" s="191">
        <v>12</v>
      </c>
      <c r="L481" s="3">
        <v>13</v>
      </c>
      <c r="M481" s="191">
        <v>13.3</v>
      </c>
      <c r="N481" s="191">
        <v>-1.7</v>
      </c>
      <c r="O481" s="191">
        <v>4.4000000000000004</v>
      </c>
    </row>
    <row r="482" spans="2:15" ht="17.25" x14ac:dyDescent="0.35">
      <c r="B482" s="172">
        <f t="shared" si="44"/>
        <v>474</v>
      </c>
      <c r="C482" s="173">
        <v>1</v>
      </c>
      <c r="D482" s="173">
        <v>20</v>
      </c>
      <c r="E482" s="174">
        <v>18</v>
      </c>
      <c r="F482" s="3">
        <f t="shared" si="43"/>
        <v>48.2</v>
      </c>
      <c r="G482" s="3">
        <f t="shared" si="45"/>
        <v>42.8</v>
      </c>
      <c r="H482" s="3">
        <f t="shared" si="46"/>
        <v>50</v>
      </c>
      <c r="I482" s="3">
        <f t="shared" si="47"/>
        <v>24.08</v>
      </c>
      <c r="J482" s="3">
        <f t="shared" si="48"/>
        <v>33.08</v>
      </c>
      <c r="K482" s="191">
        <v>9</v>
      </c>
      <c r="L482" s="3">
        <v>6</v>
      </c>
      <c r="M482" s="191">
        <v>10</v>
      </c>
      <c r="N482" s="191">
        <v>-4.4000000000000004</v>
      </c>
      <c r="O482" s="191">
        <v>0.6</v>
      </c>
    </row>
    <row r="483" spans="2:15" ht="17.25" x14ac:dyDescent="0.35">
      <c r="B483" s="172">
        <f t="shared" si="44"/>
        <v>475</v>
      </c>
      <c r="C483" s="173">
        <v>1</v>
      </c>
      <c r="D483" s="173">
        <v>20</v>
      </c>
      <c r="E483" s="174">
        <v>19</v>
      </c>
      <c r="F483" s="3">
        <f t="shared" si="43"/>
        <v>50</v>
      </c>
      <c r="G483" s="3">
        <f t="shared" si="45"/>
        <v>39.200000000000003</v>
      </c>
      <c r="H483" s="3">
        <f t="shared" si="46"/>
        <v>46.94</v>
      </c>
      <c r="I483" s="3">
        <f t="shared" si="47"/>
        <v>23</v>
      </c>
      <c r="J483" s="3">
        <f t="shared" si="48"/>
        <v>32</v>
      </c>
      <c r="K483" s="191">
        <v>10</v>
      </c>
      <c r="L483" s="3">
        <v>4</v>
      </c>
      <c r="M483" s="191">
        <v>8.3000000000000007</v>
      </c>
      <c r="N483" s="191">
        <v>-5</v>
      </c>
      <c r="O483" s="191">
        <v>0</v>
      </c>
    </row>
    <row r="484" spans="2:15" ht="17.25" x14ac:dyDescent="0.35">
      <c r="B484" s="172">
        <f t="shared" si="44"/>
        <v>476</v>
      </c>
      <c r="C484" s="173">
        <v>1</v>
      </c>
      <c r="D484" s="173">
        <v>20</v>
      </c>
      <c r="E484" s="174">
        <v>20</v>
      </c>
      <c r="F484" s="3">
        <f t="shared" si="43"/>
        <v>48.2</v>
      </c>
      <c r="G484" s="3">
        <f t="shared" si="45"/>
        <v>33.799999999999997</v>
      </c>
      <c r="H484" s="3">
        <f t="shared" si="46"/>
        <v>46.04</v>
      </c>
      <c r="I484" s="3">
        <f t="shared" si="47"/>
        <v>19.939999999999998</v>
      </c>
      <c r="J484" s="3">
        <f t="shared" si="48"/>
        <v>26.96</v>
      </c>
      <c r="K484" s="191">
        <v>9</v>
      </c>
      <c r="L484" s="3">
        <v>1</v>
      </c>
      <c r="M484" s="191">
        <v>7.8</v>
      </c>
      <c r="N484" s="191">
        <v>-6.7</v>
      </c>
      <c r="O484" s="191">
        <v>-2.8</v>
      </c>
    </row>
    <row r="485" spans="2:15" ht="17.25" x14ac:dyDescent="0.35">
      <c r="B485" s="172">
        <f t="shared" si="44"/>
        <v>477</v>
      </c>
      <c r="C485" s="173">
        <v>1</v>
      </c>
      <c r="D485" s="173">
        <v>20</v>
      </c>
      <c r="E485" s="174">
        <v>21</v>
      </c>
      <c r="F485" s="3">
        <f t="shared" si="43"/>
        <v>44.6</v>
      </c>
      <c r="G485" s="3">
        <f t="shared" si="45"/>
        <v>33.799999999999997</v>
      </c>
      <c r="H485" s="3">
        <f t="shared" si="46"/>
        <v>46.04</v>
      </c>
      <c r="I485" s="3">
        <f t="shared" si="47"/>
        <v>21.02</v>
      </c>
      <c r="J485" s="3">
        <f t="shared" si="48"/>
        <v>26.96</v>
      </c>
      <c r="K485" s="191">
        <v>7</v>
      </c>
      <c r="L485" s="3">
        <v>1</v>
      </c>
      <c r="M485" s="191">
        <v>7.8</v>
      </c>
      <c r="N485" s="191">
        <v>-6.1</v>
      </c>
      <c r="O485" s="191">
        <v>-2.8</v>
      </c>
    </row>
    <row r="486" spans="2:15" ht="17.25" x14ac:dyDescent="0.35">
      <c r="B486" s="172">
        <f t="shared" si="44"/>
        <v>478</v>
      </c>
      <c r="C486" s="173">
        <v>1</v>
      </c>
      <c r="D486" s="173">
        <v>20</v>
      </c>
      <c r="E486" s="174">
        <v>22</v>
      </c>
      <c r="F486" s="3">
        <f t="shared" si="43"/>
        <v>46.4</v>
      </c>
      <c r="G486" s="3">
        <f t="shared" si="45"/>
        <v>30.2</v>
      </c>
      <c r="H486" s="3">
        <f t="shared" si="46"/>
        <v>42.08</v>
      </c>
      <c r="I486" s="3">
        <f t="shared" si="47"/>
        <v>21.02</v>
      </c>
      <c r="J486" s="3">
        <f t="shared" si="48"/>
        <v>32</v>
      </c>
      <c r="K486" s="191">
        <v>8</v>
      </c>
      <c r="L486" s="3">
        <v>-1</v>
      </c>
      <c r="M486" s="191">
        <v>5.6</v>
      </c>
      <c r="N486" s="191">
        <v>-6.1</v>
      </c>
      <c r="O486" s="191">
        <v>0</v>
      </c>
    </row>
    <row r="487" spans="2:15" ht="17.25" x14ac:dyDescent="0.35">
      <c r="B487" s="172">
        <f t="shared" si="44"/>
        <v>479</v>
      </c>
      <c r="C487" s="173">
        <v>1</v>
      </c>
      <c r="D487" s="173">
        <v>20</v>
      </c>
      <c r="E487" s="174">
        <v>23</v>
      </c>
      <c r="F487" s="3">
        <f t="shared" si="43"/>
        <v>44.6</v>
      </c>
      <c r="G487" s="3">
        <f t="shared" si="45"/>
        <v>30.2</v>
      </c>
      <c r="H487" s="3">
        <f t="shared" si="46"/>
        <v>42.08</v>
      </c>
      <c r="I487" s="3">
        <f t="shared" si="47"/>
        <v>21.92</v>
      </c>
      <c r="J487" s="3">
        <f t="shared" si="48"/>
        <v>33.08</v>
      </c>
      <c r="K487" s="191">
        <v>7</v>
      </c>
      <c r="L487" s="3">
        <v>-1</v>
      </c>
      <c r="M487" s="191">
        <v>5.6</v>
      </c>
      <c r="N487" s="191">
        <v>-5.6</v>
      </c>
      <c r="O487" s="191">
        <v>0.6</v>
      </c>
    </row>
    <row r="488" spans="2:15" ht="17.25" x14ac:dyDescent="0.35">
      <c r="B488" s="172">
        <f t="shared" si="44"/>
        <v>480</v>
      </c>
      <c r="C488" s="173">
        <v>1</v>
      </c>
      <c r="D488" s="173">
        <v>20</v>
      </c>
      <c r="E488" s="174">
        <v>24</v>
      </c>
      <c r="F488" s="3">
        <f t="shared" si="43"/>
        <v>44.6</v>
      </c>
      <c r="G488" s="3">
        <f t="shared" si="45"/>
        <v>30.2</v>
      </c>
      <c r="H488" s="3">
        <f t="shared" si="46"/>
        <v>39.92</v>
      </c>
      <c r="I488" s="3">
        <f t="shared" si="47"/>
        <v>21.92</v>
      </c>
      <c r="J488" s="3">
        <f t="shared" si="48"/>
        <v>33.979999999999997</v>
      </c>
      <c r="K488" s="191">
        <v>7</v>
      </c>
      <c r="L488" s="3">
        <v>-1</v>
      </c>
      <c r="M488" s="191">
        <v>4.4000000000000004</v>
      </c>
      <c r="N488" s="191">
        <v>-5.6</v>
      </c>
      <c r="O488" s="191">
        <v>1.1000000000000001</v>
      </c>
    </row>
    <row r="489" spans="2:15" ht="17.25" x14ac:dyDescent="0.35">
      <c r="B489" s="172">
        <f t="shared" si="44"/>
        <v>481</v>
      </c>
      <c r="C489" s="173">
        <v>1</v>
      </c>
      <c r="D489" s="173">
        <v>21</v>
      </c>
      <c r="E489" s="174">
        <v>1</v>
      </c>
      <c r="F489" s="3">
        <f t="shared" si="43"/>
        <v>42.8</v>
      </c>
      <c r="G489" s="3">
        <f t="shared" si="45"/>
        <v>28.4</v>
      </c>
      <c r="H489" s="3">
        <f t="shared" si="46"/>
        <v>39.019999999999996</v>
      </c>
      <c r="I489" s="3">
        <f t="shared" si="47"/>
        <v>21.92</v>
      </c>
      <c r="J489" s="3">
        <f t="shared" si="48"/>
        <v>33.979999999999997</v>
      </c>
      <c r="K489" s="191">
        <v>6</v>
      </c>
      <c r="L489" s="3">
        <v>-2</v>
      </c>
      <c r="M489" s="191">
        <v>3.9</v>
      </c>
      <c r="N489" s="191">
        <v>-5.6</v>
      </c>
      <c r="O489" s="191">
        <v>1.1000000000000001</v>
      </c>
    </row>
    <row r="490" spans="2:15" ht="17.25" x14ac:dyDescent="0.35">
      <c r="B490" s="172">
        <f t="shared" si="44"/>
        <v>482</v>
      </c>
      <c r="C490" s="173">
        <v>1</v>
      </c>
      <c r="D490" s="173">
        <v>21</v>
      </c>
      <c r="E490" s="174">
        <v>2</v>
      </c>
      <c r="F490" s="3">
        <f t="shared" si="43"/>
        <v>41</v>
      </c>
      <c r="G490" s="3">
        <f t="shared" si="45"/>
        <v>28.4</v>
      </c>
      <c r="H490" s="3">
        <f t="shared" si="46"/>
        <v>39.019999999999996</v>
      </c>
      <c r="I490" s="3">
        <f t="shared" si="47"/>
        <v>21.92</v>
      </c>
      <c r="J490" s="3">
        <f t="shared" si="48"/>
        <v>32</v>
      </c>
      <c r="K490" s="191">
        <v>5</v>
      </c>
      <c r="L490" s="3">
        <v>-2</v>
      </c>
      <c r="M490" s="191">
        <v>3.9</v>
      </c>
      <c r="N490" s="191">
        <v>-5.6</v>
      </c>
      <c r="O490" s="191">
        <v>0</v>
      </c>
    </row>
    <row r="491" spans="2:15" ht="17.25" x14ac:dyDescent="0.35">
      <c r="B491" s="172">
        <f t="shared" si="44"/>
        <v>483</v>
      </c>
      <c r="C491" s="173">
        <v>1</v>
      </c>
      <c r="D491" s="173">
        <v>21</v>
      </c>
      <c r="E491" s="174">
        <v>3</v>
      </c>
      <c r="F491" s="3">
        <f t="shared" si="43"/>
        <v>46.4</v>
      </c>
      <c r="G491" s="3">
        <f t="shared" si="45"/>
        <v>26.6</v>
      </c>
      <c r="H491" s="3">
        <f t="shared" si="46"/>
        <v>35.96</v>
      </c>
      <c r="I491" s="3">
        <f t="shared" si="47"/>
        <v>21.02</v>
      </c>
      <c r="J491" s="3">
        <f t="shared" si="48"/>
        <v>28.04</v>
      </c>
      <c r="K491" s="191">
        <v>8</v>
      </c>
      <c r="L491" s="3">
        <v>-3</v>
      </c>
      <c r="M491" s="191">
        <v>2.2000000000000002</v>
      </c>
      <c r="N491" s="191">
        <v>-6.1</v>
      </c>
      <c r="O491" s="191">
        <v>-2.2000000000000002</v>
      </c>
    </row>
    <row r="492" spans="2:15" ht="17.25" x14ac:dyDescent="0.35">
      <c r="B492" s="172">
        <f t="shared" si="44"/>
        <v>484</v>
      </c>
      <c r="C492" s="173">
        <v>1</v>
      </c>
      <c r="D492" s="173">
        <v>21</v>
      </c>
      <c r="E492" s="174">
        <v>4</v>
      </c>
      <c r="F492" s="3">
        <f t="shared" si="43"/>
        <v>41</v>
      </c>
      <c r="G492" s="3">
        <f t="shared" si="45"/>
        <v>28.4</v>
      </c>
      <c r="H492" s="3">
        <f t="shared" si="46"/>
        <v>39.019999999999996</v>
      </c>
      <c r="I492" s="3">
        <f t="shared" si="47"/>
        <v>21.02</v>
      </c>
      <c r="J492" s="3">
        <f t="shared" si="48"/>
        <v>24.08</v>
      </c>
      <c r="K492" s="191">
        <v>5</v>
      </c>
      <c r="L492" s="3">
        <v>-2</v>
      </c>
      <c r="M492" s="191">
        <v>3.9</v>
      </c>
      <c r="N492" s="191">
        <v>-6.1</v>
      </c>
      <c r="O492" s="191">
        <v>-4.4000000000000004</v>
      </c>
    </row>
    <row r="493" spans="2:15" ht="17.25" x14ac:dyDescent="0.35">
      <c r="B493" s="172">
        <f t="shared" si="44"/>
        <v>485</v>
      </c>
      <c r="C493" s="173">
        <v>1</v>
      </c>
      <c r="D493" s="173">
        <v>21</v>
      </c>
      <c r="E493" s="174">
        <v>5</v>
      </c>
      <c r="F493" s="3">
        <f t="shared" si="43"/>
        <v>44.6</v>
      </c>
      <c r="G493" s="3">
        <f t="shared" si="45"/>
        <v>28.4</v>
      </c>
      <c r="H493" s="3">
        <f t="shared" si="46"/>
        <v>35.96</v>
      </c>
      <c r="I493" s="3">
        <f t="shared" si="47"/>
        <v>19.939999999999998</v>
      </c>
      <c r="J493" s="3">
        <f t="shared" si="48"/>
        <v>23</v>
      </c>
      <c r="K493" s="191">
        <v>7</v>
      </c>
      <c r="L493" s="3">
        <v>-2</v>
      </c>
      <c r="M493" s="191">
        <v>2.2000000000000002</v>
      </c>
      <c r="N493" s="191">
        <v>-6.7</v>
      </c>
      <c r="O493" s="191">
        <v>-5</v>
      </c>
    </row>
    <row r="494" spans="2:15" ht="17.25" x14ac:dyDescent="0.35">
      <c r="B494" s="172">
        <f t="shared" si="44"/>
        <v>486</v>
      </c>
      <c r="C494" s="173">
        <v>1</v>
      </c>
      <c r="D494" s="173">
        <v>21</v>
      </c>
      <c r="E494" s="174">
        <v>6</v>
      </c>
      <c r="F494" s="3">
        <f t="shared" si="43"/>
        <v>46.4</v>
      </c>
      <c r="G494" s="3">
        <f t="shared" si="45"/>
        <v>28.4</v>
      </c>
      <c r="H494" s="3">
        <f t="shared" si="46"/>
        <v>33.979999999999997</v>
      </c>
      <c r="I494" s="3">
        <f t="shared" si="47"/>
        <v>19.939999999999998</v>
      </c>
      <c r="J494" s="3">
        <f t="shared" si="48"/>
        <v>21.02</v>
      </c>
      <c r="K494" s="191">
        <v>8</v>
      </c>
      <c r="L494" s="3">
        <v>-2</v>
      </c>
      <c r="M494" s="191">
        <v>1.1000000000000001</v>
      </c>
      <c r="N494" s="191">
        <v>-6.7</v>
      </c>
      <c r="O494" s="191">
        <v>-6.1</v>
      </c>
    </row>
    <row r="495" spans="2:15" ht="17.25" x14ac:dyDescent="0.35">
      <c r="B495" s="172">
        <f t="shared" si="44"/>
        <v>487</v>
      </c>
      <c r="C495" s="173">
        <v>1</v>
      </c>
      <c r="D495" s="173">
        <v>21</v>
      </c>
      <c r="E495" s="174">
        <v>7</v>
      </c>
      <c r="F495" s="3">
        <f t="shared" si="43"/>
        <v>48.2</v>
      </c>
      <c r="G495" s="3">
        <f t="shared" si="45"/>
        <v>28.4</v>
      </c>
      <c r="H495" s="3">
        <f t="shared" si="46"/>
        <v>35.06</v>
      </c>
      <c r="I495" s="3">
        <f t="shared" si="47"/>
        <v>19.939999999999998</v>
      </c>
      <c r="J495" s="3">
        <f t="shared" si="48"/>
        <v>17.059999999999999</v>
      </c>
      <c r="K495" s="191">
        <v>9</v>
      </c>
      <c r="L495" s="3">
        <v>-2</v>
      </c>
      <c r="M495" s="191">
        <v>1.7</v>
      </c>
      <c r="N495" s="191">
        <v>-6.7</v>
      </c>
      <c r="O495" s="191">
        <v>-8.3000000000000007</v>
      </c>
    </row>
    <row r="496" spans="2:15" ht="17.25" x14ac:dyDescent="0.35">
      <c r="B496" s="172">
        <f t="shared" si="44"/>
        <v>488</v>
      </c>
      <c r="C496" s="173">
        <v>1</v>
      </c>
      <c r="D496" s="173">
        <v>21</v>
      </c>
      <c r="E496" s="174">
        <v>8</v>
      </c>
      <c r="F496" s="3">
        <f t="shared" si="43"/>
        <v>50</v>
      </c>
      <c r="G496" s="3">
        <f t="shared" si="45"/>
        <v>30.2</v>
      </c>
      <c r="H496" s="3">
        <f t="shared" si="46"/>
        <v>37.94</v>
      </c>
      <c r="I496" s="3">
        <f t="shared" si="47"/>
        <v>19.04</v>
      </c>
      <c r="J496" s="3">
        <f t="shared" si="48"/>
        <v>23</v>
      </c>
      <c r="K496" s="191">
        <v>10</v>
      </c>
      <c r="L496" s="3">
        <v>-1</v>
      </c>
      <c r="M496" s="191">
        <v>3.3</v>
      </c>
      <c r="N496" s="191">
        <v>-7.2</v>
      </c>
      <c r="O496" s="191">
        <v>-5</v>
      </c>
    </row>
    <row r="497" spans="2:15" ht="17.25" x14ac:dyDescent="0.35">
      <c r="B497" s="172">
        <f t="shared" si="44"/>
        <v>489</v>
      </c>
      <c r="C497" s="173">
        <v>1</v>
      </c>
      <c r="D497" s="173">
        <v>21</v>
      </c>
      <c r="E497" s="174">
        <v>9</v>
      </c>
      <c r="F497" s="3">
        <f t="shared" si="43"/>
        <v>55.400000000000006</v>
      </c>
      <c r="G497" s="3">
        <f t="shared" si="45"/>
        <v>44.6</v>
      </c>
      <c r="H497" s="3">
        <f t="shared" si="46"/>
        <v>42.08</v>
      </c>
      <c r="I497" s="3">
        <f t="shared" si="47"/>
        <v>19.939999999999998</v>
      </c>
      <c r="J497" s="3">
        <f t="shared" si="48"/>
        <v>28.04</v>
      </c>
      <c r="K497" s="191">
        <v>13</v>
      </c>
      <c r="L497" s="3">
        <v>7</v>
      </c>
      <c r="M497" s="191">
        <v>5.6</v>
      </c>
      <c r="N497" s="191">
        <v>-6.7</v>
      </c>
      <c r="O497" s="191">
        <v>-2.2000000000000002</v>
      </c>
    </row>
    <row r="498" spans="2:15" ht="17.25" x14ac:dyDescent="0.35">
      <c r="B498" s="172">
        <f t="shared" si="44"/>
        <v>490</v>
      </c>
      <c r="C498" s="173">
        <v>1</v>
      </c>
      <c r="D498" s="173">
        <v>21</v>
      </c>
      <c r="E498" s="174">
        <v>10</v>
      </c>
      <c r="F498" s="3">
        <f t="shared" si="43"/>
        <v>55.400000000000006</v>
      </c>
      <c r="G498" s="3">
        <f t="shared" si="45"/>
        <v>44.6</v>
      </c>
      <c r="H498" s="3">
        <f t="shared" si="46"/>
        <v>48.019999999999996</v>
      </c>
      <c r="I498" s="3">
        <f t="shared" si="47"/>
        <v>19.939999999999998</v>
      </c>
      <c r="J498" s="3">
        <f t="shared" si="48"/>
        <v>32</v>
      </c>
      <c r="K498" s="191">
        <v>13</v>
      </c>
      <c r="L498" s="3">
        <v>7</v>
      </c>
      <c r="M498" s="191">
        <v>8.9</v>
      </c>
      <c r="N498" s="191">
        <v>-6.7</v>
      </c>
      <c r="O498" s="191">
        <v>0</v>
      </c>
    </row>
    <row r="499" spans="2:15" ht="17.25" x14ac:dyDescent="0.35">
      <c r="B499" s="172">
        <f t="shared" si="44"/>
        <v>491</v>
      </c>
      <c r="C499" s="173">
        <v>1</v>
      </c>
      <c r="D499" s="173">
        <v>21</v>
      </c>
      <c r="E499" s="174">
        <v>11</v>
      </c>
      <c r="F499" s="3">
        <f t="shared" si="43"/>
        <v>57.2</v>
      </c>
      <c r="G499" s="3">
        <f t="shared" si="45"/>
        <v>59</v>
      </c>
      <c r="H499" s="3">
        <f t="shared" si="46"/>
        <v>51.08</v>
      </c>
      <c r="I499" s="3">
        <f t="shared" si="47"/>
        <v>23</v>
      </c>
      <c r="J499" s="3">
        <f t="shared" si="48"/>
        <v>35.96</v>
      </c>
      <c r="K499" s="191">
        <v>14</v>
      </c>
      <c r="L499" s="3">
        <v>15</v>
      </c>
      <c r="M499" s="191">
        <v>10.6</v>
      </c>
      <c r="N499" s="191">
        <v>-5</v>
      </c>
      <c r="O499" s="191">
        <v>2.2000000000000002</v>
      </c>
    </row>
    <row r="500" spans="2:15" ht="17.25" x14ac:dyDescent="0.35">
      <c r="B500" s="172">
        <f t="shared" si="44"/>
        <v>492</v>
      </c>
      <c r="C500" s="173">
        <v>1</v>
      </c>
      <c r="D500" s="173">
        <v>21</v>
      </c>
      <c r="E500" s="174">
        <v>12</v>
      </c>
      <c r="F500" s="3">
        <f t="shared" si="43"/>
        <v>57.2</v>
      </c>
      <c r="G500" s="3">
        <f t="shared" si="45"/>
        <v>60.8</v>
      </c>
      <c r="H500" s="3">
        <f t="shared" si="46"/>
        <v>53.06</v>
      </c>
      <c r="I500" s="3">
        <f t="shared" si="47"/>
        <v>24.08</v>
      </c>
      <c r="J500" s="3">
        <f t="shared" si="48"/>
        <v>41</v>
      </c>
      <c r="K500" s="191">
        <v>14</v>
      </c>
      <c r="L500" s="3">
        <v>16</v>
      </c>
      <c r="M500" s="191">
        <v>11.7</v>
      </c>
      <c r="N500" s="191">
        <v>-4.4000000000000004</v>
      </c>
      <c r="O500" s="191">
        <v>5</v>
      </c>
    </row>
    <row r="501" spans="2:15" ht="17.25" x14ac:dyDescent="0.35">
      <c r="B501" s="172">
        <f t="shared" si="44"/>
        <v>493</v>
      </c>
      <c r="C501" s="173">
        <v>1</v>
      </c>
      <c r="D501" s="173">
        <v>21</v>
      </c>
      <c r="E501" s="174">
        <v>13</v>
      </c>
      <c r="F501" s="3">
        <f t="shared" si="43"/>
        <v>55.400000000000006</v>
      </c>
      <c r="G501" s="3">
        <f t="shared" si="45"/>
        <v>62.6</v>
      </c>
      <c r="H501" s="3">
        <f t="shared" si="46"/>
        <v>55.040000000000006</v>
      </c>
      <c r="I501" s="3">
        <f t="shared" si="47"/>
        <v>28.94</v>
      </c>
      <c r="J501" s="3">
        <f t="shared" si="48"/>
        <v>44.96</v>
      </c>
      <c r="K501" s="191">
        <v>13</v>
      </c>
      <c r="L501" s="3">
        <v>17</v>
      </c>
      <c r="M501" s="191">
        <v>12.8</v>
      </c>
      <c r="N501" s="191">
        <v>-1.7</v>
      </c>
      <c r="O501" s="191">
        <v>7.2</v>
      </c>
    </row>
    <row r="502" spans="2:15" ht="17.25" x14ac:dyDescent="0.35">
      <c r="B502" s="172">
        <f t="shared" si="44"/>
        <v>494</v>
      </c>
      <c r="C502" s="173">
        <v>1</v>
      </c>
      <c r="D502" s="173">
        <v>21</v>
      </c>
      <c r="E502" s="174">
        <v>14</v>
      </c>
      <c r="F502" s="3">
        <f t="shared" si="43"/>
        <v>55.400000000000006</v>
      </c>
      <c r="G502" s="3">
        <f t="shared" si="45"/>
        <v>62.6</v>
      </c>
      <c r="H502" s="3">
        <f t="shared" si="46"/>
        <v>57.019999999999996</v>
      </c>
      <c r="I502" s="3">
        <f t="shared" si="47"/>
        <v>28.04</v>
      </c>
      <c r="J502" s="3">
        <f t="shared" si="48"/>
        <v>46.04</v>
      </c>
      <c r="K502" s="191">
        <v>13</v>
      </c>
      <c r="L502" s="3">
        <v>17</v>
      </c>
      <c r="M502" s="191">
        <v>13.9</v>
      </c>
      <c r="N502" s="191">
        <v>-2.2000000000000002</v>
      </c>
      <c r="O502" s="191">
        <v>7.8</v>
      </c>
    </row>
    <row r="503" spans="2:15" ht="17.25" x14ac:dyDescent="0.35">
      <c r="B503" s="172">
        <f t="shared" si="44"/>
        <v>495</v>
      </c>
      <c r="C503" s="173">
        <v>1</v>
      </c>
      <c r="D503" s="173">
        <v>21</v>
      </c>
      <c r="E503" s="174">
        <v>15</v>
      </c>
      <c r="F503" s="3">
        <f t="shared" si="43"/>
        <v>59</v>
      </c>
      <c r="G503" s="3">
        <f t="shared" si="45"/>
        <v>59</v>
      </c>
      <c r="H503" s="3">
        <f t="shared" si="46"/>
        <v>57.019999999999996</v>
      </c>
      <c r="I503" s="3">
        <f t="shared" si="47"/>
        <v>30.02</v>
      </c>
      <c r="J503" s="3">
        <f t="shared" si="48"/>
        <v>48.92</v>
      </c>
      <c r="K503" s="191">
        <v>15</v>
      </c>
      <c r="L503" s="3">
        <v>15</v>
      </c>
      <c r="M503" s="191">
        <v>13.9</v>
      </c>
      <c r="N503" s="191">
        <v>-1.1000000000000001</v>
      </c>
      <c r="O503" s="191">
        <v>9.4</v>
      </c>
    </row>
    <row r="504" spans="2:15" ht="17.25" x14ac:dyDescent="0.35">
      <c r="B504" s="172">
        <f t="shared" si="44"/>
        <v>496</v>
      </c>
      <c r="C504" s="173">
        <v>1</v>
      </c>
      <c r="D504" s="173">
        <v>21</v>
      </c>
      <c r="E504" s="174">
        <v>16</v>
      </c>
      <c r="F504" s="3">
        <f t="shared" si="43"/>
        <v>51.8</v>
      </c>
      <c r="G504" s="3">
        <f t="shared" si="45"/>
        <v>57.2</v>
      </c>
      <c r="H504" s="3">
        <f t="shared" si="46"/>
        <v>55.94</v>
      </c>
      <c r="I504" s="3">
        <f t="shared" si="47"/>
        <v>30.92</v>
      </c>
      <c r="J504" s="3">
        <f t="shared" si="48"/>
        <v>48.92</v>
      </c>
      <c r="K504" s="191">
        <v>11</v>
      </c>
      <c r="L504" s="3">
        <v>14</v>
      </c>
      <c r="M504" s="191">
        <v>13.3</v>
      </c>
      <c r="N504" s="191">
        <v>-0.6</v>
      </c>
      <c r="O504" s="191">
        <v>9.4</v>
      </c>
    </row>
    <row r="505" spans="2:15" ht="17.25" x14ac:dyDescent="0.35">
      <c r="B505" s="172">
        <f t="shared" si="44"/>
        <v>497</v>
      </c>
      <c r="C505" s="173">
        <v>1</v>
      </c>
      <c r="D505" s="173">
        <v>21</v>
      </c>
      <c r="E505" s="174">
        <v>17</v>
      </c>
      <c r="F505" s="3">
        <f t="shared" si="43"/>
        <v>44.6</v>
      </c>
      <c r="G505" s="3">
        <f t="shared" si="45"/>
        <v>51.8</v>
      </c>
      <c r="H505" s="3">
        <f t="shared" si="46"/>
        <v>55.94</v>
      </c>
      <c r="I505" s="3">
        <f t="shared" si="47"/>
        <v>28.04</v>
      </c>
      <c r="J505" s="3">
        <f t="shared" si="48"/>
        <v>46.94</v>
      </c>
      <c r="K505" s="191">
        <v>7</v>
      </c>
      <c r="L505" s="3">
        <v>11</v>
      </c>
      <c r="M505" s="191">
        <v>13.3</v>
      </c>
      <c r="N505" s="191">
        <v>-2.2000000000000002</v>
      </c>
      <c r="O505" s="191">
        <v>8.3000000000000007</v>
      </c>
    </row>
    <row r="506" spans="2:15" ht="17.25" x14ac:dyDescent="0.35">
      <c r="B506" s="172">
        <f t="shared" si="44"/>
        <v>498</v>
      </c>
      <c r="C506" s="173">
        <v>1</v>
      </c>
      <c r="D506" s="173">
        <v>21</v>
      </c>
      <c r="E506" s="174">
        <v>18</v>
      </c>
      <c r="F506" s="3">
        <f t="shared" si="43"/>
        <v>44.6</v>
      </c>
      <c r="G506" s="3">
        <f t="shared" si="45"/>
        <v>46.4</v>
      </c>
      <c r="H506" s="3">
        <f t="shared" si="46"/>
        <v>51.08</v>
      </c>
      <c r="I506" s="3">
        <f t="shared" si="47"/>
        <v>26.060000000000002</v>
      </c>
      <c r="J506" s="3">
        <f t="shared" si="48"/>
        <v>37.04</v>
      </c>
      <c r="K506" s="191">
        <v>7</v>
      </c>
      <c r="L506" s="3">
        <v>8</v>
      </c>
      <c r="M506" s="191">
        <v>10.6</v>
      </c>
      <c r="N506" s="191">
        <v>-3.3</v>
      </c>
      <c r="O506" s="191">
        <v>2.8</v>
      </c>
    </row>
    <row r="507" spans="2:15" ht="17.25" x14ac:dyDescent="0.35">
      <c r="B507" s="172">
        <f t="shared" si="44"/>
        <v>499</v>
      </c>
      <c r="C507" s="173">
        <v>1</v>
      </c>
      <c r="D507" s="173">
        <v>21</v>
      </c>
      <c r="E507" s="174">
        <v>19</v>
      </c>
      <c r="F507" s="3">
        <f t="shared" si="43"/>
        <v>46.4</v>
      </c>
      <c r="G507" s="3">
        <f t="shared" si="45"/>
        <v>42.8</v>
      </c>
      <c r="H507" s="3">
        <f t="shared" si="46"/>
        <v>48.92</v>
      </c>
      <c r="I507" s="3">
        <f t="shared" si="47"/>
        <v>23</v>
      </c>
      <c r="J507" s="3">
        <f t="shared" si="48"/>
        <v>32</v>
      </c>
      <c r="K507" s="191">
        <v>8</v>
      </c>
      <c r="L507" s="3">
        <v>6</v>
      </c>
      <c r="M507" s="191">
        <v>9.4</v>
      </c>
      <c r="N507" s="191">
        <v>-5</v>
      </c>
      <c r="O507" s="191">
        <v>0</v>
      </c>
    </row>
    <row r="508" spans="2:15" ht="17.25" x14ac:dyDescent="0.35">
      <c r="B508" s="172">
        <f t="shared" si="44"/>
        <v>500</v>
      </c>
      <c r="C508" s="173">
        <v>1</v>
      </c>
      <c r="D508" s="173">
        <v>21</v>
      </c>
      <c r="E508" s="174">
        <v>20</v>
      </c>
      <c r="F508" s="3">
        <f t="shared" si="43"/>
        <v>35.6</v>
      </c>
      <c r="G508" s="3">
        <f t="shared" si="45"/>
        <v>41</v>
      </c>
      <c r="H508" s="3">
        <f t="shared" si="46"/>
        <v>48.019999999999996</v>
      </c>
      <c r="I508" s="3">
        <f t="shared" si="47"/>
        <v>19.939999999999998</v>
      </c>
      <c r="J508" s="3">
        <f t="shared" si="48"/>
        <v>30.02</v>
      </c>
      <c r="K508" s="191">
        <v>2</v>
      </c>
      <c r="L508" s="3">
        <v>5</v>
      </c>
      <c r="M508" s="191">
        <v>8.9</v>
      </c>
      <c r="N508" s="191">
        <v>-6.7</v>
      </c>
      <c r="O508" s="191">
        <v>-1.1000000000000001</v>
      </c>
    </row>
    <row r="509" spans="2:15" ht="17.25" x14ac:dyDescent="0.35">
      <c r="B509" s="172">
        <f t="shared" si="44"/>
        <v>501</v>
      </c>
      <c r="C509" s="173">
        <v>1</v>
      </c>
      <c r="D509" s="173">
        <v>21</v>
      </c>
      <c r="E509" s="174">
        <v>21</v>
      </c>
      <c r="F509" s="3">
        <f t="shared" si="43"/>
        <v>35.6</v>
      </c>
      <c r="G509" s="3">
        <f t="shared" si="45"/>
        <v>37.4</v>
      </c>
      <c r="H509" s="3">
        <f t="shared" si="46"/>
        <v>46.94</v>
      </c>
      <c r="I509" s="3">
        <f t="shared" si="47"/>
        <v>17.059999999999999</v>
      </c>
      <c r="J509" s="3">
        <f t="shared" si="48"/>
        <v>28.94</v>
      </c>
      <c r="K509" s="191">
        <v>2</v>
      </c>
      <c r="L509" s="3">
        <v>3</v>
      </c>
      <c r="M509" s="191">
        <v>8.3000000000000007</v>
      </c>
      <c r="N509" s="191">
        <v>-8.3000000000000007</v>
      </c>
      <c r="O509" s="191">
        <v>-1.7</v>
      </c>
    </row>
    <row r="510" spans="2:15" ht="17.25" x14ac:dyDescent="0.35">
      <c r="B510" s="172">
        <f t="shared" si="44"/>
        <v>502</v>
      </c>
      <c r="C510" s="173">
        <v>1</v>
      </c>
      <c r="D510" s="173">
        <v>21</v>
      </c>
      <c r="E510" s="174">
        <v>22</v>
      </c>
      <c r="F510" s="3">
        <f t="shared" si="43"/>
        <v>37.4</v>
      </c>
      <c r="G510" s="3">
        <f t="shared" si="45"/>
        <v>37.4</v>
      </c>
      <c r="H510" s="3">
        <f t="shared" si="46"/>
        <v>46.94</v>
      </c>
      <c r="I510" s="3">
        <f t="shared" si="47"/>
        <v>17.059999999999999</v>
      </c>
      <c r="J510" s="3">
        <f t="shared" si="48"/>
        <v>26.060000000000002</v>
      </c>
      <c r="K510" s="191">
        <v>3</v>
      </c>
      <c r="L510" s="3">
        <v>3</v>
      </c>
      <c r="M510" s="191">
        <v>8.3000000000000007</v>
      </c>
      <c r="N510" s="191">
        <v>-8.3000000000000007</v>
      </c>
      <c r="O510" s="191">
        <v>-3.3</v>
      </c>
    </row>
    <row r="511" spans="2:15" ht="17.25" x14ac:dyDescent="0.35">
      <c r="B511" s="172">
        <f t="shared" si="44"/>
        <v>503</v>
      </c>
      <c r="C511" s="173">
        <v>1</v>
      </c>
      <c r="D511" s="173">
        <v>21</v>
      </c>
      <c r="E511" s="174">
        <v>23</v>
      </c>
      <c r="F511" s="3">
        <f t="shared" si="43"/>
        <v>35.6</v>
      </c>
      <c r="G511" s="3">
        <f t="shared" si="45"/>
        <v>33.799999999999997</v>
      </c>
      <c r="H511" s="3">
        <f t="shared" si="46"/>
        <v>46.94</v>
      </c>
      <c r="I511" s="3">
        <f t="shared" si="47"/>
        <v>15.98</v>
      </c>
      <c r="J511" s="3">
        <f t="shared" si="48"/>
        <v>26.060000000000002</v>
      </c>
      <c r="K511" s="191">
        <v>2</v>
      </c>
      <c r="L511" s="3">
        <v>1</v>
      </c>
      <c r="M511" s="191">
        <v>8.3000000000000007</v>
      </c>
      <c r="N511" s="191">
        <v>-8.9</v>
      </c>
      <c r="O511" s="191">
        <v>-3.3</v>
      </c>
    </row>
    <row r="512" spans="2:15" ht="17.25" x14ac:dyDescent="0.35">
      <c r="B512" s="172">
        <f t="shared" si="44"/>
        <v>504</v>
      </c>
      <c r="C512" s="173">
        <v>1</v>
      </c>
      <c r="D512" s="173">
        <v>21</v>
      </c>
      <c r="E512" s="174">
        <v>24</v>
      </c>
      <c r="F512" s="3">
        <f t="shared" si="43"/>
        <v>35.6</v>
      </c>
      <c r="G512" s="3">
        <f t="shared" si="45"/>
        <v>30.2</v>
      </c>
      <c r="H512" s="3">
        <f t="shared" si="46"/>
        <v>46.04</v>
      </c>
      <c r="I512" s="3">
        <f t="shared" si="47"/>
        <v>14</v>
      </c>
      <c r="J512" s="3">
        <f t="shared" si="48"/>
        <v>28.04</v>
      </c>
      <c r="K512" s="191">
        <v>2</v>
      </c>
      <c r="L512" s="3">
        <v>-1</v>
      </c>
      <c r="M512" s="191">
        <v>7.8</v>
      </c>
      <c r="N512" s="191">
        <v>-10</v>
      </c>
      <c r="O512" s="191">
        <v>-2.2000000000000002</v>
      </c>
    </row>
    <row r="513" spans="2:15" ht="17.25" x14ac:dyDescent="0.35">
      <c r="B513" s="172">
        <f t="shared" si="44"/>
        <v>505</v>
      </c>
      <c r="C513" s="173">
        <v>1</v>
      </c>
      <c r="D513" s="173">
        <v>22</v>
      </c>
      <c r="E513" s="174">
        <v>1</v>
      </c>
      <c r="F513" s="3">
        <f t="shared" si="43"/>
        <v>35.6</v>
      </c>
      <c r="G513" s="3">
        <f t="shared" si="45"/>
        <v>32</v>
      </c>
      <c r="H513" s="3">
        <f t="shared" si="46"/>
        <v>44.96</v>
      </c>
      <c r="I513" s="3">
        <f t="shared" si="47"/>
        <v>15.079999999999998</v>
      </c>
      <c r="J513" s="3">
        <f t="shared" si="48"/>
        <v>28.94</v>
      </c>
      <c r="K513" s="191">
        <v>2</v>
      </c>
      <c r="L513" s="3">
        <v>0</v>
      </c>
      <c r="M513" s="191">
        <v>7.2</v>
      </c>
      <c r="N513" s="191">
        <v>-9.4</v>
      </c>
      <c r="O513" s="191">
        <v>-1.7</v>
      </c>
    </row>
    <row r="514" spans="2:15" ht="17.25" x14ac:dyDescent="0.35">
      <c r="B514" s="172">
        <f t="shared" si="44"/>
        <v>506</v>
      </c>
      <c r="C514" s="173">
        <v>1</v>
      </c>
      <c r="D514" s="173">
        <v>22</v>
      </c>
      <c r="E514" s="174">
        <v>2</v>
      </c>
      <c r="F514" s="3">
        <f t="shared" si="43"/>
        <v>34.880000000000003</v>
      </c>
      <c r="G514" s="3">
        <f t="shared" si="45"/>
        <v>30.2</v>
      </c>
      <c r="H514" s="3">
        <f t="shared" si="46"/>
        <v>44.06</v>
      </c>
      <c r="I514" s="3">
        <f t="shared" si="47"/>
        <v>12.920000000000002</v>
      </c>
      <c r="J514" s="3">
        <f t="shared" si="48"/>
        <v>26.060000000000002</v>
      </c>
      <c r="K514" s="191">
        <v>1.6</v>
      </c>
      <c r="L514" s="3">
        <v>-1</v>
      </c>
      <c r="M514" s="191">
        <v>6.7</v>
      </c>
      <c r="N514" s="191">
        <v>-10.6</v>
      </c>
      <c r="O514" s="191">
        <v>-3.3</v>
      </c>
    </row>
    <row r="515" spans="2:15" ht="17.25" x14ac:dyDescent="0.35">
      <c r="B515" s="172">
        <f t="shared" si="44"/>
        <v>507</v>
      </c>
      <c r="C515" s="173">
        <v>1</v>
      </c>
      <c r="D515" s="173">
        <v>22</v>
      </c>
      <c r="E515" s="174">
        <v>3</v>
      </c>
      <c r="F515" s="3">
        <f t="shared" si="43"/>
        <v>33.799999999999997</v>
      </c>
      <c r="G515" s="3">
        <f t="shared" si="45"/>
        <v>28.4</v>
      </c>
      <c r="H515" s="3">
        <f t="shared" si="46"/>
        <v>44.06</v>
      </c>
      <c r="I515" s="3">
        <f t="shared" si="47"/>
        <v>12.920000000000002</v>
      </c>
      <c r="J515" s="3">
        <f t="shared" si="48"/>
        <v>24.08</v>
      </c>
      <c r="K515" s="191">
        <v>1</v>
      </c>
      <c r="L515" s="3">
        <v>-2</v>
      </c>
      <c r="M515" s="191">
        <v>6.7</v>
      </c>
      <c r="N515" s="191">
        <v>-10.6</v>
      </c>
      <c r="O515" s="191">
        <v>-4.4000000000000004</v>
      </c>
    </row>
    <row r="516" spans="2:15" ht="17.25" x14ac:dyDescent="0.35">
      <c r="B516" s="172">
        <f t="shared" si="44"/>
        <v>508</v>
      </c>
      <c r="C516" s="173">
        <v>1</v>
      </c>
      <c r="D516" s="173">
        <v>22</v>
      </c>
      <c r="E516" s="174">
        <v>4</v>
      </c>
      <c r="F516" s="3">
        <f t="shared" si="43"/>
        <v>28.4</v>
      </c>
      <c r="G516" s="3">
        <f t="shared" si="45"/>
        <v>28.4</v>
      </c>
      <c r="H516" s="3">
        <f t="shared" si="46"/>
        <v>44.96</v>
      </c>
      <c r="I516" s="3">
        <f t="shared" si="47"/>
        <v>10.940000000000001</v>
      </c>
      <c r="J516" s="3">
        <f t="shared" si="48"/>
        <v>21.92</v>
      </c>
      <c r="K516" s="191">
        <v>-2</v>
      </c>
      <c r="L516" s="3">
        <v>-2</v>
      </c>
      <c r="M516" s="191">
        <v>7.2</v>
      </c>
      <c r="N516" s="191">
        <v>-11.7</v>
      </c>
      <c r="O516" s="191">
        <v>-5.6</v>
      </c>
    </row>
    <row r="517" spans="2:15" ht="17.25" x14ac:dyDescent="0.35">
      <c r="B517" s="172">
        <f t="shared" si="44"/>
        <v>509</v>
      </c>
      <c r="C517" s="173">
        <v>1</v>
      </c>
      <c r="D517" s="173">
        <v>22</v>
      </c>
      <c r="E517" s="174">
        <v>5</v>
      </c>
      <c r="F517" s="3">
        <f t="shared" si="43"/>
        <v>28.4</v>
      </c>
      <c r="G517" s="3">
        <f t="shared" si="45"/>
        <v>24.8</v>
      </c>
      <c r="H517" s="3">
        <f t="shared" si="46"/>
        <v>42.980000000000004</v>
      </c>
      <c r="I517" s="3">
        <f t="shared" si="47"/>
        <v>12.920000000000002</v>
      </c>
      <c r="J517" s="3">
        <f t="shared" si="48"/>
        <v>21.92</v>
      </c>
      <c r="K517" s="191">
        <v>-2</v>
      </c>
      <c r="L517" s="3">
        <v>-4</v>
      </c>
      <c r="M517" s="191">
        <v>6.1</v>
      </c>
      <c r="N517" s="191">
        <v>-10.6</v>
      </c>
      <c r="O517" s="191">
        <v>-5.6</v>
      </c>
    </row>
    <row r="518" spans="2:15" ht="17.25" x14ac:dyDescent="0.35">
      <c r="B518" s="172">
        <f t="shared" si="44"/>
        <v>510</v>
      </c>
      <c r="C518" s="173">
        <v>1</v>
      </c>
      <c r="D518" s="173">
        <v>22</v>
      </c>
      <c r="E518" s="174">
        <v>6</v>
      </c>
      <c r="F518" s="3">
        <f t="shared" si="43"/>
        <v>28.4</v>
      </c>
      <c r="G518" s="3">
        <f t="shared" si="45"/>
        <v>28.4</v>
      </c>
      <c r="H518" s="3">
        <f t="shared" si="46"/>
        <v>44.06</v>
      </c>
      <c r="I518" s="3">
        <f t="shared" si="47"/>
        <v>15.079999999999998</v>
      </c>
      <c r="J518" s="3">
        <f t="shared" si="48"/>
        <v>21.92</v>
      </c>
      <c r="K518" s="191">
        <v>-2</v>
      </c>
      <c r="L518" s="3">
        <v>-2</v>
      </c>
      <c r="M518" s="191">
        <v>6.7</v>
      </c>
      <c r="N518" s="191">
        <v>-9.4</v>
      </c>
      <c r="O518" s="191">
        <v>-5.6</v>
      </c>
    </row>
    <row r="519" spans="2:15" ht="17.25" x14ac:dyDescent="0.35">
      <c r="B519" s="172">
        <f t="shared" si="44"/>
        <v>511</v>
      </c>
      <c r="C519" s="173">
        <v>1</v>
      </c>
      <c r="D519" s="173">
        <v>22</v>
      </c>
      <c r="E519" s="174">
        <v>7</v>
      </c>
      <c r="F519" s="3">
        <f t="shared" si="43"/>
        <v>28.4</v>
      </c>
      <c r="G519" s="3">
        <f t="shared" si="45"/>
        <v>26.6</v>
      </c>
      <c r="H519" s="3">
        <f t="shared" si="46"/>
        <v>44.96</v>
      </c>
      <c r="I519" s="3">
        <f t="shared" si="47"/>
        <v>14</v>
      </c>
      <c r="J519" s="3">
        <f t="shared" si="48"/>
        <v>21.92</v>
      </c>
      <c r="K519" s="191">
        <v>-2</v>
      </c>
      <c r="L519" s="3">
        <v>-3</v>
      </c>
      <c r="M519" s="191">
        <v>7.2</v>
      </c>
      <c r="N519" s="191">
        <v>-10</v>
      </c>
      <c r="O519" s="191">
        <v>-5.6</v>
      </c>
    </row>
    <row r="520" spans="2:15" ht="17.25" x14ac:dyDescent="0.35">
      <c r="B520" s="172">
        <f t="shared" si="44"/>
        <v>512</v>
      </c>
      <c r="C520" s="173">
        <v>1</v>
      </c>
      <c r="D520" s="173">
        <v>22</v>
      </c>
      <c r="E520" s="174">
        <v>8</v>
      </c>
      <c r="F520" s="3">
        <f t="shared" si="43"/>
        <v>28.4</v>
      </c>
      <c r="G520" s="3">
        <f t="shared" si="45"/>
        <v>28.4</v>
      </c>
      <c r="H520" s="3">
        <f t="shared" si="46"/>
        <v>44.96</v>
      </c>
      <c r="I520" s="3">
        <f t="shared" si="47"/>
        <v>15.98</v>
      </c>
      <c r="J520" s="3">
        <f t="shared" si="48"/>
        <v>26.96</v>
      </c>
      <c r="K520" s="191">
        <v>-2</v>
      </c>
      <c r="L520" s="3">
        <v>-2</v>
      </c>
      <c r="M520" s="191">
        <v>7.2</v>
      </c>
      <c r="N520" s="191">
        <v>-8.9</v>
      </c>
      <c r="O520" s="191">
        <v>-2.8</v>
      </c>
    </row>
    <row r="521" spans="2:15" ht="17.25" x14ac:dyDescent="0.35">
      <c r="B521" s="172">
        <f t="shared" si="44"/>
        <v>513</v>
      </c>
      <c r="C521" s="173">
        <v>1</v>
      </c>
      <c r="D521" s="173">
        <v>22</v>
      </c>
      <c r="E521" s="174">
        <v>9</v>
      </c>
      <c r="F521" s="3">
        <f t="shared" si="43"/>
        <v>33.799999999999997</v>
      </c>
      <c r="G521" s="3">
        <f t="shared" si="45"/>
        <v>30.2</v>
      </c>
      <c r="H521" s="3">
        <f t="shared" si="46"/>
        <v>46.94</v>
      </c>
      <c r="I521" s="3">
        <f t="shared" si="47"/>
        <v>19.04</v>
      </c>
      <c r="J521" s="3">
        <f t="shared" si="48"/>
        <v>28.94</v>
      </c>
      <c r="K521" s="191">
        <v>1</v>
      </c>
      <c r="L521" s="3">
        <v>-1</v>
      </c>
      <c r="M521" s="191">
        <v>8.3000000000000007</v>
      </c>
      <c r="N521" s="191">
        <v>-7.2</v>
      </c>
      <c r="O521" s="191">
        <v>-1.7</v>
      </c>
    </row>
    <row r="522" spans="2:15" ht="17.25" x14ac:dyDescent="0.35">
      <c r="B522" s="172">
        <f t="shared" si="44"/>
        <v>514</v>
      </c>
      <c r="C522" s="173">
        <v>1</v>
      </c>
      <c r="D522" s="173">
        <v>22</v>
      </c>
      <c r="E522" s="174">
        <v>10</v>
      </c>
      <c r="F522" s="3">
        <f t="shared" ref="F522:F585" si="49">(9/5)*K522+32</f>
        <v>37.4</v>
      </c>
      <c r="G522" s="3">
        <f t="shared" si="45"/>
        <v>32</v>
      </c>
      <c r="H522" s="3">
        <f t="shared" si="46"/>
        <v>50</v>
      </c>
      <c r="I522" s="3">
        <f t="shared" si="47"/>
        <v>21.02</v>
      </c>
      <c r="J522" s="3">
        <f t="shared" si="48"/>
        <v>35.06</v>
      </c>
      <c r="K522" s="191">
        <v>3</v>
      </c>
      <c r="L522" s="3">
        <v>0</v>
      </c>
      <c r="M522" s="191">
        <v>10</v>
      </c>
      <c r="N522" s="191">
        <v>-6.1</v>
      </c>
      <c r="O522" s="191">
        <v>1.7</v>
      </c>
    </row>
    <row r="523" spans="2:15" ht="17.25" x14ac:dyDescent="0.35">
      <c r="B523" s="172">
        <f t="shared" ref="B523:B586" si="50">B522+1</f>
        <v>515</v>
      </c>
      <c r="C523" s="173">
        <v>1</v>
      </c>
      <c r="D523" s="173">
        <v>22</v>
      </c>
      <c r="E523" s="174">
        <v>11</v>
      </c>
      <c r="F523" s="3">
        <f t="shared" si="49"/>
        <v>39.200000000000003</v>
      </c>
      <c r="G523" s="3">
        <f t="shared" si="45"/>
        <v>33.799999999999997</v>
      </c>
      <c r="H523" s="3">
        <f t="shared" si="46"/>
        <v>51.980000000000004</v>
      </c>
      <c r="I523" s="3">
        <f t="shared" si="47"/>
        <v>26.060000000000002</v>
      </c>
      <c r="J523" s="3">
        <f t="shared" si="48"/>
        <v>41</v>
      </c>
      <c r="K523" s="191">
        <v>4</v>
      </c>
      <c r="L523" s="3">
        <v>1</v>
      </c>
      <c r="M523" s="191">
        <v>11.1</v>
      </c>
      <c r="N523" s="191">
        <v>-3.3</v>
      </c>
      <c r="O523" s="191">
        <v>5</v>
      </c>
    </row>
    <row r="524" spans="2:15" ht="17.25" x14ac:dyDescent="0.35">
      <c r="B524" s="172">
        <f t="shared" si="50"/>
        <v>516</v>
      </c>
      <c r="C524" s="173">
        <v>1</v>
      </c>
      <c r="D524" s="173">
        <v>22</v>
      </c>
      <c r="E524" s="174">
        <v>12</v>
      </c>
      <c r="F524" s="3">
        <f t="shared" si="49"/>
        <v>42.8</v>
      </c>
      <c r="G524" s="3">
        <f t="shared" si="45"/>
        <v>33.799999999999997</v>
      </c>
      <c r="H524" s="3">
        <f t="shared" si="46"/>
        <v>53.96</v>
      </c>
      <c r="I524" s="3">
        <f t="shared" si="47"/>
        <v>28.04</v>
      </c>
      <c r="J524" s="3">
        <f t="shared" si="48"/>
        <v>46.04</v>
      </c>
      <c r="K524" s="191">
        <v>6</v>
      </c>
      <c r="L524" s="3">
        <v>1</v>
      </c>
      <c r="M524" s="191">
        <v>12.2</v>
      </c>
      <c r="N524" s="191">
        <v>-2.2000000000000002</v>
      </c>
      <c r="O524" s="191">
        <v>7.8</v>
      </c>
    </row>
    <row r="525" spans="2:15" ht="17.25" x14ac:dyDescent="0.35">
      <c r="B525" s="172">
        <f t="shared" si="50"/>
        <v>517</v>
      </c>
      <c r="C525" s="173">
        <v>1</v>
      </c>
      <c r="D525" s="173">
        <v>22</v>
      </c>
      <c r="E525" s="174">
        <v>13</v>
      </c>
      <c r="F525" s="3">
        <f t="shared" si="49"/>
        <v>44.6</v>
      </c>
      <c r="G525" s="3">
        <f t="shared" si="45"/>
        <v>37.4</v>
      </c>
      <c r="H525" s="3">
        <f t="shared" si="46"/>
        <v>55.040000000000006</v>
      </c>
      <c r="I525" s="3">
        <f t="shared" si="47"/>
        <v>35.06</v>
      </c>
      <c r="J525" s="3">
        <f t="shared" si="48"/>
        <v>51.08</v>
      </c>
      <c r="K525" s="191">
        <v>7</v>
      </c>
      <c r="L525" s="3">
        <v>3</v>
      </c>
      <c r="M525" s="191">
        <v>12.8</v>
      </c>
      <c r="N525" s="191">
        <v>1.7</v>
      </c>
      <c r="O525" s="191">
        <v>10.6</v>
      </c>
    </row>
    <row r="526" spans="2:15" ht="17.25" x14ac:dyDescent="0.35">
      <c r="B526" s="172">
        <f t="shared" si="50"/>
        <v>518</v>
      </c>
      <c r="C526" s="173">
        <v>1</v>
      </c>
      <c r="D526" s="173">
        <v>22</v>
      </c>
      <c r="E526" s="174">
        <v>14</v>
      </c>
      <c r="F526" s="3">
        <f t="shared" si="49"/>
        <v>46.4</v>
      </c>
      <c r="G526" s="3">
        <f t="shared" si="45"/>
        <v>37.4</v>
      </c>
      <c r="H526" s="3">
        <f t="shared" si="46"/>
        <v>57.019999999999996</v>
      </c>
      <c r="I526" s="3">
        <f t="shared" si="47"/>
        <v>37.94</v>
      </c>
      <c r="J526" s="3">
        <f t="shared" si="48"/>
        <v>51.980000000000004</v>
      </c>
      <c r="K526" s="191">
        <v>8</v>
      </c>
      <c r="L526" s="3">
        <v>3</v>
      </c>
      <c r="M526" s="191">
        <v>13.9</v>
      </c>
      <c r="N526" s="191">
        <v>3.3</v>
      </c>
      <c r="O526" s="191">
        <v>11.1</v>
      </c>
    </row>
    <row r="527" spans="2:15" ht="17.25" x14ac:dyDescent="0.35">
      <c r="B527" s="172">
        <f t="shared" si="50"/>
        <v>519</v>
      </c>
      <c r="C527" s="173">
        <v>1</v>
      </c>
      <c r="D527" s="173">
        <v>22</v>
      </c>
      <c r="E527" s="174">
        <v>15</v>
      </c>
      <c r="F527" s="3">
        <f t="shared" si="49"/>
        <v>46.4</v>
      </c>
      <c r="G527" s="3">
        <f t="shared" si="45"/>
        <v>39.200000000000003</v>
      </c>
      <c r="H527" s="3">
        <f t="shared" si="46"/>
        <v>57.019999999999996</v>
      </c>
      <c r="I527" s="3">
        <f t="shared" si="47"/>
        <v>41</v>
      </c>
      <c r="J527" s="3">
        <f t="shared" si="48"/>
        <v>57.019999999999996</v>
      </c>
      <c r="K527" s="191">
        <v>8</v>
      </c>
      <c r="L527" s="3">
        <v>4</v>
      </c>
      <c r="M527" s="191">
        <v>13.9</v>
      </c>
      <c r="N527" s="191">
        <v>5</v>
      </c>
      <c r="O527" s="191">
        <v>13.9</v>
      </c>
    </row>
    <row r="528" spans="2:15" ht="17.25" x14ac:dyDescent="0.35">
      <c r="B528" s="172">
        <f t="shared" si="50"/>
        <v>520</v>
      </c>
      <c r="C528" s="173">
        <v>1</v>
      </c>
      <c r="D528" s="173">
        <v>22</v>
      </c>
      <c r="E528" s="174">
        <v>16</v>
      </c>
      <c r="F528" s="3">
        <f t="shared" si="49"/>
        <v>48.2</v>
      </c>
      <c r="G528" s="3">
        <f t="shared" si="45"/>
        <v>39.200000000000003</v>
      </c>
      <c r="H528" s="3">
        <f t="shared" si="46"/>
        <v>57.019999999999996</v>
      </c>
      <c r="I528" s="3">
        <f t="shared" si="47"/>
        <v>39.92</v>
      </c>
      <c r="J528" s="3">
        <f t="shared" si="48"/>
        <v>55.94</v>
      </c>
      <c r="K528" s="191">
        <v>9</v>
      </c>
      <c r="L528" s="3">
        <v>4</v>
      </c>
      <c r="M528" s="191">
        <v>13.9</v>
      </c>
      <c r="N528" s="191">
        <v>4.4000000000000004</v>
      </c>
      <c r="O528" s="191">
        <v>13.3</v>
      </c>
    </row>
    <row r="529" spans="2:15" ht="17.25" x14ac:dyDescent="0.35">
      <c r="B529" s="172">
        <f t="shared" si="50"/>
        <v>521</v>
      </c>
      <c r="C529" s="173">
        <v>1</v>
      </c>
      <c r="D529" s="173">
        <v>22</v>
      </c>
      <c r="E529" s="174">
        <v>17</v>
      </c>
      <c r="F529" s="3">
        <f t="shared" si="49"/>
        <v>42.8</v>
      </c>
      <c r="G529" s="3">
        <f t="shared" si="45"/>
        <v>35.6</v>
      </c>
      <c r="H529" s="3">
        <f t="shared" si="46"/>
        <v>55.94</v>
      </c>
      <c r="I529" s="3">
        <f t="shared" si="47"/>
        <v>35.96</v>
      </c>
      <c r="J529" s="3">
        <f t="shared" si="48"/>
        <v>50</v>
      </c>
      <c r="K529" s="191">
        <v>6</v>
      </c>
      <c r="L529" s="3">
        <v>2</v>
      </c>
      <c r="M529" s="191">
        <v>13.3</v>
      </c>
      <c r="N529" s="191">
        <v>2.2000000000000002</v>
      </c>
      <c r="O529" s="191">
        <v>10</v>
      </c>
    </row>
    <row r="530" spans="2:15" ht="17.25" x14ac:dyDescent="0.35">
      <c r="B530" s="172">
        <f t="shared" si="50"/>
        <v>522</v>
      </c>
      <c r="C530" s="173">
        <v>1</v>
      </c>
      <c r="D530" s="173">
        <v>22</v>
      </c>
      <c r="E530" s="174">
        <v>18</v>
      </c>
      <c r="F530" s="3">
        <f t="shared" si="49"/>
        <v>33.799999999999997</v>
      </c>
      <c r="G530" s="3">
        <f t="shared" si="45"/>
        <v>30.2</v>
      </c>
      <c r="H530" s="3">
        <f t="shared" si="46"/>
        <v>55.040000000000006</v>
      </c>
      <c r="I530" s="3">
        <f t="shared" si="47"/>
        <v>30.92</v>
      </c>
      <c r="J530" s="3">
        <f t="shared" si="48"/>
        <v>41</v>
      </c>
      <c r="K530" s="191">
        <v>1</v>
      </c>
      <c r="L530" s="3">
        <v>-1</v>
      </c>
      <c r="M530" s="191">
        <v>12.8</v>
      </c>
      <c r="N530" s="191">
        <v>-0.6</v>
      </c>
      <c r="O530" s="191">
        <v>5</v>
      </c>
    </row>
    <row r="531" spans="2:15" ht="17.25" x14ac:dyDescent="0.35">
      <c r="B531" s="172">
        <f t="shared" si="50"/>
        <v>523</v>
      </c>
      <c r="C531" s="173">
        <v>1</v>
      </c>
      <c r="D531" s="173">
        <v>22</v>
      </c>
      <c r="E531" s="174">
        <v>19</v>
      </c>
      <c r="F531" s="3">
        <f t="shared" si="49"/>
        <v>32</v>
      </c>
      <c r="G531" s="3">
        <f t="shared" si="45"/>
        <v>30.2</v>
      </c>
      <c r="H531" s="3">
        <f t="shared" si="46"/>
        <v>51.980000000000004</v>
      </c>
      <c r="I531" s="3">
        <f t="shared" si="47"/>
        <v>26.96</v>
      </c>
      <c r="J531" s="3">
        <f t="shared" si="48"/>
        <v>35.96</v>
      </c>
      <c r="K531" s="191">
        <v>0</v>
      </c>
      <c r="L531" s="3">
        <v>-1</v>
      </c>
      <c r="M531" s="191">
        <v>11.1</v>
      </c>
      <c r="N531" s="191">
        <v>-2.8</v>
      </c>
      <c r="O531" s="191">
        <v>2.2000000000000002</v>
      </c>
    </row>
    <row r="532" spans="2:15" ht="17.25" x14ac:dyDescent="0.35">
      <c r="B532" s="172">
        <f t="shared" si="50"/>
        <v>524</v>
      </c>
      <c r="C532" s="173">
        <v>1</v>
      </c>
      <c r="D532" s="173">
        <v>22</v>
      </c>
      <c r="E532" s="174">
        <v>20</v>
      </c>
      <c r="F532" s="3">
        <f t="shared" si="49"/>
        <v>28.4</v>
      </c>
      <c r="G532" s="3">
        <f t="shared" si="45"/>
        <v>26.6</v>
      </c>
      <c r="H532" s="3">
        <f t="shared" si="46"/>
        <v>50</v>
      </c>
      <c r="I532" s="3">
        <f t="shared" si="47"/>
        <v>24.98</v>
      </c>
      <c r="J532" s="3">
        <f t="shared" si="48"/>
        <v>39.019999999999996</v>
      </c>
      <c r="K532" s="191">
        <v>-2</v>
      </c>
      <c r="L532" s="3">
        <v>-3</v>
      </c>
      <c r="M532" s="191">
        <v>10</v>
      </c>
      <c r="N532" s="191">
        <v>-3.9</v>
      </c>
      <c r="O532" s="191">
        <v>3.9</v>
      </c>
    </row>
    <row r="533" spans="2:15" ht="17.25" x14ac:dyDescent="0.35">
      <c r="B533" s="172">
        <f t="shared" si="50"/>
        <v>525</v>
      </c>
      <c r="C533" s="173">
        <v>1</v>
      </c>
      <c r="D533" s="173">
        <v>22</v>
      </c>
      <c r="E533" s="174">
        <v>21</v>
      </c>
      <c r="F533" s="3">
        <f t="shared" si="49"/>
        <v>28.4</v>
      </c>
      <c r="G533" s="3">
        <f t="shared" si="45"/>
        <v>24.8</v>
      </c>
      <c r="H533" s="3">
        <f t="shared" si="46"/>
        <v>46.04</v>
      </c>
      <c r="I533" s="3">
        <f t="shared" si="47"/>
        <v>24.08</v>
      </c>
      <c r="J533" s="3">
        <f t="shared" si="48"/>
        <v>33.08</v>
      </c>
      <c r="K533" s="191">
        <v>-2</v>
      </c>
      <c r="L533" s="3">
        <v>-4</v>
      </c>
      <c r="M533" s="191">
        <v>7.8</v>
      </c>
      <c r="N533" s="191">
        <v>-4.4000000000000004</v>
      </c>
      <c r="O533" s="191">
        <v>0.6</v>
      </c>
    </row>
    <row r="534" spans="2:15" ht="17.25" x14ac:dyDescent="0.35">
      <c r="B534" s="172">
        <f t="shared" si="50"/>
        <v>526</v>
      </c>
      <c r="C534" s="173">
        <v>1</v>
      </c>
      <c r="D534" s="173">
        <v>22</v>
      </c>
      <c r="E534" s="174">
        <v>22</v>
      </c>
      <c r="F534" s="3">
        <f t="shared" si="49"/>
        <v>30.2</v>
      </c>
      <c r="G534" s="3">
        <f t="shared" si="45"/>
        <v>24.8</v>
      </c>
      <c r="H534" s="3">
        <f t="shared" si="46"/>
        <v>44.96</v>
      </c>
      <c r="I534" s="3">
        <f t="shared" si="47"/>
        <v>23</v>
      </c>
      <c r="J534" s="3">
        <f t="shared" si="48"/>
        <v>32</v>
      </c>
      <c r="K534" s="191">
        <v>-1</v>
      </c>
      <c r="L534" s="3">
        <v>-4</v>
      </c>
      <c r="M534" s="191">
        <v>7.2</v>
      </c>
      <c r="N534" s="191">
        <v>-5</v>
      </c>
      <c r="O534" s="191">
        <v>0</v>
      </c>
    </row>
    <row r="535" spans="2:15" ht="17.25" x14ac:dyDescent="0.35">
      <c r="B535" s="172">
        <f t="shared" si="50"/>
        <v>527</v>
      </c>
      <c r="C535" s="173">
        <v>1</v>
      </c>
      <c r="D535" s="173">
        <v>22</v>
      </c>
      <c r="E535" s="174">
        <v>23</v>
      </c>
      <c r="F535" s="3">
        <f t="shared" si="49"/>
        <v>30.2</v>
      </c>
      <c r="G535" s="3">
        <f t="shared" si="45"/>
        <v>24.8</v>
      </c>
      <c r="H535" s="3">
        <f t="shared" si="46"/>
        <v>42.980000000000004</v>
      </c>
      <c r="I535" s="3">
        <f t="shared" si="47"/>
        <v>21.02</v>
      </c>
      <c r="J535" s="3">
        <f t="shared" si="48"/>
        <v>30.92</v>
      </c>
      <c r="K535" s="191">
        <v>-1</v>
      </c>
      <c r="L535" s="3">
        <v>-4</v>
      </c>
      <c r="M535" s="191">
        <v>6.1</v>
      </c>
      <c r="N535" s="191">
        <v>-6.1</v>
      </c>
      <c r="O535" s="191">
        <v>-0.6</v>
      </c>
    </row>
    <row r="536" spans="2:15" ht="17.25" x14ac:dyDescent="0.35">
      <c r="B536" s="172">
        <f t="shared" si="50"/>
        <v>528</v>
      </c>
      <c r="C536" s="173">
        <v>1</v>
      </c>
      <c r="D536" s="173">
        <v>22</v>
      </c>
      <c r="E536" s="174">
        <v>24</v>
      </c>
      <c r="F536" s="3">
        <f t="shared" si="49"/>
        <v>28.4</v>
      </c>
      <c r="G536" s="3">
        <f t="shared" si="45"/>
        <v>23</v>
      </c>
      <c r="H536" s="3">
        <f t="shared" si="46"/>
        <v>42.08</v>
      </c>
      <c r="I536" s="3">
        <f t="shared" si="47"/>
        <v>19.939999999999998</v>
      </c>
      <c r="J536" s="3">
        <f t="shared" si="48"/>
        <v>32</v>
      </c>
      <c r="K536" s="191">
        <v>-2</v>
      </c>
      <c r="L536" s="3">
        <v>-5</v>
      </c>
      <c r="M536" s="191">
        <v>5.6</v>
      </c>
      <c r="N536" s="191">
        <v>-6.7</v>
      </c>
      <c r="O536" s="191">
        <v>0</v>
      </c>
    </row>
    <row r="537" spans="2:15" ht="17.25" x14ac:dyDescent="0.35">
      <c r="B537" s="172">
        <f t="shared" si="50"/>
        <v>529</v>
      </c>
      <c r="C537" s="173">
        <v>1</v>
      </c>
      <c r="D537" s="173">
        <v>23</v>
      </c>
      <c r="E537" s="174">
        <v>1</v>
      </c>
      <c r="F537" s="3">
        <f t="shared" si="49"/>
        <v>35.6</v>
      </c>
      <c r="G537" s="3">
        <f t="shared" ref="G537:G600" si="51">(9/5)*L537+32</f>
        <v>21.2</v>
      </c>
      <c r="H537" s="3">
        <f t="shared" ref="H537:H600" si="52">(9/5)*M537+32</f>
        <v>41</v>
      </c>
      <c r="I537" s="3">
        <f t="shared" ref="I537:I600" si="53">(9/5)*N537+32</f>
        <v>17.059999999999999</v>
      </c>
      <c r="J537" s="3">
        <f t="shared" ref="J537:J600" si="54">(9/5)*O537+32</f>
        <v>26.96</v>
      </c>
      <c r="K537" s="191">
        <v>2</v>
      </c>
      <c r="L537" s="3">
        <v>-6</v>
      </c>
      <c r="M537" s="191">
        <v>5</v>
      </c>
      <c r="N537" s="191">
        <v>-8.3000000000000007</v>
      </c>
      <c r="O537" s="191">
        <v>-2.8</v>
      </c>
    </row>
    <row r="538" spans="2:15" ht="17.25" x14ac:dyDescent="0.35">
      <c r="B538" s="172">
        <f t="shared" si="50"/>
        <v>530</v>
      </c>
      <c r="C538" s="173">
        <v>1</v>
      </c>
      <c r="D538" s="173">
        <v>23</v>
      </c>
      <c r="E538" s="174">
        <v>2</v>
      </c>
      <c r="F538" s="3">
        <f t="shared" si="49"/>
        <v>35.6</v>
      </c>
      <c r="G538" s="3">
        <f t="shared" si="51"/>
        <v>21.2</v>
      </c>
      <c r="H538" s="3">
        <f t="shared" si="52"/>
        <v>41</v>
      </c>
      <c r="I538" s="3">
        <f t="shared" si="53"/>
        <v>19.04</v>
      </c>
      <c r="J538" s="3">
        <f t="shared" si="54"/>
        <v>26.060000000000002</v>
      </c>
      <c r="K538" s="191">
        <v>2</v>
      </c>
      <c r="L538" s="3">
        <v>-6</v>
      </c>
      <c r="M538" s="191">
        <v>5</v>
      </c>
      <c r="N538" s="191">
        <v>-7.2</v>
      </c>
      <c r="O538" s="191">
        <v>-3.3</v>
      </c>
    </row>
    <row r="539" spans="2:15" ht="17.25" x14ac:dyDescent="0.35">
      <c r="B539" s="172">
        <f t="shared" si="50"/>
        <v>531</v>
      </c>
      <c r="C539" s="173">
        <v>1</v>
      </c>
      <c r="D539" s="173">
        <v>23</v>
      </c>
      <c r="E539" s="174">
        <v>3</v>
      </c>
      <c r="F539" s="3">
        <f t="shared" si="49"/>
        <v>37.4</v>
      </c>
      <c r="G539" s="3">
        <f t="shared" si="51"/>
        <v>21.2</v>
      </c>
      <c r="H539" s="3">
        <f t="shared" si="52"/>
        <v>39.92</v>
      </c>
      <c r="I539" s="3">
        <f t="shared" si="53"/>
        <v>17.96</v>
      </c>
      <c r="J539" s="3">
        <f t="shared" si="54"/>
        <v>26.060000000000002</v>
      </c>
      <c r="K539" s="191">
        <v>3</v>
      </c>
      <c r="L539" s="3">
        <v>-6</v>
      </c>
      <c r="M539" s="191">
        <v>4.4000000000000004</v>
      </c>
      <c r="N539" s="191">
        <v>-7.8</v>
      </c>
      <c r="O539" s="191">
        <v>-3.3</v>
      </c>
    </row>
    <row r="540" spans="2:15" ht="17.25" x14ac:dyDescent="0.35">
      <c r="B540" s="172">
        <f t="shared" si="50"/>
        <v>532</v>
      </c>
      <c r="C540" s="173">
        <v>1</v>
      </c>
      <c r="D540" s="173">
        <v>23</v>
      </c>
      <c r="E540" s="174">
        <v>4</v>
      </c>
      <c r="F540" s="3">
        <f t="shared" si="49"/>
        <v>39.200000000000003</v>
      </c>
      <c r="G540" s="3">
        <f t="shared" si="51"/>
        <v>21.2</v>
      </c>
      <c r="H540" s="3">
        <f t="shared" si="52"/>
        <v>39.019999999999996</v>
      </c>
      <c r="I540" s="3">
        <f t="shared" si="53"/>
        <v>17.059999999999999</v>
      </c>
      <c r="J540" s="3">
        <f t="shared" si="54"/>
        <v>26.96</v>
      </c>
      <c r="K540" s="191">
        <v>4</v>
      </c>
      <c r="L540" s="3">
        <v>-6</v>
      </c>
      <c r="M540" s="191">
        <v>3.9</v>
      </c>
      <c r="N540" s="191">
        <v>-8.3000000000000007</v>
      </c>
      <c r="O540" s="191">
        <v>-2.8</v>
      </c>
    </row>
    <row r="541" spans="2:15" ht="17.25" x14ac:dyDescent="0.35">
      <c r="B541" s="172">
        <f t="shared" si="50"/>
        <v>533</v>
      </c>
      <c r="C541" s="173">
        <v>1</v>
      </c>
      <c r="D541" s="173">
        <v>23</v>
      </c>
      <c r="E541" s="174">
        <v>5</v>
      </c>
      <c r="F541" s="3">
        <f t="shared" si="49"/>
        <v>39.200000000000003</v>
      </c>
      <c r="G541" s="3">
        <f t="shared" si="51"/>
        <v>21.2</v>
      </c>
      <c r="H541" s="3">
        <f t="shared" si="52"/>
        <v>37.94</v>
      </c>
      <c r="I541" s="3">
        <f t="shared" si="53"/>
        <v>17.96</v>
      </c>
      <c r="J541" s="3">
        <f t="shared" si="54"/>
        <v>21.92</v>
      </c>
      <c r="K541" s="191">
        <v>4</v>
      </c>
      <c r="L541" s="3">
        <v>-6</v>
      </c>
      <c r="M541" s="191">
        <v>3.3</v>
      </c>
      <c r="N541" s="191">
        <v>-7.8</v>
      </c>
      <c r="O541" s="191">
        <v>-5.6</v>
      </c>
    </row>
    <row r="542" spans="2:15" ht="17.25" x14ac:dyDescent="0.35">
      <c r="B542" s="172">
        <f t="shared" si="50"/>
        <v>534</v>
      </c>
      <c r="C542" s="173">
        <v>1</v>
      </c>
      <c r="D542" s="173">
        <v>23</v>
      </c>
      <c r="E542" s="174">
        <v>6</v>
      </c>
      <c r="F542" s="3">
        <f t="shared" si="49"/>
        <v>41</v>
      </c>
      <c r="G542" s="3">
        <f t="shared" si="51"/>
        <v>23</v>
      </c>
      <c r="H542" s="3">
        <f t="shared" si="52"/>
        <v>37.04</v>
      </c>
      <c r="I542" s="3">
        <f t="shared" si="53"/>
        <v>17.96</v>
      </c>
      <c r="J542" s="3">
        <f t="shared" si="54"/>
        <v>24.98</v>
      </c>
      <c r="K542" s="191">
        <v>5</v>
      </c>
      <c r="L542" s="3">
        <v>-5</v>
      </c>
      <c r="M542" s="191">
        <v>2.8</v>
      </c>
      <c r="N542" s="191">
        <v>-7.8</v>
      </c>
      <c r="O542" s="191">
        <v>-3.9</v>
      </c>
    </row>
    <row r="543" spans="2:15" ht="17.25" x14ac:dyDescent="0.35">
      <c r="B543" s="172">
        <f t="shared" si="50"/>
        <v>535</v>
      </c>
      <c r="C543" s="173">
        <v>1</v>
      </c>
      <c r="D543" s="173">
        <v>23</v>
      </c>
      <c r="E543" s="174">
        <v>7</v>
      </c>
      <c r="F543" s="3">
        <f t="shared" si="49"/>
        <v>41</v>
      </c>
      <c r="G543" s="3">
        <f t="shared" si="51"/>
        <v>21.2</v>
      </c>
      <c r="H543" s="3">
        <f t="shared" si="52"/>
        <v>37.04</v>
      </c>
      <c r="I543" s="3">
        <f t="shared" si="53"/>
        <v>15.98</v>
      </c>
      <c r="J543" s="3">
        <f t="shared" si="54"/>
        <v>26.060000000000002</v>
      </c>
      <c r="K543" s="191">
        <v>5</v>
      </c>
      <c r="L543" s="3">
        <v>-6</v>
      </c>
      <c r="M543" s="191">
        <v>2.8</v>
      </c>
      <c r="N543" s="191">
        <v>-8.9</v>
      </c>
      <c r="O543" s="191">
        <v>-3.3</v>
      </c>
    </row>
    <row r="544" spans="2:15" ht="17.25" x14ac:dyDescent="0.35">
      <c r="B544" s="172">
        <f t="shared" si="50"/>
        <v>536</v>
      </c>
      <c r="C544" s="173">
        <v>1</v>
      </c>
      <c r="D544" s="173">
        <v>23</v>
      </c>
      <c r="E544" s="174">
        <v>8</v>
      </c>
      <c r="F544" s="3">
        <f t="shared" si="49"/>
        <v>39.200000000000003</v>
      </c>
      <c r="G544" s="3">
        <f t="shared" si="51"/>
        <v>24.8</v>
      </c>
      <c r="H544" s="3">
        <f t="shared" si="52"/>
        <v>39.92</v>
      </c>
      <c r="I544" s="3">
        <f t="shared" si="53"/>
        <v>17.059999999999999</v>
      </c>
      <c r="J544" s="3">
        <f t="shared" si="54"/>
        <v>26.96</v>
      </c>
      <c r="K544" s="191">
        <v>4</v>
      </c>
      <c r="L544" s="3">
        <v>-4</v>
      </c>
      <c r="M544" s="191">
        <v>4.4000000000000004</v>
      </c>
      <c r="N544" s="191">
        <v>-8.3000000000000007</v>
      </c>
      <c r="O544" s="191">
        <v>-2.8</v>
      </c>
    </row>
    <row r="545" spans="2:15" ht="17.25" x14ac:dyDescent="0.35">
      <c r="B545" s="172">
        <f t="shared" si="50"/>
        <v>537</v>
      </c>
      <c r="C545" s="173">
        <v>1</v>
      </c>
      <c r="D545" s="173">
        <v>23</v>
      </c>
      <c r="E545" s="174">
        <v>9</v>
      </c>
      <c r="F545" s="3">
        <f t="shared" si="49"/>
        <v>50</v>
      </c>
      <c r="G545" s="3">
        <f t="shared" si="51"/>
        <v>30.2</v>
      </c>
      <c r="H545" s="3">
        <f t="shared" si="52"/>
        <v>46.04</v>
      </c>
      <c r="I545" s="3">
        <f t="shared" si="53"/>
        <v>21.92</v>
      </c>
      <c r="J545" s="3">
        <f t="shared" si="54"/>
        <v>32</v>
      </c>
      <c r="K545" s="191">
        <v>10</v>
      </c>
      <c r="L545" s="3">
        <v>-1</v>
      </c>
      <c r="M545" s="191">
        <v>7.8</v>
      </c>
      <c r="N545" s="191">
        <v>-5.6</v>
      </c>
      <c r="O545" s="191">
        <v>0</v>
      </c>
    </row>
    <row r="546" spans="2:15" ht="17.25" x14ac:dyDescent="0.35">
      <c r="B546" s="172">
        <f t="shared" si="50"/>
        <v>538</v>
      </c>
      <c r="C546" s="173">
        <v>1</v>
      </c>
      <c r="D546" s="173">
        <v>23</v>
      </c>
      <c r="E546" s="174">
        <v>10</v>
      </c>
      <c r="F546" s="3">
        <f t="shared" si="49"/>
        <v>53.6</v>
      </c>
      <c r="G546" s="3">
        <f t="shared" si="51"/>
        <v>33.799999999999997</v>
      </c>
      <c r="H546" s="3">
        <f t="shared" si="52"/>
        <v>50</v>
      </c>
      <c r="I546" s="3">
        <f t="shared" si="53"/>
        <v>28.94</v>
      </c>
      <c r="J546" s="3">
        <f t="shared" si="54"/>
        <v>39.92</v>
      </c>
      <c r="K546" s="191">
        <v>12</v>
      </c>
      <c r="L546" s="3">
        <v>1</v>
      </c>
      <c r="M546" s="191">
        <v>10</v>
      </c>
      <c r="N546" s="191">
        <v>-1.7</v>
      </c>
      <c r="O546" s="191">
        <v>4.4000000000000004</v>
      </c>
    </row>
    <row r="547" spans="2:15" ht="17.25" x14ac:dyDescent="0.35">
      <c r="B547" s="172">
        <f t="shared" si="50"/>
        <v>539</v>
      </c>
      <c r="C547" s="173">
        <v>1</v>
      </c>
      <c r="D547" s="173">
        <v>23</v>
      </c>
      <c r="E547" s="174">
        <v>11</v>
      </c>
      <c r="F547" s="3">
        <f t="shared" si="49"/>
        <v>60.8</v>
      </c>
      <c r="G547" s="3">
        <f t="shared" si="51"/>
        <v>39.200000000000003</v>
      </c>
      <c r="H547" s="3">
        <f t="shared" si="52"/>
        <v>53.06</v>
      </c>
      <c r="I547" s="3">
        <f t="shared" si="53"/>
        <v>33.979999999999997</v>
      </c>
      <c r="J547" s="3">
        <f t="shared" si="54"/>
        <v>44.96</v>
      </c>
      <c r="K547" s="191">
        <v>16</v>
      </c>
      <c r="L547" s="3">
        <v>4</v>
      </c>
      <c r="M547" s="191">
        <v>11.7</v>
      </c>
      <c r="N547" s="191">
        <v>1.1000000000000001</v>
      </c>
      <c r="O547" s="191">
        <v>7.2</v>
      </c>
    </row>
    <row r="548" spans="2:15" ht="17.25" x14ac:dyDescent="0.35">
      <c r="B548" s="172">
        <f t="shared" si="50"/>
        <v>540</v>
      </c>
      <c r="C548" s="173">
        <v>1</v>
      </c>
      <c r="D548" s="173">
        <v>23</v>
      </c>
      <c r="E548" s="174">
        <v>12</v>
      </c>
      <c r="F548" s="3">
        <f t="shared" si="49"/>
        <v>66.2</v>
      </c>
      <c r="G548" s="3">
        <f t="shared" si="51"/>
        <v>46.4</v>
      </c>
      <c r="H548" s="3">
        <f t="shared" si="52"/>
        <v>55.040000000000006</v>
      </c>
      <c r="I548" s="3">
        <f t="shared" si="53"/>
        <v>39.92</v>
      </c>
      <c r="J548" s="3">
        <f t="shared" si="54"/>
        <v>51.980000000000004</v>
      </c>
      <c r="K548" s="191">
        <v>19</v>
      </c>
      <c r="L548" s="3">
        <v>8</v>
      </c>
      <c r="M548" s="191">
        <v>12.8</v>
      </c>
      <c r="N548" s="191">
        <v>4.4000000000000004</v>
      </c>
      <c r="O548" s="191">
        <v>11.1</v>
      </c>
    </row>
    <row r="549" spans="2:15" ht="17.25" x14ac:dyDescent="0.35">
      <c r="B549" s="172">
        <f t="shared" si="50"/>
        <v>541</v>
      </c>
      <c r="C549" s="173">
        <v>1</v>
      </c>
      <c r="D549" s="173">
        <v>23</v>
      </c>
      <c r="E549" s="174">
        <v>13</v>
      </c>
      <c r="F549" s="3">
        <f t="shared" si="49"/>
        <v>68</v>
      </c>
      <c r="G549" s="3">
        <f t="shared" si="51"/>
        <v>53.6</v>
      </c>
      <c r="H549" s="3">
        <f t="shared" si="52"/>
        <v>55.94</v>
      </c>
      <c r="I549" s="3">
        <f t="shared" si="53"/>
        <v>44.06</v>
      </c>
      <c r="J549" s="3">
        <f t="shared" si="54"/>
        <v>55.040000000000006</v>
      </c>
      <c r="K549" s="191">
        <v>20</v>
      </c>
      <c r="L549" s="3">
        <v>12</v>
      </c>
      <c r="M549" s="191">
        <v>13.3</v>
      </c>
      <c r="N549" s="191">
        <v>6.7</v>
      </c>
      <c r="O549" s="191">
        <v>12.8</v>
      </c>
    </row>
    <row r="550" spans="2:15" ht="17.25" x14ac:dyDescent="0.35">
      <c r="B550" s="172">
        <f t="shared" si="50"/>
        <v>542</v>
      </c>
      <c r="C550" s="173">
        <v>1</v>
      </c>
      <c r="D550" s="173">
        <v>23</v>
      </c>
      <c r="E550" s="174">
        <v>14</v>
      </c>
      <c r="F550" s="3">
        <f t="shared" si="49"/>
        <v>66.2</v>
      </c>
      <c r="G550" s="3">
        <f t="shared" si="51"/>
        <v>59</v>
      </c>
      <c r="H550" s="3">
        <f t="shared" si="52"/>
        <v>57.019999999999996</v>
      </c>
      <c r="I550" s="3">
        <f t="shared" si="53"/>
        <v>48.019999999999996</v>
      </c>
      <c r="J550" s="3">
        <f t="shared" si="54"/>
        <v>57.92</v>
      </c>
      <c r="K550" s="191">
        <v>19</v>
      </c>
      <c r="L550" s="3">
        <v>15</v>
      </c>
      <c r="M550" s="191">
        <v>13.9</v>
      </c>
      <c r="N550" s="191">
        <v>8.9</v>
      </c>
      <c r="O550" s="191">
        <v>14.4</v>
      </c>
    </row>
    <row r="551" spans="2:15" ht="17.25" x14ac:dyDescent="0.35">
      <c r="B551" s="172">
        <f t="shared" si="50"/>
        <v>543</v>
      </c>
      <c r="C551" s="173">
        <v>1</v>
      </c>
      <c r="D551" s="173">
        <v>23</v>
      </c>
      <c r="E551" s="174">
        <v>15</v>
      </c>
      <c r="F551" s="3">
        <f t="shared" si="49"/>
        <v>66.2</v>
      </c>
      <c r="G551" s="3">
        <f t="shared" si="51"/>
        <v>62.6</v>
      </c>
      <c r="H551" s="3">
        <f t="shared" si="52"/>
        <v>59</v>
      </c>
      <c r="I551" s="3">
        <f t="shared" si="53"/>
        <v>46.94</v>
      </c>
      <c r="J551" s="3">
        <f t="shared" si="54"/>
        <v>60.08</v>
      </c>
      <c r="K551" s="191">
        <v>19</v>
      </c>
      <c r="L551" s="3">
        <v>17</v>
      </c>
      <c r="M551" s="191">
        <v>15</v>
      </c>
      <c r="N551" s="191">
        <v>8.3000000000000007</v>
      </c>
      <c r="O551" s="191">
        <v>15.6</v>
      </c>
    </row>
    <row r="552" spans="2:15" ht="17.25" x14ac:dyDescent="0.35">
      <c r="B552" s="172">
        <f t="shared" si="50"/>
        <v>544</v>
      </c>
      <c r="C552" s="173">
        <v>1</v>
      </c>
      <c r="D552" s="173">
        <v>23</v>
      </c>
      <c r="E552" s="174">
        <v>16</v>
      </c>
      <c r="F552" s="3">
        <f t="shared" si="49"/>
        <v>66.2</v>
      </c>
      <c r="G552" s="3">
        <f t="shared" si="51"/>
        <v>62.6</v>
      </c>
      <c r="H552" s="3">
        <f t="shared" si="52"/>
        <v>57.92</v>
      </c>
      <c r="I552" s="3">
        <f t="shared" si="53"/>
        <v>44.96</v>
      </c>
      <c r="J552" s="3">
        <f t="shared" si="54"/>
        <v>60.08</v>
      </c>
      <c r="K552" s="191">
        <v>19</v>
      </c>
      <c r="L552" s="3">
        <v>17</v>
      </c>
      <c r="M552" s="191">
        <v>14.4</v>
      </c>
      <c r="N552" s="191">
        <v>7.2</v>
      </c>
      <c r="O552" s="191">
        <v>15.6</v>
      </c>
    </row>
    <row r="553" spans="2:15" ht="17.25" x14ac:dyDescent="0.35">
      <c r="B553" s="172">
        <f t="shared" si="50"/>
        <v>545</v>
      </c>
      <c r="C553" s="173">
        <v>1</v>
      </c>
      <c r="D553" s="173">
        <v>23</v>
      </c>
      <c r="E553" s="174">
        <v>17</v>
      </c>
      <c r="F553" s="3">
        <f t="shared" si="49"/>
        <v>57.2</v>
      </c>
      <c r="G553" s="3">
        <f t="shared" si="51"/>
        <v>51.8</v>
      </c>
      <c r="H553" s="3">
        <f t="shared" si="52"/>
        <v>57.019999999999996</v>
      </c>
      <c r="I553" s="3">
        <f t="shared" si="53"/>
        <v>42.08</v>
      </c>
      <c r="J553" s="3">
        <f t="shared" si="54"/>
        <v>55.040000000000006</v>
      </c>
      <c r="K553" s="191">
        <v>14</v>
      </c>
      <c r="L553" s="3">
        <v>11</v>
      </c>
      <c r="M553" s="191">
        <v>13.9</v>
      </c>
      <c r="N553" s="191">
        <v>5.6</v>
      </c>
      <c r="O553" s="191">
        <v>12.8</v>
      </c>
    </row>
    <row r="554" spans="2:15" ht="17.25" x14ac:dyDescent="0.35">
      <c r="B554" s="172">
        <f t="shared" si="50"/>
        <v>546</v>
      </c>
      <c r="C554" s="173">
        <v>1</v>
      </c>
      <c r="D554" s="173">
        <v>23</v>
      </c>
      <c r="E554" s="174">
        <v>18</v>
      </c>
      <c r="F554" s="3">
        <f t="shared" si="49"/>
        <v>48.2</v>
      </c>
      <c r="G554" s="3">
        <f t="shared" si="51"/>
        <v>39.200000000000003</v>
      </c>
      <c r="H554" s="3">
        <f t="shared" si="52"/>
        <v>55.94</v>
      </c>
      <c r="I554" s="3">
        <f t="shared" si="53"/>
        <v>35.96</v>
      </c>
      <c r="J554" s="3">
        <f t="shared" si="54"/>
        <v>48.92</v>
      </c>
      <c r="K554" s="191">
        <v>9</v>
      </c>
      <c r="L554" s="3">
        <v>4</v>
      </c>
      <c r="M554" s="191">
        <v>13.3</v>
      </c>
      <c r="N554" s="191">
        <v>2.2000000000000002</v>
      </c>
      <c r="O554" s="191">
        <v>9.4</v>
      </c>
    </row>
    <row r="555" spans="2:15" ht="17.25" x14ac:dyDescent="0.35">
      <c r="B555" s="172">
        <f t="shared" si="50"/>
        <v>547</v>
      </c>
      <c r="C555" s="173">
        <v>1</v>
      </c>
      <c r="D555" s="173">
        <v>23</v>
      </c>
      <c r="E555" s="174">
        <v>19</v>
      </c>
      <c r="F555" s="3">
        <f t="shared" si="49"/>
        <v>42.8</v>
      </c>
      <c r="G555" s="3">
        <f t="shared" si="51"/>
        <v>35.6</v>
      </c>
      <c r="H555" s="3">
        <f t="shared" si="52"/>
        <v>51.980000000000004</v>
      </c>
      <c r="I555" s="3">
        <f t="shared" si="53"/>
        <v>35.96</v>
      </c>
      <c r="J555" s="3">
        <f t="shared" si="54"/>
        <v>42.08</v>
      </c>
      <c r="K555" s="191">
        <v>6</v>
      </c>
      <c r="L555" s="3">
        <v>2</v>
      </c>
      <c r="M555" s="191">
        <v>11.1</v>
      </c>
      <c r="N555" s="191">
        <v>2.2000000000000002</v>
      </c>
      <c r="O555" s="191">
        <v>5.6</v>
      </c>
    </row>
    <row r="556" spans="2:15" ht="17.25" x14ac:dyDescent="0.35">
      <c r="B556" s="172">
        <f t="shared" si="50"/>
        <v>548</v>
      </c>
      <c r="C556" s="173">
        <v>1</v>
      </c>
      <c r="D556" s="173">
        <v>23</v>
      </c>
      <c r="E556" s="174">
        <v>20</v>
      </c>
      <c r="F556" s="3">
        <f t="shared" si="49"/>
        <v>39.200000000000003</v>
      </c>
      <c r="G556" s="3">
        <f t="shared" si="51"/>
        <v>32</v>
      </c>
      <c r="H556" s="3">
        <f t="shared" si="52"/>
        <v>46.04</v>
      </c>
      <c r="I556" s="3">
        <f t="shared" si="53"/>
        <v>32</v>
      </c>
      <c r="J556" s="3">
        <f t="shared" si="54"/>
        <v>39.019999999999996</v>
      </c>
      <c r="K556" s="191">
        <v>4</v>
      </c>
      <c r="L556" s="3">
        <v>0</v>
      </c>
      <c r="M556" s="191">
        <v>7.8</v>
      </c>
      <c r="N556" s="191">
        <v>0</v>
      </c>
      <c r="O556" s="191">
        <v>3.9</v>
      </c>
    </row>
    <row r="557" spans="2:15" ht="17.25" x14ac:dyDescent="0.35">
      <c r="B557" s="172">
        <f t="shared" si="50"/>
        <v>549</v>
      </c>
      <c r="C557" s="173">
        <v>1</v>
      </c>
      <c r="D557" s="173">
        <v>23</v>
      </c>
      <c r="E557" s="174">
        <v>21</v>
      </c>
      <c r="F557" s="3">
        <f t="shared" si="49"/>
        <v>41</v>
      </c>
      <c r="G557" s="3">
        <f t="shared" si="51"/>
        <v>30.2</v>
      </c>
      <c r="H557" s="3">
        <f t="shared" si="52"/>
        <v>46.04</v>
      </c>
      <c r="I557" s="3">
        <f t="shared" si="53"/>
        <v>30.02</v>
      </c>
      <c r="J557" s="3">
        <f t="shared" si="54"/>
        <v>33.979999999999997</v>
      </c>
      <c r="K557" s="191">
        <v>5</v>
      </c>
      <c r="L557" s="3">
        <v>-1</v>
      </c>
      <c r="M557" s="191">
        <v>7.8</v>
      </c>
      <c r="N557" s="191">
        <v>-1.1000000000000001</v>
      </c>
      <c r="O557" s="191">
        <v>1.1000000000000001</v>
      </c>
    </row>
    <row r="558" spans="2:15" ht="17.25" x14ac:dyDescent="0.35">
      <c r="B558" s="172">
        <f t="shared" si="50"/>
        <v>550</v>
      </c>
      <c r="C558" s="173">
        <v>1</v>
      </c>
      <c r="D558" s="173">
        <v>23</v>
      </c>
      <c r="E558" s="174">
        <v>22</v>
      </c>
      <c r="F558" s="3">
        <f t="shared" si="49"/>
        <v>37.4</v>
      </c>
      <c r="G558" s="3">
        <f t="shared" si="51"/>
        <v>32</v>
      </c>
      <c r="H558" s="3">
        <f t="shared" si="52"/>
        <v>44.06</v>
      </c>
      <c r="I558" s="3">
        <f t="shared" si="53"/>
        <v>26.96</v>
      </c>
      <c r="J558" s="3">
        <f t="shared" si="54"/>
        <v>33.979999999999997</v>
      </c>
      <c r="K558" s="191">
        <v>3</v>
      </c>
      <c r="L558" s="3">
        <v>0</v>
      </c>
      <c r="M558" s="191">
        <v>6.7</v>
      </c>
      <c r="N558" s="191">
        <v>-2.8</v>
      </c>
      <c r="O558" s="191">
        <v>1.1000000000000001</v>
      </c>
    </row>
    <row r="559" spans="2:15" ht="17.25" x14ac:dyDescent="0.35">
      <c r="B559" s="172">
        <f t="shared" si="50"/>
        <v>551</v>
      </c>
      <c r="C559" s="173">
        <v>1</v>
      </c>
      <c r="D559" s="173">
        <v>23</v>
      </c>
      <c r="E559" s="174">
        <v>23</v>
      </c>
      <c r="F559" s="3">
        <f t="shared" si="49"/>
        <v>39.200000000000003</v>
      </c>
      <c r="G559" s="3">
        <f t="shared" si="51"/>
        <v>30.2</v>
      </c>
      <c r="H559" s="3">
        <f t="shared" si="52"/>
        <v>42.980000000000004</v>
      </c>
      <c r="I559" s="3">
        <f t="shared" si="53"/>
        <v>24.98</v>
      </c>
      <c r="J559" s="3">
        <f t="shared" si="54"/>
        <v>35.06</v>
      </c>
      <c r="K559" s="191">
        <v>4</v>
      </c>
      <c r="L559" s="3">
        <v>-1</v>
      </c>
      <c r="M559" s="191">
        <v>6.1</v>
      </c>
      <c r="N559" s="191">
        <v>-3.9</v>
      </c>
      <c r="O559" s="191">
        <v>1.7</v>
      </c>
    </row>
    <row r="560" spans="2:15" ht="17.25" x14ac:dyDescent="0.35">
      <c r="B560" s="172">
        <f t="shared" si="50"/>
        <v>552</v>
      </c>
      <c r="C560" s="173">
        <v>1</v>
      </c>
      <c r="D560" s="173">
        <v>23</v>
      </c>
      <c r="E560" s="174">
        <v>24</v>
      </c>
      <c r="F560" s="3">
        <f t="shared" si="49"/>
        <v>39.200000000000003</v>
      </c>
      <c r="G560" s="3">
        <f t="shared" si="51"/>
        <v>26.6</v>
      </c>
      <c r="H560" s="3">
        <f t="shared" si="52"/>
        <v>41</v>
      </c>
      <c r="I560" s="3">
        <f t="shared" si="53"/>
        <v>24.08</v>
      </c>
      <c r="J560" s="3">
        <f t="shared" si="54"/>
        <v>35.06</v>
      </c>
      <c r="K560" s="191">
        <v>4</v>
      </c>
      <c r="L560" s="3">
        <v>-3</v>
      </c>
      <c r="M560" s="191">
        <v>5</v>
      </c>
      <c r="N560" s="191">
        <v>-4.4000000000000004</v>
      </c>
      <c r="O560" s="191">
        <v>1.7</v>
      </c>
    </row>
    <row r="561" spans="2:15" ht="17.25" x14ac:dyDescent="0.35">
      <c r="B561" s="172">
        <f t="shared" si="50"/>
        <v>553</v>
      </c>
      <c r="C561" s="173">
        <v>1</v>
      </c>
      <c r="D561" s="173">
        <v>24</v>
      </c>
      <c r="E561" s="174">
        <v>1</v>
      </c>
      <c r="F561" s="3">
        <f t="shared" si="49"/>
        <v>39.200000000000003</v>
      </c>
      <c r="G561" s="3">
        <f t="shared" si="51"/>
        <v>28.4</v>
      </c>
      <c r="H561" s="3">
        <f t="shared" si="52"/>
        <v>42.08</v>
      </c>
      <c r="I561" s="3">
        <f t="shared" si="53"/>
        <v>24.08</v>
      </c>
      <c r="J561" s="3">
        <f t="shared" si="54"/>
        <v>33.979999999999997</v>
      </c>
      <c r="K561" s="191">
        <v>4</v>
      </c>
      <c r="L561" s="3">
        <v>-2</v>
      </c>
      <c r="M561" s="191">
        <v>5.6</v>
      </c>
      <c r="N561" s="191">
        <v>-4.4000000000000004</v>
      </c>
      <c r="O561" s="191">
        <v>1.1000000000000001</v>
      </c>
    </row>
    <row r="562" spans="2:15" ht="17.25" x14ac:dyDescent="0.35">
      <c r="B562" s="172">
        <f t="shared" si="50"/>
        <v>554</v>
      </c>
      <c r="C562" s="173">
        <v>1</v>
      </c>
      <c r="D562" s="173">
        <v>24</v>
      </c>
      <c r="E562" s="174">
        <v>2</v>
      </c>
      <c r="F562" s="3">
        <f t="shared" si="49"/>
        <v>41</v>
      </c>
      <c r="G562" s="3">
        <f t="shared" si="51"/>
        <v>26.6</v>
      </c>
      <c r="H562" s="3">
        <f t="shared" si="52"/>
        <v>42.08</v>
      </c>
      <c r="I562" s="3">
        <f t="shared" si="53"/>
        <v>21.92</v>
      </c>
      <c r="J562" s="3">
        <f t="shared" si="54"/>
        <v>33.979999999999997</v>
      </c>
      <c r="K562" s="191">
        <v>5</v>
      </c>
      <c r="L562" s="3">
        <v>-3</v>
      </c>
      <c r="M562" s="191">
        <v>5.6</v>
      </c>
      <c r="N562" s="191">
        <v>-5.6</v>
      </c>
      <c r="O562" s="191">
        <v>1.1000000000000001</v>
      </c>
    </row>
    <row r="563" spans="2:15" ht="17.25" x14ac:dyDescent="0.35">
      <c r="B563" s="172">
        <f t="shared" si="50"/>
        <v>555</v>
      </c>
      <c r="C563" s="173">
        <v>1</v>
      </c>
      <c r="D563" s="173">
        <v>24</v>
      </c>
      <c r="E563" s="174">
        <v>3</v>
      </c>
      <c r="F563" s="3">
        <f t="shared" si="49"/>
        <v>37.4</v>
      </c>
      <c r="G563" s="3">
        <f t="shared" si="51"/>
        <v>26.6</v>
      </c>
      <c r="H563" s="3">
        <f t="shared" si="52"/>
        <v>42.08</v>
      </c>
      <c r="I563" s="3">
        <f t="shared" si="53"/>
        <v>21.02</v>
      </c>
      <c r="J563" s="3">
        <f t="shared" si="54"/>
        <v>30.02</v>
      </c>
      <c r="K563" s="191">
        <v>3</v>
      </c>
      <c r="L563" s="3">
        <v>-3</v>
      </c>
      <c r="M563" s="191">
        <v>5.6</v>
      </c>
      <c r="N563" s="191">
        <v>-6.1</v>
      </c>
      <c r="O563" s="191">
        <v>-1.1000000000000001</v>
      </c>
    </row>
    <row r="564" spans="2:15" ht="17.25" x14ac:dyDescent="0.35">
      <c r="B564" s="172">
        <f t="shared" si="50"/>
        <v>556</v>
      </c>
      <c r="C564" s="173">
        <v>1</v>
      </c>
      <c r="D564" s="173">
        <v>24</v>
      </c>
      <c r="E564" s="174">
        <v>4</v>
      </c>
      <c r="F564" s="3">
        <f t="shared" si="49"/>
        <v>37.4</v>
      </c>
      <c r="G564" s="3">
        <f t="shared" si="51"/>
        <v>24.8</v>
      </c>
      <c r="H564" s="3">
        <f t="shared" si="52"/>
        <v>39.92</v>
      </c>
      <c r="I564" s="3">
        <f t="shared" si="53"/>
        <v>19.04</v>
      </c>
      <c r="J564" s="3">
        <f t="shared" si="54"/>
        <v>28.94</v>
      </c>
      <c r="K564" s="191">
        <v>3</v>
      </c>
      <c r="L564" s="3">
        <v>-4</v>
      </c>
      <c r="M564" s="191">
        <v>4.4000000000000004</v>
      </c>
      <c r="N564" s="191">
        <v>-7.2</v>
      </c>
      <c r="O564" s="191">
        <v>-1.7</v>
      </c>
    </row>
    <row r="565" spans="2:15" ht="17.25" x14ac:dyDescent="0.35">
      <c r="B565" s="172">
        <f t="shared" si="50"/>
        <v>557</v>
      </c>
      <c r="C565" s="173">
        <v>1</v>
      </c>
      <c r="D565" s="173">
        <v>24</v>
      </c>
      <c r="E565" s="174">
        <v>5</v>
      </c>
      <c r="F565" s="3">
        <f t="shared" si="49"/>
        <v>37.4</v>
      </c>
      <c r="G565" s="3">
        <f t="shared" si="51"/>
        <v>24.8</v>
      </c>
      <c r="H565" s="3">
        <f t="shared" si="52"/>
        <v>39.92</v>
      </c>
      <c r="I565" s="3">
        <f t="shared" si="53"/>
        <v>19.04</v>
      </c>
      <c r="J565" s="3">
        <f t="shared" si="54"/>
        <v>28.94</v>
      </c>
      <c r="K565" s="191">
        <v>3</v>
      </c>
      <c r="L565" s="3">
        <v>-4</v>
      </c>
      <c r="M565" s="191">
        <v>4.4000000000000004</v>
      </c>
      <c r="N565" s="191">
        <v>-7.2</v>
      </c>
      <c r="O565" s="191">
        <v>-1.7</v>
      </c>
    </row>
    <row r="566" spans="2:15" ht="17.25" x14ac:dyDescent="0.35">
      <c r="B566" s="172">
        <f t="shared" si="50"/>
        <v>558</v>
      </c>
      <c r="C566" s="173">
        <v>1</v>
      </c>
      <c r="D566" s="173">
        <v>24</v>
      </c>
      <c r="E566" s="174">
        <v>6</v>
      </c>
      <c r="F566" s="3">
        <f t="shared" si="49"/>
        <v>35.6</v>
      </c>
      <c r="G566" s="3">
        <f t="shared" si="51"/>
        <v>24.8</v>
      </c>
      <c r="H566" s="3">
        <f t="shared" si="52"/>
        <v>39.92</v>
      </c>
      <c r="I566" s="3">
        <f t="shared" si="53"/>
        <v>17.059999999999999</v>
      </c>
      <c r="J566" s="3">
        <f t="shared" si="54"/>
        <v>28.04</v>
      </c>
      <c r="K566" s="191">
        <v>2</v>
      </c>
      <c r="L566" s="3">
        <v>-4</v>
      </c>
      <c r="M566" s="191">
        <v>4.4000000000000004</v>
      </c>
      <c r="N566" s="191">
        <v>-8.3000000000000007</v>
      </c>
      <c r="O566" s="191">
        <v>-2.2000000000000002</v>
      </c>
    </row>
    <row r="567" spans="2:15" ht="17.25" x14ac:dyDescent="0.35">
      <c r="B567" s="172">
        <f t="shared" si="50"/>
        <v>559</v>
      </c>
      <c r="C567" s="173">
        <v>1</v>
      </c>
      <c r="D567" s="173">
        <v>24</v>
      </c>
      <c r="E567" s="174">
        <v>7</v>
      </c>
      <c r="F567" s="3">
        <f t="shared" si="49"/>
        <v>35.6</v>
      </c>
      <c r="G567" s="3">
        <f t="shared" si="51"/>
        <v>24.8</v>
      </c>
      <c r="H567" s="3">
        <f t="shared" si="52"/>
        <v>39.92</v>
      </c>
      <c r="I567" s="3">
        <f t="shared" si="53"/>
        <v>17.96</v>
      </c>
      <c r="J567" s="3">
        <f t="shared" si="54"/>
        <v>26.060000000000002</v>
      </c>
      <c r="K567" s="191">
        <v>2</v>
      </c>
      <c r="L567" s="3">
        <v>-4</v>
      </c>
      <c r="M567" s="191">
        <v>4.4000000000000004</v>
      </c>
      <c r="N567" s="191">
        <v>-7.8</v>
      </c>
      <c r="O567" s="191">
        <v>-3.3</v>
      </c>
    </row>
    <row r="568" spans="2:15" ht="17.25" x14ac:dyDescent="0.35">
      <c r="B568" s="172">
        <f t="shared" si="50"/>
        <v>560</v>
      </c>
      <c r="C568" s="173">
        <v>1</v>
      </c>
      <c r="D568" s="173">
        <v>24</v>
      </c>
      <c r="E568" s="174">
        <v>8</v>
      </c>
      <c r="F568" s="3">
        <f t="shared" si="49"/>
        <v>39.200000000000003</v>
      </c>
      <c r="G568" s="3">
        <f t="shared" si="51"/>
        <v>24.8</v>
      </c>
      <c r="H568" s="3">
        <f t="shared" si="52"/>
        <v>42.980000000000004</v>
      </c>
      <c r="I568" s="3">
        <f t="shared" si="53"/>
        <v>19.939999999999998</v>
      </c>
      <c r="J568" s="3">
        <f t="shared" si="54"/>
        <v>30.02</v>
      </c>
      <c r="K568" s="191">
        <v>4</v>
      </c>
      <c r="L568" s="3">
        <v>-4</v>
      </c>
      <c r="M568" s="191">
        <v>6.1</v>
      </c>
      <c r="N568" s="191">
        <v>-6.7</v>
      </c>
      <c r="O568" s="191">
        <v>-1.1000000000000001</v>
      </c>
    </row>
    <row r="569" spans="2:15" ht="17.25" x14ac:dyDescent="0.35">
      <c r="B569" s="172">
        <f t="shared" si="50"/>
        <v>561</v>
      </c>
      <c r="C569" s="173">
        <v>1</v>
      </c>
      <c r="D569" s="173">
        <v>24</v>
      </c>
      <c r="E569" s="174">
        <v>9</v>
      </c>
      <c r="F569" s="3">
        <f t="shared" si="49"/>
        <v>44.6</v>
      </c>
      <c r="G569" s="3">
        <f t="shared" si="51"/>
        <v>32</v>
      </c>
      <c r="H569" s="3">
        <f t="shared" si="52"/>
        <v>48.92</v>
      </c>
      <c r="I569" s="3">
        <f t="shared" si="53"/>
        <v>24.08</v>
      </c>
      <c r="J569" s="3">
        <f t="shared" si="54"/>
        <v>39.92</v>
      </c>
      <c r="K569" s="191">
        <v>7</v>
      </c>
      <c r="L569" s="3">
        <v>0</v>
      </c>
      <c r="M569" s="191">
        <v>9.4</v>
      </c>
      <c r="N569" s="191">
        <v>-4.4000000000000004</v>
      </c>
      <c r="O569" s="191">
        <v>4.4000000000000004</v>
      </c>
    </row>
    <row r="570" spans="2:15" ht="17.25" x14ac:dyDescent="0.35">
      <c r="B570" s="172">
        <f t="shared" si="50"/>
        <v>562</v>
      </c>
      <c r="C570" s="173">
        <v>1</v>
      </c>
      <c r="D570" s="173">
        <v>24</v>
      </c>
      <c r="E570" s="174">
        <v>10</v>
      </c>
      <c r="F570" s="3">
        <f t="shared" si="49"/>
        <v>51.8</v>
      </c>
      <c r="G570" s="3">
        <f t="shared" si="51"/>
        <v>39.200000000000003</v>
      </c>
      <c r="H570" s="3">
        <f t="shared" si="52"/>
        <v>50</v>
      </c>
      <c r="I570" s="3">
        <f t="shared" si="53"/>
        <v>28.94</v>
      </c>
      <c r="J570" s="3">
        <f t="shared" si="54"/>
        <v>46.04</v>
      </c>
      <c r="K570" s="191">
        <v>11</v>
      </c>
      <c r="L570" s="3">
        <v>4</v>
      </c>
      <c r="M570" s="191">
        <v>10</v>
      </c>
      <c r="N570" s="191">
        <v>-1.7</v>
      </c>
      <c r="O570" s="191">
        <v>7.8</v>
      </c>
    </row>
    <row r="571" spans="2:15" ht="17.25" x14ac:dyDescent="0.35">
      <c r="B571" s="172">
        <f t="shared" si="50"/>
        <v>563</v>
      </c>
      <c r="C571" s="173">
        <v>1</v>
      </c>
      <c r="D571" s="173">
        <v>24</v>
      </c>
      <c r="E571" s="174">
        <v>11</v>
      </c>
      <c r="F571" s="3">
        <f t="shared" si="49"/>
        <v>57.2</v>
      </c>
      <c r="G571" s="3">
        <f t="shared" si="51"/>
        <v>44.6</v>
      </c>
      <c r="H571" s="3">
        <f t="shared" si="52"/>
        <v>53.06</v>
      </c>
      <c r="I571" s="3">
        <f t="shared" si="53"/>
        <v>33.979999999999997</v>
      </c>
      <c r="J571" s="3">
        <f t="shared" si="54"/>
        <v>48.92</v>
      </c>
      <c r="K571" s="191">
        <v>14</v>
      </c>
      <c r="L571" s="3">
        <v>7</v>
      </c>
      <c r="M571" s="191">
        <v>11.7</v>
      </c>
      <c r="N571" s="191">
        <v>1.1000000000000001</v>
      </c>
      <c r="O571" s="191">
        <v>9.4</v>
      </c>
    </row>
    <row r="572" spans="2:15" ht="17.25" x14ac:dyDescent="0.35">
      <c r="B572" s="172">
        <f t="shared" si="50"/>
        <v>564</v>
      </c>
      <c r="C572" s="173">
        <v>1</v>
      </c>
      <c r="D572" s="173">
        <v>24</v>
      </c>
      <c r="E572" s="174">
        <v>12</v>
      </c>
      <c r="F572" s="3">
        <f t="shared" si="49"/>
        <v>60.8</v>
      </c>
      <c r="G572" s="3">
        <f t="shared" si="51"/>
        <v>51.8</v>
      </c>
      <c r="H572" s="3">
        <f t="shared" si="52"/>
        <v>55.94</v>
      </c>
      <c r="I572" s="3">
        <f t="shared" si="53"/>
        <v>39.92</v>
      </c>
      <c r="J572" s="3">
        <f t="shared" si="54"/>
        <v>53.96</v>
      </c>
      <c r="K572" s="191">
        <v>16</v>
      </c>
      <c r="L572" s="3">
        <v>11</v>
      </c>
      <c r="M572" s="191">
        <v>13.3</v>
      </c>
      <c r="N572" s="191">
        <v>4.4000000000000004</v>
      </c>
      <c r="O572" s="191">
        <v>12.2</v>
      </c>
    </row>
    <row r="573" spans="2:15" ht="17.25" x14ac:dyDescent="0.35">
      <c r="B573" s="172">
        <f t="shared" si="50"/>
        <v>565</v>
      </c>
      <c r="C573" s="173">
        <v>1</v>
      </c>
      <c r="D573" s="173">
        <v>24</v>
      </c>
      <c r="E573" s="174">
        <v>13</v>
      </c>
      <c r="F573" s="3">
        <f t="shared" si="49"/>
        <v>62.6</v>
      </c>
      <c r="G573" s="3">
        <f t="shared" si="51"/>
        <v>55.400000000000006</v>
      </c>
      <c r="H573" s="3">
        <f t="shared" si="52"/>
        <v>59</v>
      </c>
      <c r="I573" s="3">
        <f t="shared" si="53"/>
        <v>44.06</v>
      </c>
      <c r="J573" s="3">
        <f t="shared" si="54"/>
        <v>55.94</v>
      </c>
      <c r="K573" s="191">
        <v>17</v>
      </c>
      <c r="L573" s="3">
        <v>13</v>
      </c>
      <c r="M573" s="191">
        <v>15</v>
      </c>
      <c r="N573" s="191">
        <v>6.7</v>
      </c>
      <c r="O573" s="191">
        <v>13.3</v>
      </c>
    </row>
    <row r="574" spans="2:15" ht="17.25" x14ac:dyDescent="0.35">
      <c r="B574" s="172">
        <f t="shared" si="50"/>
        <v>566</v>
      </c>
      <c r="C574" s="173">
        <v>1</v>
      </c>
      <c r="D574" s="173">
        <v>24</v>
      </c>
      <c r="E574" s="174">
        <v>14</v>
      </c>
      <c r="F574" s="3">
        <f t="shared" si="49"/>
        <v>64.400000000000006</v>
      </c>
      <c r="G574" s="3">
        <f t="shared" si="51"/>
        <v>57.2</v>
      </c>
      <c r="H574" s="3">
        <f t="shared" si="52"/>
        <v>62.96</v>
      </c>
      <c r="I574" s="3">
        <f t="shared" si="53"/>
        <v>46.04</v>
      </c>
      <c r="J574" s="3">
        <f t="shared" si="54"/>
        <v>57.019999999999996</v>
      </c>
      <c r="K574" s="191">
        <v>18</v>
      </c>
      <c r="L574" s="3">
        <v>14</v>
      </c>
      <c r="M574" s="191">
        <v>17.2</v>
      </c>
      <c r="N574" s="191">
        <v>7.8</v>
      </c>
      <c r="O574" s="191">
        <v>13.9</v>
      </c>
    </row>
    <row r="575" spans="2:15" ht="17.25" x14ac:dyDescent="0.35">
      <c r="B575" s="172">
        <f t="shared" si="50"/>
        <v>567</v>
      </c>
      <c r="C575" s="173">
        <v>1</v>
      </c>
      <c r="D575" s="173">
        <v>24</v>
      </c>
      <c r="E575" s="174">
        <v>15</v>
      </c>
      <c r="F575" s="3">
        <f t="shared" si="49"/>
        <v>62.6</v>
      </c>
      <c r="G575" s="3">
        <f t="shared" si="51"/>
        <v>60.8</v>
      </c>
      <c r="H575" s="3">
        <f t="shared" si="52"/>
        <v>57.019999999999996</v>
      </c>
      <c r="I575" s="3">
        <f t="shared" si="53"/>
        <v>46.94</v>
      </c>
      <c r="J575" s="3">
        <f t="shared" si="54"/>
        <v>60.980000000000004</v>
      </c>
      <c r="K575" s="191">
        <v>17</v>
      </c>
      <c r="L575" s="3">
        <v>16</v>
      </c>
      <c r="M575" s="191">
        <v>13.9</v>
      </c>
      <c r="N575" s="191">
        <v>8.3000000000000007</v>
      </c>
      <c r="O575" s="191">
        <v>16.100000000000001</v>
      </c>
    </row>
    <row r="576" spans="2:15" ht="17.25" x14ac:dyDescent="0.35">
      <c r="B576" s="172">
        <f t="shared" si="50"/>
        <v>568</v>
      </c>
      <c r="C576" s="173">
        <v>1</v>
      </c>
      <c r="D576" s="173">
        <v>24</v>
      </c>
      <c r="E576" s="174">
        <v>16</v>
      </c>
      <c r="F576" s="3">
        <f t="shared" si="49"/>
        <v>59</v>
      </c>
      <c r="G576" s="3">
        <f t="shared" si="51"/>
        <v>59</v>
      </c>
      <c r="H576" s="3">
        <f t="shared" si="52"/>
        <v>51.08</v>
      </c>
      <c r="I576" s="3">
        <f t="shared" si="53"/>
        <v>44.06</v>
      </c>
      <c r="J576" s="3">
        <f t="shared" si="54"/>
        <v>59</v>
      </c>
      <c r="K576" s="191">
        <v>15</v>
      </c>
      <c r="L576" s="3">
        <v>15</v>
      </c>
      <c r="M576" s="191">
        <v>10.6</v>
      </c>
      <c r="N576" s="191">
        <v>6.7</v>
      </c>
      <c r="O576" s="191">
        <v>15</v>
      </c>
    </row>
    <row r="577" spans="2:15" ht="17.25" x14ac:dyDescent="0.35">
      <c r="B577" s="172">
        <f t="shared" si="50"/>
        <v>569</v>
      </c>
      <c r="C577" s="173">
        <v>1</v>
      </c>
      <c r="D577" s="173">
        <v>24</v>
      </c>
      <c r="E577" s="174">
        <v>17</v>
      </c>
      <c r="F577" s="3">
        <f t="shared" si="49"/>
        <v>53.6</v>
      </c>
      <c r="G577" s="3">
        <f t="shared" si="51"/>
        <v>53.6</v>
      </c>
      <c r="H577" s="3">
        <f t="shared" si="52"/>
        <v>46.94</v>
      </c>
      <c r="I577" s="3">
        <f t="shared" si="53"/>
        <v>41</v>
      </c>
      <c r="J577" s="3">
        <f t="shared" si="54"/>
        <v>53.96</v>
      </c>
      <c r="K577" s="191">
        <v>12</v>
      </c>
      <c r="L577" s="3">
        <v>12</v>
      </c>
      <c r="M577" s="191">
        <v>8.3000000000000007</v>
      </c>
      <c r="N577" s="191">
        <v>5</v>
      </c>
      <c r="O577" s="191">
        <v>12.2</v>
      </c>
    </row>
    <row r="578" spans="2:15" ht="17.25" x14ac:dyDescent="0.35">
      <c r="B578" s="172">
        <f t="shared" si="50"/>
        <v>570</v>
      </c>
      <c r="C578" s="173">
        <v>1</v>
      </c>
      <c r="D578" s="173">
        <v>24</v>
      </c>
      <c r="E578" s="174">
        <v>18</v>
      </c>
      <c r="F578" s="3">
        <f t="shared" si="49"/>
        <v>50</v>
      </c>
      <c r="G578" s="3">
        <f t="shared" si="51"/>
        <v>41</v>
      </c>
      <c r="H578" s="3">
        <f t="shared" si="52"/>
        <v>48.019999999999996</v>
      </c>
      <c r="I578" s="3">
        <f t="shared" si="53"/>
        <v>35.96</v>
      </c>
      <c r="J578" s="3">
        <f t="shared" si="54"/>
        <v>51.08</v>
      </c>
      <c r="K578" s="191">
        <v>10</v>
      </c>
      <c r="L578" s="3">
        <v>5</v>
      </c>
      <c r="M578" s="191">
        <v>8.9</v>
      </c>
      <c r="N578" s="191">
        <v>2.2000000000000002</v>
      </c>
      <c r="O578" s="191">
        <v>10.6</v>
      </c>
    </row>
    <row r="579" spans="2:15" ht="17.25" x14ac:dyDescent="0.35">
      <c r="B579" s="172">
        <f t="shared" si="50"/>
        <v>571</v>
      </c>
      <c r="C579" s="173">
        <v>1</v>
      </c>
      <c r="D579" s="173">
        <v>24</v>
      </c>
      <c r="E579" s="174">
        <v>19</v>
      </c>
      <c r="F579" s="3">
        <f t="shared" si="49"/>
        <v>48.2</v>
      </c>
      <c r="G579" s="3">
        <f t="shared" si="51"/>
        <v>35.6</v>
      </c>
      <c r="H579" s="3">
        <f t="shared" si="52"/>
        <v>48.019999999999996</v>
      </c>
      <c r="I579" s="3">
        <f t="shared" si="53"/>
        <v>32</v>
      </c>
      <c r="J579" s="3">
        <f t="shared" si="54"/>
        <v>46.04</v>
      </c>
      <c r="K579" s="191">
        <v>9</v>
      </c>
      <c r="L579" s="3">
        <v>2</v>
      </c>
      <c r="M579" s="191">
        <v>8.9</v>
      </c>
      <c r="N579" s="191">
        <v>0</v>
      </c>
      <c r="O579" s="191">
        <v>7.8</v>
      </c>
    </row>
    <row r="580" spans="2:15" ht="17.25" x14ac:dyDescent="0.35">
      <c r="B580" s="172">
        <f t="shared" si="50"/>
        <v>572</v>
      </c>
      <c r="C580" s="173">
        <v>1</v>
      </c>
      <c r="D580" s="173">
        <v>24</v>
      </c>
      <c r="E580" s="174">
        <v>20</v>
      </c>
      <c r="F580" s="3">
        <f t="shared" si="49"/>
        <v>44.6</v>
      </c>
      <c r="G580" s="3">
        <f t="shared" si="51"/>
        <v>32</v>
      </c>
      <c r="H580" s="3">
        <f t="shared" si="52"/>
        <v>46.94</v>
      </c>
      <c r="I580" s="3">
        <f t="shared" si="53"/>
        <v>33.08</v>
      </c>
      <c r="J580" s="3">
        <f t="shared" si="54"/>
        <v>44.06</v>
      </c>
      <c r="K580" s="191">
        <v>7</v>
      </c>
      <c r="L580" s="3">
        <v>0</v>
      </c>
      <c r="M580" s="191">
        <v>8.3000000000000007</v>
      </c>
      <c r="N580" s="191">
        <v>0.6</v>
      </c>
      <c r="O580" s="191">
        <v>6.7</v>
      </c>
    </row>
    <row r="581" spans="2:15" ht="17.25" x14ac:dyDescent="0.35">
      <c r="B581" s="172">
        <f t="shared" si="50"/>
        <v>573</v>
      </c>
      <c r="C581" s="173">
        <v>1</v>
      </c>
      <c r="D581" s="173">
        <v>24</v>
      </c>
      <c r="E581" s="174">
        <v>21</v>
      </c>
      <c r="F581" s="3">
        <f t="shared" si="49"/>
        <v>39.200000000000003</v>
      </c>
      <c r="G581" s="3">
        <f t="shared" si="51"/>
        <v>30.2</v>
      </c>
      <c r="H581" s="3">
        <f t="shared" si="52"/>
        <v>46.94</v>
      </c>
      <c r="I581" s="3">
        <f t="shared" si="53"/>
        <v>28.94</v>
      </c>
      <c r="J581" s="3">
        <f t="shared" si="54"/>
        <v>35.96</v>
      </c>
      <c r="K581" s="191">
        <v>4</v>
      </c>
      <c r="L581" s="3">
        <v>-1</v>
      </c>
      <c r="M581" s="191">
        <v>8.3000000000000007</v>
      </c>
      <c r="N581" s="191">
        <v>-1.7</v>
      </c>
      <c r="O581" s="191">
        <v>2.2000000000000002</v>
      </c>
    </row>
    <row r="582" spans="2:15" ht="17.25" x14ac:dyDescent="0.35">
      <c r="B582" s="172">
        <f t="shared" si="50"/>
        <v>574</v>
      </c>
      <c r="C582" s="173">
        <v>1</v>
      </c>
      <c r="D582" s="173">
        <v>24</v>
      </c>
      <c r="E582" s="174">
        <v>22</v>
      </c>
      <c r="F582" s="3">
        <f t="shared" si="49"/>
        <v>37.4</v>
      </c>
      <c r="G582" s="3">
        <f t="shared" si="51"/>
        <v>32</v>
      </c>
      <c r="H582" s="3">
        <f t="shared" si="52"/>
        <v>44.96</v>
      </c>
      <c r="I582" s="3">
        <f t="shared" si="53"/>
        <v>30.02</v>
      </c>
      <c r="J582" s="3">
        <f t="shared" si="54"/>
        <v>33.979999999999997</v>
      </c>
      <c r="K582" s="191">
        <v>3</v>
      </c>
      <c r="L582" s="3">
        <v>0</v>
      </c>
      <c r="M582" s="191">
        <v>7.2</v>
      </c>
      <c r="N582" s="191">
        <v>-1.1000000000000001</v>
      </c>
      <c r="O582" s="191">
        <v>1.1000000000000001</v>
      </c>
    </row>
    <row r="583" spans="2:15" ht="17.25" x14ac:dyDescent="0.35">
      <c r="B583" s="172">
        <f t="shared" si="50"/>
        <v>575</v>
      </c>
      <c r="C583" s="173">
        <v>1</v>
      </c>
      <c r="D583" s="173">
        <v>24</v>
      </c>
      <c r="E583" s="174">
        <v>23</v>
      </c>
      <c r="F583" s="3">
        <f t="shared" si="49"/>
        <v>37.4</v>
      </c>
      <c r="G583" s="3">
        <f t="shared" si="51"/>
        <v>30.2</v>
      </c>
      <c r="H583" s="3">
        <f t="shared" si="52"/>
        <v>46.04</v>
      </c>
      <c r="I583" s="3">
        <f t="shared" si="53"/>
        <v>28.04</v>
      </c>
      <c r="J583" s="3">
        <f t="shared" si="54"/>
        <v>30.02</v>
      </c>
      <c r="K583" s="191">
        <v>3</v>
      </c>
      <c r="L583" s="3">
        <v>-1</v>
      </c>
      <c r="M583" s="191">
        <v>7.8</v>
      </c>
      <c r="N583" s="191">
        <v>-2.2000000000000002</v>
      </c>
      <c r="O583" s="191">
        <v>-1.1000000000000001</v>
      </c>
    </row>
    <row r="584" spans="2:15" ht="17.25" x14ac:dyDescent="0.35">
      <c r="B584" s="172">
        <f t="shared" si="50"/>
        <v>576</v>
      </c>
      <c r="C584" s="173">
        <v>1</v>
      </c>
      <c r="D584" s="173">
        <v>24</v>
      </c>
      <c r="E584" s="174">
        <v>24</v>
      </c>
      <c r="F584" s="3">
        <f t="shared" si="49"/>
        <v>35.6</v>
      </c>
      <c r="G584" s="3">
        <f t="shared" si="51"/>
        <v>30.2</v>
      </c>
      <c r="H584" s="3">
        <f t="shared" si="52"/>
        <v>44.06</v>
      </c>
      <c r="I584" s="3">
        <f t="shared" si="53"/>
        <v>24.98</v>
      </c>
      <c r="J584" s="3">
        <f t="shared" si="54"/>
        <v>28.94</v>
      </c>
      <c r="K584" s="191">
        <v>2</v>
      </c>
      <c r="L584" s="3">
        <v>-1</v>
      </c>
      <c r="M584" s="191">
        <v>6.7</v>
      </c>
      <c r="N584" s="191">
        <v>-3.9</v>
      </c>
      <c r="O584" s="191">
        <v>-1.7</v>
      </c>
    </row>
    <row r="585" spans="2:15" ht="17.25" x14ac:dyDescent="0.35">
      <c r="B585" s="172">
        <f t="shared" si="50"/>
        <v>577</v>
      </c>
      <c r="C585" s="173">
        <v>1</v>
      </c>
      <c r="D585" s="173">
        <v>25</v>
      </c>
      <c r="E585" s="174">
        <v>1</v>
      </c>
      <c r="F585" s="3">
        <f t="shared" si="49"/>
        <v>35.6</v>
      </c>
      <c r="G585" s="3">
        <f t="shared" si="51"/>
        <v>30.2</v>
      </c>
      <c r="H585" s="3">
        <f t="shared" si="52"/>
        <v>44.06</v>
      </c>
      <c r="I585" s="3">
        <f t="shared" si="53"/>
        <v>24.08</v>
      </c>
      <c r="J585" s="3">
        <f t="shared" si="54"/>
        <v>28.04</v>
      </c>
      <c r="K585" s="191">
        <v>2</v>
      </c>
      <c r="L585" s="3">
        <v>-1</v>
      </c>
      <c r="M585" s="191">
        <v>6.7</v>
      </c>
      <c r="N585" s="191">
        <v>-4.4000000000000004</v>
      </c>
      <c r="O585" s="191">
        <v>-2.2000000000000002</v>
      </c>
    </row>
    <row r="586" spans="2:15" ht="17.25" x14ac:dyDescent="0.35">
      <c r="B586" s="172">
        <f t="shared" si="50"/>
        <v>578</v>
      </c>
      <c r="C586" s="173">
        <v>1</v>
      </c>
      <c r="D586" s="173">
        <v>25</v>
      </c>
      <c r="E586" s="174">
        <v>2</v>
      </c>
      <c r="F586" s="3">
        <f t="shared" ref="F586:F649" si="55">(9/5)*K586+32</f>
        <v>35.6</v>
      </c>
      <c r="G586" s="3">
        <f t="shared" si="51"/>
        <v>28.4</v>
      </c>
      <c r="H586" s="3">
        <f t="shared" si="52"/>
        <v>42.08</v>
      </c>
      <c r="I586" s="3">
        <f t="shared" si="53"/>
        <v>21.92</v>
      </c>
      <c r="J586" s="3">
        <f t="shared" si="54"/>
        <v>26.96</v>
      </c>
      <c r="K586" s="191">
        <v>2</v>
      </c>
      <c r="L586" s="3">
        <v>-2</v>
      </c>
      <c r="M586" s="191">
        <v>5.6</v>
      </c>
      <c r="N586" s="191">
        <v>-5.6</v>
      </c>
      <c r="O586" s="191">
        <v>-2.8</v>
      </c>
    </row>
    <row r="587" spans="2:15" ht="17.25" x14ac:dyDescent="0.35">
      <c r="B587" s="172">
        <f t="shared" ref="B587:B650" si="56">B586+1</f>
        <v>579</v>
      </c>
      <c r="C587" s="173">
        <v>1</v>
      </c>
      <c r="D587" s="173">
        <v>25</v>
      </c>
      <c r="E587" s="174">
        <v>3</v>
      </c>
      <c r="F587" s="3">
        <f t="shared" si="55"/>
        <v>35.6</v>
      </c>
      <c r="G587" s="3">
        <f t="shared" si="51"/>
        <v>28.4</v>
      </c>
      <c r="H587" s="3">
        <f t="shared" si="52"/>
        <v>41</v>
      </c>
      <c r="I587" s="3">
        <f t="shared" si="53"/>
        <v>21.92</v>
      </c>
      <c r="J587" s="3">
        <f t="shared" si="54"/>
        <v>28.94</v>
      </c>
      <c r="K587" s="191">
        <v>2</v>
      </c>
      <c r="L587" s="3">
        <v>-2</v>
      </c>
      <c r="M587" s="191">
        <v>5</v>
      </c>
      <c r="N587" s="191">
        <v>-5.6</v>
      </c>
      <c r="O587" s="191">
        <v>-1.7</v>
      </c>
    </row>
    <row r="588" spans="2:15" ht="17.25" x14ac:dyDescent="0.35">
      <c r="B588" s="172">
        <f t="shared" si="56"/>
        <v>580</v>
      </c>
      <c r="C588" s="173">
        <v>1</v>
      </c>
      <c r="D588" s="173">
        <v>25</v>
      </c>
      <c r="E588" s="174">
        <v>4</v>
      </c>
      <c r="F588" s="3">
        <f t="shared" si="55"/>
        <v>35.6</v>
      </c>
      <c r="G588" s="3">
        <f t="shared" si="51"/>
        <v>28.4</v>
      </c>
      <c r="H588" s="3">
        <f t="shared" si="52"/>
        <v>39.92</v>
      </c>
      <c r="I588" s="3">
        <f t="shared" si="53"/>
        <v>21.02</v>
      </c>
      <c r="J588" s="3">
        <f t="shared" si="54"/>
        <v>26.96</v>
      </c>
      <c r="K588" s="191">
        <v>2</v>
      </c>
      <c r="L588" s="3">
        <v>-2</v>
      </c>
      <c r="M588" s="191">
        <v>4.4000000000000004</v>
      </c>
      <c r="N588" s="191">
        <v>-6.1</v>
      </c>
      <c r="O588" s="191">
        <v>-2.8</v>
      </c>
    </row>
    <row r="589" spans="2:15" ht="17.25" x14ac:dyDescent="0.35">
      <c r="B589" s="172">
        <f t="shared" si="56"/>
        <v>581</v>
      </c>
      <c r="C589" s="173">
        <v>1</v>
      </c>
      <c r="D589" s="173">
        <v>25</v>
      </c>
      <c r="E589" s="174">
        <v>5</v>
      </c>
      <c r="F589" s="3">
        <f t="shared" si="55"/>
        <v>35.6</v>
      </c>
      <c r="G589" s="3">
        <f t="shared" si="51"/>
        <v>26.6</v>
      </c>
      <c r="H589" s="3">
        <f t="shared" si="52"/>
        <v>39.019999999999996</v>
      </c>
      <c r="I589" s="3">
        <f t="shared" si="53"/>
        <v>21.02</v>
      </c>
      <c r="J589" s="3">
        <f t="shared" si="54"/>
        <v>26.96</v>
      </c>
      <c r="K589" s="191">
        <v>2</v>
      </c>
      <c r="L589" s="3">
        <v>-3</v>
      </c>
      <c r="M589" s="191">
        <v>3.9</v>
      </c>
      <c r="N589" s="191">
        <v>-6.1</v>
      </c>
      <c r="O589" s="191">
        <v>-2.8</v>
      </c>
    </row>
    <row r="590" spans="2:15" ht="17.25" x14ac:dyDescent="0.35">
      <c r="B590" s="172">
        <f t="shared" si="56"/>
        <v>582</v>
      </c>
      <c r="C590" s="173">
        <v>1</v>
      </c>
      <c r="D590" s="173">
        <v>25</v>
      </c>
      <c r="E590" s="174">
        <v>6</v>
      </c>
      <c r="F590" s="3">
        <f t="shared" si="55"/>
        <v>37.4</v>
      </c>
      <c r="G590" s="3">
        <f t="shared" si="51"/>
        <v>26.6</v>
      </c>
      <c r="H590" s="3">
        <f t="shared" si="52"/>
        <v>37.94</v>
      </c>
      <c r="I590" s="3">
        <f t="shared" si="53"/>
        <v>21.02</v>
      </c>
      <c r="J590" s="3">
        <f t="shared" si="54"/>
        <v>26.060000000000002</v>
      </c>
      <c r="K590" s="191">
        <v>3</v>
      </c>
      <c r="L590" s="3">
        <v>-3</v>
      </c>
      <c r="M590" s="191">
        <v>3.3</v>
      </c>
      <c r="N590" s="191">
        <v>-6.1</v>
      </c>
      <c r="O590" s="191">
        <v>-3.3</v>
      </c>
    </row>
    <row r="591" spans="2:15" ht="17.25" x14ac:dyDescent="0.35">
      <c r="B591" s="172">
        <f t="shared" si="56"/>
        <v>583</v>
      </c>
      <c r="C591" s="173">
        <v>1</v>
      </c>
      <c r="D591" s="173">
        <v>25</v>
      </c>
      <c r="E591" s="174">
        <v>7</v>
      </c>
      <c r="F591" s="3">
        <f t="shared" si="55"/>
        <v>37.4</v>
      </c>
      <c r="G591" s="3">
        <f t="shared" si="51"/>
        <v>26.6</v>
      </c>
      <c r="H591" s="3">
        <f t="shared" si="52"/>
        <v>37.94</v>
      </c>
      <c r="I591" s="3">
        <f t="shared" si="53"/>
        <v>21.02</v>
      </c>
      <c r="J591" s="3">
        <f t="shared" si="54"/>
        <v>28.04</v>
      </c>
      <c r="K591" s="191">
        <v>3</v>
      </c>
      <c r="L591" s="3">
        <v>-3</v>
      </c>
      <c r="M591" s="191">
        <v>3.3</v>
      </c>
      <c r="N591" s="191">
        <v>-6.1</v>
      </c>
      <c r="O591" s="191">
        <v>-2.2000000000000002</v>
      </c>
    </row>
    <row r="592" spans="2:15" ht="17.25" x14ac:dyDescent="0.35">
      <c r="B592" s="172">
        <f t="shared" si="56"/>
        <v>584</v>
      </c>
      <c r="C592" s="173">
        <v>1</v>
      </c>
      <c r="D592" s="173">
        <v>25</v>
      </c>
      <c r="E592" s="174">
        <v>8</v>
      </c>
      <c r="F592" s="3">
        <f t="shared" si="55"/>
        <v>37.4</v>
      </c>
      <c r="G592" s="3">
        <f t="shared" si="51"/>
        <v>26.6</v>
      </c>
      <c r="H592" s="3">
        <f t="shared" si="52"/>
        <v>39.92</v>
      </c>
      <c r="I592" s="3">
        <f t="shared" si="53"/>
        <v>23</v>
      </c>
      <c r="J592" s="3">
        <f t="shared" si="54"/>
        <v>30.92</v>
      </c>
      <c r="K592" s="191">
        <v>3</v>
      </c>
      <c r="L592" s="3">
        <v>-3</v>
      </c>
      <c r="M592" s="191">
        <v>4.4000000000000004</v>
      </c>
      <c r="N592" s="191">
        <v>-5</v>
      </c>
      <c r="O592" s="191">
        <v>-0.6</v>
      </c>
    </row>
    <row r="593" spans="2:15" ht="17.25" x14ac:dyDescent="0.35">
      <c r="B593" s="172">
        <f t="shared" si="56"/>
        <v>585</v>
      </c>
      <c r="C593" s="173">
        <v>1</v>
      </c>
      <c r="D593" s="173">
        <v>25</v>
      </c>
      <c r="E593" s="174">
        <v>9</v>
      </c>
      <c r="F593" s="3">
        <f t="shared" si="55"/>
        <v>44.6</v>
      </c>
      <c r="G593" s="3">
        <f t="shared" si="51"/>
        <v>33.799999999999997</v>
      </c>
      <c r="H593" s="3">
        <f t="shared" si="52"/>
        <v>44.06</v>
      </c>
      <c r="I593" s="3">
        <f t="shared" si="53"/>
        <v>26.96</v>
      </c>
      <c r="J593" s="3">
        <f t="shared" si="54"/>
        <v>35.96</v>
      </c>
      <c r="K593" s="191">
        <v>7</v>
      </c>
      <c r="L593" s="3">
        <v>1</v>
      </c>
      <c r="M593" s="191">
        <v>6.7</v>
      </c>
      <c r="N593" s="191">
        <v>-2.8</v>
      </c>
      <c r="O593" s="191">
        <v>2.2000000000000002</v>
      </c>
    </row>
    <row r="594" spans="2:15" ht="17.25" x14ac:dyDescent="0.35">
      <c r="B594" s="172">
        <f t="shared" si="56"/>
        <v>586</v>
      </c>
      <c r="C594" s="173">
        <v>1</v>
      </c>
      <c r="D594" s="173">
        <v>25</v>
      </c>
      <c r="E594" s="174">
        <v>10</v>
      </c>
      <c r="F594" s="3">
        <f t="shared" si="55"/>
        <v>51.8</v>
      </c>
      <c r="G594" s="3">
        <f t="shared" si="51"/>
        <v>42.8</v>
      </c>
      <c r="H594" s="3">
        <f t="shared" si="52"/>
        <v>46.94</v>
      </c>
      <c r="I594" s="3">
        <f t="shared" si="53"/>
        <v>28.04</v>
      </c>
      <c r="J594" s="3">
        <f t="shared" si="54"/>
        <v>41</v>
      </c>
      <c r="K594" s="191">
        <v>11</v>
      </c>
      <c r="L594" s="3">
        <v>6</v>
      </c>
      <c r="M594" s="191">
        <v>8.3000000000000007</v>
      </c>
      <c r="N594" s="191">
        <v>-2.2000000000000002</v>
      </c>
      <c r="O594" s="191">
        <v>5</v>
      </c>
    </row>
    <row r="595" spans="2:15" ht="17.25" x14ac:dyDescent="0.35">
      <c r="B595" s="172">
        <f t="shared" si="56"/>
        <v>587</v>
      </c>
      <c r="C595" s="173">
        <v>1</v>
      </c>
      <c r="D595" s="173">
        <v>25</v>
      </c>
      <c r="E595" s="174">
        <v>11</v>
      </c>
      <c r="F595" s="3">
        <f t="shared" si="55"/>
        <v>55.400000000000006</v>
      </c>
      <c r="G595" s="3">
        <f t="shared" si="51"/>
        <v>48.2</v>
      </c>
      <c r="H595" s="3">
        <f t="shared" si="52"/>
        <v>50</v>
      </c>
      <c r="I595" s="3">
        <f t="shared" si="53"/>
        <v>30.92</v>
      </c>
      <c r="J595" s="3">
        <f t="shared" si="54"/>
        <v>44.96</v>
      </c>
      <c r="K595" s="191">
        <v>13</v>
      </c>
      <c r="L595" s="3">
        <v>9</v>
      </c>
      <c r="M595" s="191">
        <v>10</v>
      </c>
      <c r="N595" s="191">
        <v>-0.6</v>
      </c>
      <c r="O595" s="191">
        <v>7.2</v>
      </c>
    </row>
    <row r="596" spans="2:15" ht="17.25" x14ac:dyDescent="0.35">
      <c r="B596" s="172">
        <f t="shared" si="56"/>
        <v>588</v>
      </c>
      <c r="C596" s="173">
        <v>1</v>
      </c>
      <c r="D596" s="173">
        <v>25</v>
      </c>
      <c r="E596" s="174">
        <v>12</v>
      </c>
      <c r="F596" s="3">
        <f t="shared" si="55"/>
        <v>57.2</v>
      </c>
      <c r="G596" s="3">
        <f t="shared" si="51"/>
        <v>57.2</v>
      </c>
      <c r="H596" s="3">
        <f t="shared" si="52"/>
        <v>51.980000000000004</v>
      </c>
      <c r="I596" s="3">
        <f t="shared" si="53"/>
        <v>35.06</v>
      </c>
      <c r="J596" s="3">
        <f t="shared" si="54"/>
        <v>48.019999999999996</v>
      </c>
      <c r="K596" s="191">
        <v>14</v>
      </c>
      <c r="L596" s="3">
        <v>14</v>
      </c>
      <c r="M596" s="191">
        <v>11.1</v>
      </c>
      <c r="N596" s="191">
        <v>1.7</v>
      </c>
      <c r="O596" s="191">
        <v>8.9</v>
      </c>
    </row>
    <row r="597" spans="2:15" ht="17.25" x14ac:dyDescent="0.35">
      <c r="B597" s="172">
        <f t="shared" si="56"/>
        <v>589</v>
      </c>
      <c r="C597" s="173">
        <v>1</v>
      </c>
      <c r="D597" s="173">
        <v>25</v>
      </c>
      <c r="E597" s="174">
        <v>13</v>
      </c>
      <c r="F597" s="3">
        <f t="shared" si="55"/>
        <v>57.2</v>
      </c>
      <c r="G597" s="3">
        <f t="shared" si="51"/>
        <v>62.6</v>
      </c>
      <c r="H597" s="3">
        <f t="shared" si="52"/>
        <v>53.06</v>
      </c>
      <c r="I597" s="3">
        <f t="shared" si="53"/>
        <v>37.94</v>
      </c>
      <c r="J597" s="3">
        <f t="shared" si="54"/>
        <v>51.08</v>
      </c>
      <c r="K597" s="191">
        <v>14</v>
      </c>
      <c r="L597" s="3">
        <v>17</v>
      </c>
      <c r="M597" s="191">
        <v>11.7</v>
      </c>
      <c r="N597" s="191">
        <v>3.3</v>
      </c>
      <c r="O597" s="191">
        <v>10.6</v>
      </c>
    </row>
    <row r="598" spans="2:15" ht="17.25" x14ac:dyDescent="0.35">
      <c r="B598" s="172">
        <f t="shared" si="56"/>
        <v>590</v>
      </c>
      <c r="C598" s="173">
        <v>1</v>
      </c>
      <c r="D598" s="173">
        <v>25</v>
      </c>
      <c r="E598" s="174">
        <v>14</v>
      </c>
      <c r="F598" s="3">
        <f t="shared" si="55"/>
        <v>59</v>
      </c>
      <c r="G598" s="3">
        <f t="shared" si="51"/>
        <v>60.8</v>
      </c>
      <c r="H598" s="3">
        <f t="shared" si="52"/>
        <v>53.96</v>
      </c>
      <c r="I598" s="3">
        <f t="shared" si="53"/>
        <v>44.96</v>
      </c>
      <c r="J598" s="3">
        <f t="shared" si="54"/>
        <v>51.08</v>
      </c>
      <c r="K598" s="191">
        <v>15</v>
      </c>
      <c r="L598" s="3">
        <v>16</v>
      </c>
      <c r="M598" s="191">
        <v>12.2</v>
      </c>
      <c r="N598" s="191">
        <v>7.2</v>
      </c>
      <c r="O598" s="191">
        <v>10.6</v>
      </c>
    </row>
    <row r="599" spans="2:15" ht="17.25" x14ac:dyDescent="0.35">
      <c r="B599" s="172">
        <f t="shared" si="56"/>
        <v>591</v>
      </c>
      <c r="C599" s="173">
        <v>1</v>
      </c>
      <c r="D599" s="173">
        <v>25</v>
      </c>
      <c r="E599" s="174">
        <v>15</v>
      </c>
      <c r="F599" s="3">
        <f t="shared" si="55"/>
        <v>57.2</v>
      </c>
      <c r="G599" s="3">
        <f t="shared" si="51"/>
        <v>55.400000000000006</v>
      </c>
      <c r="H599" s="3">
        <f t="shared" si="52"/>
        <v>55.040000000000006</v>
      </c>
      <c r="I599" s="3">
        <f t="shared" si="53"/>
        <v>51.08</v>
      </c>
      <c r="J599" s="3">
        <f t="shared" si="54"/>
        <v>51.980000000000004</v>
      </c>
      <c r="K599" s="191">
        <v>14</v>
      </c>
      <c r="L599" s="3">
        <v>13</v>
      </c>
      <c r="M599" s="191">
        <v>12.8</v>
      </c>
      <c r="N599" s="191">
        <v>10.6</v>
      </c>
      <c r="O599" s="191">
        <v>11.1</v>
      </c>
    </row>
    <row r="600" spans="2:15" ht="17.25" x14ac:dyDescent="0.35">
      <c r="B600" s="172">
        <f t="shared" si="56"/>
        <v>592</v>
      </c>
      <c r="C600" s="173">
        <v>1</v>
      </c>
      <c r="D600" s="173">
        <v>25</v>
      </c>
      <c r="E600" s="174">
        <v>16</v>
      </c>
      <c r="F600" s="3">
        <f t="shared" si="55"/>
        <v>57.2</v>
      </c>
      <c r="G600" s="3">
        <f t="shared" si="51"/>
        <v>55.400000000000006</v>
      </c>
      <c r="H600" s="3">
        <f t="shared" si="52"/>
        <v>55.040000000000006</v>
      </c>
      <c r="I600" s="3">
        <f t="shared" si="53"/>
        <v>53.96</v>
      </c>
      <c r="J600" s="3">
        <f t="shared" si="54"/>
        <v>51.980000000000004</v>
      </c>
      <c r="K600" s="191">
        <v>14</v>
      </c>
      <c r="L600" s="3">
        <v>13</v>
      </c>
      <c r="M600" s="191">
        <v>12.8</v>
      </c>
      <c r="N600" s="191">
        <v>12.2</v>
      </c>
      <c r="O600" s="191">
        <v>11.1</v>
      </c>
    </row>
    <row r="601" spans="2:15" ht="17.25" x14ac:dyDescent="0.35">
      <c r="B601" s="172">
        <f t="shared" si="56"/>
        <v>593</v>
      </c>
      <c r="C601" s="173">
        <v>1</v>
      </c>
      <c r="D601" s="173">
        <v>25</v>
      </c>
      <c r="E601" s="174">
        <v>17</v>
      </c>
      <c r="F601" s="3">
        <f t="shared" si="55"/>
        <v>55.400000000000006</v>
      </c>
      <c r="G601" s="3">
        <f t="shared" ref="G601:G664" si="57">(9/5)*L601+32</f>
        <v>48.2</v>
      </c>
      <c r="H601" s="3">
        <f t="shared" ref="H601:H664" si="58">(9/5)*M601+32</f>
        <v>53.96</v>
      </c>
      <c r="I601" s="3">
        <f t="shared" ref="I601:I664" si="59">(9/5)*N601+32</f>
        <v>53.06</v>
      </c>
      <c r="J601" s="3">
        <f t="shared" ref="J601:J664" si="60">(9/5)*O601+32</f>
        <v>50</v>
      </c>
      <c r="K601" s="191">
        <v>13</v>
      </c>
      <c r="L601" s="3">
        <v>9</v>
      </c>
      <c r="M601" s="191">
        <v>12.2</v>
      </c>
      <c r="N601" s="191">
        <v>11.7</v>
      </c>
      <c r="O601" s="191">
        <v>10</v>
      </c>
    </row>
    <row r="602" spans="2:15" ht="17.25" x14ac:dyDescent="0.35">
      <c r="B602" s="172">
        <f t="shared" si="56"/>
        <v>594</v>
      </c>
      <c r="C602" s="173">
        <v>1</v>
      </c>
      <c r="D602" s="173">
        <v>25</v>
      </c>
      <c r="E602" s="174">
        <v>18</v>
      </c>
      <c r="F602" s="3">
        <f t="shared" si="55"/>
        <v>42.8</v>
      </c>
      <c r="G602" s="3">
        <f t="shared" si="57"/>
        <v>41</v>
      </c>
      <c r="H602" s="3">
        <f t="shared" si="58"/>
        <v>51.08</v>
      </c>
      <c r="I602" s="3">
        <f t="shared" si="59"/>
        <v>51.08</v>
      </c>
      <c r="J602" s="3">
        <f t="shared" si="60"/>
        <v>44.06</v>
      </c>
      <c r="K602" s="191">
        <v>6</v>
      </c>
      <c r="L602" s="3">
        <v>5</v>
      </c>
      <c r="M602" s="191">
        <v>10.6</v>
      </c>
      <c r="N602" s="191">
        <v>10.6</v>
      </c>
      <c r="O602" s="191">
        <v>6.7</v>
      </c>
    </row>
    <row r="603" spans="2:15" ht="17.25" x14ac:dyDescent="0.35">
      <c r="B603" s="172">
        <f t="shared" si="56"/>
        <v>595</v>
      </c>
      <c r="C603" s="173">
        <v>1</v>
      </c>
      <c r="D603" s="173">
        <v>25</v>
      </c>
      <c r="E603" s="174">
        <v>19</v>
      </c>
      <c r="F603" s="3">
        <f t="shared" si="55"/>
        <v>41</v>
      </c>
      <c r="G603" s="3">
        <f t="shared" si="57"/>
        <v>37.4</v>
      </c>
      <c r="H603" s="3">
        <f t="shared" si="58"/>
        <v>50</v>
      </c>
      <c r="I603" s="3">
        <f t="shared" si="59"/>
        <v>50</v>
      </c>
      <c r="J603" s="3">
        <f t="shared" si="60"/>
        <v>39.019999999999996</v>
      </c>
      <c r="K603" s="191">
        <v>5</v>
      </c>
      <c r="L603" s="3">
        <v>3</v>
      </c>
      <c r="M603" s="191">
        <v>10</v>
      </c>
      <c r="N603" s="191">
        <v>10</v>
      </c>
      <c r="O603" s="191">
        <v>3.9</v>
      </c>
    </row>
    <row r="604" spans="2:15" ht="17.25" x14ac:dyDescent="0.35">
      <c r="B604" s="172">
        <f t="shared" si="56"/>
        <v>596</v>
      </c>
      <c r="C604" s="173">
        <v>1</v>
      </c>
      <c r="D604" s="173">
        <v>25</v>
      </c>
      <c r="E604" s="174">
        <v>20</v>
      </c>
      <c r="F604" s="3">
        <f t="shared" si="55"/>
        <v>39.200000000000003</v>
      </c>
      <c r="G604" s="3">
        <f t="shared" si="57"/>
        <v>35.6</v>
      </c>
      <c r="H604" s="3">
        <f t="shared" si="58"/>
        <v>48.019999999999996</v>
      </c>
      <c r="I604" s="3">
        <f t="shared" si="59"/>
        <v>48.019999999999996</v>
      </c>
      <c r="J604" s="3">
        <f t="shared" si="60"/>
        <v>37.04</v>
      </c>
      <c r="K604" s="191">
        <v>4</v>
      </c>
      <c r="L604" s="3">
        <v>2</v>
      </c>
      <c r="M604" s="191">
        <v>8.9</v>
      </c>
      <c r="N604" s="191">
        <v>8.9</v>
      </c>
      <c r="O604" s="191">
        <v>2.8</v>
      </c>
    </row>
    <row r="605" spans="2:15" ht="17.25" x14ac:dyDescent="0.35">
      <c r="B605" s="172">
        <f t="shared" si="56"/>
        <v>597</v>
      </c>
      <c r="C605" s="173">
        <v>1</v>
      </c>
      <c r="D605" s="173">
        <v>25</v>
      </c>
      <c r="E605" s="174">
        <v>21</v>
      </c>
      <c r="F605" s="3">
        <f t="shared" si="55"/>
        <v>37.4</v>
      </c>
      <c r="G605" s="3">
        <f t="shared" si="57"/>
        <v>30.2</v>
      </c>
      <c r="H605" s="3">
        <f t="shared" si="58"/>
        <v>44.96</v>
      </c>
      <c r="I605" s="3">
        <f t="shared" si="59"/>
        <v>46.94</v>
      </c>
      <c r="J605" s="3">
        <f t="shared" si="60"/>
        <v>33.08</v>
      </c>
      <c r="K605" s="191">
        <v>3</v>
      </c>
      <c r="L605" s="3">
        <v>-1</v>
      </c>
      <c r="M605" s="191">
        <v>7.2</v>
      </c>
      <c r="N605" s="191">
        <v>8.3000000000000007</v>
      </c>
      <c r="O605" s="191">
        <v>0.6</v>
      </c>
    </row>
    <row r="606" spans="2:15" ht="17.25" x14ac:dyDescent="0.35">
      <c r="B606" s="172">
        <f t="shared" si="56"/>
        <v>598</v>
      </c>
      <c r="C606" s="173">
        <v>1</v>
      </c>
      <c r="D606" s="173">
        <v>25</v>
      </c>
      <c r="E606" s="174">
        <v>22</v>
      </c>
      <c r="F606" s="3">
        <f t="shared" si="55"/>
        <v>37.4</v>
      </c>
      <c r="G606" s="3">
        <f t="shared" si="57"/>
        <v>30.2</v>
      </c>
      <c r="H606" s="3">
        <f t="shared" si="58"/>
        <v>44.06</v>
      </c>
      <c r="I606" s="3">
        <f t="shared" si="59"/>
        <v>48.019999999999996</v>
      </c>
      <c r="J606" s="3">
        <f t="shared" si="60"/>
        <v>30.02</v>
      </c>
      <c r="K606" s="191">
        <v>3</v>
      </c>
      <c r="L606" s="3">
        <v>-1</v>
      </c>
      <c r="M606" s="191">
        <v>6.7</v>
      </c>
      <c r="N606" s="191">
        <v>8.9</v>
      </c>
      <c r="O606" s="191">
        <v>-1.1000000000000001</v>
      </c>
    </row>
    <row r="607" spans="2:15" ht="17.25" x14ac:dyDescent="0.35">
      <c r="B607" s="172">
        <f t="shared" si="56"/>
        <v>599</v>
      </c>
      <c r="C607" s="173">
        <v>1</v>
      </c>
      <c r="D607" s="173">
        <v>25</v>
      </c>
      <c r="E607" s="174">
        <v>23</v>
      </c>
      <c r="F607" s="3">
        <f t="shared" si="55"/>
        <v>33.799999999999997</v>
      </c>
      <c r="G607" s="3">
        <f t="shared" si="57"/>
        <v>28.4</v>
      </c>
      <c r="H607" s="3">
        <f t="shared" si="58"/>
        <v>46.04</v>
      </c>
      <c r="I607" s="3">
        <f t="shared" si="59"/>
        <v>46.94</v>
      </c>
      <c r="J607" s="3">
        <f t="shared" si="60"/>
        <v>28.04</v>
      </c>
      <c r="K607" s="191">
        <v>1</v>
      </c>
      <c r="L607" s="3">
        <v>-2</v>
      </c>
      <c r="M607" s="191">
        <v>7.8</v>
      </c>
      <c r="N607" s="191">
        <v>8.3000000000000007</v>
      </c>
      <c r="O607" s="191">
        <v>-2.2000000000000002</v>
      </c>
    </row>
    <row r="608" spans="2:15" ht="17.25" x14ac:dyDescent="0.35">
      <c r="B608" s="172">
        <f t="shared" si="56"/>
        <v>600</v>
      </c>
      <c r="C608" s="173">
        <v>1</v>
      </c>
      <c r="D608" s="173">
        <v>25</v>
      </c>
      <c r="E608" s="174">
        <v>24</v>
      </c>
      <c r="F608" s="3">
        <f t="shared" si="55"/>
        <v>33.799999999999997</v>
      </c>
      <c r="G608" s="3">
        <f t="shared" si="57"/>
        <v>26.6</v>
      </c>
      <c r="H608" s="3">
        <f t="shared" si="58"/>
        <v>44.96</v>
      </c>
      <c r="I608" s="3">
        <f t="shared" si="59"/>
        <v>46.04</v>
      </c>
      <c r="J608" s="3">
        <f t="shared" si="60"/>
        <v>26.060000000000002</v>
      </c>
      <c r="K608" s="191">
        <v>1</v>
      </c>
      <c r="L608" s="3">
        <v>-3</v>
      </c>
      <c r="M608" s="191">
        <v>7.2</v>
      </c>
      <c r="N608" s="191">
        <v>7.8</v>
      </c>
      <c r="O608" s="191">
        <v>-3.3</v>
      </c>
    </row>
    <row r="609" spans="2:15" ht="17.25" x14ac:dyDescent="0.35">
      <c r="B609" s="172">
        <f t="shared" si="56"/>
        <v>601</v>
      </c>
      <c r="C609" s="173">
        <v>1</v>
      </c>
      <c r="D609" s="173">
        <v>26</v>
      </c>
      <c r="E609" s="174">
        <v>1</v>
      </c>
      <c r="F609" s="3">
        <f t="shared" si="55"/>
        <v>35.6</v>
      </c>
      <c r="G609" s="3">
        <f t="shared" si="57"/>
        <v>24.8</v>
      </c>
      <c r="H609" s="3">
        <f t="shared" si="58"/>
        <v>39.92</v>
      </c>
      <c r="I609" s="3">
        <f t="shared" si="59"/>
        <v>46.04</v>
      </c>
      <c r="J609" s="3">
        <f t="shared" si="60"/>
        <v>28.94</v>
      </c>
      <c r="K609" s="191">
        <v>2</v>
      </c>
      <c r="L609" s="3">
        <v>-4</v>
      </c>
      <c r="M609" s="191">
        <v>4.4000000000000004</v>
      </c>
      <c r="N609" s="191">
        <v>7.8</v>
      </c>
      <c r="O609" s="191">
        <v>-1.7</v>
      </c>
    </row>
    <row r="610" spans="2:15" ht="17.25" x14ac:dyDescent="0.35">
      <c r="B610" s="172">
        <f t="shared" si="56"/>
        <v>602</v>
      </c>
      <c r="C610" s="173">
        <v>1</v>
      </c>
      <c r="D610" s="173">
        <v>26</v>
      </c>
      <c r="E610" s="174">
        <v>2</v>
      </c>
      <c r="F610" s="3">
        <f t="shared" si="55"/>
        <v>28.4</v>
      </c>
      <c r="G610" s="3">
        <f t="shared" si="57"/>
        <v>24.8</v>
      </c>
      <c r="H610" s="3">
        <f t="shared" si="58"/>
        <v>41</v>
      </c>
      <c r="I610" s="3">
        <f t="shared" si="59"/>
        <v>46.04</v>
      </c>
      <c r="J610" s="3">
        <f t="shared" si="60"/>
        <v>24.98</v>
      </c>
      <c r="K610" s="191">
        <v>-2</v>
      </c>
      <c r="L610" s="3">
        <v>-4</v>
      </c>
      <c r="M610" s="191">
        <v>5</v>
      </c>
      <c r="N610" s="191">
        <v>7.8</v>
      </c>
      <c r="O610" s="191">
        <v>-3.9</v>
      </c>
    </row>
    <row r="611" spans="2:15" ht="17.25" x14ac:dyDescent="0.35">
      <c r="B611" s="172">
        <f t="shared" si="56"/>
        <v>603</v>
      </c>
      <c r="C611" s="173">
        <v>1</v>
      </c>
      <c r="D611" s="173">
        <v>26</v>
      </c>
      <c r="E611" s="174">
        <v>3</v>
      </c>
      <c r="F611" s="3">
        <f t="shared" si="55"/>
        <v>28.4</v>
      </c>
      <c r="G611" s="3">
        <f t="shared" si="57"/>
        <v>24.8</v>
      </c>
      <c r="H611" s="3">
        <f t="shared" si="58"/>
        <v>41</v>
      </c>
      <c r="I611" s="3">
        <f t="shared" si="59"/>
        <v>44.96</v>
      </c>
      <c r="J611" s="3">
        <f t="shared" si="60"/>
        <v>24.08</v>
      </c>
      <c r="K611" s="191">
        <v>-2</v>
      </c>
      <c r="L611" s="3">
        <v>-4</v>
      </c>
      <c r="M611" s="191">
        <v>5</v>
      </c>
      <c r="N611" s="191">
        <v>7.2</v>
      </c>
      <c r="O611" s="191">
        <v>-4.4000000000000004</v>
      </c>
    </row>
    <row r="612" spans="2:15" ht="17.25" x14ac:dyDescent="0.35">
      <c r="B612" s="172">
        <f t="shared" si="56"/>
        <v>604</v>
      </c>
      <c r="C612" s="173">
        <v>1</v>
      </c>
      <c r="D612" s="173">
        <v>26</v>
      </c>
      <c r="E612" s="174">
        <v>4</v>
      </c>
      <c r="F612" s="3">
        <f t="shared" si="55"/>
        <v>30.2</v>
      </c>
      <c r="G612" s="3">
        <f t="shared" si="57"/>
        <v>24.8</v>
      </c>
      <c r="H612" s="3">
        <f t="shared" si="58"/>
        <v>39.92</v>
      </c>
      <c r="I612" s="3">
        <f t="shared" si="59"/>
        <v>42.980000000000004</v>
      </c>
      <c r="J612" s="3">
        <f t="shared" si="60"/>
        <v>17.96</v>
      </c>
      <c r="K612" s="191">
        <v>-1</v>
      </c>
      <c r="L612" s="3">
        <v>-4</v>
      </c>
      <c r="M612" s="191">
        <v>4.4000000000000004</v>
      </c>
      <c r="N612" s="191">
        <v>6.1</v>
      </c>
      <c r="O612" s="191">
        <v>-7.8</v>
      </c>
    </row>
    <row r="613" spans="2:15" ht="17.25" x14ac:dyDescent="0.35">
      <c r="B613" s="172">
        <f t="shared" si="56"/>
        <v>605</v>
      </c>
      <c r="C613" s="173">
        <v>1</v>
      </c>
      <c r="D613" s="173">
        <v>26</v>
      </c>
      <c r="E613" s="174">
        <v>5</v>
      </c>
      <c r="F613" s="3">
        <f t="shared" si="55"/>
        <v>33.799999999999997</v>
      </c>
      <c r="G613" s="3">
        <f t="shared" si="57"/>
        <v>21.2</v>
      </c>
      <c r="H613" s="3">
        <f t="shared" si="58"/>
        <v>41</v>
      </c>
      <c r="I613" s="3">
        <f t="shared" si="59"/>
        <v>42.980000000000004</v>
      </c>
      <c r="J613" s="3">
        <f t="shared" si="60"/>
        <v>21.92</v>
      </c>
      <c r="K613" s="191">
        <v>1</v>
      </c>
      <c r="L613" s="3">
        <v>-6</v>
      </c>
      <c r="M613" s="191">
        <v>5</v>
      </c>
      <c r="N613" s="191">
        <v>6.1</v>
      </c>
      <c r="O613" s="191">
        <v>-5.6</v>
      </c>
    </row>
    <row r="614" spans="2:15" ht="17.25" x14ac:dyDescent="0.35">
      <c r="B614" s="172">
        <f t="shared" si="56"/>
        <v>606</v>
      </c>
      <c r="C614" s="173">
        <v>1</v>
      </c>
      <c r="D614" s="173">
        <v>26</v>
      </c>
      <c r="E614" s="174">
        <v>6</v>
      </c>
      <c r="F614" s="3">
        <f t="shared" si="55"/>
        <v>28.4</v>
      </c>
      <c r="G614" s="3">
        <f t="shared" si="57"/>
        <v>21.2</v>
      </c>
      <c r="H614" s="3">
        <f t="shared" si="58"/>
        <v>41</v>
      </c>
      <c r="I614" s="3">
        <f t="shared" si="59"/>
        <v>37.94</v>
      </c>
      <c r="J614" s="3">
        <f t="shared" si="60"/>
        <v>23</v>
      </c>
      <c r="K614" s="191">
        <v>-2</v>
      </c>
      <c r="L614" s="3">
        <v>-6</v>
      </c>
      <c r="M614" s="191">
        <v>5</v>
      </c>
      <c r="N614" s="191">
        <v>3.3</v>
      </c>
      <c r="O614" s="191">
        <v>-5</v>
      </c>
    </row>
    <row r="615" spans="2:15" ht="17.25" x14ac:dyDescent="0.35">
      <c r="B615" s="172">
        <f t="shared" si="56"/>
        <v>607</v>
      </c>
      <c r="C615" s="173">
        <v>1</v>
      </c>
      <c r="D615" s="173">
        <v>26</v>
      </c>
      <c r="E615" s="174">
        <v>7</v>
      </c>
      <c r="F615" s="3">
        <f t="shared" si="55"/>
        <v>28.4</v>
      </c>
      <c r="G615" s="3">
        <f t="shared" si="57"/>
        <v>19.399999999999999</v>
      </c>
      <c r="H615" s="3">
        <f t="shared" si="58"/>
        <v>39.92</v>
      </c>
      <c r="I615" s="3">
        <f t="shared" si="59"/>
        <v>37.94</v>
      </c>
      <c r="J615" s="3">
        <f t="shared" si="60"/>
        <v>21.02</v>
      </c>
      <c r="K615" s="191">
        <v>-2</v>
      </c>
      <c r="L615" s="3">
        <v>-7</v>
      </c>
      <c r="M615" s="191">
        <v>4.4000000000000004</v>
      </c>
      <c r="N615" s="191">
        <v>3.3</v>
      </c>
      <c r="O615" s="191">
        <v>-6.1</v>
      </c>
    </row>
    <row r="616" spans="2:15" ht="17.25" x14ac:dyDescent="0.35">
      <c r="B616" s="172">
        <f t="shared" si="56"/>
        <v>608</v>
      </c>
      <c r="C616" s="173">
        <v>1</v>
      </c>
      <c r="D616" s="173">
        <v>26</v>
      </c>
      <c r="E616" s="174">
        <v>8</v>
      </c>
      <c r="F616" s="3">
        <f t="shared" si="55"/>
        <v>32</v>
      </c>
      <c r="G616" s="3">
        <f t="shared" si="57"/>
        <v>21.2</v>
      </c>
      <c r="H616" s="3">
        <f t="shared" si="58"/>
        <v>39.92</v>
      </c>
      <c r="I616" s="3">
        <f t="shared" si="59"/>
        <v>33.979999999999997</v>
      </c>
      <c r="J616" s="3">
        <f t="shared" si="60"/>
        <v>21.02</v>
      </c>
      <c r="K616" s="191">
        <v>0</v>
      </c>
      <c r="L616" s="3">
        <v>-6</v>
      </c>
      <c r="M616" s="191">
        <v>4.4000000000000004</v>
      </c>
      <c r="N616" s="191">
        <v>1.1000000000000001</v>
      </c>
      <c r="O616" s="191">
        <v>-6.1</v>
      </c>
    </row>
    <row r="617" spans="2:15" ht="17.25" x14ac:dyDescent="0.35">
      <c r="B617" s="172">
        <f t="shared" si="56"/>
        <v>609</v>
      </c>
      <c r="C617" s="173">
        <v>1</v>
      </c>
      <c r="D617" s="173">
        <v>26</v>
      </c>
      <c r="E617" s="174">
        <v>9</v>
      </c>
      <c r="F617" s="3">
        <f t="shared" si="55"/>
        <v>39.200000000000003</v>
      </c>
      <c r="G617" s="3">
        <f t="shared" si="57"/>
        <v>28.4</v>
      </c>
      <c r="H617" s="3">
        <f t="shared" si="58"/>
        <v>44.96</v>
      </c>
      <c r="I617" s="3">
        <f t="shared" si="59"/>
        <v>33.979999999999997</v>
      </c>
      <c r="J617" s="3">
        <f t="shared" si="60"/>
        <v>30.02</v>
      </c>
      <c r="K617" s="191">
        <v>4</v>
      </c>
      <c r="L617" s="3">
        <v>-2</v>
      </c>
      <c r="M617" s="191">
        <v>7.2</v>
      </c>
      <c r="N617" s="191">
        <v>1.1000000000000001</v>
      </c>
      <c r="O617" s="191">
        <v>-1.1000000000000001</v>
      </c>
    </row>
    <row r="618" spans="2:15" ht="17.25" x14ac:dyDescent="0.35">
      <c r="B618" s="172">
        <f t="shared" si="56"/>
        <v>610</v>
      </c>
      <c r="C618" s="173">
        <v>1</v>
      </c>
      <c r="D618" s="173">
        <v>26</v>
      </c>
      <c r="E618" s="174">
        <v>10</v>
      </c>
      <c r="F618" s="3">
        <f t="shared" si="55"/>
        <v>42.8</v>
      </c>
      <c r="G618" s="3">
        <f t="shared" si="57"/>
        <v>33.799999999999997</v>
      </c>
      <c r="H618" s="3">
        <f t="shared" si="58"/>
        <v>46.94</v>
      </c>
      <c r="I618" s="3">
        <f t="shared" si="59"/>
        <v>39.019999999999996</v>
      </c>
      <c r="J618" s="3">
        <f t="shared" si="60"/>
        <v>35.96</v>
      </c>
      <c r="K618" s="191">
        <v>6</v>
      </c>
      <c r="L618" s="3">
        <v>1</v>
      </c>
      <c r="M618" s="191">
        <v>8.3000000000000007</v>
      </c>
      <c r="N618" s="191">
        <v>3.9</v>
      </c>
      <c r="O618" s="191">
        <v>2.2000000000000002</v>
      </c>
    </row>
    <row r="619" spans="2:15" ht="17.25" x14ac:dyDescent="0.35">
      <c r="B619" s="172">
        <f t="shared" si="56"/>
        <v>611</v>
      </c>
      <c r="C619" s="173">
        <v>1</v>
      </c>
      <c r="D619" s="173">
        <v>26</v>
      </c>
      <c r="E619" s="174">
        <v>11</v>
      </c>
      <c r="F619" s="3">
        <f t="shared" si="55"/>
        <v>46.4</v>
      </c>
      <c r="G619" s="3">
        <f t="shared" si="57"/>
        <v>39.200000000000003</v>
      </c>
      <c r="H619" s="3">
        <f t="shared" si="58"/>
        <v>48.019999999999996</v>
      </c>
      <c r="I619" s="3">
        <f t="shared" si="59"/>
        <v>37.94</v>
      </c>
      <c r="J619" s="3">
        <f t="shared" si="60"/>
        <v>39.92</v>
      </c>
      <c r="K619" s="191">
        <v>8</v>
      </c>
      <c r="L619" s="3">
        <v>4</v>
      </c>
      <c r="M619" s="191">
        <v>8.9</v>
      </c>
      <c r="N619" s="191">
        <v>3.3</v>
      </c>
      <c r="O619" s="191">
        <v>4.4000000000000004</v>
      </c>
    </row>
    <row r="620" spans="2:15" ht="17.25" x14ac:dyDescent="0.35">
      <c r="B620" s="172">
        <f t="shared" si="56"/>
        <v>612</v>
      </c>
      <c r="C620" s="173">
        <v>1</v>
      </c>
      <c r="D620" s="173">
        <v>26</v>
      </c>
      <c r="E620" s="174">
        <v>12</v>
      </c>
      <c r="F620" s="3">
        <f t="shared" si="55"/>
        <v>46.4</v>
      </c>
      <c r="G620" s="3">
        <f t="shared" si="57"/>
        <v>42.8</v>
      </c>
      <c r="H620" s="3">
        <f t="shared" si="58"/>
        <v>48.92</v>
      </c>
      <c r="I620" s="3">
        <f t="shared" si="59"/>
        <v>35.96</v>
      </c>
      <c r="J620" s="3">
        <f t="shared" si="60"/>
        <v>44.06</v>
      </c>
      <c r="K620" s="191">
        <v>8</v>
      </c>
      <c r="L620" s="3">
        <v>6</v>
      </c>
      <c r="M620" s="191">
        <v>9.4</v>
      </c>
      <c r="N620" s="191">
        <v>2.2000000000000002</v>
      </c>
      <c r="O620" s="191">
        <v>6.7</v>
      </c>
    </row>
    <row r="621" spans="2:15" ht="17.25" x14ac:dyDescent="0.35">
      <c r="B621" s="172">
        <f t="shared" si="56"/>
        <v>613</v>
      </c>
      <c r="C621" s="173">
        <v>1</v>
      </c>
      <c r="D621" s="173">
        <v>26</v>
      </c>
      <c r="E621" s="174">
        <v>13</v>
      </c>
      <c r="F621" s="3">
        <f t="shared" si="55"/>
        <v>48.2</v>
      </c>
      <c r="G621" s="3">
        <f t="shared" si="57"/>
        <v>44.6</v>
      </c>
      <c r="H621" s="3">
        <f t="shared" si="58"/>
        <v>51.08</v>
      </c>
      <c r="I621" s="3">
        <f t="shared" si="59"/>
        <v>39.92</v>
      </c>
      <c r="J621" s="3">
        <f t="shared" si="60"/>
        <v>48.019999999999996</v>
      </c>
      <c r="K621" s="191">
        <v>9</v>
      </c>
      <c r="L621" s="3">
        <v>7</v>
      </c>
      <c r="M621" s="191">
        <v>10.6</v>
      </c>
      <c r="N621" s="191">
        <v>4.4000000000000004</v>
      </c>
      <c r="O621" s="191">
        <v>8.9</v>
      </c>
    </row>
    <row r="622" spans="2:15" ht="17.25" x14ac:dyDescent="0.35">
      <c r="B622" s="172">
        <f t="shared" si="56"/>
        <v>614</v>
      </c>
      <c r="C622" s="173">
        <v>1</v>
      </c>
      <c r="D622" s="173">
        <v>26</v>
      </c>
      <c r="E622" s="174">
        <v>14</v>
      </c>
      <c r="F622" s="3">
        <f t="shared" si="55"/>
        <v>48.2</v>
      </c>
      <c r="G622" s="3">
        <f t="shared" si="57"/>
        <v>46.4</v>
      </c>
      <c r="H622" s="3">
        <f t="shared" si="58"/>
        <v>51.980000000000004</v>
      </c>
      <c r="I622" s="3">
        <f t="shared" si="59"/>
        <v>42.08</v>
      </c>
      <c r="J622" s="3">
        <f t="shared" si="60"/>
        <v>50</v>
      </c>
      <c r="K622" s="191">
        <v>9</v>
      </c>
      <c r="L622" s="3">
        <v>8</v>
      </c>
      <c r="M622" s="191">
        <v>11.1</v>
      </c>
      <c r="N622" s="191">
        <v>5.6</v>
      </c>
      <c r="O622" s="191">
        <v>10</v>
      </c>
    </row>
    <row r="623" spans="2:15" ht="17.25" x14ac:dyDescent="0.35">
      <c r="B623" s="172">
        <f t="shared" si="56"/>
        <v>615</v>
      </c>
      <c r="C623" s="173">
        <v>1</v>
      </c>
      <c r="D623" s="173">
        <v>26</v>
      </c>
      <c r="E623" s="174">
        <v>15</v>
      </c>
      <c r="F623" s="3">
        <f t="shared" si="55"/>
        <v>48.2</v>
      </c>
      <c r="G623" s="3">
        <f t="shared" si="57"/>
        <v>46.4</v>
      </c>
      <c r="H623" s="3">
        <f t="shared" si="58"/>
        <v>51.08</v>
      </c>
      <c r="I623" s="3">
        <f t="shared" si="59"/>
        <v>39.92</v>
      </c>
      <c r="J623" s="3">
        <f t="shared" si="60"/>
        <v>51.08</v>
      </c>
      <c r="K623" s="191">
        <v>9</v>
      </c>
      <c r="L623" s="3">
        <v>8</v>
      </c>
      <c r="M623" s="191">
        <v>10.6</v>
      </c>
      <c r="N623" s="191">
        <v>4.4000000000000004</v>
      </c>
      <c r="O623" s="191">
        <v>10.6</v>
      </c>
    </row>
    <row r="624" spans="2:15" ht="17.25" x14ac:dyDescent="0.35">
      <c r="B624" s="172">
        <f t="shared" si="56"/>
        <v>616</v>
      </c>
      <c r="C624" s="173">
        <v>1</v>
      </c>
      <c r="D624" s="173">
        <v>26</v>
      </c>
      <c r="E624" s="174">
        <v>16</v>
      </c>
      <c r="F624" s="3">
        <f t="shared" si="55"/>
        <v>46.4</v>
      </c>
      <c r="G624" s="3">
        <f t="shared" si="57"/>
        <v>44.6</v>
      </c>
      <c r="H624" s="3">
        <f t="shared" si="58"/>
        <v>51.08</v>
      </c>
      <c r="I624" s="3">
        <f t="shared" si="59"/>
        <v>35.96</v>
      </c>
      <c r="J624" s="3">
        <f t="shared" si="60"/>
        <v>51.08</v>
      </c>
      <c r="K624" s="191">
        <v>8</v>
      </c>
      <c r="L624" s="3">
        <v>7</v>
      </c>
      <c r="M624" s="191">
        <v>10.6</v>
      </c>
      <c r="N624" s="191">
        <v>2.2000000000000002</v>
      </c>
      <c r="O624" s="191">
        <v>10.6</v>
      </c>
    </row>
    <row r="625" spans="2:15" ht="17.25" x14ac:dyDescent="0.35">
      <c r="B625" s="172">
        <f t="shared" si="56"/>
        <v>617</v>
      </c>
      <c r="C625" s="173">
        <v>1</v>
      </c>
      <c r="D625" s="173">
        <v>26</v>
      </c>
      <c r="E625" s="174">
        <v>17</v>
      </c>
      <c r="F625" s="3">
        <f t="shared" si="55"/>
        <v>42.8</v>
      </c>
      <c r="G625" s="3">
        <f t="shared" si="57"/>
        <v>41</v>
      </c>
      <c r="H625" s="3">
        <f t="shared" si="58"/>
        <v>48.019999999999996</v>
      </c>
      <c r="I625" s="3">
        <f t="shared" si="59"/>
        <v>35.06</v>
      </c>
      <c r="J625" s="3">
        <f t="shared" si="60"/>
        <v>50</v>
      </c>
      <c r="K625" s="191">
        <v>6</v>
      </c>
      <c r="L625" s="3">
        <v>5</v>
      </c>
      <c r="M625" s="191">
        <v>8.9</v>
      </c>
      <c r="N625" s="191">
        <v>1.7</v>
      </c>
      <c r="O625" s="191">
        <v>10</v>
      </c>
    </row>
    <row r="626" spans="2:15" ht="17.25" x14ac:dyDescent="0.35">
      <c r="B626" s="172">
        <f t="shared" si="56"/>
        <v>618</v>
      </c>
      <c r="C626" s="173">
        <v>1</v>
      </c>
      <c r="D626" s="173">
        <v>26</v>
      </c>
      <c r="E626" s="174">
        <v>18</v>
      </c>
      <c r="F626" s="3">
        <f t="shared" si="55"/>
        <v>41</v>
      </c>
      <c r="G626" s="3">
        <f t="shared" si="57"/>
        <v>35.6</v>
      </c>
      <c r="H626" s="3">
        <f t="shared" si="58"/>
        <v>44.96</v>
      </c>
      <c r="I626" s="3">
        <f t="shared" si="59"/>
        <v>30.92</v>
      </c>
      <c r="J626" s="3">
        <f t="shared" si="60"/>
        <v>42.980000000000004</v>
      </c>
      <c r="K626" s="191">
        <v>5</v>
      </c>
      <c r="L626" s="3">
        <v>2</v>
      </c>
      <c r="M626" s="191">
        <v>7.2</v>
      </c>
      <c r="N626" s="191">
        <v>-0.6</v>
      </c>
      <c r="O626" s="191">
        <v>6.1</v>
      </c>
    </row>
    <row r="627" spans="2:15" ht="17.25" x14ac:dyDescent="0.35">
      <c r="B627" s="172">
        <f t="shared" si="56"/>
        <v>619</v>
      </c>
      <c r="C627" s="173">
        <v>1</v>
      </c>
      <c r="D627" s="173">
        <v>26</v>
      </c>
      <c r="E627" s="174">
        <v>19</v>
      </c>
      <c r="F627" s="3">
        <f t="shared" si="55"/>
        <v>41</v>
      </c>
      <c r="G627" s="3">
        <f t="shared" si="57"/>
        <v>32</v>
      </c>
      <c r="H627" s="3">
        <f t="shared" si="58"/>
        <v>42.08</v>
      </c>
      <c r="I627" s="3">
        <f t="shared" si="59"/>
        <v>30.02</v>
      </c>
      <c r="J627" s="3">
        <f t="shared" si="60"/>
        <v>41</v>
      </c>
      <c r="K627" s="191">
        <v>5</v>
      </c>
      <c r="L627" s="3">
        <v>0</v>
      </c>
      <c r="M627" s="191">
        <v>5.6</v>
      </c>
      <c r="N627" s="191">
        <v>-1.1000000000000001</v>
      </c>
      <c r="O627" s="191">
        <v>5</v>
      </c>
    </row>
    <row r="628" spans="2:15" ht="17.25" x14ac:dyDescent="0.35">
      <c r="B628" s="172">
        <f t="shared" si="56"/>
        <v>620</v>
      </c>
      <c r="C628" s="173">
        <v>1</v>
      </c>
      <c r="D628" s="173">
        <v>26</v>
      </c>
      <c r="E628" s="174">
        <v>20</v>
      </c>
      <c r="F628" s="3">
        <f t="shared" si="55"/>
        <v>37.4</v>
      </c>
      <c r="G628" s="3">
        <f t="shared" si="57"/>
        <v>33.799999999999997</v>
      </c>
      <c r="H628" s="3">
        <f t="shared" si="58"/>
        <v>41</v>
      </c>
      <c r="I628" s="3">
        <f t="shared" si="59"/>
        <v>28.94</v>
      </c>
      <c r="J628" s="3">
        <f t="shared" si="60"/>
        <v>39.019999999999996</v>
      </c>
      <c r="K628" s="191">
        <v>3</v>
      </c>
      <c r="L628" s="3">
        <v>1</v>
      </c>
      <c r="M628" s="191">
        <v>5</v>
      </c>
      <c r="N628" s="191">
        <v>-1.7</v>
      </c>
      <c r="O628" s="191">
        <v>3.9</v>
      </c>
    </row>
    <row r="629" spans="2:15" ht="17.25" x14ac:dyDescent="0.35">
      <c r="B629" s="172">
        <f t="shared" si="56"/>
        <v>621</v>
      </c>
      <c r="C629" s="173">
        <v>1</v>
      </c>
      <c r="D629" s="173">
        <v>26</v>
      </c>
      <c r="E629" s="174">
        <v>21</v>
      </c>
      <c r="F629" s="3">
        <f t="shared" si="55"/>
        <v>39.200000000000003</v>
      </c>
      <c r="G629" s="3">
        <f t="shared" si="57"/>
        <v>32</v>
      </c>
      <c r="H629" s="3">
        <f t="shared" si="58"/>
        <v>39.92</v>
      </c>
      <c r="I629" s="3">
        <f t="shared" si="59"/>
        <v>26.96</v>
      </c>
      <c r="J629" s="3">
        <f t="shared" si="60"/>
        <v>35.06</v>
      </c>
      <c r="K629" s="191">
        <v>4</v>
      </c>
      <c r="L629" s="3">
        <v>0</v>
      </c>
      <c r="M629" s="191">
        <v>4.4000000000000004</v>
      </c>
      <c r="N629" s="191">
        <v>-2.8</v>
      </c>
      <c r="O629" s="191">
        <v>1.7</v>
      </c>
    </row>
    <row r="630" spans="2:15" ht="17.25" x14ac:dyDescent="0.35">
      <c r="B630" s="172">
        <f t="shared" si="56"/>
        <v>622</v>
      </c>
      <c r="C630" s="173">
        <v>1</v>
      </c>
      <c r="D630" s="173">
        <v>26</v>
      </c>
      <c r="E630" s="174">
        <v>22</v>
      </c>
      <c r="F630" s="3">
        <f t="shared" si="55"/>
        <v>39.200000000000003</v>
      </c>
      <c r="G630" s="3">
        <f t="shared" si="57"/>
        <v>30.2</v>
      </c>
      <c r="H630" s="3">
        <f t="shared" si="58"/>
        <v>39.92</v>
      </c>
      <c r="I630" s="3">
        <f t="shared" si="59"/>
        <v>24.98</v>
      </c>
      <c r="J630" s="3">
        <f t="shared" si="60"/>
        <v>33.979999999999997</v>
      </c>
      <c r="K630" s="191">
        <v>4</v>
      </c>
      <c r="L630" s="3">
        <v>-1</v>
      </c>
      <c r="M630" s="191">
        <v>4.4000000000000004</v>
      </c>
      <c r="N630" s="191">
        <v>-3.9</v>
      </c>
      <c r="O630" s="191">
        <v>1.1000000000000001</v>
      </c>
    </row>
    <row r="631" spans="2:15" ht="17.25" x14ac:dyDescent="0.35">
      <c r="B631" s="172">
        <f t="shared" si="56"/>
        <v>623</v>
      </c>
      <c r="C631" s="173">
        <v>1</v>
      </c>
      <c r="D631" s="173">
        <v>26</v>
      </c>
      <c r="E631" s="174">
        <v>23</v>
      </c>
      <c r="F631" s="3">
        <f t="shared" si="55"/>
        <v>39.200000000000003</v>
      </c>
      <c r="G631" s="3">
        <f t="shared" si="57"/>
        <v>30.2</v>
      </c>
      <c r="H631" s="3">
        <f t="shared" si="58"/>
        <v>39.92</v>
      </c>
      <c r="I631" s="3">
        <f t="shared" si="59"/>
        <v>23</v>
      </c>
      <c r="J631" s="3">
        <f t="shared" si="60"/>
        <v>35.96</v>
      </c>
      <c r="K631" s="191">
        <v>4</v>
      </c>
      <c r="L631" s="3">
        <v>-1</v>
      </c>
      <c r="M631" s="191">
        <v>4.4000000000000004</v>
      </c>
      <c r="N631" s="191">
        <v>-5</v>
      </c>
      <c r="O631" s="191">
        <v>2.2000000000000002</v>
      </c>
    </row>
    <row r="632" spans="2:15" ht="17.25" x14ac:dyDescent="0.35">
      <c r="B632" s="172">
        <f t="shared" si="56"/>
        <v>624</v>
      </c>
      <c r="C632" s="173">
        <v>1</v>
      </c>
      <c r="D632" s="173">
        <v>26</v>
      </c>
      <c r="E632" s="174">
        <v>24</v>
      </c>
      <c r="F632" s="3">
        <f t="shared" si="55"/>
        <v>39.200000000000003</v>
      </c>
      <c r="G632" s="3">
        <f t="shared" si="57"/>
        <v>30.2</v>
      </c>
      <c r="H632" s="3">
        <f t="shared" si="58"/>
        <v>39.019999999999996</v>
      </c>
      <c r="I632" s="3">
        <f t="shared" si="59"/>
        <v>21.92</v>
      </c>
      <c r="J632" s="3">
        <f t="shared" si="60"/>
        <v>35.06</v>
      </c>
      <c r="K632" s="191">
        <v>4</v>
      </c>
      <c r="L632" s="3">
        <v>-1</v>
      </c>
      <c r="M632" s="191">
        <v>3.9</v>
      </c>
      <c r="N632" s="191">
        <v>-5.6</v>
      </c>
      <c r="O632" s="191">
        <v>1.7</v>
      </c>
    </row>
    <row r="633" spans="2:15" ht="17.25" x14ac:dyDescent="0.35">
      <c r="B633" s="172">
        <f t="shared" si="56"/>
        <v>625</v>
      </c>
      <c r="C633" s="173">
        <v>1</v>
      </c>
      <c r="D633" s="173">
        <v>27</v>
      </c>
      <c r="E633" s="174">
        <v>1</v>
      </c>
      <c r="F633" s="3">
        <f t="shared" si="55"/>
        <v>39.200000000000003</v>
      </c>
      <c r="G633" s="3">
        <f t="shared" si="57"/>
        <v>30.2</v>
      </c>
      <c r="H633" s="3">
        <f t="shared" si="58"/>
        <v>39.019999999999996</v>
      </c>
      <c r="I633" s="3">
        <f t="shared" si="59"/>
        <v>19.04</v>
      </c>
      <c r="J633" s="3">
        <f t="shared" si="60"/>
        <v>33.08</v>
      </c>
      <c r="K633" s="191">
        <v>4</v>
      </c>
      <c r="L633" s="3">
        <v>-1</v>
      </c>
      <c r="M633" s="191">
        <v>3.9</v>
      </c>
      <c r="N633" s="191">
        <v>-7.2</v>
      </c>
      <c r="O633" s="191">
        <v>0.6</v>
      </c>
    </row>
    <row r="634" spans="2:15" ht="17.25" x14ac:dyDescent="0.35">
      <c r="B634" s="172">
        <f t="shared" si="56"/>
        <v>626</v>
      </c>
      <c r="C634" s="173">
        <v>1</v>
      </c>
      <c r="D634" s="173">
        <v>27</v>
      </c>
      <c r="E634" s="174">
        <v>2</v>
      </c>
      <c r="F634" s="3">
        <f t="shared" si="55"/>
        <v>37.4</v>
      </c>
      <c r="G634" s="3">
        <f t="shared" si="57"/>
        <v>30.2</v>
      </c>
      <c r="H634" s="3">
        <f t="shared" si="58"/>
        <v>39.019999999999996</v>
      </c>
      <c r="I634" s="3">
        <f t="shared" si="59"/>
        <v>19.04</v>
      </c>
      <c r="J634" s="3">
        <f t="shared" si="60"/>
        <v>35.06</v>
      </c>
      <c r="K634" s="191">
        <v>3</v>
      </c>
      <c r="L634" s="3">
        <v>-1</v>
      </c>
      <c r="M634" s="191">
        <v>3.9</v>
      </c>
      <c r="N634" s="191">
        <v>-7.2</v>
      </c>
      <c r="O634" s="191">
        <v>1.7</v>
      </c>
    </row>
    <row r="635" spans="2:15" ht="17.25" x14ac:dyDescent="0.35">
      <c r="B635" s="172">
        <f t="shared" si="56"/>
        <v>627</v>
      </c>
      <c r="C635" s="173">
        <v>1</v>
      </c>
      <c r="D635" s="173">
        <v>27</v>
      </c>
      <c r="E635" s="174">
        <v>3</v>
      </c>
      <c r="F635" s="3">
        <f t="shared" si="55"/>
        <v>32</v>
      </c>
      <c r="G635" s="3">
        <f t="shared" si="57"/>
        <v>30.2</v>
      </c>
      <c r="H635" s="3">
        <f t="shared" si="58"/>
        <v>37.94</v>
      </c>
      <c r="I635" s="3">
        <f t="shared" si="59"/>
        <v>17.059999999999999</v>
      </c>
      <c r="J635" s="3">
        <f t="shared" si="60"/>
        <v>30.02</v>
      </c>
      <c r="K635" s="191">
        <v>0</v>
      </c>
      <c r="L635" s="3">
        <v>-1</v>
      </c>
      <c r="M635" s="191">
        <v>3.3</v>
      </c>
      <c r="N635" s="191">
        <v>-8.3000000000000007</v>
      </c>
      <c r="O635" s="191">
        <v>-1.1000000000000001</v>
      </c>
    </row>
    <row r="636" spans="2:15" ht="17.25" x14ac:dyDescent="0.35">
      <c r="B636" s="172">
        <f t="shared" si="56"/>
        <v>628</v>
      </c>
      <c r="C636" s="173">
        <v>1</v>
      </c>
      <c r="D636" s="173">
        <v>27</v>
      </c>
      <c r="E636" s="174">
        <v>4</v>
      </c>
      <c r="F636" s="3">
        <f t="shared" si="55"/>
        <v>33.799999999999997</v>
      </c>
      <c r="G636" s="3">
        <f t="shared" si="57"/>
        <v>28.4</v>
      </c>
      <c r="H636" s="3">
        <f t="shared" si="58"/>
        <v>37.94</v>
      </c>
      <c r="I636" s="3">
        <f t="shared" si="59"/>
        <v>17.059999999999999</v>
      </c>
      <c r="J636" s="3">
        <f t="shared" si="60"/>
        <v>28.94</v>
      </c>
      <c r="K636" s="191">
        <v>1</v>
      </c>
      <c r="L636" s="3">
        <v>-2</v>
      </c>
      <c r="M636" s="191">
        <v>3.3</v>
      </c>
      <c r="N636" s="191">
        <v>-8.3000000000000007</v>
      </c>
      <c r="O636" s="191">
        <v>-1.7</v>
      </c>
    </row>
    <row r="637" spans="2:15" ht="17.25" x14ac:dyDescent="0.35">
      <c r="B637" s="172">
        <f t="shared" si="56"/>
        <v>629</v>
      </c>
      <c r="C637" s="173">
        <v>1</v>
      </c>
      <c r="D637" s="173">
        <v>27</v>
      </c>
      <c r="E637" s="174">
        <v>5</v>
      </c>
      <c r="F637" s="3">
        <f t="shared" si="55"/>
        <v>30.2</v>
      </c>
      <c r="G637" s="3">
        <f t="shared" si="57"/>
        <v>26.6</v>
      </c>
      <c r="H637" s="3">
        <f t="shared" si="58"/>
        <v>37.94</v>
      </c>
      <c r="I637" s="3">
        <f t="shared" si="59"/>
        <v>17.059999999999999</v>
      </c>
      <c r="J637" s="3">
        <f t="shared" si="60"/>
        <v>24.98</v>
      </c>
      <c r="K637" s="191">
        <v>-1</v>
      </c>
      <c r="L637" s="3">
        <v>-3</v>
      </c>
      <c r="M637" s="191">
        <v>3.3</v>
      </c>
      <c r="N637" s="191">
        <v>-8.3000000000000007</v>
      </c>
      <c r="O637" s="191">
        <v>-3.9</v>
      </c>
    </row>
    <row r="638" spans="2:15" ht="17.25" x14ac:dyDescent="0.35">
      <c r="B638" s="172">
        <f t="shared" si="56"/>
        <v>630</v>
      </c>
      <c r="C638" s="173">
        <v>1</v>
      </c>
      <c r="D638" s="173">
        <v>27</v>
      </c>
      <c r="E638" s="174">
        <v>6</v>
      </c>
      <c r="F638" s="3">
        <f t="shared" si="55"/>
        <v>30.2</v>
      </c>
      <c r="G638" s="3">
        <f t="shared" si="57"/>
        <v>26.6</v>
      </c>
      <c r="H638" s="3">
        <f t="shared" si="58"/>
        <v>37.94</v>
      </c>
      <c r="I638" s="3">
        <f t="shared" si="59"/>
        <v>15.98</v>
      </c>
      <c r="J638" s="3">
        <f t="shared" si="60"/>
        <v>21.02</v>
      </c>
      <c r="K638" s="191">
        <v>-1</v>
      </c>
      <c r="L638" s="3">
        <v>-3</v>
      </c>
      <c r="M638" s="191">
        <v>3.3</v>
      </c>
      <c r="N638" s="191">
        <v>-8.9</v>
      </c>
      <c r="O638" s="191">
        <v>-6.1</v>
      </c>
    </row>
    <row r="639" spans="2:15" ht="17.25" x14ac:dyDescent="0.35">
      <c r="B639" s="172">
        <f t="shared" si="56"/>
        <v>631</v>
      </c>
      <c r="C639" s="173">
        <v>1</v>
      </c>
      <c r="D639" s="173">
        <v>27</v>
      </c>
      <c r="E639" s="174">
        <v>7</v>
      </c>
      <c r="F639" s="3">
        <f t="shared" si="55"/>
        <v>28.4</v>
      </c>
      <c r="G639" s="3">
        <f t="shared" si="57"/>
        <v>28.4</v>
      </c>
      <c r="H639" s="3">
        <f t="shared" si="58"/>
        <v>37.94</v>
      </c>
      <c r="I639" s="3">
        <f t="shared" si="59"/>
        <v>17.059999999999999</v>
      </c>
      <c r="J639" s="3">
        <f t="shared" si="60"/>
        <v>21.92</v>
      </c>
      <c r="K639" s="191">
        <v>-2</v>
      </c>
      <c r="L639" s="3">
        <v>-2</v>
      </c>
      <c r="M639" s="191">
        <v>3.3</v>
      </c>
      <c r="N639" s="191">
        <v>-8.3000000000000007</v>
      </c>
      <c r="O639" s="191">
        <v>-5.6</v>
      </c>
    </row>
    <row r="640" spans="2:15" ht="17.25" x14ac:dyDescent="0.35">
      <c r="B640" s="172">
        <f t="shared" si="56"/>
        <v>632</v>
      </c>
      <c r="C640" s="173">
        <v>1</v>
      </c>
      <c r="D640" s="173">
        <v>27</v>
      </c>
      <c r="E640" s="174">
        <v>8</v>
      </c>
      <c r="F640" s="3">
        <f t="shared" si="55"/>
        <v>32</v>
      </c>
      <c r="G640" s="3">
        <f t="shared" si="57"/>
        <v>30.2</v>
      </c>
      <c r="H640" s="3">
        <f t="shared" si="58"/>
        <v>39.019999999999996</v>
      </c>
      <c r="I640" s="3">
        <f t="shared" si="59"/>
        <v>17.059999999999999</v>
      </c>
      <c r="J640" s="3">
        <f t="shared" si="60"/>
        <v>23</v>
      </c>
      <c r="K640" s="191">
        <v>0</v>
      </c>
      <c r="L640" s="3">
        <v>-1</v>
      </c>
      <c r="M640" s="191">
        <v>3.9</v>
      </c>
      <c r="N640" s="191">
        <v>-8.3000000000000007</v>
      </c>
      <c r="O640" s="191">
        <v>-5</v>
      </c>
    </row>
    <row r="641" spans="2:15" ht="17.25" x14ac:dyDescent="0.35">
      <c r="B641" s="172">
        <f t="shared" si="56"/>
        <v>633</v>
      </c>
      <c r="C641" s="173">
        <v>1</v>
      </c>
      <c r="D641" s="173">
        <v>27</v>
      </c>
      <c r="E641" s="174">
        <v>9</v>
      </c>
      <c r="F641" s="3">
        <f t="shared" si="55"/>
        <v>32</v>
      </c>
      <c r="G641" s="3">
        <f t="shared" si="57"/>
        <v>33.799999999999997</v>
      </c>
      <c r="H641" s="3">
        <f t="shared" si="58"/>
        <v>39.019999999999996</v>
      </c>
      <c r="I641" s="3">
        <f t="shared" si="59"/>
        <v>21.92</v>
      </c>
      <c r="J641" s="3">
        <f t="shared" si="60"/>
        <v>33.08</v>
      </c>
      <c r="K641" s="191">
        <v>0</v>
      </c>
      <c r="L641" s="3">
        <v>1</v>
      </c>
      <c r="M641" s="191">
        <v>3.9</v>
      </c>
      <c r="N641" s="191">
        <v>-5.6</v>
      </c>
      <c r="O641" s="191">
        <v>0.6</v>
      </c>
    </row>
    <row r="642" spans="2:15" ht="17.25" x14ac:dyDescent="0.35">
      <c r="B642" s="172">
        <f t="shared" si="56"/>
        <v>634</v>
      </c>
      <c r="C642" s="173">
        <v>1</v>
      </c>
      <c r="D642" s="173">
        <v>27</v>
      </c>
      <c r="E642" s="174">
        <v>10</v>
      </c>
      <c r="F642" s="3">
        <f t="shared" si="55"/>
        <v>35.6</v>
      </c>
      <c r="G642" s="3">
        <f t="shared" si="57"/>
        <v>35.6</v>
      </c>
      <c r="H642" s="3">
        <f t="shared" si="58"/>
        <v>41</v>
      </c>
      <c r="I642" s="3">
        <f t="shared" si="59"/>
        <v>28.04</v>
      </c>
      <c r="J642" s="3">
        <f t="shared" si="60"/>
        <v>37.04</v>
      </c>
      <c r="K642" s="191">
        <v>2</v>
      </c>
      <c r="L642" s="3">
        <v>2</v>
      </c>
      <c r="M642" s="191">
        <v>5</v>
      </c>
      <c r="N642" s="191">
        <v>-2.2000000000000002</v>
      </c>
      <c r="O642" s="191">
        <v>2.8</v>
      </c>
    </row>
    <row r="643" spans="2:15" ht="17.25" x14ac:dyDescent="0.35">
      <c r="B643" s="172">
        <f t="shared" si="56"/>
        <v>635</v>
      </c>
      <c r="C643" s="173">
        <v>1</v>
      </c>
      <c r="D643" s="173">
        <v>27</v>
      </c>
      <c r="E643" s="174">
        <v>11</v>
      </c>
      <c r="F643" s="3">
        <f t="shared" si="55"/>
        <v>37.4</v>
      </c>
      <c r="G643" s="3">
        <f t="shared" si="57"/>
        <v>37.4</v>
      </c>
      <c r="H643" s="3">
        <f t="shared" si="58"/>
        <v>42.08</v>
      </c>
      <c r="I643" s="3">
        <f t="shared" si="59"/>
        <v>32</v>
      </c>
      <c r="J643" s="3">
        <f t="shared" si="60"/>
        <v>42.980000000000004</v>
      </c>
      <c r="K643" s="191">
        <v>3</v>
      </c>
      <c r="L643" s="3">
        <v>3</v>
      </c>
      <c r="M643" s="191">
        <v>5.6</v>
      </c>
      <c r="N643" s="191">
        <v>0</v>
      </c>
      <c r="O643" s="191">
        <v>6.1</v>
      </c>
    </row>
    <row r="644" spans="2:15" ht="17.25" x14ac:dyDescent="0.35">
      <c r="B644" s="172">
        <f t="shared" si="56"/>
        <v>636</v>
      </c>
      <c r="C644" s="173">
        <v>1</v>
      </c>
      <c r="D644" s="173">
        <v>27</v>
      </c>
      <c r="E644" s="174">
        <v>12</v>
      </c>
      <c r="F644" s="3">
        <f t="shared" si="55"/>
        <v>41</v>
      </c>
      <c r="G644" s="3">
        <f t="shared" si="57"/>
        <v>39.200000000000003</v>
      </c>
      <c r="H644" s="3">
        <f t="shared" si="58"/>
        <v>42.980000000000004</v>
      </c>
      <c r="I644" s="3">
        <f t="shared" si="59"/>
        <v>33.979999999999997</v>
      </c>
      <c r="J644" s="3">
        <f t="shared" si="60"/>
        <v>44.96</v>
      </c>
      <c r="K644" s="191">
        <v>5</v>
      </c>
      <c r="L644" s="3">
        <v>4</v>
      </c>
      <c r="M644" s="191">
        <v>6.1</v>
      </c>
      <c r="N644" s="191">
        <v>1.1000000000000001</v>
      </c>
      <c r="O644" s="191">
        <v>7.2</v>
      </c>
    </row>
    <row r="645" spans="2:15" ht="17.25" x14ac:dyDescent="0.35">
      <c r="B645" s="172">
        <f t="shared" si="56"/>
        <v>637</v>
      </c>
      <c r="C645" s="173">
        <v>1</v>
      </c>
      <c r="D645" s="173">
        <v>27</v>
      </c>
      <c r="E645" s="174">
        <v>13</v>
      </c>
      <c r="F645" s="3">
        <f t="shared" si="55"/>
        <v>44.6</v>
      </c>
      <c r="G645" s="3">
        <f t="shared" si="57"/>
        <v>42.8</v>
      </c>
      <c r="H645" s="3">
        <f t="shared" si="58"/>
        <v>44.96</v>
      </c>
      <c r="I645" s="3">
        <f t="shared" si="59"/>
        <v>39.019999999999996</v>
      </c>
      <c r="J645" s="3">
        <f t="shared" si="60"/>
        <v>48.92</v>
      </c>
      <c r="K645" s="191">
        <v>7</v>
      </c>
      <c r="L645" s="3">
        <v>6</v>
      </c>
      <c r="M645" s="191">
        <v>7.2</v>
      </c>
      <c r="N645" s="191">
        <v>3.9</v>
      </c>
      <c r="O645" s="191">
        <v>9.4</v>
      </c>
    </row>
    <row r="646" spans="2:15" ht="17.25" x14ac:dyDescent="0.35">
      <c r="B646" s="172">
        <f t="shared" si="56"/>
        <v>638</v>
      </c>
      <c r="C646" s="173">
        <v>1</v>
      </c>
      <c r="D646" s="173">
        <v>27</v>
      </c>
      <c r="E646" s="174">
        <v>14</v>
      </c>
      <c r="F646" s="3">
        <f t="shared" si="55"/>
        <v>48.2</v>
      </c>
      <c r="G646" s="3">
        <f t="shared" si="57"/>
        <v>42.8</v>
      </c>
      <c r="H646" s="3">
        <f t="shared" si="58"/>
        <v>46.04</v>
      </c>
      <c r="I646" s="3">
        <f t="shared" si="59"/>
        <v>39.92</v>
      </c>
      <c r="J646" s="3">
        <f t="shared" si="60"/>
        <v>51.08</v>
      </c>
      <c r="K646" s="191">
        <v>9</v>
      </c>
      <c r="L646" s="3">
        <v>6</v>
      </c>
      <c r="M646" s="191">
        <v>7.8</v>
      </c>
      <c r="N646" s="191">
        <v>4.4000000000000004</v>
      </c>
      <c r="O646" s="191">
        <v>10.6</v>
      </c>
    </row>
    <row r="647" spans="2:15" ht="17.25" x14ac:dyDescent="0.35">
      <c r="B647" s="172">
        <f t="shared" si="56"/>
        <v>639</v>
      </c>
      <c r="C647" s="173">
        <v>1</v>
      </c>
      <c r="D647" s="173">
        <v>27</v>
      </c>
      <c r="E647" s="174">
        <v>15</v>
      </c>
      <c r="F647" s="3">
        <f t="shared" si="55"/>
        <v>50</v>
      </c>
      <c r="G647" s="3">
        <f t="shared" si="57"/>
        <v>46.4</v>
      </c>
      <c r="H647" s="3">
        <f t="shared" si="58"/>
        <v>44.06</v>
      </c>
      <c r="I647" s="3">
        <f t="shared" si="59"/>
        <v>42.08</v>
      </c>
      <c r="J647" s="3">
        <f t="shared" si="60"/>
        <v>53.06</v>
      </c>
      <c r="K647" s="191">
        <v>10</v>
      </c>
      <c r="L647" s="3">
        <v>8</v>
      </c>
      <c r="M647" s="191">
        <v>6.7</v>
      </c>
      <c r="N647" s="191">
        <v>5.6</v>
      </c>
      <c r="O647" s="191">
        <v>11.7</v>
      </c>
    </row>
    <row r="648" spans="2:15" ht="17.25" x14ac:dyDescent="0.35">
      <c r="B648" s="172">
        <f t="shared" si="56"/>
        <v>640</v>
      </c>
      <c r="C648" s="173">
        <v>1</v>
      </c>
      <c r="D648" s="173">
        <v>27</v>
      </c>
      <c r="E648" s="174">
        <v>16</v>
      </c>
      <c r="F648" s="3">
        <f t="shared" si="55"/>
        <v>48.2</v>
      </c>
      <c r="G648" s="3">
        <f t="shared" si="57"/>
        <v>44.6</v>
      </c>
      <c r="H648" s="3">
        <f t="shared" si="58"/>
        <v>42.980000000000004</v>
      </c>
      <c r="I648" s="3">
        <f t="shared" si="59"/>
        <v>42.980000000000004</v>
      </c>
      <c r="J648" s="3">
        <f t="shared" si="60"/>
        <v>53.96</v>
      </c>
      <c r="K648" s="191">
        <v>9</v>
      </c>
      <c r="L648" s="3">
        <v>7</v>
      </c>
      <c r="M648" s="191">
        <v>6.1</v>
      </c>
      <c r="N648" s="191">
        <v>6.1</v>
      </c>
      <c r="O648" s="191">
        <v>12.2</v>
      </c>
    </row>
    <row r="649" spans="2:15" ht="17.25" x14ac:dyDescent="0.35">
      <c r="B649" s="172">
        <f t="shared" si="56"/>
        <v>641</v>
      </c>
      <c r="C649" s="173">
        <v>1</v>
      </c>
      <c r="D649" s="173">
        <v>27</v>
      </c>
      <c r="E649" s="174">
        <v>17</v>
      </c>
      <c r="F649" s="3">
        <f t="shared" si="55"/>
        <v>42.8</v>
      </c>
      <c r="G649" s="3">
        <f t="shared" si="57"/>
        <v>42.8</v>
      </c>
      <c r="H649" s="3">
        <f t="shared" si="58"/>
        <v>41</v>
      </c>
      <c r="I649" s="3">
        <f t="shared" si="59"/>
        <v>39.019999999999996</v>
      </c>
      <c r="J649" s="3">
        <f t="shared" si="60"/>
        <v>50</v>
      </c>
      <c r="K649" s="191">
        <v>6</v>
      </c>
      <c r="L649" s="3">
        <v>6</v>
      </c>
      <c r="M649" s="191">
        <v>5</v>
      </c>
      <c r="N649" s="191">
        <v>3.9</v>
      </c>
      <c r="O649" s="191">
        <v>10</v>
      </c>
    </row>
    <row r="650" spans="2:15" ht="17.25" x14ac:dyDescent="0.35">
      <c r="B650" s="172">
        <f t="shared" si="56"/>
        <v>642</v>
      </c>
      <c r="C650" s="173">
        <v>1</v>
      </c>
      <c r="D650" s="173">
        <v>27</v>
      </c>
      <c r="E650" s="174">
        <v>18</v>
      </c>
      <c r="F650" s="3">
        <f t="shared" ref="F650:F713" si="61">(9/5)*K650+32</f>
        <v>39.200000000000003</v>
      </c>
      <c r="G650" s="3">
        <f t="shared" si="57"/>
        <v>33.799999999999997</v>
      </c>
      <c r="H650" s="3">
        <f t="shared" si="58"/>
        <v>42.08</v>
      </c>
      <c r="I650" s="3">
        <f t="shared" si="59"/>
        <v>35.96</v>
      </c>
      <c r="J650" s="3">
        <f t="shared" si="60"/>
        <v>42.08</v>
      </c>
      <c r="K650" s="191">
        <v>4</v>
      </c>
      <c r="L650" s="3">
        <v>1</v>
      </c>
      <c r="M650" s="191">
        <v>5.6</v>
      </c>
      <c r="N650" s="191">
        <v>2.2000000000000002</v>
      </c>
      <c r="O650" s="191">
        <v>5.6</v>
      </c>
    </row>
    <row r="651" spans="2:15" ht="17.25" x14ac:dyDescent="0.35">
      <c r="B651" s="172">
        <f t="shared" ref="B651:B714" si="62">B650+1</f>
        <v>643</v>
      </c>
      <c r="C651" s="173">
        <v>1</v>
      </c>
      <c r="D651" s="173">
        <v>27</v>
      </c>
      <c r="E651" s="174">
        <v>19</v>
      </c>
      <c r="F651" s="3">
        <f t="shared" si="61"/>
        <v>39.200000000000003</v>
      </c>
      <c r="G651" s="3">
        <f t="shared" si="57"/>
        <v>37.4</v>
      </c>
      <c r="H651" s="3">
        <f t="shared" si="58"/>
        <v>41</v>
      </c>
      <c r="I651" s="3">
        <f t="shared" si="59"/>
        <v>30.92</v>
      </c>
      <c r="J651" s="3">
        <f t="shared" si="60"/>
        <v>37.94</v>
      </c>
      <c r="K651" s="191">
        <v>4</v>
      </c>
      <c r="L651" s="3">
        <v>3</v>
      </c>
      <c r="M651" s="191">
        <v>5</v>
      </c>
      <c r="N651" s="191">
        <v>-0.6</v>
      </c>
      <c r="O651" s="191">
        <v>3.3</v>
      </c>
    </row>
    <row r="652" spans="2:15" ht="17.25" x14ac:dyDescent="0.35">
      <c r="B652" s="172">
        <f t="shared" si="62"/>
        <v>644</v>
      </c>
      <c r="C652" s="173">
        <v>1</v>
      </c>
      <c r="D652" s="173">
        <v>27</v>
      </c>
      <c r="E652" s="174">
        <v>20</v>
      </c>
      <c r="F652" s="3">
        <f t="shared" si="61"/>
        <v>39.200000000000003</v>
      </c>
      <c r="G652" s="3">
        <f t="shared" si="57"/>
        <v>33.799999999999997</v>
      </c>
      <c r="H652" s="3">
        <f t="shared" si="58"/>
        <v>39.92</v>
      </c>
      <c r="I652" s="3">
        <f t="shared" si="59"/>
        <v>30.92</v>
      </c>
      <c r="J652" s="3">
        <f t="shared" si="60"/>
        <v>33.979999999999997</v>
      </c>
      <c r="K652" s="191">
        <v>4</v>
      </c>
      <c r="L652" s="3">
        <v>1</v>
      </c>
      <c r="M652" s="191">
        <v>4.4000000000000004</v>
      </c>
      <c r="N652" s="191">
        <v>-0.6</v>
      </c>
      <c r="O652" s="191">
        <v>1.1000000000000001</v>
      </c>
    </row>
    <row r="653" spans="2:15" ht="17.25" x14ac:dyDescent="0.35">
      <c r="B653" s="172">
        <f t="shared" si="62"/>
        <v>645</v>
      </c>
      <c r="C653" s="173">
        <v>1</v>
      </c>
      <c r="D653" s="173">
        <v>27</v>
      </c>
      <c r="E653" s="174">
        <v>21</v>
      </c>
      <c r="F653" s="3">
        <f t="shared" si="61"/>
        <v>37.4</v>
      </c>
      <c r="G653" s="3">
        <f t="shared" si="57"/>
        <v>32</v>
      </c>
      <c r="H653" s="3">
        <f t="shared" si="58"/>
        <v>39.019999999999996</v>
      </c>
      <c r="I653" s="3">
        <f t="shared" si="59"/>
        <v>26.96</v>
      </c>
      <c r="J653" s="3">
        <f t="shared" si="60"/>
        <v>33.979999999999997</v>
      </c>
      <c r="K653" s="191">
        <v>3</v>
      </c>
      <c r="L653" s="3">
        <v>0</v>
      </c>
      <c r="M653" s="191">
        <v>3.9</v>
      </c>
      <c r="N653" s="191">
        <v>-2.8</v>
      </c>
      <c r="O653" s="191">
        <v>1.1000000000000001</v>
      </c>
    </row>
    <row r="654" spans="2:15" ht="17.25" x14ac:dyDescent="0.35">
      <c r="B654" s="172">
        <f t="shared" si="62"/>
        <v>646</v>
      </c>
      <c r="C654" s="173">
        <v>1</v>
      </c>
      <c r="D654" s="173">
        <v>27</v>
      </c>
      <c r="E654" s="174">
        <v>22</v>
      </c>
      <c r="F654" s="3">
        <f t="shared" si="61"/>
        <v>37.4</v>
      </c>
      <c r="G654" s="3">
        <f t="shared" si="57"/>
        <v>32</v>
      </c>
      <c r="H654" s="3">
        <f t="shared" si="58"/>
        <v>39.019999999999996</v>
      </c>
      <c r="I654" s="3">
        <f t="shared" si="59"/>
        <v>26.060000000000002</v>
      </c>
      <c r="J654" s="3">
        <f t="shared" si="60"/>
        <v>33.08</v>
      </c>
      <c r="K654" s="191">
        <v>3</v>
      </c>
      <c r="L654" s="3">
        <v>0</v>
      </c>
      <c r="M654" s="191">
        <v>3.9</v>
      </c>
      <c r="N654" s="191">
        <v>-3.3</v>
      </c>
      <c r="O654" s="191">
        <v>0.6</v>
      </c>
    </row>
    <row r="655" spans="2:15" ht="17.25" x14ac:dyDescent="0.35">
      <c r="B655" s="172">
        <f t="shared" si="62"/>
        <v>647</v>
      </c>
      <c r="C655" s="173">
        <v>1</v>
      </c>
      <c r="D655" s="173">
        <v>27</v>
      </c>
      <c r="E655" s="174">
        <v>23</v>
      </c>
      <c r="F655" s="3">
        <f t="shared" si="61"/>
        <v>37.4</v>
      </c>
      <c r="G655" s="3">
        <f t="shared" si="57"/>
        <v>30.2</v>
      </c>
      <c r="H655" s="3">
        <f t="shared" si="58"/>
        <v>39.019999999999996</v>
      </c>
      <c r="I655" s="3">
        <f t="shared" si="59"/>
        <v>23</v>
      </c>
      <c r="J655" s="3">
        <f t="shared" si="60"/>
        <v>33.08</v>
      </c>
      <c r="K655" s="191">
        <v>3</v>
      </c>
      <c r="L655" s="3">
        <v>-1</v>
      </c>
      <c r="M655" s="191">
        <v>3.9</v>
      </c>
      <c r="N655" s="191">
        <v>-5</v>
      </c>
      <c r="O655" s="191">
        <v>0.6</v>
      </c>
    </row>
    <row r="656" spans="2:15" ht="17.25" x14ac:dyDescent="0.35">
      <c r="B656" s="172">
        <f t="shared" si="62"/>
        <v>648</v>
      </c>
      <c r="C656" s="173">
        <v>1</v>
      </c>
      <c r="D656" s="173">
        <v>27</v>
      </c>
      <c r="E656" s="174">
        <v>24</v>
      </c>
      <c r="F656" s="3">
        <f t="shared" si="61"/>
        <v>37.4</v>
      </c>
      <c r="G656" s="3">
        <f t="shared" si="57"/>
        <v>30.2</v>
      </c>
      <c r="H656" s="3">
        <f t="shared" si="58"/>
        <v>39.92</v>
      </c>
      <c r="I656" s="3">
        <f t="shared" si="59"/>
        <v>21.92</v>
      </c>
      <c r="J656" s="3">
        <f t="shared" si="60"/>
        <v>28.94</v>
      </c>
      <c r="K656" s="191">
        <v>3</v>
      </c>
      <c r="L656" s="3">
        <v>-1</v>
      </c>
      <c r="M656" s="191">
        <v>4.4000000000000004</v>
      </c>
      <c r="N656" s="191">
        <v>-5.6</v>
      </c>
      <c r="O656" s="191">
        <v>-1.7</v>
      </c>
    </row>
    <row r="657" spans="2:15" ht="17.25" x14ac:dyDescent="0.35">
      <c r="B657" s="172">
        <f t="shared" si="62"/>
        <v>649</v>
      </c>
      <c r="C657" s="173">
        <v>1</v>
      </c>
      <c r="D657" s="173">
        <v>28</v>
      </c>
      <c r="E657" s="174">
        <v>1</v>
      </c>
      <c r="F657" s="3">
        <f t="shared" si="61"/>
        <v>37.4</v>
      </c>
      <c r="G657" s="3">
        <f t="shared" si="57"/>
        <v>30.2</v>
      </c>
      <c r="H657" s="3">
        <f t="shared" si="58"/>
        <v>39.92</v>
      </c>
      <c r="I657" s="3">
        <f t="shared" si="59"/>
        <v>19.04</v>
      </c>
      <c r="J657" s="3">
        <f t="shared" si="60"/>
        <v>28.94</v>
      </c>
      <c r="K657" s="191">
        <v>3</v>
      </c>
      <c r="L657" s="3">
        <v>-1</v>
      </c>
      <c r="M657" s="191">
        <v>4.4000000000000004</v>
      </c>
      <c r="N657" s="191">
        <v>-7.2</v>
      </c>
      <c r="O657" s="191">
        <v>-1.7</v>
      </c>
    </row>
    <row r="658" spans="2:15" ht="17.25" x14ac:dyDescent="0.35">
      <c r="B658" s="172">
        <f t="shared" si="62"/>
        <v>650</v>
      </c>
      <c r="C658" s="173">
        <v>1</v>
      </c>
      <c r="D658" s="173">
        <v>28</v>
      </c>
      <c r="E658" s="174">
        <v>2</v>
      </c>
      <c r="F658" s="3">
        <f t="shared" si="61"/>
        <v>33.799999999999997</v>
      </c>
      <c r="G658" s="3">
        <f t="shared" si="57"/>
        <v>32</v>
      </c>
      <c r="H658" s="3">
        <f t="shared" si="58"/>
        <v>39.019999999999996</v>
      </c>
      <c r="I658" s="3">
        <f t="shared" si="59"/>
        <v>19.939999999999998</v>
      </c>
      <c r="J658" s="3">
        <f t="shared" si="60"/>
        <v>28.04</v>
      </c>
      <c r="K658" s="191">
        <v>1</v>
      </c>
      <c r="L658" s="3">
        <v>0</v>
      </c>
      <c r="M658" s="191">
        <v>3.9</v>
      </c>
      <c r="N658" s="191">
        <v>-6.7</v>
      </c>
      <c r="O658" s="191">
        <v>-2.2000000000000002</v>
      </c>
    </row>
    <row r="659" spans="2:15" ht="17.25" x14ac:dyDescent="0.35">
      <c r="B659" s="172">
        <f t="shared" si="62"/>
        <v>651</v>
      </c>
      <c r="C659" s="173">
        <v>1</v>
      </c>
      <c r="D659" s="173">
        <v>28</v>
      </c>
      <c r="E659" s="174">
        <v>3</v>
      </c>
      <c r="F659" s="3">
        <f t="shared" si="61"/>
        <v>35.6</v>
      </c>
      <c r="G659" s="3">
        <f t="shared" si="57"/>
        <v>33.799999999999997</v>
      </c>
      <c r="H659" s="3">
        <f t="shared" si="58"/>
        <v>39.019999999999996</v>
      </c>
      <c r="I659" s="3">
        <f t="shared" si="59"/>
        <v>17.96</v>
      </c>
      <c r="J659" s="3">
        <f t="shared" si="60"/>
        <v>26.96</v>
      </c>
      <c r="K659" s="191">
        <v>2</v>
      </c>
      <c r="L659" s="3">
        <v>1</v>
      </c>
      <c r="M659" s="191">
        <v>3.9</v>
      </c>
      <c r="N659" s="191">
        <v>-7.8</v>
      </c>
      <c r="O659" s="191">
        <v>-2.8</v>
      </c>
    </row>
    <row r="660" spans="2:15" ht="17.25" x14ac:dyDescent="0.35">
      <c r="B660" s="172">
        <f t="shared" si="62"/>
        <v>652</v>
      </c>
      <c r="C660" s="173">
        <v>1</v>
      </c>
      <c r="D660" s="173">
        <v>28</v>
      </c>
      <c r="E660" s="174">
        <v>4</v>
      </c>
      <c r="F660" s="3">
        <f t="shared" si="61"/>
        <v>32</v>
      </c>
      <c r="G660" s="3">
        <f t="shared" si="57"/>
        <v>33.799999999999997</v>
      </c>
      <c r="H660" s="3">
        <f t="shared" si="58"/>
        <v>39.019999999999996</v>
      </c>
      <c r="I660" s="3">
        <f t="shared" si="59"/>
        <v>17.96</v>
      </c>
      <c r="J660" s="3">
        <f t="shared" si="60"/>
        <v>26.96</v>
      </c>
      <c r="K660" s="191">
        <v>0</v>
      </c>
      <c r="L660" s="3">
        <v>1</v>
      </c>
      <c r="M660" s="191">
        <v>3.9</v>
      </c>
      <c r="N660" s="191">
        <v>-7.8</v>
      </c>
      <c r="O660" s="191">
        <v>-2.8</v>
      </c>
    </row>
    <row r="661" spans="2:15" ht="17.25" x14ac:dyDescent="0.35">
      <c r="B661" s="172">
        <f t="shared" si="62"/>
        <v>653</v>
      </c>
      <c r="C661" s="173">
        <v>1</v>
      </c>
      <c r="D661" s="173">
        <v>28</v>
      </c>
      <c r="E661" s="174">
        <v>5</v>
      </c>
      <c r="F661" s="3">
        <f t="shared" si="61"/>
        <v>30.2</v>
      </c>
      <c r="G661" s="3">
        <f t="shared" si="57"/>
        <v>33.799999999999997</v>
      </c>
      <c r="H661" s="3">
        <f t="shared" si="58"/>
        <v>39.019999999999996</v>
      </c>
      <c r="I661" s="3">
        <f t="shared" si="59"/>
        <v>17.96</v>
      </c>
      <c r="J661" s="3">
        <f t="shared" si="60"/>
        <v>26.060000000000002</v>
      </c>
      <c r="K661" s="191">
        <v>-1</v>
      </c>
      <c r="L661" s="3">
        <v>1</v>
      </c>
      <c r="M661" s="191">
        <v>3.9</v>
      </c>
      <c r="N661" s="191">
        <v>-7.8</v>
      </c>
      <c r="O661" s="191">
        <v>-3.3</v>
      </c>
    </row>
    <row r="662" spans="2:15" ht="17.25" x14ac:dyDescent="0.35">
      <c r="B662" s="172">
        <f t="shared" si="62"/>
        <v>654</v>
      </c>
      <c r="C662" s="173">
        <v>1</v>
      </c>
      <c r="D662" s="173">
        <v>28</v>
      </c>
      <c r="E662" s="174">
        <v>6</v>
      </c>
      <c r="F662" s="3">
        <f t="shared" si="61"/>
        <v>30.2</v>
      </c>
      <c r="G662" s="3">
        <f t="shared" si="57"/>
        <v>33.799999999999997</v>
      </c>
      <c r="H662" s="3">
        <f t="shared" si="58"/>
        <v>39.019999999999996</v>
      </c>
      <c r="I662" s="3">
        <f t="shared" si="59"/>
        <v>15.98</v>
      </c>
      <c r="J662" s="3">
        <f t="shared" si="60"/>
        <v>28.04</v>
      </c>
      <c r="K662" s="191">
        <v>-1</v>
      </c>
      <c r="L662" s="3">
        <v>1</v>
      </c>
      <c r="M662" s="191">
        <v>3.9</v>
      </c>
      <c r="N662" s="191">
        <v>-8.9</v>
      </c>
      <c r="O662" s="191">
        <v>-2.2000000000000002</v>
      </c>
    </row>
    <row r="663" spans="2:15" ht="17.25" x14ac:dyDescent="0.35">
      <c r="B663" s="172">
        <f t="shared" si="62"/>
        <v>655</v>
      </c>
      <c r="C663" s="173">
        <v>1</v>
      </c>
      <c r="D663" s="173">
        <v>28</v>
      </c>
      <c r="E663" s="174">
        <v>7</v>
      </c>
      <c r="F663" s="3">
        <f t="shared" si="61"/>
        <v>30.2</v>
      </c>
      <c r="G663" s="3">
        <f t="shared" si="57"/>
        <v>33.799999999999997</v>
      </c>
      <c r="H663" s="3">
        <f t="shared" si="58"/>
        <v>37.94</v>
      </c>
      <c r="I663" s="3">
        <f t="shared" si="59"/>
        <v>17.059999999999999</v>
      </c>
      <c r="J663" s="3">
        <f t="shared" si="60"/>
        <v>24.98</v>
      </c>
      <c r="K663" s="191">
        <v>-1</v>
      </c>
      <c r="L663" s="3">
        <v>1</v>
      </c>
      <c r="M663" s="191">
        <v>3.3</v>
      </c>
      <c r="N663" s="191">
        <v>-8.3000000000000007</v>
      </c>
      <c r="O663" s="191">
        <v>-3.9</v>
      </c>
    </row>
    <row r="664" spans="2:15" ht="17.25" x14ac:dyDescent="0.35">
      <c r="B664" s="172">
        <f t="shared" si="62"/>
        <v>656</v>
      </c>
      <c r="C664" s="173">
        <v>1</v>
      </c>
      <c r="D664" s="173">
        <v>28</v>
      </c>
      <c r="E664" s="174">
        <v>8</v>
      </c>
      <c r="F664" s="3">
        <f t="shared" si="61"/>
        <v>30.2</v>
      </c>
      <c r="G664" s="3">
        <f t="shared" si="57"/>
        <v>33.799999999999997</v>
      </c>
      <c r="H664" s="3">
        <f t="shared" si="58"/>
        <v>39.019999999999996</v>
      </c>
      <c r="I664" s="3">
        <f t="shared" si="59"/>
        <v>17.96</v>
      </c>
      <c r="J664" s="3">
        <f t="shared" si="60"/>
        <v>30.02</v>
      </c>
      <c r="K664" s="191">
        <v>-1</v>
      </c>
      <c r="L664" s="3">
        <v>1</v>
      </c>
      <c r="M664" s="191">
        <v>3.9</v>
      </c>
      <c r="N664" s="191">
        <v>-7.8</v>
      </c>
      <c r="O664" s="191">
        <v>-1.1000000000000001</v>
      </c>
    </row>
    <row r="665" spans="2:15" ht="17.25" x14ac:dyDescent="0.35">
      <c r="B665" s="172">
        <f t="shared" si="62"/>
        <v>657</v>
      </c>
      <c r="C665" s="173">
        <v>1</v>
      </c>
      <c r="D665" s="173">
        <v>28</v>
      </c>
      <c r="E665" s="174">
        <v>9</v>
      </c>
      <c r="F665" s="3">
        <f t="shared" si="61"/>
        <v>33.799999999999997</v>
      </c>
      <c r="G665" s="3">
        <f t="shared" ref="G665:G728" si="63">(9/5)*L665+32</f>
        <v>33.799999999999997</v>
      </c>
      <c r="H665" s="3">
        <f t="shared" ref="H665:H728" si="64">(9/5)*M665+32</f>
        <v>41</v>
      </c>
      <c r="I665" s="3">
        <f t="shared" ref="I665:I728" si="65">(9/5)*N665+32</f>
        <v>24.08</v>
      </c>
      <c r="J665" s="3">
        <f t="shared" ref="J665:J728" si="66">(9/5)*O665+32</f>
        <v>35.96</v>
      </c>
      <c r="K665" s="191">
        <v>1</v>
      </c>
      <c r="L665" s="3">
        <v>1</v>
      </c>
      <c r="M665" s="191">
        <v>5</v>
      </c>
      <c r="N665" s="191">
        <v>-4.4000000000000004</v>
      </c>
      <c r="O665" s="191">
        <v>2.2000000000000002</v>
      </c>
    </row>
    <row r="666" spans="2:15" ht="17.25" x14ac:dyDescent="0.35">
      <c r="B666" s="172">
        <f t="shared" si="62"/>
        <v>658</v>
      </c>
      <c r="C666" s="173">
        <v>1</v>
      </c>
      <c r="D666" s="173">
        <v>28</v>
      </c>
      <c r="E666" s="174">
        <v>10</v>
      </c>
      <c r="F666" s="3">
        <f t="shared" si="61"/>
        <v>33.799999999999997</v>
      </c>
      <c r="G666" s="3">
        <f t="shared" si="63"/>
        <v>33.799999999999997</v>
      </c>
      <c r="H666" s="3">
        <f t="shared" si="64"/>
        <v>44.06</v>
      </c>
      <c r="I666" s="3">
        <f t="shared" si="65"/>
        <v>30.02</v>
      </c>
      <c r="J666" s="3">
        <f t="shared" si="66"/>
        <v>42.08</v>
      </c>
      <c r="K666" s="191">
        <v>1</v>
      </c>
      <c r="L666" s="3">
        <v>1</v>
      </c>
      <c r="M666" s="191">
        <v>6.7</v>
      </c>
      <c r="N666" s="191">
        <v>-1.1000000000000001</v>
      </c>
      <c r="O666" s="191">
        <v>5.6</v>
      </c>
    </row>
    <row r="667" spans="2:15" ht="17.25" x14ac:dyDescent="0.35">
      <c r="B667" s="172">
        <f t="shared" si="62"/>
        <v>659</v>
      </c>
      <c r="C667" s="173">
        <v>1</v>
      </c>
      <c r="D667" s="173">
        <v>28</v>
      </c>
      <c r="E667" s="174">
        <v>11</v>
      </c>
      <c r="F667" s="3">
        <f t="shared" si="61"/>
        <v>41</v>
      </c>
      <c r="G667" s="3">
        <f t="shared" si="63"/>
        <v>35.6</v>
      </c>
      <c r="H667" s="3">
        <f t="shared" si="64"/>
        <v>46.04</v>
      </c>
      <c r="I667" s="3">
        <f t="shared" si="65"/>
        <v>35.96</v>
      </c>
      <c r="J667" s="3">
        <f t="shared" si="66"/>
        <v>42.08</v>
      </c>
      <c r="K667" s="191">
        <v>5</v>
      </c>
      <c r="L667" s="3">
        <v>2</v>
      </c>
      <c r="M667" s="191">
        <v>7.8</v>
      </c>
      <c r="N667" s="191">
        <v>2.2000000000000002</v>
      </c>
      <c r="O667" s="191">
        <v>5.6</v>
      </c>
    </row>
    <row r="668" spans="2:15" ht="17.25" x14ac:dyDescent="0.35">
      <c r="B668" s="172">
        <f t="shared" si="62"/>
        <v>660</v>
      </c>
      <c r="C668" s="173">
        <v>1</v>
      </c>
      <c r="D668" s="173">
        <v>28</v>
      </c>
      <c r="E668" s="174">
        <v>12</v>
      </c>
      <c r="F668" s="3">
        <f t="shared" si="61"/>
        <v>44.6</v>
      </c>
      <c r="G668" s="3">
        <f t="shared" si="63"/>
        <v>39.200000000000003</v>
      </c>
      <c r="H668" s="3">
        <f t="shared" si="64"/>
        <v>46.94</v>
      </c>
      <c r="I668" s="3">
        <f t="shared" si="65"/>
        <v>35.96</v>
      </c>
      <c r="J668" s="3">
        <f t="shared" si="66"/>
        <v>44.96</v>
      </c>
      <c r="K668" s="191">
        <v>7</v>
      </c>
      <c r="L668" s="3">
        <v>4</v>
      </c>
      <c r="M668" s="191">
        <v>8.3000000000000007</v>
      </c>
      <c r="N668" s="191">
        <v>2.2000000000000002</v>
      </c>
      <c r="O668" s="191">
        <v>7.2</v>
      </c>
    </row>
    <row r="669" spans="2:15" ht="17.25" x14ac:dyDescent="0.35">
      <c r="B669" s="172">
        <f t="shared" si="62"/>
        <v>661</v>
      </c>
      <c r="C669" s="173">
        <v>1</v>
      </c>
      <c r="D669" s="173">
        <v>28</v>
      </c>
      <c r="E669" s="174">
        <v>13</v>
      </c>
      <c r="F669" s="3">
        <f t="shared" si="61"/>
        <v>48.2</v>
      </c>
      <c r="G669" s="3">
        <f t="shared" si="63"/>
        <v>41</v>
      </c>
      <c r="H669" s="3">
        <f t="shared" si="64"/>
        <v>48.019999999999996</v>
      </c>
      <c r="I669" s="3">
        <f t="shared" si="65"/>
        <v>42.980000000000004</v>
      </c>
      <c r="J669" s="3">
        <f t="shared" si="66"/>
        <v>48.019999999999996</v>
      </c>
      <c r="K669" s="191">
        <v>9</v>
      </c>
      <c r="L669" s="3">
        <v>5</v>
      </c>
      <c r="M669" s="191">
        <v>8.9</v>
      </c>
      <c r="N669" s="191">
        <v>6.1</v>
      </c>
      <c r="O669" s="191">
        <v>8.9</v>
      </c>
    </row>
    <row r="670" spans="2:15" ht="17.25" x14ac:dyDescent="0.35">
      <c r="B670" s="172">
        <f t="shared" si="62"/>
        <v>662</v>
      </c>
      <c r="C670" s="173">
        <v>1</v>
      </c>
      <c r="D670" s="173">
        <v>28</v>
      </c>
      <c r="E670" s="174">
        <v>14</v>
      </c>
      <c r="F670" s="3">
        <f t="shared" si="61"/>
        <v>48.2</v>
      </c>
      <c r="G670" s="3">
        <f t="shared" si="63"/>
        <v>44.6</v>
      </c>
      <c r="H670" s="3">
        <f t="shared" si="64"/>
        <v>48.019999999999996</v>
      </c>
      <c r="I670" s="3">
        <f t="shared" si="65"/>
        <v>46.94</v>
      </c>
      <c r="J670" s="3">
        <f t="shared" si="66"/>
        <v>50</v>
      </c>
      <c r="K670" s="191">
        <v>9</v>
      </c>
      <c r="L670" s="3">
        <v>7</v>
      </c>
      <c r="M670" s="191">
        <v>8.9</v>
      </c>
      <c r="N670" s="191">
        <v>8.3000000000000007</v>
      </c>
      <c r="O670" s="191">
        <v>10</v>
      </c>
    </row>
    <row r="671" spans="2:15" ht="17.25" x14ac:dyDescent="0.35">
      <c r="B671" s="172">
        <f t="shared" si="62"/>
        <v>663</v>
      </c>
      <c r="C671" s="173">
        <v>1</v>
      </c>
      <c r="D671" s="173">
        <v>28</v>
      </c>
      <c r="E671" s="174">
        <v>15</v>
      </c>
      <c r="F671" s="3">
        <f t="shared" si="61"/>
        <v>48.2</v>
      </c>
      <c r="G671" s="3">
        <f t="shared" si="63"/>
        <v>44.6</v>
      </c>
      <c r="H671" s="3">
        <f t="shared" si="64"/>
        <v>48.92</v>
      </c>
      <c r="I671" s="3">
        <f t="shared" si="65"/>
        <v>53.96</v>
      </c>
      <c r="J671" s="3">
        <f t="shared" si="66"/>
        <v>50</v>
      </c>
      <c r="K671" s="191">
        <v>9</v>
      </c>
      <c r="L671" s="3">
        <v>7</v>
      </c>
      <c r="M671" s="191">
        <v>9.4</v>
      </c>
      <c r="N671" s="191">
        <v>12.2</v>
      </c>
      <c r="O671" s="191">
        <v>10</v>
      </c>
    </row>
    <row r="672" spans="2:15" ht="17.25" x14ac:dyDescent="0.35">
      <c r="B672" s="172">
        <f t="shared" si="62"/>
        <v>664</v>
      </c>
      <c r="C672" s="173">
        <v>1</v>
      </c>
      <c r="D672" s="173">
        <v>28</v>
      </c>
      <c r="E672" s="174">
        <v>16</v>
      </c>
      <c r="F672" s="3">
        <f t="shared" si="61"/>
        <v>46.4</v>
      </c>
      <c r="G672" s="3">
        <f t="shared" si="63"/>
        <v>44.6</v>
      </c>
      <c r="H672" s="3">
        <f t="shared" si="64"/>
        <v>50</v>
      </c>
      <c r="I672" s="3">
        <f t="shared" si="65"/>
        <v>51.980000000000004</v>
      </c>
      <c r="J672" s="3">
        <f t="shared" si="66"/>
        <v>48.92</v>
      </c>
      <c r="K672" s="191">
        <v>8</v>
      </c>
      <c r="L672" s="3">
        <v>7</v>
      </c>
      <c r="M672" s="191">
        <v>10</v>
      </c>
      <c r="N672" s="191">
        <v>11.1</v>
      </c>
      <c r="O672" s="191">
        <v>9.4</v>
      </c>
    </row>
    <row r="673" spans="2:15" ht="17.25" x14ac:dyDescent="0.35">
      <c r="B673" s="172">
        <f t="shared" si="62"/>
        <v>665</v>
      </c>
      <c r="C673" s="173">
        <v>1</v>
      </c>
      <c r="D673" s="173">
        <v>28</v>
      </c>
      <c r="E673" s="174">
        <v>17</v>
      </c>
      <c r="F673" s="3">
        <f t="shared" si="61"/>
        <v>44.6</v>
      </c>
      <c r="G673" s="3">
        <f t="shared" si="63"/>
        <v>42.8</v>
      </c>
      <c r="H673" s="3">
        <f t="shared" si="64"/>
        <v>48.92</v>
      </c>
      <c r="I673" s="3">
        <f t="shared" si="65"/>
        <v>48.92</v>
      </c>
      <c r="J673" s="3">
        <f t="shared" si="66"/>
        <v>48.019999999999996</v>
      </c>
      <c r="K673" s="191">
        <v>7</v>
      </c>
      <c r="L673" s="3">
        <v>6</v>
      </c>
      <c r="M673" s="191">
        <v>9.4</v>
      </c>
      <c r="N673" s="191">
        <v>9.4</v>
      </c>
      <c r="O673" s="191">
        <v>8.9</v>
      </c>
    </row>
    <row r="674" spans="2:15" ht="17.25" x14ac:dyDescent="0.35">
      <c r="B674" s="172">
        <f t="shared" si="62"/>
        <v>666</v>
      </c>
      <c r="C674" s="173">
        <v>1</v>
      </c>
      <c r="D674" s="173">
        <v>28</v>
      </c>
      <c r="E674" s="174">
        <v>18</v>
      </c>
      <c r="F674" s="3">
        <f t="shared" si="61"/>
        <v>41</v>
      </c>
      <c r="G674" s="3">
        <f t="shared" si="63"/>
        <v>41</v>
      </c>
      <c r="H674" s="3">
        <f t="shared" si="64"/>
        <v>46.94</v>
      </c>
      <c r="I674" s="3">
        <f t="shared" si="65"/>
        <v>48.92</v>
      </c>
      <c r="J674" s="3">
        <f t="shared" si="66"/>
        <v>42.980000000000004</v>
      </c>
      <c r="K674" s="191">
        <v>5</v>
      </c>
      <c r="L674" s="3">
        <v>5</v>
      </c>
      <c r="M674" s="191">
        <v>8.3000000000000007</v>
      </c>
      <c r="N674" s="191">
        <v>9.4</v>
      </c>
      <c r="O674" s="191">
        <v>6.1</v>
      </c>
    </row>
    <row r="675" spans="2:15" ht="17.25" x14ac:dyDescent="0.35">
      <c r="B675" s="172">
        <f t="shared" si="62"/>
        <v>667</v>
      </c>
      <c r="C675" s="173">
        <v>1</v>
      </c>
      <c r="D675" s="173">
        <v>28</v>
      </c>
      <c r="E675" s="174">
        <v>19</v>
      </c>
      <c r="F675" s="3">
        <f t="shared" si="61"/>
        <v>41</v>
      </c>
      <c r="G675" s="3">
        <f t="shared" si="63"/>
        <v>39.200000000000003</v>
      </c>
      <c r="H675" s="3">
        <f t="shared" si="64"/>
        <v>44.06</v>
      </c>
      <c r="I675" s="3">
        <f t="shared" si="65"/>
        <v>46.04</v>
      </c>
      <c r="J675" s="3">
        <f t="shared" si="66"/>
        <v>42.980000000000004</v>
      </c>
      <c r="K675" s="191">
        <v>5</v>
      </c>
      <c r="L675" s="3">
        <v>4</v>
      </c>
      <c r="M675" s="191">
        <v>6.7</v>
      </c>
      <c r="N675" s="191">
        <v>7.8</v>
      </c>
      <c r="O675" s="191">
        <v>6.1</v>
      </c>
    </row>
    <row r="676" spans="2:15" ht="17.25" x14ac:dyDescent="0.35">
      <c r="B676" s="172">
        <f t="shared" si="62"/>
        <v>668</v>
      </c>
      <c r="C676" s="173">
        <v>1</v>
      </c>
      <c r="D676" s="173">
        <v>28</v>
      </c>
      <c r="E676" s="174">
        <v>20</v>
      </c>
      <c r="F676" s="3">
        <f t="shared" si="61"/>
        <v>39.200000000000003</v>
      </c>
      <c r="G676" s="3">
        <f t="shared" si="63"/>
        <v>39.200000000000003</v>
      </c>
      <c r="H676" s="3">
        <f t="shared" si="64"/>
        <v>42.980000000000004</v>
      </c>
      <c r="I676" s="3">
        <f t="shared" si="65"/>
        <v>46.94</v>
      </c>
      <c r="J676" s="3">
        <f t="shared" si="66"/>
        <v>39.92</v>
      </c>
      <c r="K676" s="191">
        <v>4</v>
      </c>
      <c r="L676" s="3">
        <v>4</v>
      </c>
      <c r="M676" s="191">
        <v>6.1</v>
      </c>
      <c r="N676" s="191">
        <v>8.3000000000000007</v>
      </c>
      <c r="O676" s="191">
        <v>4.4000000000000004</v>
      </c>
    </row>
    <row r="677" spans="2:15" ht="17.25" x14ac:dyDescent="0.35">
      <c r="B677" s="172">
        <f t="shared" si="62"/>
        <v>669</v>
      </c>
      <c r="C677" s="173">
        <v>1</v>
      </c>
      <c r="D677" s="173">
        <v>28</v>
      </c>
      <c r="E677" s="174">
        <v>21</v>
      </c>
      <c r="F677" s="3">
        <f t="shared" si="61"/>
        <v>41</v>
      </c>
      <c r="G677" s="3">
        <f t="shared" si="63"/>
        <v>35.6</v>
      </c>
      <c r="H677" s="3">
        <f t="shared" si="64"/>
        <v>42.980000000000004</v>
      </c>
      <c r="I677" s="3">
        <f t="shared" si="65"/>
        <v>48.019999999999996</v>
      </c>
      <c r="J677" s="3">
        <f t="shared" si="66"/>
        <v>39.019999999999996</v>
      </c>
      <c r="K677" s="191">
        <v>5</v>
      </c>
      <c r="L677" s="3">
        <v>2</v>
      </c>
      <c r="M677" s="191">
        <v>6.1</v>
      </c>
      <c r="N677" s="191">
        <v>8.9</v>
      </c>
      <c r="O677" s="191">
        <v>3.9</v>
      </c>
    </row>
    <row r="678" spans="2:15" ht="17.25" x14ac:dyDescent="0.35">
      <c r="B678" s="172">
        <f t="shared" si="62"/>
        <v>670</v>
      </c>
      <c r="C678" s="173">
        <v>1</v>
      </c>
      <c r="D678" s="173">
        <v>28</v>
      </c>
      <c r="E678" s="174">
        <v>22</v>
      </c>
      <c r="F678" s="3">
        <f t="shared" si="61"/>
        <v>39.200000000000003</v>
      </c>
      <c r="G678" s="3">
        <f t="shared" si="63"/>
        <v>37.4</v>
      </c>
      <c r="H678" s="3">
        <f t="shared" si="64"/>
        <v>42.08</v>
      </c>
      <c r="I678" s="3">
        <f t="shared" si="65"/>
        <v>46.04</v>
      </c>
      <c r="J678" s="3">
        <f t="shared" si="66"/>
        <v>37.94</v>
      </c>
      <c r="K678" s="191">
        <v>4</v>
      </c>
      <c r="L678" s="3">
        <v>3</v>
      </c>
      <c r="M678" s="191">
        <v>5.6</v>
      </c>
      <c r="N678" s="191">
        <v>7.8</v>
      </c>
      <c r="O678" s="191">
        <v>3.3</v>
      </c>
    </row>
    <row r="679" spans="2:15" ht="17.25" x14ac:dyDescent="0.35">
      <c r="B679" s="172">
        <f t="shared" si="62"/>
        <v>671</v>
      </c>
      <c r="C679" s="173">
        <v>1</v>
      </c>
      <c r="D679" s="173">
        <v>28</v>
      </c>
      <c r="E679" s="174">
        <v>23</v>
      </c>
      <c r="F679" s="3">
        <f t="shared" si="61"/>
        <v>39.200000000000003</v>
      </c>
      <c r="G679" s="3">
        <f t="shared" si="63"/>
        <v>35.6</v>
      </c>
      <c r="H679" s="3">
        <f t="shared" si="64"/>
        <v>41</v>
      </c>
      <c r="I679" s="3">
        <f t="shared" si="65"/>
        <v>46.94</v>
      </c>
      <c r="J679" s="3">
        <f t="shared" si="66"/>
        <v>35.96</v>
      </c>
      <c r="K679" s="191">
        <v>4</v>
      </c>
      <c r="L679" s="3">
        <v>2</v>
      </c>
      <c r="M679" s="191">
        <v>5</v>
      </c>
      <c r="N679" s="191">
        <v>8.3000000000000007</v>
      </c>
      <c r="O679" s="191">
        <v>2.2000000000000002</v>
      </c>
    </row>
    <row r="680" spans="2:15" ht="17.25" x14ac:dyDescent="0.35">
      <c r="B680" s="172">
        <f t="shared" si="62"/>
        <v>672</v>
      </c>
      <c r="C680" s="173">
        <v>1</v>
      </c>
      <c r="D680" s="173">
        <v>28</v>
      </c>
      <c r="E680" s="174">
        <v>24</v>
      </c>
      <c r="F680" s="3">
        <f t="shared" si="61"/>
        <v>39.200000000000003</v>
      </c>
      <c r="G680" s="3">
        <f t="shared" si="63"/>
        <v>37.4</v>
      </c>
      <c r="H680" s="3">
        <f t="shared" si="64"/>
        <v>39.019999999999996</v>
      </c>
      <c r="I680" s="3">
        <f t="shared" si="65"/>
        <v>44.96</v>
      </c>
      <c r="J680" s="3">
        <f t="shared" si="66"/>
        <v>35.06</v>
      </c>
      <c r="K680" s="191">
        <v>4</v>
      </c>
      <c r="L680" s="3">
        <v>3</v>
      </c>
      <c r="M680" s="191">
        <v>3.9</v>
      </c>
      <c r="N680" s="191">
        <v>7.2</v>
      </c>
      <c r="O680" s="191">
        <v>1.7</v>
      </c>
    </row>
    <row r="681" spans="2:15" ht="17.25" x14ac:dyDescent="0.35">
      <c r="B681" s="172">
        <f t="shared" si="62"/>
        <v>673</v>
      </c>
      <c r="C681" s="173">
        <v>1</v>
      </c>
      <c r="D681" s="173">
        <v>29</v>
      </c>
      <c r="E681" s="174">
        <v>1</v>
      </c>
      <c r="F681" s="3">
        <f t="shared" si="61"/>
        <v>35.6</v>
      </c>
      <c r="G681" s="3">
        <f t="shared" si="63"/>
        <v>35.6</v>
      </c>
      <c r="H681" s="3">
        <f t="shared" si="64"/>
        <v>37.04</v>
      </c>
      <c r="I681" s="3">
        <f t="shared" si="65"/>
        <v>44.06</v>
      </c>
      <c r="J681" s="3">
        <f t="shared" si="66"/>
        <v>32</v>
      </c>
      <c r="K681" s="191">
        <v>2</v>
      </c>
      <c r="L681" s="3">
        <v>2</v>
      </c>
      <c r="M681" s="191">
        <v>2.8</v>
      </c>
      <c r="N681" s="191">
        <v>6.7</v>
      </c>
      <c r="O681" s="191">
        <v>0</v>
      </c>
    </row>
    <row r="682" spans="2:15" ht="17.25" x14ac:dyDescent="0.35">
      <c r="B682" s="172">
        <f t="shared" si="62"/>
        <v>674</v>
      </c>
      <c r="C682" s="173">
        <v>1</v>
      </c>
      <c r="D682" s="173">
        <v>29</v>
      </c>
      <c r="E682" s="174">
        <v>2</v>
      </c>
      <c r="F682" s="3">
        <f t="shared" si="61"/>
        <v>32</v>
      </c>
      <c r="G682" s="3">
        <f t="shared" si="63"/>
        <v>37.4</v>
      </c>
      <c r="H682" s="3">
        <f t="shared" si="64"/>
        <v>37.04</v>
      </c>
      <c r="I682" s="3">
        <f t="shared" si="65"/>
        <v>44.06</v>
      </c>
      <c r="J682" s="3">
        <f t="shared" si="66"/>
        <v>33.08</v>
      </c>
      <c r="K682" s="191">
        <v>0</v>
      </c>
      <c r="L682" s="3">
        <v>3</v>
      </c>
      <c r="M682" s="191">
        <v>2.8</v>
      </c>
      <c r="N682" s="191">
        <v>6.7</v>
      </c>
      <c r="O682" s="191">
        <v>0.6</v>
      </c>
    </row>
    <row r="683" spans="2:15" ht="17.25" x14ac:dyDescent="0.35">
      <c r="B683" s="172">
        <f t="shared" si="62"/>
        <v>675</v>
      </c>
      <c r="C683" s="173">
        <v>1</v>
      </c>
      <c r="D683" s="173">
        <v>29</v>
      </c>
      <c r="E683" s="174">
        <v>3</v>
      </c>
      <c r="F683" s="3">
        <f t="shared" si="61"/>
        <v>32</v>
      </c>
      <c r="G683" s="3">
        <f t="shared" si="63"/>
        <v>35.6</v>
      </c>
      <c r="H683" s="3">
        <f t="shared" si="64"/>
        <v>35.06</v>
      </c>
      <c r="I683" s="3">
        <f t="shared" si="65"/>
        <v>42.980000000000004</v>
      </c>
      <c r="J683" s="3">
        <f t="shared" si="66"/>
        <v>26.96</v>
      </c>
      <c r="K683" s="191">
        <v>0</v>
      </c>
      <c r="L683" s="3">
        <v>2</v>
      </c>
      <c r="M683" s="191">
        <v>1.7</v>
      </c>
      <c r="N683" s="191">
        <v>6.1</v>
      </c>
      <c r="O683" s="191">
        <v>-2.8</v>
      </c>
    </row>
    <row r="684" spans="2:15" ht="17.25" x14ac:dyDescent="0.35">
      <c r="B684" s="172">
        <f t="shared" si="62"/>
        <v>676</v>
      </c>
      <c r="C684" s="173">
        <v>1</v>
      </c>
      <c r="D684" s="173">
        <v>29</v>
      </c>
      <c r="E684" s="174">
        <v>4</v>
      </c>
      <c r="F684" s="3">
        <f t="shared" si="61"/>
        <v>33.799999999999997</v>
      </c>
      <c r="G684" s="3">
        <f t="shared" si="63"/>
        <v>35.6</v>
      </c>
      <c r="H684" s="3">
        <f t="shared" si="64"/>
        <v>35.96</v>
      </c>
      <c r="I684" s="3">
        <f t="shared" si="65"/>
        <v>42.08</v>
      </c>
      <c r="J684" s="3">
        <f t="shared" si="66"/>
        <v>28.04</v>
      </c>
      <c r="K684" s="191">
        <v>1</v>
      </c>
      <c r="L684" s="3">
        <v>2</v>
      </c>
      <c r="M684" s="191">
        <v>2.2000000000000002</v>
      </c>
      <c r="N684" s="191">
        <v>5.6</v>
      </c>
      <c r="O684" s="191">
        <v>-2.2000000000000002</v>
      </c>
    </row>
    <row r="685" spans="2:15" ht="17.25" x14ac:dyDescent="0.35">
      <c r="B685" s="172">
        <f t="shared" si="62"/>
        <v>677</v>
      </c>
      <c r="C685" s="173">
        <v>1</v>
      </c>
      <c r="D685" s="173">
        <v>29</v>
      </c>
      <c r="E685" s="174">
        <v>5</v>
      </c>
      <c r="F685" s="3">
        <f t="shared" si="61"/>
        <v>35.6</v>
      </c>
      <c r="G685" s="3">
        <f t="shared" si="63"/>
        <v>33.799999999999997</v>
      </c>
      <c r="H685" s="3">
        <f t="shared" si="64"/>
        <v>33.979999999999997</v>
      </c>
      <c r="I685" s="3">
        <f t="shared" si="65"/>
        <v>41</v>
      </c>
      <c r="J685" s="3">
        <f t="shared" si="66"/>
        <v>30.02</v>
      </c>
      <c r="K685" s="191">
        <v>2</v>
      </c>
      <c r="L685" s="3">
        <v>1</v>
      </c>
      <c r="M685" s="191">
        <v>1.1000000000000001</v>
      </c>
      <c r="N685" s="191">
        <v>5</v>
      </c>
      <c r="O685" s="191">
        <v>-1.1000000000000001</v>
      </c>
    </row>
    <row r="686" spans="2:15" ht="17.25" x14ac:dyDescent="0.35">
      <c r="B686" s="172">
        <f t="shared" si="62"/>
        <v>678</v>
      </c>
      <c r="C686" s="173">
        <v>1</v>
      </c>
      <c r="D686" s="173">
        <v>29</v>
      </c>
      <c r="E686" s="174">
        <v>6</v>
      </c>
      <c r="F686" s="3">
        <f t="shared" si="61"/>
        <v>35.6</v>
      </c>
      <c r="G686" s="3">
        <f t="shared" si="63"/>
        <v>33.799999999999997</v>
      </c>
      <c r="H686" s="3">
        <f t="shared" si="64"/>
        <v>33.979999999999997</v>
      </c>
      <c r="I686" s="3">
        <f t="shared" si="65"/>
        <v>39.92</v>
      </c>
      <c r="J686" s="3">
        <f t="shared" si="66"/>
        <v>33.979999999999997</v>
      </c>
      <c r="K686" s="191">
        <v>2</v>
      </c>
      <c r="L686" s="3">
        <v>1</v>
      </c>
      <c r="M686" s="191">
        <v>1.1000000000000001</v>
      </c>
      <c r="N686" s="191">
        <v>4.4000000000000004</v>
      </c>
      <c r="O686" s="191">
        <v>1.1000000000000001</v>
      </c>
    </row>
    <row r="687" spans="2:15" ht="17.25" x14ac:dyDescent="0.35">
      <c r="B687" s="172">
        <f t="shared" si="62"/>
        <v>679</v>
      </c>
      <c r="C687" s="173">
        <v>1</v>
      </c>
      <c r="D687" s="173">
        <v>29</v>
      </c>
      <c r="E687" s="174">
        <v>7</v>
      </c>
      <c r="F687" s="3">
        <f t="shared" si="61"/>
        <v>33.799999999999997</v>
      </c>
      <c r="G687" s="3">
        <f t="shared" si="63"/>
        <v>30.2</v>
      </c>
      <c r="H687" s="3">
        <f t="shared" si="64"/>
        <v>35.06</v>
      </c>
      <c r="I687" s="3">
        <f t="shared" si="65"/>
        <v>37.94</v>
      </c>
      <c r="J687" s="3">
        <f t="shared" si="66"/>
        <v>28.94</v>
      </c>
      <c r="K687" s="191">
        <v>1</v>
      </c>
      <c r="L687" s="3">
        <v>-1</v>
      </c>
      <c r="M687" s="191">
        <v>1.7</v>
      </c>
      <c r="N687" s="191">
        <v>3.3</v>
      </c>
      <c r="O687" s="191">
        <v>-1.7</v>
      </c>
    </row>
    <row r="688" spans="2:15" ht="17.25" x14ac:dyDescent="0.35">
      <c r="B688" s="172">
        <f t="shared" si="62"/>
        <v>680</v>
      </c>
      <c r="C688" s="173">
        <v>1</v>
      </c>
      <c r="D688" s="173">
        <v>29</v>
      </c>
      <c r="E688" s="174">
        <v>8</v>
      </c>
      <c r="F688" s="3">
        <f t="shared" si="61"/>
        <v>33.799999999999997</v>
      </c>
      <c r="G688" s="3">
        <f t="shared" si="63"/>
        <v>30.2</v>
      </c>
      <c r="H688" s="3">
        <f t="shared" si="64"/>
        <v>37.94</v>
      </c>
      <c r="I688" s="3">
        <f t="shared" si="65"/>
        <v>39.019999999999996</v>
      </c>
      <c r="J688" s="3">
        <f t="shared" si="66"/>
        <v>28.04</v>
      </c>
      <c r="K688" s="191">
        <v>1</v>
      </c>
      <c r="L688" s="3">
        <v>-1</v>
      </c>
      <c r="M688" s="191">
        <v>3.3</v>
      </c>
      <c r="N688" s="191">
        <v>3.9</v>
      </c>
      <c r="O688" s="191">
        <v>-2.2000000000000002</v>
      </c>
    </row>
    <row r="689" spans="2:15" ht="17.25" x14ac:dyDescent="0.35">
      <c r="B689" s="172">
        <f t="shared" si="62"/>
        <v>681</v>
      </c>
      <c r="C689" s="173">
        <v>1</v>
      </c>
      <c r="D689" s="173">
        <v>29</v>
      </c>
      <c r="E689" s="174">
        <v>9</v>
      </c>
      <c r="F689" s="3">
        <f t="shared" si="61"/>
        <v>37.4</v>
      </c>
      <c r="G689" s="3">
        <f t="shared" si="63"/>
        <v>35.6</v>
      </c>
      <c r="H689" s="3">
        <f t="shared" si="64"/>
        <v>39.019999999999996</v>
      </c>
      <c r="I689" s="3">
        <f t="shared" si="65"/>
        <v>41</v>
      </c>
      <c r="J689" s="3">
        <f t="shared" si="66"/>
        <v>35.96</v>
      </c>
      <c r="K689" s="191">
        <v>3</v>
      </c>
      <c r="L689" s="3">
        <v>2</v>
      </c>
      <c r="M689" s="191">
        <v>3.9</v>
      </c>
      <c r="N689" s="191">
        <v>5</v>
      </c>
      <c r="O689" s="191">
        <v>2.2000000000000002</v>
      </c>
    </row>
    <row r="690" spans="2:15" ht="17.25" x14ac:dyDescent="0.35">
      <c r="B690" s="172">
        <f t="shared" si="62"/>
        <v>682</v>
      </c>
      <c r="C690" s="173">
        <v>1</v>
      </c>
      <c r="D690" s="173">
        <v>29</v>
      </c>
      <c r="E690" s="174">
        <v>10</v>
      </c>
      <c r="F690" s="3">
        <f t="shared" si="61"/>
        <v>39.200000000000003</v>
      </c>
      <c r="G690" s="3">
        <f t="shared" si="63"/>
        <v>39.200000000000003</v>
      </c>
      <c r="H690" s="3">
        <f t="shared" si="64"/>
        <v>42.980000000000004</v>
      </c>
      <c r="I690" s="3">
        <f t="shared" si="65"/>
        <v>46.04</v>
      </c>
      <c r="J690" s="3">
        <f t="shared" si="66"/>
        <v>42.980000000000004</v>
      </c>
      <c r="K690" s="191">
        <v>4</v>
      </c>
      <c r="L690" s="3">
        <v>4</v>
      </c>
      <c r="M690" s="191">
        <v>6.1</v>
      </c>
      <c r="N690" s="191">
        <v>7.8</v>
      </c>
      <c r="O690" s="191">
        <v>6.1</v>
      </c>
    </row>
    <row r="691" spans="2:15" ht="17.25" x14ac:dyDescent="0.35">
      <c r="B691" s="172">
        <f t="shared" si="62"/>
        <v>683</v>
      </c>
      <c r="C691" s="173">
        <v>1</v>
      </c>
      <c r="D691" s="173">
        <v>29</v>
      </c>
      <c r="E691" s="174">
        <v>11</v>
      </c>
      <c r="F691" s="3">
        <f t="shared" si="61"/>
        <v>39.200000000000003</v>
      </c>
      <c r="G691" s="3">
        <f t="shared" si="63"/>
        <v>44.6</v>
      </c>
      <c r="H691" s="3">
        <f t="shared" si="64"/>
        <v>44.96</v>
      </c>
      <c r="I691" s="3">
        <f t="shared" si="65"/>
        <v>46.94</v>
      </c>
      <c r="J691" s="3">
        <f t="shared" si="66"/>
        <v>46.04</v>
      </c>
      <c r="K691" s="191">
        <v>4</v>
      </c>
      <c r="L691" s="3">
        <v>7</v>
      </c>
      <c r="M691" s="191">
        <v>7.2</v>
      </c>
      <c r="N691" s="191">
        <v>8.3000000000000007</v>
      </c>
      <c r="O691" s="191">
        <v>7.8</v>
      </c>
    </row>
    <row r="692" spans="2:15" ht="17.25" x14ac:dyDescent="0.35">
      <c r="B692" s="172">
        <f t="shared" si="62"/>
        <v>684</v>
      </c>
      <c r="C692" s="173">
        <v>1</v>
      </c>
      <c r="D692" s="173">
        <v>29</v>
      </c>
      <c r="E692" s="174">
        <v>12</v>
      </c>
      <c r="F692" s="3">
        <f t="shared" si="61"/>
        <v>41</v>
      </c>
      <c r="G692" s="3">
        <f t="shared" si="63"/>
        <v>46.4</v>
      </c>
      <c r="H692" s="3">
        <f t="shared" si="64"/>
        <v>46.94</v>
      </c>
      <c r="I692" s="3">
        <f t="shared" si="65"/>
        <v>51.08</v>
      </c>
      <c r="J692" s="3">
        <f t="shared" si="66"/>
        <v>48.019999999999996</v>
      </c>
      <c r="K692" s="191">
        <v>5</v>
      </c>
      <c r="L692" s="3">
        <v>8</v>
      </c>
      <c r="M692" s="191">
        <v>8.3000000000000007</v>
      </c>
      <c r="N692" s="191">
        <v>10.6</v>
      </c>
      <c r="O692" s="191">
        <v>8.9</v>
      </c>
    </row>
    <row r="693" spans="2:15" ht="17.25" x14ac:dyDescent="0.35">
      <c r="B693" s="172">
        <f t="shared" si="62"/>
        <v>685</v>
      </c>
      <c r="C693" s="173">
        <v>1</v>
      </c>
      <c r="D693" s="173">
        <v>29</v>
      </c>
      <c r="E693" s="174">
        <v>13</v>
      </c>
      <c r="F693" s="3">
        <f t="shared" si="61"/>
        <v>42.8</v>
      </c>
      <c r="G693" s="3">
        <f t="shared" si="63"/>
        <v>48.2</v>
      </c>
      <c r="H693" s="3">
        <f t="shared" si="64"/>
        <v>48.019999999999996</v>
      </c>
      <c r="I693" s="3">
        <f t="shared" si="65"/>
        <v>53.06</v>
      </c>
      <c r="J693" s="3">
        <f t="shared" si="66"/>
        <v>48.92</v>
      </c>
      <c r="K693" s="191">
        <v>6</v>
      </c>
      <c r="L693" s="3">
        <v>9</v>
      </c>
      <c r="M693" s="191">
        <v>8.9</v>
      </c>
      <c r="N693" s="191">
        <v>11.7</v>
      </c>
      <c r="O693" s="191">
        <v>9.4</v>
      </c>
    </row>
    <row r="694" spans="2:15" ht="17.25" x14ac:dyDescent="0.35">
      <c r="B694" s="172">
        <f t="shared" si="62"/>
        <v>686</v>
      </c>
      <c r="C694" s="173">
        <v>1</v>
      </c>
      <c r="D694" s="173">
        <v>29</v>
      </c>
      <c r="E694" s="174">
        <v>14</v>
      </c>
      <c r="F694" s="3">
        <f t="shared" si="61"/>
        <v>42.8</v>
      </c>
      <c r="G694" s="3">
        <f t="shared" si="63"/>
        <v>46.4</v>
      </c>
      <c r="H694" s="3">
        <f t="shared" si="64"/>
        <v>50</v>
      </c>
      <c r="I694" s="3">
        <f t="shared" si="65"/>
        <v>50</v>
      </c>
      <c r="J694" s="3">
        <f t="shared" si="66"/>
        <v>50</v>
      </c>
      <c r="K694" s="191">
        <v>6</v>
      </c>
      <c r="L694" s="3">
        <v>8</v>
      </c>
      <c r="M694" s="191">
        <v>10</v>
      </c>
      <c r="N694" s="191">
        <v>10</v>
      </c>
      <c r="O694" s="191">
        <v>10</v>
      </c>
    </row>
    <row r="695" spans="2:15" ht="17.25" x14ac:dyDescent="0.35">
      <c r="B695" s="172">
        <f t="shared" si="62"/>
        <v>687</v>
      </c>
      <c r="C695" s="173">
        <v>1</v>
      </c>
      <c r="D695" s="173">
        <v>29</v>
      </c>
      <c r="E695" s="174">
        <v>15</v>
      </c>
      <c r="F695" s="3">
        <f t="shared" si="61"/>
        <v>42.8</v>
      </c>
      <c r="G695" s="3">
        <f t="shared" si="63"/>
        <v>46.4</v>
      </c>
      <c r="H695" s="3">
        <f t="shared" si="64"/>
        <v>50</v>
      </c>
      <c r="I695" s="3">
        <f t="shared" si="65"/>
        <v>50</v>
      </c>
      <c r="J695" s="3">
        <f t="shared" si="66"/>
        <v>51.08</v>
      </c>
      <c r="K695" s="191">
        <v>6</v>
      </c>
      <c r="L695" s="3">
        <v>8</v>
      </c>
      <c r="M695" s="191">
        <v>10</v>
      </c>
      <c r="N695" s="191">
        <v>10</v>
      </c>
      <c r="O695" s="191">
        <v>10.6</v>
      </c>
    </row>
    <row r="696" spans="2:15" ht="17.25" x14ac:dyDescent="0.35">
      <c r="B696" s="172">
        <f t="shared" si="62"/>
        <v>688</v>
      </c>
      <c r="C696" s="173">
        <v>1</v>
      </c>
      <c r="D696" s="173">
        <v>29</v>
      </c>
      <c r="E696" s="174">
        <v>16</v>
      </c>
      <c r="F696" s="3">
        <f t="shared" si="61"/>
        <v>41</v>
      </c>
      <c r="G696" s="3">
        <f t="shared" si="63"/>
        <v>46.4</v>
      </c>
      <c r="H696" s="3">
        <f t="shared" si="64"/>
        <v>50</v>
      </c>
      <c r="I696" s="3">
        <f t="shared" si="65"/>
        <v>51.980000000000004</v>
      </c>
      <c r="J696" s="3">
        <f t="shared" si="66"/>
        <v>51.08</v>
      </c>
      <c r="K696" s="191">
        <v>5</v>
      </c>
      <c r="L696" s="3">
        <v>8</v>
      </c>
      <c r="M696" s="191">
        <v>10</v>
      </c>
      <c r="N696" s="191">
        <v>11.1</v>
      </c>
      <c r="O696" s="191">
        <v>10.6</v>
      </c>
    </row>
    <row r="697" spans="2:15" ht="17.25" x14ac:dyDescent="0.35">
      <c r="B697" s="172">
        <f t="shared" si="62"/>
        <v>689</v>
      </c>
      <c r="C697" s="173">
        <v>1</v>
      </c>
      <c r="D697" s="173">
        <v>29</v>
      </c>
      <c r="E697" s="174">
        <v>17</v>
      </c>
      <c r="F697" s="3">
        <f t="shared" si="61"/>
        <v>39.200000000000003</v>
      </c>
      <c r="G697" s="3">
        <f t="shared" si="63"/>
        <v>44.6</v>
      </c>
      <c r="H697" s="3">
        <f t="shared" si="64"/>
        <v>50</v>
      </c>
      <c r="I697" s="3">
        <f t="shared" si="65"/>
        <v>50</v>
      </c>
      <c r="J697" s="3">
        <f t="shared" si="66"/>
        <v>51.980000000000004</v>
      </c>
      <c r="K697" s="191">
        <v>4</v>
      </c>
      <c r="L697" s="3">
        <v>7</v>
      </c>
      <c r="M697" s="191">
        <v>10</v>
      </c>
      <c r="N697" s="191">
        <v>10</v>
      </c>
      <c r="O697" s="191">
        <v>11.1</v>
      </c>
    </row>
    <row r="698" spans="2:15" ht="17.25" x14ac:dyDescent="0.35">
      <c r="B698" s="172">
        <f t="shared" si="62"/>
        <v>690</v>
      </c>
      <c r="C698" s="173">
        <v>1</v>
      </c>
      <c r="D698" s="173">
        <v>29</v>
      </c>
      <c r="E698" s="174">
        <v>18</v>
      </c>
      <c r="F698" s="3">
        <f t="shared" si="61"/>
        <v>37.4</v>
      </c>
      <c r="G698" s="3">
        <f t="shared" si="63"/>
        <v>42.8</v>
      </c>
      <c r="H698" s="3">
        <f t="shared" si="64"/>
        <v>48.92</v>
      </c>
      <c r="I698" s="3">
        <f t="shared" si="65"/>
        <v>48.019999999999996</v>
      </c>
      <c r="J698" s="3">
        <f t="shared" si="66"/>
        <v>42.08</v>
      </c>
      <c r="K698" s="191">
        <v>3</v>
      </c>
      <c r="L698" s="3">
        <v>6</v>
      </c>
      <c r="M698" s="191">
        <v>9.4</v>
      </c>
      <c r="N698" s="191">
        <v>8.9</v>
      </c>
      <c r="O698" s="191">
        <v>5.6</v>
      </c>
    </row>
    <row r="699" spans="2:15" ht="17.25" x14ac:dyDescent="0.35">
      <c r="B699" s="172">
        <f t="shared" si="62"/>
        <v>691</v>
      </c>
      <c r="C699" s="173">
        <v>1</v>
      </c>
      <c r="D699" s="173">
        <v>29</v>
      </c>
      <c r="E699" s="174">
        <v>19</v>
      </c>
      <c r="F699" s="3">
        <f t="shared" si="61"/>
        <v>37.4</v>
      </c>
      <c r="G699" s="3">
        <f t="shared" si="63"/>
        <v>39.200000000000003</v>
      </c>
      <c r="H699" s="3">
        <f t="shared" si="64"/>
        <v>44.96</v>
      </c>
      <c r="I699" s="3">
        <f t="shared" si="65"/>
        <v>44.96</v>
      </c>
      <c r="J699" s="3">
        <f t="shared" si="66"/>
        <v>35.96</v>
      </c>
      <c r="K699" s="191">
        <v>3</v>
      </c>
      <c r="L699" s="3">
        <v>4</v>
      </c>
      <c r="M699" s="191">
        <v>7.2</v>
      </c>
      <c r="N699" s="191">
        <v>7.2</v>
      </c>
      <c r="O699" s="191">
        <v>2.2000000000000002</v>
      </c>
    </row>
    <row r="700" spans="2:15" ht="17.25" x14ac:dyDescent="0.35">
      <c r="B700" s="172">
        <f t="shared" si="62"/>
        <v>692</v>
      </c>
      <c r="C700" s="173">
        <v>1</v>
      </c>
      <c r="D700" s="173">
        <v>29</v>
      </c>
      <c r="E700" s="174">
        <v>20</v>
      </c>
      <c r="F700" s="3">
        <f t="shared" si="61"/>
        <v>37.4</v>
      </c>
      <c r="G700" s="3">
        <f t="shared" si="63"/>
        <v>39.200000000000003</v>
      </c>
      <c r="H700" s="3">
        <f t="shared" si="64"/>
        <v>44.06</v>
      </c>
      <c r="I700" s="3">
        <f t="shared" si="65"/>
        <v>46.04</v>
      </c>
      <c r="J700" s="3">
        <f t="shared" si="66"/>
        <v>33.979999999999997</v>
      </c>
      <c r="K700" s="191">
        <v>3</v>
      </c>
      <c r="L700" s="3">
        <v>4</v>
      </c>
      <c r="M700" s="191">
        <v>6.7</v>
      </c>
      <c r="N700" s="191">
        <v>7.8</v>
      </c>
      <c r="O700" s="191">
        <v>1.1000000000000001</v>
      </c>
    </row>
    <row r="701" spans="2:15" ht="17.25" x14ac:dyDescent="0.35">
      <c r="B701" s="172">
        <f t="shared" si="62"/>
        <v>693</v>
      </c>
      <c r="C701" s="173">
        <v>1</v>
      </c>
      <c r="D701" s="173">
        <v>29</v>
      </c>
      <c r="E701" s="174">
        <v>21</v>
      </c>
      <c r="F701" s="3">
        <f t="shared" si="61"/>
        <v>35.6</v>
      </c>
      <c r="G701" s="3">
        <f t="shared" si="63"/>
        <v>37.4</v>
      </c>
      <c r="H701" s="3">
        <f t="shared" si="64"/>
        <v>44.06</v>
      </c>
      <c r="I701" s="3">
        <f t="shared" si="65"/>
        <v>41</v>
      </c>
      <c r="J701" s="3">
        <f t="shared" si="66"/>
        <v>32</v>
      </c>
      <c r="K701" s="191">
        <v>2</v>
      </c>
      <c r="L701" s="3">
        <v>3</v>
      </c>
      <c r="M701" s="191">
        <v>6.7</v>
      </c>
      <c r="N701" s="191">
        <v>5</v>
      </c>
      <c r="O701" s="191">
        <v>0</v>
      </c>
    </row>
    <row r="702" spans="2:15" ht="17.25" x14ac:dyDescent="0.35">
      <c r="B702" s="172">
        <f t="shared" si="62"/>
        <v>694</v>
      </c>
      <c r="C702" s="173">
        <v>1</v>
      </c>
      <c r="D702" s="173">
        <v>29</v>
      </c>
      <c r="E702" s="174">
        <v>22</v>
      </c>
      <c r="F702" s="3">
        <f t="shared" si="61"/>
        <v>35.6</v>
      </c>
      <c r="G702" s="3">
        <f t="shared" si="63"/>
        <v>35.6</v>
      </c>
      <c r="H702" s="3">
        <f t="shared" si="64"/>
        <v>44.96</v>
      </c>
      <c r="I702" s="3">
        <f t="shared" si="65"/>
        <v>44.06</v>
      </c>
      <c r="J702" s="3">
        <f t="shared" si="66"/>
        <v>32</v>
      </c>
      <c r="K702" s="191">
        <v>2</v>
      </c>
      <c r="L702" s="3">
        <v>2</v>
      </c>
      <c r="M702" s="191">
        <v>7.2</v>
      </c>
      <c r="N702" s="191">
        <v>6.7</v>
      </c>
      <c r="O702" s="191">
        <v>0</v>
      </c>
    </row>
    <row r="703" spans="2:15" ht="17.25" x14ac:dyDescent="0.35">
      <c r="B703" s="172">
        <f t="shared" si="62"/>
        <v>695</v>
      </c>
      <c r="C703" s="173">
        <v>1</v>
      </c>
      <c r="D703" s="173">
        <v>29</v>
      </c>
      <c r="E703" s="174">
        <v>23</v>
      </c>
      <c r="F703" s="3">
        <f t="shared" si="61"/>
        <v>35.6</v>
      </c>
      <c r="G703" s="3">
        <f t="shared" si="63"/>
        <v>35.6</v>
      </c>
      <c r="H703" s="3">
        <f t="shared" si="64"/>
        <v>46.04</v>
      </c>
      <c r="I703" s="3">
        <f t="shared" si="65"/>
        <v>46.04</v>
      </c>
      <c r="J703" s="3">
        <f t="shared" si="66"/>
        <v>33.08</v>
      </c>
      <c r="K703" s="191">
        <v>2</v>
      </c>
      <c r="L703" s="3">
        <v>2</v>
      </c>
      <c r="M703" s="191">
        <v>7.8</v>
      </c>
      <c r="N703" s="191">
        <v>7.8</v>
      </c>
      <c r="O703" s="191">
        <v>0.6</v>
      </c>
    </row>
    <row r="704" spans="2:15" ht="17.25" x14ac:dyDescent="0.35">
      <c r="B704" s="172">
        <f t="shared" si="62"/>
        <v>696</v>
      </c>
      <c r="C704" s="173">
        <v>1</v>
      </c>
      <c r="D704" s="173">
        <v>29</v>
      </c>
      <c r="E704" s="174">
        <v>24</v>
      </c>
      <c r="F704" s="3">
        <f t="shared" si="61"/>
        <v>35.6</v>
      </c>
      <c r="G704" s="3">
        <f t="shared" si="63"/>
        <v>33.799999999999997</v>
      </c>
      <c r="H704" s="3">
        <f t="shared" si="64"/>
        <v>44.96</v>
      </c>
      <c r="I704" s="3">
        <f t="shared" si="65"/>
        <v>44.06</v>
      </c>
      <c r="J704" s="3">
        <f t="shared" si="66"/>
        <v>30.92</v>
      </c>
      <c r="K704" s="191">
        <v>2</v>
      </c>
      <c r="L704" s="3">
        <v>1</v>
      </c>
      <c r="M704" s="191">
        <v>7.2</v>
      </c>
      <c r="N704" s="191">
        <v>6.7</v>
      </c>
      <c r="O704" s="191">
        <v>-0.6</v>
      </c>
    </row>
    <row r="705" spans="2:15" ht="17.25" x14ac:dyDescent="0.35">
      <c r="B705" s="172">
        <f t="shared" si="62"/>
        <v>697</v>
      </c>
      <c r="C705" s="173">
        <v>1</v>
      </c>
      <c r="D705" s="173">
        <v>30</v>
      </c>
      <c r="E705" s="174">
        <v>1</v>
      </c>
      <c r="F705" s="3">
        <f t="shared" si="61"/>
        <v>33.799999999999997</v>
      </c>
      <c r="G705" s="3">
        <f t="shared" si="63"/>
        <v>33.799999999999997</v>
      </c>
      <c r="H705" s="3">
        <f t="shared" si="64"/>
        <v>44.96</v>
      </c>
      <c r="I705" s="3">
        <f t="shared" si="65"/>
        <v>42.980000000000004</v>
      </c>
      <c r="J705" s="3">
        <f t="shared" si="66"/>
        <v>28.94</v>
      </c>
      <c r="K705" s="191">
        <v>1</v>
      </c>
      <c r="L705" s="3">
        <v>1</v>
      </c>
      <c r="M705" s="191">
        <v>7.2</v>
      </c>
      <c r="N705" s="191">
        <v>6.1</v>
      </c>
      <c r="O705" s="191">
        <v>-1.7</v>
      </c>
    </row>
    <row r="706" spans="2:15" ht="17.25" x14ac:dyDescent="0.35">
      <c r="B706" s="172">
        <f t="shared" si="62"/>
        <v>698</v>
      </c>
      <c r="C706" s="173">
        <v>1</v>
      </c>
      <c r="D706" s="173">
        <v>30</v>
      </c>
      <c r="E706" s="174">
        <v>2</v>
      </c>
      <c r="F706" s="3">
        <f t="shared" si="61"/>
        <v>33.799999999999997</v>
      </c>
      <c r="G706" s="3">
        <f t="shared" si="63"/>
        <v>32</v>
      </c>
      <c r="H706" s="3">
        <f t="shared" si="64"/>
        <v>44.96</v>
      </c>
      <c r="I706" s="3">
        <f t="shared" si="65"/>
        <v>46.04</v>
      </c>
      <c r="J706" s="3">
        <f t="shared" si="66"/>
        <v>28.94</v>
      </c>
      <c r="K706" s="191">
        <v>1</v>
      </c>
      <c r="L706" s="3">
        <v>0</v>
      </c>
      <c r="M706" s="191">
        <v>7.2</v>
      </c>
      <c r="N706" s="191">
        <v>7.8</v>
      </c>
      <c r="O706" s="191">
        <v>-1.7</v>
      </c>
    </row>
    <row r="707" spans="2:15" ht="17.25" x14ac:dyDescent="0.35">
      <c r="B707" s="172">
        <f t="shared" si="62"/>
        <v>699</v>
      </c>
      <c r="C707" s="173">
        <v>1</v>
      </c>
      <c r="D707" s="173">
        <v>30</v>
      </c>
      <c r="E707" s="174">
        <v>3</v>
      </c>
      <c r="F707" s="3">
        <f t="shared" si="61"/>
        <v>33.799999999999997</v>
      </c>
      <c r="G707" s="3">
        <f t="shared" si="63"/>
        <v>30.2</v>
      </c>
      <c r="H707" s="3">
        <f t="shared" si="64"/>
        <v>44.96</v>
      </c>
      <c r="I707" s="3">
        <f t="shared" si="65"/>
        <v>42.980000000000004</v>
      </c>
      <c r="J707" s="3">
        <f t="shared" si="66"/>
        <v>26.060000000000002</v>
      </c>
      <c r="K707" s="191">
        <v>1</v>
      </c>
      <c r="L707" s="3">
        <v>-1</v>
      </c>
      <c r="M707" s="191">
        <v>7.2</v>
      </c>
      <c r="N707" s="191">
        <v>6.1</v>
      </c>
      <c r="O707" s="191">
        <v>-3.3</v>
      </c>
    </row>
    <row r="708" spans="2:15" ht="17.25" x14ac:dyDescent="0.35">
      <c r="B708" s="172">
        <f t="shared" si="62"/>
        <v>700</v>
      </c>
      <c r="C708" s="173">
        <v>1</v>
      </c>
      <c r="D708" s="173">
        <v>30</v>
      </c>
      <c r="E708" s="174">
        <v>4</v>
      </c>
      <c r="F708" s="3">
        <f t="shared" si="61"/>
        <v>30.2</v>
      </c>
      <c r="G708" s="3">
        <f t="shared" si="63"/>
        <v>30.2</v>
      </c>
      <c r="H708" s="3">
        <f t="shared" si="64"/>
        <v>44.06</v>
      </c>
      <c r="I708" s="3">
        <f t="shared" si="65"/>
        <v>41</v>
      </c>
      <c r="J708" s="3">
        <f t="shared" si="66"/>
        <v>23</v>
      </c>
      <c r="K708" s="191">
        <v>-1</v>
      </c>
      <c r="L708" s="3">
        <v>-1</v>
      </c>
      <c r="M708" s="191">
        <v>6.7</v>
      </c>
      <c r="N708" s="191">
        <v>5</v>
      </c>
      <c r="O708" s="191">
        <v>-5</v>
      </c>
    </row>
    <row r="709" spans="2:15" ht="17.25" x14ac:dyDescent="0.35">
      <c r="B709" s="172">
        <f t="shared" si="62"/>
        <v>701</v>
      </c>
      <c r="C709" s="173">
        <v>1</v>
      </c>
      <c r="D709" s="173">
        <v>30</v>
      </c>
      <c r="E709" s="174">
        <v>5</v>
      </c>
      <c r="F709" s="3">
        <f t="shared" si="61"/>
        <v>30.2</v>
      </c>
      <c r="G709" s="3">
        <f t="shared" si="63"/>
        <v>30.2</v>
      </c>
      <c r="H709" s="3">
        <f t="shared" si="64"/>
        <v>42.980000000000004</v>
      </c>
      <c r="I709" s="3">
        <f t="shared" si="65"/>
        <v>39.019999999999996</v>
      </c>
      <c r="J709" s="3">
        <f t="shared" si="66"/>
        <v>23</v>
      </c>
      <c r="K709" s="191">
        <v>-1</v>
      </c>
      <c r="L709" s="3">
        <v>-1</v>
      </c>
      <c r="M709" s="191">
        <v>6.1</v>
      </c>
      <c r="N709" s="191">
        <v>3.9</v>
      </c>
      <c r="O709" s="191">
        <v>-5</v>
      </c>
    </row>
    <row r="710" spans="2:15" ht="17.25" x14ac:dyDescent="0.35">
      <c r="B710" s="172">
        <f t="shared" si="62"/>
        <v>702</v>
      </c>
      <c r="C710" s="173">
        <v>1</v>
      </c>
      <c r="D710" s="173">
        <v>30</v>
      </c>
      <c r="E710" s="174">
        <v>6</v>
      </c>
      <c r="F710" s="3">
        <f t="shared" si="61"/>
        <v>30.2</v>
      </c>
      <c r="G710" s="3">
        <f t="shared" si="63"/>
        <v>30.2</v>
      </c>
      <c r="H710" s="3">
        <f t="shared" si="64"/>
        <v>42.08</v>
      </c>
      <c r="I710" s="3">
        <f t="shared" si="65"/>
        <v>39.019999999999996</v>
      </c>
      <c r="J710" s="3">
        <f t="shared" si="66"/>
        <v>19.939999999999998</v>
      </c>
      <c r="K710" s="191">
        <v>-1</v>
      </c>
      <c r="L710" s="3">
        <v>-1</v>
      </c>
      <c r="M710" s="191">
        <v>5.6</v>
      </c>
      <c r="N710" s="191">
        <v>3.9</v>
      </c>
      <c r="O710" s="191">
        <v>-6.7</v>
      </c>
    </row>
    <row r="711" spans="2:15" ht="17.25" x14ac:dyDescent="0.35">
      <c r="B711" s="172">
        <f t="shared" si="62"/>
        <v>703</v>
      </c>
      <c r="C711" s="173">
        <v>1</v>
      </c>
      <c r="D711" s="173">
        <v>30</v>
      </c>
      <c r="E711" s="174">
        <v>7</v>
      </c>
      <c r="F711" s="3">
        <f t="shared" si="61"/>
        <v>30.2</v>
      </c>
      <c r="G711" s="3">
        <f t="shared" si="63"/>
        <v>30.2</v>
      </c>
      <c r="H711" s="3">
        <f t="shared" si="64"/>
        <v>42.08</v>
      </c>
      <c r="I711" s="3">
        <f t="shared" si="65"/>
        <v>37.94</v>
      </c>
      <c r="J711" s="3">
        <f t="shared" si="66"/>
        <v>19.939999999999998</v>
      </c>
      <c r="K711" s="191">
        <v>-1</v>
      </c>
      <c r="L711" s="3">
        <v>-1</v>
      </c>
      <c r="M711" s="191">
        <v>5.6</v>
      </c>
      <c r="N711" s="191">
        <v>3.3</v>
      </c>
      <c r="O711" s="191">
        <v>-6.7</v>
      </c>
    </row>
    <row r="712" spans="2:15" ht="17.25" x14ac:dyDescent="0.35">
      <c r="B712" s="172">
        <f t="shared" si="62"/>
        <v>704</v>
      </c>
      <c r="C712" s="173">
        <v>1</v>
      </c>
      <c r="D712" s="173">
        <v>30</v>
      </c>
      <c r="E712" s="174">
        <v>8</v>
      </c>
      <c r="F712" s="3">
        <f t="shared" si="61"/>
        <v>28.4</v>
      </c>
      <c r="G712" s="3">
        <f t="shared" si="63"/>
        <v>30.2</v>
      </c>
      <c r="H712" s="3">
        <f t="shared" si="64"/>
        <v>42.980000000000004</v>
      </c>
      <c r="I712" s="3">
        <f t="shared" si="65"/>
        <v>35.96</v>
      </c>
      <c r="J712" s="3">
        <f t="shared" si="66"/>
        <v>24.98</v>
      </c>
      <c r="K712" s="191">
        <v>-2</v>
      </c>
      <c r="L712" s="3">
        <v>-1</v>
      </c>
      <c r="M712" s="191">
        <v>6.1</v>
      </c>
      <c r="N712" s="191">
        <v>2.2000000000000002</v>
      </c>
      <c r="O712" s="191">
        <v>-3.9</v>
      </c>
    </row>
    <row r="713" spans="2:15" ht="17.25" x14ac:dyDescent="0.35">
      <c r="B713" s="172">
        <f t="shared" si="62"/>
        <v>705</v>
      </c>
      <c r="C713" s="173">
        <v>1</v>
      </c>
      <c r="D713" s="173">
        <v>30</v>
      </c>
      <c r="E713" s="174">
        <v>9</v>
      </c>
      <c r="F713" s="3">
        <f t="shared" si="61"/>
        <v>28.4</v>
      </c>
      <c r="G713" s="3">
        <f t="shared" si="63"/>
        <v>30.2</v>
      </c>
      <c r="H713" s="3">
        <f t="shared" si="64"/>
        <v>44.06</v>
      </c>
      <c r="I713" s="3">
        <f t="shared" si="65"/>
        <v>35.06</v>
      </c>
      <c r="J713" s="3">
        <f t="shared" si="66"/>
        <v>33.08</v>
      </c>
      <c r="K713" s="191">
        <v>-2</v>
      </c>
      <c r="L713" s="3">
        <v>-1</v>
      </c>
      <c r="M713" s="191">
        <v>6.7</v>
      </c>
      <c r="N713" s="191">
        <v>1.7</v>
      </c>
      <c r="O713" s="191">
        <v>0.6</v>
      </c>
    </row>
    <row r="714" spans="2:15" ht="17.25" x14ac:dyDescent="0.35">
      <c r="B714" s="172">
        <f t="shared" si="62"/>
        <v>706</v>
      </c>
      <c r="C714" s="173">
        <v>1</v>
      </c>
      <c r="D714" s="173">
        <v>30</v>
      </c>
      <c r="E714" s="174">
        <v>10</v>
      </c>
      <c r="F714" s="3">
        <f t="shared" ref="F714:F777" si="67">(9/5)*K714+32</f>
        <v>28.4</v>
      </c>
      <c r="G714" s="3">
        <f t="shared" si="63"/>
        <v>32</v>
      </c>
      <c r="H714" s="3">
        <f t="shared" si="64"/>
        <v>44.96</v>
      </c>
      <c r="I714" s="3">
        <f t="shared" si="65"/>
        <v>33.979999999999997</v>
      </c>
      <c r="J714" s="3">
        <f t="shared" si="66"/>
        <v>39.019999999999996</v>
      </c>
      <c r="K714" s="191">
        <v>-2</v>
      </c>
      <c r="L714" s="3">
        <v>0</v>
      </c>
      <c r="M714" s="191">
        <v>7.2</v>
      </c>
      <c r="N714" s="191">
        <v>1.1000000000000001</v>
      </c>
      <c r="O714" s="191">
        <v>3.9</v>
      </c>
    </row>
    <row r="715" spans="2:15" ht="17.25" x14ac:dyDescent="0.35">
      <c r="B715" s="172">
        <f t="shared" ref="B715:B778" si="68">B714+1</f>
        <v>707</v>
      </c>
      <c r="C715" s="173">
        <v>1</v>
      </c>
      <c r="D715" s="173">
        <v>30</v>
      </c>
      <c r="E715" s="174">
        <v>11</v>
      </c>
      <c r="F715" s="3">
        <f t="shared" si="67"/>
        <v>28.4</v>
      </c>
      <c r="G715" s="3">
        <f t="shared" si="63"/>
        <v>33.799999999999997</v>
      </c>
      <c r="H715" s="3">
        <f t="shared" si="64"/>
        <v>46.04</v>
      </c>
      <c r="I715" s="3">
        <f t="shared" si="65"/>
        <v>35.06</v>
      </c>
      <c r="J715" s="3">
        <f t="shared" si="66"/>
        <v>44.06</v>
      </c>
      <c r="K715" s="191">
        <v>-2</v>
      </c>
      <c r="L715" s="3">
        <v>1</v>
      </c>
      <c r="M715" s="191">
        <v>7.8</v>
      </c>
      <c r="N715" s="191">
        <v>1.7</v>
      </c>
      <c r="O715" s="191">
        <v>6.7</v>
      </c>
    </row>
    <row r="716" spans="2:15" ht="17.25" x14ac:dyDescent="0.35">
      <c r="B716" s="172">
        <f t="shared" si="68"/>
        <v>708</v>
      </c>
      <c r="C716" s="173">
        <v>1</v>
      </c>
      <c r="D716" s="173">
        <v>30</v>
      </c>
      <c r="E716" s="174">
        <v>12</v>
      </c>
      <c r="F716" s="3">
        <f t="shared" si="67"/>
        <v>30.2</v>
      </c>
      <c r="G716" s="3">
        <f t="shared" si="63"/>
        <v>35.6</v>
      </c>
      <c r="H716" s="3">
        <f t="shared" si="64"/>
        <v>46.94</v>
      </c>
      <c r="I716" s="3">
        <f t="shared" si="65"/>
        <v>35.96</v>
      </c>
      <c r="J716" s="3">
        <f t="shared" si="66"/>
        <v>51.980000000000004</v>
      </c>
      <c r="K716" s="191">
        <v>-1</v>
      </c>
      <c r="L716" s="3">
        <v>2</v>
      </c>
      <c r="M716" s="191">
        <v>8.3000000000000007</v>
      </c>
      <c r="N716" s="191">
        <v>2.2000000000000002</v>
      </c>
      <c r="O716" s="191">
        <v>11.1</v>
      </c>
    </row>
    <row r="717" spans="2:15" ht="17.25" x14ac:dyDescent="0.35">
      <c r="B717" s="172">
        <f t="shared" si="68"/>
        <v>709</v>
      </c>
      <c r="C717" s="173">
        <v>1</v>
      </c>
      <c r="D717" s="173">
        <v>30</v>
      </c>
      <c r="E717" s="174">
        <v>13</v>
      </c>
      <c r="F717" s="3">
        <f t="shared" si="67"/>
        <v>35.6</v>
      </c>
      <c r="G717" s="3">
        <f t="shared" si="63"/>
        <v>35.6</v>
      </c>
      <c r="H717" s="3">
        <f t="shared" si="64"/>
        <v>48.019999999999996</v>
      </c>
      <c r="I717" s="3">
        <f t="shared" si="65"/>
        <v>37.94</v>
      </c>
      <c r="J717" s="3">
        <f t="shared" si="66"/>
        <v>55.94</v>
      </c>
      <c r="K717" s="191">
        <v>2</v>
      </c>
      <c r="L717" s="3">
        <v>2</v>
      </c>
      <c r="M717" s="191">
        <v>8.9</v>
      </c>
      <c r="N717" s="191">
        <v>3.3</v>
      </c>
      <c r="O717" s="191">
        <v>13.3</v>
      </c>
    </row>
    <row r="718" spans="2:15" ht="17.25" x14ac:dyDescent="0.35">
      <c r="B718" s="172">
        <f t="shared" si="68"/>
        <v>710</v>
      </c>
      <c r="C718" s="173">
        <v>1</v>
      </c>
      <c r="D718" s="173">
        <v>30</v>
      </c>
      <c r="E718" s="174">
        <v>14</v>
      </c>
      <c r="F718" s="3">
        <f t="shared" si="67"/>
        <v>37.4</v>
      </c>
      <c r="G718" s="3">
        <f t="shared" si="63"/>
        <v>37.4</v>
      </c>
      <c r="H718" s="3">
        <f t="shared" si="64"/>
        <v>48.92</v>
      </c>
      <c r="I718" s="3">
        <f t="shared" si="65"/>
        <v>37.94</v>
      </c>
      <c r="J718" s="3">
        <f t="shared" si="66"/>
        <v>57.92</v>
      </c>
      <c r="K718" s="191">
        <v>3</v>
      </c>
      <c r="L718" s="3">
        <v>3</v>
      </c>
      <c r="M718" s="191">
        <v>9.4</v>
      </c>
      <c r="N718" s="191">
        <v>3.3</v>
      </c>
      <c r="O718" s="191">
        <v>14.4</v>
      </c>
    </row>
    <row r="719" spans="2:15" ht="17.25" x14ac:dyDescent="0.35">
      <c r="B719" s="172">
        <f t="shared" si="68"/>
        <v>711</v>
      </c>
      <c r="C719" s="173">
        <v>1</v>
      </c>
      <c r="D719" s="173">
        <v>30</v>
      </c>
      <c r="E719" s="174">
        <v>15</v>
      </c>
      <c r="F719" s="3">
        <f t="shared" si="67"/>
        <v>37.4</v>
      </c>
      <c r="G719" s="3">
        <f t="shared" si="63"/>
        <v>39.200000000000003</v>
      </c>
      <c r="H719" s="3">
        <f t="shared" si="64"/>
        <v>48.92</v>
      </c>
      <c r="I719" s="3">
        <f t="shared" si="65"/>
        <v>39.92</v>
      </c>
      <c r="J719" s="3">
        <f t="shared" si="66"/>
        <v>59</v>
      </c>
      <c r="K719" s="191">
        <v>3</v>
      </c>
      <c r="L719" s="3">
        <v>4</v>
      </c>
      <c r="M719" s="191">
        <v>9.4</v>
      </c>
      <c r="N719" s="191">
        <v>4.4000000000000004</v>
      </c>
      <c r="O719" s="191">
        <v>15</v>
      </c>
    </row>
    <row r="720" spans="2:15" ht="17.25" x14ac:dyDescent="0.35">
      <c r="B720" s="172">
        <f t="shared" si="68"/>
        <v>712</v>
      </c>
      <c r="C720" s="173">
        <v>1</v>
      </c>
      <c r="D720" s="173">
        <v>30</v>
      </c>
      <c r="E720" s="174">
        <v>16</v>
      </c>
      <c r="F720" s="3">
        <f t="shared" si="67"/>
        <v>39.200000000000003</v>
      </c>
      <c r="G720" s="3">
        <f t="shared" si="63"/>
        <v>39.200000000000003</v>
      </c>
      <c r="H720" s="3">
        <f t="shared" si="64"/>
        <v>50</v>
      </c>
      <c r="I720" s="3">
        <f t="shared" si="65"/>
        <v>39.92</v>
      </c>
      <c r="J720" s="3">
        <f t="shared" si="66"/>
        <v>55.94</v>
      </c>
      <c r="K720" s="191">
        <v>4</v>
      </c>
      <c r="L720" s="3">
        <v>4</v>
      </c>
      <c r="M720" s="191">
        <v>10</v>
      </c>
      <c r="N720" s="191">
        <v>4.4000000000000004</v>
      </c>
      <c r="O720" s="191">
        <v>13.3</v>
      </c>
    </row>
    <row r="721" spans="2:15" ht="17.25" x14ac:dyDescent="0.35">
      <c r="B721" s="172">
        <f t="shared" si="68"/>
        <v>713</v>
      </c>
      <c r="C721" s="173">
        <v>1</v>
      </c>
      <c r="D721" s="173">
        <v>30</v>
      </c>
      <c r="E721" s="174">
        <v>17</v>
      </c>
      <c r="F721" s="3">
        <f t="shared" si="67"/>
        <v>35.6</v>
      </c>
      <c r="G721" s="3">
        <f t="shared" si="63"/>
        <v>37.4</v>
      </c>
      <c r="H721" s="3">
        <f t="shared" si="64"/>
        <v>48.92</v>
      </c>
      <c r="I721" s="3">
        <f t="shared" si="65"/>
        <v>35.96</v>
      </c>
      <c r="J721" s="3">
        <f t="shared" si="66"/>
        <v>55.94</v>
      </c>
      <c r="K721" s="191">
        <v>2</v>
      </c>
      <c r="L721" s="3">
        <v>3</v>
      </c>
      <c r="M721" s="191">
        <v>9.4</v>
      </c>
      <c r="N721" s="191">
        <v>2.2000000000000002</v>
      </c>
      <c r="O721" s="191">
        <v>13.3</v>
      </c>
    </row>
    <row r="722" spans="2:15" ht="17.25" x14ac:dyDescent="0.35">
      <c r="B722" s="172">
        <f t="shared" si="68"/>
        <v>714</v>
      </c>
      <c r="C722" s="173">
        <v>1</v>
      </c>
      <c r="D722" s="173">
        <v>30</v>
      </c>
      <c r="E722" s="174">
        <v>18</v>
      </c>
      <c r="F722" s="3">
        <f t="shared" si="67"/>
        <v>33.799999999999997</v>
      </c>
      <c r="G722" s="3">
        <f t="shared" si="63"/>
        <v>37.4</v>
      </c>
      <c r="H722" s="3">
        <f t="shared" si="64"/>
        <v>46.94</v>
      </c>
      <c r="I722" s="3">
        <f t="shared" si="65"/>
        <v>35.06</v>
      </c>
      <c r="J722" s="3">
        <f t="shared" si="66"/>
        <v>53.06</v>
      </c>
      <c r="K722" s="191">
        <v>1</v>
      </c>
      <c r="L722" s="3">
        <v>3</v>
      </c>
      <c r="M722" s="191">
        <v>8.3000000000000007</v>
      </c>
      <c r="N722" s="191">
        <v>1.7</v>
      </c>
      <c r="O722" s="191">
        <v>11.7</v>
      </c>
    </row>
    <row r="723" spans="2:15" ht="17.25" x14ac:dyDescent="0.35">
      <c r="B723" s="172">
        <f t="shared" si="68"/>
        <v>715</v>
      </c>
      <c r="C723" s="173">
        <v>1</v>
      </c>
      <c r="D723" s="173">
        <v>30</v>
      </c>
      <c r="E723" s="174">
        <v>19</v>
      </c>
      <c r="F723" s="3">
        <f t="shared" si="67"/>
        <v>33.799999999999997</v>
      </c>
      <c r="G723" s="3">
        <f t="shared" si="63"/>
        <v>35.6</v>
      </c>
      <c r="H723" s="3">
        <f t="shared" si="64"/>
        <v>44.96</v>
      </c>
      <c r="I723" s="3">
        <f t="shared" si="65"/>
        <v>35.06</v>
      </c>
      <c r="J723" s="3">
        <f t="shared" si="66"/>
        <v>50</v>
      </c>
      <c r="K723" s="191">
        <v>1</v>
      </c>
      <c r="L723" s="3">
        <v>2</v>
      </c>
      <c r="M723" s="191">
        <v>7.2</v>
      </c>
      <c r="N723" s="191">
        <v>1.7</v>
      </c>
      <c r="O723" s="191">
        <v>10</v>
      </c>
    </row>
    <row r="724" spans="2:15" ht="17.25" x14ac:dyDescent="0.35">
      <c r="B724" s="172">
        <f t="shared" si="68"/>
        <v>716</v>
      </c>
      <c r="C724" s="173">
        <v>1</v>
      </c>
      <c r="D724" s="173">
        <v>30</v>
      </c>
      <c r="E724" s="174">
        <v>20</v>
      </c>
      <c r="F724" s="3">
        <f t="shared" si="67"/>
        <v>33.799999999999997</v>
      </c>
      <c r="G724" s="3">
        <f t="shared" si="63"/>
        <v>35.6</v>
      </c>
      <c r="H724" s="3">
        <f t="shared" si="64"/>
        <v>42.980000000000004</v>
      </c>
      <c r="I724" s="3">
        <f t="shared" si="65"/>
        <v>30.92</v>
      </c>
      <c r="J724" s="3">
        <f t="shared" si="66"/>
        <v>46.94</v>
      </c>
      <c r="K724" s="191">
        <v>1</v>
      </c>
      <c r="L724" s="3">
        <v>2</v>
      </c>
      <c r="M724" s="191">
        <v>6.1</v>
      </c>
      <c r="N724" s="191">
        <v>-0.6</v>
      </c>
      <c r="O724" s="191">
        <v>8.3000000000000007</v>
      </c>
    </row>
    <row r="725" spans="2:15" ht="17.25" x14ac:dyDescent="0.35">
      <c r="B725" s="172">
        <f t="shared" si="68"/>
        <v>717</v>
      </c>
      <c r="C725" s="173">
        <v>1</v>
      </c>
      <c r="D725" s="173">
        <v>30</v>
      </c>
      <c r="E725" s="174">
        <v>21</v>
      </c>
      <c r="F725" s="3">
        <f t="shared" si="67"/>
        <v>33.799999999999997</v>
      </c>
      <c r="G725" s="3">
        <f t="shared" si="63"/>
        <v>35.6</v>
      </c>
      <c r="H725" s="3">
        <f t="shared" si="64"/>
        <v>41</v>
      </c>
      <c r="I725" s="3">
        <f t="shared" si="65"/>
        <v>32</v>
      </c>
      <c r="J725" s="3">
        <f t="shared" si="66"/>
        <v>44.06</v>
      </c>
      <c r="K725" s="191">
        <v>1</v>
      </c>
      <c r="L725" s="3">
        <v>2</v>
      </c>
      <c r="M725" s="191">
        <v>5</v>
      </c>
      <c r="N725" s="191">
        <v>0</v>
      </c>
      <c r="O725" s="191">
        <v>6.7</v>
      </c>
    </row>
    <row r="726" spans="2:15" ht="17.25" x14ac:dyDescent="0.35">
      <c r="B726" s="172">
        <f t="shared" si="68"/>
        <v>718</v>
      </c>
      <c r="C726" s="173">
        <v>1</v>
      </c>
      <c r="D726" s="173">
        <v>30</v>
      </c>
      <c r="E726" s="174">
        <v>22</v>
      </c>
      <c r="F726" s="3">
        <f t="shared" si="67"/>
        <v>32</v>
      </c>
      <c r="G726" s="3">
        <f t="shared" si="63"/>
        <v>35.6</v>
      </c>
      <c r="H726" s="3">
        <f t="shared" si="64"/>
        <v>41</v>
      </c>
      <c r="I726" s="3">
        <f t="shared" si="65"/>
        <v>33.08</v>
      </c>
      <c r="J726" s="3">
        <f t="shared" si="66"/>
        <v>39.92</v>
      </c>
      <c r="K726" s="191">
        <v>0</v>
      </c>
      <c r="L726" s="3">
        <v>2</v>
      </c>
      <c r="M726" s="191">
        <v>5</v>
      </c>
      <c r="N726" s="191">
        <v>0.6</v>
      </c>
      <c r="O726" s="191">
        <v>4.4000000000000004</v>
      </c>
    </row>
    <row r="727" spans="2:15" ht="17.25" x14ac:dyDescent="0.35">
      <c r="B727" s="172">
        <f t="shared" si="68"/>
        <v>719</v>
      </c>
      <c r="C727" s="173">
        <v>1</v>
      </c>
      <c r="D727" s="173">
        <v>30</v>
      </c>
      <c r="E727" s="174">
        <v>23</v>
      </c>
      <c r="F727" s="3">
        <f t="shared" si="67"/>
        <v>32</v>
      </c>
      <c r="G727" s="3">
        <f t="shared" si="63"/>
        <v>33.799999999999997</v>
      </c>
      <c r="H727" s="3">
        <f t="shared" si="64"/>
        <v>42.08</v>
      </c>
      <c r="I727" s="3">
        <f t="shared" si="65"/>
        <v>28.94</v>
      </c>
      <c r="J727" s="3">
        <f t="shared" si="66"/>
        <v>39.92</v>
      </c>
      <c r="K727" s="191">
        <v>0</v>
      </c>
      <c r="L727" s="3">
        <v>1</v>
      </c>
      <c r="M727" s="191">
        <v>5.6</v>
      </c>
      <c r="N727" s="191">
        <v>-1.7</v>
      </c>
      <c r="O727" s="191">
        <v>4.4000000000000004</v>
      </c>
    </row>
    <row r="728" spans="2:15" ht="17.25" x14ac:dyDescent="0.35">
      <c r="B728" s="172">
        <f t="shared" si="68"/>
        <v>720</v>
      </c>
      <c r="C728" s="173">
        <v>1</v>
      </c>
      <c r="D728" s="173">
        <v>30</v>
      </c>
      <c r="E728" s="174">
        <v>24</v>
      </c>
      <c r="F728" s="3">
        <f t="shared" si="67"/>
        <v>30.2</v>
      </c>
      <c r="G728" s="3">
        <f t="shared" si="63"/>
        <v>33.799999999999997</v>
      </c>
      <c r="H728" s="3">
        <f t="shared" si="64"/>
        <v>42.08</v>
      </c>
      <c r="I728" s="3">
        <f t="shared" si="65"/>
        <v>30.02</v>
      </c>
      <c r="J728" s="3">
        <f t="shared" si="66"/>
        <v>37.04</v>
      </c>
      <c r="K728" s="191">
        <v>-1</v>
      </c>
      <c r="L728" s="3">
        <v>1</v>
      </c>
      <c r="M728" s="191">
        <v>5.6</v>
      </c>
      <c r="N728" s="191">
        <v>-1.1000000000000001</v>
      </c>
      <c r="O728" s="191">
        <v>2.8</v>
      </c>
    </row>
    <row r="729" spans="2:15" ht="17.25" x14ac:dyDescent="0.35">
      <c r="B729" s="172">
        <f t="shared" si="68"/>
        <v>721</v>
      </c>
      <c r="C729" s="173">
        <v>1</v>
      </c>
      <c r="D729" s="173">
        <v>31</v>
      </c>
      <c r="E729" s="174">
        <v>1</v>
      </c>
      <c r="F729" s="3">
        <f t="shared" si="67"/>
        <v>30.2</v>
      </c>
      <c r="G729" s="3">
        <f t="shared" ref="G729:G792" si="69">(9/5)*L729+32</f>
        <v>33.799999999999997</v>
      </c>
      <c r="H729" s="3">
        <f t="shared" ref="H729:H792" si="70">(9/5)*M729+32</f>
        <v>41</v>
      </c>
      <c r="I729" s="3">
        <f t="shared" ref="I729:I792" si="71">(9/5)*N729+32</f>
        <v>28.94</v>
      </c>
      <c r="J729" s="3">
        <f t="shared" ref="J729:J792" si="72">(9/5)*O729+32</f>
        <v>35.06</v>
      </c>
      <c r="K729" s="191">
        <v>-1</v>
      </c>
      <c r="L729" s="3">
        <v>1</v>
      </c>
      <c r="M729" s="191">
        <v>5</v>
      </c>
      <c r="N729" s="191">
        <v>-1.7</v>
      </c>
      <c r="O729" s="191">
        <v>1.7</v>
      </c>
    </row>
    <row r="730" spans="2:15" ht="17.25" x14ac:dyDescent="0.35">
      <c r="B730" s="172">
        <f t="shared" si="68"/>
        <v>722</v>
      </c>
      <c r="C730" s="173">
        <v>1</v>
      </c>
      <c r="D730" s="173">
        <v>31</v>
      </c>
      <c r="E730" s="174">
        <v>2</v>
      </c>
      <c r="F730" s="3">
        <f t="shared" si="67"/>
        <v>30.2</v>
      </c>
      <c r="G730" s="3">
        <f t="shared" si="69"/>
        <v>33.799999999999997</v>
      </c>
      <c r="H730" s="3">
        <f t="shared" si="70"/>
        <v>41</v>
      </c>
      <c r="I730" s="3">
        <f t="shared" si="71"/>
        <v>30.02</v>
      </c>
      <c r="J730" s="3">
        <f t="shared" si="72"/>
        <v>32</v>
      </c>
      <c r="K730" s="191">
        <v>-1</v>
      </c>
      <c r="L730" s="3">
        <v>1</v>
      </c>
      <c r="M730" s="191">
        <v>5</v>
      </c>
      <c r="N730" s="191">
        <v>-1.1000000000000001</v>
      </c>
      <c r="O730" s="191">
        <v>0</v>
      </c>
    </row>
    <row r="731" spans="2:15" ht="17.25" x14ac:dyDescent="0.35">
      <c r="B731" s="172">
        <f t="shared" si="68"/>
        <v>723</v>
      </c>
      <c r="C731" s="173">
        <v>1</v>
      </c>
      <c r="D731" s="173">
        <v>31</v>
      </c>
      <c r="E731" s="174">
        <v>3</v>
      </c>
      <c r="F731" s="3">
        <f t="shared" si="67"/>
        <v>28.4</v>
      </c>
      <c r="G731" s="3">
        <f t="shared" si="69"/>
        <v>33.799999999999997</v>
      </c>
      <c r="H731" s="3">
        <f t="shared" si="70"/>
        <v>41</v>
      </c>
      <c r="I731" s="3">
        <f t="shared" si="71"/>
        <v>30.92</v>
      </c>
      <c r="J731" s="3">
        <f t="shared" si="72"/>
        <v>30.92</v>
      </c>
      <c r="K731" s="191">
        <v>-2</v>
      </c>
      <c r="L731" s="3">
        <v>1</v>
      </c>
      <c r="M731" s="191">
        <v>5</v>
      </c>
      <c r="N731" s="191">
        <v>-0.6</v>
      </c>
      <c r="O731" s="191">
        <v>-0.6</v>
      </c>
    </row>
    <row r="732" spans="2:15" ht="17.25" x14ac:dyDescent="0.35">
      <c r="B732" s="172">
        <f t="shared" si="68"/>
        <v>724</v>
      </c>
      <c r="C732" s="173">
        <v>1</v>
      </c>
      <c r="D732" s="173">
        <v>31</v>
      </c>
      <c r="E732" s="174">
        <v>4</v>
      </c>
      <c r="F732" s="3">
        <f t="shared" si="67"/>
        <v>28.4</v>
      </c>
      <c r="G732" s="3">
        <f t="shared" si="69"/>
        <v>33.799999999999997</v>
      </c>
      <c r="H732" s="3">
        <f t="shared" si="70"/>
        <v>39.92</v>
      </c>
      <c r="I732" s="3">
        <f t="shared" si="71"/>
        <v>28.04</v>
      </c>
      <c r="J732" s="3">
        <f t="shared" si="72"/>
        <v>32</v>
      </c>
      <c r="K732" s="191">
        <v>-2</v>
      </c>
      <c r="L732" s="3">
        <v>1</v>
      </c>
      <c r="M732" s="191">
        <v>4.4000000000000004</v>
      </c>
      <c r="N732" s="191">
        <v>-2.2000000000000002</v>
      </c>
      <c r="O732" s="191">
        <v>0</v>
      </c>
    </row>
    <row r="733" spans="2:15" ht="17.25" x14ac:dyDescent="0.35">
      <c r="B733" s="172">
        <f t="shared" si="68"/>
        <v>725</v>
      </c>
      <c r="C733" s="173">
        <v>1</v>
      </c>
      <c r="D733" s="173">
        <v>31</v>
      </c>
      <c r="E733" s="174">
        <v>5</v>
      </c>
      <c r="F733" s="3">
        <f t="shared" si="67"/>
        <v>28.4</v>
      </c>
      <c r="G733" s="3">
        <f t="shared" si="69"/>
        <v>30.2</v>
      </c>
      <c r="H733" s="3">
        <f t="shared" si="70"/>
        <v>39.92</v>
      </c>
      <c r="I733" s="3">
        <f t="shared" si="71"/>
        <v>28.04</v>
      </c>
      <c r="J733" s="3">
        <f t="shared" si="72"/>
        <v>30.92</v>
      </c>
      <c r="K733" s="191">
        <v>-2</v>
      </c>
      <c r="L733" s="3">
        <v>-1</v>
      </c>
      <c r="M733" s="191">
        <v>4.4000000000000004</v>
      </c>
      <c r="N733" s="191">
        <v>-2.2000000000000002</v>
      </c>
      <c r="O733" s="191">
        <v>-0.6</v>
      </c>
    </row>
    <row r="734" spans="2:15" ht="17.25" x14ac:dyDescent="0.35">
      <c r="B734" s="172">
        <f t="shared" si="68"/>
        <v>726</v>
      </c>
      <c r="C734" s="173">
        <v>1</v>
      </c>
      <c r="D734" s="173">
        <v>31</v>
      </c>
      <c r="E734" s="174">
        <v>6</v>
      </c>
      <c r="F734" s="3">
        <f t="shared" si="67"/>
        <v>26.6</v>
      </c>
      <c r="G734" s="3">
        <f t="shared" si="69"/>
        <v>26.6</v>
      </c>
      <c r="H734" s="3">
        <f t="shared" si="70"/>
        <v>39.019999999999996</v>
      </c>
      <c r="I734" s="3">
        <f t="shared" si="71"/>
        <v>26.060000000000002</v>
      </c>
      <c r="J734" s="3">
        <f t="shared" si="72"/>
        <v>26.96</v>
      </c>
      <c r="K734" s="191">
        <v>-3</v>
      </c>
      <c r="L734" s="3">
        <v>-3</v>
      </c>
      <c r="M734" s="191">
        <v>3.9</v>
      </c>
      <c r="N734" s="191">
        <v>-3.3</v>
      </c>
      <c r="O734" s="191">
        <v>-2.8</v>
      </c>
    </row>
    <row r="735" spans="2:15" ht="17.25" x14ac:dyDescent="0.35">
      <c r="B735" s="172">
        <f t="shared" si="68"/>
        <v>727</v>
      </c>
      <c r="C735" s="173">
        <v>1</v>
      </c>
      <c r="D735" s="173">
        <v>31</v>
      </c>
      <c r="E735" s="174">
        <v>7</v>
      </c>
      <c r="F735" s="3">
        <f t="shared" si="67"/>
        <v>26.6</v>
      </c>
      <c r="G735" s="3">
        <f t="shared" si="69"/>
        <v>24.8</v>
      </c>
      <c r="H735" s="3">
        <f t="shared" si="70"/>
        <v>39.019999999999996</v>
      </c>
      <c r="I735" s="3">
        <f t="shared" si="71"/>
        <v>24.08</v>
      </c>
      <c r="J735" s="3">
        <f t="shared" si="72"/>
        <v>24.98</v>
      </c>
      <c r="K735" s="191">
        <v>-3</v>
      </c>
      <c r="L735" s="3">
        <v>-4</v>
      </c>
      <c r="M735" s="191">
        <v>3.9</v>
      </c>
      <c r="N735" s="191">
        <v>-4.4000000000000004</v>
      </c>
      <c r="O735" s="191">
        <v>-3.9</v>
      </c>
    </row>
    <row r="736" spans="2:15" ht="17.25" x14ac:dyDescent="0.35">
      <c r="B736" s="172">
        <f t="shared" si="68"/>
        <v>728</v>
      </c>
      <c r="C736" s="173">
        <v>1</v>
      </c>
      <c r="D736" s="173">
        <v>31</v>
      </c>
      <c r="E736" s="174">
        <v>8</v>
      </c>
      <c r="F736" s="3">
        <f t="shared" si="67"/>
        <v>26.6</v>
      </c>
      <c r="G736" s="3">
        <f t="shared" si="69"/>
        <v>28.4</v>
      </c>
      <c r="H736" s="3">
        <f t="shared" si="70"/>
        <v>39.92</v>
      </c>
      <c r="I736" s="3">
        <f t="shared" si="71"/>
        <v>26.060000000000002</v>
      </c>
      <c r="J736" s="3">
        <f t="shared" si="72"/>
        <v>26.96</v>
      </c>
      <c r="K736" s="191">
        <v>-3</v>
      </c>
      <c r="L736" s="3">
        <v>-2</v>
      </c>
      <c r="M736" s="191">
        <v>4.4000000000000004</v>
      </c>
      <c r="N736" s="191">
        <v>-3.3</v>
      </c>
      <c r="O736" s="191">
        <v>-2.8</v>
      </c>
    </row>
    <row r="737" spans="2:15" ht="17.25" x14ac:dyDescent="0.35">
      <c r="B737" s="172">
        <f t="shared" si="68"/>
        <v>729</v>
      </c>
      <c r="C737" s="173">
        <v>1</v>
      </c>
      <c r="D737" s="173">
        <v>31</v>
      </c>
      <c r="E737" s="174">
        <v>9</v>
      </c>
      <c r="F737" s="3">
        <f t="shared" si="67"/>
        <v>28.4</v>
      </c>
      <c r="G737" s="3">
        <f t="shared" si="69"/>
        <v>30.2</v>
      </c>
      <c r="H737" s="3">
        <f t="shared" si="70"/>
        <v>42.08</v>
      </c>
      <c r="I737" s="3">
        <f t="shared" si="71"/>
        <v>30.02</v>
      </c>
      <c r="J737" s="3">
        <f t="shared" si="72"/>
        <v>26.96</v>
      </c>
      <c r="K737" s="191">
        <v>-2</v>
      </c>
      <c r="L737" s="3">
        <v>-1</v>
      </c>
      <c r="M737" s="191">
        <v>5.6</v>
      </c>
      <c r="N737" s="191">
        <v>-1.1000000000000001</v>
      </c>
      <c r="O737" s="191">
        <v>-2.8</v>
      </c>
    </row>
    <row r="738" spans="2:15" ht="17.25" x14ac:dyDescent="0.35">
      <c r="B738" s="172">
        <f t="shared" si="68"/>
        <v>730</v>
      </c>
      <c r="C738" s="173">
        <v>1</v>
      </c>
      <c r="D738" s="173">
        <v>31</v>
      </c>
      <c r="E738" s="174">
        <v>10</v>
      </c>
      <c r="F738" s="3">
        <f t="shared" si="67"/>
        <v>30.2</v>
      </c>
      <c r="G738" s="3">
        <f t="shared" si="69"/>
        <v>37.4</v>
      </c>
      <c r="H738" s="3">
        <f t="shared" si="70"/>
        <v>44.06</v>
      </c>
      <c r="I738" s="3">
        <f t="shared" si="71"/>
        <v>33.979999999999997</v>
      </c>
      <c r="J738" s="3">
        <f t="shared" si="72"/>
        <v>30.92</v>
      </c>
      <c r="K738" s="191">
        <v>-1</v>
      </c>
      <c r="L738" s="3">
        <v>3</v>
      </c>
      <c r="M738" s="191">
        <v>6.7</v>
      </c>
      <c r="N738" s="191">
        <v>1.1000000000000001</v>
      </c>
      <c r="O738" s="191">
        <v>-0.6</v>
      </c>
    </row>
    <row r="739" spans="2:15" ht="17.25" x14ac:dyDescent="0.35">
      <c r="B739" s="172">
        <f t="shared" si="68"/>
        <v>731</v>
      </c>
      <c r="C739" s="173">
        <v>1</v>
      </c>
      <c r="D739" s="173">
        <v>31</v>
      </c>
      <c r="E739" s="174">
        <v>11</v>
      </c>
      <c r="F739" s="3">
        <f t="shared" si="67"/>
        <v>33.799999999999997</v>
      </c>
      <c r="G739" s="3">
        <f t="shared" si="69"/>
        <v>39.200000000000003</v>
      </c>
      <c r="H739" s="3">
        <f t="shared" si="70"/>
        <v>44.96</v>
      </c>
      <c r="I739" s="3">
        <f t="shared" si="71"/>
        <v>37.04</v>
      </c>
      <c r="J739" s="3">
        <f t="shared" si="72"/>
        <v>33.979999999999997</v>
      </c>
      <c r="K739" s="191">
        <v>1</v>
      </c>
      <c r="L739" s="3">
        <v>4</v>
      </c>
      <c r="M739" s="191">
        <v>7.2</v>
      </c>
      <c r="N739" s="191">
        <v>2.8</v>
      </c>
      <c r="O739" s="191">
        <v>1.1000000000000001</v>
      </c>
    </row>
    <row r="740" spans="2:15" ht="17.25" x14ac:dyDescent="0.35">
      <c r="B740" s="172">
        <f t="shared" si="68"/>
        <v>732</v>
      </c>
      <c r="C740" s="173">
        <v>1</v>
      </c>
      <c r="D740" s="173">
        <v>31</v>
      </c>
      <c r="E740" s="174">
        <v>12</v>
      </c>
      <c r="F740" s="3">
        <f t="shared" si="67"/>
        <v>33.799999999999997</v>
      </c>
      <c r="G740" s="3">
        <f t="shared" si="69"/>
        <v>41</v>
      </c>
      <c r="H740" s="3">
        <f t="shared" si="70"/>
        <v>46.04</v>
      </c>
      <c r="I740" s="3">
        <f t="shared" si="71"/>
        <v>37.94</v>
      </c>
      <c r="J740" s="3">
        <f t="shared" si="72"/>
        <v>35.96</v>
      </c>
      <c r="K740" s="191">
        <v>1</v>
      </c>
      <c r="L740" s="3">
        <v>5</v>
      </c>
      <c r="M740" s="191">
        <v>7.8</v>
      </c>
      <c r="N740" s="191">
        <v>3.3</v>
      </c>
      <c r="O740" s="191">
        <v>2.2000000000000002</v>
      </c>
    </row>
    <row r="741" spans="2:15" ht="17.25" x14ac:dyDescent="0.35">
      <c r="B741" s="172">
        <f t="shared" si="68"/>
        <v>733</v>
      </c>
      <c r="C741" s="173">
        <v>1</v>
      </c>
      <c r="D741" s="173">
        <v>31</v>
      </c>
      <c r="E741" s="174">
        <v>13</v>
      </c>
      <c r="F741" s="3">
        <f t="shared" si="67"/>
        <v>35.6</v>
      </c>
      <c r="G741" s="3">
        <f t="shared" si="69"/>
        <v>39.200000000000003</v>
      </c>
      <c r="H741" s="3">
        <f t="shared" si="70"/>
        <v>48.92</v>
      </c>
      <c r="I741" s="3">
        <f t="shared" si="71"/>
        <v>39.92</v>
      </c>
      <c r="J741" s="3">
        <f t="shared" si="72"/>
        <v>41</v>
      </c>
      <c r="K741" s="191">
        <v>2</v>
      </c>
      <c r="L741" s="3">
        <v>4</v>
      </c>
      <c r="M741" s="191">
        <v>9.4</v>
      </c>
      <c r="N741" s="191">
        <v>4.4000000000000004</v>
      </c>
      <c r="O741" s="191">
        <v>5</v>
      </c>
    </row>
    <row r="742" spans="2:15" ht="17.25" x14ac:dyDescent="0.35">
      <c r="B742" s="172">
        <f t="shared" si="68"/>
        <v>734</v>
      </c>
      <c r="C742" s="173">
        <v>1</v>
      </c>
      <c r="D742" s="173">
        <v>31</v>
      </c>
      <c r="E742" s="174">
        <v>14</v>
      </c>
      <c r="F742" s="3">
        <f t="shared" si="67"/>
        <v>35.6</v>
      </c>
      <c r="G742" s="3">
        <f t="shared" si="69"/>
        <v>39.200000000000003</v>
      </c>
      <c r="H742" s="3">
        <f t="shared" si="70"/>
        <v>51.08</v>
      </c>
      <c r="I742" s="3">
        <f t="shared" si="71"/>
        <v>39.92</v>
      </c>
      <c r="J742" s="3">
        <f t="shared" si="72"/>
        <v>42.08</v>
      </c>
      <c r="K742" s="191">
        <v>2</v>
      </c>
      <c r="L742" s="3">
        <v>4</v>
      </c>
      <c r="M742" s="191">
        <v>10.6</v>
      </c>
      <c r="N742" s="191">
        <v>4.4000000000000004</v>
      </c>
      <c r="O742" s="191">
        <v>5.6</v>
      </c>
    </row>
    <row r="743" spans="2:15" ht="17.25" x14ac:dyDescent="0.35">
      <c r="B743" s="172">
        <f t="shared" si="68"/>
        <v>735</v>
      </c>
      <c r="C743" s="173">
        <v>1</v>
      </c>
      <c r="D743" s="173">
        <v>31</v>
      </c>
      <c r="E743" s="174">
        <v>15</v>
      </c>
      <c r="F743" s="3">
        <f t="shared" si="67"/>
        <v>35.6</v>
      </c>
      <c r="G743" s="3">
        <f t="shared" si="69"/>
        <v>41</v>
      </c>
      <c r="H743" s="3">
        <f t="shared" si="70"/>
        <v>51.980000000000004</v>
      </c>
      <c r="I743" s="3">
        <f t="shared" si="71"/>
        <v>42.08</v>
      </c>
      <c r="J743" s="3">
        <f t="shared" si="72"/>
        <v>39.92</v>
      </c>
      <c r="K743" s="191">
        <v>2</v>
      </c>
      <c r="L743" s="3">
        <v>5</v>
      </c>
      <c r="M743" s="191">
        <v>11.1</v>
      </c>
      <c r="N743" s="191">
        <v>5.6</v>
      </c>
      <c r="O743" s="191">
        <v>4.4000000000000004</v>
      </c>
    </row>
    <row r="744" spans="2:15" ht="17.25" x14ac:dyDescent="0.35">
      <c r="B744" s="172">
        <f t="shared" si="68"/>
        <v>736</v>
      </c>
      <c r="C744" s="173">
        <v>1</v>
      </c>
      <c r="D744" s="173">
        <v>31</v>
      </c>
      <c r="E744" s="174">
        <v>16</v>
      </c>
      <c r="F744" s="3">
        <f t="shared" si="67"/>
        <v>33.799999999999997</v>
      </c>
      <c r="G744" s="3">
        <f t="shared" si="69"/>
        <v>42.8</v>
      </c>
      <c r="H744" s="3">
        <f t="shared" si="70"/>
        <v>51.980000000000004</v>
      </c>
      <c r="I744" s="3">
        <f t="shared" si="71"/>
        <v>39.92</v>
      </c>
      <c r="J744" s="3">
        <f t="shared" si="72"/>
        <v>42.08</v>
      </c>
      <c r="K744" s="191">
        <v>1</v>
      </c>
      <c r="L744" s="3">
        <v>6</v>
      </c>
      <c r="M744" s="191">
        <v>11.1</v>
      </c>
      <c r="N744" s="191">
        <v>4.4000000000000004</v>
      </c>
      <c r="O744" s="191">
        <v>5.6</v>
      </c>
    </row>
    <row r="745" spans="2:15" ht="17.25" x14ac:dyDescent="0.35">
      <c r="B745" s="172">
        <f t="shared" si="68"/>
        <v>737</v>
      </c>
      <c r="C745" s="173">
        <v>1</v>
      </c>
      <c r="D745" s="173">
        <v>31</v>
      </c>
      <c r="E745" s="174">
        <v>17</v>
      </c>
      <c r="F745" s="3">
        <f t="shared" si="67"/>
        <v>30.74</v>
      </c>
      <c r="G745" s="3">
        <f t="shared" si="69"/>
        <v>38.480000000000004</v>
      </c>
      <c r="H745" s="3">
        <f t="shared" si="70"/>
        <v>51.08</v>
      </c>
      <c r="I745" s="3">
        <f t="shared" si="71"/>
        <v>39.019999999999996</v>
      </c>
      <c r="J745" s="3">
        <f t="shared" si="72"/>
        <v>39.019999999999996</v>
      </c>
      <c r="K745" s="191">
        <v>-0.7</v>
      </c>
      <c r="L745" s="3">
        <v>3.6</v>
      </c>
      <c r="M745" s="191">
        <v>10.6</v>
      </c>
      <c r="N745" s="191">
        <v>3.9</v>
      </c>
      <c r="O745" s="191">
        <v>3.9</v>
      </c>
    </row>
    <row r="746" spans="2:15" ht="17.25" x14ac:dyDescent="0.35">
      <c r="B746" s="172">
        <f t="shared" si="68"/>
        <v>738</v>
      </c>
      <c r="C746" s="173">
        <v>1</v>
      </c>
      <c r="D746" s="173">
        <v>31</v>
      </c>
      <c r="E746" s="174">
        <v>18</v>
      </c>
      <c r="F746" s="3">
        <f t="shared" si="67"/>
        <v>28.4</v>
      </c>
      <c r="G746" s="3">
        <f t="shared" si="69"/>
        <v>33.799999999999997</v>
      </c>
      <c r="H746" s="3">
        <f t="shared" si="70"/>
        <v>51.08</v>
      </c>
      <c r="I746" s="3">
        <f t="shared" si="71"/>
        <v>37.94</v>
      </c>
      <c r="J746" s="3">
        <f t="shared" si="72"/>
        <v>35.06</v>
      </c>
      <c r="K746" s="191">
        <v>-2</v>
      </c>
      <c r="L746" s="3">
        <v>1</v>
      </c>
      <c r="M746" s="191">
        <v>10.6</v>
      </c>
      <c r="N746" s="191">
        <v>3.3</v>
      </c>
      <c r="O746" s="191">
        <v>1.7</v>
      </c>
    </row>
    <row r="747" spans="2:15" ht="17.25" x14ac:dyDescent="0.35">
      <c r="B747" s="172">
        <f t="shared" si="68"/>
        <v>739</v>
      </c>
      <c r="C747" s="173">
        <v>1</v>
      </c>
      <c r="D747" s="173">
        <v>31</v>
      </c>
      <c r="E747" s="174">
        <v>19</v>
      </c>
      <c r="F747" s="3">
        <f t="shared" si="67"/>
        <v>26.6</v>
      </c>
      <c r="G747" s="3">
        <f t="shared" si="69"/>
        <v>30.2</v>
      </c>
      <c r="H747" s="3">
        <f t="shared" si="70"/>
        <v>48.92</v>
      </c>
      <c r="I747" s="3">
        <f t="shared" si="71"/>
        <v>37.04</v>
      </c>
      <c r="J747" s="3">
        <f t="shared" si="72"/>
        <v>32</v>
      </c>
      <c r="K747" s="191">
        <v>-3</v>
      </c>
      <c r="L747" s="3">
        <v>-1</v>
      </c>
      <c r="M747" s="191">
        <v>9.4</v>
      </c>
      <c r="N747" s="191">
        <v>2.8</v>
      </c>
      <c r="O747" s="191">
        <v>0</v>
      </c>
    </row>
    <row r="748" spans="2:15" ht="17.25" x14ac:dyDescent="0.35">
      <c r="B748" s="172">
        <f t="shared" si="68"/>
        <v>740</v>
      </c>
      <c r="C748" s="173">
        <v>1</v>
      </c>
      <c r="D748" s="173">
        <v>31</v>
      </c>
      <c r="E748" s="174">
        <v>20</v>
      </c>
      <c r="F748" s="3">
        <f t="shared" si="67"/>
        <v>24.8</v>
      </c>
      <c r="G748" s="3">
        <f t="shared" si="69"/>
        <v>28.4</v>
      </c>
      <c r="H748" s="3">
        <f t="shared" si="70"/>
        <v>48.92</v>
      </c>
      <c r="I748" s="3">
        <f t="shared" si="71"/>
        <v>35.96</v>
      </c>
      <c r="J748" s="3">
        <f t="shared" si="72"/>
        <v>30.92</v>
      </c>
      <c r="K748" s="191">
        <v>-4</v>
      </c>
      <c r="L748" s="3">
        <v>-2</v>
      </c>
      <c r="M748" s="191">
        <v>9.4</v>
      </c>
      <c r="N748" s="191">
        <v>2.2000000000000002</v>
      </c>
      <c r="O748" s="191">
        <v>-0.6</v>
      </c>
    </row>
    <row r="749" spans="2:15" ht="17.25" x14ac:dyDescent="0.35">
      <c r="B749" s="172">
        <f t="shared" si="68"/>
        <v>741</v>
      </c>
      <c r="C749" s="173">
        <v>1</v>
      </c>
      <c r="D749" s="173">
        <v>31</v>
      </c>
      <c r="E749" s="174">
        <v>21</v>
      </c>
      <c r="F749" s="3">
        <f t="shared" si="67"/>
        <v>24.8</v>
      </c>
      <c r="G749" s="3">
        <f t="shared" si="69"/>
        <v>26.6</v>
      </c>
      <c r="H749" s="3">
        <f t="shared" si="70"/>
        <v>48.019999999999996</v>
      </c>
      <c r="I749" s="3">
        <f t="shared" si="71"/>
        <v>35.06</v>
      </c>
      <c r="J749" s="3">
        <f t="shared" si="72"/>
        <v>30.92</v>
      </c>
      <c r="K749" s="191">
        <v>-4</v>
      </c>
      <c r="L749" s="3">
        <v>-3</v>
      </c>
      <c r="M749" s="191">
        <v>8.9</v>
      </c>
      <c r="N749" s="191">
        <v>1.7</v>
      </c>
      <c r="O749" s="191">
        <v>-0.6</v>
      </c>
    </row>
    <row r="750" spans="2:15" ht="17.25" x14ac:dyDescent="0.35">
      <c r="B750" s="172">
        <f t="shared" si="68"/>
        <v>742</v>
      </c>
      <c r="C750" s="173">
        <v>1</v>
      </c>
      <c r="D750" s="173">
        <v>31</v>
      </c>
      <c r="E750" s="174">
        <v>22</v>
      </c>
      <c r="F750" s="3">
        <f t="shared" si="67"/>
        <v>24.259999999999998</v>
      </c>
      <c r="G750" s="3">
        <f t="shared" si="69"/>
        <v>20.299999999999997</v>
      </c>
      <c r="H750" s="3">
        <f t="shared" si="70"/>
        <v>48.019999999999996</v>
      </c>
      <c r="I750" s="3">
        <f t="shared" si="71"/>
        <v>34.520000000000003</v>
      </c>
      <c r="J750" s="3">
        <f t="shared" si="72"/>
        <v>29.48</v>
      </c>
      <c r="K750" s="191">
        <v>-4.3</v>
      </c>
      <c r="L750" s="3">
        <v>-6.5</v>
      </c>
      <c r="M750" s="191">
        <v>8.9</v>
      </c>
      <c r="N750" s="191">
        <v>1.4</v>
      </c>
      <c r="O750" s="191">
        <v>-1.4</v>
      </c>
    </row>
    <row r="751" spans="2:15" ht="17.25" x14ac:dyDescent="0.35">
      <c r="B751" s="172">
        <f t="shared" si="68"/>
        <v>743</v>
      </c>
      <c r="C751" s="173">
        <v>1</v>
      </c>
      <c r="D751" s="173">
        <v>31</v>
      </c>
      <c r="E751" s="174">
        <v>23</v>
      </c>
      <c r="F751" s="3">
        <f t="shared" si="67"/>
        <v>23.36</v>
      </c>
      <c r="G751" s="3">
        <f t="shared" si="69"/>
        <v>13.64</v>
      </c>
      <c r="H751" s="3">
        <f t="shared" si="70"/>
        <v>48.019999999999996</v>
      </c>
      <c r="I751" s="3">
        <f t="shared" si="71"/>
        <v>33.799999999999997</v>
      </c>
      <c r="J751" s="3">
        <f t="shared" si="72"/>
        <v>28.04</v>
      </c>
      <c r="K751" s="191">
        <v>-4.8</v>
      </c>
      <c r="L751" s="3">
        <v>-10.199999999999999</v>
      </c>
      <c r="M751" s="191">
        <v>8.9</v>
      </c>
      <c r="N751" s="191">
        <v>1</v>
      </c>
      <c r="O751" s="191">
        <v>-2.2000000000000002</v>
      </c>
    </row>
    <row r="752" spans="2:15" ht="17.25" x14ac:dyDescent="0.35">
      <c r="B752" s="172">
        <f t="shared" si="68"/>
        <v>744</v>
      </c>
      <c r="C752" s="173">
        <v>1</v>
      </c>
      <c r="D752" s="173">
        <v>31</v>
      </c>
      <c r="E752" s="174">
        <v>24</v>
      </c>
      <c r="F752" s="3">
        <f t="shared" si="67"/>
        <v>22.64</v>
      </c>
      <c r="G752" s="3">
        <f t="shared" si="69"/>
        <v>7.1599999999999966</v>
      </c>
      <c r="H752" s="3">
        <f t="shared" si="70"/>
        <v>48.019999999999996</v>
      </c>
      <c r="I752" s="3">
        <f t="shared" si="71"/>
        <v>33.26</v>
      </c>
      <c r="J752" s="3">
        <f t="shared" si="72"/>
        <v>26.42</v>
      </c>
      <c r="K752" s="191">
        <v>-5.2</v>
      </c>
      <c r="L752" s="3">
        <v>-13.8</v>
      </c>
      <c r="M752" s="191">
        <v>8.9</v>
      </c>
      <c r="N752" s="191">
        <v>0.7</v>
      </c>
      <c r="O752" s="191">
        <v>-3.1</v>
      </c>
    </row>
    <row r="753" spans="2:15" ht="17.25" x14ac:dyDescent="0.35">
      <c r="B753" s="172">
        <f t="shared" si="68"/>
        <v>745</v>
      </c>
      <c r="C753" s="173">
        <v>2</v>
      </c>
      <c r="D753" s="173">
        <v>1</v>
      </c>
      <c r="E753" s="174">
        <v>1</v>
      </c>
      <c r="F753" s="3">
        <f t="shared" si="67"/>
        <v>21.92</v>
      </c>
      <c r="G753" s="3">
        <f t="shared" si="69"/>
        <v>0.68000000000000327</v>
      </c>
      <c r="H753" s="3">
        <f t="shared" si="70"/>
        <v>48.019999999999996</v>
      </c>
      <c r="I753" s="3">
        <f t="shared" si="71"/>
        <v>32.72</v>
      </c>
      <c r="J753" s="3">
        <f t="shared" si="72"/>
        <v>24.8</v>
      </c>
      <c r="K753" s="191">
        <v>-5.6</v>
      </c>
      <c r="L753" s="3">
        <v>-17.399999999999999</v>
      </c>
      <c r="M753" s="191">
        <v>8.9</v>
      </c>
      <c r="N753" s="191">
        <v>0.4</v>
      </c>
      <c r="O753" s="191">
        <v>-4</v>
      </c>
    </row>
    <row r="754" spans="2:15" ht="17.25" x14ac:dyDescent="0.35">
      <c r="B754" s="172">
        <f t="shared" si="68"/>
        <v>746</v>
      </c>
      <c r="C754" s="173">
        <v>2</v>
      </c>
      <c r="D754" s="173">
        <v>1</v>
      </c>
      <c r="E754" s="174">
        <v>2</v>
      </c>
      <c r="F754" s="3">
        <f t="shared" si="67"/>
        <v>21.2</v>
      </c>
      <c r="G754" s="3">
        <f t="shared" si="69"/>
        <v>-5.8000000000000043</v>
      </c>
      <c r="H754" s="3">
        <f t="shared" si="70"/>
        <v>48.019999999999996</v>
      </c>
      <c r="I754" s="3">
        <f t="shared" si="71"/>
        <v>32.18</v>
      </c>
      <c r="J754" s="3">
        <f t="shared" si="72"/>
        <v>23.18</v>
      </c>
      <c r="K754" s="191">
        <v>-6</v>
      </c>
      <c r="L754" s="3">
        <v>-21</v>
      </c>
      <c r="M754" s="191">
        <v>8.9</v>
      </c>
      <c r="N754" s="191">
        <v>0.1</v>
      </c>
      <c r="O754" s="191">
        <v>-4.9000000000000004</v>
      </c>
    </row>
    <row r="755" spans="2:15" ht="17.25" x14ac:dyDescent="0.35">
      <c r="B755" s="172">
        <f t="shared" si="68"/>
        <v>747</v>
      </c>
      <c r="C755" s="173">
        <v>2</v>
      </c>
      <c r="D755" s="173">
        <v>1</v>
      </c>
      <c r="E755" s="174">
        <v>3</v>
      </c>
      <c r="F755" s="3">
        <f t="shared" si="67"/>
        <v>20.299999999999997</v>
      </c>
      <c r="G755" s="3">
        <f t="shared" si="69"/>
        <v>-12.46</v>
      </c>
      <c r="H755" s="3">
        <f t="shared" si="70"/>
        <v>48.019999999999996</v>
      </c>
      <c r="I755" s="3">
        <f t="shared" si="71"/>
        <v>31.64</v>
      </c>
      <c r="J755" s="3">
        <f t="shared" si="72"/>
        <v>21.740000000000002</v>
      </c>
      <c r="K755" s="191">
        <v>-6.5</v>
      </c>
      <c r="L755" s="3">
        <v>-24.7</v>
      </c>
      <c r="M755" s="191">
        <v>8.9</v>
      </c>
      <c r="N755" s="191">
        <v>-0.2</v>
      </c>
      <c r="O755" s="191">
        <v>-5.7</v>
      </c>
    </row>
    <row r="756" spans="2:15" ht="17.25" x14ac:dyDescent="0.35">
      <c r="B756" s="172">
        <f t="shared" si="68"/>
        <v>748</v>
      </c>
      <c r="C756" s="173">
        <v>2</v>
      </c>
      <c r="D756" s="173">
        <v>1</v>
      </c>
      <c r="E756" s="174">
        <v>4</v>
      </c>
      <c r="F756" s="3">
        <f t="shared" si="67"/>
        <v>19.399999999999999</v>
      </c>
      <c r="G756" s="3">
        <f t="shared" si="69"/>
        <v>-19.119999999999997</v>
      </c>
      <c r="H756" s="3">
        <f t="shared" si="70"/>
        <v>48.019999999999996</v>
      </c>
      <c r="I756" s="3">
        <f t="shared" si="71"/>
        <v>30.92</v>
      </c>
      <c r="J756" s="3">
        <f t="shared" si="72"/>
        <v>19.939999999999998</v>
      </c>
      <c r="K756" s="191">
        <v>-7</v>
      </c>
      <c r="L756" s="3">
        <v>-28.4</v>
      </c>
      <c r="M756" s="191">
        <v>8.9</v>
      </c>
      <c r="N756" s="191">
        <v>-0.6</v>
      </c>
      <c r="O756" s="191">
        <v>-6.7</v>
      </c>
    </row>
    <row r="757" spans="2:15" ht="17.25" x14ac:dyDescent="0.35">
      <c r="B757" s="172">
        <f t="shared" si="68"/>
        <v>749</v>
      </c>
      <c r="C757" s="173">
        <v>2</v>
      </c>
      <c r="D757" s="173">
        <v>1</v>
      </c>
      <c r="E757" s="174">
        <v>5</v>
      </c>
      <c r="F757" s="3">
        <f t="shared" si="67"/>
        <v>19.399999999999999</v>
      </c>
      <c r="G757" s="3">
        <f t="shared" si="69"/>
        <v>-19.119999999999997</v>
      </c>
      <c r="H757" s="3">
        <f t="shared" si="70"/>
        <v>44.96</v>
      </c>
      <c r="I757" s="3">
        <f t="shared" si="71"/>
        <v>42.980000000000004</v>
      </c>
      <c r="J757" s="3">
        <f t="shared" si="72"/>
        <v>24.98</v>
      </c>
      <c r="K757" s="191">
        <v>-7</v>
      </c>
      <c r="L757" s="3">
        <v>-28.4</v>
      </c>
      <c r="M757" s="191">
        <v>7.2</v>
      </c>
      <c r="N757" s="191">
        <v>6.1</v>
      </c>
      <c r="O757" s="191">
        <v>-3.9</v>
      </c>
    </row>
    <row r="758" spans="2:15" ht="17.25" x14ac:dyDescent="0.35">
      <c r="B758" s="172">
        <f t="shared" si="68"/>
        <v>750</v>
      </c>
      <c r="C758" s="173">
        <v>2</v>
      </c>
      <c r="D758" s="173">
        <v>1</v>
      </c>
      <c r="E758" s="174">
        <v>6</v>
      </c>
      <c r="F758" s="3">
        <f t="shared" si="67"/>
        <v>19.399999999999999</v>
      </c>
      <c r="G758" s="3">
        <f t="shared" si="69"/>
        <v>-21.1</v>
      </c>
      <c r="H758" s="3">
        <f t="shared" si="70"/>
        <v>42.08</v>
      </c>
      <c r="I758" s="3">
        <f t="shared" si="71"/>
        <v>44.96</v>
      </c>
      <c r="J758" s="3">
        <f t="shared" si="72"/>
        <v>24.08</v>
      </c>
      <c r="K758" s="191">
        <v>-7</v>
      </c>
      <c r="L758" s="3">
        <v>-29.5</v>
      </c>
      <c r="M758" s="191">
        <v>5.6</v>
      </c>
      <c r="N758" s="191">
        <v>7.2</v>
      </c>
      <c r="O758" s="191">
        <v>-4.4000000000000004</v>
      </c>
    </row>
    <row r="759" spans="2:15" ht="17.25" x14ac:dyDescent="0.35">
      <c r="B759" s="172">
        <f t="shared" si="68"/>
        <v>751</v>
      </c>
      <c r="C759" s="173">
        <v>2</v>
      </c>
      <c r="D759" s="173">
        <v>1</v>
      </c>
      <c r="E759" s="174">
        <v>7</v>
      </c>
      <c r="F759" s="3">
        <f t="shared" si="67"/>
        <v>17.600000000000001</v>
      </c>
      <c r="G759" s="3">
        <f t="shared" si="69"/>
        <v>-23.080000000000005</v>
      </c>
      <c r="H759" s="3">
        <f t="shared" si="70"/>
        <v>42.980000000000004</v>
      </c>
      <c r="I759" s="3">
        <f t="shared" si="71"/>
        <v>35.06</v>
      </c>
      <c r="J759" s="3">
        <f t="shared" si="72"/>
        <v>26.060000000000002</v>
      </c>
      <c r="K759" s="191">
        <v>-8</v>
      </c>
      <c r="L759" s="3">
        <v>-30.6</v>
      </c>
      <c r="M759" s="191">
        <v>6.1</v>
      </c>
      <c r="N759" s="191">
        <v>1.7</v>
      </c>
      <c r="O759" s="191">
        <v>-3.3</v>
      </c>
    </row>
    <row r="760" spans="2:15" ht="17.25" x14ac:dyDescent="0.35">
      <c r="B760" s="172">
        <f t="shared" si="68"/>
        <v>752</v>
      </c>
      <c r="C760" s="173">
        <v>2</v>
      </c>
      <c r="D760" s="173">
        <v>1</v>
      </c>
      <c r="E760" s="174">
        <v>8</v>
      </c>
      <c r="F760" s="3">
        <f t="shared" si="67"/>
        <v>17.600000000000001</v>
      </c>
      <c r="G760" s="3">
        <f t="shared" si="69"/>
        <v>-22</v>
      </c>
      <c r="H760" s="3">
        <f t="shared" si="70"/>
        <v>44.96</v>
      </c>
      <c r="I760" s="3">
        <f t="shared" si="71"/>
        <v>35.06</v>
      </c>
      <c r="J760" s="3">
        <f t="shared" si="72"/>
        <v>24.08</v>
      </c>
      <c r="K760" s="191">
        <v>-8</v>
      </c>
      <c r="L760" s="3">
        <v>-30</v>
      </c>
      <c r="M760" s="191">
        <v>7.2</v>
      </c>
      <c r="N760" s="191">
        <v>1.7</v>
      </c>
      <c r="O760" s="191">
        <v>-4.4000000000000004</v>
      </c>
    </row>
    <row r="761" spans="2:15" ht="17.25" x14ac:dyDescent="0.35">
      <c r="B761" s="172">
        <f t="shared" si="68"/>
        <v>753</v>
      </c>
      <c r="C761" s="173">
        <v>2</v>
      </c>
      <c r="D761" s="173">
        <v>1</v>
      </c>
      <c r="E761" s="174">
        <v>9</v>
      </c>
      <c r="F761" s="3">
        <f t="shared" si="67"/>
        <v>21.2</v>
      </c>
      <c r="G761" s="3">
        <f t="shared" si="69"/>
        <v>-13</v>
      </c>
      <c r="H761" s="3">
        <f t="shared" si="70"/>
        <v>44.06</v>
      </c>
      <c r="I761" s="3">
        <f t="shared" si="71"/>
        <v>42.08</v>
      </c>
      <c r="J761" s="3">
        <f t="shared" si="72"/>
        <v>28.04</v>
      </c>
      <c r="K761" s="191">
        <v>-6</v>
      </c>
      <c r="L761" s="3">
        <v>-25</v>
      </c>
      <c r="M761" s="191">
        <v>6.7</v>
      </c>
      <c r="N761" s="191">
        <v>5.6</v>
      </c>
      <c r="O761" s="191">
        <v>-2.2000000000000002</v>
      </c>
    </row>
    <row r="762" spans="2:15" ht="17.25" x14ac:dyDescent="0.35">
      <c r="B762" s="172">
        <f t="shared" si="68"/>
        <v>754</v>
      </c>
      <c r="C762" s="173">
        <v>2</v>
      </c>
      <c r="D762" s="173">
        <v>1</v>
      </c>
      <c r="E762" s="174">
        <v>10</v>
      </c>
      <c r="F762" s="3">
        <f t="shared" si="67"/>
        <v>24.8</v>
      </c>
      <c r="G762" s="3">
        <f t="shared" si="69"/>
        <v>-10.119999999999997</v>
      </c>
      <c r="H762" s="3">
        <f t="shared" si="70"/>
        <v>44.96</v>
      </c>
      <c r="I762" s="3">
        <f t="shared" si="71"/>
        <v>50</v>
      </c>
      <c r="J762" s="3">
        <f t="shared" si="72"/>
        <v>30.92</v>
      </c>
      <c r="K762" s="191">
        <v>-4</v>
      </c>
      <c r="L762" s="3">
        <v>-23.4</v>
      </c>
      <c r="M762" s="191">
        <v>7.2</v>
      </c>
      <c r="N762" s="191">
        <v>10</v>
      </c>
      <c r="O762" s="191">
        <v>-0.6</v>
      </c>
    </row>
    <row r="763" spans="2:15" ht="17.25" x14ac:dyDescent="0.35">
      <c r="B763" s="172">
        <f t="shared" si="68"/>
        <v>755</v>
      </c>
      <c r="C763" s="173">
        <v>2</v>
      </c>
      <c r="D763" s="173">
        <v>1</v>
      </c>
      <c r="E763" s="174">
        <v>11</v>
      </c>
      <c r="F763" s="3">
        <f t="shared" si="67"/>
        <v>24.8</v>
      </c>
      <c r="G763" s="3">
        <f t="shared" si="69"/>
        <v>-6.1599999999999966</v>
      </c>
      <c r="H763" s="3">
        <f t="shared" si="70"/>
        <v>44.06</v>
      </c>
      <c r="I763" s="3">
        <f t="shared" si="71"/>
        <v>55.040000000000006</v>
      </c>
      <c r="J763" s="3">
        <f t="shared" si="72"/>
        <v>35.06</v>
      </c>
      <c r="K763" s="191">
        <v>-4</v>
      </c>
      <c r="L763" s="3">
        <v>-21.2</v>
      </c>
      <c r="M763" s="191">
        <v>6.7</v>
      </c>
      <c r="N763" s="191">
        <v>12.8</v>
      </c>
      <c r="O763" s="191">
        <v>1.7</v>
      </c>
    </row>
    <row r="764" spans="2:15" ht="17.25" x14ac:dyDescent="0.35">
      <c r="B764" s="172">
        <f t="shared" si="68"/>
        <v>756</v>
      </c>
      <c r="C764" s="173">
        <v>2</v>
      </c>
      <c r="D764" s="173">
        <v>1</v>
      </c>
      <c r="E764" s="174">
        <v>12</v>
      </c>
      <c r="F764" s="3">
        <f t="shared" si="67"/>
        <v>28.4</v>
      </c>
      <c r="G764" s="3">
        <f t="shared" si="69"/>
        <v>-3.9999999999999147E-2</v>
      </c>
      <c r="H764" s="3">
        <f t="shared" si="70"/>
        <v>42.980000000000004</v>
      </c>
      <c r="I764" s="3">
        <f t="shared" si="71"/>
        <v>59</v>
      </c>
      <c r="J764" s="3">
        <f t="shared" si="72"/>
        <v>37.94</v>
      </c>
      <c r="K764" s="191">
        <v>-2</v>
      </c>
      <c r="L764" s="3">
        <v>-17.8</v>
      </c>
      <c r="M764" s="191">
        <v>6.1</v>
      </c>
      <c r="N764" s="191">
        <v>15</v>
      </c>
      <c r="O764" s="191">
        <v>3.3</v>
      </c>
    </row>
    <row r="765" spans="2:15" ht="17.25" x14ac:dyDescent="0.35">
      <c r="B765" s="172">
        <f t="shared" si="68"/>
        <v>757</v>
      </c>
      <c r="C765" s="173">
        <v>2</v>
      </c>
      <c r="D765" s="173">
        <v>1</v>
      </c>
      <c r="E765" s="174">
        <v>13</v>
      </c>
      <c r="F765" s="3">
        <f t="shared" si="67"/>
        <v>28.4</v>
      </c>
      <c r="G765" s="3">
        <f t="shared" si="69"/>
        <v>2.84</v>
      </c>
      <c r="H765" s="3">
        <f t="shared" si="70"/>
        <v>44.96</v>
      </c>
      <c r="I765" s="3">
        <f t="shared" si="71"/>
        <v>60.08</v>
      </c>
      <c r="J765" s="3">
        <f t="shared" si="72"/>
        <v>44.06</v>
      </c>
      <c r="K765" s="191">
        <v>-2</v>
      </c>
      <c r="L765" s="3">
        <v>-16.2</v>
      </c>
      <c r="M765" s="191">
        <v>7.2</v>
      </c>
      <c r="N765" s="191">
        <v>15.6</v>
      </c>
      <c r="O765" s="191">
        <v>6.7</v>
      </c>
    </row>
    <row r="766" spans="2:15" ht="17.25" x14ac:dyDescent="0.35">
      <c r="B766" s="172">
        <f t="shared" si="68"/>
        <v>758</v>
      </c>
      <c r="C766" s="173">
        <v>2</v>
      </c>
      <c r="D766" s="173">
        <v>1</v>
      </c>
      <c r="E766" s="174">
        <v>14</v>
      </c>
      <c r="F766" s="3">
        <f t="shared" si="67"/>
        <v>28.4</v>
      </c>
      <c r="G766" s="3">
        <f t="shared" si="69"/>
        <v>5</v>
      </c>
      <c r="H766" s="3">
        <f t="shared" si="70"/>
        <v>48.019999999999996</v>
      </c>
      <c r="I766" s="3">
        <f t="shared" si="71"/>
        <v>59</v>
      </c>
      <c r="J766" s="3">
        <f t="shared" si="72"/>
        <v>44.96</v>
      </c>
      <c r="K766" s="191">
        <v>-2</v>
      </c>
      <c r="L766" s="3">
        <v>-15</v>
      </c>
      <c r="M766" s="191">
        <v>8.9</v>
      </c>
      <c r="N766" s="191">
        <v>15</v>
      </c>
      <c r="O766" s="191">
        <v>7.2</v>
      </c>
    </row>
    <row r="767" spans="2:15" ht="17.25" x14ac:dyDescent="0.35">
      <c r="B767" s="172">
        <f t="shared" si="68"/>
        <v>759</v>
      </c>
      <c r="C767" s="173">
        <v>2</v>
      </c>
      <c r="D767" s="173">
        <v>1</v>
      </c>
      <c r="E767" s="174">
        <v>15</v>
      </c>
      <c r="F767" s="3">
        <f t="shared" si="67"/>
        <v>28.4</v>
      </c>
      <c r="G767" s="3">
        <f t="shared" si="69"/>
        <v>5</v>
      </c>
      <c r="H767" s="3">
        <f t="shared" si="70"/>
        <v>50</v>
      </c>
      <c r="I767" s="3">
        <f t="shared" si="71"/>
        <v>57.92</v>
      </c>
      <c r="J767" s="3">
        <f t="shared" si="72"/>
        <v>46.04</v>
      </c>
      <c r="K767" s="191">
        <v>-2</v>
      </c>
      <c r="L767" s="3">
        <v>-15</v>
      </c>
      <c r="M767" s="191">
        <v>10</v>
      </c>
      <c r="N767" s="191">
        <v>14.4</v>
      </c>
      <c r="O767" s="191">
        <v>7.8</v>
      </c>
    </row>
    <row r="768" spans="2:15" ht="17.25" x14ac:dyDescent="0.35">
      <c r="B768" s="172">
        <f t="shared" si="68"/>
        <v>760</v>
      </c>
      <c r="C768" s="173">
        <v>2</v>
      </c>
      <c r="D768" s="173">
        <v>1</v>
      </c>
      <c r="E768" s="174">
        <v>16</v>
      </c>
      <c r="F768" s="3">
        <f t="shared" si="67"/>
        <v>28.4</v>
      </c>
      <c r="G768" s="3">
        <f t="shared" si="69"/>
        <v>5</v>
      </c>
      <c r="H768" s="3">
        <f t="shared" si="70"/>
        <v>50</v>
      </c>
      <c r="I768" s="3">
        <f t="shared" si="71"/>
        <v>55.94</v>
      </c>
      <c r="J768" s="3">
        <f t="shared" si="72"/>
        <v>46.04</v>
      </c>
      <c r="K768" s="191">
        <v>-2</v>
      </c>
      <c r="L768" s="3">
        <v>-15</v>
      </c>
      <c r="M768" s="191">
        <v>10</v>
      </c>
      <c r="N768" s="191">
        <v>13.3</v>
      </c>
      <c r="O768" s="191">
        <v>7.8</v>
      </c>
    </row>
    <row r="769" spans="2:15" ht="17.25" x14ac:dyDescent="0.35">
      <c r="B769" s="172">
        <f t="shared" si="68"/>
        <v>761</v>
      </c>
      <c r="C769" s="173">
        <v>2</v>
      </c>
      <c r="D769" s="173">
        <v>1</v>
      </c>
      <c r="E769" s="174">
        <v>17</v>
      </c>
      <c r="F769" s="3">
        <f t="shared" si="67"/>
        <v>24.8</v>
      </c>
      <c r="G769" s="3">
        <f t="shared" si="69"/>
        <v>5</v>
      </c>
      <c r="H769" s="3">
        <f t="shared" si="70"/>
        <v>51.08</v>
      </c>
      <c r="I769" s="3">
        <f t="shared" si="71"/>
        <v>51.980000000000004</v>
      </c>
      <c r="J769" s="3">
        <f t="shared" si="72"/>
        <v>39.92</v>
      </c>
      <c r="K769" s="191">
        <v>-4</v>
      </c>
      <c r="L769" s="3">
        <v>-15</v>
      </c>
      <c r="M769" s="191">
        <v>10.6</v>
      </c>
      <c r="N769" s="191">
        <v>11.1</v>
      </c>
      <c r="O769" s="191">
        <v>4.4000000000000004</v>
      </c>
    </row>
    <row r="770" spans="2:15" ht="17.25" x14ac:dyDescent="0.35">
      <c r="B770" s="172">
        <f t="shared" si="68"/>
        <v>762</v>
      </c>
      <c r="C770" s="173">
        <v>2</v>
      </c>
      <c r="D770" s="173">
        <v>1</v>
      </c>
      <c r="E770" s="174">
        <v>18</v>
      </c>
      <c r="F770" s="3">
        <f t="shared" si="67"/>
        <v>21.2</v>
      </c>
      <c r="G770" s="3">
        <f t="shared" si="69"/>
        <v>2.84</v>
      </c>
      <c r="H770" s="3">
        <f t="shared" si="70"/>
        <v>44.96</v>
      </c>
      <c r="I770" s="3">
        <f t="shared" si="71"/>
        <v>50</v>
      </c>
      <c r="J770" s="3">
        <f t="shared" si="72"/>
        <v>35.06</v>
      </c>
      <c r="K770" s="191">
        <v>-6</v>
      </c>
      <c r="L770" s="3">
        <v>-16.2</v>
      </c>
      <c r="M770" s="191">
        <v>7.2</v>
      </c>
      <c r="N770" s="191">
        <v>10</v>
      </c>
      <c r="O770" s="191">
        <v>1.7</v>
      </c>
    </row>
    <row r="771" spans="2:15" ht="17.25" x14ac:dyDescent="0.35">
      <c r="B771" s="172">
        <f t="shared" si="68"/>
        <v>763</v>
      </c>
      <c r="C771" s="173">
        <v>2</v>
      </c>
      <c r="D771" s="173">
        <v>1</v>
      </c>
      <c r="E771" s="174">
        <v>19</v>
      </c>
      <c r="F771" s="3">
        <f t="shared" si="67"/>
        <v>19.399999999999999</v>
      </c>
      <c r="G771" s="3">
        <f t="shared" si="69"/>
        <v>-1.1199999999999974</v>
      </c>
      <c r="H771" s="3">
        <f t="shared" si="70"/>
        <v>44.96</v>
      </c>
      <c r="I771" s="3">
        <f t="shared" si="71"/>
        <v>50</v>
      </c>
      <c r="J771" s="3">
        <f t="shared" si="72"/>
        <v>35.06</v>
      </c>
      <c r="K771" s="191">
        <v>-7</v>
      </c>
      <c r="L771" s="3">
        <v>-18.399999999999999</v>
      </c>
      <c r="M771" s="191">
        <v>7.2</v>
      </c>
      <c r="N771" s="191">
        <v>10</v>
      </c>
      <c r="O771" s="191">
        <v>1.7</v>
      </c>
    </row>
    <row r="772" spans="2:15" ht="17.25" x14ac:dyDescent="0.35">
      <c r="B772" s="172">
        <f t="shared" si="68"/>
        <v>764</v>
      </c>
      <c r="C772" s="173">
        <v>2</v>
      </c>
      <c r="D772" s="173">
        <v>1</v>
      </c>
      <c r="E772" s="174">
        <v>20</v>
      </c>
      <c r="F772" s="3">
        <f t="shared" si="67"/>
        <v>17.600000000000001</v>
      </c>
      <c r="G772" s="3">
        <f t="shared" si="69"/>
        <v>-3.1000000000000014</v>
      </c>
      <c r="H772" s="3">
        <f t="shared" si="70"/>
        <v>46.94</v>
      </c>
      <c r="I772" s="3">
        <f t="shared" si="71"/>
        <v>50</v>
      </c>
      <c r="J772" s="3">
        <f t="shared" si="72"/>
        <v>35.06</v>
      </c>
      <c r="K772" s="191">
        <v>-8</v>
      </c>
      <c r="L772" s="3">
        <v>-19.5</v>
      </c>
      <c r="M772" s="191">
        <v>8.3000000000000007</v>
      </c>
      <c r="N772" s="191">
        <v>10</v>
      </c>
      <c r="O772" s="191">
        <v>1.7</v>
      </c>
    </row>
    <row r="773" spans="2:15" ht="17.25" x14ac:dyDescent="0.35">
      <c r="B773" s="172">
        <f t="shared" si="68"/>
        <v>765</v>
      </c>
      <c r="C773" s="173">
        <v>2</v>
      </c>
      <c r="D773" s="173">
        <v>1</v>
      </c>
      <c r="E773" s="174">
        <v>21</v>
      </c>
      <c r="F773" s="3">
        <f t="shared" si="67"/>
        <v>19.399999999999999</v>
      </c>
      <c r="G773" s="3">
        <f t="shared" si="69"/>
        <v>-4</v>
      </c>
      <c r="H773" s="3">
        <f t="shared" si="70"/>
        <v>46.94</v>
      </c>
      <c r="I773" s="3">
        <f t="shared" si="71"/>
        <v>51.08</v>
      </c>
      <c r="J773" s="3">
        <f t="shared" si="72"/>
        <v>33.979999999999997</v>
      </c>
      <c r="K773" s="191">
        <v>-7</v>
      </c>
      <c r="L773" s="3">
        <v>-20</v>
      </c>
      <c r="M773" s="191">
        <v>8.3000000000000007</v>
      </c>
      <c r="N773" s="191">
        <v>10.6</v>
      </c>
      <c r="O773" s="191">
        <v>1.1000000000000001</v>
      </c>
    </row>
    <row r="774" spans="2:15" ht="17.25" x14ac:dyDescent="0.35">
      <c r="B774" s="172">
        <f t="shared" si="68"/>
        <v>766</v>
      </c>
      <c r="C774" s="173">
        <v>2</v>
      </c>
      <c r="D774" s="173">
        <v>1</v>
      </c>
      <c r="E774" s="174">
        <v>22</v>
      </c>
      <c r="F774" s="3">
        <f t="shared" si="67"/>
        <v>17.600000000000001</v>
      </c>
      <c r="G774" s="3">
        <f t="shared" si="69"/>
        <v>-5.0800000000000054</v>
      </c>
      <c r="H774" s="3">
        <f t="shared" si="70"/>
        <v>46.04</v>
      </c>
      <c r="I774" s="3">
        <f t="shared" si="71"/>
        <v>50</v>
      </c>
      <c r="J774" s="3">
        <f t="shared" si="72"/>
        <v>30.92</v>
      </c>
      <c r="K774" s="191">
        <v>-8</v>
      </c>
      <c r="L774" s="3">
        <v>-20.6</v>
      </c>
      <c r="M774" s="191">
        <v>7.8</v>
      </c>
      <c r="N774" s="191">
        <v>10</v>
      </c>
      <c r="O774" s="191">
        <v>-0.6</v>
      </c>
    </row>
    <row r="775" spans="2:15" ht="17.25" x14ac:dyDescent="0.35">
      <c r="B775" s="172">
        <f t="shared" si="68"/>
        <v>767</v>
      </c>
      <c r="C775" s="173">
        <v>2</v>
      </c>
      <c r="D775" s="173">
        <v>1</v>
      </c>
      <c r="E775" s="174">
        <v>23</v>
      </c>
      <c r="F775" s="3">
        <f t="shared" si="67"/>
        <v>19.399999999999999</v>
      </c>
      <c r="G775" s="3">
        <f t="shared" si="69"/>
        <v>-5.0800000000000054</v>
      </c>
      <c r="H775" s="3">
        <f t="shared" si="70"/>
        <v>44.96</v>
      </c>
      <c r="I775" s="3">
        <f t="shared" si="71"/>
        <v>53.96</v>
      </c>
      <c r="J775" s="3">
        <f t="shared" si="72"/>
        <v>30.92</v>
      </c>
      <c r="K775" s="191">
        <v>-7</v>
      </c>
      <c r="L775" s="3">
        <v>-20.6</v>
      </c>
      <c r="M775" s="191">
        <v>7.2</v>
      </c>
      <c r="N775" s="191">
        <v>12.2</v>
      </c>
      <c r="O775" s="191">
        <v>-0.6</v>
      </c>
    </row>
    <row r="776" spans="2:15" ht="17.25" x14ac:dyDescent="0.35">
      <c r="B776" s="172">
        <f t="shared" si="68"/>
        <v>768</v>
      </c>
      <c r="C776" s="173">
        <v>2</v>
      </c>
      <c r="D776" s="173">
        <v>1</v>
      </c>
      <c r="E776" s="174">
        <v>24</v>
      </c>
      <c r="F776" s="3">
        <f t="shared" si="67"/>
        <v>21.2</v>
      </c>
      <c r="G776" s="3">
        <f t="shared" si="69"/>
        <v>-6.1599999999999966</v>
      </c>
      <c r="H776" s="3">
        <f t="shared" si="70"/>
        <v>46.04</v>
      </c>
      <c r="I776" s="3">
        <f t="shared" si="71"/>
        <v>53.96</v>
      </c>
      <c r="J776" s="3">
        <f t="shared" si="72"/>
        <v>30.92</v>
      </c>
      <c r="K776" s="191">
        <v>-6</v>
      </c>
      <c r="L776" s="3">
        <v>-21.2</v>
      </c>
      <c r="M776" s="191">
        <v>7.8</v>
      </c>
      <c r="N776" s="191">
        <v>12.2</v>
      </c>
      <c r="O776" s="191">
        <v>-0.6</v>
      </c>
    </row>
    <row r="777" spans="2:15" ht="17.25" x14ac:dyDescent="0.35">
      <c r="B777" s="172">
        <f t="shared" si="68"/>
        <v>769</v>
      </c>
      <c r="C777" s="173">
        <v>2</v>
      </c>
      <c r="D777" s="173">
        <v>2</v>
      </c>
      <c r="E777" s="174">
        <v>1</v>
      </c>
      <c r="F777" s="3">
        <f t="shared" si="67"/>
        <v>19.399999999999999</v>
      </c>
      <c r="G777" s="3">
        <f t="shared" si="69"/>
        <v>-8.14</v>
      </c>
      <c r="H777" s="3">
        <f t="shared" si="70"/>
        <v>44.96</v>
      </c>
      <c r="I777" s="3">
        <f t="shared" si="71"/>
        <v>53.96</v>
      </c>
      <c r="J777" s="3">
        <f t="shared" si="72"/>
        <v>26.060000000000002</v>
      </c>
      <c r="K777" s="191">
        <v>-7</v>
      </c>
      <c r="L777" s="3">
        <v>-22.3</v>
      </c>
      <c r="M777" s="191">
        <v>7.2</v>
      </c>
      <c r="N777" s="191">
        <v>12.2</v>
      </c>
      <c r="O777" s="191">
        <v>-3.3</v>
      </c>
    </row>
    <row r="778" spans="2:15" ht="17.25" x14ac:dyDescent="0.35">
      <c r="B778" s="172">
        <f t="shared" si="68"/>
        <v>770</v>
      </c>
      <c r="C778" s="173">
        <v>2</v>
      </c>
      <c r="D778" s="173">
        <v>2</v>
      </c>
      <c r="E778" s="174">
        <v>2</v>
      </c>
      <c r="F778" s="3">
        <f t="shared" ref="F778:F841" si="73">(9/5)*K778+32</f>
        <v>19.399999999999999</v>
      </c>
      <c r="G778" s="3">
        <f t="shared" si="69"/>
        <v>-9.0399999999999991</v>
      </c>
      <c r="H778" s="3">
        <f t="shared" si="70"/>
        <v>42.980000000000004</v>
      </c>
      <c r="I778" s="3">
        <f t="shared" si="71"/>
        <v>55.040000000000006</v>
      </c>
      <c r="J778" s="3">
        <f t="shared" si="72"/>
        <v>24.98</v>
      </c>
      <c r="K778" s="191">
        <v>-7</v>
      </c>
      <c r="L778" s="3">
        <v>-22.8</v>
      </c>
      <c r="M778" s="191">
        <v>6.1</v>
      </c>
      <c r="N778" s="191">
        <v>12.8</v>
      </c>
      <c r="O778" s="191">
        <v>-3.9</v>
      </c>
    </row>
    <row r="779" spans="2:15" ht="17.25" x14ac:dyDescent="0.35">
      <c r="B779" s="172">
        <f t="shared" ref="B779:B842" si="74">B778+1</f>
        <v>771</v>
      </c>
      <c r="C779" s="173">
        <v>2</v>
      </c>
      <c r="D779" s="173">
        <v>2</v>
      </c>
      <c r="E779" s="174">
        <v>3</v>
      </c>
      <c r="F779" s="3">
        <f t="shared" si="73"/>
        <v>19.399999999999999</v>
      </c>
      <c r="G779" s="3">
        <f t="shared" si="69"/>
        <v>-8.14</v>
      </c>
      <c r="H779" s="3">
        <f t="shared" si="70"/>
        <v>42.980000000000004</v>
      </c>
      <c r="I779" s="3">
        <f t="shared" si="71"/>
        <v>53.06</v>
      </c>
      <c r="J779" s="3">
        <f t="shared" si="72"/>
        <v>28.04</v>
      </c>
      <c r="K779" s="191">
        <v>-7</v>
      </c>
      <c r="L779" s="3">
        <v>-22.3</v>
      </c>
      <c r="M779" s="191">
        <v>6.1</v>
      </c>
      <c r="N779" s="191">
        <v>11.7</v>
      </c>
      <c r="O779" s="191">
        <v>-2.2000000000000002</v>
      </c>
    </row>
    <row r="780" spans="2:15" ht="17.25" x14ac:dyDescent="0.35">
      <c r="B780" s="172">
        <f t="shared" si="74"/>
        <v>772</v>
      </c>
      <c r="C780" s="173">
        <v>2</v>
      </c>
      <c r="D780" s="173">
        <v>2</v>
      </c>
      <c r="E780" s="174">
        <v>4</v>
      </c>
      <c r="F780" s="3">
        <f t="shared" si="73"/>
        <v>17.600000000000001</v>
      </c>
      <c r="G780" s="3">
        <f t="shared" si="69"/>
        <v>-7.0600000000000023</v>
      </c>
      <c r="H780" s="3">
        <f t="shared" si="70"/>
        <v>42.980000000000004</v>
      </c>
      <c r="I780" s="3">
        <f t="shared" si="71"/>
        <v>51.980000000000004</v>
      </c>
      <c r="J780" s="3">
        <f t="shared" si="72"/>
        <v>26.96</v>
      </c>
      <c r="K780" s="191">
        <v>-8</v>
      </c>
      <c r="L780" s="3">
        <v>-21.7</v>
      </c>
      <c r="M780" s="191">
        <v>6.1</v>
      </c>
      <c r="N780" s="191">
        <v>11.1</v>
      </c>
      <c r="O780" s="191">
        <v>-2.8</v>
      </c>
    </row>
    <row r="781" spans="2:15" ht="17.25" x14ac:dyDescent="0.35">
      <c r="B781" s="172">
        <f t="shared" si="74"/>
        <v>773</v>
      </c>
      <c r="C781" s="173">
        <v>2</v>
      </c>
      <c r="D781" s="173">
        <v>2</v>
      </c>
      <c r="E781" s="174">
        <v>5</v>
      </c>
      <c r="F781" s="3">
        <f t="shared" si="73"/>
        <v>15.8</v>
      </c>
      <c r="G781" s="3">
        <f t="shared" si="69"/>
        <v>-7.0600000000000023</v>
      </c>
      <c r="H781" s="3">
        <f t="shared" si="70"/>
        <v>42.980000000000004</v>
      </c>
      <c r="I781" s="3">
        <f t="shared" si="71"/>
        <v>53.06</v>
      </c>
      <c r="J781" s="3">
        <f t="shared" si="72"/>
        <v>24.98</v>
      </c>
      <c r="K781" s="191">
        <v>-9</v>
      </c>
      <c r="L781" s="3">
        <v>-21.7</v>
      </c>
      <c r="M781" s="191">
        <v>6.1</v>
      </c>
      <c r="N781" s="191">
        <v>11.7</v>
      </c>
      <c r="O781" s="191">
        <v>-3.9</v>
      </c>
    </row>
    <row r="782" spans="2:15" ht="17.25" x14ac:dyDescent="0.35">
      <c r="B782" s="172">
        <f t="shared" si="74"/>
        <v>774</v>
      </c>
      <c r="C782" s="173">
        <v>2</v>
      </c>
      <c r="D782" s="173">
        <v>2</v>
      </c>
      <c r="E782" s="174">
        <v>6</v>
      </c>
      <c r="F782" s="3">
        <f t="shared" si="73"/>
        <v>15.8</v>
      </c>
      <c r="G782" s="3">
        <f t="shared" si="69"/>
        <v>-8.14</v>
      </c>
      <c r="H782" s="3">
        <f t="shared" si="70"/>
        <v>41</v>
      </c>
      <c r="I782" s="3">
        <f t="shared" si="71"/>
        <v>53.06</v>
      </c>
      <c r="J782" s="3">
        <f t="shared" si="72"/>
        <v>24.08</v>
      </c>
      <c r="K782" s="191">
        <v>-9</v>
      </c>
      <c r="L782" s="3">
        <v>-22.3</v>
      </c>
      <c r="M782" s="191">
        <v>5</v>
      </c>
      <c r="N782" s="191">
        <v>11.7</v>
      </c>
      <c r="O782" s="191">
        <v>-4.4000000000000004</v>
      </c>
    </row>
    <row r="783" spans="2:15" ht="17.25" x14ac:dyDescent="0.35">
      <c r="B783" s="172">
        <f t="shared" si="74"/>
        <v>775</v>
      </c>
      <c r="C783" s="173">
        <v>2</v>
      </c>
      <c r="D783" s="173">
        <v>2</v>
      </c>
      <c r="E783" s="174">
        <v>7</v>
      </c>
      <c r="F783" s="3">
        <f t="shared" si="73"/>
        <v>14</v>
      </c>
      <c r="G783" s="3">
        <f t="shared" si="69"/>
        <v>-8.14</v>
      </c>
      <c r="H783" s="3">
        <f t="shared" si="70"/>
        <v>42.08</v>
      </c>
      <c r="I783" s="3">
        <f t="shared" si="71"/>
        <v>51.980000000000004</v>
      </c>
      <c r="J783" s="3">
        <f t="shared" si="72"/>
        <v>26.96</v>
      </c>
      <c r="K783" s="191">
        <v>-10</v>
      </c>
      <c r="L783" s="3">
        <v>-22.3</v>
      </c>
      <c r="M783" s="191">
        <v>5.6</v>
      </c>
      <c r="N783" s="191">
        <v>11.1</v>
      </c>
      <c r="O783" s="191">
        <v>-2.8</v>
      </c>
    </row>
    <row r="784" spans="2:15" ht="17.25" x14ac:dyDescent="0.35">
      <c r="B784" s="172">
        <f t="shared" si="74"/>
        <v>776</v>
      </c>
      <c r="C784" s="173">
        <v>2</v>
      </c>
      <c r="D784" s="173">
        <v>2</v>
      </c>
      <c r="E784" s="174">
        <v>8</v>
      </c>
      <c r="F784" s="3">
        <f t="shared" si="73"/>
        <v>17.600000000000001</v>
      </c>
      <c r="G784" s="3">
        <f t="shared" si="69"/>
        <v>-9.0399999999999991</v>
      </c>
      <c r="H784" s="3">
        <f t="shared" si="70"/>
        <v>44.06</v>
      </c>
      <c r="I784" s="3">
        <f t="shared" si="71"/>
        <v>51.08</v>
      </c>
      <c r="J784" s="3">
        <f t="shared" si="72"/>
        <v>24.08</v>
      </c>
      <c r="K784" s="191">
        <v>-8</v>
      </c>
      <c r="L784" s="3">
        <v>-22.8</v>
      </c>
      <c r="M784" s="191">
        <v>6.7</v>
      </c>
      <c r="N784" s="191">
        <v>10.6</v>
      </c>
      <c r="O784" s="191">
        <v>-4.4000000000000004</v>
      </c>
    </row>
    <row r="785" spans="2:15" ht="17.25" x14ac:dyDescent="0.35">
      <c r="B785" s="172">
        <f t="shared" si="74"/>
        <v>777</v>
      </c>
      <c r="C785" s="173">
        <v>2</v>
      </c>
      <c r="D785" s="173">
        <v>2</v>
      </c>
      <c r="E785" s="174">
        <v>9</v>
      </c>
      <c r="F785" s="3">
        <f t="shared" si="73"/>
        <v>23</v>
      </c>
      <c r="G785" s="3">
        <f t="shared" si="69"/>
        <v>-7.0600000000000023</v>
      </c>
      <c r="H785" s="3">
        <f t="shared" si="70"/>
        <v>46.04</v>
      </c>
      <c r="I785" s="3">
        <f t="shared" si="71"/>
        <v>53.96</v>
      </c>
      <c r="J785" s="3">
        <f t="shared" si="72"/>
        <v>32</v>
      </c>
      <c r="K785" s="191">
        <v>-5</v>
      </c>
      <c r="L785" s="3">
        <v>-21.7</v>
      </c>
      <c r="M785" s="191">
        <v>7.8</v>
      </c>
      <c r="N785" s="191">
        <v>12.2</v>
      </c>
      <c r="O785" s="191">
        <v>0</v>
      </c>
    </row>
    <row r="786" spans="2:15" ht="17.25" x14ac:dyDescent="0.35">
      <c r="B786" s="172">
        <f t="shared" si="74"/>
        <v>778</v>
      </c>
      <c r="C786" s="173">
        <v>2</v>
      </c>
      <c r="D786" s="173">
        <v>2</v>
      </c>
      <c r="E786" s="174">
        <v>10</v>
      </c>
      <c r="F786" s="3">
        <f t="shared" si="73"/>
        <v>28.4</v>
      </c>
      <c r="G786" s="3">
        <f t="shared" si="69"/>
        <v>-5.0800000000000054</v>
      </c>
      <c r="H786" s="3">
        <f t="shared" si="70"/>
        <v>48.92</v>
      </c>
      <c r="I786" s="3">
        <f t="shared" si="71"/>
        <v>55.94</v>
      </c>
      <c r="J786" s="3">
        <f t="shared" si="72"/>
        <v>35.96</v>
      </c>
      <c r="K786" s="191">
        <v>-2</v>
      </c>
      <c r="L786" s="3">
        <v>-20.6</v>
      </c>
      <c r="M786" s="191">
        <v>9.4</v>
      </c>
      <c r="N786" s="191">
        <v>13.3</v>
      </c>
      <c r="O786" s="191">
        <v>2.2000000000000002</v>
      </c>
    </row>
    <row r="787" spans="2:15" ht="17.25" x14ac:dyDescent="0.35">
      <c r="B787" s="172">
        <f t="shared" si="74"/>
        <v>779</v>
      </c>
      <c r="C787" s="173">
        <v>2</v>
      </c>
      <c r="D787" s="173">
        <v>2</v>
      </c>
      <c r="E787" s="174">
        <v>11</v>
      </c>
      <c r="F787" s="3">
        <f t="shared" si="73"/>
        <v>30.2</v>
      </c>
      <c r="G787" s="3">
        <f t="shared" si="69"/>
        <v>-4</v>
      </c>
      <c r="H787" s="3">
        <f t="shared" si="70"/>
        <v>50</v>
      </c>
      <c r="I787" s="3">
        <f t="shared" si="71"/>
        <v>59</v>
      </c>
      <c r="J787" s="3">
        <f t="shared" si="72"/>
        <v>39.92</v>
      </c>
      <c r="K787" s="191">
        <v>-1</v>
      </c>
      <c r="L787" s="3">
        <v>-20</v>
      </c>
      <c r="M787" s="191">
        <v>10</v>
      </c>
      <c r="N787" s="191">
        <v>15</v>
      </c>
      <c r="O787" s="191">
        <v>4.4000000000000004</v>
      </c>
    </row>
    <row r="788" spans="2:15" ht="17.25" x14ac:dyDescent="0.35">
      <c r="B788" s="172">
        <f t="shared" si="74"/>
        <v>780</v>
      </c>
      <c r="C788" s="173">
        <v>2</v>
      </c>
      <c r="D788" s="173">
        <v>2</v>
      </c>
      <c r="E788" s="174">
        <v>12</v>
      </c>
      <c r="F788" s="3">
        <f t="shared" si="73"/>
        <v>32</v>
      </c>
      <c r="G788" s="3">
        <f t="shared" si="69"/>
        <v>-3.1000000000000014</v>
      </c>
      <c r="H788" s="3">
        <f t="shared" si="70"/>
        <v>51.08</v>
      </c>
      <c r="I788" s="3">
        <f t="shared" si="71"/>
        <v>53.96</v>
      </c>
      <c r="J788" s="3">
        <f t="shared" si="72"/>
        <v>44.06</v>
      </c>
      <c r="K788" s="191">
        <v>0</v>
      </c>
      <c r="L788" s="3">
        <v>-19.5</v>
      </c>
      <c r="M788" s="191">
        <v>10.6</v>
      </c>
      <c r="N788" s="191">
        <v>12.2</v>
      </c>
      <c r="O788" s="191">
        <v>6.7</v>
      </c>
    </row>
    <row r="789" spans="2:15" ht="17.25" x14ac:dyDescent="0.35">
      <c r="B789" s="172">
        <f t="shared" si="74"/>
        <v>781</v>
      </c>
      <c r="C789" s="173">
        <v>2</v>
      </c>
      <c r="D789" s="173">
        <v>2</v>
      </c>
      <c r="E789" s="174">
        <v>13</v>
      </c>
      <c r="F789" s="3">
        <f t="shared" si="73"/>
        <v>32</v>
      </c>
      <c r="G789" s="3">
        <f t="shared" si="69"/>
        <v>-3.1000000000000014</v>
      </c>
      <c r="H789" s="3">
        <f t="shared" si="70"/>
        <v>51.980000000000004</v>
      </c>
      <c r="I789" s="3">
        <f t="shared" si="71"/>
        <v>51.980000000000004</v>
      </c>
      <c r="J789" s="3">
        <f t="shared" si="72"/>
        <v>46.04</v>
      </c>
      <c r="K789" s="191">
        <v>0</v>
      </c>
      <c r="L789" s="3">
        <v>-19.5</v>
      </c>
      <c r="M789" s="191">
        <v>11.1</v>
      </c>
      <c r="N789" s="191">
        <v>11.1</v>
      </c>
      <c r="O789" s="191">
        <v>7.8</v>
      </c>
    </row>
    <row r="790" spans="2:15" ht="17.25" x14ac:dyDescent="0.35">
      <c r="B790" s="172">
        <f t="shared" si="74"/>
        <v>782</v>
      </c>
      <c r="C790" s="173">
        <v>2</v>
      </c>
      <c r="D790" s="173">
        <v>2</v>
      </c>
      <c r="E790" s="174">
        <v>14</v>
      </c>
      <c r="F790" s="3">
        <f t="shared" si="73"/>
        <v>32</v>
      </c>
      <c r="G790" s="3">
        <f t="shared" si="69"/>
        <v>-3.1000000000000014</v>
      </c>
      <c r="H790" s="3">
        <f t="shared" si="70"/>
        <v>51.980000000000004</v>
      </c>
      <c r="I790" s="3">
        <f t="shared" si="71"/>
        <v>48.92</v>
      </c>
      <c r="J790" s="3">
        <f t="shared" si="72"/>
        <v>44.96</v>
      </c>
      <c r="K790" s="191">
        <v>0</v>
      </c>
      <c r="L790" s="3">
        <v>-19.5</v>
      </c>
      <c r="M790" s="191">
        <v>11.1</v>
      </c>
      <c r="N790" s="191">
        <v>9.4</v>
      </c>
      <c r="O790" s="191">
        <v>7.2</v>
      </c>
    </row>
    <row r="791" spans="2:15" ht="17.25" x14ac:dyDescent="0.35">
      <c r="B791" s="172">
        <f t="shared" si="74"/>
        <v>783</v>
      </c>
      <c r="C791" s="173">
        <v>2</v>
      </c>
      <c r="D791" s="173">
        <v>2</v>
      </c>
      <c r="E791" s="174">
        <v>15</v>
      </c>
      <c r="F791" s="3">
        <f t="shared" si="73"/>
        <v>33.799999999999997</v>
      </c>
      <c r="G791" s="3">
        <f t="shared" si="69"/>
        <v>-3.1000000000000014</v>
      </c>
      <c r="H791" s="3">
        <f t="shared" si="70"/>
        <v>53.06</v>
      </c>
      <c r="I791" s="3">
        <f t="shared" si="71"/>
        <v>48.019999999999996</v>
      </c>
      <c r="J791" s="3">
        <f t="shared" si="72"/>
        <v>46.04</v>
      </c>
      <c r="K791" s="191">
        <v>1</v>
      </c>
      <c r="L791" s="3">
        <v>-19.5</v>
      </c>
      <c r="M791" s="191">
        <v>11.7</v>
      </c>
      <c r="N791" s="191">
        <v>8.9</v>
      </c>
      <c r="O791" s="191">
        <v>7.8</v>
      </c>
    </row>
    <row r="792" spans="2:15" ht="17.25" x14ac:dyDescent="0.35">
      <c r="B792" s="172">
        <f t="shared" si="74"/>
        <v>784</v>
      </c>
      <c r="C792" s="173">
        <v>2</v>
      </c>
      <c r="D792" s="173">
        <v>2</v>
      </c>
      <c r="E792" s="174">
        <v>16</v>
      </c>
      <c r="F792" s="3">
        <f t="shared" si="73"/>
        <v>32</v>
      </c>
      <c r="G792" s="3">
        <f t="shared" si="69"/>
        <v>-3.1000000000000014</v>
      </c>
      <c r="H792" s="3">
        <f t="shared" si="70"/>
        <v>53.06</v>
      </c>
      <c r="I792" s="3">
        <f t="shared" si="71"/>
        <v>46.04</v>
      </c>
      <c r="J792" s="3">
        <f t="shared" si="72"/>
        <v>46.04</v>
      </c>
      <c r="K792" s="191">
        <v>0</v>
      </c>
      <c r="L792" s="3">
        <v>-19.5</v>
      </c>
      <c r="M792" s="191">
        <v>11.7</v>
      </c>
      <c r="N792" s="191">
        <v>7.8</v>
      </c>
      <c r="O792" s="191">
        <v>7.8</v>
      </c>
    </row>
    <row r="793" spans="2:15" ht="17.25" x14ac:dyDescent="0.35">
      <c r="B793" s="172">
        <f t="shared" si="74"/>
        <v>785</v>
      </c>
      <c r="C793" s="173">
        <v>2</v>
      </c>
      <c r="D793" s="173">
        <v>2</v>
      </c>
      <c r="E793" s="174">
        <v>17</v>
      </c>
      <c r="F793" s="3">
        <f t="shared" si="73"/>
        <v>28.4</v>
      </c>
      <c r="G793" s="3">
        <f t="shared" ref="G793:G856" si="75">(9/5)*L793+32</f>
        <v>-4</v>
      </c>
      <c r="H793" s="3">
        <f t="shared" ref="H793:H856" si="76">(9/5)*M793+32</f>
        <v>51.08</v>
      </c>
      <c r="I793" s="3">
        <f t="shared" ref="I793:I856" si="77">(9/5)*N793+32</f>
        <v>44.96</v>
      </c>
      <c r="J793" s="3">
        <f t="shared" ref="J793:J856" si="78">(9/5)*O793+32</f>
        <v>42.08</v>
      </c>
      <c r="K793" s="191">
        <v>-2</v>
      </c>
      <c r="L793" s="3">
        <v>-20</v>
      </c>
      <c r="M793" s="191">
        <v>10.6</v>
      </c>
      <c r="N793" s="191">
        <v>7.2</v>
      </c>
      <c r="O793" s="191">
        <v>5.6</v>
      </c>
    </row>
    <row r="794" spans="2:15" ht="17.25" x14ac:dyDescent="0.35">
      <c r="B794" s="172">
        <f t="shared" si="74"/>
        <v>786</v>
      </c>
      <c r="C794" s="173">
        <v>2</v>
      </c>
      <c r="D794" s="173">
        <v>2</v>
      </c>
      <c r="E794" s="174">
        <v>18</v>
      </c>
      <c r="F794" s="3">
        <f t="shared" si="73"/>
        <v>26.6</v>
      </c>
      <c r="G794" s="3">
        <f t="shared" si="75"/>
        <v>-6.1599999999999966</v>
      </c>
      <c r="H794" s="3">
        <f t="shared" si="76"/>
        <v>48.019999999999996</v>
      </c>
      <c r="I794" s="3">
        <f t="shared" si="77"/>
        <v>44.06</v>
      </c>
      <c r="J794" s="3">
        <f t="shared" si="78"/>
        <v>37.04</v>
      </c>
      <c r="K794" s="191">
        <v>-3</v>
      </c>
      <c r="L794" s="3">
        <v>-21.2</v>
      </c>
      <c r="M794" s="191">
        <v>8.9</v>
      </c>
      <c r="N794" s="191">
        <v>6.7</v>
      </c>
      <c r="O794" s="191">
        <v>2.8</v>
      </c>
    </row>
    <row r="795" spans="2:15" ht="17.25" x14ac:dyDescent="0.35">
      <c r="B795" s="172">
        <f t="shared" si="74"/>
        <v>787</v>
      </c>
      <c r="C795" s="173">
        <v>2</v>
      </c>
      <c r="D795" s="173">
        <v>2</v>
      </c>
      <c r="E795" s="174">
        <v>19</v>
      </c>
      <c r="F795" s="3">
        <f t="shared" si="73"/>
        <v>23</v>
      </c>
      <c r="G795" s="3">
        <f t="shared" si="75"/>
        <v>-11.019999999999996</v>
      </c>
      <c r="H795" s="3">
        <f t="shared" si="76"/>
        <v>48.019999999999996</v>
      </c>
      <c r="I795" s="3">
        <f t="shared" si="77"/>
        <v>42.980000000000004</v>
      </c>
      <c r="J795" s="3">
        <f t="shared" si="78"/>
        <v>35.06</v>
      </c>
      <c r="K795" s="191">
        <v>-5</v>
      </c>
      <c r="L795" s="3">
        <v>-23.9</v>
      </c>
      <c r="M795" s="191">
        <v>8.9</v>
      </c>
      <c r="N795" s="191">
        <v>6.1</v>
      </c>
      <c r="O795" s="191">
        <v>1.7</v>
      </c>
    </row>
    <row r="796" spans="2:15" ht="17.25" x14ac:dyDescent="0.35">
      <c r="B796" s="172">
        <f t="shared" si="74"/>
        <v>788</v>
      </c>
      <c r="C796" s="173">
        <v>2</v>
      </c>
      <c r="D796" s="173">
        <v>2</v>
      </c>
      <c r="E796" s="174">
        <v>20</v>
      </c>
      <c r="F796" s="3">
        <f t="shared" si="73"/>
        <v>28.4</v>
      </c>
      <c r="G796" s="3">
        <f t="shared" si="75"/>
        <v>-16.060000000000002</v>
      </c>
      <c r="H796" s="3">
        <f t="shared" si="76"/>
        <v>46.94</v>
      </c>
      <c r="I796" s="3">
        <f t="shared" si="77"/>
        <v>42.08</v>
      </c>
      <c r="J796" s="3">
        <f t="shared" si="78"/>
        <v>33.979999999999997</v>
      </c>
      <c r="K796" s="191">
        <v>-2</v>
      </c>
      <c r="L796" s="3">
        <v>-26.7</v>
      </c>
      <c r="M796" s="191">
        <v>8.3000000000000007</v>
      </c>
      <c r="N796" s="191">
        <v>5.6</v>
      </c>
      <c r="O796" s="191">
        <v>1.1000000000000001</v>
      </c>
    </row>
    <row r="797" spans="2:15" ht="17.25" x14ac:dyDescent="0.35">
      <c r="B797" s="172">
        <f t="shared" si="74"/>
        <v>789</v>
      </c>
      <c r="C797" s="173">
        <v>2</v>
      </c>
      <c r="D797" s="173">
        <v>2</v>
      </c>
      <c r="E797" s="174">
        <v>21</v>
      </c>
      <c r="F797" s="3">
        <f t="shared" si="73"/>
        <v>28.4</v>
      </c>
      <c r="G797" s="3">
        <f t="shared" si="75"/>
        <v>-21.1</v>
      </c>
      <c r="H797" s="3">
        <f t="shared" si="76"/>
        <v>44.96</v>
      </c>
      <c r="I797" s="3">
        <f t="shared" si="77"/>
        <v>42.08</v>
      </c>
      <c r="J797" s="3">
        <f t="shared" si="78"/>
        <v>33.08</v>
      </c>
      <c r="K797" s="191">
        <v>-2</v>
      </c>
      <c r="L797" s="3">
        <v>-29.5</v>
      </c>
      <c r="M797" s="191">
        <v>7.2</v>
      </c>
      <c r="N797" s="191">
        <v>5.6</v>
      </c>
      <c r="O797" s="191">
        <v>0.6</v>
      </c>
    </row>
    <row r="798" spans="2:15" ht="17.25" x14ac:dyDescent="0.35">
      <c r="B798" s="172">
        <f t="shared" si="74"/>
        <v>790</v>
      </c>
      <c r="C798" s="173">
        <v>2</v>
      </c>
      <c r="D798" s="173">
        <v>2</v>
      </c>
      <c r="E798" s="174">
        <v>22</v>
      </c>
      <c r="F798" s="3">
        <f t="shared" si="73"/>
        <v>28.4</v>
      </c>
      <c r="G798" s="3">
        <f t="shared" si="75"/>
        <v>-23.080000000000005</v>
      </c>
      <c r="H798" s="3">
        <f t="shared" si="76"/>
        <v>42.980000000000004</v>
      </c>
      <c r="I798" s="3">
        <f t="shared" si="77"/>
        <v>39.92</v>
      </c>
      <c r="J798" s="3">
        <f t="shared" si="78"/>
        <v>32</v>
      </c>
      <c r="K798" s="191">
        <v>-2</v>
      </c>
      <c r="L798" s="3">
        <v>-30.6</v>
      </c>
      <c r="M798" s="191">
        <v>6.1</v>
      </c>
      <c r="N798" s="191">
        <v>4.4000000000000004</v>
      </c>
      <c r="O798" s="191">
        <v>0</v>
      </c>
    </row>
    <row r="799" spans="2:15" ht="17.25" x14ac:dyDescent="0.35">
      <c r="B799" s="172">
        <f t="shared" si="74"/>
        <v>791</v>
      </c>
      <c r="C799" s="173">
        <v>2</v>
      </c>
      <c r="D799" s="173">
        <v>2</v>
      </c>
      <c r="E799" s="174">
        <v>23</v>
      </c>
      <c r="F799" s="3">
        <f t="shared" si="73"/>
        <v>28.4</v>
      </c>
      <c r="G799" s="3">
        <f t="shared" si="75"/>
        <v>-22</v>
      </c>
      <c r="H799" s="3">
        <f t="shared" si="76"/>
        <v>41</v>
      </c>
      <c r="I799" s="3">
        <f t="shared" si="77"/>
        <v>41</v>
      </c>
      <c r="J799" s="3">
        <f t="shared" si="78"/>
        <v>32</v>
      </c>
      <c r="K799" s="191">
        <v>-2</v>
      </c>
      <c r="L799" s="3">
        <v>-30</v>
      </c>
      <c r="M799" s="191">
        <v>5</v>
      </c>
      <c r="N799" s="191">
        <v>5</v>
      </c>
      <c r="O799" s="191">
        <v>0</v>
      </c>
    </row>
    <row r="800" spans="2:15" ht="17.25" x14ac:dyDescent="0.35">
      <c r="B800" s="172">
        <f t="shared" si="74"/>
        <v>792</v>
      </c>
      <c r="C800" s="173">
        <v>2</v>
      </c>
      <c r="D800" s="173">
        <v>2</v>
      </c>
      <c r="E800" s="174">
        <v>24</v>
      </c>
      <c r="F800" s="3">
        <f t="shared" si="73"/>
        <v>26.6</v>
      </c>
      <c r="G800" s="3">
        <f t="shared" si="75"/>
        <v>-22</v>
      </c>
      <c r="H800" s="3">
        <f t="shared" si="76"/>
        <v>37.94</v>
      </c>
      <c r="I800" s="3">
        <f t="shared" si="77"/>
        <v>39.92</v>
      </c>
      <c r="J800" s="3">
        <f t="shared" si="78"/>
        <v>30.02</v>
      </c>
      <c r="K800" s="191">
        <v>-3</v>
      </c>
      <c r="L800" s="3">
        <v>-30</v>
      </c>
      <c r="M800" s="191">
        <v>3.3</v>
      </c>
      <c r="N800" s="191">
        <v>4.4000000000000004</v>
      </c>
      <c r="O800" s="191">
        <v>-1.1000000000000001</v>
      </c>
    </row>
    <row r="801" spans="2:15" ht="17.25" x14ac:dyDescent="0.35">
      <c r="B801" s="172">
        <f t="shared" si="74"/>
        <v>793</v>
      </c>
      <c r="C801" s="173">
        <v>2</v>
      </c>
      <c r="D801" s="173">
        <v>3</v>
      </c>
      <c r="E801" s="174">
        <v>1</v>
      </c>
      <c r="F801" s="3">
        <f t="shared" si="73"/>
        <v>23</v>
      </c>
      <c r="G801" s="3">
        <f t="shared" si="75"/>
        <v>-25.060000000000002</v>
      </c>
      <c r="H801" s="3">
        <f t="shared" si="76"/>
        <v>35.06</v>
      </c>
      <c r="I801" s="3">
        <f t="shared" si="77"/>
        <v>37.04</v>
      </c>
      <c r="J801" s="3">
        <f t="shared" si="78"/>
        <v>28.04</v>
      </c>
      <c r="K801" s="191">
        <v>-5</v>
      </c>
      <c r="L801" s="3">
        <v>-31.7</v>
      </c>
      <c r="M801" s="191">
        <v>1.7</v>
      </c>
      <c r="N801" s="191">
        <v>2.8</v>
      </c>
      <c r="O801" s="191">
        <v>-2.2000000000000002</v>
      </c>
    </row>
    <row r="802" spans="2:15" ht="17.25" x14ac:dyDescent="0.35">
      <c r="B802" s="172">
        <f t="shared" si="74"/>
        <v>794</v>
      </c>
      <c r="C802" s="173">
        <v>2</v>
      </c>
      <c r="D802" s="173">
        <v>3</v>
      </c>
      <c r="E802" s="174">
        <v>2</v>
      </c>
      <c r="F802" s="3">
        <f t="shared" si="73"/>
        <v>19.399999999999999</v>
      </c>
      <c r="G802" s="3">
        <f t="shared" si="75"/>
        <v>-27.04</v>
      </c>
      <c r="H802" s="3">
        <f t="shared" si="76"/>
        <v>33.08</v>
      </c>
      <c r="I802" s="3">
        <f t="shared" si="77"/>
        <v>37.04</v>
      </c>
      <c r="J802" s="3">
        <f t="shared" si="78"/>
        <v>28.04</v>
      </c>
      <c r="K802" s="191">
        <v>-7</v>
      </c>
      <c r="L802" s="3">
        <v>-32.799999999999997</v>
      </c>
      <c r="M802" s="191">
        <v>0.6</v>
      </c>
      <c r="N802" s="191">
        <v>2.8</v>
      </c>
      <c r="O802" s="191">
        <v>-2.2000000000000002</v>
      </c>
    </row>
    <row r="803" spans="2:15" ht="17.25" x14ac:dyDescent="0.35">
      <c r="B803" s="172">
        <f t="shared" si="74"/>
        <v>795</v>
      </c>
      <c r="C803" s="173">
        <v>2</v>
      </c>
      <c r="D803" s="173">
        <v>3</v>
      </c>
      <c r="E803" s="174">
        <v>3</v>
      </c>
      <c r="F803" s="3">
        <f t="shared" si="73"/>
        <v>21.2</v>
      </c>
      <c r="G803" s="3">
        <f t="shared" si="75"/>
        <v>-26.139999999999993</v>
      </c>
      <c r="H803" s="3">
        <f t="shared" si="76"/>
        <v>33.08</v>
      </c>
      <c r="I803" s="3">
        <f t="shared" si="77"/>
        <v>33.08</v>
      </c>
      <c r="J803" s="3">
        <f t="shared" si="78"/>
        <v>28.04</v>
      </c>
      <c r="K803" s="191">
        <v>-6</v>
      </c>
      <c r="L803" s="3">
        <v>-32.299999999999997</v>
      </c>
      <c r="M803" s="191">
        <v>0.6</v>
      </c>
      <c r="N803" s="191">
        <v>0.6</v>
      </c>
      <c r="O803" s="191">
        <v>-2.2000000000000002</v>
      </c>
    </row>
    <row r="804" spans="2:15" ht="17.25" x14ac:dyDescent="0.35">
      <c r="B804" s="172">
        <f t="shared" si="74"/>
        <v>796</v>
      </c>
      <c r="C804" s="173">
        <v>2</v>
      </c>
      <c r="D804" s="173">
        <v>3</v>
      </c>
      <c r="E804" s="174">
        <v>4</v>
      </c>
      <c r="F804" s="3">
        <f t="shared" si="73"/>
        <v>19.399999999999999</v>
      </c>
      <c r="G804" s="3">
        <f t="shared" si="75"/>
        <v>-27.04</v>
      </c>
      <c r="H804" s="3">
        <f t="shared" si="76"/>
        <v>32</v>
      </c>
      <c r="I804" s="3">
        <f t="shared" si="77"/>
        <v>32</v>
      </c>
      <c r="J804" s="3">
        <f t="shared" si="78"/>
        <v>26.96</v>
      </c>
      <c r="K804" s="191">
        <v>-7</v>
      </c>
      <c r="L804" s="3">
        <v>-32.799999999999997</v>
      </c>
      <c r="M804" s="191">
        <v>0</v>
      </c>
      <c r="N804" s="191">
        <v>0</v>
      </c>
      <c r="O804" s="191">
        <v>-2.8</v>
      </c>
    </row>
    <row r="805" spans="2:15" ht="17.25" x14ac:dyDescent="0.35">
      <c r="B805" s="172">
        <f t="shared" si="74"/>
        <v>797</v>
      </c>
      <c r="C805" s="173">
        <v>2</v>
      </c>
      <c r="D805" s="173">
        <v>3</v>
      </c>
      <c r="E805" s="174">
        <v>5</v>
      </c>
      <c r="F805" s="3">
        <f t="shared" si="73"/>
        <v>19.399999999999999</v>
      </c>
      <c r="G805" s="3">
        <f t="shared" si="75"/>
        <v>-28.119999999999997</v>
      </c>
      <c r="H805" s="3">
        <f t="shared" si="76"/>
        <v>30.92</v>
      </c>
      <c r="I805" s="3">
        <f t="shared" si="77"/>
        <v>30.92</v>
      </c>
      <c r="J805" s="3">
        <f t="shared" si="78"/>
        <v>26.060000000000002</v>
      </c>
      <c r="K805" s="191">
        <v>-7</v>
      </c>
      <c r="L805" s="3">
        <v>-33.4</v>
      </c>
      <c r="M805" s="191">
        <v>-0.6</v>
      </c>
      <c r="N805" s="191">
        <v>-0.6</v>
      </c>
      <c r="O805" s="191">
        <v>-3.3</v>
      </c>
    </row>
    <row r="806" spans="2:15" ht="17.25" x14ac:dyDescent="0.35">
      <c r="B806" s="172">
        <f t="shared" si="74"/>
        <v>798</v>
      </c>
      <c r="C806" s="173">
        <v>2</v>
      </c>
      <c r="D806" s="173">
        <v>3</v>
      </c>
      <c r="E806" s="174">
        <v>6</v>
      </c>
      <c r="F806" s="3">
        <f t="shared" si="73"/>
        <v>17.600000000000001</v>
      </c>
      <c r="G806" s="3">
        <f t="shared" si="75"/>
        <v>-27.04</v>
      </c>
      <c r="H806" s="3">
        <f t="shared" si="76"/>
        <v>30.92</v>
      </c>
      <c r="I806" s="3">
        <f t="shared" si="77"/>
        <v>28.94</v>
      </c>
      <c r="J806" s="3">
        <f t="shared" si="78"/>
        <v>26.96</v>
      </c>
      <c r="K806" s="191">
        <v>-8</v>
      </c>
      <c r="L806" s="3">
        <v>-32.799999999999997</v>
      </c>
      <c r="M806" s="191">
        <v>-0.6</v>
      </c>
      <c r="N806" s="191">
        <v>-1.7</v>
      </c>
      <c r="O806" s="191">
        <v>-2.8</v>
      </c>
    </row>
    <row r="807" spans="2:15" ht="17.25" x14ac:dyDescent="0.35">
      <c r="B807" s="172">
        <f t="shared" si="74"/>
        <v>799</v>
      </c>
      <c r="C807" s="173">
        <v>2</v>
      </c>
      <c r="D807" s="173">
        <v>3</v>
      </c>
      <c r="E807" s="174">
        <v>7</v>
      </c>
      <c r="F807" s="3">
        <f t="shared" si="73"/>
        <v>19.399999999999999</v>
      </c>
      <c r="G807" s="3">
        <f t="shared" si="75"/>
        <v>-27.04</v>
      </c>
      <c r="H807" s="3">
        <f t="shared" si="76"/>
        <v>32</v>
      </c>
      <c r="I807" s="3">
        <f t="shared" si="77"/>
        <v>30.92</v>
      </c>
      <c r="J807" s="3">
        <f t="shared" si="78"/>
        <v>28.04</v>
      </c>
      <c r="K807" s="191">
        <v>-7</v>
      </c>
      <c r="L807" s="3">
        <v>-32.799999999999997</v>
      </c>
      <c r="M807" s="191">
        <v>0</v>
      </c>
      <c r="N807" s="191">
        <v>-0.6</v>
      </c>
      <c r="O807" s="191">
        <v>-2.2000000000000002</v>
      </c>
    </row>
    <row r="808" spans="2:15" ht="17.25" x14ac:dyDescent="0.35">
      <c r="B808" s="172">
        <f t="shared" si="74"/>
        <v>800</v>
      </c>
      <c r="C808" s="173">
        <v>2</v>
      </c>
      <c r="D808" s="173">
        <v>3</v>
      </c>
      <c r="E808" s="174">
        <v>8</v>
      </c>
      <c r="F808" s="3">
        <f t="shared" si="73"/>
        <v>21.2</v>
      </c>
      <c r="G808" s="3">
        <f t="shared" si="75"/>
        <v>-26.139999999999993</v>
      </c>
      <c r="H808" s="3">
        <f t="shared" si="76"/>
        <v>35.96</v>
      </c>
      <c r="I808" s="3">
        <f t="shared" si="77"/>
        <v>32</v>
      </c>
      <c r="J808" s="3">
        <f t="shared" si="78"/>
        <v>28.94</v>
      </c>
      <c r="K808" s="191">
        <v>-6</v>
      </c>
      <c r="L808" s="3">
        <v>-32.299999999999997</v>
      </c>
      <c r="M808" s="191">
        <v>2.2000000000000002</v>
      </c>
      <c r="N808" s="191">
        <v>0</v>
      </c>
      <c r="O808" s="191">
        <v>-1.7</v>
      </c>
    </row>
    <row r="809" spans="2:15" ht="17.25" x14ac:dyDescent="0.35">
      <c r="B809" s="172">
        <f t="shared" si="74"/>
        <v>801</v>
      </c>
      <c r="C809" s="173">
        <v>2</v>
      </c>
      <c r="D809" s="173">
        <v>3</v>
      </c>
      <c r="E809" s="174">
        <v>9</v>
      </c>
      <c r="F809" s="3">
        <f t="shared" si="73"/>
        <v>24.8</v>
      </c>
      <c r="G809" s="3">
        <f t="shared" si="75"/>
        <v>-18.04</v>
      </c>
      <c r="H809" s="3">
        <f t="shared" si="76"/>
        <v>44.06</v>
      </c>
      <c r="I809" s="3">
        <f t="shared" si="77"/>
        <v>35.96</v>
      </c>
      <c r="J809" s="3">
        <f t="shared" si="78"/>
        <v>30.92</v>
      </c>
      <c r="K809" s="191">
        <v>-4</v>
      </c>
      <c r="L809" s="3">
        <v>-27.8</v>
      </c>
      <c r="M809" s="191">
        <v>6.7</v>
      </c>
      <c r="N809" s="191">
        <v>2.2000000000000002</v>
      </c>
      <c r="O809" s="191">
        <v>-0.6</v>
      </c>
    </row>
    <row r="810" spans="2:15" ht="17.25" x14ac:dyDescent="0.35">
      <c r="B810" s="172">
        <f t="shared" si="74"/>
        <v>802</v>
      </c>
      <c r="C810" s="173">
        <v>2</v>
      </c>
      <c r="D810" s="173">
        <v>3</v>
      </c>
      <c r="E810" s="174">
        <v>10</v>
      </c>
      <c r="F810" s="3">
        <f t="shared" si="73"/>
        <v>24.8</v>
      </c>
      <c r="G810" s="3">
        <f t="shared" si="75"/>
        <v>-13</v>
      </c>
      <c r="H810" s="3">
        <f t="shared" si="76"/>
        <v>44.96</v>
      </c>
      <c r="I810" s="3">
        <f t="shared" si="77"/>
        <v>41</v>
      </c>
      <c r="J810" s="3">
        <f t="shared" si="78"/>
        <v>37.94</v>
      </c>
      <c r="K810" s="191">
        <v>-4</v>
      </c>
      <c r="L810" s="3">
        <v>-25</v>
      </c>
      <c r="M810" s="191">
        <v>7.2</v>
      </c>
      <c r="N810" s="191">
        <v>5</v>
      </c>
      <c r="O810" s="191">
        <v>3.3</v>
      </c>
    </row>
    <row r="811" spans="2:15" ht="17.25" x14ac:dyDescent="0.35">
      <c r="B811" s="172">
        <f t="shared" si="74"/>
        <v>803</v>
      </c>
      <c r="C811" s="173">
        <v>2</v>
      </c>
      <c r="D811" s="173">
        <v>3</v>
      </c>
      <c r="E811" s="174">
        <v>11</v>
      </c>
      <c r="F811" s="3">
        <f t="shared" si="73"/>
        <v>26.6</v>
      </c>
      <c r="G811" s="3">
        <f t="shared" si="75"/>
        <v>-10.119999999999997</v>
      </c>
      <c r="H811" s="3">
        <f t="shared" si="76"/>
        <v>46.94</v>
      </c>
      <c r="I811" s="3">
        <f t="shared" si="77"/>
        <v>41</v>
      </c>
      <c r="J811" s="3">
        <f t="shared" si="78"/>
        <v>37.94</v>
      </c>
      <c r="K811" s="191">
        <v>-3</v>
      </c>
      <c r="L811" s="3">
        <v>-23.4</v>
      </c>
      <c r="M811" s="191">
        <v>8.3000000000000007</v>
      </c>
      <c r="N811" s="191">
        <v>5</v>
      </c>
      <c r="O811" s="191">
        <v>3.3</v>
      </c>
    </row>
    <row r="812" spans="2:15" ht="17.25" x14ac:dyDescent="0.35">
      <c r="B812" s="172">
        <f t="shared" si="74"/>
        <v>804</v>
      </c>
      <c r="C812" s="173">
        <v>2</v>
      </c>
      <c r="D812" s="173">
        <v>3</v>
      </c>
      <c r="E812" s="174">
        <v>12</v>
      </c>
      <c r="F812" s="3">
        <f t="shared" si="73"/>
        <v>28.4</v>
      </c>
      <c r="G812" s="3">
        <f t="shared" si="75"/>
        <v>-2.019999999999996</v>
      </c>
      <c r="H812" s="3">
        <f t="shared" si="76"/>
        <v>48.019999999999996</v>
      </c>
      <c r="I812" s="3">
        <f t="shared" si="77"/>
        <v>44.96</v>
      </c>
      <c r="J812" s="3">
        <f t="shared" si="78"/>
        <v>41</v>
      </c>
      <c r="K812" s="191">
        <v>-2</v>
      </c>
      <c r="L812" s="3">
        <v>-18.899999999999999</v>
      </c>
      <c r="M812" s="191">
        <v>8.9</v>
      </c>
      <c r="N812" s="191">
        <v>7.2</v>
      </c>
      <c r="O812" s="191">
        <v>5</v>
      </c>
    </row>
    <row r="813" spans="2:15" ht="17.25" x14ac:dyDescent="0.35">
      <c r="B813" s="172">
        <f t="shared" si="74"/>
        <v>805</v>
      </c>
      <c r="C813" s="173">
        <v>2</v>
      </c>
      <c r="D813" s="173">
        <v>3</v>
      </c>
      <c r="E813" s="174">
        <v>13</v>
      </c>
      <c r="F813" s="3">
        <f t="shared" si="73"/>
        <v>28.4</v>
      </c>
      <c r="G813" s="3">
        <f t="shared" si="75"/>
        <v>-3.9999999999999147E-2</v>
      </c>
      <c r="H813" s="3">
        <f t="shared" si="76"/>
        <v>48.92</v>
      </c>
      <c r="I813" s="3">
        <f t="shared" si="77"/>
        <v>46.04</v>
      </c>
      <c r="J813" s="3">
        <f t="shared" si="78"/>
        <v>42.08</v>
      </c>
      <c r="K813" s="191">
        <v>-2</v>
      </c>
      <c r="L813" s="3">
        <v>-17.8</v>
      </c>
      <c r="M813" s="191">
        <v>9.4</v>
      </c>
      <c r="N813" s="191">
        <v>7.8</v>
      </c>
      <c r="O813" s="191">
        <v>5.6</v>
      </c>
    </row>
    <row r="814" spans="2:15" ht="17.25" x14ac:dyDescent="0.35">
      <c r="B814" s="172">
        <f t="shared" si="74"/>
        <v>806</v>
      </c>
      <c r="C814" s="173">
        <v>2</v>
      </c>
      <c r="D814" s="173">
        <v>3</v>
      </c>
      <c r="E814" s="174">
        <v>14</v>
      </c>
      <c r="F814" s="3">
        <f t="shared" si="73"/>
        <v>32</v>
      </c>
      <c r="G814" s="3">
        <f t="shared" si="75"/>
        <v>2.84</v>
      </c>
      <c r="H814" s="3">
        <f t="shared" si="76"/>
        <v>51.08</v>
      </c>
      <c r="I814" s="3">
        <f t="shared" si="77"/>
        <v>48.019999999999996</v>
      </c>
      <c r="J814" s="3">
        <f t="shared" si="78"/>
        <v>42.08</v>
      </c>
      <c r="K814" s="191">
        <v>0</v>
      </c>
      <c r="L814" s="3">
        <v>-16.2</v>
      </c>
      <c r="M814" s="191">
        <v>10.6</v>
      </c>
      <c r="N814" s="191">
        <v>8.9</v>
      </c>
      <c r="O814" s="191">
        <v>5.6</v>
      </c>
    </row>
    <row r="815" spans="2:15" ht="17.25" x14ac:dyDescent="0.35">
      <c r="B815" s="172">
        <f t="shared" si="74"/>
        <v>807</v>
      </c>
      <c r="C815" s="173">
        <v>2</v>
      </c>
      <c r="D815" s="173">
        <v>3</v>
      </c>
      <c r="E815" s="174">
        <v>15</v>
      </c>
      <c r="F815" s="3">
        <f t="shared" si="73"/>
        <v>33.26</v>
      </c>
      <c r="G815" s="3">
        <f t="shared" si="75"/>
        <v>5</v>
      </c>
      <c r="H815" s="3">
        <f t="shared" si="76"/>
        <v>50</v>
      </c>
      <c r="I815" s="3">
        <f t="shared" si="77"/>
        <v>48.92</v>
      </c>
      <c r="J815" s="3">
        <f t="shared" si="78"/>
        <v>42.980000000000004</v>
      </c>
      <c r="K815" s="191">
        <v>0.7</v>
      </c>
      <c r="L815" s="3">
        <v>-15</v>
      </c>
      <c r="M815" s="191">
        <v>10</v>
      </c>
      <c r="N815" s="191">
        <v>9.4</v>
      </c>
      <c r="O815" s="191">
        <v>6.1</v>
      </c>
    </row>
    <row r="816" spans="2:15" ht="17.25" x14ac:dyDescent="0.35">
      <c r="B816" s="172">
        <f t="shared" si="74"/>
        <v>808</v>
      </c>
      <c r="C816" s="173">
        <v>2</v>
      </c>
      <c r="D816" s="173">
        <v>3</v>
      </c>
      <c r="E816" s="174">
        <v>16</v>
      </c>
      <c r="F816" s="3">
        <f t="shared" si="73"/>
        <v>33.799999999999997</v>
      </c>
      <c r="G816" s="3">
        <f t="shared" si="75"/>
        <v>5</v>
      </c>
      <c r="H816" s="3">
        <f t="shared" si="76"/>
        <v>50</v>
      </c>
      <c r="I816" s="3">
        <f t="shared" si="77"/>
        <v>48.92</v>
      </c>
      <c r="J816" s="3">
        <f t="shared" si="78"/>
        <v>44.06</v>
      </c>
      <c r="K816" s="191">
        <v>1</v>
      </c>
      <c r="L816" s="3">
        <v>-15</v>
      </c>
      <c r="M816" s="191">
        <v>10</v>
      </c>
      <c r="N816" s="191">
        <v>9.4</v>
      </c>
      <c r="O816" s="191">
        <v>6.7</v>
      </c>
    </row>
    <row r="817" spans="2:15" ht="17.25" x14ac:dyDescent="0.35">
      <c r="B817" s="172">
        <f t="shared" si="74"/>
        <v>809</v>
      </c>
      <c r="C817" s="173">
        <v>2</v>
      </c>
      <c r="D817" s="173">
        <v>3</v>
      </c>
      <c r="E817" s="174">
        <v>17</v>
      </c>
      <c r="F817" s="3">
        <f t="shared" si="73"/>
        <v>32</v>
      </c>
      <c r="G817" s="3">
        <f t="shared" si="75"/>
        <v>1.9400000000000013</v>
      </c>
      <c r="H817" s="3">
        <f t="shared" si="76"/>
        <v>48.92</v>
      </c>
      <c r="I817" s="3">
        <f t="shared" si="77"/>
        <v>46.94</v>
      </c>
      <c r="J817" s="3">
        <f t="shared" si="78"/>
        <v>39.019999999999996</v>
      </c>
      <c r="K817" s="191">
        <v>0</v>
      </c>
      <c r="L817" s="3">
        <v>-16.7</v>
      </c>
      <c r="M817" s="191">
        <v>9.4</v>
      </c>
      <c r="N817" s="191">
        <v>8.3000000000000007</v>
      </c>
      <c r="O817" s="191">
        <v>3.9</v>
      </c>
    </row>
    <row r="818" spans="2:15" ht="17.25" x14ac:dyDescent="0.35">
      <c r="B818" s="172">
        <f t="shared" si="74"/>
        <v>810</v>
      </c>
      <c r="C818" s="173">
        <v>2</v>
      </c>
      <c r="D818" s="173">
        <v>3</v>
      </c>
      <c r="E818" s="174">
        <v>18</v>
      </c>
      <c r="F818" s="3">
        <f t="shared" si="73"/>
        <v>30.2</v>
      </c>
      <c r="G818" s="3">
        <f t="shared" si="75"/>
        <v>-3.1000000000000014</v>
      </c>
      <c r="H818" s="3">
        <f t="shared" si="76"/>
        <v>46.04</v>
      </c>
      <c r="I818" s="3">
        <f t="shared" si="77"/>
        <v>41</v>
      </c>
      <c r="J818" s="3">
        <f t="shared" si="78"/>
        <v>33.08</v>
      </c>
      <c r="K818" s="191">
        <v>-1</v>
      </c>
      <c r="L818" s="3">
        <v>-19.5</v>
      </c>
      <c r="M818" s="191">
        <v>7.8</v>
      </c>
      <c r="N818" s="191">
        <v>5</v>
      </c>
      <c r="O818" s="191">
        <v>0.6</v>
      </c>
    </row>
    <row r="819" spans="2:15" ht="17.25" x14ac:dyDescent="0.35">
      <c r="B819" s="172">
        <f t="shared" si="74"/>
        <v>811</v>
      </c>
      <c r="C819" s="173">
        <v>2</v>
      </c>
      <c r="D819" s="173">
        <v>3</v>
      </c>
      <c r="E819" s="174">
        <v>19</v>
      </c>
      <c r="F819" s="3">
        <f t="shared" si="73"/>
        <v>30.2</v>
      </c>
      <c r="G819" s="3">
        <f t="shared" si="75"/>
        <v>-12.100000000000001</v>
      </c>
      <c r="H819" s="3">
        <f t="shared" si="76"/>
        <v>44.96</v>
      </c>
      <c r="I819" s="3">
        <f t="shared" si="77"/>
        <v>39.92</v>
      </c>
      <c r="J819" s="3">
        <f t="shared" si="78"/>
        <v>32</v>
      </c>
      <c r="K819" s="191">
        <v>-1</v>
      </c>
      <c r="L819" s="3">
        <v>-24.5</v>
      </c>
      <c r="M819" s="191">
        <v>7.2</v>
      </c>
      <c r="N819" s="191">
        <v>4.4000000000000004</v>
      </c>
      <c r="O819" s="191">
        <v>0</v>
      </c>
    </row>
    <row r="820" spans="2:15" ht="17.25" x14ac:dyDescent="0.35">
      <c r="B820" s="172">
        <f t="shared" si="74"/>
        <v>812</v>
      </c>
      <c r="C820" s="173">
        <v>2</v>
      </c>
      <c r="D820" s="173">
        <v>3</v>
      </c>
      <c r="E820" s="174">
        <v>20</v>
      </c>
      <c r="F820" s="3">
        <f t="shared" si="73"/>
        <v>28.4</v>
      </c>
      <c r="G820" s="3">
        <f t="shared" si="75"/>
        <v>-13</v>
      </c>
      <c r="H820" s="3">
        <f t="shared" si="76"/>
        <v>42.980000000000004</v>
      </c>
      <c r="I820" s="3">
        <f t="shared" si="77"/>
        <v>32</v>
      </c>
      <c r="J820" s="3">
        <f t="shared" si="78"/>
        <v>30.02</v>
      </c>
      <c r="K820" s="191">
        <v>-2</v>
      </c>
      <c r="L820" s="3">
        <v>-25</v>
      </c>
      <c r="M820" s="191">
        <v>6.1</v>
      </c>
      <c r="N820" s="191">
        <v>0</v>
      </c>
      <c r="O820" s="191">
        <v>-1.1000000000000001</v>
      </c>
    </row>
    <row r="821" spans="2:15" ht="17.25" x14ac:dyDescent="0.35">
      <c r="B821" s="172">
        <f t="shared" si="74"/>
        <v>813</v>
      </c>
      <c r="C821" s="173">
        <v>2</v>
      </c>
      <c r="D821" s="173">
        <v>3</v>
      </c>
      <c r="E821" s="174">
        <v>21</v>
      </c>
      <c r="F821" s="3">
        <f t="shared" si="73"/>
        <v>26.6</v>
      </c>
      <c r="G821" s="3">
        <f t="shared" si="75"/>
        <v>-14.080000000000005</v>
      </c>
      <c r="H821" s="3">
        <f t="shared" si="76"/>
        <v>37.94</v>
      </c>
      <c r="I821" s="3">
        <f t="shared" si="77"/>
        <v>30.92</v>
      </c>
      <c r="J821" s="3">
        <f t="shared" si="78"/>
        <v>30.02</v>
      </c>
      <c r="K821" s="191">
        <v>-3</v>
      </c>
      <c r="L821" s="3">
        <v>-25.6</v>
      </c>
      <c r="M821" s="191">
        <v>3.3</v>
      </c>
      <c r="N821" s="191">
        <v>-0.6</v>
      </c>
      <c r="O821" s="191">
        <v>-1.1000000000000001</v>
      </c>
    </row>
    <row r="822" spans="2:15" ht="17.25" x14ac:dyDescent="0.35">
      <c r="B822" s="172">
        <f t="shared" si="74"/>
        <v>814</v>
      </c>
      <c r="C822" s="173">
        <v>2</v>
      </c>
      <c r="D822" s="173">
        <v>3</v>
      </c>
      <c r="E822" s="174">
        <v>22</v>
      </c>
      <c r="F822" s="3">
        <f t="shared" si="73"/>
        <v>26.6</v>
      </c>
      <c r="G822" s="3">
        <f t="shared" si="75"/>
        <v>-12.100000000000001</v>
      </c>
      <c r="H822" s="3">
        <f t="shared" si="76"/>
        <v>37.04</v>
      </c>
      <c r="I822" s="3">
        <f t="shared" si="77"/>
        <v>33.979999999999997</v>
      </c>
      <c r="J822" s="3">
        <f t="shared" si="78"/>
        <v>28.94</v>
      </c>
      <c r="K822" s="191">
        <v>-3</v>
      </c>
      <c r="L822" s="3">
        <v>-24.5</v>
      </c>
      <c r="M822" s="191">
        <v>2.8</v>
      </c>
      <c r="N822" s="191">
        <v>1.1000000000000001</v>
      </c>
      <c r="O822" s="191">
        <v>-1.7</v>
      </c>
    </row>
    <row r="823" spans="2:15" ht="17.25" x14ac:dyDescent="0.35">
      <c r="B823" s="172">
        <f t="shared" si="74"/>
        <v>815</v>
      </c>
      <c r="C823" s="173">
        <v>2</v>
      </c>
      <c r="D823" s="173">
        <v>3</v>
      </c>
      <c r="E823" s="174">
        <v>23</v>
      </c>
      <c r="F823" s="3">
        <f t="shared" si="73"/>
        <v>24.8</v>
      </c>
      <c r="G823" s="3">
        <f t="shared" si="75"/>
        <v>-12.100000000000001</v>
      </c>
      <c r="H823" s="3">
        <f t="shared" si="76"/>
        <v>35.06</v>
      </c>
      <c r="I823" s="3">
        <f t="shared" si="77"/>
        <v>30.02</v>
      </c>
      <c r="J823" s="3">
        <f t="shared" si="78"/>
        <v>28.04</v>
      </c>
      <c r="K823" s="191">
        <v>-4</v>
      </c>
      <c r="L823" s="3">
        <v>-24.5</v>
      </c>
      <c r="M823" s="191">
        <v>1.7</v>
      </c>
      <c r="N823" s="191">
        <v>-1.1000000000000001</v>
      </c>
      <c r="O823" s="191">
        <v>-2.2000000000000002</v>
      </c>
    </row>
    <row r="824" spans="2:15" ht="17.25" x14ac:dyDescent="0.35">
      <c r="B824" s="172">
        <f t="shared" si="74"/>
        <v>816</v>
      </c>
      <c r="C824" s="173">
        <v>2</v>
      </c>
      <c r="D824" s="173">
        <v>3</v>
      </c>
      <c r="E824" s="174">
        <v>24</v>
      </c>
      <c r="F824" s="3">
        <f t="shared" si="73"/>
        <v>24.8</v>
      </c>
      <c r="G824" s="3">
        <f t="shared" si="75"/>
        <v>-14.080000000000005</v>
      </c>
      <c r="H824" s="3">
        <f t="shared" si="76"/>
        <v>35.06</v>
      </c>
      <c r="I824" s="3">
        <f t="shared" si="77"/>
        <v>28.04</v>
      </c>
      <c r="J824" s="3">
        <f t="shared" si="78"/>
        <v>24.98</v>
      </c>
      <c r="K824" s="191">
        <v>-4</v>
      </c>
      <c r="L824" s="3">
        <v>-25.6</v>
      </c>
      <c r="M824" s="191">
        <v>1.7</v>
      </c>
      <c r="N824" s="191">
        <v>-2.2000000000000002</v>
      </c>
      <c r="O824" s="191">
        <v>-3.9</v>
      </c>
    </row>
    <row r="825" spans="2:15" ht="17.25" x14ac:dyDescent="0.35">
      <c r="B825" s="172">
        <f t="shared" si="74"/>
        <v>817</v>
      </c>
      <c r="C825" s="173">
        <v>2</v>
      </c>
      <c r="D825" s="173">
        <v>4</v>
      </c>
      <c r="E825" s="174">
        <v>1</v>
      </c>
      <c r="F825" s="3">
        <f t="shared" si="73"/>
        <v>23</v>
      </c>
      <c r="G825" s="3">
        <f t="shared" si="75"/>
        <v>-14.080000000000005</v>
      </c>
      <c r="H825" s="3">
        <f t="shared" si="76"/>
        <v>33.979999999999997</v>
      </c>
      <c r="I825" s="3">
        <f t="shared" si="77"/>
        <v>26.060000000000002</v>
      </c>
      <c r="J825" s="3">
        <f t="shared" si="78"/>
        <v>24.98</v>
      </c>
      <c r="K825" s="191">
        <v>-5</v>
      </c>
      <c r="L825" s="3">
        <v>-25.6</v>
      </c>
      <c r="M825" s="191">
        <v>1.1000000000000001</v>
      </c>
      <c r="N825" s="191">
        <v>-3.3</v>
      </c>
      <c r="O825" s="191">
        <v>-3.9</v>
      </c>
    </row>
    <row r="826" spans="2:15" ht="17.25" x14ac:dyDescent="0.35">
      <c r="B826" s="172">
        <f t="shared" si="74"/>
        <v>818</v>
      </c>
      <c r="C826" s="173">
        <v>2</v>
      </c>
      <c r="D826" s="173">
        <v>4</v>
      </c>
      <c r="E826" s="174">
        <v>2</v>
      </c>
      <c r="F826" s="3">
        <f t="shared" si="73"/>
        <v>23</v>
      </c>
      <c r="G826" s="3">
        <f t="shared" si="75"/>
        <v>-15.159999999999997</v>
      </c>
      <c r="H826" s="3">
        <f t="shared" si="76"/>
        <v>33.08</v>
      </c>
      <c r="I826" s="3">
        <f t="shared" si="77"/>
        <v>24.08</v>
      </c>
      <c r="J826" s="3">
        <f t="shared" si="78"/>
        <v>24.98</v>
      </c>
      <c r="K826" s="191">
        <v>-5</v>
      </c>
      <c r="L826" s="3">
        <v>-26.2</v>
      </c>
      <c r="M826" s="191">
        <v>0.6</v>
      </c>
      <c r="N826" s="191">
        <v>-4.4000000000000004</v>
      </c>
      <c r="O826" s="191">
        <v>-3.9</v>
      </c>
    </row>
    <row r="827" spans="2:15" ht="17.25" x14ac:dyDescent="0.35">
      <c r="B827" s="172">
        <f t="shared" si="74"/>
        <v>819</v>
      </c>
      <c r="C827" s="173">
        <v>2</v>
      </c>
      <c r="D827" s="173">
        <v>4</v>
      </c>
      <c r="E827" s="174">
        <v>3</v>
      </c>
      <c r="F827" s="3">
        <f t="shared" si="73"/>
        <v>23</v>
      </c>
      <c r="G827" s="3">
        <f t="shared" si="75"/>
        <v>-15.159999999999997</v>
      </c>
      <c r="H827" s="3">
        <f t="shared" si="76"/>
        <v>33.08</v>
      </c>
      <c r="I827" s="3">
        <f t="shared" si="77"/>
        <v>23</v>
      </c>
      <c r="J827" s="3">
        <f t="shared" si="78"/>
        <v>24.98</v>
      </c>
      <c r="K827" s="191">
        <v>-5</v>
      </c>
      <c r="L827" s="3">
        <v>-26.2</v>
      </c>
      <c r="M827" s="191">
        <v>0.6</v>
      </c>
      <c r="N827" s="191">
        <v>-5</v>
      </c>
      <c r="O827" s="191">
        <v>-3.9</v>
      </c>
    </row>
    <row r="828" spans="2:15" ht="17.25" x14ac:dyDescent="0.35">
      <c r="B828" s="172">
        <f t="shared" si="74"/>
        <v>820</v>
      </c>
      <c r="C828" s="173">
        <v>2</v>
      </c>
      <c r="D828" s="173">
        <v>4</v>
      </c>
      <c r="E828" s="174">
        <v>4</v>
      </c>
      <c r="F828" s="3">
        <f t="shared" si="73"/>
        <v>23</v>
      </c>
      <c r="G828" s="3">
        <f t="shared" si="75"/>
        <v>-16.060000000000002</v>
      </c>
      <c r="H828" s="3">
        <f t="shared" si="76"/>
        <v>32</v>
      </c>
      <c r="I828" s="3">
        <f t="shared" si="77"/>
        <v>21.02</v>
      </c>
      <c r="J828" s="3">
        <f t="shared" si="78"/>
        <v>21.92</v>
      </c>
      <c r="K828" s="191">
        <v>-5</v>
      </c>
      <c r="L828" s="3">
        <v>-26.7</v>
      </c>
      <c r="M828" s="191">
        <v>0</v>
      </c>
      <c r="N828" s="191">
        <v>-6.1</v>
      </c>
      <c r="O828" s="191">
        <v>-5.6</v>
      </c>
    </row>
    <row r="829" spans="2:15" ht="17.25" x14ac:dyDescent="0.35">
      <c r="B829" s="172">
        <f t="shared" si="74"/>
        <v>821</v>
      </c>
      <c r="C829" s="173">
        <v>2</v>
      </c>
      <c r="D829" s="173">
        <v>4</v>
      </c>
      <c r="E829" s="174">
        <v>5</v>
      </c>
      <c r="F829" s="3">
        <f t="shared" si="73"/>
        <v>23</v>
      </c>
      <c r="G829" s="3">
        <f t="shared" si="75"/>
        <v>-17.14</v>
      </c>
      <c r="H829" s="3">
        <f t="shared" si="76"/>
        <v>33.08</v>
      </c>
      <c r="I829" s="3">
        <f t="shared" si="77"/>
        <v>19.939999999999998</v>
      </c>
      <c r="J829" s="3">
        <f t="shared" si="78"/>
        <v>21.02</v>
      </c>
      <c r="K829" s="191">
        <v>-5</v>
      </c>
      <c r="L829" s="3">
        <v>-27.3</v>
      </c>
      <c r="M829" s="191">
        <v>0.6</v>
      </c>
      <c r="N829" s="191">
        <v>-6.7</v>
      </c>
      <c r="O829" s="191">
        <v>-6.1</v>
      </c>
    </row>
    <row r="830" spans="2:15" ht="17.25" x14ac:dyDescent="0.35">
      <c r="B830" s="172">
        <f t="shared" si="74"/>
        <v>822</v>
      </c>
      <c r="C830" s="173">
        <v>2</v>
      </c>
      <c r="D830" s="173">
        <v>4</v>
      </c>
      <c r="E830" s="174">
        <v>6</v>
      </c>
      <c r="F830" s="3">
        <f t="shared" si="73"/>
        <v>23</v>
      </c>
      <c r="G830" s="3">
        <f t="shared" si="75"/>
        <v>-18.04</v>
      </c>
      <c r="H830" s="3">
        <f t="shared" si="76"/>
        <v>32</v>
      </c>
      <c r="I830" s="3">
        <f t="shared" si="77"/>
        <v>19.939999999999998</v>
      </c>
      <c r="J830" s="3">
        <f t="shared" si="78"/>
        <v>19.939999999999998</v>
      </c>
      <c r="K830" s="191">
        <v>-5</v>
      </c>
      <c r="L830" s="3">
        <v>-27.8</v>
      </c>
      <c r="M830" s="191">
        <v>0</v>
      </c>
      <c r="N830" s="191">
        <v>-6.7</v>
      </c>
      <c r="O830" s="191">
        <v>-6.7</v>
      </c>
    </row>
    <row r="831" spans="2:15" ht="17.25" x14ac:dyDescent="0.35">
      <c r="B831" s="172">
        <f t="shared" si="74"/>
        <v>823</v>
      </c>
      <c r="C831" s="173">
        <v>2</v>
      </c>
      <c r="D831" s="173">
        <v>4</v>
      </c>
      <c r="E831" s="174">
        <v>7</v>
      </c>
      <c r="F831" s="3">
        <f t="shared" si="73"/>
        <v>23</v>
      </c>
      <c r="G831" s="3">
        <f t="shared" si="75"/>
        <v>-15.159999999999997</v>
      </c>
      <c r="H831" s="3">
        <f t="shared" si="76"/>
        <v>33.979999999999997</v>
      </c>
      <c r="I831" s="3">
        <f t="shared" si="77"/>
        <v>19.04</v>
      </c>
      <c r="J831" s="3">
        <f t="shared" si="78"/>
        <v>19.939999999999998</v>
      </c>
      <c r="K831" s="191">
        <v>-5</v>
      </c>
      <c r="L831" s="3">
        <v>-26.2</v>
      </c>
      <c r="M831" s="191">
        <v>1.1000000000000001</v>
      </c>
      <c r="N831" s="191">
        <v>-7.2</v>
      </c>
      <c r="O831" s="191">
        <v>-6.7</v>
      </c>
    </row>
    <row r="832" spans="2:15" ht="17.25" x14ac:dyDescent="0.35">
      <c r="B832" s="172">
        <f t="shared" si="74"/>
        <v>824</v>
      </c>
      <c r="C832" s="173">
        <v>2</v>
      </c>
      <c r="D832" s="173">
        <v>4</v>
      </c>
      <c r="E832" s="174">
        <v>8</v>
      </c>
      <c r="F832" s="3">
        <f t="shared" si="73"/>
        <v>23</v>
      </c>
      <c r="G832" s="3">
        <f t="shared" si="75"/>
        <v>-13</v>
      </c>
      <c r="H832" s="3">
        <f t="shared" si="76"/>
        <v>37.94</v>
      </c>
      <c r="I832" s="3">
        <f t="shared" si="77"/>
        <v>21.92</v>
      </c>
      <c r="J832" s="3">
        <f t="shared" si="78"/>
        <v>21.02</v>
      </c>
      <c r="K832" s="191">
        <v>-5</v>
      </c>
      <c r="L832" s="3">
        <v>-25</v>
      </c>
      <c r="M832" s="191">
        <v>3.3</v>
      </c>
      <c r="N832" s="191">
        <v>-5.6</v>
      </c>
      <c r="O832" s="191">
        <v>-6.1</v>
      </c>
    </row>
    <row r="833" spans="2:15" ht="17.25" x14ac:dyDescent="0.35">
      <c r="B833" s="172">
        <f t="shared" si="74"/>
        <v>825</v>
      </c>
      <c r="C833" s="173">
        <v>2</v>
      </c>
      <c r="D833" s="173">
        <v>4</v>
      </c>
      <c r="E833" s="174">
        <v>9</v>
      </c>
      <c r="F833" s="3">
        <f t="shared" si="73"/>
        <v>24.8</v>
      </c>
      <c r="G833" s="3">
        <f t="shared" si="75"/>
        <v>-5.0800000000000054</v>
      </c>
      <c r="H833" s="3">
        <f t="shared" si="76"/>
        <v>39.92</v>
      </c>
      <c r="I833" s="3">
        <f t="shared" si="77"/>
        <v>28.94</v>
      </c>
      <c r="J833" s="3">
        <f t="shared" si="78"/>
        <v>24.98</v>
      </c>
      <c r="K833" s="191">
        <v>-4</v>
      </c>
      <c r="L833" s="3">
        <v>-20.6</v>
      </c>
      <c r="M833" s="191">
        <v>4.4000000000000004</v>
      </c>
      <c r="N833" s="191">
        <v>-1.7</v>
      </c>
      <c r="O833" s="191">
        <v>-3.9</v>
      </c>
    </row>
    <row r="834" spans="2:15" ht="17.25" x14ac:dyDescent="0.35">
      <c r="B834" s="172">
        <f t="shared" si="74"/>
        <v>826</v>
      </c>
      <c r="C834" s="173">
        <v>2</v>
      </c>
      <c r="D834" s="173">
        <v>4</v>
      </c>
      <c r="E834" s="174">
        <v>10</v>
      </c>
      <c r="F834" s="3">
        <f t="shared" si="73"/>
        <v>24.8</v>
      </c>
      <c r="G834" s="3">
        <f t="shared" si="75"/>
        <v>-3.9999999999999147E-2</v>
      </c>
      <c r="H834" s="3">
        <f t="shared" si="76"/>
        <v>42.980000000000004</v>
      </c>
      <c r="I834" s="3">
        <f t="shared" si="77"/>
        <v>35.96</v>
      </c>
      <c r="J834" s="3">
        <f t="shared" si="78"/>
        <v>28.94</v>
      </c>
      <c r="K834" s="191">
        <v>-4</v>
      </c>
      <c r="L834" s="3">
        <v>-17.8</v>
      </c>
      <c r="M834" s="191">
        <v>6.1</v>
      </c>
      <c r="N834" s="191">
        <v>2.2000000000000002</v>
      </c>
      <c r="O834" s="191">
        <v>-1.7</v>
      </c>
    </row>
    <row r="835" spans="2:15" ht="17.25" x14ac:dyDescent="0.35">
      <c r="B835" s="172">
        <f t="shared" si="74"/>
        <v>827</v>
      </c>
      <c r="C835" s="173">
        <v>2</v>
      </c>
      <c r="D835" s="173">
        <v>4</v>
      </c>
      <c r="E835" s="174">
        <v>11</v>
      </c>
      <c r="F835" s="3">
        <f t="shared" si="73"/>
        <v>26.6</v>
      </c>
      <c r="G835" s="3">
        <f t="shared" si="75"/>
        <v>3.9200000000000017</v>
      </c>
      <c r="H835" s="3">
        <f t="shared" si="76"/>
        <v>44.96</v>
      </c>
      <c r="I835" s="3">
        <f t="shared" si="77"/>
        <v>41</v>
      </c>
      <c r="J835" s="3">
        <f t="shared" si="78"/>
        <v>33.979999999999997</v>
      </c>
      <c r="K835" s="191">
        <v>-3</v>
      </c>
      <c r="L835" s="3">
        <v>-15.6</v>
      </c>
      <c r="M835" s="191">
        <v>7.2</v>
      </c>
      <c r="N835" s="191">
        <v>5</v>
      </c>
      <c r="O835" s="191">
        <v>1.1000000000000001</v>
      </c>
    </row>
    <row r="836" spans="2:15" ht="17.25" x14ac:dyDescent="0.35">
      <c r="B836" s="172">
        <f t="shared" si="74"/>
        <v>828</v>
      </c>
      <c r="C836" s="173">
        <v>2</v>
      </c>
      <c r="D836" s="173">
        <v>4</v>
      </c>
      <c r="E836" s="174">
        <v>12</v>
      </c>
      <c r="F836" s="3">
        <f t="shared" si="73"/>
        <v>26.6</v>
      </c>
      <c r="G836" s="3">
        <f t="shared" si="75"/>
        <v>9.86</v>
      </c>
      <c r="H836" s="3">
        <f t="shared" si="76"/>
        <v>46.94</v>
      </c>
      <c r="I836" s="3">
        <f t="shared" si="77"/>
        <v>46.94</v>
      </c>
      <c r="J836" s="3">
        <f t="shared" si="78"/>
        <v>37.94</v>
      </c>
      <c r="K836" s="191">
        <v>-3</v>
      </c>
      <c r="L836" s="3">
        <v>-12.3</v>
      </c>
      <c r="M836" s="191">
        <v>8.3000000000000007</v>
      </c>
      <c r="N836" s="191">
        <v>8.3000000000000007</v>
      </c>
      <c r="O836" s="191">
        <v>3.3</v>
      </c>
    </row>
    <row r="837" spans="2:15" ht="17.25" x14ac:dyDescent="0.35">
      <c r="B837" s="172">
        <f t="shared" si="74"/>
        <v>829</v>
      </c>
      <c r="C837" s="173">
        <v>2</v>
      </c>
      <c r="D837" s="173">
        <v>4</v>
      </c>
      <c r="E837" s="174">
        <v>13</v>
      </c>
      <c r="F837" s="3">
        <f t="shared" si="73"/>
        <v>26.6</v>
      </c>
      <c r="G837" s="3">
        <f t="shared" si="75"/>
        <v>14.899999999999999</v>
      </c>
      <c r="H837" s="3">
        <f t="shared" si="76"/>
        <v>50</v>
      </c>
      <c r="I837" s="3">
        <f t="shared" si="77"/>
        <v>50</v>
      </c>
      <c r="J837" s="3">
        <f t="shared" si="78"/>
        <v>39.92</v>
      </c>
      <c r="K837" s="191">
        <v>-3</v>
      </c>
      <c r="L837" s="3">
        <v>-9.5</v>
      </c>
      <c r="M837" s="191">
        <v>10</v>
      </c>
      <c r="N837" s="191">
        <v>10</v>
      </c>
      <c r="O837" s="191">
        <v>4.4000000000000004</v>
      </c>
    </row>
    <row r="838" spans="2:15" ht="17.25" x14ac:dyDescent="0.35">
      <c r="B838" s="172">
        <f t="shared" si="74"/>
        <v>830</v>
      </c>
      <c r="C838" s="173">
        <v>2</v>
      </c>
      <c r="D838" s="173">
        <v>4</v>
      </c>
      <c r="E838" s="174">
        <v>14</v>
      </c>
      <c r="F838" s="3">
        <f t="shared" si="73"/>
        <v>24.8</v>
      </c>
      <c r="G838" s="3">
        <f t="shared" si="75"/>
        <v>18.86</v>
      </c>
      <c r="H838" s="3">
        <f t="shared" si="76"/>
        <v>50</v>
      </c>
      <c r="I838" s="3">
        <f t="shared" si="77"/>
        <v>53.06</v>
      </c>
      <c r="J838" s="3">
        <f t="shared" si="78"/>
        <v>41</v>
      </c>
      <c r="K838" s="191">
        <v>-4</v>
      </c>
      <c r="L838" s="3">
        <v>-7.3</v>
      </c>
      <c r="M838" s="191">
        <v>10</v>
      </c>
      <c r="N838" s="191">
        <v>11.7</v>
      </c>
      <c r="O838" s="191">
        <v>5</v>
      </c>
    </row>
    <row r="839" spans="2:15" ht="17.25" x14ac:dyDescent="0.35">
      <c r="B839" s="172">
        <f t="shared" si="74"/>
        <v>831</v>
      </c>
      <c r="C839" s="173">
        <v>2</v>
      </c>
      <c r="D839" s="173">
        <v>4</v>
      </c>
      <c r="E839" s="174">
        <v>15</v>
      </c>
      <c r="F839" s="3">
        <f t="shared" si="73"/>
        <v>24.8</v>
      </c>
      <c r="G839" s="3">
        <f t="shared" si="75"/>
        <v>25.88</v>
      </c>
      <c r="H839" s="3">
        <f t="shared" si="76"/>
        <v>48.92</v>
      </c>
      <c r="I839" s="3">
        <f t="shared" si="77"/>
        <v>53.96</v>
      </c>
      <c r="J839" s="3">
        <f t="shared" si="78"/>
        <v>42.980000000000004</v>
      </c>
      <c r="K839" s="191">
        <v>-4</v>
      </c>
      <c r="L839" s="3">
        <v>-3.4</v>
      </c>
      <c r="M839" s="191">
        <v>9.4</v>
      </c>
      <c r="N839" s="191">
        <v>12.2</v>
      </c>
      <c r="O839" s="191">
        <v>6.1</v>
      </c>
    </row>
    <row r="840" spans="2:15" ht="17.25" x14ac:dyDescent="0.35">
      <c r="B840" s="172">
        <f t="shared" si="74"/>
        <v>832</v>
      </c>
      <c r="C840" s="173">
        <v>2</v>
      </c>
      <c r="D840" s="173">
        <v>4</v>
      </c>
      <c r="E840" s="174">
        <v>16</v>
      </c>
      <c r="F840" s="3">
        <f t="shared" si="73"/>
        <v>24.8</v>
      </c>
      <c r="G840" s="3">
        <f t="shared" si="75"/>
        <v>26.96</v>
      </c>
      <c r="H840" s="3">
        <f t="shared" si="76"/>
        <v>50</v>
      </c>
      <c r="I840" s="3">
        <f t="shared" si="77"/>
        <v>55.040000000000006</v>
      </c>
      <c r="J840" s="3">
        <f t="shared" si="78"/>
        <v>44.06</v>
      </c>
      <c r="K840" s="191">
        <v>-4</v>
      </c>
      <c r="L840" s="3">
        <v>-2.8</v>
      </c>
      <c r="M840" s="191">
        <v>10</v>
      </c>
      <c r="N840" s="191">
        <v>12.8</v>
      </c>
      <c r="O840" s="191">
        <v>6.7</v>
      </c>
    </row>
    <row r="841" spans="2:15" ht="17.25" x14ac:dyDescent="0.35">
      <c r="B841" s="172">
        <f t="shared" si="74"/>
        <v>833</v>
      </c>
      <c r="C841" s="173">
        <v>2</v>
      </c>
      <c r="D841" s="173">
        <v>4</v>
      </c>
      <c r="E841" s="174">
        <v>17</v>
      </c>
      <c r="F841" s="3">
        <f t="shared" si="73"/>
        <v>24.8</v>
      </c>
      <c r="G841" s="3">
        <f t="shared" si="75"/>
        <v>23</v>
      </c>
      <c r="H841" s="3">
        <f t="shared" si="76"/>
        <v>48.019999999999996</v>
      </c>
      <c r="I841" s="3">
        <f t="shared" si="77"/>
        <v>51.980000000000004</v>
      </c>
      <c r="J841" s="3">
        <f t="shared" si="78"/>
        <v>42.980000000000004</v>
      </c>
      <c r="K841" s="191">
        <v>-4</v>
      </c>
      <c r="L841" s="3">
        <v>-5</v>
      </c>
      <c r="M841" s="191">
        <v>8.9</v>
      </c>
      <c r="N841" s="191">
        <v>11.1</v>
      </c>
      <c r="O841" s="191">
        <v>6.1</v>
      </c>
    </row>
    <row r="842" spans="2:15" ht="17.25" x14ac:dyDescent="0.35">
      <c r="B842" s="172">
        <f t="shared" si="74"/>
        <v>834</v>
      </c>
      <c r="C842" s="173">
        <v>2</v>
      </c>
      <c r="D842" s="173">
        <v>4</v>
      </c>
      <c r="E842" s="174">
        <v>18</v>
      </c>
      <c r="F842" s="3">
        <f t="shared" ref="F842:F905" si="79">(9/5)*K842+32</f>
        <v>23</v>
      </c>
      <c r="G842" s="3">
        <f t="shared" si="75"/>
        <v>21.92</v>
      </c>
      <c r="H842" s="3">
        <f t="shared" si="76"/>
        <v>46.94</v>
      </c>
      <c r="I842" s="3">
        <f t="shared" si="77"/>
        <v>44.06</v>
      </c>
      <c r="J842" s="3">
        <f t="shared" si="78"/>
        <v>35.06</v>
      </c>
      <c r="K842" s="191">
        <v>-5</v>
      </c>
      <c r="L842" s="3">
        <v>-5.6</v>
      </c>
      <c r="M842" s="191">
        <v>8.3000000000000007</v>
      </c>
      <c r="N842" s="191">
        <v>6.7</v>
      </c>
      <c r="O842" s="191">
        <v>1.7</v>
      </c>
    </row>
    <row r="843" spans="2:15" ht="17.25" x14ac:dyDescent="0.35">
      <c r="B843" s="172">
        <f t="shared" ref="B843:B906" si="80">B842+1</f>
        <v>835</v>
      </c>
      <c r="C843" s="173">
        <v>2</v>
      </c>
      <c r="D843" s="173">
        <v>4</v>
      </c>
      <c r="E843" s="174">
        <v>19</v>
      </c>
      <c r="F843" s="3">
        <f t="shared" si="79"/>
        <v>23</v>
      </c>
      <c r="G843" s="3">
        <f t="shared" si="75"/>
        <v>18.86</v>
      </c>
      <c r="H843" s="3">
        <f t="shared" si="76"/>
        <v>46.94</v>
      </c>
      <c r="I843" s="3">
        <f t="shared" si="77"/>
        <v>42.08</v>
      </c>
      <c r="J843" s="3">
        <f t="shared" si="78"/>
        <v>32</v>
      </c>
      <c r="K843" s="191">
        <v>-5</v>
      </c>
      <c r="L843" s="3">
        <v>-7.3</v>
      </c>
      <c r="M843" s="191">
        <v>8.3000000000000007</v>
      </c>
      <c r="N843" s="191">
        <v>5.6</v>
      </c>
      <c r="O843" s="191">
        <v>0</v>
      </c>
    </row>
    <row r="844" spans="2:15" ht="17.25" x14ac:dyDescent="0.35">
      <c r="B844" s="172">
        <f t="shared" si="80"/>
        <v>836</v>
      </c>
      <c r="C844" s="173">
        <v>2</v>
      </c>
      <c r="D844" s="173">
        <v>4</v>
      </c>
      <c r="E844" s="174">
        <v>20</v>
      </c>
      <c r="F844" s="3">
        <f t="shared" si="79"/>
        <v>23</v>
      </c>
      <c r="G844" s="3">
        <f t="shared" si="75"/>
        <v>20.84</v>
      </c>
      <c r="H844" s="3">
        <f t="shared" si="76"/>
        <v>46.94</v>
      </c>
      <c r="I844" s="3">
        <f t="shared" si="77"/>
        <v>35.96</v>
      </c>
      <c r="J844" s="3">
        <f t="shared" si="78"/>
        <v>30.02</v>
      </c>
      <c r="K844" s="191">
        <v>-5</v>
      </c>
      <c r="L844" s="3">
        <v>-6.2</v>
      </c>
      <c r="M844" s="191">
        <v>8.3000000000000007</v>
      </c>
      <c r="N844" s="191">
        <v>2.2000000000000002</v>
      </c>
      <c r="O844" s="191">
        <v>-1.1000000000000001</v>
      </c>
    </row>
    <row r="845" spans="2:15" ht="17.25" x14ac:dyDescent="0.35">
      <c r="B845" s="172">
        <f t="shared" si="80"/>
        <v>837</v>
      </c>
      <c r="C845" s="173">
        <v>2</v>
      </c>
      <c r="D845" s="173">
        <v>4</v>
      </c>
      <c r="E845" s="174">
        <v>21</v>
      </c>
      <c r="F845" s="3">
        <f t="shared" si="79"/>
        <v>21.2</v>
      </c>
      <c r="G845" s="3">
        <f t="shared" si="75"/>
        <v>19.939999999999998</v>
      </c>
      <c r="H845" s="3">
        <f t="shared" si="76"/>
        <v>46.94</v>
      </c>
      <c r="I845" s="3">
        <f t="shared" si="77"/>
        <v>30.92</v>
      </c>
      <c r="J845" s="3">
        <f t="shared" si="78"/>
        <v>28.94</v>
      </c>
      <c r="K845" s="191">
        <v>-6</v>
      </c>
      <c r="L845" s="3">
        <v>-6.7</v>
      </c>
      <c r="M845" s="191">
        <v>8.3000000000000007</v>
      </c>
      <c r="N845" s="191">
        <v>-0.6</v>
      </c>
      <c r="O845" s="191">
        <v>-1.7</v>
      </c>
    </row>
    <row r="846" spans="2:15" ht="17.25" x14ac:dyDescent="0.35">
      <c r="B846" s="172">
        <f t="shared" si="80"/>
        <v>838</v>
      </c>
      <c r="C846" s="173">
        <v>2</v>
      </c>
      <c r="D846" s="173">
        <v>4</v>
      </c>
      <c r="E846" s="174">
        <v>22</v>
      </c>
      <c r="F846" s="3">
        <f t="shared" si="79"/>
        <v>21.2</v>
      </c>
      <c r="G846" s="3">
        <f t="shared" si="75"/>
        <v>25.88</v>
      </c>
      <c r="H846" s="3">
        <f t="shared" si="76"/>
        <v>46.04</v>
      </c>
      <c r="I846" s="3">
        <f t="shared" si="77"/>
        <v>33.979999999999997</v>
      </c>
      <c r="J846" s="3">
        <f t="shared" si="78"/>
        <v>28.94</v>
      </c>
      <c r="K846" s="191">
        <v>-6</v>
      </c>
      <c r="L846" s="3">
        <v>-3.4</v>
      </c>
      <c r="M846" s="191">
        <v>7.8</v>
      </c>
      <c r="N846" s="191">
        <v>1.1000000000000001</v>
      </c>
      <c r="O846" s="191">
        <v>-1.7</v>
      </c>
    </row>
    <row r="847" spans="2:15" ht="17.25" x14ac:dyDescent="0.35">
      <c r="B847" s="172">
        <f t="shared" si="80"/>
        <v>839</v>
      </c>
      <c r="C847" s="173">
        <v>2</v>
      </c>
      <c r="D847" s="173">
        <v>4</v>
      </c>
      <c r="E847" s="174">
        <v>23</v>
      </c>
      <c r="F847" s="3">
        <f t="shared" si="79"/>
        <v>19.399999999999999</v>
      </c>
      <c r="G847" s="3">
        <f t="shared" si="75"/>
        <v>26.96</v>
      </c>
      <c r="H847" s="3">
        <f t="shared" si="76"/>
        <v>46.04</v>
      </c>
      <c r="I847" s="3">
        <f t="shared" si="77"/>
        <v>32</v>
      </c>
      <c r="J847" s="3">
        <f t="shared" si="78"/>
        <v>32</v>
      </c>
      <c r="K847" s="191">
        <v>-7</v>
      </c>
      <c r="L847" s="3">
        <v>-2.8</v>
      </c>
      <c r="M847" s="191">
        <v>7.8</v>
      </c>
      <c r="N847" s="191">
        <v>0</v>
      </c>
      <c r="O847" s="191">
        <v>0</v>
      </c>
    </row>
    <row r="848" spans="2:15" ht="17.25" x14ac:dyDescent="0.35">
      <c r="B848" s="172">
        <f t="shared" si="80"/>
        <v>840</v>
      </c>
      <c r="C848" s="173">
        <v>2</v>
      </c>
      <c r="D848" s="173">
        <v>4</v>
      </c>
      <c r="E848" s="174">
        <v>24</v>
      </c>
      <c r="F848" s="3">
        <f t="shared" si="79"/>
        <v>19.399999999999999</v>
      </c>
      <c r="G848" s="3">
        <f t="shared" si="75"/>
        <v>25.88</v>
      </c>
      <c r="H848" s="3">
        <f t="shared" si="76"/>
        <v>46.04</v>
      </c>
      <c r="I848" s="3">
        <f t="shared" si="77"/>
        <v>30.02</v>
      </c>
      <c r="J848" s="3">
        <f t="shared" si="78"/>
        <v>30.02</v>
      </c>
      <c r="K848" s="191">
        <v>-7</v>
      </c>
      <c r="L848" s="3">
        <v>-3.4</v>
      </c>
      <c r="M848" s="191">
        <v>7.8</v>
      </c>
      <c r="N848" s="191">
        <v>-1.1000000000000001</v>
      </c>
      <c r="O848" s="191">
        <v>-1.1000000000000001</v>
      </c>
    </row>
    <row r="849" spans="2:15" ht="17.25" x14ac:dyDescent="0.35">
      <c r="B849" s="172">
        <f t="shared" si="80"/>
        <v>841</v>
      </c>
      <c r="C849" s="173">
        <v>2</v>
      </c>
      <c r="D849" s="173">
        <v>5</v>
      </c>
      <c r="E849" s="174">
        <v>1</v>
      </c>
      <c r="F849" s="3">
        <f t="shared" si="79"/>
        <v>19.399999999999999</v>
      </c>
      <c r="G849" s="3">
        <f t="shared" si="75"/>
        <v>26.96</v>
      </c>
      <c r="H849" s="3">
        <f t="shared" si="76"/>
        <v>39.92</v>
      </c>
      <c r="I849" s="3">
        <f t="shared" si="77"/>
        <v>30.92</v>
      </c>
      <c r="J849" s="3">
        <f t="shared" si="78"/>
        <v>28.04</v>
      </c>
      <c r="K849" s="191">
        <v>-7</v>
      </c>
      <c r="L849" s="3">
        <v>-2.8</v>
      </c>
      <c r="M849" s="191">
        <v>4.4000000000000004</v>
      </c>
      <c r="N849" s="191">
        <v>-0.6</v>
      </c>
      <c r="O849" s="191">
        <v>-2.2000000000000002</v>
      </c>
    </row>
    <row r="850" spans="2:15" ht="17.25" x14ac:dyDescent="0.35">
      <c r="B850" s="172">
        <f t="shared" si="80"/>
        <v>842</v>
      </c>
      <c r="C850" s="173">
        <v>2</v>
      </c>
      <c r="D850" s="173">
        <v>5</v>
      </c>
      <c r="E850" s="174">
        <v>2</v>
      </c>
      <c r="F850" s="3">
        <f t="shared" si="79"/>
        <v>19.399999999999999</v>
      </c>
      <c r="G850" s="3">
        <f t="shared" si="75"/>
        <v>25.88</v>
      </c>
      <c r="H850" s="3">
        <f t="shared" si="76"/>
        <v>37.94</v>
      </c>
      <c r="I850" s="3">
        <f t="shared" si="77"/>
        <v>26.96</v>
      </c>
      <c r="J850" s="3">
        <f t="shared" si="78"/>
        <v>26.96</v>
      </c>
      <c r="K850" s="191">
        <v>-7</v>
      </c>
      <c r="L850" s="3">
        <v>-3.4</v>
      </c>
      <c r="M850" s="191">
        <v>3.3</v>
      </c>
      <c r="N850" s="191">
        <v>-2.8</v>
      </c>
      <c r="O850" s="191">
        <v>-2.8</v>
      </c>
    </row>
    <row r="851" spans="2:15" ht="17.25" x14ac:dyDescent="0.35">
      <c r="B851" s="172">
        <f t="shared" si="80"/>
        <v>843</v>
      </c>
      <c r="C851" s="173">
        <v>2</v>
      </c>
      <c r="D851" s="173">
        <v>5</v>
      </c>
      <c r="E851" s="174">
        <v>3</v>
      </c>
      <c r="F851" s="3">
        <f t="shared" si="79"/>
        <v>19.399999999999999</v>
      </c>
      <c r="G851" s="3">
        <f t="shared" si="75"/>
        <v>23.9</v>
      </c>
      <c r="H851" s="3">
        <f t="shared" si="76"/>
        <v>37.04</v>
      </c>
      <c r="I851" s="3">
        <f t="shared" si="77"/>
        <v>24.98</v>
      </c>
      <c r="J851" s="3">
        <f t="shared" si="78"/>
        <v>26.96</v>
      </c>
      <c r="K851" s="191">
        <v>-7</v>
      </c>
      <c r="L851" s="3">
        <v>-4.5</v>
      </c>
      <c r="M851" s="191">
        <v>2.8</v>
      </c>
      <c r="N851" s="191">
        <v>-3.9</v>
      </c>
      <c r="O851" s="191">
        <v>-2.8</v>
      </c>
    </row>
    <row r="852" spans="2:15" ht="17.25" x14ac:dyDescent="0.35">
      <c r="B852" s="172">
        <f t="shared" si="80"/>
        <v>844</v>
      </c>
      <c r="C852" s="173">
        <v>2</v>
      </c>
      <c r="D852" s="173">
        <v>5</v>
      </c>
      <c r="E852" s="174">
        <v>4</v>
      </c>
      <c r="F852" s="3">
        <f t="shared" si="79"/>
        <v>19.399999999999999</v>
      </c>
      <c r="G852" s="3">
        <f t="shared" si="75"/>
        <v>28.94</v>
      </c>
      <c r="H852" s="3">
        <f t="shared" si="76"/>
        <v>37.04</v>
      </c>
      <c r="I852" s="3">
        <f t="shared" si="77"/>
        <v>24.98</v>
      </c>
      <c r="J852" s="3">
        <f t="shared" si="78"/>
        <v>28.04</v>
      </c>
      <c r="K852" s="191">
        <v>-7</v>
      </c>
      <c r="L852" s="3">
        <v>-1.7</v>
      </c>
      <c r="M852" s="191">
        <v>2.8</v>
      </c>
      <c r="N852" s="191">
        <v>-3.9</v>
      </c>
      <c r="O852" s="191">
        <v>-2.2000000000000002</v>
      </c>
    </row>
    <row r="853" spans="2:15" ht="17.25" x14ac:dyDescent="0.35">
      <c r="B853" s="172">
        <f t="shared" si="80"/>
        <v>845</v>
      </c>
      <c r="C853" s="173">
        <v>2</v>
      </c>
      <c r="D853" s="173">
        <v>5</v>
      </c>
      <c r="E853" s="174">
        <v>5</v>
      </c>
      <c r="F853" s="3">
        <f t="shared" si="79"/>
        <v>19.399999999999999</v>
      </c>
      <c r="G853" s="3">
        <f t="shared" si="75"/>
        <v>23</v>
      </c>
      <c r="H853" s="3">
        <f t="shared" si="76"/>
        <v>35.96</v>
      </c>
      <c r="I853" s="3">
        <f t="shared" si="77"/>
        <v>21.92</v>
      </c>
      <c r="J853" s="3">
        <f t="shared" si="78"/>
        <v>24.98</v>
      </c>
      <c r="K853" s="191">
        <v>-7</v>
      </c>
      <c r="L853" s="3">
        <v>-5</v>
      </c>
      <c r="M853" s="191">
        <v>2.2000000000000002</v>
      </c>
      <c r="N853" s="191">
        <v>-5.6</v>
      </c>
      <c r="O853" s="191">
        <v>-3.9</v>
      </c>
    </row>
    <row r="854" spans="2:15" ht="17.25" x14ac:dyDescent="0.35">
      <c r="B854" s="172">
        <f t="shared" si="80"/>
        <v>846</v>
      </c>
      <c r="C854" s="173">
        <v>2</v>
      </c>
      <c r="D854" s="173">
        <v>5</v>
      </c>
      <c r="E854" s="174">
        <v>6</v>
      </c>
      <c r="F854" s="3">
        <f t="shared" si="79"/>
        <v>19.399999999999999</v>
      </c>
      <c r="G854" s="3">
        <f t="shared" si="75"/>
        <v>19.939999999999998</v>
      </c>
      <c r="H854" s="3">
        <f t="shared" si="76"/>
        <v>35.06</v>
      </c>
      <c r="I854" s="3">
        <f t="shared" si="77"/>
        <v>24.98</v>
      </c>
      <c r="J854" s="3">
        <f t="shared" si="78"/>
        <v>21.02</v>
      </c>
      <c r="K854" s="191">
        <v>-7</v>
      </c>
      <c r="L854" s="3">
        <v>-6.7</v>
      </c>
      <c r="M854" s="191">
        <v>1.7</v>
      </c>
      <c r="N854" s="191">
        <v>-3.9</v>
      </c>
      <c r="O854" s="191">
        <v>-6.1</v>
      </c>
    </row>
    <row r="855" spans="2:15" ht="17.25" x14ac:dyDescent="0.35">
      <c r="B855" s="172">
        <f t="shared" si="80"/>
        <v>847</v>
      </c>
      <c r="C855" s="173">
        <v>2</v>
      </c>
      <c r="D855" s="173">
        <v>5</v>
      </c>
      <c r="E855" s="174">
        <v>7</v>
      </c>
      <c r="F855" s="3">
        <f t="shared" si="79"/>
        <v>17.600000000000001</v>
      </c>
      <c r="G855" s="3">
        <f t="shared" si="75"/>
        <v>12.920000000000002</v>
      </c>
      <c r="H855" s="3">
        <f t="shared" si="76"/>
        <v>35.96</v>
      </c>
      <c r="I855" s="3">
        <f t="shared" si="77"/>
        <v>21.92</v>
      </c>
      <c r="J855" s="3">
        <f t="shared" si="78"/>
        <v>19.939999999999998</v>
      </c>
      <c r="K855" s="191">
        <v>-8</v>
      </c>
      <c r="L855" s="3">
        <v>-10.6</v>
      </c>
      <c r="M855" s="191">
        <v>2.2000000000000002</v>
      </c>
      <c r="N855" s="191">
        <v>-5.6</v>
      </c>
      <c r="O855" s="191">
        <v>-6.7</v>
      </c>
    </row>
    <row r="856" spans="2:15" ht="17.25" x14ac:dyDescent="0.35">
      <c r="B856" s="172">
        <f t="shared" si="80"/>
        <v>848</v>
      </c>
      <c r="C856" s="173">
        <v>2</v>
      </c>
      <c r="D856" s="173">
        <v>5</v>
      </c>
      <c r="E856" s="174">
        <v>8</v>
      </c>
      <c r="F856" s="3">
        <f t="shared" si="79"/>
        <v>17.600000000000001</v>
      </c>
      <c r="G856" s="3">
        <f t="shared" si="75"/>
        <v>12.920000000000002</v>
      </c>
      <c r="H856" s="3">
        <f t="shared" si="76"/>
        <v>39.019999999999996</v>
      </c>
      <c r="I856" s="3">
        <f t="shared" si="77"/>
        <v>26.060000000000002</v>
      </c>
      <c r="J856" s="3">
        <f t="shared" si="78"/>
        <v>19.939999999999998</v>
      </c>
      <c r="K856" s="191">
        <v>-8</v>
      </c>
      <c r="L856" s="3">
        <v>-10.6</v>
      </c>
      <c r="M856" s="191">
        <v>3.9</v>
      </c>
      <c r="N856" s="191">
        <v>-3.3</v>
      </c>
      <c r="O856" s="191">
        <v>-6.7</v>
      </c>
    </row>
    <row r="857" spans="2:15" ht="17.25" x14ac:dyDescent="0.35">
      <c r="B857" s="172">
        <f t="shared" si="80"/>
        <v>849</v>
      </c>
      <c r="C857" s="173">
        <v>2</v>
      </c>
      <c r="D857" s="173">
        <v>5</v>
      </c>
      <c r="E857" s="174">
        <v>9</v>
      </c>
      <c r="F857" s="3">
        <f t="shared" si="79"/>
        <v>19.399999999999999</v>
      </c>
      <c r="G857" s="3">
        <f t="shared" ref="G857:G920" si="81">(9/5)*L857+32</f>
        <v>21.02</v>
      </c>
      <c r="H857" s="3">
        <f t="shared" ref="H857:H920" si="82">(9/5)*M857+32</f>
        <v>44.96</v>
      </c>
      <c r="I857" s="3">
        <f t="shared" ref="I857:I920" si="83">(9/5)*N857+32</f>
        <v>33.08</v>
      </c>
      <c r="J857" s="3">
        <f t="shared" ref="J857:J920" si="84">(9/5)*O857+32</f>
        <v>21.92</v>
      </c>
      <c r="K857" s="191">
        <v>-7</v>
      </c>
      <c r="L857" s="3">
        <v>-6.1</v>
      </c>
      <c r="M857" s="191">
        <v>7.2</v>
      </c>
      <c r="N857" s="191">
        <v>0.6</v>
      </c>
      <c r="O857" s="191">
        <v>-5.6</v>
      </c>
    </row>
    <row r="858" spans="2:15" ht="17.25" x14ac:dyDescent="0.35">
      <c r="B858" s="172">
        <f t="shared" si="80"/>
        <v>850</v>
      </c>
      <c r="C858" s="173">
        <v>2</v>
      </c>
      <c r="D858" s="173">
        <v>5</v>
      </c>
      <c r="E858" s="174">
        <v>10</v>
      </c>
      <c r="F858" s="3">
        <f t="shared" si="79"/>
        <v>21.2</v>
      </c>
      <c r="G858" s="3">
        <f t="shared" si="81"/>
        <v>27.86</v>
      </c>
      <c r="H858" s="3">
        <f t="shared" si="82"/>
        <v>48.92</v>
      </c>
      <c r="I858" s="3">
        <f t="shared" si="83"/>
        <v>39.92</v>
      </c>
      <c r="J858" s="3">
        <f t="shared" si="84"/>
        <v>28.04</v>
      </c>
      <c r="K858" s="191">
        <v>-6</v>
      </c>
      <c r="L858" s="3">
        <v>-2.2999999999999998</v>
      </c>
      <c r="M858" s="191">
        <v>9.4</v>
      </c>
      <c r="N858" s="191">
        <v>4.4000000000000004</v>
      </c>
      <c r="O858" s="191">
        <v>-2.2000000000000002</v>
      </c>
    </row>
    <row r="859" spans="2:15" ht="17.25" x14ac:dyDescent="0.35">
      <c r="B859" s="172">
        <f t="shared" si="80"/>
        <v>851</v>
      </c>
      <c r="C859" s="173">
        <v>2</v>
      </c>
      <c r="D859" s="173">
        <v>5</v>
      </c>
      <c r="E859" s="174">
        <v>11</v>
      </c>
      <c r="F859" s="3">
        <f t="shared" si="79"/>
        <v>21.2</v>
      </c>
      <c r="G859" s="3">
        <f t="shared" si="81"/>
        <v>32.9</v>
      </c>
      <c r="H859" s="3">
        <f t="shared" si="82"/>
        <v>51.980000000000004</v>
      </c>
      <c r="I859" s="3">
        <f t="shared" si="83"/>
        <v>44.06</v>
      </c>
      <c r="J859" s="3">
        <f t="shared" si="84"/>
        <v>32</v>
      </c>
      <c r="K859" s="191">
        <v>-6</v>
      </c>
      <c r="L859" s="3">
        <v>0.5</v>
      </c>
      <c r="M859" s="191">
        <v>11.1</v>
      </c>
      <c r="N859" s="191">
        <v>6.7</v>
      </c>
      <c r="O859" s="191">
        <v>0</v>
      </c>
    </row>
    <row r="860" spans="2:15" ht="17.25" x14ac:dyDescent="0.35">
      <c r="B860" s="172">
        <f t="shared" si="80"/>
        <v>852</v>
      </c>
      <c r="C860" s="173">
        <v>2</v>
      </c>
      <c r="D860" s="173">
        <v>5</v>
      </c>
      <c r="E860" s="174">
        <v>12</v>
      </c>
      <c r="F860" s="3">
        <f t="shared" si="79"/>
        <v>23</v>
      </c>
      <c r="G860" s="3">
        <f t="shared" si="81"/>
        <v>34.880000000000003</v>
      </c>
      <c r="H860" s="3">
        <f t="shared" si="82"/>
        <v>55.040000000000006</v>
      </c>
      <c r="I860" s="3">
        <f t="shared" si="83"/>
        <v>48.92</v>
      </c>
      <c r="J860" s="3">
        <f t="shared" si="84"/>
        <v>35.96</v>
      </c>
      <c r="K860" s="191">
        <v>-5</v>
      </c>
      <c r="L860" s="3">
        <v>1.6</v>
      </c>
      <c r="M860" s="191">
        <v>12.8</v>
      </c>
      <c r="N860" s="191">
        <v>9.4</v>
      </c>
      <c r="O860" s="191">
        <v>2.2000000000000002</v>
      </c>
    </row>
    <row r="861" spans="2:15" ht="17.25" x14ac:dyDescent="0.35">
      <c r="B861" s="172">
        <f t="shared" si="80"/>
        <v>853</v>
      </c>
      <c r="C861" s="173">
        <v>2</v>
      </c>
      <c r="D861" s="173">
        <v>5</v>
      </c>
      <c r="E861" s="174">
        <v>13</v>
      </c>
      <c r="F861" s="3">
        <f t="shared" si="79"/>
        <v>23</v>
      </c>
      <c r="G861" s="3">
        <f t="shared" si="81"/>
        <v>36.86</v>
      </c>
      <c r="H861" s="3">
        <f t="shared" si="82"/>
        <v>55.94</v>
      </c>
      <c r="I861" s="3">
        <f t="shared" si="83"/>
        <v>53.96</v>
      </c>
      <c r="J861" s="3">
        <f t="shared" si="84"/>
        <v>37.04</v>
      </c>
      <c r="K861" s="191">
        <v>-5</v>
      </c>
      <c r="L861" s="3">
        <v>2.7</v>
      </c>
      <c r="M861" s="191">
        <v>13.3</v>
      </c>
      <c r="N861" s="191">
        <v>12.2</v>
      </c>
      <c r="O861" s="191">
        <v>2.8</v>
      </c>
    </row>
    <row r="862" spans="2:15" ht="17.25" x14ac:dyDescent="0.35">
      <c r="B862" s="172">
        <f t="shared" si="80"/>
        <v>854</v>
      </c>
      <c r="C862" s="173">
        <v>2</v>
      </c>
      <c r="D862" s="173">
        <v>5</v>
      </c>
      <c r="E862" s="174">
        <v>14</v>
      </c>
      <c r="F862" s="3">
        <f t="shared" si="79"/>
        <v>24.8</v>
      </c>
      <c r="G862" s="3">
        <f t="shared" si="81"/>
        <v>39.92</v>
      </c>
      <c r="H862" s="3">
        <f t="shared" si="82"/>
        <v>55.94</v>
      </c>
      <c r="I862" s="3">
        <f t="shared" si="83"/>
        <v>60.08</v>
      </c>
      <c r="J862" s="3">
        <f t="shared" si="84"/>
        <v>37.94</v>
      </c>
      <c r="K862" s="191">
        <v>-4</v>
      </c>
      <c r="L862" s="3">
        <v>4.4000000000000004</v>
      </c>
      <c r="M862" s="191">
        <v>13.3</v>
      </c>
      <c r="N862" s="191">
        <v>15.6</v>
      </c>
      <c r="O862" s="191">
        <v>3.3</v>
      </c>
    </row>
    <row r="863" spans="2:15" ht="17.25" x14ac:dyDescent="0.35">
      <c r="B863" s="172">
        <f t="shared" si="80"/>
        <v>855</v>
      </c>
      <c r="C863" s="173">
        <v>2</v>
      </c>
      <c r="D863" s="173">
        <v>5</v>
      </c>
      <c r="E863" s="174">
        <v>15</v>
      </c>
      <c r="F863" s="3">
        <f t="shared" si="79"/>
        <v>21.2</v>
      </c>
      <c r="G863" s="3">
        <f t="shared" si="81"/>
        <v>39.92</v>
      </c>
      <c r="H863" s="3">
        <f t="shared" si="82"/>
        <v>57.019999999999996</v>
      </c>
      <c r="I863" s="3">
        <f t="shared" si="83"/>
        <v>57.92</v>
      </c>
      <c r="J863" s="3">
        <f t="shared" si="84"/>
        <v>37.94</v>
      </c>
      <c r="K863" s="191">
        <v>-6</v>
      </c>
      <c r="L863" s="3">
        <v>4.4000000000000004</v>
      </c>
      <c r="M863" s="191">
        <v>13.9</v>
      </c>
      <c r="N863" s="191">
        <v>14.4</v>
      </c>
      <c r="O863" s="191">
        <v>3.3</v>
      </c>
    </row>
    <row r="864" spans="2:15" ht="17.25" x14ac:dyDescent="0.35">
      <c r="B864" s="172">
        <f t="shared" si="80"/>
        <v>856</v>
      </c>
      <c r="C864" s="173">
        <v>2</v>
      </c>
      <c r="D864" s="173">
        <v>5</v>
      </c>
      <c r="E864" s="174">
        <v>16</v>
      </c>
      <c r="F864" s="3">
        <f t="shared" si="79"/>
        <v>21.2</v>
      </c>
      <c r="G864" s="3">
        <f t="shared" si="81"/>
        <v>39.92</v>
      </c>
      <c r="H864" s="3">
        <f t="shared" si="82"/>
        <v>57.019999999999996</v>
      </c>
      <c r="I864" s="3">
        <f t="shared" si="83"/>
        <v>57.019999999999996</v>
      </c>
      <c r="J864" s="3">
        <f t="shared" si="84"/>
        <v>37.94</v>
      </c>
      <c r="K864" s="191">
        <v>-6</v>
      </c>
      <c r="L864" s="3">
        <v>4.4000000000000004</v>
      </c>
      <c r="M864" s="191">
        <v>13.9</v>
      </c>
      <c r="N864" s="191">
        <v>13.9</v>
      </c>
      <c r="O864" s="191">
        <v>3.3</v>
      </c>
    </row>
    <row r="865" spans="2:15" ht="17.25" x14ac:dyDescent="0.35">
      <c r="B865" s="172">
        <f t="shared" si="80"/>
        <v>857</v>
      </c>
      <c r="C865" s="173">
        <v>2</v>
      </c>
      <c r="D865" s="173">
        <v>5</v>
      </c>
      <c r="E865" s="174">
        <v>17</v>
      </c>
      <c r="F865" s="3">
        <f t="shared" si="79"/>
        <v>19.399999999999999</v>
      </c>
      <c r="G865" s="3">
        <f t="shared" si="81"/>
        <v>35.96</v>
      </c>
      <c r="H865" s="3">
        <f t="shared" si="82"/>
        <v>55.040000000000006</v>
      </c>
      <c r="I865" s="3">
        <f t="shared" si="83"/>
        <v>53.06</v>
      </c>
      <c r="J865" s="3">
        <f t="shared" si="84"/>
        <v>39.92</v>
      </c>
      <c r="K865" s="191">
        <v>-7</v>
      </c>
      <c r="L865" s="3">
        <v>2.2000000000000002</v>
      </c>
      <c r="M865" s="191">
        <v>12.8</v>
      </c>
      <c r="N865" s="191">
        <v>11.7</v>
      </c>
      <c r="O865" s="191">
        <v>4.4000000000000004</v>
      </c>
    </row>
    <row r="866" spans="2:15" ht="17.25" x14ac:dyDescent="0.35">
      <c r="B866" s="172">
        <f t="shared" si="80"/>
        <v>858</v>
      </c>
      <c r="C866" s="173">
        <v>2</v>
      </c>
      <c r="D866" s="173">
        <v>5</v>
      </c>
      <c r="E866" s="174">
        <v>18</v>
      </c>
      <c r="F866" s="3">
        <f t="shared" si="79"/>
        <v>19.399999999999999</v>
      </c>
      <c r="G866" s="3">
        <f t="shared" si="81"/>
        <v>33.979999999999997</v>
      </c>
      <c r="H866" s="3">
        <f t="shared" si="82"/>
        <v>50</v>
      </c>
      <c r="I866" s="3">
        <f t="shared" si="83"/>
        <v>46.94</v>
      </c>
      <c r="J866" s="3">
        <f t="shared" si="84"/>
        <v>33.979999999999997</v>
      </c>
      <c r="K866" s="191">
        <v>-7</v>
      </c>
      <c r="L866" s="3">
        <v>1.1000000000000001</v>
      </c>
      <c r="M866" s="191">
        <v>10</v>
      </c>
      <c r="N866" s="191">
        <v>8.3000000000000007</v>
      </c>
      <c r="O866" s="191">
        <v>1.1000000000000001</v>
      </c>
    </row>
    <row r="867" spans="2:15" ht="17.25" x14ac:dyDescent="0.35">
      <c r="B867" s="172">
        <f t="shared" si="80"/>
        <v>859</v>
      </c>
      <c r="C867" s="173">
        <v>2</v>
      </c>
      <c r="D867" s="173">
        <v>5</v>
      </c>
      <c r="E867" s="174">
        <v>19</v>
      </c>
      <c r="F867" s="3">
        <f t="shared" si="79"/>
        <v>17.600000000000001</v>
      </c>
      <c r="G867" s="3">
        <f t="shared" si="81"/>
        <v>30.92</v>
      </c>
      <c r="H867" s="3">
        <f t="shared" si="82"/>
        <v>46.94</v>
      </c>
      <c r="I867" s="3">
        <f t="shared" si="83"/>
        <v>44.96</v>
      </c>
      <c r="J867" s="3">
        <f t="shared" si="84"/>
        <v>30.02</v>
      </c>
      <c r="K867" s="191">
        <v>-8</v>
      </c>
      <c r="L867" s="3">
        <v>-0.6</v>
      </c>
      <c r="M867" s="191">
        <v>8.3000000000000007</v>
      </c>
      <c r="N867" s="191">
        <v>7.2</v>
      </c>
      <c r="O867" s="191">
        <v>-1.1000000000000001</v>
      </c>
    </row>
    <row r="868" spans="2:15" ht="17.25" x14ac:dyDescent="0.35">
      <c r="B868" s="172">
        <f t="shared" si="80"/>
        <v>860</v>
      </c>
      <c r="C868" s="173">
        <v>2</v>
      </c>
      <c r="D868" s="173">
        <v>5</v>
      </c>
      <c r="E868" s="174">
        <v>20</v>
      </c>
      <c r="F868" s="3">
        <f t="shared" si="79"/>
        <v>17.600000000000001</v>
      </c>
      <c r="G868" s="3">
        <f t="shared" si="81"/>
        <v>30.92</v>
      </c>
      <c r="H868" s="3">
        <f t="shared" si="82"/>
        <v>42.980000000000004</v>
      </c>
      <c r="I868" s="3">
        <f t="shared" si="83"/>
        <v>37.94</v>
      </c>
      <c r="J868" s="3">
        <f t="shared" si="84"/>
        <v>28.94</v>
      </c>
      <c r="K868" s="191">
        <v>-8</v>
      </c>
      <c r="L868" s="3">
        <v>-0.6</v>
      </c>
      <c r="M868" s="191">
        <v>6.1</v>
      </c>
      <c r="N868" s="191">
        <v>3.3</v>
      </c>
      <c r="O868" s="191">
        <v>-1.7</v>
      </c>
    </row>
    <row r="869" spans="2:15" ht="17.25" x14ac:dyDescent="0.35">
      <c r="B869" s="172">
        <f t="shared" si="80"/>
        <v>861</v>
      </c>
      <c r="C869" s="173">
        <v>2</v>
      </c>
      <c r="D869" s="173">
        <v>5</v>
      </c>
      <c r="E869" s="174">
        <v>21</v>
      </c>
      <c r="F869" s="3">
        <f t="shared" si="79"/>
        <v>17.600000000000001</v>
      </c>
      <c r="G869" s="3">
        <f t="shared" si="81"/>
        <v>29.84</v>
      </c>
      <c r="H869" s="3">
        <f t="shared" si="82"/>
        <v>41</v>
      </c>
      <c r="I869" s="3">
        <f t="shared" si="83"/>
        <v>39.019999999999996</v>
      </c>
      <c r="J869" s="3">
        <f t="shared" si="84"/>
        <v>28.04</v>
      </c>
      <c r="K869" s="191">
        <v>-8</v>
      </c>
      <c r="L869" s="3">
        <v>-1.2</v>
      </c>
      <c r="M869" s="191">
        <v>5</v>
      </c>
      <c r="N869" s="191">
        <v>3.9</v>
      </c>
      <c r="O869" s="191">
        <v>-2.2000000000000002</v>
      </c>
    </row>
    <row r="870" spans="2:15" ht="17.25" x14ac:dyDescent="0.35">
      <c r="B870" s="172">
        <f t="shared" si="80"/>
        <v>862</v>
      </c>
      <c r="C870" s="173">
        <v>2</v>
      </c>
      <c r="D870" s="173">
        <v>5</v>
      </c>
      <c r="E870" s="174">
        <v>22</v>
      </c>
      <c r="F870" s="3">
        <f t="shared" si="79"/>
        <v>19.399999999999999</v>
      </c>
      <c r="G870" s="3">
        <f t="shared" si="81"/>
        <v>28.94</v>
      </c>
      <c r="H870" s="3">
        <f t="shared" si="82"/>
        <v>42.08</v>
      </c>
      <c r="I870" s="3">
        <f t="shared" si="83"/>
        <v>35.06</v>
      </c>
      <c r="J870" s="3">
        <f t="shared" si="84"/>
        <v>26.060000000000002</v>
      </c>
      <c r="K870" s="191">
        <v>-7</v>
      </c>
      <c r="L870" s="3">
        <v>-1.7</v>
      </c>
      <c r="M870" s="191">
        <v>5.6</v>
      </c>
      <c r="N870" s="191">
        <v>1.7</v>
      </c>
      <c r="O870" s="191">
        <v>-3.3</v>
      </c>
    </row>
    <row r="871" spans="2:15" ht="17.25" x14ac:dyDescent="0.35">
      <c r="B871" s="172">
        <f t="shared" si="80"/>
        <v>863</v>
      </c>
      <c r="C871" s="173">
        <v>2</v>
      </c>
      <c r="D871" s="173">
        <v>5</v>
      </c>
      <c r="E871" s="174">
        <v>23</v>
      </c>
      <c r="F871" s="3">
        <f t="shared" si="79"/>
        <v>21.2</v>
      </c>
      <c r="G871" s="3">
        <f t="shared" si="81"/>
        <v>30.92</v>
      </c>
      <c r="H871" s="3">
        <f t="shared" si="82"/>
        <v>39.019999999999996</v>
      </c>
      <c r="I871" s="3">
        <f t="shared" si="83"/>
        <v>33.979999999999997</v>
      </c>
      <c r="J871" s="3">
        <f t="shared" si="84"/>
        <v>24.98</v>
      </c>
      <c r="K871" s="191">
        <v>-6</v>
      </c>
      <c r="L871" s="3">
        <v>-0.6</v>
      </c>
      <c r="M871" s="191">
        <v>3.9</v>
      </c>
      <c r="N871" s="191">
        <v>1.1000000000000001</v>
      </c>
      <c r="O871" s="191">
        <v>-3.9</v>
      </c>
    </row>
    <row r="872" spans="2:15" ht="17.25" x14ac:dyDescent="0.35">
      <c r="B872" s="172">
        <f t="shared" si="80"/>
        <v>864</v>
      </c>
      <c r="C872" s="173">
        <v>2</v>
      </c>
      <c r="D872" s="173">
        <v>5</v>
      </c>
      <c r="E872" s="174">
        <v>24</v>
      </c>
      <c r="F872" s="3">
        <f t="shared" si="79"/>
        <v>17.600000000000001</v>
      </c>
      <c r="G872" s="3">
        <f t="shared" si="81"/>
        <v>28.94</v>
      </c>
      <c r="H872" s="3">
        <f t="shared" si="82"/>
        <v>39.92</v>
      </c>
      <c r="I872" s="3">
        <f t="shared" si="83"/>
        <v>28.94</v>
      </c>
      <c r="J872" s="3">
        <f t="shared" si="84"/>
        <v>24.08</v>
      </c>
      <c r="K872" s="191">
        <v>-8</v>
      </c>
      <c r="L872" s="3">
        <v>-1.7</v>
      </c>
      <c r="M872" s="191">
        <v>4.4000000000000004</v>
      </c>
      <c r="N872" s="191">
        <v>-1.7</v>
      </c>
      <c r="O872" s="191">
        <v>-4.4000000000000004</v>
      </c>
    </row>
    <row r="873" spans="2:15" ht="17.25" x14ac:dyDescent="0.35">
      <c r="B873" s="172">
        <f t="shared" si="80"/>
        <v>865</v>
      </c>
      <c r="C873" s="173">
        <v>2</v>
      </c>
      <c r="D873" s="173">
        <v>6</v>
      </c>
      <c r="E873" s="174">
        <v>1</v>
      </c>
      <c r="F873" s="3">
        <f t="shared" si="79"/>
        <v>17.600000000000001</v>
      </c>
      <c r="G873" s="3">
        <f t="shared" si="81"/>
        <v>29.84</v>
      </c>
      <c r="H873" s="3">
        <f t="shared" si="82"/>
        <v>37.04</v>
      </c>
      <c r="I873" s="3">
        <f t="shared" si="83"/>
        <v>28.04</v>
      </c>
      <c r="J873" s="3">
        <f t="shared" si="84"/>
        <v>24.08</v>
      </c>
      <c r="K873" s="191">
        <v>-8</v>
      </c>
      <c r="L873" s="3">
        <v>-1.2</v>
      </c>
      <c r="M873" s="191">
        <v>2.8</v>
      </c>
      <c r="N873" s="191">
        <v>-2.2000000000000002</v>
      </c>
      <c r="O873" s="191">
        <v>-4.4000000000000004</v>
      </c>
    </row>
    <row r="874" spans="2:15" ht="17.25" x14ac:dyDescent="0.35">
      <c r="B874" s="172">
        <f t="shared" si="80"/>
        <v>866</v>
      </c>
      <c r="C874" s="173">
        <v>2</v>
      </c>
      <c r="D874" s="173">
        <v>6</v>
      </c>
      <c r="E874" s="174">
        <v>2</v>
      </c>
      <c r="F874" s="3">
        <f t="shared" si="79"/>
        <v>12.2</v>
      </c>
      <c r="G874" s="3">
        <f t="shared" si="81"/>
        <v>28.94</v>
      </c>
      <c r="H874" s="3">
        <f t="shared" si="82"/>
        <v>35.06</v>
      </c>
      <c r="I874" s="3">
        <f t="shared" si="83"/>
        <v>26.96</v>
      </c>
      <c r="J874" s="3">
        <f t="shared" si="84"/>
        <v>23</v>
      </c>
      <c r="K874" s="191">
        <v>-11</v>
      </c>
      <c r="L874" s="3">
        <v>-1.7</v>
      </c>
      <c r="M874" s="191">
        <v>1.7</v>
      </c>
      <c r="N874" s="191">
        <v>-2.8</v>
      </c>
      <c r="O874" s="191">
        <v>-5</v>
      </c>
    </row>
    <row r="875" spans="2:15" ht="17.25" x14ac:dyDescent="0.35">
      <c r="B875" s="172">
        <f t="shared" si="80"/>
        <v>867</v>
      </c>
      <c r="C875" s="173">
        <v>2</v>
      </c>
      <c r="D875" s="173">
        <v>6</v>
      </c>
      <c r="E875" s="174">
        <v>3</v>
      </c>
      <c r="F875" s="3">
        <f t="shared" si="79"/>
        <v>12.2</v>
      </c>
      <c r="G875" s="3">
        <f t="shared" si="81"/>
        <v>23.9</v>
      </c>
      <c r="H875" s="3">
        <f t="shared" si="82"/>
        <v>35.06</v>
      </c>
      <c r="I875" s="3">
        <f t="shared" si="83"/>
        <v>24.08</v>
      </c>
      <c r="J875" s="3">
        <f t="shared" si="84"/>
        <v>23</v>
      </c>
      <c r="K875" s="191">
        <v>-11</v>
      </c>
      <c r="L875" s="3">
        <v>-4.5</v>
      </c>
      <c r="M875" s="191">
        <v>1.7</v>
      </c>
      <c r="N875" s="191">
        <v>-4.4000000000000004</v>
      </c>
      <c r="O875" s="191">
        <v>-5</v>
      </c>
    </row>
    <row r="876" spans="2:15" ht="17.25" x14ac:dyDescent="0.35">
      <c r="B876" s="172">
        <f t="shared" si="80"/>
        <v>868</v>
      </c>
      <c r="C876" s="173">
        <v>2</v>
      </c>
      <c r="D876" s="173">
        <v>6</v>
      </c>
      <c r="E876" s="174">
        <v>4</v>
      </c>
      <c r="F876" s="3">
        <f t="shared" si="79"/>
        <v>14</v>
      </c>
      <c r="G876" s="3">
        <f t="shared" si="81"/>
        <v>23</v>
      </c>
      <c r="H876" s="3">
        <f t="shared" si="82"/>
        <v>33.979999999999997</v>
      </c>
      <c r="I876" s="3">
        <f t="shared" si="83"/>
        <v>23</v>
      </c>
      <c r="J876" s="3">
        <f t="shared" si="84"/>
        <v>24.08</v>
      </c>
      <c r="K876" s="191">
        <v>-10</v>
      </c>
      <c r="L876" s="3">
        <v>-5</v>
      </c>
      <c r="M876" s="191">
        <v>1.1000000000000001</v>
      </c>
      <c r="N876" s="191">
        <v>-5</v>
      </c>
      <c r="O876" s="191">
        <v>-4.4000000000000004</v>
      </c>
    </row>
    <row r="877" spans="2:15" ht="17.25" x14ac:dyDescent="0.35">
      <c r="B877" s="172">
        <f t="shared" si="80"/>
        <v>869</v>
      </c>
      <c r="C877" s="173">
        <v>2</v>
      </c>
      <c r="D877" s="173">
        <v>6</v>
      </c>
      <c r="E877" s="174">
        <v>5</v>
      </c>
      <c r="F877" s="3">
        <f t="shared" si="79"/>
        <v>14</v>
      </c>
      <c r="G877" s="3">
        <f t="shared" si="81"/>
        <v>21.92</v>
      </c>
      <c r="H877" s="3">
        <f t="shared" si="82"/>
        <v>33.979999999999997</v>
      </c>
      <c r="I877" s="3">
        <f t="shared" si="83"/>
        <v>24.08</v>
      </c>
      <c r="J877" s="3">
        <f t="shared" si="84"/>
        <v>24.08</v>
      </c>
      <c r="K877" s="191">
        <v>-10</v>
      </c>
      <c r="L877" s="3">
        <v>-5.6</v>
      </c>
      <c r="M877" s="191">
        <v>1.1000000000000001</v>
      </c>
      <c r="N877" s="191">
        <v>-4.4000000000000004</v>
      </c>
      <c r="O877" s="191">
        <v>-4.4000000000000004</v>
      </c>
    </row>
    <row r="878" spans="2:15" ht="17.25" x14ac:dyDescent="0.35">
      <c r="B878" s="172">
        <f t="shared" si="80"/>
        <v>870</v>
      </c>
      <c r="C878" s="173">
        <v>2</v>
      </c>
      <c r="D878" s="173">
        <v>6</v>
      </c>
      <c r="E878" s="174">
        <v>6</v>
      </c>
      <c r="F878" s="3">
        <f t="shared" si="79"/>
        <v>14</v>
      </c>
      <c r="G878" s="3">
        <f t="shared" si="81"/>
        <v>21.92</v>
      </c>
      <c r="H878" s="3">
        <f t="shared" si="82"/>
        <v>33.979999999999997</v>
      </c>
      <c r="I878" s="3">
        <f t="shared" si="83"/>
        <v>21.92</v>
      </c>
      <c r="J878" s="3">
        <f t="shared" si="84"/>
        <v>24.08</v>
      </c>
      <c r="K878" s="191">
        <v>-10</v>
      </c>
      <c r="L878" s="3">
        <v>-5.6</v>
      </c>
      <c r="M878" s="191">
        <v>1.1000000000000001</v>
      </c>
      <c r="N878" s="191">
        <v>-5.6</v>
      </c>
      <c r="O878" s="191">
        <v>-4.4000000000000004</v>
      </c>
    </row>
    <row r="879" spans="2:15" ht="17.25" x14ac:dyDescent="0.35">
      <c r="B879" s="172">
        <f t="shared" si="80"/>
        <v>871</v>
      </c>
      <c r="C879" s="173">
        <v>2</v>
      </c>
      <c r="D879" s="173">
        <v>6</v>
      </c>
      <c r="E879" s="174">
        <v>7</v>
      </c>
      <c r="F879" s="3">
        <f t="shared" si="79"/>
        <v>14</v>
      </c>
      <c r="G879" s="3">
        <f t="shared" si="81"/>
        <v>19.939999999999998</v>
      </c>
      <c r="H879" s="3">
        <f t="shared" si="82"/>
        <v>33.979999999999997</v>
      </c>
      <c r="I879" s="3">
        <f t="shared" si="83"/>
        <v>21.92</v>
      </c>
      <c r="J879" s="3">
        <f t="shared" si="84"/>
        <v>21.92</v>
      </c>
      <c r="K879" s="191">
        <v>-10</v>
      </c>
      <c r="L879" s="3">
        <v>-6.7</v>
      </c>
      <c r="M879" s="191">
        <v>1.1000000000000001</v>
      </c>
      <c r="N879" s="191">
        <v>-5.6</v>
      </c>
      <c r="O879" s="191">
        <v>-5.6</v>
      </c>
    </row>
    <row r="880" spans="2:15" ht="17.25" x14ac:dyDescent="0.35">
      <c r="B880" s="172">
        <f t="shared" si="80"/>
        <v>872</v>
      </c>
      <c r="C880" s="173">
        <v>2</v>
      </c>
      <c r="D880" s="173">
        <v>6</v>
      </c>
      <c r="E880" s="174">
        <v>8</v>
      </c>
      <c r="F880" s="3">
        <f t="shared" si="79"/>
        <v>17.600000000000001</v>
      </c>
      <c r="G880" s="3">
        <f t="shared" si="81"/>
        <v>20.84</v>
      </c>
      <c r="H880" s="3">
        <f t="shared" si="82"/>
        <v>39.019999999999996</v>
      </c>
      <c r="I880" s="3">
        <f t="shared" si="83"/>
        <v>24.98</v>
      </c>
      <c r="J880" s="3">
        <f t="shared" si="84"/>
        <v>24.08</v>
      </c>
      <c r="K880" s="191">
        <v>-8</v>
      </c>
      <c r="L880" s="3">
        <v>-6.2</v>
      </c>
      <c r="M880" s="191">
        <v>3.9</v>
      </c>
      <c r="N880" s="191">
        <v>-3.9</v>
      </c>
      <c r="O880" s="191">
        <v>-4.4000000000000004</v>
      </c>
    </row>
    <row r="881" spans="2:15" ht="17.25" x14ac:dyDescent="0.35">
      <c r="B881" s="172">
        <f t="shared" si="80"/>
        <v>873</v>
      </c>
      <c r="C881" s="173">
        <v>2</v>
      </c>
      <c r="D881" s="173">
        <v>6</v>
      </c>
      <c r="E881" s="174">
        <v>9</v>
      </c>
      <c r="F881" s="3">
        <f t="shared" si="79"/>
        <v>23</v>
      </c>
      <c r="G881" s="3">
        <f t="shared" si="81"/>
        <v>25.88</v>
      </c>
      <c r="H881" s="3">
        <f t="shared" si="82"/>
        <v>44.96</v>
      </c>
      <c r="I881" s="3">
        <f t="shared" si="83"/>
        <v>33.08</v>
      </c>
      <c r="J881" s="3">
        <f t="shared" si="84"/>
        <v>28.04</v>
      </c>
      <c r="K881" s="191">
        <v>-5</v>
      </c>
      <c r="L881" s="3">
        <v>-3.4</v>
      </c>
      <c r="M881" s="191">
        <v>7.2</v>
      </c>
      <c r="N881" s="191">
        <v>0.6</v>
      </c>
      <c r="O881" s="191">
        <v>-2.2000000000000002</v>
      </c>
    </row>
    <row r="882" spans="2:15" ht="17.25" x14ac:dyDescent="0.35">
      <c r="B882" s="172">
        <f t="shared" si="80"/>
        <v>874</v>
      </c>
      <c r="C882" s="173">
        <v>2</v>
      </c>
      <c r="D882" s="173">
        <v>6</v>
      </c>
      <c r="E882" s="174">
        <v>10</v>
      </c>
      <c r="F882" s="3">
        <f t="shared" si="79"/>
        <v>26.6</v>
      </c>
      <c r="G882" s="3">
        <f t="shared" si="81"/>
        <v>30.92</v>
      </c>
      <c r="H882" s="3">
        <f t="shared" si="82"/>
        <v>46.94</v>
      </c>
      <c r="I882" s="3">
        <f t="shared" si="83"/>
        <v>41</v>
      </c>
      <c r="J882" s="3">
        <f t="shared" si="84"/>
        <v>30.02</v>
      </c>
      <c r="K882" s="191">
        <v>-3</v>
      </c>
      <c r="L882" s="3">
        <v>-0.6</v>
      </c>
      <c r="M882" s="191">
        <v>8.3000000000000007</v>
      </c>
      <c r="N882" s="191">
        <v>5</v>
      </c>
      <c r="O882" s="191">
        <v>-1.1000000000000001</v>
      </c>
    </row>
    <row r="883" spans="2:15" ht="17.25" x14ac:dyDescent="0.35">
      <c r="B883" s="172">
        <f t="shared" si="80"/>
        <v>875</v>
      </c>
      <c r="C883" s="173">
        <v>2</v>
      </c>
      <c r="D883" s="173">
        <v>6</v>
      </c>
      <c r="E883" s="174">
        <v>11</v>
      </c>
      <c r="F883" s="3">
        <f t="shared" si="79"/>
        <v>30.2</v>
      </c>
      <c r="G883" s="3">
        <f t="shared" si="81"/>
        <v>34.880000000000003</v>
      </c>
      <c r="H883" s="3">
        <f t="shared" si="82"/>
        <v>50</v>
      </c>
      <c r="I883" s="3">
        <f t="shared" si="83"/>
        <v>48.92</v>
      </c>
      <c r="J883" s="3">
        <f t="shared" si="84"/>
        <v>33.08</v>
      </c>
      <c r="K883" s="191">
        <v>-1</v>
      </c>
      <c r="L883" s="3">
        <v>1.6</v>
      </c>
      <c r="M883" s="191">
        <v>10</v>
      </c>
      <c r="N883" s="191">
        <v>9.4</v>
      </c>
      <c r="O883" s="191">
        <v>0.6</v>
      </c>
    </row>
    <row r="884" spans="2:15" ht="17.25" x14ac:dyDescent="0.35">
      <c r="B884" s="172">
        <f t="shared" si="80"/>
        <v>876</v>
      </c>
      <c r="C884" s="173">
        <v>2</v>
      </c>
      <c r="D884" s="173">
        <v>6</v>
      </c>
      <c r="E884" s="174">
        <v>12</v>
      </c>
      <c r="F884" s="3">
        <f t="shared" si="79"/>
        <v>28.4</v>
      </c>
      <c r="G884" s="3">
        <f t="shared" si="81"/>
        <v>39.92</v>
      </c>
      <c r="H884" s="3">
        <f t="shared" si="82"/>
        <v>51.980000000000004</v>
      </c>
      <c r="I884" s="3">
        <f t="shared" si="83"/>
        <v>53.06</v>
      </c>
      <c r="J884" s="3">
        <f t="shared" si="84"/>
        <v>37.04</v>
      </c>
      <c r="K884" s="191">
        <v>-2</v>
      </c>
      <c r="L884" s="3">
        <v>4.4000000000000004</v>
      </c>
      <c r="M884" s="191">
        <v>11.1</v>
      </c>
      <c r="N884" s="191">
        <v>11.7</v>
      </c>
      <c r="O884" s="191">
        <v>2.8</v>
      </c>
    </row>
    <row r="885" spans="2:15" ht="17.25" x14ac:dyDescent="0.35">
      <c r="B885" s="172">
        <f t="shared" si="80"/>
        <v>877</v>
      </c>
      <c r="C885" s="173">
        <v>2</v>
      </c>
      <c r="D885" s="173">
        <v>6</v>
      </c>
      <c r="E885" s="174">
        <v>13</v>
      </c>
      <c r="F885" s="3">
        <f t="shared" si="79"/>
        <v>28.4</v>
      </c>
      <c r="G885" s="3">
        <f t="shared" si="81"/>
        <v>44.96</v>
      </c>
      <c r="H885" s="3">
        <f t="shared" si="82"/>
        <v>55.040000000000006</v>
      </c>
      <c r="I885" s="3">
        <f t="shared" si="83"/>
        <v>57.92</v>
      </c>
      <c r="J885" s="3">
        <f t="shared" si="84"/>
        <v>41</v>
      </c>
      <c r="K885" s="191">
        <v>-2</v>
      </c>
      <c r="L885" s="3">
        <v>7.2</v>
      </c>
      <c r="M885" s="191">
        <v>12.8</v>
      </c>
      <c r="N885" s="191">
        <v>14.4</v>
      </c>
      <c r="O885" s="191">
        <v>5</v>
      </c>
    </row>
    <row r="886" spans="2:15" ht="17.25" x14ac:dyDescent="0.35">
      <c r="B886" s="172">
        <f t="shared" si="80"/>
        <v>878</v>
      </c>
      <c r="C886" s="173">
        <v>2</v>
      </c>
      <c r="D886" s="173">
        <v>6</v>
      </c>
      <c r="E886" s="174">
        <v>14</v>
      </c>
      <c r="F886" s="3">
        <f t="shared" si="79"/>
        <v>26.6</v>
      </c>
      <c r="G886" s="3">
        <f t="shared" si="81"/>
        <v>45.86</v>
      </c>
      <c r="H886" s="3">
        <f t="shared" si="82"/>
        <v>57.019999999999996</v>
      </c>
      <c r="I886" s="3">
        <f t="shared" si="83"/>
        <v>60.08</v>
      </c>
      <c r="J886" s="3">
        <f t="shared" si="84"/>
        <v>44.06</v>
      </c>
      <c r="K886" s="191">
        <v>-3</v>
      </c>
      <c r="L886" s="3">
        <v>7.7</v>
      </c>
      <c r="M886" s="191">
        <v>13.9</v>
      </c>
      <c r="N886" s="191">
        <v>15.6</v>
      </c>
      <c r="O886" s="191">
        <v>6.7</v>
      </c>
    </row>
    <row r="887" spans="2:15" ht="17.25" x14ac:dyDescent="0.35">
      <c r="B887" s="172">
        <f t="shared" si="80"/>
        <v>879</v>
      </c>
      <c r="C887" s="173">
        <v>2</v>
      </c>
      <c r="D887" s="173">
        <v>6</v>
      </c>
      <c r="E887" s="174">
        <v>15</v>
      </c>
      <c r="F887" s="3">
        <f t="shared" si="79"/>
        <v>28.4</v>
      </c>
      <c r="G887" s="3">
        <f t="shared" si="81"/>
        <v>47.84</v>
      </c>
      <c r="H887" s="3">
        <f t="shared" si="82"/>
        <v>57.92</v>
      </c>
      <c r="I887" s="3">
        <f t="shared" si="83"/>
        <v>60.980000000000004</v>
      </c>
      <c r="J887" s="3">
        <f t="shared" si="84"/>
        <v>44.06</v>
      </c>
      <c r="K887" s="191">
        <v>-2</v>
      </c>
      <c r="L887" s="3">
        <v>8.8000000000000007</v>
      </c>
      <c r="M887" s="191">
        <v>14.4</v>
      </c>
      <c r="N887" s="191">
        <v>16.100000000000001</v>
      </c>
      <c r="O887" s="191">
        <v>6.7</v>
      </c>
    </row>
    <row r="888" spans="2:15" ht="17.25" x14ac:dyDescent="0.35">
      <c r="B888" s="172">
        <f t="shared" si="80"/>
        <v>880</v>
      </c>
      <c r="C888" s="173">
        <v>2</v>
      </c>
      <c r="D888" s="173">
        <v>6</v>
      </c>
      <c r="E888" s="174">
        <v>16</v>
      </c>
      <c r="F888" s="3">
        <f t="shared" si="79"/>
        <v>26.6</v>
      </c>
      <c r="G888" s="3">
        <f t="shared" si="81"/>
        <v>47.84</v>
      </c>
      <c r="H888" s="3">
        <f t="shared" si="82"/>
        <v>59</v>
      </c>
      <c r="I888" s="3">
        <f t="shared" si="83"/>
        <v>60.980000000000004</v>
      </c>
      <c r="J888" s="3">
        <f t="shared" si="84"/>
        <v>42.980000000000004</v>
      </c>
      <c r="K888" s="191">
        <v>-3</v>
      </c>
      <c r="L888" s="3">
        <v>8.8000000000000007</v>
      </c>
      <c r="M888" s="191">
        <v>15</v>
      </c>
      <c r="N888" s="191">
        <v>16.100000000000001</v>
      </c>
      <c r="O888" s="191">
        <v>6.1</v>
      </c>
    </row>
    <row r="889" spans="2:15" ht="17.25" x14ac:dyDescent="0.35">
      <c r="B889" s="172">
        <f t="shared" si="80"/>
        <v>881</v>
      </c>
      <c r="C889" s="173">
        <v>2</v>
      </c>
      <c r="D889" s="173">
        <v>6</v>
      </c>
      <c r="E889" s="174">
        <v>17</v>
      </c>
      <c r="F889" s="3">
        <f t="shared" si="79"/>
        <v>24.8</v>
      </c>
      <c r="G889" s="3">
        <f t="shared" si="81"/>
        <v>42.980000000000004</v>
      </c>
      <c r="H889" s="3">
        <f t="shared" si="82"/>
        <v>57.019999999999996</v>
      </c>
      <c r="I889" s="3">
        <f t="shared" si="83"/>
        <v>55.94</v>
      </c>
      <c r="J889" s="3">
        <f t="shared" si="84"/>
        <v>39.92</v>
      </c>
      <c r="K889" s="191">
        <v>-4</v>
      </c>
      <c r="L889" s="3">
        <v>6.1</v>
      </c>
      <c r="M889" s="191">
        <v>13.9</v>
      </c>
      <c r="N889" s="191">
        <v>13.3</v>
      </c>
      <c r="O889" s="191">
        <v>4.4000000000000004</v>
      </c>
    </row>
    <row r="890" spans="2:15" ht="17.25" x14ac:dyDescent="0.35">
      <c r="B890" s="172">
        <f t="shared" si="80"/>
        <v>882</v>
      </c>
      <c r="C890" s="173">
        <v>2</v>
      </c>
      <c r="D890" s="173">
        <v>6</v>
      </c>
      <c r="E890" s="174">
        <v>18</v>
      </c>
      <c r="F890" s="3">
        <f t="shared" si="79"/>
        <v>19.399999999999999</v>
      </c>
      <c r="G890" s="3">
        <f t="shared" si="81"/>
        <v>39.92</v>
      </c>
      <c r="H890" s="3">
        <f t="shared" si="82"/>
        <v>53.06</v>
      </c>
      <c r="I890" s="3">
        <f t="shared" si="83"/>
        <v>50</v>
      </c>
      <c r="J890" s="3">
        <f t="shared" si="84"/>
        <v>35.96</v>
      </c>
      <c r="K890" s="191">
        <v>-7</v>
      </c>
      <c r="L890" s="3">
        <v>4.4000000000000004</v>
      </c>
      <c r="M890" s="191">
        <v>11.7</v>
      </c>
      <c r="N890" s="191">
        <v>10</v>
      </c>
      <c r="O890" s="191">
        <v>2.2000000000000002</v>
      </c>
    </row>
    <row r="891" spans="2:15" ht="17.25" x14ac:dyDescent="0.35">
      <c r="B891" s="172">
        <f t="shared" si="80"/>
        <v>883</v>
      </c>
      <c r="C891" s="173">
        <v>2</v>
      </c>
      <c r="D891" s="173">
        <v>6</v>
      </c>
      <c r="E891" s="174">
        <v>19</v>
      </c>
      <c r="F891" s="3">
        <f t="shared" si="79"/>
        <v>17.600000000000001</v>
      </c>
      <c r="G891" s="3">
        <f t="shared" si="81"/>
        <v>42.980000000000004</v>
      </c>
      <c r="H891" s="3">
        <f t="shared" si="82"/>
        <v>50</v>
      </c>
      <c r="I891" s="3">
        <f t="shared" si="83"/>
        <v>44.96</v>
      </c>
      <c r="J891" s="3">
        <f t="shared" si="84"/>
        <v>33.08</v>
      </c>
      <c r="K891" s="191">
        <v>-8</v>
      </c>
      <c r="L891" s="3">
        <v>6.1</v>
      </c>
      <c r="M891" s="191">
        <v>10</v>
      </c>
      <c r="N891" s="191">
        <v>7.2</v>
      </c>
      <c r="O891" s="191">
        <v>0.6</v>
      </c>
    </row>
    <row r="892" spans="2:15" ht="17.25" x14ac:dyDescent="0.35">
      <c r="B892" s="172">
        <f t="shared" si="80"/>
        <v>884</v>
      </c>
      <c r="C892" s="173">
        <v>2</v>
      </c>
      <c r="D892" s="173">
        <v>6</v>
      </c>
      <c r="E892" s="174">
        <v>20</v>
      </c>
      <c r="F892" s="3">
        <f t="shared" si="79"/>
        <v>15.8</v>
      </c>
      <c r="G892" s="3">
        <f t="shared" si="81"/>
        <v>41</v>
      </c>
      <c r="H892" s="3">
        <f t="shared" si="82"/>
        <v>48.019999999999996</v>
      </c>
      <c r="I892" s="3">
        <f t="shared" si="83"/>
        <v>42.980000000000004</v>
      </c>
      <c r="J892" s="3">
        <f t="shared" si="84"/>
        <v>30.92</v>
      </c>
      <c r="K892" s="191">
        <v>-9</v>
      </c>
      <c r="L892" s="3">
        <v>5</v>
      </c>
      <c r="M892" s="191">
        <v>8.9</v>
      </c>
      <c r="N892" s="191">
        <v>6.1</v>
      </c>
      <c r="O892" s="191">
        <v>-0.6</v>
      </c>
    </row>
    <row r="893" spans="2:15" ht="17.25" x14ac:dyDescent="0.35">
      <c r="B893" s="172">
        <f t="shared" si="80"/>
        <v>885</v>
      </c>
      <c r="C893" s="173">
        <v>2</v>
      </c>
      <c r="D893" s="173">
        <v>6</v>
      </c>
      <c r="E893" s="174">
        <v>21</v>
      </c>
      <c r="F893" s="3">
        <f t="shared" si="79"/>
        <v>15.8</v>
      </c>
      <c r="G893" s="3">
        <f t="shared" si="81"/>
        <v>41.9</v>
      </c>
      <c r="H893" s="3">
        <f t="shared" si="82"/>
        <v>46.04</v>
      </c>
      <c r="I893" s="3">
        <f t="shared" si="83"/>
        <v>42.980000000000004</v>
      </c>
      <c r="J893" s="3">
        <f t="shared" si="84"/>
        <v>30.02</v>
      </c>
      <c r="K893" s="191">
        <v>-9</v>
      </c>
      <c r="L893" s="3">
        <v>5.5</v>
      </c>
      <c r="M893" s="191">
        <v>7.8</v>
      </c>
      <c r="N893" s="191">
        <v>6.1</v>
      </c>
      <c r="O893" s="191">
        <v>-1.1000000000000001</v>
      </c>
    </row>
    <row r="894" spans="2:15" ht="17.25" x14ac:dyDescent="0.35">
      <c r="B894" s="172">
        <f t="shared" si="80"/>
        <v>886</v>
      </c>
      <c r="C894" s="173">
        <v>2</v>
      </c>
      <c r="D894" s="173">
        <v>6</v>
      </c>
      <c r="E894" s="174">
        <v>22</v>
      </c>
      <c r="F894" s="3">
        <f t="shared" si="79"/>
        <v>15.8</v>
      </c>
      <c r="G894" s="3">
        <f t="shared" si="81"/>
        <v>42.980000000000004</v>
      </c>
      <c r="H894" s="3">
        <f t="shared" si="82"/>
        <v>44.06</v>
      </c>
      <c r="I894" s="3">
        <f t="shared" si="83"/>
        <v>41</v>
      </c>
      <c r="J894" s="3">
        <f t="shared" si="84"/>
        <v>28.94</v>
      </c>
      <c r="K894" s="191">
        <v>-9</v>
      </c>
      <c r="L894" s="3">
        <v>6.1</v>
      </c>
      <c r="M894" s="191">
        <v>6.7</v>
      </c>
      <c r="N894" s="191">
        <v>5</v>
      </c>
      <c r="O894" s="191">
        <v>-1.7</v>
      </c>
    </row>
    <row r="895" spans="2:15" ht="17.25" x14ac:dyDescent="0.35">
      <c r="B895" s="172">
        <f t="shared" si="80"/>
        <v>887</v>
      </c>
      <c r="C895" s="173">
        <v>2</v>
      </c>
      <c r="D895" s="173">
        <v>6</v>
      </c>
      <c r="E895" s="174">
        <v>23</v>
      </c>
      <c r="F895" s="3">
        <f t="shared" si="79"/>
        <v>15.8</v>
      </c>
      <c r="G895" s="3">
        <f t="shared" si="81"/>
        <v>35.96</v>
      </c>
      <c r="H895" s="3">
        <f t="shared" si="82"/>
        <v>44.96</v>
      </c>
      <c r="I895" s="3">
        <f t="shared" si="83"/>
        <v>35.06</v>
      </c>
      <c r="J895" s="3">
        <f t="shared" si="84"/>
        <v>28.04</v>
      </c>
      <c r="K895" s="191">
        <v>-9</v>
      </c>
      <c r="L895" s="3">
        <v>2.2000000000000002</v>
      </c>
      <c r="M895" s="191">
        <v>7.2</v>
      </c>
      <c r="N895" s="191">
        <v>1.7</v>
      </c>
      <c r="O895" s="191">
        <v>-2.2000000000000002</v>
      </c>
    </row>
    <row r="896" spans="2:15" ht="17.25" x14ac:dyDescent="0.35">
      <c r="B896" s="172">
        <f t="shared" si="80"/>
        <v>888</v>
      </c>
      <c r="C896" s="173">
        <v>2</v>
      </c>
      <c r="D896" s="173">
        <v>6</v>
      </c>
      <c r="E896" s="174">
        <v>24</v>
      </c>
      <c r="F896" s="3">
        <f t="shared" si="79"/>
        <v>17.600000000000001</v>
      </c>
      <c r="G896" s="3">
        <f t="shared" si="81"/>
        <v>34.880000000000003</v>
      </c>
      <c r="H896" s="3">
        <f t="shared" si="82"/>
        <v>46.94</v>
      </c>
      <c r="I896" s="3">
        <f t="shared" si="83"/>
        <v>37.04</v>
      </c>
      <c r="J896" s="3">
        <f t="shared" si="84"/>
        <v>26.96</v>
      </c>
      <c r="K896" s="191">
        <v>-8</v>
      </c>
      <c r="L896" s="3">
        <v>1.6</v>
      </c>
      <c r="M896" s="191">
        <v>8.3000000000000007</v>
      </c>
      <c r="N896" s="191">
        <v>2.8</v>
      </c>
      <c r="O896" s="191">
        <v>-2.8</v>
      </c>
    </row>
    <row r="897" spans="2:15" ht="17.25" x14ac:dyDescent="0.35">
      <c r="B897" s="172">
        <f t="shared" si="80"/>
        <v>889</v>
      </c>
      <c r="C897" s="173">
        <v>2</v>
      </c>
      <c r="D897" s="173">
        <v>7</v>
      </c>
      <c r="E897" s="174">
        <v>1</v>
      </c>
      <c r="F897" s="3">
        <f t="shared" si="79"/>
        <v>17.600000000000001</v>
      </c>
      <c r="G897" s="3">
        <f t="shared" si="81"/>
        <v>35.96</v>
      </c>
      <c r="H897" s="3">
        <f t="shared" si="82"/>
        <v>46.04</v>
      </c>
      <c r="I897" s="3">
        <f t="shared" si="83"/>
        <v>32</v>
      </c>
      <c r="J897" s="3">
        <f t="shared" si="84"/>
        <v>26.060000000000002</v>
      </c>
      <c r="K897" s="191">
        <v>-8</v>
      </c>
      <c r="L897" s="3">
        <v>2.2000000000000002</v>
      </c>
      <c r="M897" s="191">
        <v>7.8</v>
      </c>
      <c r="N897" s="191">
        <v>0</v>
      </c>
      <c r="O897" s="191">
        <v>-3.3</v>
      </c>
    </row>
    <row r="898" spans="2:15" ht="17.25" x14ac:dyDescent="0.35">
      <c r="B898" s="172">
        <f t="shared" si="80"/>
        <v>890</v>
      </c>
      <c r="C898" s="173">
        <v>2</v>
      </c>
      <c r="D898" s="173">
        <v>7</v>
      </c>
      <c r="E898" s="174">
        <v>2</v>
      </c>
      <c r="F898" s="3">
        <f t="shared" si="79"/>
        <v>17.600000000000001</v>
      </c>
      <c r="G898" s="3">
        <f t="shared" si="81"/>
        <v>36.86</v>
      </c>
      <c r="H898" s="3">
        <f t="shared" si="82"/>
        <v>46.94</v>
      </c>
      <c r="I898" s="3">
        <f t="shared" si="83"/>
        <v>33.08</v>
      </c>
      <c r="J898" s="3">
        <f t="shared" si="84"/>
        <v>24.98</v>
      </c>
      <c r="K898" s="191">
        <v>-8</v>
      </c>
      <c r="L898" s="3">
        <v>2.7</v>
      </c>
      <c r="M898" s="191">
        <v>8.3000000000000007</v>
      </c>
      <c r="N898" s="191">
        <v>0.6</v>
      </c>
      <c r="O898" s="191">
        <v>-3.9</v>
      </c>
    </row>
    <row r="899" spans="2:15" ht="17.25" x14ac:dyDescent="0.35">
      <c r="B899" s="172">
        <f t="shared" si="80"/>
        <v>891</v>
      </c>
      <c r="C899" s="173">
        <v>2</v>
      </c>
      <c r="D899" s="173">
        <v>7</v>
      </c>
      <c r="E899" s="174">
        <v>3</v>
      </c>
      <c r="F899" s="3">
        <f t="shared" si="79"/>
        <v>17.600000000000001</v>
      </c>
      <c r="G899" s="3">
        <f t="shared" si="81"/>
        <v>36.86</v>
      </c>
      <c r="H899" s="3">
        <f t="shared" si="82"/>
        <v>48.92</v>
      </c>
      <c r="I899" s="3">
        <f t="shared" si="83"/>
        <v>35.96</v>
      </c>
      <c r="J899" s="3">
        <f t="shared" si="84"/>
        <v>24.98</v>
      </c>
      <c r="K899" s="191">
        <v>-8</v>
      </c>
      <c r="L899" s="3">
        <v>2.7</v>
      </c>
      <c r="M899" s="191">
        <v>9.4</v>
      </c>
      <c r="N899" s="191">
        <v>2.2000000000000002</v>
      </c>
      <c r="O899" s="191">
        <v>-3.9</v>
      </c>
    </row>
    <row r="900" spans="2:15" ht="17.25" x14ac:dyDescent="0.35">
      <c r="B900" s="172">
        <f t="shared" si="80"/>
        <v>892</v>
      </c>
      <c r="C900" s="173">
        <v>2</v>
      </c>
      <c r="D900" s="173">
        <v>7</v>
      </c>
      <c r="E900" s="174">
        <v>4</v>
      </c>
      <c r="F900" s="3">
        <f t="shared" si="79"/>
        <v>19.399999999999999</v>
      </c>
      <c r="G900" s="3">
        <f t="shared" si="81"/>
        <v>35.96</v>
      </c>
      <c r="H900" s="3">
        <f t="shared" si="82"/>
        <v>50</v>
      </c>
      <c r="I900" s="3">
        <f t="shared" si="83"/>
        <v>32</v>
      </c>
      <c r="J900" s="3">
        <f t="shared" si="84"/>
        <v>26.060000000000002</v>
      </c>
      <c r="K900" s="191">
        <v>-7</v>
      </c>
      <c r="L900" s="3">
        <v>2.2000000000000002</v>
      </c>
      <c r="M900" s="191">
        <v>10</v>
      </c>
      <c r="N900" s="191">
        <v>0</v>
      </c>
      <c r="O900" s="191">
        <v>-3.3</v>
      </c>
    </row>
    <row r="901" spans="2:15" ht="17.25" x14ac:dyDescent="0.35">
      <c r="B901" s="172">
        <f t="shared" si="80"/>
        <v>893</v>
      </c>
      <c r="C901" s="173">
        <v>2</v>
      </c>
      <c r="D901" s="173">
        <v>7</v>
      </c>
      <c r="E901" s="174">
        <v>5</v>
      </c>
      <c r="F901" s="3">
        <f t="shared" si="79"/>
        <v>19.399999999999999</v>
      </c>
      <c r="G901" s="3">
        <f t="shared" si="81"/>
        <v>29.84</v>
      </c>
      <c r="H901" s="3">
        <f t="shared" si="82"/>
        <v>48.92</v>
      </c>
      <c r="I901" s="3">
        <f t="shared" si="83"/>
        <v>33.08</v>
      </c>
      <c r="J901" s="3">
        <f t="shared" si="84"/>
        <v>24.08</v>
      </c>
      <c r="K901" s="191">
        <v>-7</v>
      </c>
      <c r="L901" s="3">
        <v>-1.2</v>
      </c>
      <c r="M901" s="191">
        <v>9.4</v>
      </c>
      <c r="N901" s="191">
        <v>0.6</v>
      </c>
      <c r="O901" s="191">
        <v>-4.4000000000000004</v>
      </c>
    </row>
    <row r="902" spans="2:15" ht="17.25" x14ac:dyDescent="0.35">
      <c r="B902" s="172">
        <f t="shared" si="80"/>
        <v>894</v>
      </c>
      <c r="C902" s="173">
        <v>2</v>
      </c>
      <c r="D902" s="173">
        <v>7</v>
      </c>
      <c r="E902" s="174">
        <v>6</v>
      </c>
      <c r="F902" s="3">
        <f t="shared" si="79"/>
        <v>19.399999999999999</v>
      </c>
      <c r="G902" s="3">
        <f t="shared" si="81"/>
        <v>28.94</v>
      </c>
      <c r="H902" s="3">
        <f t="shared" si="82"/>
        <v>48.92</v>
      </c>
      <c r="I902" s="3">
        <f t="shared" si="83"/>
        <v>30.02</v>
      </c>
      <c r="J902" s="3">
        <f t="shared" si="84"/>
        <v>24.98</v>
      </c>
      <c r="K902" s="191">
        <v>-7</v>
      </c>
      <c r="L902" s="3">
        <v>-1.7</v>
      </c>
      <c r="M902" s="191">
        <v>9.4</v>
      </c>
      <c r="N902" s="191">
        <v>-1.1000000000000001</v>
      </c>
      <c r="O902" s="191">
        <v>-3.9</v>
      </c>
    </row>
    <row r="903" spans="2:15" ht="17.25" x14ac:dyDescent="0.35">
      <c r="B903" s="172">
        <f t="shared" si="80"/>
        <v>895</v>
      </c>
      <c r="C903" s="173">
        <v>2</v>
      </c>
      <c r="D903" s="173">
        <v>7</v>
      </c>
      <c r="E903" s="174">
        <v>7</v>
      </c>
      <c r="F903" s="3">
        <f t="shared" si="79"/>
        <v>21.2</v>
      </c>
      <c r="G903" s="3">
        <f t="shared" si="81"/>
        <v>28.94</v>
      </c>
      <c r="H903" s="3">
        <f t="shared" si="82"/>
        <v>46.94</v>
      </c>
      <c r="I903" s="3">
        <f t="shared" si="83"/>
        <v>30.92</v>
      </c>
      <c r="J903" s="3">
        <f t="shared" si="84"/>
        <v>24.98</v>
      </c>
      <c r="K903" s="191">
        <v>-6</v>
      </c>
      <c r="L903" s="3">
        <v>-1.7</v>
      </c>
      <c r="M903" s="191">
        <v>8.3000000000000007</v>
      </c>
      <c r="N903" s="191">
        <v>-0.6</v>
      </c>
      <c r="O903" s="191">
        <v>-3.9</v>
      </c>
    </row>
    <row r="904" spans="2:15" ht="17.25" x14ac:dyDescent="0.35">
      <c r="B904" s="172">
        <f t="shared" si="80"/>
        <v>896</v>
      </c>
      <c r="C904" s="173">
        <v>2</v>
      </c>
      <c r="D904" s="173">
        <v>7</v>
      </c>
      <c r="E904" s="174">
        <v>8</v>
      </c>
      <c r="F904" s="3">
        <f t="shared" si="79"/>
        <v>26.6</v>
      </c>
      <c r="G904" s="3">
        <f t="shared" si="81"/>
        <v>28.94</v>
      </c>
      <c r="H904" s="3">
        <f t="shared" si="82"/>
        <v>48.019999999999996</v>
      </c>
      <c r="I904" s="3">
        <f t="shared" si="83"/>
        <v>30.02</v>
      </c>
      <c r="J904" s="3">
        <f t="shared" si="84"/>
        <v>28.94</v>
      </c>
      <c r="K904" s="191">
        <v>-3</v>
      </c>
      <c r="L904" s="3">
        <v>-1.7</v>
      </c>
      <c r="M904" s="191">
        <v>8.9</v>
      </c>
      <c r="N904" s="191">
        <v>-1.1000000000000001</v>
      </c>
      <c r="O904" s="191">
        <v>-1.7</v>
      </c>
    </row>
    <row r="905" spans="2:15" ht="17.25" x14ac:dyDescent="0.35">
      <c r="B905" s="172">
        <f t="shared" si="80"/>
        <v>897</v>
      </c>
      <c r="C905" s="173">
        <v>2</v>
      </c>
      <c r="D905" s="173">
        <v>7</v>
      </c>
      <c r="E905" s="174">
        <v>9</v>
      </c>
      <c r="F905" s="3">
        <f t="shared" si="79"/>
        <v>30.2</v>
      </c>
      <c r="G905" s="3">
        <f t="shared" si="81"/>
        <v>32</v>
      </c>
      <c r="H905" s="3">
        <f t="shared" si="82"/>
        <v>51.980000000000004</v>
      </c>
      <c r="I905" s="3">
        <f t="shared" si="83"/>
        <v>39.019999999999996</v>
      </c>
      <c r="J905" s="3">
        <f t="shared" si="84"/>
        <v>32</v>
      </c>
      <c r="K905" s="191">
        <v>-1</v>
      </c>
      <c r="L905" s="3">
        <v>0</v>
      </c>
      <c r="M905" s="191">
        <v>11.1</v>
      </c>
      <c r="N905" s="191">
        <v>3.9</v>
      </c>
      <c r="O905" s="191">
        <v>0</v>
      </c>
    </row>
    <row r="906" spans="2:15" ht="17.25" x14ac:dyDescent="0.35">
      <c r="B906" s="172">
        <f t="shared" si="80"/>
        <v>898</v>
      </c>
      <c r="C906" s="173">
        <v>2</v>
      </c>
      <c r="D906" s="173">
        <v>7</v>
      </c>
      <c r="E906" s="174">
        <v>10</v>
      </c>
      <c r="F906" s="3">
        <f t="shared" ref="F906:F969" si="85">(9/5)*K906+32</f>
        <v>37.4</v>
      </c>
      <c r="G906" s="3">
        <f t="shared" si="81"/>
        <v>37.94</v>
      </c>
      <c r="H906" s="3">
        <f t="shared" si="82"/>
        <v>53.96</v>
      </c>
      <c r="I906" s="3">
        <f t="shared" si="83"/>
        <v>46.04</v>
      </c>
      <c r="J906" s="3">
        <f t="shared" si="84"/>
        <v>33.979999999999997</v>
      </c>
      <c r="K906" s="191">
        <v>3</v>
      </c>
      <c r="L906" s="3">
        <v>3.3</v>
      </c>
      <c r="M906" s="191">
        <v>12.2</v>
      </c>
      <c r="N906" s="191">
        <v>7.8</v>
      </c>
      <c r="O906" s="191">
        <v>1.1000000000000001</v>
      </c>
    </row>
    <row r="907" spans="2:15" ht="17.25" x14ac:dyDescent="0.35">
      <c r="B907" s="172">
        <f t="shared" ref="B907:B970" si="86">B906+1</f>
        <v>899</v>
      </c>
      <c r="C907" s="173">
        <v>2</v>
      </c>
      <c r="D907" s="173">
        <v>7</v>
      </c>
      <c r="E907" s="174">
        <v>11</v>
      </c>
      <c r="F907" s="3">
        <f t="shared" si="85"/>
        <v>44.6</v>
      </c>
      <c r="G907" s="3">
        <f t="shared" si="81"/>
        <v>39.92</v>
      </c>
      <c r="H907" s="3">
        <f t="shared" si="82"/>
        <v>55.040000000000006</v>
      </c>
      <c r="I907" s="3">
        <f t="shared" si="83"/>
        <v>51.980000000000004</v>
      </c>
      <c r="J907" s="3">
        <f t="shared" si="84"/>
        <v>37.04</v>
      </c>
      <c r="K907" s="191">
        <v>7</v>
      </c>
      <c r="L907" s="3">
        <v>4.4000000000000004</v>
      </c>
      <c r="M907" s="191">
        <v>12.8</v>
      </c>
      <c r="N907" s="191">
        <v>11.1</v>
      </c>
      <c r="O907" s="191">
        <v>2.8</v>
      </c>
    </row>
    <row r="908" spans="2:15" ht="17.25" x14ac:dyDescent="0.35">
      <c r="B908" s="172">
        <f t="shared" si="86"/>
        <v>900</v>
      </c>
      <c r="C908" s="173">
        <v>2</v>
      </c>
      <c r="D908" s="173">
        <v>7</v>
      </c>
      <c r="E908" s="174">
        <v>12</v>
      </c>
      <c r="F908" s="3">
        <f t="shared" si="85"/>
        <v>44.6</v>
      </c>
      <c r="G908" s="3">
        <f t="shared" si="81"/>
        <v>45.86</v>
      </c>
      <c r="H908" s="3">
        <f t="shared" si="82"/>
        <v>55.040000000000006</v>
      </c>
      <c r="I908" s="3">
        <f t="shared" si="83"/>
        <v>57.92</v>
      </c>
      <c r="J908" s="3">
        <f t="shared" si="84"/>
        <v>39.92</v>
      </c>
      <c r="K908" s="191">
        <v>7</v>
      </c>
      <c r="L908" s="3">
        <v>7.7</v>
      </c>
      <c r="M908" s="191">
        <v>12.8</v>
      </c>
      <c r="N908" s="191">
        <v>14.4</v>
      </c>
      <c r="O908" s="191">
        <v>4.4000000000000004</v>
      </c>
    </row>
    <row r="909" spans="2:15" ht="17.25" x14ac:dyDescent="0.35">
      <c r="B909" s="172">
        <f t="shared" si="86"/>
        <v>901</v>
      </c>
      <c r="C909" s="173">
        <v>2</v>
      </c>
      <c r="D909" s="173">
        <v>7</v>
      </c>
      <c r="E909" s="174">
        <v>13</v>
      </c>
      <c r="F909" s="3">
        <f t="shared" si="85"/>
        <v>44.6</v>
      </c>
      <c r="G909" s="3">
        <f t="shared" si="81"/>
        <v>52.879999999999995</v>
      </c>
      <c r="H909" s="3">
        <f t="shared" si="82"/>
        <v>55.040000000000006</v>
      </c>
      <c r="I909" s="3">
        <f t="shared" si="83"/>
        <v>60.980000000000004</v>
      </c>
      <c r="J909" s="3">
        <f t="shared" si="84"/>
        <v>44.06</v>
      </c>
      <c r="K909" s="191">
        <v>7</v>
      </c>
      <c r="L909" s="3">
        <v>11.6</v>
      </c>
      <c r="M909" s="191">
        <v>12.8</v>
      </c>
      <c r="N909" s="191">
        <v>16.100000000000001</v>
      </c>
      <c r="O909" s="191">
        <v>6.7</v>
      </c>
    </row>
    <row r="910" spans="2:15" ht="17.25" x14ac:dyDescent="0.35">
      <c r="B910" s="172">
        <f t="shared" si="86"/>
        <v>902</v>
      </c>
      <c r="C910" s="173">
        <v>2</v>
      </c>
      <c r="D910" s="173">
        <v>7</v>
      </c>
      <c r="E910" s="174">
        <v>14</v>
      </c>
      <c r="F910" s="3">
        <f t="shared" si="85"/>
        <v>44.6</v>
      </c>
      <c r="G910" s="3">
        <f t="shared" si="81"/>
        <v>52.879999999999995</v>
      </c>
      <c r="H910" s="3">
        <f t="shared" si="82"/>
        <v>53.96</v>
      </c>
      <c r="I910" s="3">
        <f t="shared" si="83"/>
        <v>64.039999999999992</v>
      </c>
      <c r="J910" s="3">
        <f t="shared" si="84"/>
        <v>48.019999999999996</v>
      </c>
      <c r="K910" s="191">
        <v>7</v>
      </c>
      <c r="L910" s="3">
        <v>11.6</v>
      </c>
      <c r="M910" s="191">
        <v>12.2</v>
      </c>
      <c r="N910" s="191">
        <v>17.8</v>
      </c>
      <c r="O910" s="191">
        <v>8.9</v>
      </c>
    </row>
    <row r="911" spans="2:15" ht="17.25" x14ac:dyDescent="0.35">
      <c r="B911" s="172">
        <f t="shared" si="86"/>
        <v>903</v>
      </c>
      <c r="C911" s="173">
        <v>2</v>
      </c>
      <c r="D911" s="173">
        <v>7</v>
      </c>
      <c r="E911" s="174">
        <v>15</v>
      </c>
      <c r="F911" s="3">
        <f t="shared" si="85"/>
        <v>46.4</v>
      </c>
      <c r="G911" s="3">
        <f t="shared" si="81"/>
        <v>57.92</v>
      </c>
      <c r="H911" s="3">
        <f t="shared" si="82"/>
        <v>53.96</v>
      </c>
      <c r="I911" s="3">
        <f t="shared" si="83"/>
        <v>62.96</v>
      </c>
      <c r="J911" s="3">
        <f t="shared" si="84"/>
        <v>50</v>
      </c>
      <c r="K911" s="191">
        <v>8</v>
      </c>
      <c r="L911" s="3">
        <v>14.4</v>
      </c>
      <c r="M911" s="191">
        <v>12.2</v>
      </c>
      <c r="N911" s="191">
        <v>17.2</v>
      </c>
      <c r="O911" s="191">
        <v>10</v>
      </c>
    </row>
    <row r="912" spans="2:15" ht="17.25" x14ac:dyDescent="0.35">
      <c r="B912" s="172">
        <f t="shared" si="86"/>
        <v>904</v>
      </c>
      <c r="C912" s="173">
        <v>2</v>
      </c>
      <c r="D912" s="173">
        <v>7</v>
      </c>
      <c r="E912" s="174">
        <v>16</v>
      </c>
      <c r="F912" s="3">
        <f t="shared" si="85"/>
        <v>42.8</v>
      </c>
      <c r="G912" s="3">
        <f t="shared" si="81"/>
        <v>52.879999999999995</v>
      </c>
      <c r="H912" s="3">
        <f t="shared" si="82"/>
        <v>53.06</v>
      </c>
      <c r="I912" s="3">
        <f t="shared" si="83"/>
        <v>64.039999999999992</v>
      </c>
      <c r="J912" s="3">
        <f t="shared" si="84"/>
        <v>50</v>
      </c>
      <c r="K912" s="191">
        <v>6</v>
      </c>
      <c r="L912" s="3">
        <v>11.6</v>
      </c>
      <c r="M912" s="191">
        <v>11.7</v>
      </c>
      <c r="N912" s="191">
        <v>17.8</v>
      </c>
      <c r="O912" s="191">
        <v>10</v>
      </c>
    </row>
    <row r="913" spans="2:15" ht="17.25" x14ac:dyDescent="0.35">
      <c r="B913" s="172">
        <f t="shared" si="86"/>
        <v>905</v>
      </c>
      <c r="C913" s="173">
        <v>2</v>
      </c>
      <c r="D913" s="173">
        <v>7</v>
      </c>
      <c r="E913" s="174">
        <v>17</v>
      </c>
      <c r="F913" s="3">
        <f t="shared" si="85"/>
        <v>41</v>
      </c>
      <c r="G913" s="3">
        <f t="shared" si="81"/>
        <v>47.84</v>
      </c>
      <c r="H913" s="3">
        <f t="shared" si="82"/>
        <v>51.08</v>
      </c>
      <c r="I913" s="3">
        <f t="shared" si="83"/>
        <v>60.980000000000004</v>
      </c>
      <c r="J913" s="3">
        <f t="shared" si="84"/>
        <v>46.94</v>
      </c>
      <c r="K913" s="191">
        <v>5</v>
      </c>
      <c r="L913" s="3">
        <v>8.8000000000000007</v>
      </c>
      <c r="M913" s="191">
        <v>10.6</v>
      </c>
      <c r="N913" s="191">
        <v>16.100000000000001</v>
      </c>
      <c r="O913" s="191">
        <v>8.3000000000000007</v>
      </c>
    </row>
    <row r="914" spans="2:15" ht="17.25" x14ac:dyDescent="0.35">
      <c r="B914" s="172">
        <f t="shared" si="86"/>
        <v>906</v>
      </c>
      <c r="C914" s="173">
        <v>2</v>
      </c>
      <c r="D914" s="173">
        <v>7</v>
      </c>
      <c r="E914" s="174">
        <v>18</v>
      </c>
      <c r="F914" s="3">
        <f t="shared" si="85"/>
        <v>26.6</v>
      </c>
      <c r="G914" s="3">
        <f t="shared" si="81"/>
        <v>44.96</v>
      </c>
      <c r="H914" s="3">
        <f t="shared" si="82"/>
        <v>48.019999999999996</v>
      </c>
      <c r="I914" s="3">
        <f t="shared" si="83"/>
        <v>48.92</v>
      </c>
      <c r="J914" s="3">
        <f t="shared" si="84"/>
        <v>46.94</v>
      </c>
      <c r="K914" s="191">
        <v>-3</v>
      </c>
      <c r="L914" s="3">
        <v>7.2</v>
      </c>
      <c r="M914" s="191">
        <v>8.9</v>
      </c>
      <c r="N914" s="191">
        <v>9.4</v>
      </c>
      <c r="O914" s="191">
        <v>8.3000000000000007</v>
      </c>
    </row>
    <row r="915" spans="2:15" ht="17.25" x14ac:dyDescent="0.35">
      <c r="B915" s="172">
        <f t="shared" si="86"/>
        <v>907</v>
      </c>
      <c r="C915" s="173">
        <v>2</v>
      </c>
      <c r="D915" s="173">
        <v>7</v>
      </c>
      <c r="E915" s="174">
        <v>19</v>
      </c>
      <c r="F915" s="3">
        <f t="shared" si="85"/>
        <v>24.439999999999998</v>
      </c>
      <c r="G915" s="3">
        <f t="shared" si="81"/>
        <v>39.92</v>
      </c>
      <c r="H915" s="3">
        <f t="shared" si="82"/>
        <v>46.04</v>
      </c>
      <c r="I915" s="3">
        <f t="shared" si="83"/>
        <v>44.96</v>
      </c>
      <c r="J915" s="3">
        <f t="shared" si="84"/>
        <v>39.019999999999996</v>
      </c>
      <c r="K915" s="191">
        <v>-4.2</v>
      </c>
      <c r="L915" s="3">
        <v>4.4000000000000004</v>
      </c>
      <c r="M915" s="191">
        <v>7.8</v>
      </c>
      <c r="N915" s="191">
        <v>7.2</v>
      </c>
      <c r="O915" s="191">
        <v>3.9</v>
      </c>
    </row>
    <row r="916" spans="2:15" ht="17.25" x14ac:dyDescent="0.35">
      <c r="B916" s="172">
        <f t="shared" si="86"/>
        <v>908</v>
      </c>
      <c r="C916" s="173">
        <v>2</v>
      </c>
      <c r="D916" s="173">
        <v>7</v>
      </c>
      <c r="E916" s="174">
        <v>20</v>
      </c>
      <c r="F916" s="3">
        <f t="shared" si="85"/>
        <v>23</v>
      </c>
      <c r="G916" s="3">
        <f t="shared" si="81"/>
        <v>39.92</v>
      </c>
      <c r="H916" s="3">
        <f t="shared" si="82"/>
        <v>44.06</v>
      </c>
      <c r="I916" s="3">
        <f t="shared" si="83"/>
        <v>44.96</v>
      </c>
      <c r="J916" s="3">
        <f t="shared" si="84"/>
        <v>35.96</v>
      </c>
      <c r="K916" s="191">
        <v>-5</v>
      </c>
      <c r="L916" s="3">
        <v>4.4000000000000004</v>
      </c>
      <c r="M916" s="191">
        <v>6.7</v>
      </c>
      <c r="N916" s="191">
        <v>7.2</v>
      </c>
      <c r="O916" s="191">
        <v>2.2000000000000002</v>
      </c>
    </row>
    <row r="917" spans="2:15" ht="17.25" x14ac:dyDescent="0.35">
      <c r="B917" s="172">
        <f t="shared" si="86"/>
        <v>909</v>
      </c>
      <c r="C917" s="173">
        <v>2</v>
      </c>
      <c r="D917" s="173">
        <v>7</v>
      </c>
      <c r="E917" s="174">
        <v>21</v>
      </c>
      <c r="F917" s="3">
        <f t="shared" si="85"/>
        <v>21.2</v>
      </c>
      <c r="G917" s="3">
        <f t="shared" si="81"/>
        <v>37.94</v>
      </c>
      <c r="H917" s="3">
        <f t="shared" si="82"/>
        <v>44.06</v>
      </c>
      <c r="I917" s="3">
        <f t="shared" si="83"/>
        <v>39.92</v>
      </c>
      <c r="J917" s="3">
        <f t="shared" si="84"/>
        <v>35.96</v>
      </c>
      <c r="K917" s="191">
        <v>-6</v>
      </c>
      <c r="L917" s="3">
        <v>3.3</v>
      </c>
      <c r="M917" s="191">
        <v>6.7</v>
      </c>
      <c r="N917" s="191">
        <v>4.4000000000000004</v>
      </c>
      <c r="O917" s="191">
        <v>2.2000000000000002</v>
      </c>
    </row>
    <row r="918" spans="2:15" ht="17.25" x14ac:dyDescent="0.35">
      <c r="B918" s="172">
        <f t="shared" si="86"/>
        <v>910</v>
      </c>
      <c r="C918" s="173">
        <v>2</v>
      </c>
      <c r="D918" s="173">
        <v>7</v>
      </c>
      <c r="E918" s="174">
        <v>22</v>
      </c>
      <c r="F918" s="3">
        <f t="shared" si="85"/>
        <v>19.399999999999999</v>
      </c>
      <c r="G918" s="3">
        <f t="shared" si="81"/>
        <v>38.840000000000003</v>
      </c>
      <c r="H918" s="3">
        <f t="shared" si="82"/>
        <v>42.08</v>
      </c>
      <c r="I918" s="3">
        <f t="shared" si="83"/>
        <v>35.06</v>
      </c>
      <c r="J918" s="3">
        <f t="shared" si="84"/>
        <v>35.06</v>
      </c>
      <c r="K918" s="191">
        <v>-7</v>
      </c>
      <c r="L918" s="3">
        <v>3.8</v>
      </c>
      <c r="M918" s="191">
        <v>5.6</v>
      </c>
      <c r="N918" s="191">
        <v>1.7</v>
      </c>
      <c r="O918" s="191">
        <v>1.7</v>
      </c>
    </row>
    <row r="919" spans="2:15" ht="17.25" x14ac:dyDescent="0.35">
      <c r="B919" s="172">
        <f t="shared" si="86"/>
        <v>911</v>
      </c>
      <c r="C919" s="173">
        <v>2</v>
      </c>
      <c r="D919" s="173">
        <v>7</v>
      </c>
      <c r="E919" s="174">
        <v>23</v>
      </c>
      <c r="F919" s="3">
        <f t="shared" si="85"/>
        <v>21.2</v>
      </c>
      <c r="G919" s="3">
        <f t="shared" si="81"/>
        <v>35.96</v>
      </c>
      <c r="H919" s="3">
        <f t="shared" si="82"/>
        <v>41</v>
      </c>
      <c r="I919" s="3">
        <f t="shared" si="83"/>
        <v>37.04</v>
      </c>
      <c r="J919" s="3">
        <f t="shared" si="84"/>
        <v>35.96</v>
      </c>
      <c r="K919" s="191">
        <v>-6</v>
      </c>
      <c r="L919" s="3">
        <v>2.2000000000000002</v>
      </c>
      <c r="M919" s="191">
        <v>5</v>
      </c>
      <c r="N919" s="191">
        <v>2.8</v>
      </c>
      <c r="O919" s="191">
        <v>2.2000000000000002</v>
      </c>
    </row>
    <row r="920" spans="2:15" ht="17.25" x14ac:dyDescent="0.35">
      <c r="B920" s="172">
        <f t="shared" si="86"/>
        <v>912</v>
      </c>
      <c r="C920" s="173">
        <v>2</v>
      </c>
      <c r="D920" s="173">
        <v>7</v>
      </c>
      <c r="E920" s="174">
        <v>24</v>
      </c>
      <c r="F920" s="3">
        <f t="shared" si="85"/>
        <v>19.399999999999999</v>
      </c>
      <c r="G920" s="3">
        <f t="shared" si="81"/>
        <v>34.880000000000003</v>
      </c>
      <c r="H920" s="3">
        <f t="shared" si="82"/>
        <v>41</v>
      </c>
      <c r="I920" s="3">
        <f t="shared" si="83"/>
        <v>32</v>
      </c>
      <c r="J920" s="3">
        <f t="shared" si="84"/>
        <v>35.06</v>
      </c>
      <c r="K920" s="191">
        <v>-7</v>
      </c>
      <c r="L920" s="3">
        <v>1.6</v>
      </c>
      <c r="M920" s="191">
        <v>5</v>
      </c>
      <c r="N920" s="191">
        <v>0</v>
      </c>
      <c r="O920" s="191">
        <v>1.7</v>
      </c>
    </row>
    <row r="921" spans="2:15" ht="17.25" x14ac:dyDescent="0.35">
      <c r="B921" s="172">
        <f t="shared" si="86"/>
        <v>913</v>
      </c>
      <c r="C921" s="173">
        <v>2</v>
      </c>
      <c r="D921" s="173">
        <v>8</v>
      </c>
      <c r="E921" s="174">
        <v>1</v>
      </c>
      <c r="F921" s="3">
        <f t="shared" si="85"/>
        <v>17.600000000000001</v>
      </c>
      <c r="G921" s="3">
        <f t="shared" ref="G921:G984" si="87">(9/5)*L921+32</f>
        <v>35.96</v>
      </c>
      <c r="H921" s="3">
        <f t="shared" ref="H921:H984" si="88">(9/5)*M921+32</f>
        <v>42.08</v>
      </c>
      <c r="I921" s="3">
        <f t="shared" ref="I921:I984" si="89">(9/5)*N921+32</f>
        <v>32</v>
      </c>
      <c r="J921" s="3">
        <f t="shared" ref="J921:J984" si="90">(9/5)*O921+32</f>
        <v>35.06</v>
      </c>
      <c r="K921" s="191">
        <v>-8</v>
      </c>
      <c r="L921" s="3">
        <v>2.2000000000000002</v>
      </c>
      <c r="M921" s="191">
        <v>5.6</v>
      </c>
      <c r="N921" s="191">
        <v>0</v>
      </c>
      <c r="O921" s="191">
        <v>1.7</v>
      </c>
    </row>
    <row r="922" spans="2:15" ht="17.25" x14ac:dyDescent="0.35">
      <c r="B922" s="172">
        <f t="shared" si="86"/>
        <v>914</v>
      </c>
      <c r="C922" s="173">
        <v>2</v>
      </c>
      <c r="D922" s="173">
        <v>8</v>
      </c>
      <c r="E922" s="174">
        <v>2</v>
      </c>
      <c r="F922" s="3">
        <f t="shared" si="85"/>
        <v>19.399999999999999</v>
      </c>
      <c r="G922" s="3">
        <f t="shared" si="87"/>
        <v>33.979999999999997</v>
      </c>
      <c r="H922" s="3">
        <f t="shared" si="88"/>
        <v>41</v>
      </c>
      <c r="I922" s="3">
        <f t="shared" si="89"/>
        <v>30.02</v>
      </c>
      <c r="J922" s="3">
        <f t="shared" si="90"/>
        <v>35.96</v>
      </c>
      <c r="K922" s="191">
        <v>-7</v>
      </c>
      <c r="L922" s="3">
        <v>1.1000000000000001</v>
      </c>
      <c r="M922" s="191">
        <v>5</v>
      </c>
      <c r="N922" s="191">
        <v>-1.1000000000000001</v>
      </c>
      <c r="O922" s="191">
        <v>2.2000000000000002</v>
      </c>
    </row>
    <row r="923" spans="2:15" ht="17.25" x14ac:dyDescent="0.35">
      <c r="B923" s="172">
        <f t="shared" si="86"/>
        <v>915</v>
      </c>
      <c r="C923" s="173">
        <v>2</v>
      </c>
      <c r="D923" s="173">
        <v>8</v>
      </c>
      <c r="E923" s="174">
        <v>3</v>
      </c>
      <c r="F923" s="3">
        <f t="shared" si="85"/>
        <v>19.399999999999999</v>
      </c>
      <c r="G923" s="3">
        <f t="shared" si="87"/>
        <v>32.9</v>
      </c>
      <c r="H923" s="3">
        <f t="shared" si="88"/>
        <v>39.019999999999996</v>
      </c>
      <c r="I923" s="3">
        <f t="shared" si="89"/>
        <v>32</v>
      </c>
      <c r="J923" s="3">
        <f t="shared" si="90"/>
        <v>33.08</v>
      </c>
      <c r="K923" s="191">
        <v>-7</v>
      </c>
      <c r="L923" s="3">
        <v>0.5</v>
      </c>
      <c r="M923" s="191">
        <v>3.9</v>
      </c>
      <c r="N923" s="191">
        <v>0</v>
      </c>
      <c r="O923" s="191">
        <v>0.6</v>
      </c>
    </row>
    <row r="924" spans="2:15" ht="17.25" x14ac:dyDescent="0.35">
      <c r="B924" s="172">
        <f t="shared" si="86"/>
        <v>916</v>
      </c>
      <c r="C924" s="173">
        <v>2</v>
      </c>
      <c r="D924" s="173">
        <v>8</v>
      </c>
      <c r="E924" s="174">
        <v>4</v>
      </c>
      <c r="F924" s="3">
        <f t="shared" si="85"/>
        <v>19.399999999999999</v>
      </c>
      <c r="G924" s="3">
        <f t="shared" si="87"/>
        <v>30.92</v>
      </c>
      <c r="H924" s="3">
        <f t="shared" si="88"/>
        <v>37.94</v>
      </c>
      <c r="I924" s="3">
        <f t="shared" si="89"/>
        <v>28.04</v>
      </c>
      <c r="J924" s="3">
        <f t="shared" si="90"/>
        <v>33.08</v>
      </c>
      <c r="K924" s="191">
        <v>-7</v>
      </c>
      <c r="L924" s="3">
        <v>-0.6</v>
      </c>
      <c r="M924" s="191">
        <v>3.3</v>
      </c>
      <c r="N924" s="191">
        <v>-2.2000000000000002</v>
      </c>
      <c r="O924" s="191">
        <v>0.6</v>
      </c>
    </row>
    <row r="925" spans="2:15" ht="17.25" x14ac:dyDescent="0.35">
      <c r="B925" s="172">
        <f t="shared" si="86"/>
        <v>917</v>
      </c>
      <c r="C925" s="173">
        <v>2</v>
      </c>
      <c r="D925" s="173">
        <v>8</v>
      </c>
      <c r="E925" s="174">
        <v>5</v>
      </c>
      <c r="F925" s="3">
        <f t="shared" si="85"/>
        <v>19.399999999999999</v>
      </c>
      <c r="G925" s="3">
        <f t="shared" si="87"/>
        <v>29.84</v>
      </c>
      <c r="H925" s="3">
        <f t="shared" si="88"/>
        <v>37.04</v>
      </c>
      <c r="I925" s="3">
        <f t="shared" si="89"/>
        <v>28.04</v>
      </c>
      <c r="J925" s="3">
        <f t="shared" si="90"/>
        <v>33.08</v>
      </c>
      <c r="K925" s="191">
        <v>-7</v>
      </c>
      <c r="L925" s="3">
        <v>-1.2</v>
      </c>
      <c r="M925" s="191">
        <v>2.8</v>
      </c>
      <c r="N925" s="191">
        <v>-2.2000000000000002</v>
      </c>
      <c r="O925" s="191">
        <v>0.6</v>
      </c>
    </row>
    <row r="926" spans="2:15" ht="17.25" x14ac:dyDescent="0.35">
      <c r="B926" s="172">
        <f t="shared" si="86"/>
        <v>918</v>
      </c>
      <c r="C926" s="173">
        <v>2</v>
      </c>
      <c r="D926" s="173">
        <v>8</v>
      </c>
      <c r="E926" s="174">
        <v>6</v>
      </c>
      <c r="F926" s="3">
        <f t="shared" si="85"/>
        <v>21.2</v>
      </c>
      <c r="G926" s="3">
        <f t="shared" si="87"/>
        <v>29.84</v>
      </c>
      <c r="H926" s="3">
        <f t="shared" si="88"/>
        <v>37.04</v>
      </c>
      <c r="I926" s="3">
        <f t="shared" si="89"/>
        <v>28.94</v>
      </c>
      <c r="J926" s="3">
        <f t="shared" si="90"/>
        <v>33.08</v>
      </c>
      <c r="K926" s="191">
        <v>-6</v>
      </c>
      <c r="L926" s="3">
        <v>-1.2</v>
      </c>
      <c r="M926" s="191">
        <v>2.8</v>
      </c>
      <c r="N926" s="191">
        <v>-1.7</v>
      </c>
      <c r="O926" s="191">
        <v>0.6</v>
      </c>
    </row>
    <row r="927" spans="2:15" ht="17.25" x14ac:dyDescent="0.35">
      <c r="B927" s="172">
        <f t="shared" si="86"/>
        <v>919</v>
      </c>
      <c r="C927" s="173">
        <v>2</v>
      </c>
      <c r="D927" s="173">
        <v>8</v>
      </c>
      <c r="E927" s="174">
        <v>7</v>
      </c>
      <c r="F927" s="3">
        <f t="shared" si="85"/>
        <v>23</v>
      </c>
      <c r="G927" s="3">
        <f t="shared" si="87"/>
        <v>32</v>
      </c>
      <c r="H927" s="3">
        <f t="shared" si="88"/>
        <v>33.979999999999997</v>
      </c>
      <c r="I927" s="3">
        <f t="shared" si="89"/>
        <v>26.96</v>
      </c>
      <c r="J927" s="3">
        <f t="shared" si="90"/>
        <v>30.92</v>
      </c>
      <c r="K927" s="191">
        <v>-5</v>
      </c>
      <c r="L927" s="3">
        <v>0</v>
      </c>
      <c r="M927" s="191">
        <v>1.1000000000000001</v>
      </c>
      <c r="N927" s="191">
        <v>-2.8</v>
      </c>
      <c r="O927" s="191">
        <v>-0.6</v>
      </c>
    </row>
    <row r="928" spans="2:15" ht="17.25" x14ac:dyDescent="0.35">
      <c r="B928" s="172">
        <f t="shared" si="86"/>
        <v>920</v>
      </c>
      <c r="C928" s="173">
        <v>2</v>
      </c>
      <c r="D928" s="173">
        <v>8</v>
      </c>
      <c r="E928" s="174">
        <v>8</v>
      </c>
      <c r="F928" s="3">
        <f t="shared" si="85"/>
        <v>23</v>
      </c>
      <c r="G928" s="3">
        <f t="shared" si="87"/>
        <v>30.92</v>
      </c>
      <c r="H928" s="3">
        <f t="shared" si="88"/>
        <v>37.94</v>
      </c>
      <c r="I928" s="3">
        <f t="shared" si="89"/>
        <v>26.96</v>
      </c>
      <c r="J928" s="3">
        <f t="shared" si="90"/>
        <v>35.06</v>
      </c>
      <c r="K928" s="191">
        <v>-5</v>
      </c>
      <c r="L928" s="3">
        <v>-0.6</v>
      </c>
      <c r="M928" s="191">
        <v>3.3</v>
      </c>
      <c r="N928" s="191">
        <v>-2.8</v>
      </c>
      <c r="O928" s="191">
        <v>1.7</v>
      </c>
    </row>
    <row r="929" spans="2:15" ht="17.25" x14ac:dyDescent="0.35">
      <c r="B929" s="172">
        <f t="shared" si="86"/>
        <v>921</v>
      </c>
      <c r="C929" s="173">
        <v>2</v>
      </c>
      <c r="D929" s="173">
        <v>8</v>
      </c>
      <c r="E929" s="174">
        <v>9</v>
      </c>
      <c r="F929" s="3">
        <f t="shared" si="85"/>
        <v>28.4</v>
      </c>
      <c r="G929" s="3">
        <f t="shared" si="87"/>
        <v>33.979999999999997</v>
      </c>
      <c r="H929" s="3">
        <f t="shared" si="88"/>
        <v>39.92</v>
      </c>
      <c r="I929" s="3">
        <f t="shared" si="89"/>
        <v>30.92</v>
      </c>
      <c r="J929" s="3">
        <f t="shared" si="90"/>
        <v>39.019999999999996</v>
      </c>
      <c r="K929" s="191">
        <v>-2</v>
      </c>
      <c r="L929" s="3">
        <v>1.1000000000000001</v>
      </c>
      <c r="M929" s="191">
        <v>4.4000000000000004</v>
      </c>
      <c r="N929" s="191">
        <v>-0.6</v>
      </c>
      <c r="O929" s="191">
        <v>3.9</v>
      </c>
    </row>
    <row r="930" spans="2:15" ht="17.25" x14ac:dyDescent="0.35">
      <c r="B930" s="172">
        <f t="shared" si="86"/>
        <v>922</v>
      </c>
      <c r="C930" s="173">
        <v>2</v>
      </c>
      <c r="D930" s="173">
        <v>8</v>
      </c>
      <c r="E930" s="174">
        <v>10</v>
      </c>
      <c r="F930" s="3">
        <f t="shared" si="85"/>
        <v>30.2</v>
      </c>
      <c r="G930" s="3">
        <f t="shared" si="87"/>
        <v>36.86</v>
      </c>
      <c r="H930" s="3">
        <f t="shared" si="88"/>
        <v>42.08</v>
      </c>
      <c r="I930" s="3">
        <f t="shared" si="89"/>
        <v>37.94</v>
      </c>
      <c r="J930" s="3">
        <f t="shared" si="90"/>
        <v>42.08</v>
      </c>
      <c r="K930" s="191">
        <v>-1</v>
      </c>
      <c r="L930" s="3">
        <v>2.7</v>
      </c>
      <c r="M930" s="191">
        <v>5.6</v>
      </c>
      <c r="N930" s="191">
        <v>3.3</v>
      </c>
      <c r="O930" s="191">
        <v>5.6</v>
      </c>
    </row>
    <row r="931" spans="2:15" ht="17.25" x14ac:dyDescent="0.35">
      <c r="B931" s="172">
        <f t="shared" si="86"/>
        <v>923</v>
      </c>
      <c r="C931" s="173">
        <v>2</v>
      </c>
      <c r="D931" s="173">
        <v>8</v>
      </c>
      <c r="E931" s="174">
        <v>11</v>
      </c>
      <c r="F931" s="3">
        <f t="shared" si="85"/>
        <v>33.799999999999997</v>
      </c>
      <c r="G931" s="3">
        <f t="shared" si="87"/>
        <v>42.980000000000004</v>
      </c>
      <c r="H931" s="3">
        <f t="shared" si="88"/>
        <v>44.96</v>
      </c>
      <c r="I931" s="3">
        <f t="shared" si="89"/>
        <v>42.08</v>
      </c>
      <c r="J931" s="3">
        <f t="shared" si="90"/>
        <v>46.04</v>
      </c>
      <c r="K931" s="191">
        <v>1</v>
      </c>
      <c r="L931" s="3">
        <v>6.1</v>
      </c>
      <c r="M931" s="191">
        <v>7.2</v>
      </c>
      <c r="N931" s="191">
        <v>5.6</v>
      </c>
      <c r="O931" s="191">
        <v>7.8</v>
      </c>
    </row>
    <row r="932" spans="2:15" ht="17.25" x14ac:dyDescent="0.35">
      <c r="B932" s="172">
        <f t="shared" si="86"/>
        <v>924</v>
      </c>
      <c r="C932" s="173">
        <v>2</v>
      </c>
      <c r="D932" s="173">
        <v>8</v>
      </c>
      <c r="E932" s="174">
        <v>12</v>
      </c>
      <c r="F932" s="3">
        <f t="shared" si="85"/>
        <v>33.799999999999997</v>
      </c>
      <c r="G932" s="3">
        <f t="shared" si="87"/>
        <v>45.86</v>
      </c>
      <c r="H932" s="3">
        <f t="shared" si="88"/>
        <v>44.96</v>
      </c>
      <c r="I932" s="3">
        <f t="shared" si="89"/>
        <v>50</v>
      </c>
      <c r="J932" s="3">
        <f t="shared" si="90"/>
        <v>48.92</v>
      </c>
      <c r="K932" s="191">
        <v>1</v>
      </c>
      <c r="L932" s="3">
        <v>7.7</v>
      </c>
      <c r="M932" s="191">
        <v>7.2</v>
      </c>
      <c r="N932" s="191">
        <v>10</v>
      </c>
      <c r="O932" s="191">
        <v>9.4</v>
      </c>
    </row>
    <row r="933" spans="2:15" ht="17.25" x14ac:dyDescent="0.35">
      <c r="B933" s="172">
        <f t="shared" si="86"/>
        <v>925</v>
      </c>
      <c r="C933" s="173">
        <v>2</v>
      </c>
      <c r="D933" s="173">
        <v>8</v>
      </c>
      <c r="E933" s="174">
        <v>13</v>
      </c>
      <c r="F933" s="3">
        <f t="shared" si="85"/>
        <v>35.6</v>
      </c>
      <c r="G933" s="3">
        <f t="shared" si="87"/>
        <v>51.980000000000004</v>
      </c>
      <c r="H933" s="3">
        <f t="shared" si="88"/>
        <v>48.019999999999996</v>
      </c>
      <c r="I933" s="3">
        <f t="shared" si="89"/>
        <v>53.96</v>
      </c>
      <c r="J933" s="3">
        <f t="shared" si="90"/>
        <v>51.980000000000004</v>
      </c>
      <c r="K933" s="191">
        <v>2</v>
      </c>
      <c r="L933" s="3">
        <v>11.1</v>
      </c>
      <c r="M933" s="191">
        <v>8.9</v>
      </c>
      <c r="N933" s="191">
        <v>12.2</v>
      </c>
      <c r="O933" s="191">
        <v>11.1</v>
      </c>
    </row>
    <row r="934" spans="2:15" ht="17.25" x14ac:dyDescent="0.35">
      <c r="B934" s="172">
        <f t="shared" si="86"/>
        <v>926</v>
      </c>
      <c r="C934" s="173">
        <v>2</v>
      </c>
      <c r="D934" s="173">
        <v>8</v>
      </c>
      <c r="E934" s="174">
        <v>14</v>
      </c>
      <c r="F934" s="3">
        <f t="shared" si="85"/>
        <v>32</v>
      </c>
      <c r="G934" s="3">
        <f t="shared" si="87"/>
        <v>57.92</v>
      </c>
      <c r="H934" s="3">
        <f t="shared" si="88"/>
        <v>48.92</v>
      </c>
      <c r="I934" s="3">
        <f t="shared" si="89"/>
        <v>57.92</v>
      </c>
      <c r="J934" s="3">
        <f t="shared" si="90"/>
        <v>55.94</v>
      </c>
      <c r="K934" s="191">
        <v>0</v>
      </c>
      <c r="L934" s="3">
        <v>14.4</v>
      </c>
      <c r="M934" s="191">
        <v>9.4</v>
      </c>
      <c r="N934" s="191">
        <v>14.4</v>
      </c>
      <c r="O934" s="191">
        <v>13.3</v>
      </c>
    </row>
    <row r="935" spans="2:15" ht="17.25" x14ac:dyDescent="0.35">
      <c r="B935" s="172">
        <f t="shared" si="86"/>
        <v>927</v>
      </c>
      <c r="C935" s="173">
        <v>2</v>
      </c>
      <c r="D935" s="173">
        <v>8</v>
      </c>
      <c r="E935" s="174">
        <v>15</v>
      </c>
      <c r="F935" s="3">
        <f t="shared" si="85"/>
        <v>30.2</v>
      </c>
      <c r="G935" s="3">
        <f t="shared" si="87"/>
        <v>59</v>
      </c>
      <c r="H935" s="3">
        <f t="shared" si="88"/>
        <v>51.08</v>
      </c>
      <c r="I935" s="3">
        <f t="shared" si="89"/>
        <v>55.040000000000006</v>
      </c>
      <c r="J935" s="3">
        <f t="shared" si="90"/>
        <v>55.94</v>
      </c>
      <c r="K935" s="191">
        <v>-1</v>
      </c>
      <c r="L935" s="3">
        <v>15</v>
      </c>
      <c r="M935" s="191">
        <v>10.6</v>
      </c>
      <c r="N935" s="191">
        <v>12.8</v>
      </c>
      <c r="O935" s="191">
        <v>13.3</v>
      </c>
    </row>
    <row r="936" spans="2:15" ht="17.25" x14ac:dyDescent="0.35">
      <c r="B936" s="172">
        <f t="shared" si="86"/>
        <v>928</v>
      </c>
      <c r="C936" s="173">
        <v>2</v>
      </c>
      <c r="D936" s="173">
        <v>8</v>
      </c>
      <c r="E936" s="174">
        <v>16</v>
      </c>
      <c r="F936" s="3">
        <f t="shared" si="85"/>
        <v>28.4</v>
      </c>
      <c r="G936" s="3">
        <f t="shared" si="87"/>
        <v>56.84</v>
      </c>
      <c r="H936" s="3">
        <f t="shared" si="88"/>
        <v>50</v>
      </c>
      <c r="I936" s="3">
        <f t="shared" si="89"/>
        <v>57.019999999999996</v>
      </c>
      <c r="J936" s="3">
        <f t="shared" si="90"/>
        <v>55.94</v>
      </c>
      <c r="K936" s="191">
        <v>-2</v>
      </c>
      <c r="L936" s="3">
        <v>13.8</v>
      </c>
      <c r="M936" s="191">
        <v>10</v>
      </c>
      <c r="N936" s="191">
        <v>13.9</v>
      </c>
      <c r="O936" s="191">
        <v>13.3</v>
      </c>
    </row>
    <row r="937" spans="2:15" ht="17.25" x14ac:dyDescent="0.35">
      <c r="B937" s="172">
        <f t="shared" si="86"/>
        <v>929</v>
      </c>
      <c r="C937" s="173">
        <v>2</v>
      </c>
      <c r="D937" s="173">
        <v>8</v>
      </c>
      <c r="E937" s="174">
        <v>17</v>
      </c>
      <c r="F937" s="3">
        <f t="shared" si="85"/>
        <v>26.6</v>
      </c>
      <c r="G937" s="3">
        <f t="shared" si="87"/>
        <v>55.94</v>
      </c>
      <c r="H937" s="3">
        <f t="shared" si="88"/>
        <v>48.92</v>
      </c>
      <c r="I937" s="3">
        <f t="shared" si="89"/>
        <v>53.96</v>
      </c>
      <c r="J937" s="3">
        <f t="shared" si="90"/>
        <v>53.96</v>
      </c>
      <c r="K937" s="191">
        <v>-3</v>
      </c>
      <c r="L937" s="3">
        <v>13.3</v>
      </c>
      <c r="M937" s="191">
        <v>9.4</v>
      </c>
      <c r="N937" s="191">
        <v>12.2</v>
      </c>
      <c r="O937" s="191">
        <v>12.2</v>
      </c>
    </row>
    <row r="938" spans="2:15" ht="17.25" x14ac:dyDescent="0.35">
      <c r="B938" s="172">
        <f t="shared" si="86"/>
        <v>930</v>
      </c>
      <c r="C938" s="173">
        <v>2</v>
      </c>
      <c r="D938" s="173">
        <v>8</v>
      </c>
      <c r="E938" s="174">
        <v>18</v>
      </c>
      <c r="F938" s="3">
        <f t="shared" si="85"/>
        <v>23</v>
      </c>
      <c r="G938" s="3">
        <f t="shared" si="87"/>
        <v>45.86</v>
      </c>
      <c r="H938" s="3">
        <f t="shared" si="88"/>
        <v>46.04</v>
      </c>
      <c r="I938" s="3">
        <f t="shared" si="89"/>
        <v>46.94</v>
      </c>
      <c r="J938" s="3">
        <f t="shared" si="90"/>
        <v>46.04</v>
      </c>
      <c r="K938" s="191">
        <v>-5</v>
      </c>
      <c r="L938" s="3">
        <v>7.7</v>
      </c>
      <c r="M938" s="191">
        <v>7.8</v>
      </c>
      <c r="N938" s="191">
        <v>8.3000000000000007</v>
      </c>
      <c r="O938" s="191">
        <v>7.8</v>
      </c>
    </row>
    <row r="939" spans="2:15" ht="17.25" x14ac:dyDescent="0.35">
      <c r="B939" s="172">
        <f t="shared" si="86"/>
        <v>931</v>
      </c>
      <c r="C939" s="173">
        <v>2</v>
      </c>
      <c r="D939" s="173">
        <v>8</v>
      </c>
      <c r="E939" s="174">
        <v>19</v>
      </c>
      <c r="F939" s="3">
        <f t="shared" si="85"/>
        <v>21.2</v>
      </c>
      <c r="G939" s="3">
        <f t="shared" si="87"/>
        <v>41.9</v>
      </c>
      <c r="H939" s="3">
        <f t="shared" si="88"/>
        <v>44.06</v>
      </c>
      <c r="I939" s="3">
        <f t="shared" si="89"/>
        <v>44.96</v>
      </c>
      <c r="J939" s="3">
        <f t="shared" si="90"/>
        <v>42.980000000000004</v>
      </c>
      <c r="K939" s="191">
        <v>-6</v>
      </c>
      <c r="L939" s="3">
        <v>5.5</v>
      </c>
      <c r="M939" s="191">
        <v>6.7</v>
      </c>
      <c r="N939" s="191">
        <v>7.2</v>
      </c>
      <c r="O939" s="191">
        <v>6.1</v>
      </c>
    </row>
    <row r="940" spans="2:15" ht="17.25" x14ac:dyDescent="0.35">
      <c r="B940" s="172">
        <f t="shared" si="86"/>
        <v>932</v>
      </c>
      <c r="C940" s="173">
        <v>2</v>
      </c>
      <c r="D940" s="173">
        <v>8</v>
      </c>
      <c r="E940" s="174">
        <v>20</v>
      </c>
      <c r="F940" s="3">
        <f t="shared" si="85"/>
        <v>23</v>
      </c>
      <c r="G940" s="3">
        <f t="shared" si="87"/>
        <v>36.86</v>
      </c>
      <c r="H940" s="3">
        <f t="shared" si="88"/>
        <v>39.019999999999996</v>
      </c>
      <c r="I940" s="3">
        <f t="shared" si="89"/>
        <v>44.06</v>
      </c>
      <c r="J940" s="3">
        <f t="shared" si="90"/>
        <v>42.08</v>
      </c>
      <c r="K940" s="191">
        <v>-5</v>
      </c>
      <c r="L940" s="3">
        <v>2.7</v>
      </c>
      <c r="M940" s="191">
        <v>3.9</v>
      </c>
      <c r="N940" s="191">
        <v>6.7</v>
      </c>
      <c r="O940" s="191">
        <v>5.6</v>
      </c>
    </row>
    <row r="941" spans="2:15" ht="17.25" x14ac:dyDescent="0.35">
      <c r="B941" s="172">
        <f t="shared" si="86"/>
        <v>933</v>
      </c>
      <c r="C941" s="173">
        <v>2</v>
      </c>
      <c r="D941" s="173">
        <v>8</v>
      </c>
      <c r="E941" s="174">
        <v>21</v>
      </c>
      <c r="F941" s="3">
        <f t="shared" si="85"/>
        <v>23</v>
      </c>
      <c r="G941" s="3">
        <f t="shared" si="87"/>
        <v>33.979999999999997</v>
      </c>
      <c r="H941" s="3">
        <f t="shared" si="88"/>
        <v>37.04</v>
      </c>
      <c r="I941" s="3">
        <f t="shared" si="89"/>
        <v>41</v>
      </c>
      <c r="J941" s="3">
        <f t="shared" si="90"/>
        <v>39.92</v>
      </c>
      <c r="K941" s="191">
        <v>-5</v>
      </c>
      <c r="L941" s="3">
        <v>1.1000000000000001</v>
      </c>
      <c r="M941" s="191">
        <v>2.8</v>
      </c>
      <c r="N941" s="191">
        <v>5</v>
      </c>
      <c r="O941" s="191">
        <v>4.4000000000000004</v>
      </c>
    </row>
    <row r="942" spans="2:15" ht="17.25" x14ac:dyDescent="0.35">
      <c r="B942" s="172">
        <f t="shared" si="86"/>
        <v>934</v>
      </c>
      <c r="C942" s="173">
        <v>2</v>
      </c>
      <c r="D942" s="173">
        <v>8</v>
      </c>
      <c r="E942" s="174">
        <v>22</v>
      </c>
      <c r="F942" s="3">
        <f t="shared" si="85"/>
        <v>21.2</v>
      </c>
      <c r="G942" s="3">
        <f t="shared" si="87"/>
        <v>33.979999999999997</v>
      </c>
      <c r="H942" s="3">
        <f t="shared" si="88"/>
        <v>37.94</v>
      </c>
      <c r="I942" s="3">
        <f t="shared" si="89"/>
        <v>41</v>
      </c>
      <c r="J942" s="3">
        <f t="shared" si="90"/>
        <v>35.06</v>
      </c>
      <c r="K942" s="191">
        <v>-6</v>
      </c>
      <c r="L942" s="3">
        <v>1.1000000000000001</v>
      </c>
      <c r="M942" s="191">
        <v>3.3</v>
      </c>
      <c r="N942" s="191">
        <v>5</v>
      </c>
      <c r="O942" s="191">
        <v>1.7</v>
      </c>
    </row>
    <row r="943" spans="2:15" ht="17.25" x14ac:dyDescent="0.35">
      <c r="B943" s="172">
        <f t="shared" si="86"/>
        <v>935</v>
      </c>
      <c r="C943" s="173">
        <v>2</v>
      </c>
      <c r="D943" s="173">
        <v>8</v>
      </c>
      <c r="E943" s="174">
        <v>23</v>
      </c>
      <c r="F943" s="3">
        <f t="shared" si="85"/>
        <v>21.2</v>
      </c>
      <c r="G943" s="3">
        <f t="shared" si="87"/>
        <v>32</v>
      </c>
      <c r="H943" s="3">
        <f t="shared" si="88"/>
        <v>33.08</v>
      </c>
      <c r="I943" s="3">
        <f t="shared" si="89"/>
        <v>35.06</v>
      </c>
      <c r="J943" s="3">
        <f t="shared" si="90"/>
        <v>33.979999999999997</v>
      </c>
      <c r="K943" s="191">
        <v>-6</v>
      </c>
      <c r="L943" s="3">
        <v>0</v>
      </c>
      <c r="M943" s="191">
        <v>0.6</v>
      </c>
      <c r="N943" s="191">
        <v>1.7</v>
      </c>
      <c r="O943" s="191">
        <v>1.1000000000000001</v>
      </c>
    </row>
    <row r="944" spans="2:15" ht="17.25" x14ac:dyDescent="0.35">
      <c r="B944" s="172">
        <f t="shared" si="86"/>
        <v>936</v>
      </c>
      <c r="C944" s="173">
        <v>2</v>
      </c>
      <c r="D944" s="173">
        <v>8</v>
      </c>
      <c r="E944" s="174">
        <v>24</v>
      </c>
      <c r="F944" s="3">
        <f t="shared" si="85"/>
        <v>21.2</v>
      </c>
      <c r="G944" s="3">
        <f t="shared" si="87"/>
        <v>30.92</v>
      </c>
      <c r="H944" s="3">
        <f t="shared" si="88"/>
        <v>33.979999999999997</v>
      </c>
      <c r="I944" s="3">
        <f t="shared" si="89"/>
        <v>33.979999999999997</v>
      </c>
      <c r="J944" s="3">
        <f t="shared" si="90"/>
        <v>30.92</v>
      </c>
      <c r="K944" s="191">
        <v>-6</v>
      </c>
      <c r="L944" s="3">
        <v>-0.6</v>
      </c>
      <c r="M944" s="191">
        <v>1.1000000000000001</v>
      </c>
      <c r="N944" s="191">
        <v>1.1000000000000001</v>
      </c>
      <c r="O944" s="191">
        <v>-0.6</v>
      </c>
    </row>
    <row r="945" spans="2:15" ht="17.25" x14ac:dyDescent="0.35">
      <c r="B945" s="172">
        <f t="shared" si="86"/>
        <v>937</v>
      </c>
      <c r="C945" s="173">
        <v>2</v>
      </c>
      <c r="D945" s="173">
        <v>9</v>
      </c>
      <c r="E945" s="174">
        <v>1</v>
      </c>
      <c r="F945" s="3">
        <f t="shared" si="85"/>
        <v>19.399999999999999</v>
      </c>
      <c r="G945" s="3">
        <f t="shared" si="87"/>
        <v>29.84</v>
      </c>
      <c r="H945" s="3">
        <f t="shared" si="88"/>
        <v>33.979999999999997</v>
      </c>
      <c r="I945" s="3">
        <f t="shared" si="89"/>
        <v>35.06</v>
      </c>
      <c r="J945" s="3">
        <f t="shared" si="90"/>
        <v>30.02</v>
      </c>
      <c r="K945" s="191">
        <v>-7</v>
      </c>
      <c r="L945" s="3">
        <v>-1.2</v>
      </c>
      <c r="M945" s="191">
        <v>1.1000000000000001</v>
      </c>
      <c r="N945" s="191">
        <v>1.7</v>
      </c>
      <c r="O945" s="191">
        <v>-1.1000000000000001</v>
      </c>
    </row>
    <row r="946" spans="2:15" ht="17.25" x14ac:dyDescent="0.35">
      <c r="B946" s="172">
        <f t="shared" si="86"/>
        <v>938</v>
      </c>
      <c r="C946" s="173">
        <v>2</v>
      </c>
      <c r="D946" s="173">
        <v>9</v>
      </c>
      <c r="E946" s="174">
        <v>2</v>
      </c>
      <c r="F946" s="3">
        <f t="shared" si="85"/>
        <v>14</v>
      </c>
      <c r="G946" s="3">
        <f t="shared" si="87"/>
        <v>27.86</v>
      </c>
      <c r="H946" s="3">
        <f t="shared" si="88"/>
        <v>33.08</v>
      </c>
      <c r="I946" s="3">
        <f t="shared" si="89"/>
        <v>35.96</v>
      </c>
      <c r="J946" s="3">
        <f t="shared" si="90"/>
        <v>30.02</v>
      </c>
      <c r="K946" s="191">
        <v>-10</v>
      </c>
      <c r="L946" s="3">
        <v>-2.2999999999999998</v>
      </c>
      <c r="M946" s="191">
        <v>0.6</v>
      </c>
      <c r="N946" s="191">
        <v>2.2000000000000002</v>
      </c>
      <c r="O946" s="191">
        <v>-1.1000000000000001</v>
      </c>
    </row>
    <row r="947" spans="2:15" ht="17.25" x14ac:dyDescent="0.35">
      <c r="B947" s="172">
        <f t="shared" si="86"/>
        <v>939</v>
      </c>
      <c r="C947" s="173">
        <v>2</v>
      </c>
      <c r="D947" s="173">
        <v>9</v>
      </c>
      <c r="E947" s="174">
        <v>3</v>
      </c>
      <c r="F947" s="3">
        <f t="shared" si="85"/>
        <v>15.8</v>
      </c>
      <c r="G947" s="3">
        <f t="shared" si="87"/>
        <v>26.96</v>
      </c>
      <c r="H947" s="3">
        <f t="shared" si="88"/>
        <v>32</v>
      </c>
      <c r="I947" s="3">
        <f t="shared" si="89"/>
        <v>35.06</v>
      </c>
      <c r="J947" s="3">
        <f t="shared" si="90"/>
        <v>30.02</v>
      </c>
      <c r="K947" s="191">
        <v>-9</v>
      </c>
      <c r="L947" s="3">
        <v>-2.8</v>
      </c>
      <c r="M947" s="191">
        <v>0</v>
      </c>
      <c r="N947" s="191">
        <v>1.7</v>
      </c>
      <c r="O947" s="191">
        <v>-1.1000000000000001</v>
      </c>
    </row>
    <row r="948" spans="2:15" ht="17.25" x14ac:dyDescent="0.35">
      <c r="B948" s="172">
        <f t="shared" si="86"/>
        <v>940</v>
      </c>
      <c r="C948" s="173">
        <v>2</v>
      </c>
      <c r="D948" s="173">
        <v>9</v>
      </c>
      <c r="E948" s="174">
        <v>4</v>
      </c>
      <c r="F948" s="3">
        <f t="shared" si="85"/>
        <v>17.600000000000001</v>
      </c>
      <c r="G948" s="3">
        <f t="shared" si="87"/>
        <v>26.96</v>
      </c>
      <c r="H948" s="3">
        <f t="shared" si="88"/>
        <v>32</v>
      </c>
      <c r="I948" s="3">
        <f t="shared" si="89"/>
        <v>37.94</v>
      </c>
      <c r="J948" s="3">
        <f t="shared" si="90"/>
        <v>28.04</v>
      </c>
      <c r="K948" s="191">
        <v>-8</v>
      </c>
      <c r="L948" s="3">
        <v>-2.8</v>
      </c>
      <c r="M948" s="191">
        <v>0</v>
      </c>
      <c r="N948" s="191">
        <v>3.3</v>
      </c>
      <c r="O948" s="191">
        <v>-2.2000000000000002</v>
      </c>
    </row>
    <row r="949" spans="2:15" ht="17.25" x14ac:dyDescent="0.35">
      <c r="B949" s="172">
        <f t="shared" si="86"/>
        <v>941</v>
      </c>
      <c r="C949" s="173">
        <v>2</v>
      </c>
      <c r="D949" s="173">
        <v>9</v>
      </c>
      <c r="E949" s="174">
        <v>5</v>
      </c>
      <c r="F949" s="3">
        <f t="shared" si="85"/>
        <v>17.600000000000001</v>
      </c>
      <c r="G949" s="3">
        <f t="shared" si="87"/>
        <v>24.98</v>
      </c>
      <c r="H949" s="3">
        <f t="shared" si="88"/>
        <v>32</v>
      </c>
      <c r="I949" s="3">
        <f t="shared" si="89"/>
        <v>37.04</v>
      </c>
      <c r="J949" s="3">
        <f t="shared" si="90"/>
        <v>26.96</v>
      </c>
      <c r="K949" s="191">
        <v>-8</v>
      </c>
      <c r="L949" s="3">
        <v>-3.9</v>
      </c>
      <c r="M949" s="191">
        <v>0</v>
      </c>
      <c r="N949" s="191">
        <v>2.8</v>
      </c>
      <c r="O949" s="191">
        <v>-2.8</v>
      </c>
    </row>
    <row r="950" spans="2:15" ht="17.25" x14ac:dyDescent="0.35">
      <c r="B950" s="172">
        <f t="shared" si="86"/>
        <v>942</v>
      </c>
      <c r="C950" s="173">
        <v>2</v>
      </c>
      <c r="D950" s="173">
        <v>9</v>
      </c>
      <c r="E950" s="174">
        <v>6</v>
      </c>
      <c r="F950" s="3">
        <f t="shared" si="85"/>
        <v>17.600000000000001</v>
      </c>
      <c r="G950" s="3">
        <f t="shared" si="87"/>
        <v>23.9</v>
      </c>
      <c r="H950" s="3">
        <f t="shared" si="88"/>
        <v>32</v>
      </c>
      <c r="I950" s="3">
        <f t="shared" si="89"/>
        <v>37.04</v>
      </c>
      <c r="J950" s="3">
        <f t="shared" si="90"/>
        <v>21.92</v>
      </c>
      <c r="K950" s="191">
        <v>-8</v>
      </c>
      <c r="L950" s="3">
        <v>-4.5</v>
      </c>
      <c r="M950" s="191">
        <v>0</v>
      </c>
      <c r="N950" s="191">
        <v>2.8</v>
      </c>
      <c r="O950" s="191">
        <v>-5.6</v>
      </c>
    </row>
    <row r="951" spans="2:15" ht="17.25" x14ac:dyDescent="0.35">
      <c r="B951" s="172">
        <f t="shared" si="86"/>
        <v>943</v>
      </c>
      <c r="C951" s="173">
        <v>2</v>
      </c>
      <c r="D951" s="173">
        <v>9</v>
      </c>
      <c r="E951" s="174">
        <v>7</v>
      </c>
      <c r="F951" s="3">
        <f t="shared" si="85"/>
        <v>17.600000000000001</v>
      </c>
      <c r="G951" s="3">
        <f t="shared" si="87"/>
        <v>24.98</v>
      </c>
      <c r="H951" s="3">
        <f t="shared" si="88"/>
        <v>33.979999999999997</v>
      </c>
      <c r="I951" s="3">
        <f t="shared" si="89"/>
        <v>35.96</v>
      </c>
      <c r="J951" s="3">
        <f t="shared" si="90"/>
        <v>24.08</v>
      </c>
      <c r="K951" s="191">
        <v>-8</v>
      </c>
      <c r="L951" s="3">
        <v>-3.9</v>
      </c>
      <c r="M951" s="191">
        <v>1.1000000000000001</v>
      </c>
      <c r="N951" s="191">
        <v>2.2000000000000002</v>
      </c>
      <c r="O951" s="191">
        <v>-4.4000000000000004</v>
      </c>
    </row>
    <row r="952" spans="2:15" ht="17.25" x14ac:dyDescent="0.35">
      <c r="B952" s="172">
        <f t="shared" si="86"/>
        <v>944</v>
      </c>
      <c r="C952" s="173">
        <v>2</v>
      </c>
      <c r="D952" s="173">
        <v>9</v>
      </c>
      <c r="E952" s="174">
        <v>8</v>
      </c>
      <c r="F952" s="3">
        <f t="shared" si="85"/>
        <v>19.399999999999999</v>
      </c>
      <c r="G952" s="3">
        <f t="shared" si="87"/>
        <v>28.94</v>
      </c>
      <c r="H952" s="3">
        <f t="shared" si="88"/>
        <v>35.96</v>
      </c>
      <c r="I952" s="3">
        <f t="shared" si="89"/>
        <v>37.94</v>
      </c>
      <c r="J952" s="3">
        <f t="shared" si="90"/>
        <v>28.94</v>
      </c>
      <c r="K952" s="191">
        <v>-7</v>
      </c>
      <c r="L952" s="3">
        <v>-1.7</v>
      </c>
      <c r="M952" s="191">
        <v>2.2000000000000002</v>
      </c>
      <c r="N952" s="191">
        <v>3.3</v>
      </c>
      <c r="O952" s="191">
        <v>-1.7</v>
      </c>
    </row>
    <row r="953" spans="2:15" ht="17.25" x14ac:dyDescent="0.35">
      <c r="B953" s="172">
        <f t="shared" si="86"/>
        <v>945</v>
      </c>
      <c r="C953" s="173">
        <v>2</v>
      </c>
      <c r="D953" s="173">
        <v>9</v>
      </c>
      <c r="E953" s="174">
        <v>9</v>
      </c>
      <c r="F953" s="3">
        <f t="shared" si="85"/>
        <v>24.8</v>
      </c>
      <c r="G953" s="3">
        <f t="shared" si="87"/>
        <v>35.96</v>
      </c>
      <c r="H953" s="3">
        <f t="shared" si="88"/>
        <v>44.06</v>
      </c>
      <c r="I953" s="3">
        <f t="shared" si="89"/>
        <v>41</v>
      </c>
      <c r="J953" s="3">
        <f t="shared" si="90"/>
        <v>33.979999999999997</v>
      </c>
      <c r="K953" s="191">
        <v>-4</v>
      </c>
      <c r="L953" s="3">
        <v>2.2000000000000002</v>
      </c>
      <c r="M953" s="191">
        <v>6.7</v>
      </c>
      <c r="N953" s="191">
        <v>5</v>
      </c>
      <c r="O953" s="191">
        <v>1.1000000000000001</v>
      </c>
    </row>
    <row r="954" spans="2:15" ht="17.25" x14ac:dyDescent="0.35">
      <c r="B954" s="172">
        <f t="shared" si="86"/>
        <v>946</v>
      </c>
      <c r="C954" s="173">
        <v>2</v>
      </c>
      <c r="D954" s="173">
        <v>9</v>
      </c>
      <c r="E954" s="174">
        <v>10</v>
      </c>
      <c r="F954" s="3">
        <f t="shared" si="85"/>
        <v>30.2</v>
      </c>
      <c r="G954" s="3">
        <f t="shared" si="87"/>
        <v>41</v>
      </c>
      <c r="H954" s="3">
        <f t="shared" si="88"/>
        <v>48.019999999999996</v>
      </c>
      <c r="I954" s="3">
        <f t="shared" si="89"/>
        <v>44.96</v>
      </c>
      <c r="J954" s="3">
        <f t="shared" si="90"/>
        <v>37.94</v>
      </c>
      <c r="K954" s="191">
        <v>-1</v>
      </c>
      <c r="L954" s="3">
        <v>5</v>
      </c>
      <c r="M954" s="191">
        <v>8.9</v>
      </c>
      <c r="N954" s="191">
        <v>7.2</v>
      </c>
      <c r="O954" s="191">
        <v>3.3</v>
      </c>
    </row>
    <row r="955" spans="2:15" ht="17.25" x14ac:dyDescent="0.35">
      <c r="B955" s="172">
        <f t="shared" si="86"/>
        <v>947</v>
      </c>
      <c r="C955" s="173">
        <v>2</v>
      </c>
      <c r="D955" s="173">
        <v>9</v>
      </c>
      <c r="E955" s="174">
        <v>11</v>
      </c>
      <c r="F955" s="3">
        <f t="shared" si="85"/>
        <v>32</v>
      </c>
      <c r="G955" s="3">
        <f t="shared" si="87"/>
        <v>50</v>
      </c>
      <c r="H955" s="3">
        <f t="shared" si="88"/>
        <v>50</v>
      </c>
      <c r="I955" s="3">
        <f t="shared" si="89"/>
        <v>48.019999999999996</v>
      </c>
      <c r="J955" s="3">
        <f t="shared" si="90"/>
        <v>42.980000000000004</v>
      </c>
      <c r="K955" s="191">
        <v>0</v>
      </c>
      <c r="L955" s="3">
        <v>10</v>
      </c>
      <c r="M955" s="191">
        <v>10</v>
      </c>
      <c r="N955" s="191">
        <v>8.9</v>
      </c>
      <c r="O955" s="191">
        <v>6.1</v>
      </c>
    </row>
    <row r="956" spans="2:15" ht="17.25" x14ac:dyDescent="0.35">
      <c r="B956" s="172">
        <f t="shared" si="86"/>
        <v>948</v>
      </c>
      <c r="C956" s="173">
        <v>2</v>
      </c>
      <c r="D956" s="173">
        <v>9</v>
      </c>
      <c r="E956" s="174">
        <v>12</v>
      </c>
      <c r="F956" s="3">
        <f t="shared" si="85"/>
        <v>33.799999999999997</v>
      </c>
      <c r="G956" s="3">
        <f t="shared" si="87"/>
        <v>55.94</v>
      </c>
      <c r="H956" s="3">
        <f t="shared" si="88"/>
        <v>51.980000000000004</v>
      </c>
      <c r="I956" s="3">
        <f t="shared" si="89"/>
        <v>51.980000000000004</v>
      </c>
      <c r="J956" s="3">
        <f t="shared" si="90"/>
        <v>46.94</v>
      </c>
      <c r="K956" s="191">
        <v>1</v>
      </c>
      <c r="L956" s="3">
        <v>13.3</v>
      </c>
      <c r="M956" s="191">
        <v>11.1</v>
      </c>
      <c r="N956" s="191">
        <v>11.1</v>
      </c>
      <c r="O956" s="191">
        <v>8.3000000000000007</v>
      </c>
    </row>
    <row r="957" spans="2:15" ht="17.25" x14ac:dyDescent="0.35">
      <c r="B957" s="172">
        <f t="shared" si="86"/>
        <v>949</v>
      </c>
      <c r="C957" s="173">
        <v>2</v>
      </c>
      <c r="D957" s="173">
        <v>9</v>
      </c>
      <c r="E957" s="174">
        <v>13</v>
      </c>
      <c r="F957" s="3">
        <f t="shared" si="85"/>
        <v>33.799999999999997</v>
      </c>
      <c r="G957" s="3">
        <f t="shared" si="87"/>
        <v>65.84</v>
      </c>
      <c r="H957" s="3">
        <f t="shared" si="88"/>
        <v>55.040000000000006</v>
      </c>
      <c r="I957" s="3">
        <f t="shared" si="89"/>
        <v>55.040000000000006</v>
      </c>
      <c r="J957" s="3">
        <f t="shared" si="90"/>
        <v>50</v>
      </c>
      <c r="K957" s="191">
        <v>1</v>
      </c>
      <c r="L957" s="3">
        <v>18.8</v>
      </c>
      <c r="M957" s="191">
        <v>12.8</v>
      </c>
      <c r="N957" s="191">
        <v>12.8</v>
      </c>
      <c r="O957" s="191">
        <v>10</v>
      </c>
    </row>
    <row r="958" spans="2:15" ht="17.25" x14ac:dyDescent="0.35">
      <c r="B958" s="172">
        <f t="shared" si="86"/>
        <v>950</v>
      </c>
      <c r="C958" s="173">
        <v>2</v>
      </c>
      <c r="D958" s="173">
        <v>9</v>
      </c>
      <c r="E958" s="174">
        <v>14</v>
      </c>
      <c r="F958" s="3">
        <f t="shared" si="85"/>
        <v>33.799999999999997</v>
      </c>
      <c r="G958" s="3">
        <f t="shared" si="87"/>
        <v>63.86</v>
      </c>
      <c r="H958" s="3">
        <f t="shared" si="88"/>
        <v>55.94</v>
      </c>
      <c r="I958" s="3">
        <f t="shared" si="89"/>
        <v>55.040000000000006</v>
      </c>
      <c r="J958" s="3">
        <f t="shared" si="90"/>
        <v>53.06</v>
      </c>
      <c r="K958" s="191">
        <v>1</v>
      </c>
      <c r="L958" s="3">
        <v>17.7</v>
      </c>
      <c r="M958" s="191">
        <v>13.3</v>
      </c>
      <c r="N958" s="191">
        <v>12.8</v>
      </c>
      <c r="O958" s="191">
        <v>11.7</v>
      </c>
    </row>
    <row r="959" spans="2:15" ht="17.25" x14ac:dyDescent="0.35">
      <c r="B959" s="172">
        <f t="shared" si="86"/>
        <v>951</v>
      </c>
      <c r="C959" s="173">
        <v>2</v>
      </c>
      <c r="D959" s="173">
        <v>9</v>
      </c>
      <c r="E959" s="174">
        <v>15</v>
      </c>
      <c r="F959" s="3">
        <f t="shared" si="85"/>
        <v>33.799999999999997</v>
      </c>
      <c r="G959" s="3">
        <f t="shared" si="87"/>
        <v>61.88</v>
      </c>
      <c r="H959" s="3">
        <f t="shared" si="88"/>
        <v>57.019999999999996</v>
      </c>
      <c r="I959" s="3">
        <f t="shared" si="89"/>
        <v>53.06</v>
      </c>
      <c r="J959" s="3">
        <f t="shared" si="90"/>
        <v>55.040000000000006</v>
      </c>
      <c r="K959" s="191">
        <v>1</v>
      </c>
      <c r="L959" s="3">
        <v>16.600000000000001</v>
      </c>
      <c r="M959" s="191">
        <v>13.9</v>
      </c>
      <c r="N959" s="191">
        <v>11.7</v>
      </c>
      <c r="O959" s="191">
        <v>12.8</v>
      </c>
    </row>
    <row r="960" spans="2:15" ht="17.25" x14ac:dyDescent="0.35">
      <c r="B960" s="172">
        <f t="shared" si="86"/>
        <v>952</v>
      </c>
      <c r="C960" s="173">
        <v>2</v>
      </c>
      <c r="D960" s="173">
        <v>9</v>
      </c>
      <c r="E960" s="174">
        <v>16</v>
      </c>
      <c r="F960" s="3">
        <f t="shared" si="85"/>
        <v>33.799999999999997</v>
      </c>
      <c r="G960" s="3">
        <f t="shared" si="87"/>
        <v>54.86</v>
      </c>
      <c r="H960" s="3">
        <f t="shared" si="88"/>
        <v>57.92</v>
      </c>
      <c r="I960" s="3">
        <f t="shared" si="89"/>
        <v>53.06</v>
      </c>
      <c r="J960" s="3">
        <f t="shared" si="90"/>
        <v>55.040000000000006</v>
      </c>
      <c r="K960" s="191">
        <v>1</v>
      </c>
      <c r="L960" s="3">
        <v>12.7</v>
      </c>
      <c r="M960" s="191">
        <v>14.4</v>
      </c>
      <c r="N960" s="191">
        <v>11.7</v>
      </c>
      <c r="O960" s="191">
        <v>12.8</v>
      </c>
    </row>
    <row r="961" spans="2:15" ht="17.25" x14ac:dyDescent="0.35">
      <c r="B961" s="172">
        <f t="shared" si="86"/>
        <v>953</v>
      </c>
      <c r="C961" s="173">
        <v>2</v>
      </c>
      <c r="D961" s="173">
        <v>9</v>
      </c>
      <c r="E961" s="174">
        <v>17</v>
      </c>
      <c r="F961" s="3">
        <f t="shared" si="85"/>
        <v>30.2</v>
      </c>
      <c r="G961" s="3">
        <f t="shared" si="87"/>
        <v>55.94</v>
      </c>
      <c r="H961" s="3">
        <f t="shared" si="88"/>
        <v>55.040000000000006</v>
      </c>
      <c r="I961" s="3">
        <f t="shared" si="89"/>
        <v>51.980000000000004</v>
      </c>
      <c r="J961" s="3">
        <f t="shared" si="90"/>
        <v>55.94</v>
      </c>
      <c r="K961" s="191">
        <v>-1</v>
      </c>
      <c r="L961" s="3">
        <v>13.3</v>
      </c>
      <c r="M961" s="191">
        <v>12.8</v>
      </c>
      <c r="N961" s="191">
        <v>11.1</v>
      </c>
      <c r="O961" s="191">
        <v>13.3</v>
      </c>
    </row>
    <row r="962" spans="2:15" ht="17.25" x14ac:dyDescent="0.35">
      <c r="B962" s="172">
        <f t="shared" si="86"/>
        <v>954</v>
      </c>
      <c r="C962" s="173">
        <v>2</v>
      </c>
      <c r="D962" s="173">
        <v>9</v>
      </c>
      <c r="E962" s="174">
        <v>18</v>
      </c>
      <c r="F962" s="3">
        <f t="shared" si="85"/>
        <v>26.6</v>
      </c>
      <c r="G962" s="3">
        <f t="shared" si="87"/>
        <v>52.879999999999995</v>
      </c>
      <c r="H962" s="3">
        <f t="shared" si="88"/>
        <v>51.980000000000004</v>
      </c>
      <c r="I962" s="3">
        <f t="shared" si="89"/>
        <v>50</v>
      </c>
      <c r="J962" s="3">
        <f t="shared" si="90"/>
        <v>48.92</v>
      </c>
      <c r="K962" s="191">
        <v>-3</v>
      </c>
      <c r="L962" s="3">
        <v>11.6</v>
      </c>
      <c r="M962" s="191">
        <v>11.1</v>
      </c>
      <c r="N962" s="191">
        <v>10</v>
      </c>
      <c r="O962" s="191">
        <v>9.4</v>
      </c>
    </row>
    <row r="963" spans="2:15" ht="17.25" x14ac:dyDescent="0.35">
      <c r="B963" s="172">
        <f t="shared" si="86"/>
        <v>955</v>
      </c>
      <c r="C963" s="173">
        <v>2</v>
      </c>
      <c r="D963" s="173">
        <v>9</v>
      </c>
      <c r="E963" s="174">
        <v>19</v>
      </c>
      <c r="F963" s="3">
        <f t="shared" si="85"/>
        <v>23</v>
      </c>
      <c r="G963" s="3">
        <f t="shared" si="87"/>
        <v>53.96</v>
      </c>
      <c r="H963" s="3">
        <f t="shared" si="88"/>
        <v>50</v>
      </c>
      <c r="I963" s="3">
        <f t="shared" si="89"/>
        <v>50</v>
      </c>
      <c r="J963" s="3">
        <f t="shared" si="90"/>
        <v>44.96</v>
      </c>
      <c r="K963" s="191">
        <v>-5</v>
      </c>
      <c r="L963" s="3">
        <v>12.2</v>
      </c>
      <c r="M963" s="191">
        <v>10</v>
      </c>
      <c r="N963" s="191">
        <v>10</v>
      </c>
      <c r="O963" s="191">
        <v>7.2</v>
      </c>
    </row>
    <row r="964" spans="2:15" ht="17.25" x14ac:dyDescent="0.35">
      <c r="B964" s="172">
        <f t="shared" si="86"/>
        <v>956</v>
      </c>
      <c r="C964" s="173">
        <v>2</v>
      </c>
      <c r="D964" s="173">
        <v>9</v>
      </c>
      <c r="E964" s="174">
        <v>20</v>
      </c>
      <c r="F964" s="3">
        <f t="shared" si="85"/>
        <v>21.2</v>
      </c>
      <c r="G964" s="3">
        <f t="shared" si="87"/>
        <v>52.879999999999995</v>
      </c>
      <c r="H964" s="3">
        <f t="shared" si="88"/>
        <v>44.96</v>
      </c>
      <c r="I964" s="3">
        <f t="shared" si="89"/>
        <v>48.92</v>
      </c>
      <c r="J964" s="3">
        <f t="shared" si="90"/>
        <v>42.980000000000004</v>
      </c>
      <c r="K964" s="191">
        <v>-6</v>
      </c>
      <c r="L964" s="3">
        <v>11.6</v>
      </c>
      <c r="M964" s="191">
        <v>7.2</v>
      </c>
      <c r="N964" s="191">
        <v>9.4</v>
      </c>
      <c r="O964" s="191">
        <v>6.1</v>
      </c>
    </row>
    <row r="965" spans="2:15" ht="17.25" x14ac:dyDescent="0.35">
      <c r="B965" s="172">
        <f t="shared" si="86"/>
        <v>957</v>
      </c>
      <c r="C965" s="173">
        <v>2</v>
      </c>
      <c r="D965" s="173">
        <v>9</v>
      </c>
      <c r="E965" s="174">
        <v>21</v>
      </c>
      <c r="F965" s="3">
        <f t="shared" si="85"/>
        <v>21.2</v>
      </c>
      <c r="G965" s="3">
        <f t="shared" si="87"/>
        <v>50</v>
      </c>
      <c r="H965" s="3">
        <f t="shared" si="88"/>
        <v>44.06</v>
      </c>
      <c r="I965" s="3">
        <f t="shared" si="89"/>
        <v>46.94</v>
      </c>
      <c r="J965" s="3">
        <f t="shared" si="90"/>
        <v>42.08</v>
      </c>
      <c r="K965" s="191">
        <v>-6</v>
      </c>
      <c r="L965" s="3">
        <v>10</v>
      </c>
      <c r="M965" s="191">
        <v>6.7</v>
      </c>
      <c r="N965" s="191">
        <v>8.3000000000000007</v>
      </c>
      <c r="O965" s="191">
        <v>5.6</v>
      </c>
    </row>
    <row r="966" spans="2:15" ht="17.25" x14ac:dyDescent="0.35">
      <c r="B966" s="172">
        <f t="shared" si="86"/>
        <v>958</v>
      </c>
      <c r="C966" s="173">
        <v>2</v>
      </c>
      <c r="D966" s="173">
        <v>9</v>
      </c>
      <c r="E966" s="174">
        <v>22</v>
      </c>
      <c r="F966" s="3">
        <f t="shared" si="85"/>
        <v>21.2</v>
      </c>
      <c r="G966" s="3">
        <f t="shared" si="87"/>
        <v>42.980000000000004</v>
      </c>
      <c r="H966" s="3">
        <f t="shared" si="88"/>
        <v>39.92</v>
      </c>
      <c r="I966" s="3">
        <f t="shared" si="89"/>
        <v>44.96</v>
      </c>
      <c r="J966" s="3">
        <f t="shared" si="90"/>
        <v>39.92</v>
      </c>
      <c r="K966" s="191">
        <v>-6</v>
      </c>
      <c r="L966" s="3">
        <v>6.1</v>
      </c>
      <c r="M966" s="191">
        <v>4.4000000000000004</v>
      </c>
      <c r="N966" s="191">
        <v>7.2</v>
      </c>
      <c r="O966" s="191">
        <v>4.4000000000000004</v>
      </c>
    </row>
    <row r="967" spans="2:15" ht="17.25" x14ac:dyDescent="0.35">
      <c r="B967" s="172">
        <f t="shared" si="86"/>
        <v>959</v>
      </c>
      <c r="C967" s="173">
        <v>2</v>
      </c>
      <c r="D967" s="173">
        <v>9</v>
      </c>
      <c r="E967" s="174">
        <v>23</v>
      </c>
      <c r="F967" s="3">
        <f t="shared" si="85"/>
        <v>19.399999999999999</v>
      </c>
      <c r="G967" s="3">
        <f t="shared" si="87"/>
        <v>41</v>
      </c>
      <c r="H967" s="3">
        <f t="shared" si="88"/>
        <v>39.92</v>
      </c>
      <c r="I967" s="3">
        <f t="shared" si="89"/>
        <v>42.08</v>
      </c>
      <c r="J967" s="3">
        <f t="shared" si="90"/>
        <v>37.94</v>
      </c>
      <c r="K967" s="191">
        <v>-7</v>
      </c>
      <c r="L967" s="3">
        <v>5</v>
      </c>
      <c r="M967" s="191">
        <v>4.4000000000000004</v>
      </c>
      <c r="N967" s="191">
        <v>5.6</v>
      </c>
      <c r="O967" s="191">
        <v>3.3</v>
      </c>
    </row>
    <row r="968" spans="2:15" ht="17.25" x14ac:dyDescent="0.35">
      <c r="B968" s="172">
        <f t="shared" si="86"/>
        <v>960</v>
      </c>
      <c r="C968" s="173">
        <v>2</v>
      </c>
      <c r="D968" s="173">
        <v>9</v>
      </c>
      <c r="E968" s="174">
        <v>24</v>
      </c>
      <c r="F968" s="3">
        <f t="shared" si="85"/>
        <v>17.600000000000001</v>
      </c>
      <c r="G968" s="3">
        <f t="shared" si="87"/>
        <v>41</v>
      </c>
      <c r="H968" s="3">
        <f t="shared" si="88"/>
        <v>37.04</v>
      </c>
      <c r="I968" s="3">
        <f t="shared" si="89"/>
        <v>42.08</v>
      </c>
      <c r="J968" s="3">
        <f t="shared" si="90"/>
        <v>35.96</v>
      </c>
      <c r="K968" s="191">
        <v>-8</v>
      </c>
      <c r="L968" s="3">
        <v>5</v>
      </c>
      <c r="M968" s="191">
        <v>2.8</v>
      </c>
      <c r="N968" s="191">
        <v>5.6</v>
      </c>
      <c r="O968" s="191">
        <v>2.2000000000000002</v>
      </c>
    </row>
    <row r="969" spans="2:15" ht="17.25" x14ac:dyDescent="0.35">
      <c r="B969" s="172">
        <f t="shared" si="86"/>
        <v>961</v>
      </c>
      <c r="C969" s="173">
        <v>2</v>
      </c>
      <c r="D969" s="173">
        <v>10</v>
      </c>
      <c r="E969" s="174">
        <v>1</v>
      </c>
      <c r="F969" s="3">
        <f t="shared" si="85"/>
        <v>17.600000000000001</v>
      </c>
      <c r="G969" s="3">
        <f t="shared" si="87"/>
        <v>35.96</v>
      </c>
      <c r="H969" s="3">
        <f t="shared" si="88"/>
        <v>37.94</v>
      </c>
      <c r="I969" s="3">
        <f t="shared" si="89"/>
        <v>42.980000000000004</v>
      </c>
      <c r="J969" s="3">
        <f t="shared" si="90"/>
        <v>33.979999999999997</v>
      </c>
      <c r="K969" s="191">
        <v>-8</v>
      </c>
      <c r="L969" s="3">
        <v>2.2000000000000002</v>
      </c>
      <c r="M969" s="191">
        <v>3.3</v>
      </c>
      <c r="N969" s="191">
        <v>6.1</v>
      </c>
      <c r="O969" s="191">
        <v>1.1000000000000001</v>
      </c>
    </row>
    <row r="970" spans="2:15" ht="17.25" x14ac:dyDescent="0.35">
      <c r="B970" s="172">
        <f t="shared" si="86"/>
        <v>962</v>
      </c>
      <c r="C970" s="173">
        <v>2</v>
      </c>
      <c r="D970" s="173">
        <v>10</v>
      </c>
      <c r="E970" s="174">
        <v>2</v>
      </c>
      <c r="F970" s="3">
        <f t="shared" ref="F970:F1033" si="91">(9/5)*K970+32</f>
        <v>19.399999999999999</v>
      </c>
      <c r="G970" s="3">
        <f t="shared" si="87"/>
        <v>34.880000000000003</v>
      </c>
      <c r="H970" s="3">
        <f t="shared" si="88"/>
        <v>37.04</v>
      </c>
      <c r="I970" s="3">
        <f t="shared" si="89"/>
        <v>41</v>
      </c>
      <c r="J970" s="3">
        <f t="shared" si="90"/>
        <v>33.08</v>
      </c>
      <c r="K970" s="191">
        <v>-7</v>
      </c>
      <c r="L970" s="3">
        <v>1.6</v>
      </c>
      <c r="M970" s="191">
        <v>2.8</v>
      </c>
      <c r="N970" s="191">
        <v>5</v>
      </c>
      <c r="O970" s="191">
        <v>0.6</v>
      </c>
    </row>
    <row r="971" spans="2:15" ht="17.25" x14ac:dyDescent="0.35">
      <c r="B971" s="172">
        <f t="shared" ref="B971:B1034" si="92">B970+1</f>
        <v>963</v>
      </c>
      <c r="C971" s="173">
        <v>2</v>
      </c>
      <c r="D971" s="173">
        <v>10</v>
      </c>
      <c r="E971" s="174">
        <v>3</v>
      </c>
      <c r="F971" s="3">
        <f t="shared" si="91"/>
        <v>19.399999999999999</v>
      </c>
      <c r="G971" s="3">
        <f t="shared" si="87"/>
        <v>38.840000000000003</v>
      </c>
      <c r="H971" s="3">
        <f t="shared" si="88"/>
        <v>37.04</v>
      </c>
      <c r="I971" s="3">
        <f t="shared" si="89"/>
        <v>39.019999999999996</v>
      </c>
      <c r="J971" s="3">
        <f t="shared" si="90"/>
        <v>33.08</v>
      </c>
      <c r="K971" s="191">
        <v>-7</v>
      </c>
      <c r="L971" s="3">
        <v>3.8</v>
      </c>
      <c r="M971" s="191">
        <v>2.8</v>
      </c>
      <c r="N971" s="191">
        <v>3.9</v>
      </c>
      <c r="O971" s="191">
        <v>0.6</v>
      </c>
    </row>
    <row r="972" spans="2:15" ht="17.25" x14ac:dyDescent="0.35">
      <c r="B972" s="172">
        <f t="shared" si="92"/>
        <v>964</v>
      </c>
      <c r="C972" s="173">
        <v>2</v>
      </c>
      <c r="D972" s="173">
        <v>10</v>
      </c>
      <c r="E972" s="174">
        <v>4</v>
      </c>
      <c r="F972" s="3">
        <f t="shared" si="91"/>
        <v>17.600000000000001</v>
      </c>
      <c r="G972" s="3">
        <f t="shared" si="87"/>
        <v>36.86</v>
      </c>
      <c r="H972" s="3">
        <f t="shared" si="88"/>
        <v>37.94</v>
      </c>
      <c r="I972" s="3">
        <f t="shared" si="89"/>
        <v>37.04</v>
      </c>
      <c r="J972" s="3">
        <f t="shared" si="90"/>
        <v>32</v>
      </c>
      <c r="K972" s="191">
        <v>-8</v>
      </c>
      <c r="L972" s="3">
        <v>2.7</v>
      </c>
      <c r="M972" s="191">
        <v>3.3</v>
      </c>
      <c r="N972" s="191">
        <v>2.8</v>
      </c>
      <c r="O972" s="191">
        <v>0</v>
      </c>
    </row>
    <row r="973" spans="2:15" ht="17.25" x14ac:dyDescent="0.35">
      <c r="B973" s="172">
        <f t="shared" si="92"/>
        <v>965</v>
      </c>
      <c r="C973" s="173">
        <v>2</v>
      </c>
      <c r="D973" s="173">
        <v>10</v>
      </c>
      <c r="E973" s="174">
        <v>5</v>
      </c>
      <c r="F973" s="3">
        <f t="shared" si="91"/>
        <v>15.8</v>
      </c>
      <c r="G973" s="3">
        <f t="shared" si="87"/>
        <v>34.880000000000003</v>
      </c>
      <c r="H973" s="3">
        <f t="shared" si="88"/>
        <v>35.96</v>
      </c>
      <c r="I973" s="3">
        <f t="shared" si="89"/>
        <v>35.06</v>
      </c>
      <c r="J973" s="3">
        <f t="shared" si="90"/>
        <v>30.92</v>
      </c>
      <c r="K973" s="191">
        <v>-9</v>
      </c>
      <c r="L973" s="3">
        <v>1.6</v>
      </c>
      <c r="M973" s="191">
        <v>2.2000000000000002</v>
      </c>
      <c r="N973" s="191">
        <v>1.7</v>
      </c>
      <c r="O973" s="191">
        <v>-0.6</v>
      </c>
    </row>
    <row r="974" spans="2:15" ht="17.25" x14ac:dyDescent="0.35">
      <c r="B974" s="172">
        <f t="shared" si="92"/>
        <v>966</v>
      </c>
      <c r="C974" s="173">
        <v>2</v>
      </c>
      <c r="D974" s="173">
        <v>10</v>
      </c>
      <c r="E974" s="174">
        <v>6</v>
      </c>
      <c r="F974" s="3">
        <f t="shared" si="91"/>
        <v>17.600000000000001</v>
      </c>
      <c r="G974" s="3">
        <f t="shared" si="87"/>
        <v>33.979999999999997</v>
      </c>
      <c r="H974" s="3">
        <f t="shared" si="88"/>
        <v>33.979999999999997</v>
      </c>
      <c r="I974" s="3">
        <f t="shared" si="89"/>
        <v>35.96</v>
      </c>
      <c r="J974" s="3">
        <f t="shared" si="90"/>
        <v>30.02</v>
      </c>
      <c r="K974" s="191">
        <v>-8</v>
      </c>
      <c r="L974" s="3">
        <v>1.1000000000000001</v>
      </c>
      <c r="M974" s="191">
        <v>1.1000000000000001</v>
      </c>
      <c r="N974" s="191">
        <v>2.2000000000000002</v>
      </c>
      <c r="O974" s="191">
        <v>-1.1000000000000001</v>
      </c>
    </row>
    <row r="975" spans="2:15" ht="17.25" x14ac:dyDescent="0.35">
      <c r="B975" s="172">
        <f t="shared" si="92"/>
        <v>967</v>
      </c>
      <c r="C975" s="173">
        <v>2</v>
      </c>
      <c r="D975" s="173">
        <v>10</v>
      </c>
      <c r="E975" s="174">
        <v>7</v>
      </c>
      <c r="F975" s="3">
        <f t="shared" si="91"/>
        <v>15.8</v>
      </c>
      <c r="G975" s="3">
        <f t="shared" si="87"/>
        <v>32.9</v>
      </c>
      <c r="H975" s="3">
        <f t="shared" si="88"/>
        <v>37.94</v>
      </c>
      <c r="I975" s="3">
        <f t="shared" si="89"/>
        <v>33.979999999999997</v>
      </c>
      <c r="J975" s="3">
        <f t="shared" si="90"/>
        <v>28.04</v>
      </c>
      <c r="K975" s="191">
        <v>-9</v>
      </c>
      <c r="L975" s="3">
        <v>0.5</v>
      </c>
      <c r="M975" s="191">
        <v>3.3</v>
      </c>
      <c r="N975" s="191">
        <v>1.1000000000000001</v>
      </c>
      <c r="O975" s="191">
        <v>-2.2000000000000002</v>
      </c>
    </row>
    <row r="976" spans="2:15" ht="17.25" x14ac:dyDescent="0.35">
      <c r="B976" s="172">
        <f t="shared" si="92"/>
        <v>968</v>
      </c>
      <c r="C976" s="173">
        <v>2</v>
      </c>
      <c r="D976" s="173">
        <v>10</v>
      </c>
      <c r="E976" s="174">
        <v>8</v>
      </c>
      <c r="F976" s="3">
        <f t="shared" si="91"/>
        <v>21.2</v>
      </c>
      <c r="G976" s="3">
        <f t="shared" si="87"/>
        <v>33.979999999999997</v>
      </c>
      <c r="H976" s="3">
        <f t="shared" si="88"/>
        <v>42.980000000000004</v>
      </c>
      <c r="I976" s="3">
        <f t="shared" si="89"/>
        <v>33.979999999999997</v>
      </c>
      <c r="J976" s="3">
        <f t="shared" si="90"/>
        <v>33.08</v>
      </c>
      <c r="K976" s="191">
        <v>-6</v>
      </c>
      <c r="L976" s="3">
        <v>1.1000000000000001</v>
      </c>
      <c r="M976" s="191">
        <v>6.1</v>
      </c>
      <c r="N976" s="191">
        <v>1.1000000000000001</v>
      </c>
      <c r="O976" s="191">
        <v>0.6</v>
      </c>
    </row>
    <row r="977" spans="2:15" ht="17.25" x14ac:dyDescent="0.35">
      <c r="B977" s="172">
        <f t="shared" si="92"/>
        <v>969</v>
      </c>
      <c r="C977" s="173">
        <v>2</v>
      </c>
      <c r="D977" s="173">
        <v>10</v>
      </c>
      <c r="E977" s="174">
        <v>9</v>
      </c>
      <c r="F977" s="3">
        <f t="shared" si="91"/>
        <v>26.6</v>
      </c>
      <c r="G977" s="3">
        <f t="shared" si="87"/>
        <v>32</v>
      </c>
      <c r="H977" s="3">
        <f t="shared" si="88"/>
        <v>46.94</v>
      </c>
      <c r="I977" s="3">
        <f t="shared" si="89"/>
        <v>42.980000000000004</v>
      </c>
      <c r="J977" s="3">
        <f t="shared" si="90"/>
        <v>37.94</v>
      </c>
      <c r="K977" s="191">
        <v>-3</v>
      </c>
      <c r="L977" s="3">
        <v>0</v>
      </c>
      <c r="M977" s="191">
        <v>8.3000000000000007</v>
      </c>
      <c r="N977" s="191">
        <v>6.1</v>
      </c>
      <c r="O977" s="191">
        <v>3.3</v>
      </c>
    </row>
    <row r="978" spans="2:15" ht="17.25" x14ac:dyDescent="0.35">
      <c r="B978" s="172">
        <f t="shared" si="92"/>
        <v>970</v>
      </c>
      <c r="C978" s="173">
        <v>2</v>
      </c>
      <c r="D978" s="173">
        <v>10</v>
      </c>
      <c r="E978" s="174">
        <v>10</v>
      </c>
      <c r="F978" s="3">
        <f t="shared" si="91"/>
        <v>32</v>
      </c>
      <c r="G978" s="3">
        <f t="shared" si="87"/>
        <v>32</v>
      </c>
      <c r="H978" s="3">
        <f t="shared" si="88"/>
        <v>53.06</v>
      </c>
      <c r="I978" s="3">
        <f t="shared" si="89"/>
        <v>50</v>
      </c>
      <c r="J978" s="3">
        <f t="shared" si="90"/>
        <v>42.08</v>
      </c>
      <c r="K978" s="191">
        <v>0</v>
      </c>
      <c r="L978" s="3">
        <v>0</v>
      </c>
      <c r="M978" s="191">
        <v>11.7</v>
      </c>
      <c r="N978" s="191">
        <v>10</v>
      </c>
      <c r="O978" s="191">
        <v>5.6</v>
      </c>
    </row>
    <row r="979" spans="2:15" ht="17.25" x14ac:dyDescent="0.35">
      <c r="B979" s="172">
        <f t="shared" si="92"/>
        <v>971</v>
      </c>
      <c r="C979" s="173">
        <v>2</v>
      </c>
      <c r="D979" s="173">
        <v>10</v>
      </c>
      <c r="E979" s="174">
        <v>11</v>
      </c>
      <c r="F979" s="3">
        <f t="shared" si="91"/>
        <v>37.4</v>
      </c>
      <c r="G979" s="3">
        <f t="shared" si="87"/>
        <v>32</v>
      </c>
      <c r="H979" s="3">
        <f t="shared" si="88"/>
        <v>55.94</v>
      </c>
      <c r="I979" s="3">
        <f t="shared" si="89"/>
        <v>53.96</v>
      </c>
      <c r="J979" s="3">
        <f t="shared" si="90"/>
        <v>48.019999999999996</v>
      </c>
      <c r="K979" s="191">
        <v>3</v>
      </c>
      <c r="L979" s="3">
        <v>0</v>
      </c>
      <c r="M979" s="191">
        <v>13.3</v>
      </c>
      <c r="N979" s="191">
        <v>12.2</v>
      </c>
      <c r="O979" s="191">
        <v>8.9</v>
      </c>
    </row>
    <row r="980" spans="2:15" ht="17.25" x14ac:dyDescent="0.35">
      <c r="B980" s="172">
        <f t="shared" si="92"/>
        <v>972</v>
      </c>
      <c r="C980" s="173">
        <v>2</v>
      </c>
      <c r="D980" s="173">
        <v>10</v>
      </c>
      <c r="E980" s="174">
        <v>12</v>
      </c>
      <c r="F980" s="3">
        <f t="shared" si="91"/>
        <v>39.200000000000003</v>
      </c>
      <c r="G980" s="3">
        <f t="shared" si="87"/>
        <v>32.9</v>
      </c>
      <c r="H980" s="3">
        <f t="shared" si="88"/>
        <v>59</v>
      </c>
      <c r="I980" s="3">
        <f t="shared" si="89"/>
        <v>57.92</v>
      </c>
      <c r="J980" s="3">
        <f t="shared" si="90"/>
        <v>50</v>
      </c>
      <c r="K980" s="191">
        <v>4</v>
      </c>
      <c r="L980" s="3">
        <v>0.5</v>
      </c>
      <c r="M980" s="191">
        <v>15</v>
      </c>
      <c r="N980" s="191">
        <v>14.4</v>
      </c>
      <c r="O980" s="191">
        <v>10</v>
      </c>
    </row>
    <row r="981" spans="2:15" ht="17.25" x14ac:dyDescent="0.35">
      <c r="B981" s="172">
        <f t="shared" si="92"/>
        <v>973</v>
      </c>
      <c r="C981" s="173">
        <v>2</v>
      </c>
      <c r="D981" s="173">
        <v>10</v>
      </c>
      <c r="E981" s="174">
        <v>13</v>
      </c>
      <c r="F981" s="3">
        <f t="shared" si="91"/>
        <v>39.200000000000003</v>
      </c>
      <c r="G981" s="3">
        <f t="shared" si="87"/>
        <v>34.880000000000003</v>
      </c>
      <c r="H981" s="3">
        <f t="shared" si="88"/>
        <v>60.980000000000004</v>
      </c>
      <c r="I981" s="3">
        <f t="shared" si="89"/>
        <v>60.980000000000004</v>
      </c>
      <c r="J981" s="3">
        <f t="shared" si="90"/>
        <v>55.040000000000006</v>
      </c>
      <c r="K981" s="191">
        <v>4</v>
      </c>
      <c r="L981" s="3">
        <v>1.6</v>
      </c>
      <c r="M981" s="191">
        <v>16.100000000000001</v>
      </c>
      <c r="N981" s="191">
        <v>16.100000000000001</v>
      </c>
      <c r="O981" s="191">
        <v>12.8</v>
      </c>
    </row>
    <row r="982" spans="2:15" ht="17.25" x14ac:dyDescent="0.35">
      <c r="B982" s="172">
        <f t="shared" si="92"/>
        <v>974</v>
      </c>
      <c r="C982" s="173">
        <v>2</v>
      </c>
      <c r="D982" s="173">
        <v>10</v>
      </c>
      <c r="E982" s="174">
        <v>14</v>
      </c>
      <c r="F982" s="3">
        <f t="shared" si="91"/>
        <v>39.200000000000003</v>
      </c>
      <c r="G982" s="3">
        <f t="shared" si="87"/>
        <v>38.840000000000003</v>
      </c>
      <c r="H982" s="3">
        <f t="shared" si="88"/>
        <v>64.039999999999992</v>
      </c>
      <c r="I982" s="3">
        <f t="shared" si="89"/>
        <v>57.92</v>
      </c>
      <c r="J982" s="3">
        <f t="shared" si="90"/>
        <v>57.019999999999996</v>
      </c>
      <c r="K982" s="191">
        <v>4</v>
      </c>
      <c r="L982" s="3">
        <v>3.8</v>
      </c>
      <c r="M982" s="191">
        <v>17.8</v>
      </c>
      <c r="N982" s="191">
        <v>14.4</v>
      </c>
      <c r="O982" s="191">
        <v>13.9</v>
      </c>
    </row>
    <row r="983" spans="2:15" ht="17.25" x14ac:dyDescent="0.35">
      <c r="B983" s="172">
        <f t="shared" si="92"/>
        <v>975</v>
      </c>
      <c r="C983" s="173">
        <v>2</v>
      </c>
      <c r="D983" s="173">
        <v>10</v>
      </c>
      <c r="E983" s="174">
        <v>15</v>
      </c>
      <c r="F983" s="3">
        <f t="shared" si="91"/>
        <v>39.200000000000003</v>
      </c>
      <c r="G983" s="3">
        <f t="shared" si="87"/>
        <v>38.840000000000003</v>
      </c>
      <c r="H983" s="3">
        <f t="shared" si="88"/>
        <v>64.94</v>
      </c>
      <c r="I983" s="3">
        <f t="shared" si="89"/>
        <v>57.92</v>
      </c>
      <c r="J983" s="3">
        <f t="shared" si="90"/>
        <v>57.019999999999996</v>
      </c>
      <c r="K983" s="191">
        <v>4</v>
      </c>
      <c r="L983" s="3">
        <v>3.8</v>
      </c>
      <c r="M983" s="191">
        <v>18.3</v>
      </c>
      <c r="N983" s="191">
        <v>14.4</v>
      </c>
      <c r="O983" s="191">
        <v>13.9</v>
      </c>
    </row>
    <row r="984" spans="2:15" ht="17.25" x14ac:dyDescent="0.35">
      <c r="B984" s="172">
        <f t="shared" si="92"/>
        <v>976</v>
      </c>
      <c r="C984" s="173">
        <v>2</v>
      </c>
      <c r="D984" s="173">
        <v>10</v>
      </c>
      <c r="E984" s="174">
        <v>16</v>
      </c>
      <c r="F984" s="3">
        <f t="shared" si="91"/>
        <v>39.200000000000003</v>
      </c>
      <c r="G984" s="3">
        <f t="shared" si="87"/>
        <v>37.94</v>
      </c>
      <c r="H984" s="3">
        <f t="shared" si="88"/>
        <v>64.94</v>
      </c>
      <c r="I984" s="3">
        <f t="shared" si="89"/>
        <v>60.980000000000004</v>
      </c>
      <c r="J984" s="3">
        <f t="shared" si="90"/>
        <v>59</v>
      </c>
      <c r="K984" s="191">
        <v>4</v>
      </c>
      <c r="L984" s="3">
        <v>3.3</v>
      </c>
      <c r="M984" s="191">
        <v>18.3</v>
      </c>
      <c r="N984" s="191">
        <v>16.100000000000001</v>
      </c>
      <c r="O984" s="191">
        <v>15</v>
      </c>
    </row>
    <row r="985" spans="2:15" ht="17.25" x14ac:dyDescent="0.35">
      <c r="B985" s="172">
        <f t="shared" si="92"/>
        <v>977</v>
      </c>
      <c r="C985" s="173">
        <v>2</v>
      </c>
      <c r="D985" s="173">
        <v>10</v>
      </c>
      <c r="E985" s="174">
        <v>17</v>
      </c>
      <c r="F985" s="3">
        <f t="shared" si="91"/>
        <v>35.6</v>
      </c>
      <c r="G985" s="3">
        <f t="shared" ref="G985:G1048" si="93">(9/5)*L985+32</f>
        <v>35.96</v>
      </c>
      <c r="H985" s="3">
        <f t="shared" ref="H985:H1048" si="94">(9/5)*M985+32</f>
        <v>62.96</v>
      </c>
      <c r="I985" s="3">
        <f t="shared" ref="I985:I1048" si="95">(9/5)*N985+32</f>
        <v>57.019999999999996</v>
      </c>
      <c r="J985" s="3">
        <f t="shared" ref="J985:J1048" si="96">(9/5)*O985+32</f>
        <v>57.92</v>
      </c>
      <c r="K985" s="191">
        <v>2</v>
      </c>
      <c r="L985" s="3">
        <v>2.2000000000000002</v>
      </c>
      <c r="M985" s="191">
        <v>17.2</v>
      </c>
      <c r="N985" s="191">
        <v>13.9</v>
      </c>
      <c r="O985" s="191">
        <v>14.4</v>
      </c>
    </row>
    <row r="986" spans="2:15" ht="17.25" x14ac:dyDescent="0.35">
      <c r="B986" s="172">
        <f t="shared" si="92"/>
        <v>978</v>
      </c>
      <c r="C986" s="173">
        <v>2</v>
      </c>
      <c r="D986" s="173">
        <v>10</v>
      </c>
      <c r="E986" s="174">
        <v>18</v>
      </c>
      <c r="F986" s="3">
        <f t="shared" si="91"/>
        <v>28.4</v>
      </c>
      <c r="G986" s="3">
        <f t="shared" si="93"/>
        <v>30.92</v>
      </c>
      <c r="H986" s="3">
        <f t="shared" si="94"/>
        <v>59</v>
      </c>
      <c r="I986" s="3">
        <f t="shared" si="95"/>
        <v>55.94</v>
      </c>
      <c r="J986" s="3">
        <f t="shared" si="96"/>
        <v>51.08</v>
      </c>
      <c r="K986" s="191">
        <v>-2</v>
      </c>
      <c r="L986" s="3">
        <v>-0.6</v>
      </c>
      <c r="M986" s="191">
        <v>15</v>
      </c>
      <c r="N986" s="191">
        <v>13.3</v>
      </c>
      <c r="O986" s="191">
        <v>10.6</v>
      </c>
    </row>
    <row r="987" spans="2:15" ht="17.25" x14ac:dyDescent="0.35">
      <c r="B987" s="172">
        <f t="shared" si="92"/>
        <v>979</v>
      </c>
      <c r="C987" s="173">
        <v>2</v>
      </c>
      <c r="D987" s="173">
        <v>10</v>
      </c>
      <c r="E987" s="174">
        <v>19</v>
      </c>
      <c r="F987" s="3">
        <f t="shared" si="91"/>
        <v>24.8</v>
      </c>
      <c r="G987" s="3">
        <f t="shared" si="93"/>
        <v>29.84</v>
      </c>
      <c r="H987" s="3">
        <f t="shared" si="94"/>
        <v>57.019999999999996</v>
      </c>
      <c r="I987" s="3">
        <f t="shared" si="95"/>
        <v>51.980000000000004</v>
      </c>
      <c r="J987" s="3">
        <f t="shared" si="96"/>
        <v>46.04</v>
      </c>
      <c r="K987" s="191">
        <v>-4</v>
      </c>
      <c r="L987" s="3">
        <v>-1.2</v>
      </c>
      <c r="M987" s="191">
        <v>13.9</v>
      </c>
      <c r="N987" s="191">
        <v>11.1</v>
      </c>
      <c r="O987" s="191">
        <v>7.8</v>
      </c>
    </row>
    <row r="988" spans="2:15" ht="17.25" x14ac:dyDescent="0.35">
      <c r="B988" s="172">
        <f t="shared" si="92"/>
        <v>980</v>
      </c>
      <c r="C988" s="173">
        <v>2</v>
      </c>
      <c r="D988" s="173">
        <v>10</v>
      </c>
      <c r="E988" s="174">
        <v>20</v>
      </c>
      <c r="F988" s="3">
        <f t="shared" si="91"/>
        <v>24.8</v>
      </c>
      <c r="G988" s="3">
        <f t="shared" si="93"/>
        <v>28.94</v>
      </c>
      <c r="H988" s="3">
        <f t="shared" si="94"/>
        <v>55.94</v>
      </c>
      <c r="I988" s="3">
        <f t="shared" si="95"/>
        <v>50</v>
      </c>
      <c r="J988" s="3">
        <f t="shared" si="96"/>
        <v>42.980000000000004</v>
      </c>
      <c r="K988" s="191">
        <v>-4</v>
      </c>
      <c r="L988" s="3">
        <v>-1.7</v>
      </c>
      <c r="M988" s="191">
        <v>13.3</v>
      </c>
      <c r="N988" s="191">
        <v>10</v>
      </c>
      <c r="O988" s="191">
        <v>6.1</v>
      </c>
    </row>
    <row r="989" spans="2:15" ht="17.25" x14ac:dyDescent="0.35">
      <c r="B989" s="172">
        <f t="shared" si="92"/>
        <v>981</v>
      </c>
      <c r="C989" s="173">
        <v>2</v>
      </c>
      <c r="D989" s="173">
        <v>10</v>
      </c>
      <c r="E989" s="174">
        <v>21</v>
      </c>
      <c r="F989" s="3">
        <f t="shared" si="91"/>
        <v>26.6</v>
      </c>
      <c r="G989" s="3">
        <f t="shared" si="93"/>
        <v>25.88</v>
      </c>
      <c r="H989" s="3">
        <f t="shared" si="94"/>
        <v>55.040000000000006</v>
      </c>
      <c r="I989" s="3">
        <f t="shared" si="95"/>
        <v>50</v>
      </c>
      <c r="J989" s="3">
        <f t="shared" si="96"/>
        <v>42.08</v>
      </c>
      <c r="K989" s="191">
        <v>-3</v>
      </c>
      <c r="L989" s="3">
        <v>-3.4</v>
      </c>
      <c r="M989" s="191">
        <v>12.8</v>
      </c>
      <c r="N989" s="191">
        <v>10</v>
      </c>
      <c r="O989" s="191">
        <v>5.6</v>
      </c>
    </row>
    <row r="990" spans="2:15" ht="17.25" x14ac:dyDescent="0.35">
      <c r="B990" s="172">
        <f t="shared" si="92"/>
        <v>982</v>
      </c>
      <c r="C990" s="173">
        <v>2</v>
      </c>
      <c r="D990" s="173">
        <v>10</v>
      </c>
      <c r="E990" s="174">
        <v>22</v>
      </c>
      <c r="F990" s="3">
        <f t="shared" si="91"/>
        <v>24.8</v>
      </c>
      <c r="G990" s="3">
        <f t="shared" si="93"/>
        <v>23</v>
      </c>
      <c r="H990" s="3">
        <f t="shared" si="94"/>
        <v>51.08</v>
      </c>
      <c r="I990" s="3">
        <f t="shared" si="95"/>
        <v>44.96</v>
      </c>
      <c r="J990" s="3">
        <f t="shared" si="96"/>
        <v>39.019999999999996</v>
      </c>
      <c r="K990" s="191">
        <v>-4</v>
      </c>
      <c r="L990" s="3">
        <v>-5</v>
      </c>
      <c r="M990" s="191">
        <v>10.6</v>
      </c>
      <c r="N990" s="191">
        <v>7.2</v>
      </c>
      <c r="O990" s="191">
        <v>3.9</v>
      </c>
    </row>
    <row r="991" spans="2:15" ht="17.25" x14ac:dyDescent="0.35">
      <c r="B991" s="172">
        <f t="shared" si="92"/>
        <v>983</v>
      </c>
      <c r="C991" s="173">
        <v>2</v>
      </c>
      <c r="D991" s="173">
        <v>10</v>
      </c>
      <c r="E991" s="174">
        <v>23</v>
      </c>
      <c r="F991" s="3">
        <f t="shared" si="91"/>
        <v>24.8</v>
      </c>
      <c r="G991" s="3">
        <f t="shared" si="93"/>
        <v>20.84</v>
      </c>
      <c r="H991" s="3">
        <f t="shared" si="94"/>
        <v>53.06</v>
      </c>
      <c r="I991" s="3">
        <f t="shared" si="95"/>
        <v>46.94</v>
      </c>
      <c r="J991" s="3">
        <f t="shared" si="96"/>
        <v>35.96</v>
      </c>
      <c r="K991" s="191">
        <v>-4</v>
      </c>
      <c r="L991" s="3">
        <v>-6.2</v>
      </c>
      <c r="M991" s="191">
        <v>11.7</v>
      </c>
      <c r="N991" s="191">
        <v>8.3000000000000007</v>
      </c>
      <c r="O991" s="191">
        <v>2.2000000000000002</v>
      </c>
    </row>
    <row r="992" spans="2:15" ht="17.25" x14ac:dyDescent="0.35">
      <c r="B992" s="172">
        <f t="shared" si="92"/>
        <v>984</v>
      </c>
      <c r="C992" s="173">
        <v>2</v>
      </c>
      <c r="D992" s="173">
        <v>10</v>
      </c>
      <c r="E992" s="174">
        <v>24</v>
      </c>
      <c r="F992" s="3">
        <f t="shared" si="91"/>
        <v>26.6</v>
      </c>
      <c r="G992" s="3">
        <f t="shared" si="93"/>
        <v>20.84</v>
      </c>
      <c r="H992" s="3">
        <f t="shared" si="94"/>
        <v>51.08</v>
      </c>
      <c r="I992" s="3">
        <f t="shared" si="95"/>
        <v>42.980000000000004</v>
      </c>
      <c r="J992" s="3">
        <f t="shared" si="96"/>
        <v>33.08</v>
      </c>
      <c r="K992" s="191">
        <v>-3</v>
      </c>
      <c r="L992" s="3">
        <v>-6.2</v>
      </c>
      <c r="M992" s="191">
        <v>10.6</v>
      </c>
      <c r="N992" s="191">
        <v>6.1</v>
      </c>
      <c r="O992" s="191">
        <v>0.6</v>
      </c>
    </row>
    <row r="993" spans="2:15" ht="17.25" x14ac:dyDescent="0.35">
      <c r="B993" s="172">
        <f t="shared" si="92"/>
        <v>985</v>
      </c>
      <c r="C993" s="173">
        <v>2</v>
      </c>
      <c r="D993" s="173">
        <v>11</v>
      </c>
      <c r="E993" s="174">
        <v>1</v>
      </c>
      <c r="F993" s="3">
        <f t="shared" si="91"/>
        <v>24.8</v>
      </c>
      <c r="G993" s="3">
        <f t="shared" si="93"/>
        <v>19.939999999999998</v>
      </c>
      <c r="H993" s="3">
        <f t="shared" si="94"/>
        <v>51.980000000000004</v>
      </c>
      <c r="I993" s="3">
        <f t="shared" si="95"/>
        <v>46.04</v>
      </c>
      <c r="J993" s="3">
        <f t="shared" si="96"/>
        <v>26.96</v>
      </c>
      <c r="K993" s="191">
        <v>-4</v>
      </c>
      <c r="L993" s="3">
        <v>-6.7</v>
      </c>
      <c r="M993" s="191">
        <v>11.1</v>
      </c>
      <c r="N993" s="191">
        <v>7.8</v>
      </c>
      <c r="O993" s="191">
        <v>-2.8</v>
      </c>
    </row>
    <row r="994" spans="2:15" ht="17.25" x14ac:dyDescent="0.35">
      <c r="B994" s="172">
        <f t="shared" si="92"/>
        <v>986</v>
      </c>
      <c r="C994" s="173">
        <v>2</v>
      </c>
      <c r="D994" s="173">
        <v>11</v>
      </c>
      <c r="E994" s="174">
        <v>2</v>
      </c>
      <c r="F994" s="3">
        <f t="shared" si="91"/>
        <v>24.8</v>
      </c>
      <c r="G994" s="3">
        <f t="shared" si="93"/>
        <v>18.86</v>
      </c>
      <c r="H994" s="3">
        <f t="shared" si="94"/>
        <v>46.04</v>
      </c>
      <c r="I994" s="3">
        <f t="shared" si="95"/>
        <v>48.019999999999996</v>
      </c>
      <c r="J994" s="3">
        <f t="shared" si="96"/>
        <v>33.08</v>
      </c>
      <c r="K994" s="191">
        <v>-4</v>
      </c>
      <c r="L994" s="3">
        <v>-7.3</v>
      </c>
      <c r="M994" s="191">
        <v>7.8</v>
      </c>
      <c r="N994" s="191">
        <v>8.9</v>
      </c>
      <c r="O994" s="191">
        <v>0.6</v>
      </c>
    </row>
    <row r="995" spans="2:15" ht="17.25" x14ac:dyDescent="0.35">
      <c r="B995" s="172">
        <f t="shared" si="92"/>
        <v>987</v>
      </c>
      <c r="C995" s="173">
        <v>2</v>
      </c>
      <c r="D995" s="173">
        <v>11</v>
      </c>
      <c r="E995" s="174">
        <v>3</v>
      </c>
      <c r="F995" s="3">
        <f t="shared" si="91"/>
        <v>23</v>
      </c>
      <c r="G995" s="3">
        <f t="shared" si="93"/>
        <v>17.96</v>
      </c>
      <c r="H995" s="3">
        <f t="shared" si="94"/>
        <v>44.06</v>
      </c>
      <c r="I995" s="3">
        <f t="shared" si="95"/>
        <v>46.94</v>
      </c>
      <c r="J995" s="3">
        <f t="shared" si="96"/>
        <v>30.02</v>
      </c>
      <c r="K995" s="191">
        <v>-5</v>
      </c>
      <c r="L995" s="3">
        <v>-7.8</v>
      </c>
      <c r="M995" s="191">
        <v>6.7</v>
      </c>
      <c r="N995" s="191">
        <v>8.3000000000000007</v>
      </c>
      <c r="O995" s="191">
        <v>-1.1000000000000001</v>
      </c>
    </row>
    <row r="996" spans="2:15" ht="17.25" x14ac:dyDescent="0.35">
      <c r="B996" s="172">
        <f t="shared" si="92"/>
        <v>988</v>
      </c>
      <c r="C996" s="173">
        <v>2</v>
      </c>
      <c r="D996" s="173">
        <v>11</v>
      </c>
      <c r="E996" s="174">
        <v>4</v>
      </c>
      <c r="F996" s="3">
        <f t="shared" si="91"/>
        <v>24.8</v>
      </c>
      <c r="G996" s="3">
        <f t="shared" si="93"/>
        <v>17.96</v>
      </c>
      <c r="H996" s="3">
        <f t="shared" si="94"/>
        <v>46.04</v>
      </c>
      <c r="I996" s="3">
        <f t="shared" si="95"/>
        <v>46.94</v>
      </c>
      <c r="J996" s="3">
        <f t="shared" si="96"/>
        <v>28.04</v>
      </c>
      <c r="K996" s="191">
        <v>-4</v>
      </c>
      <c r="L996" s="3">
        <v>-7.8</v>
      </c>
      <c r="M996" s="191">
        <v>7.8</v>
      </c>
      <c r="N996" s="191">
        <v>8.3000000000000007</v>
      </c>
      <c r="O996" s="191">
        <v>-2.2000000000000002</v>
      </c>
    </row>
    <row r="997" spans="2:15" ht="17.25" x14ac:dyDescent="0.35">
      <c r="B997" s="172">
        <f t="shared" si="92"/>
        <v>989</v>
      </c>
      <c r="C997" s="173">
        <v>2</v>
      </c>
      <c r="D997" s="173">
        <v>11</v>
      </c>
      <c r="E997" s="174">
        <v>5</v>
      </c>
      <c r="F997" s="3">
        <f t="shared" si="91"/>
        <v>24.8</v>
      </c>
      <c r="G997" s="3">
        <f t="shared" si="93"/>
        <v>15.98</v>
      </c>
      <c r="H997" s="3">
        <f t="shared" si="94"/>
        <v>44.06</v>
      </c>
      <c r="I997" s="3">
        <f t="shared" si="95"/>
        <v>44.06</v>
      </c>
      <c r="J997" s="3">
        <f t="shared" si="96"/>
        <v>26.060000000000002</v>
      </c>
      <c r="K997" s="191">
        <v>-4</v>
      </c>
      <c r="L997" s="3">
        <v>-8.9</v>
      </c>
      <c r="M997" s="191">
        <v>6.7</v>
      </c>
      <c r="N997" s="191">
        <v>6.7</v>
      </c>
      <c r="O997" s="191">
        <v>-3.3</v>
      </c>
    </row>
    <row r="998" spans="2:15" ht="17.25" x14ac:dyDescent="0.35">
      <c r="B998" s="172">
        <f t="shared" si="92"/>
        <v>990</v>
      </c>
      <c r="C998" s="173">
        <v>2</v>
      </c>
      <c r="D998" s="173">
        <v>11</v>
      </c>
      <c r="E998" s="174">
        <v>6</v>
      </c>
      <c r="F998" s="3">
        <f t="shared" si="91"/>
        <v>23</v>
      </c>
      <c r="G998" s="3">
        <f t="shared" si="93"/>
        <v>14.899999999999999</v>
      </c>
      <c r="H998" s="3">
        <f t="shared" si="94"/>
        <v>44.06</v>
      </c>
      <c r="I998" s="3">
        <f t="shared" si="95"/>
        <v>42.08</v>
      </c>
      <c r="J998" s="3">
        <f t="shared" si="96"/>
        <v>24.98</v>
      </c>
      <c r="K998" s="191">
        <v>-5</v>
      </c>
      <c r="L998" s="3">
        <v>-9.5</v>
      </c>
      <c r="M998" s="191">
        <v>6.7</v>
      </c>
      <c r="N998" s="191">
        <v>5.6</v>
      </c>
      <c r="O998" s="191">
        <v>-3.9</v>
      </c>
    </row>
    <row r="999" spans="2:15" ht="17.25" x14ac:dyDescent="0.35">
      <c r="B999" s="172">
        <f t="shared" si="92"/>
        <v>991</v>
      </c>
      <c r="C999" s="173">
        <v>2</v>
      </c>
      <c r="D999" s="173">
        <v>11</v>
      </c>
      <c r="E999" s="174">
        <v>7</v>
      </c>
      <c r="F999" s="3">
        <f t="shared" si="91"/>
        <v>21.2</v>
      </c>
      <c r="G999" s="3">
        <f t="shared" si="93"/>
        <v>14.899999999999999</v>
      </c>
      <c r="H999" s="3">
        <f t="shared" si="94"/>
        <v>46.04</v>
      </c>
      <c r="I999" s="3">
        <f t="shared" si="95"/>
        <v>41</v>
      </c>
      <c r="J999" s="3">
        <f t="shared" si="96"/>
        <v>24.98</v>
      </c>
      <c r="K999" s="191">
        <v>-6</v>
      </c>
      <c r="L999" s="3">
        <v>-9.5</v>
      </c>
      <c r="M999" s="191">
        <v>7.8</v>
      </c>
      <c r="N999" s="191">
        <v>5</v>
      </c>
      <c r="O999" s="191">
        <v>-3.9</v>
      </c>
    </row>
    <row r="1000" spans="2:15" ht="17.25" x14ac:dyDescent="0.35">
      <c r="B1000" s="172">
        <f t="shared" si="92"/>
        <v>992</v>
      </c>
      <c r="C1000" s="173">
        <v>2</v>
      </c>
      <c r="D1000" s="173">
        <v>11</v>
      </c>
      <c r="E1000" s="174">
        <v>8</v>
      </c>
      <c r="F1000" s="3">
        <f t="shared" si="91"/>
        <v>21.2</v>
      </c>
      <c r="G1000" s="3">
        <f t="shared" si="93"/>
        <v>19.939999999999998</v>
      </c>
      <c r="H1000" s="3">
        <f t="shared" si="94"/>
        <v>48.019999999999996</v>
      </c>
      <c r="I1000" s="3">
        <f t="shared" si="95"/>
        <v>39.92</v>
      </c>
      <c r="J1000" s="3">
        <f t="shared" si="96"/>
        <v>28.94</v>
      </c>
      <c r="K1000" s="191">
        <v>-6</v>
      </c>
      <c r="L1000" s="3">
        <v>-6.7</v>
      </c>
      <c r="M1000" s="191">
        <v>8.9</v>
      </c>
      <c r="N1000" s="191">
        <v>4.4000000000000004</v>
      </c>
      <c r="O1000" s="191">
        <v>-1.7</v>
      </c>
    </row>
    <row r="1001" spans="2:15" ht="17.25" x14ac:dyDescent="0.35">
      <c r="B1001" s="172">
        <f t="shared" si="92"/>
        <v>993</v>
      </c>
      <c r="C1001" s="173">
        <v>2</v>
      </c>
      <c r="D1001" s="173">
        <v>11</v>
      </c>
      <c r="E1001" s="174">
        <v>9</v>
      </c>
      <c r="F1001" s="3">
        <f t="shared" si="91"/>
        <v>21.2</v>
      </c>
      <c r="G1001" s="3">
        <f t="shared" si="93"/>
        <v>24.98</v>
      </c>
      <c r="H1001" s="3">
        <f t="shared" si="94"/>
        <v>55.040000000000006</v>
      </c>
      <c r="I1001" s="3">
        <f t="shared" si="95"/>
        <v>42.08</v>
      </c>
      <c r="J1001" s="3">
        <f t="shared" si="96"/>
        <v>35.06</v>
      </c>
      <c r="K1001" s="191">
        <v>-6</v>
      </c>
      <c r="L1001" s="3">
        <v>-3.9</v>
      </c>
      <c r="M1001" s="191">
        <v>12.8</v>
      </c>
      <c r="N1001" s="191">
        <v>5.6</v>
      </c>
      <c r="O1001" s="191">
        <v>1.7</v>
      </c>
    </row>
    <row r="1002" spans="2:15" ht="17.25" x14ac:dyDescent="0.35">
      <c r="B1002" s="172">
        <f t="shared" si="92"/>
        <v>994</v>
      </c>
      <c r="C1002" s="173">
        <v>2</v>
      </c>
      <c r="D1002" s="173">
        <v>11</v>
      </c>
      <c r="E1002" s="174">
        <v>10</v>
      </c>
      <c r="F1002" s="3">
        <f t="shared" si="91"/>
        <v>21.2</v>
      </c>
      <c r="G1002" s="3">
        <f t="shared" si="93"/>
        <v>29.84</v>
      </c>
      <c r="H1002" s="3">
        <f t="shared" si="94"/>
        <v>60.08</v>
      </c>
      <c r="I1002" s="3">
        <f t="shared" si="95"/>
        <v>46.94</v>
      </c>
      <c r="J1002" s="3">
        <f t="shared" si="96"/>
        <v>39.92</v>
      </c>
      <c r="K1002" s="191">
        <v>-6</v>
      </c>
      <c r="L1002" s="3">
        <v>-1.2</v>
      </c>
      <c r="M1002" s="191">
        <v>15.6</v>
      </c>
      <c r="N1002" s="191">
        <v>8.3000000000000007</v>
      </c>
      <c r="O1002" s="191">
        <v>4.4000000000000004</v>
      </c>
    </row>
    <row r="1003" spans="2:15" ht="17.25" x14ac:dyDescent="0.35">
      <c r="B1003" s="172">
        <f t="shared" si="92"/>
        <v>995</v>
      </c>
      <c r="C1003" s="173">
        <v>2</v>
      </c>
      <c r="D1003" s="173">
        <v>11</v>
      </c>
      <c r="E1003" s="174">
        <v>11</v>
      </c>
      <c r="F1003" s="3">
        <f t="shared" si="91"/>
        <v>21.2</v>
      </c>
      <c r="G1003" s="3">
        <f t="shared" si="93"/>
        <v>37.94</v>
      </c>
      <c r="H1003" s="3">
        <f t="shared" si="94"/>
        <v>62.96</v>
      </c>
      <c r="I1003" s="3">
        <f t="shared" si="95"/>
        <v>50</v>
      </c>
      <c r="J1003" s="3">
        <f t="shared" si="96"/>
        <v>44.06</v>
      </c>
      <c r="K1003" s="191">
        <v>-6</v>
      </c>
      <c r="L1003" s="3">
        <v>3.3</v>
      </c>
      <c r="M1003" s="191">
        <v>17.2</v>
      </c>
      <c r="N1003" s="191">
        <v>10</v>
      </c>
      <c r="O1003" s="191">
        <v>6.7</v>
      </c>
    </row>
    <row r="1004" spans="2:15" ht="17.25" x14ac:dyDescent="0.35">
      <c r="B1004" s="172">
        <f t="shared" si="92"/>
        <v>996</v>
      </c>
      <c r="C1004" s="173">
        <v>2</v>
      </c>
      <c r="D1004" s="173">
        <v>11</v>
      </c>
      <c r="E1004" s="174">
        <v>12</v>
      </c>
      <c r="F1004" s="3">
        <f t="shared" si="91"/>
        <v>19.399999999999999</v>
      </c>
      <c r="G1004" s="3">
        <f t="shared" si="93"/>
        <v>43.879999999999995</v>
      </c>
      <c r="H1004" s="3">
        <f t="shared" si="94"/>
        <v>66.02</v>
      </c>
      <c r="I1004" s="3">
        <f t="shared" si="95"/>
        <v>51.980000000000004</v>
      </c>
      <c r="J1004" s="3">
        <f t="shared" si="96"/>
        <v>50</v>
      </c>
      <c r="K1004" s="191">
        <v>-7</v>
      </c>
      <c r="L1004" s="3">
        <v>6.6</v>
      </c>
      <c r="M1004" s="191">
        <v>18.899999999999999</v>
      </c>
      <c r="N1004" s="191">
        <v>11.1</v>
      </c>
      <c r="O1004" s="191">
        <v>10</v>
      </c>
    </row>
    <row r="1005" spans="2:15" ht="17.25" x14ac:dyDescent="0.35">
      <c r="B1005" s="172">
        <f t="shared" si="92"/>
        <v>997</v>
      </c>
      <c r="C1005" s="173">
        <v>2</v>
      </c>
      <c r="D1005" s="173">
        <v>11</v>
      </c>
      <c r="E1005" s="174">
        <v>13</v>
      </c>
      <c r="F1005" s="3">
        <f t="shared" si="91"/>
        <v>19.399999999999999</v>
      </c>
      <c r="G1005" s="3">
        <f t="shared" si="93"/>
        <v>46.94</v>
      </c>
      <c r="H1005" s="3">
        <f t="shared" si="94"/>
        <v>68</v>
      </c>
      <c r="I1005" s="3">
        <f t="shared" si="95"/>
        <v>55.040000000000006</v>
      </c>
      <c r="J1005" s="3">
        <f t="shared" si="96"/>
        <v>53.96</v>
      </c>
      <c r="K1005" s="191">
        <v>-7</v>
      </c>
      <c r="L1005" s="3">
        <v>8.3000000000000007</v>
      </c>
      <c r="M1005" s="191">
        <v>20</v>
      </c>
      <c r="N1005" s="191">
        <v>12.8</v>
      </c>
      <c r="O1005" s="191">
        <v>12.2</v>
      </c>
    </row>
    <row r="1006" spans="2:15" ht="17.25" x14ac:dyDescent="0.35">
      <c r="B1006" s="172">
        <f t="shared" si="92"/>
        <v>998</v>
      </c>
      <c r="C1006" s="173">
        <v>2</v>
      </c>
      <c r="D1006" s="173">
        <v>11</v>
      </c>
      <c r="E1006" s="174">
        <v>14</v>
      </c>
      <c r="F1006" s="3">
        <f t="shared" si="91"/>
        <v>19.399999999999999</v>
      </c>
      <c r="G1006" s="3">
        <f t="shared" si="93"/>
        <v>48.92</v>
      </c>
      <c r="H1006" s="3">
        <f t="shared" si="94"/>
        <v>68</v>
      </c>
      <c r="I1006" s="3">
        <f t="shared" si="95"/>
        <v>55.040000000000006</v>
      </c>
      <c r="J1006" s="3">
        <f t="shared" si="96"/>
        <v>57.019999999999996</v>
      </c>
      <c r="K1006" s="191">
        <v>-7</v>
      </c>
      <c r="L1006" s="3">
        <v>9.4</v>
      </c>
      <c r="M1006" s="191">
        <v>20</v>
      </c>
      <c r="N1006" s="191">
        <v>12.8</v>
      </c>
      <c r="O1006" s="191">
        <v>13.9</v>
      </c>
    </row>
    <row r="1007" spans="2:15" ht="17.25" x14ac:dyDescent="0.35">
      <c r="B1007" s="172">
        <f t="shared" si="92"/>
        <v>999</v>
      </c>
      <c r="C1007" s="173">
        <v>2</v>
      </c>
      <c r="D1007" s="173">
        <v>11</v>
      </c>
      <c r="E1007" s="174">
        <v>15</v>
      </c>
      <c r="F1007" s="3">
        <f t="shared" si="91"/>
        <v>17.600000000000001</v>
      </c>
      <c r="G1007" s="3">
        <f t="shared" si="93"/>
        <v>48.92</v>
      </c>
      <c r="H1007" s="3">
        <f t="shared" si="94"/>
        <v>69.080000000000013</v>
      </c>
      <c r="I1007" s="3">
        <f t="shared" si="95"/>
        <v>59</v>
      </c>
      <c r="J1007" s="3">
        <f t="shared" si="96"/>
        <v>57.92</v>
      </c>
      <c r="K1007" s="191">
        <v>-8</v>
      </c>
      <c r="L1007" s="3">
        <v>9.4</v>
      </c>
      <c r="M1007" s="191">
        <v>20.6</v>
      </c>
      <c r="N1007" s="191">
        <v>15</v>
      </c>
      <c r="O1007" s="191">
        <v>14.4</v>
      </c>
    </row>
    <row r="1008" spans="2:15" ht="17.25" x14ac:dyDescent="0.35">
      <c r="B1008" s="172">
        <f t="shared" si="92"/>
        <v>1000</v>
      </c>
      <c r="C1008" s="173">
        <v>2</v>
      </c>
      <c r="D1008" s="173">
        <v>11</v>
      </c>
      <c r="E1008" s="174">
        <v>16</v>
      </c>
      <c r="F1008" s="3">
        <f t="shared" si="91"/>
        <v>15.8</v>
      </c>
      <c r="G1008" s="3">
        <f t="shared" si="93"/>
        <v>47.84</v>
      </c>
      <c r="H1008" s="3">
        <f t="shared" si="94"/>
        <v>68</v>
      </c>
      <c r="I1008" s="3">
        <f t="shared" si="95"/>
        <v>57.019999999999996</v>
      </c>
      <c r="J1008" s="3">
        <f t="shared" si="96"/>
        <v>59</v>
      </c>
      <c r="K1008" s="191">
        <v>-9</v>
      </c>
      <c r="L1008" s="3">
        <v>8.8000000000000007</v>
      </c>
      <c r="M1008" s="191">
        <v>20</v>
      </c>
      <c r="N1008" s="191">
        <v>13.9</v>
      </c>
      <c r="O1008" s="191">
        <v>15</v>
      </c>
    </row>
    <row r="1009" spans="2:15" ht="17.25" x14ac:dyDescent="0.35">
      <c r="B1009" s="172">
        <f t="shared" si="92"/>
        <v>1001</v>
      </c>
      <c r="C1009" s="173">
        <v>2</v>
      </c>
      <c r="D1009" s="173">
        <v>11</v>
      </c>
      <c r="E1009" s="174">
        <v>17</v>
      </c>
      <c r="F1009" s="3">
        <f t="shared" si="91"/>
        <v>14</v>
      </c>
      <c r="G1009" s="3">
        <f t="shared" si="93"/>
        <v>45.86</v>
      </c>
      <c r="H1009" s="3">
        <f t="shared" si="94"/>
        <v>64.039999999999992</v>
      </c>
      <c r="I1009" s="3">
        <f t="shared" si="95"/>
        <v>53.96</v>
      </c>
      <c r="J1009" s="3">
        <f t="shared" si="96"/>
        <v>60.08</v>
      </c>
      <c r="K1009" s="191">
        <v>-10</v>
      </c>
      <c r="L1009" s="3">
        <v>7.7</v>
      </c>
      <c r="M1009" s="191">
        <v>17.8</v>
      </c>
      <c r="N1009" s="191">
        <v>12.2</v>
      </c>
      <c r="O1009" s="191">
        <v>15.6</v>
      </c>
    </row>
    <row r="1010" spans="2:15" ht="17.25" x14ac:dyDescent="0.35">
      <c r="B1010" s="172">
        <f t="shared" si="92"/>
        <v>1002</v>
      </c>
      <c r="C1010" s="173">
        <v>2</v>
      </c>
      <c r="D1010" s="173">
        <v>11</v>
      </c>
      <c r="E1010" s="174">
        <v>18</v>
      </c>
      <c r="F1010" s="3">
        <f t="shared" si="91"/>
        <v>10.399999999999999</v>
      </c>
      <c r="G1010" s="3">
        <f t="shared" si="93"/>
        <v>41.9</v>
      </c>
      <c r="H1010" s="3">
        <f t="shared" si="94"/>
        <v>60.08</v>
      </c>
      <c r="I1010" s="3">
        <f t="shared" si="95"/>
        <v>51.08</v>
      </c>
      <c r="J1010" s="3">
        <f t="shared" si="96"/>
        <v>51.980000000000004</v>
      </c>
      <c r="K1010" s="191">
        <v>-12</v>
      </c>
      <c r="L1010" s="3">
        <v>5.5</v>
      </c>
      <c r="M1010" s="191">
        <v>15.6</v>
      </c>
      <c r="N1010" s="191">
        <v>10.6</v>
      </c>
      <c r="O1010" s="191">
        <v>11.1</v>
      </c>
    </row>
    <row r="1011" spans="2:15" ht="17.25" x14ac:dyDescent="0.35">
      <c r="B1011" s="172">
        <f t="shared" si="92"/>
        <v>1003</v>
      </c>
      <c r="C1011" s="173">
        <v>2</v>
      </c>
      <c r="D1011" s="173">
        <v>11</v>
      </c>
      <c r="E1011" s="174">
        <v>19</v>
      </c>
      <c r="F1011" s="3">
        <f t="shared" si="91"/>
        <v>6.8000000000000007</v>
      </c>
      <c r="G1011" s="3">
        <f t="shared" si="93"/>
        <v>33.979999999999997</v>
      </c>
      <c r="H1011" s="3">
        <f t="shared" si="94"/>
        <v>57.019999999999996</v>
      </c>
      <c r="I1011" s="3">
        <f t="shared" si="95"/>
        <v>48.92</v>
      </c>
      <c r="J1011" s="3">
        <f t="shared" si="96"/>
        <v>48.92</v>
      </c>
      <c r="K1011" s="191">
        <v>-14</v>
      </c>
      <c r="L1011" s="3">
        <v>1.1000000000000001</v>
      </c>
      <c r="M1011" s="191">
        <v>13.9</v>
      </c>
      <c r="N1011" s="191">
        <v>9.4</v>
      </c>
      <c r="O1011" s="191">
        <v>9.4</v>
      </c>
    </row>
    <row r="1012" spans="2:15" ht="17.25" x14ac:dyDescent="0.35">
      <c r="B1012" s="172">
        <f t="shared" si="92"/>
        <v>1004</v>
      </c>
      <c r="C1012" s="173">
        <v>2</v>
      </c>
      <c r="D1012" s="173">
        <v>11</v>
      </c>
      <c r="E1012" s="174">
        <v>20</v>
      </c>
      <c r="F1012" s="3">
        <f t="shared" si="91"/>
        <v>6.8000000000000007</v>
      </c>
      <c r="G1012" s="3">
        <f t="shared" si="93"/>
        <v>29.84</v>
      </c>
      <c r="H1012" s="3">
        <f t="shared" si="94"/>
        <v>53.06</v>
      </c>
      <c r="I1012" s="3">
        <f t="shared" si="95"/>
        <v>48.019999999999996</v>
      </c>
      <c r="J1012" s="3">
        <f t="shared" si="96"/>
        <v>44.06</v>
      </c>
      <c r="K1012" s="191">
        <v>-14</v>
      </c>
      <c r="L1012" s="3">
        <v>-1.2</v>
      </c>
      <c r="M1012" s="191">
        <v>11.7</v>
      </c>
      <c r="N1012" s="191">
        <v>8.9</v>
      </c>
      <c r="O1012" s="191">
        <v>6.7</v>
      </c>
    </row>
    <row r="1013" spans="2:15" ht="17.25" x14ac:dyDescent="0.35">
      <c r="B1013" s="172">
        <f t="shared" si="92"/>
        <v>1005</v>
      </c>
      <c r="C1013" s="173">
        <v>2</v>
      </c>
      <c r="D1013" s="173">
        <v>11</v>
      </c>
      <c r="E1013" s="174">
        <v>21</v>
      </c>
      <c r="F1013" s="3">
        <f t="shared" si="91"/>
        <v>5</v>
      </c>
      <c r="G1013" s="3">
        <f t="shared" si="93"/>
        <v>25.88</v>
      </c>
      <c r="H1013" s="3">
        <f t="shared" si="94"/>
        <v>53.96</v>
      </c>
      <c r="I1013" s="3">
        <f t="shared" si="95"/>
        <v>42.980000000000004</v>
      </c>
      <c r="J1013" s="3">
        <f t="shared" si="96"/>
        <v>41</v>
      </c>
      <c r="K1013" s="191">
        <v>-15</v>
      </c>
      <c r="L1013" s="3">
        <v>-3.4</v>
      </c>
      <c r="M1013" s="191">
        <v>12.2</v>
      </c>
      <c r="N1013" s="191">
        <v>6.1</v>
      </c>
      <c r="O1013" s="191">
        <v>5</v>
      </c>
    </row>
    <row r="1014" spans="2:15" ht="17.25" x14ac:dyDescent="0.35">
      <c r="B1014" s="172">
        <f t="shared" si="92"/>
        <v>1006</v>
      </c>
      <c r="C1014" s="173">
        <v>2</v>
      </c>
      <c r="D1014" s="173">
        <v>11</v>
      </c>
      <c r="E1014" s="174">
        <v>22</v>
      </c>
      <c r="F1014" s="3">
        <f t="shared" si="91"/>
        <v>3.1999999999999993</v>
      </c>
      <c r="G1014" s="3">
        <f t="shared" si="93"/>
        <v>23.9</v>
      </c>
      <c r="H1014" s="3">
        <f t="shared" si="94"/>
        <v>50</v>
      </c>
      <c r="I1014" s="3">
        <f t="shared" si="95"/>
        <v>37.94</v>
      </c>
      <c r="J1014" s="3">
        <f t="shared" si="96"/>
        <v>35.06</v>
      </c>
      <c r="K1014" s="191">
        <v>-16</v>
      </c>
      <c r="L1014" s="3">
        <v>-4.5</v>
      </c>
      <c r="M1014" s="191">
        <v>10</v>
      </c>
      <c r="N1014" s="191">
        <v>3.3</v>
      </c>
      <c r="O1014" s="191">
        <v>1.7</v>
      </c>
    </row>
    <row r="1015" spans="2:15" ht="17.25" x14ac:dyDescent="0.35">
      <c r="B1015" s="172">
        <f t="shared" si="92"/>
        <v>1007</v>
      </c>
      <c r="C1015" s="173">
        <v>2</v>
      </c>
      <c r="D1015" s="173">
        <v>11</v>
      </c>
      <c r="E1015" s="174">
        <v>23</v>
      </c>
      <c r="F1015" s="3">
        <f t="shared" si="91"/>
        <v>1.3999999999999986</v>
      </c>
      <c r="G1015" s="3">
        <f t="shared" si="93"/>
        <v>20.84</v>
      </c>
      <c r="H1015" s="3">
        <f t="shared" si="94"/>
        <v>51.08</v>
      </c>
      <c r="I1015" s="3">
        <f t="shared" si="95"/>
        <v>39.019999999999996</v>
      </c>
      <c r="J1015" s="3">
        <f t="shared" si="96"/>
        <v>37.94</v>
      </c>
      <c r="K1015" s="191">
        <v>-17</v>
      </c>
      <c r="L1015" s="3">
        <v>-6.2</v>
      </c>
      <c r="M1015" s="191">
        <v>10.6</v>
      </c>
      <c r="N1015" s="191">
        <v>3.9</v>
      </c>
      <c r="O1015" s="191">
        <v>3.3</v>
      </c>
    </row>
    <row r="1016" spans="2:15" ht="17.25" x14ac:dyDescent="0.35">
      <c r="B1016" s="172">
        <f t="shared" si="92"/>
        <v>1008</v>
      </c>
      <c r="C1016" s="173">
        <v>2</v>
      </c>
      <c r="D1016" s="173">
        <v>11</v>
      </c>
      <c r="E1016" s="174">
        <v>24</v>
      </c>
      <c r="F1016" s="3">
        <f t="shared" si="91"/>
        <v>1.3999999999999986</v>
      </c>
      <c r="G1016" s="3">
        <f t="shared" si="93"/>
        <v>21.92</v>
      </c>
      <c r="H1016" s="3">
        <f t="shared" si="94"/>
        <v>50</v>
      </c>
      <c r="I1016" s="3">
        <f t="shared" si="95"/>
        <v>33.979999999999997</v>
      </c>
      <c r="J1016" s="3">
        <f t="shared" si="96"/>
        <v>33.979999999999997</v>
      </c>
      <c r="K1016" s="191">
        <v>-17</v>
      </c>
      <c r="L1016" s="3">
        <v>-5.6</v>
      </c>
      <c r="M1016" s="191">
        <v>10</v>
      </c>
      <c r="N1016" s="191">
        <v>1.1000000000000001</v>
      </c>
      <c r="O1016" s="191">
        <v>1.1000000000000001</v>
      </c>
    </row>
    <row r="1017" spans="2:15" ht="17.25" x14ac:dyDescent="0.35">
      <c r="B1017" s="172">
        <f t="shared" si="92"/>
        <v>1009</v>
      </c>
      <c r="C1017" s="173">
        <v>2</v>
      </c>
      <c r="D1017" s="173">
        <v>12</v>
      </c>
      <c r="E1017" s="174">
        <v>1</v>
      </c>
      <c r="F1017" s="3">
        <f t="shared" si="91"/>
        <v>-0.39999999999999858</v>
      </c>
      <c r="G1017" s="3">
        <f t="shared" si="93"/>
        <v>21.92</v>
      </c>
      <c r="H1017" s="3">
        <f t="shared" si="94"/>
        <v>48.92</v>
      </c>
      <c r="I1017" s="3">
        <f t="shared" si="95"/>
        <v>33.979999999999997</v>
      </c>
      <c r="J1017" s="3">
        <f t="shared" si="96"/>
        <v>35.06</v>
      </c>
      <c r="K1017" s="191">
        <v>-18</v>
      </c>
      <c r="L1017" s="3">
        <v>-5.6</v>
      </c>
      <c r="M1017" s="191">
        <v>9.4</v>
      </c>
      <c r="N1017" s="191">
        <v>1.1000000000000001</v>
      </c>
      <c r="O1017" s="191">
        <v>1.7</v>
      </c>
    </row>
    <row r="1018" spans="2:15" ht="17.25" x14ac:dyDescent="0.35">
      <c r="B1018" s="172">
        <f t="shared" si="92"/>
        <v>1010</v>
      </c>
      <c r="C1018" s="173">
        <v>2</v>
      </c>
      <c r="D1018" s="173">
        <v>12</v>
      </c>
      <c r="E1018" s="174">
        <v>2</v>
      </c>
      <c r="F1018" s="3">
        <f t="shared" si="91"/>
        <v>-2.2000000000000028</v>
      </c>
      <c r="G1018" s="3">
        <f t="shared" si="93"/>
        <v>20.84</v>
      </c>
      <c r="H1018" s="3">
        <f t="shared" si="94"/>
        <v>50</v>
      </c>
      <c r="I1018" s="3">
        <f t="shared" si="95"/>
        <v>32</v>
      </c>
      <c r="J1018" s="3">
        <f t="shared" si="96"/>
        <v>33.979999999999997</v>
      </c>
      <c r="K1018" s="191">
        <v>-19</v>
      </c>
      <c r="L1018" s="3">
        <v>-6.2</v>
      </c>
      <c r="M1018" s="191">
        <v>10</v>
      </c>
      <c r="N1018" s="191">
        <v>0</v>
      </c>
      <c r="O1018" s="191">
        <v>1.1000000000000001</v>
      </c>
    </row>
    <row r="1019" spans="2:15" ht="17.25" x14ac:dyDescent="0.35">
      <c r="B1019" s="172">
        <f t="shared" si="92"/>
        <v>1011</v>
      </c>
      <c r="C1019" s="173">
        <v>2</v>
      </c>
      <c r="D1019" s="173">
        <v>12</v>
      </c>
      <c r="E1019" s="174">
        <v>3</v>
      </c>
      <c r="F1019" s="3">
        <f t="shared" si="91"/>
        <v>-2.2000000000000028</v>
      </c>
      <c r="G1019" s="3">
        <f t="shared" si="93"/>
        <v>18.86</v>
      </c>
      <c r="H1019" s="3">
        <f t="shared" si="94"/>
        <v>50</v>
      </c>
      <c r="I1019" s="3">
        <f t="shared" si="95"/>
        <v>33.979999999999997</v>
      </c>
      <c r="J1019" s="3">
        <f t="shared" si="96"/>
        <v>35.06</v>
      </c>
      <c r="K1019" s="191">
        <v>-19</v>
      </c>
      <c r="L1019" s="3">
        <v>-7.3</v>
      </c>
      <c r="M1019" s="191">
        <v>10</v>
      </c>
      <c r="N1019" s="191">
        <v>1.1000000000000001</v>
      </c>
      <c r="O1019" s="191">
        <v>1.7</v>
      </c>
    </row>
    <row r="1020" spans="2:15" ht="17.25" x14ac:dyDescent="0.35">
      <c r="B1020" s="172">
        <f t="shared" si="92"/>
        <v>1012</v>
      </c>
      <c r="C1020" s="173">
        <v>2</v>
      </c>
      <c r="D1020" s="173">
        <v>12</v>
      </c>
      <c r="E1020" s="174">
        <v>4</v>
      </c>
      <c r="F1020" s="3">
        <f t="shared" si="91"/>
        <v>-2.2000000000000028</v>
      </c>
      <c r="G1020" s="3">
        <f t="shared" si="93"/>
        <v>18.86</v>
      </c>
      <c r="H1020" s="3">
        <f t="shared" si="94"/>
        <v>50</v>
      </c>
      <c r="I1020" s="3">
        <f t="shared" si="95"/>
        <v>33.979999999999997</v>
      </c>
      <c r="J1020" s="3">
        <f t="shared" si="96"/>
        <v>30.92</v>
      </c>
      <c r="K1020" s="191">
        <v>-19</v>
      </c>
      <c r="L1020" s="3">
        <v>-7.3</v>
      </c>
      <c r="M1020" s="191">
        <v>10</v>
      </c>
      <c r="N1020" s="191">
        <v>1.1000000000000001</v>
      </c>
      <c r="O1020" s="191">
        <v>-0.6</v>
      </c>
    </row>
    <row r="1021" spans="2:15" ht="17.25" x14ac:dyDescent="0.35">
      <c r="B1021" s="172">
        <f t="shared" si="92"/>
        <v>1013</v>
      </c>
      <c r="C1021" s="173">
        <v>2</v>
      </c>
      <c r="D1021" s="173">
        <v>12</v>
      </c>
      <c r="E1021" s="174">
        <v>5</v>
      </c>
      <c r="F1021" s="3">
        <f t="shared" si="91"/>
        <v>-4</v>
      </c>
      <c r="G1021" s="3">
        <f t="shared" si="93"/>
        <v>17.96</v>
      </c>
      <c r="H1021" s="3">
        <f t="shared" si="94"/>
        <v>48.92</v>
      </c>
      <c r="I1021" s="3">
        <f t="shared" si="95"/>
        <v>33.979999999999997</v>
      </c>
      <c r="J1021" s="3">
        <f t="shared" si="96"/>
        <v>33.979999999999997</v>
      </c>
      <c r="K1021" s="191">
        <v>-20</v>
      </c>
      <c r="L1021" s="3">
        <v>-7.8</v>
      </c>
      <c r="M1021" s="191">
        <v>9.4</v>
      </c>
      <c r="N1021" s="191">
        <v>1.1000000000000001</v>
      </c>
      <c r="O1021" s="191">
        <v>1.1000000000000001</v>
      </c>
    </row>
    <row r="1022" spans="2:15" ht="17.25" x14ac:dyDescent="0.35">
      <c r="B1022" s="172">
        <f t="shared" si="92"/>
        <v>1014</v>
      </c>
      <c r="C1022" s="173">
        <v>2</v>
      </c>
      <c r="D1022" s="173">
        <v>12</v>
      </c>
      <c r="E1022" s="174">
        <v>6</v>
      </c>
      <c r="F1022" s="3">
        <f t="shared" si="91"/>
        <v>-2.2000000000000028</v>
      </c>
      <c r="G1022" s="3">
        <f t="shared" si="93"/>
        <v>17.96</v>
      </c>
      <c r="H1022" s="3">
        <f t="shared" si="94"/>
        <v>48.019999999999996</v>
      </c>
      <c r="I1022" s="3">
        <f t="shared" si="95"/>
        <v>33.979999999999997</v>
      </c>
      <c r="J1022" s="3">
        <f t="shared" si="96"/>
        <v>32</v>
      </c>
      <c r="K1022" s="191">
        <v>-19</v>
      </c>
      <c r="L1022" s="3">
        <v>-7.8</v>
      </c>
      <c r="M1022" s="191">
        <v>8.9</v>
      </c>
      <c r="N1022" s="191">
        <v>1.1000000000000001</v>
      </c>
      <c r="O1022" s="191">
        <v>0</v>
      </c>
    </row>
    <row r="1023" spans="2:15" ht="17.25" x14ac:dyDescent="0.35">
      <c r="B1023" s="172">
        <f t="shared" si="92"/>
        <v>1015</v>
      </c>
      <c r="C1023" s="173">
        <v>2</v>
      </c>
      <c r="D1023" s="173">
        <v>12</v>
      </c>
      <c r="E1023" s="174">
        <v>7</v>
      </c>
      <c r="F1023" s="3">
        <f t="shared" si="91"/>
        <v>-4</v>
      </c>
      <c r="G1023" s="3">
        <f t="shared" si="93"/>
        <v>17.96</v>
      </c>
      <c r="H1023" s="3">
        <f t="shared" si="94"/>
        <v>46.94</v>
      </c>
      <c r="I1023" s="3">
        <f t="shared" si="95"/>
        <v>33.08</v>
      </c>
      <c r="J1023" s="3">
        <f t="shared" si="96"/>
        <v>30.02</v>
      </c>
      <c r="K1023" s="191">
        <v>-20</v>
      </c>
      <c r="L1023" s="3">
        <v>-7.8</v>
      </c>
      <c r="M1023" s="191">
        <v>8.3000000000000007</v>
      </c>
      <c r="N1023" s="191">
        <v>0.6</v>
      </c>
      <c r="O1023" s="191">
        <v>-1.1000000000000001</v>
      </c>
    </row>
    <row r="1024" spans="2:15" ht="17.25" x14ac:dyDescent="0.35">
      <c r="B1024" s="172">
        <f t="shared" si="92"/>
        <v>1016</v>
      </c>
      <c r="C1024" s="173">
        <v>2</v>
      </c>
      <c r="D1024" s="173">
        <v>12</v>
      </c>
      <c r="E1024" s="174">
        <v>8</v>
      </c>
      <c r="F1024" s="3">
        <f t="shared" si="91"/>
        <v>1.3999999999999986</v>
      </c>
      <c r="G1024" s="3">
        <f t="shared" si="93"/>
        <v>20.84</v>
      </c>
      <c r="H1024" s="3">
        <f t="shared" si="94"/>
        <v>50</v>
      </c>
      <c r="I1024" s="3">
        <f t="shared" si="95"/>
        <v>37.04</v>
      </c>
      <c r="J1024" s="3">
        <f t="shared" si="96"/>
        <v>33.979999999999997</v>
      </c>
      <c r="K1024" s="191">
        <v>-17</v>
      </c>
      <c r="L1024" s="3">
        <v>-6.2</v>
      </c>
      <c r="M1024" s="191">
        <v>10</v>
      </c>
      <c r="N1024" s="191">
        <v>2.8</v>
      </c>
      <c r="O1024" s="191">
        <v>1.1000000000000001</v>
      </c>
    </row>
    <row r="1025" spans="2:15" ht="17.25" x14ac:dyDescent="0.35">
      <c r="B1025" s="172">
        <f t="shared" si="92"/>
        <v>1017</v>
      </c>
      <c r="C1025" s="173">
        <v>2</v>
      </c>
      <c r="D1025" s="173">
        <v>12</v>
      </c>
      <c r="E1025" s="174">
        <v>9</v>
      </c>
      <c r="F1025" s="3">
        <f t="shared" si="91"/>
        <v>6.8000000000000007</v>
      </c>
      <c r="G1025" s="3">
        <f t="shared" si="93"/>
        <v>26.96</v>
      </c>
      <c r="H1025" s="3">
        <f t="shared" si="94"/>
        <v>55.94</v>
      </c>
      <c r="I1025" s="3">
        <f t="shared" si="95"/>
        <v>39.019999999999996</v>
      </c>
      <c r="J1025" s="3">
        <f t="shared" si="96"/>
        <v>37.94</v>
      </c>
      <c r="K1025" s="191">
        <v>-14</v>
      </c>
      <c r="L1025" s="3">
        <v>-2.8</v>
      </c>
      <c r="M1025" s="191">
        <v>13.3</v>
      </c>
      <c r="N1025" s="191">
        <v>3.9</v>
      </c>
      <c r="O1025" s="191">
        <v>3.3</v>
      </c>
    </row>
    <row r="1026" spans="2:15" ht="17.25" x14ac:dyDescent="0.35">
      <c r="B1026" s="172">
        <f t="shared" si="92"/>
        <v>1018</v>
      </c>
      <c r="C1026" s="173">
        <v>2</v>
      </c>
      <c r="D1026" s="173">
        <v>12</v>
      </c>
      <c r="E1026" s="174">
        <v>10</v>
      </c>
      <c r="F1026" s="3">
        <f t="shared" si="91"/>
        <v>12.2</v>
      </c>
      <c r="G1026" s="3">
        <f t="shared" si="93"/>
        <v>35.96</v>
      </c>
      <c r="H1026" s="3">
        <f t="shared" si="94"/>
        <v>57.019999999999996</v>
      </c>
      <c r="I1026" s="3">
        <f t="shared" si="95"/>
        <v>44.96</v>
      </c>
      <c r="J1026" s="3">
        <f t="shared" si="96"/>
        <v>44.06</v>
      </c>
      <c r="K1026" s="191">
        <v>-11</v>
      </c>
      <c r="L1026" s="3">
        <v>2.2000000000000002</v>
      </c>
      <c r="M1026" s="191">
        <v>13.9</v>
      </c>
      <c r="N1026" s="191">
        <v>7.2</v>
      </c>
      <c r="O1026" s="191">
        <v>6.7</v>
      </c>
    </row>
    <row r="1027" spans="2:15" ht="17.25" x14ac:dyDescent="0.35">
      <c r="B1027" s="172">
        <f t="shared" si="92"/>
        <v>1019</v>
      </c>
      <c r="C1027" s="173">
        <v>2</v>
      </c>
      <c r="D1027" s="173">
        <v>12</v>
      </c>
      <c r="E1027" s="174">
        <v>11</v>
      </c>
      <c r="F1027" s="3">
        <f t="shared" si="91"/>
        <v>15.8</v>
      </c>
      <c r="G1027" s="3">
        <f t="shared" si="93"/>
        <v>39.92</v>
      </c>
      <c r="H1027" s="3">
        <f t="shared" si="94"/>
        <v>68</v>
      </c>
      <c r="I1027" s="3">
        <f t="shared" si="95"/>
        <v>51.08</v>
      </c>
      <c r="J1027" s="3">
        <f t="shared" si="96"/>
        <v>50</v>
      </c>
      <c r="K1027" s="191">
        <v>-9</v>
      </c>
      <c r="L1027" s="3">
        <v>4.4000000000000004</v>
      </c>
      <c r="M1027" s="191">
        <v>20</v>
      </c>
      <c r="N1027" s="191">
        <v>10.6</v>
      </c>
      <c r="O1027" s="191">
        <v>10</v>
      </c>
    </row>
    <row r="1028" spans="2:15" ht="17.25" x14ac:dyDescent="0.35">
      <c r="B1028" s="172">
        <f t="shared" si="92"/>
        <v>1020</v>
      </c>
      <c r="C1028" s="173">
        <v>2</v>
      </c>
      <c r="D1028" s="173">
        <v>12</v>
      </c>
      <c r="E1028" s="174">
        <v>12</v>
      </c>
      <c r="F1028" s="3">
        <f t="shared" si="91"/>
        <v>17.600000000000001</v>
      </c>
      <c r="G1028" s="3">
        <f t="shared" si="93"/>
        <v>45.86</v>
      </c>
      <c r="H1028" s="3">
        <f t="shared" si="94"/>
        <v>69.080000000000013</v>
      </c>
      <c r="I1028" s="3">
        <f t="shared" si="95"/>
        <v>53.06</v>
      </c>
      <c r="J1028" s="3">
        <f t="shared" si="96"/>
        <v>53.96</v>
      </c>
      <c r="K1028" s="191">
        <v>-8</v>
      </c>
      <c r="L1028" s="3">
        <v>7.7</v>
      </c>
      <c r="M1028" s="191">
        <v>20.6</v>
      </c>
      <c r="N1028" s="191">
        <v>11.7</v>
      </c>
      <c r="O1028" s="191">
        <v>12.2</v>
      </c>
    </row>
    <row r="1029" spans="2:15" ht="17.25" x14ac:dyDescent="0.35">
      <c r="B1029" s="172">
        <f t="shared" si="92"/>
        <v>1021</v>
      </c>
      <c r="C1029" s="173">
        <v>2</v>
      </c>
      <c r="D1029" s="173">
        <v>12</v>
      </c>
      <c r="E1029" s="174">
        <v>13</v>
      </c>
      <c r="F1029" s="3">
        <f t="shared" si="91"/>
        <v>19.399999999999999</v>
      </c>
      <c r="G1029" s="3">
        <f t="shared" si="93"/>
        <v>51.980000000000004</v>
      </c>
      <c r="H1029" s="3">
        <f t="shared" si="94"/>
        <v>69.98</v>
      </c>
      <c r="I1029" s="3">
        <f t="shared" si="95"/>
        <v>53.06</v>
      </c>
      <c r="J1029" s="3">
        <f t="shared" si="96"/>
        <v>60.08</v>
      </c>
      <c r="K1029" s="191">
        <v>-7</v>
      </c>
      <c r="L1029" s="3">
        <v>11.1</v>
      </c>
      <c r="M1029" s="191">
        <v>21.1</v>
      </c>
      <c r="N1029" s="191">
        <v>11.7</v>
      </c>
      <c r="O1029" s="191">
        <v>15.6</v>
      </c>
    </row>
    <row r="1030" spans="2:15" ht="17.25" x14ac:dyDescent="0.35">
      <c r="B1030" s="172">
        <f t="shared" si="92"/>
        <v>1022</v>
      </c>
      <c r="C1030" s="173">
        <v>2</v>
      </c>
      <c r="D1030" s="173">
        <v>12</v>
      </c>
      <c r="E1030" s="174">
        <v>14</v>
      </c>
      <c r="F1030" s="3">
        <f t="shared" si="91"/>
        <v>21.2</v>
      </c>
      <c r="G1030" s="3">
        <f t="shared" si="93"/>
        <v>53.96</v>
      </c>
      <c r="H1030" s="3">
        <f t="shared" si="94"/>
        <v>71.06</v>
      </c>
      <c r="I1030" s="3">
        <f t="shared" si="95"/>
        <v>51.980000000000004</v>
      </c>
      <c r="J1030" s="3">
        <f t="shared" si="96"/>
        <v>62.96</v>
      </c>
      <c r="K1030" s="191">
        <v>-6</v>
      </c>
      <c r="L1030" s="3">
        <v>12.2</v>
      </c>
      <c r="M1030" s="191">
        <v>21.7</v>
      </c>
      <c r="N1030" s="191">
        <v>11.1</v>
      </c>
      <c r="O1030" s="191">
        <v>17.2</v>
      </c>
    </row>
    <row r="1031" spans="2:15" ht="17.25" x14ac:dyDescent="0.35">
      <c r="B1031" s="172">
        <f t="shared" si="92"/>
        <v>1023</v>
      </c>
      <c r="C1031" s="173">
        <v>2</v>
      </c>
      <c r="D1031" s="173">
        <v>12</v>
      </c>
      <c r="E1031" s="174">
        <v>15</v>
      </c>
      <c r="F1031" s="3">
        <f t="shared" si="91"/>
        <v>23</v>
      </c>
      <c r="G1031" s="3">
        <f t="shared" si="93"/>
        <v>55.94</v>
      </c>
      <c r="H1031" s="3">
        <f t="shared" si="94"/>
        <v>69.080000000000013</v>
      </c>
      <c r="I1031" s="3">
        <f t="shared" si="95"/>
        <v>51.980000000000004</v>
      </c>
      <c r="J1031" s="3">
        <f t="shared" si="96"/>
        <v>64.94</v>
      </c>
      <c r="K1031" s="191">
        <v>-5</v>
      </c>
      <c r="L1031" s="3">
        <v>13.3</v>
      </c>
      <c r="M1031" s="191">
        <v>20.6</v>
      </c>
      <c r="N1031" s="191">
        <v>11.1</v>
      </c>
      <c r="O1031" s="191">
        <v>18.3</v>
      </c>
    </row>
    <row r="1032" spans="2:15" ht="17.25" x14ac:dyDescent="0.35">
      <c r="B1032" s="172">
        <f t="shared" si="92"/>
        <v>1024</v>
      </c>
      <c r="C1032" s="173">
        <v>2</v>
      </c>
      <c r="D1032" s="173">
        <v>12</v>
      </c>
      <c r="E1032" s="174">
        <v>16</v>
      </c>
      <c r="F1032" s="3">
        <f t="shared" si="91"/>
        <v>21.2</v>
      </c>
      <c r="G1032" s="3">
        <f t="shared" si="93"/>
        <v>56.84</v>
      </c>
      <c r="H1032" s="3">
        <f t="shared" si="94"/>
        <v>71.06</v>
      </c>
      <c r="I1032" s="3">
        <f t="shared" si="95"/>
        <v>51.980000000000004</v>
      </c>
      <c r="J1032" s="3">
        <f t="shared" si="96"/>
        <v>64.94</v>
      </c>
      <c r="K1032" s="191">
        <v>-6</v>
      </c>
      <c r="L1032" s="3">
        <v>13.8</v>
      </c>
      <c r="M1032" s="191">
        <v>21.7</v>
      </c>
      <c r="N1032" s="191">
        <v>11.1</v>
      </c>
      <c r="O1032" s="191">
        <v>18.3</v>
      </c>
    </row>
    <row r="1033" spans="2:15" ht="17.25" x14ac:dyDescent="0.35">
      <c r="B1033" s="172">
        <f t="shared" si="92"/>
        <v>1025</v>
      </c>
      <c r="C1033" s="173">
        <v>2</v>
      </c>
      <c r="D1033" s="173">
        <v>12</v>
      </c>
      <c r="E1033" s="174">
        <v>17</v>
      </c>
      <c r="F1033" s="3">
        <f t="shared" si="91"/>
        <v>19.399999999999999</v>
      </c>
      <c r="G1033" s="3">
        <f t="shared" si="93"/>
        <v>52.879999999999995</v>
      </c>
      <c r="H1033" s="3">
        <f t="shared" si="94"/>
        <v>69.080000000000013</v>
      </c>
      <c r="I1033" s="3">
        <f t="shared" si="95"/>
        <v>51.08</v>
      </c>
      <c r="J1033" s="3">
        <f t="shared" si="96"/>
        <v>62.96</v>
      </c>
      <c r="K1033" s="191">
        <v>-7</v>
      </c>
      <c r="L1033" s="3">
        <v>11.6</v>
      </c>
      <c r="M1033" s="191">
        <v>20.6</v>
      </c>
      <c r="N1033" s="191">
        <v>10.6</v>
      </c>
      <c r="O1033" s="191">
        <v>17.2</v>
      </c>
    </row>
    <row r="1034" spans="2:15" ht="17.25" x14ac:dyDescent="0.35">
      <c r="B1034" s="172">
        <f t="shared" si="92"/>
        <v>1026</v>
      </c>
      <c r="C1034" s="173">
        <v>2</v>
      </c>
      <c r="D1034" s="173">
        <v>12</v>
      </c>
      <c r="E1034" s="174">
        <v>18</v>
      </c>
      <c r="F1034" s="3">
        <f t="shared" ref="F1034:F1097" si="97">(9/5)*K1034+32</f>
        <v>15.8</v>
      </c>
      <c r="G1034" s="3">
        <f t="shared" si="93"/>
        <v>50</v>
      </c>
      <c r="H1034" s="3">
        <f t="shared" si="94"/>
        <v>62.06</v>
      </c>
      <c r="I1034" s="3">
        <f t="shared" si="95"/>
        <v>48.019999999999996</v>
      </c>
      <c r="J1034" s="3">
        <f t="shared" si="96"/>
        <v>55.94</v>
      </c>
      <c r="K1034" s="191">
        <v>-9</v>
      </c>
      <c r="L1034" s="3">
        <v>10</v>
      </c>
      <c r="M1034" s="191">
        <v>16.7</v>
      </c>
      <c r="N1034" s="191">
        <v>8.9</v>
      </c>
      <c r="O1034" s="191">
        <v>13.3</v>
      </c>
    </row>
    <row r="1035" spans="2:15" ht="17.25" x14ac:dyDescent="0.35">
      <c r="B1035" s="172">
        <f t="shared" ref="B1035:B1098" si="98">B1034+1</f>
        <v>1027</v>
      </c>
      <c r="C1035" s="173">
        <v>2</v>
      </c>
      <c r="D1035" s="173">
        <v>12</v>
      </c>
      <c r="E1035" s="174">
        <v>19</v>
      </c>
      <c r="F1035" s="3">
        <f t="shared" si="97"/>
        <v>12.2</v>
      </c>
      <c r="G1035" s="3">
        <f t="shared" si="93"/>
        <v>33.979999999999997</v>
      </c>
      <c r="H1035" s="3">
        <f t="shared" si="94"/>
        <v>62.96</v>
      </c>
      <c r="I1035" s="3">
        <f t="shared" si="95"/>
        <v>46.04</v>
      </c>
      <c r="J1035" s="3">
        <f t="shared" si="96"/>
        <v>51.08</v>
      </c>
      <c r="K1035" s="191">
        <v>-11</v>
      </c>
      <c r="L1035" s="3">
        <v>1.1000000000000001</v>
      </c>
      <c r="M1035" s="191">
        <v>17.2</v>
      </c>
      <c r="N1035" s="191">
        <v>7.8</v>
      </c>
      <c r="O1035" s="191">
        <v>10.6</v>
      </c>
    </row>
    <row r="1036" spans="2:15" ht="17.25" x14ac:dyDescent="0.35">
      <c r="B1036" s="172">
        <f t="shared" si="98"/>
        <v>1028</v>
      </c>
      <c r="C1036" s="173">
        <v>2</v>
      </c>
      <c r="D1036" s="173">
        <v>12</v>
      </c>
      <c r="E1036" s="174">
        <v>20</v>
      </c>
      <c r="F1036" s="3">
        <f t="shared" si="97"/>
        <v>10.399999999999999</v>
      </c>
      <c r="G1036" s="3">
        <f t="shared" si="93"/>
        <v>28.94</v>
      </c>
      <c r="H1036" s="3">
        <f t="shared" si="94"/>
        <v>60.08</v>
      </c>
      <c r="I1036" s="3">
        <f t="shared" si="95"/>
        <v>44.96</v>
      </c>
      <c r="J1036" s="3">
        <f t="shared" si="96"/>
        <v>50</v>
      </c>
      <c r="K1036" s="191">
        <v>-12</v>
      </c>
      <c r="L1036" s="3">
        <v>-1.7</v>
      </c>
      <c r="M1036" s="191">
        <v>15.6</v>
      </c>
      <c r="N1036" s="191">
        <v>7.2</v>
      </c>
      <c r="O1036" s="191">
        <v>10</v>
      </c>
    </row>
    <row r="1037" spans="2:15" ht="17.25" x14ac:dyDescent="0.35">
      <c r="B1037" s="172">
        <f t="shared" si="98"/>
        <v>1029</v>
      </c>
      <c r="C1037" s="173">
        <v>2</v>
      </c>
      <c r="D1037" s="173">
        <v>12</v>
      </c>
      <c r="E1037" s="174">
        <v>21</v>
      </c>
      <c r="F1037" s="3">
        <f t="shared" si="97"/>
        <v>10.399999999999999</v>
      </c>
      <c r="G1037" s="3">
        <f t="shared" si="93"/>
        <v>25.88</v>
      </c>
      <c r="H1037" s="3">
        <f t="shared" si="94"/>
        <v>57.92</v>
      </c>
      <c r="I1037" s="3">
        <f t="shared" si="95"/>
        <v>44.06</v>
      </c>
      <c r="J1037" s="3">
        <f t="shared" si="96"/>
        <v>46.94</v>
      </c>
      <c r="K1037" s="191">
        <v>-12</v>
      </c>
      <c r="L1037" s="3">
        <v>-3.4</v>
      </c>
      <c r="M1037" s="191">
        <v>14.4</v>
      </c>
      <c r="N1037" s="191">
        <v>6.7</v>
      </c>
      <c r="O1037" s="191">
        <v>8.3000000000000007</v>
      </c>
    </row>
    <row r="1038" spans="2:15" ht="17.25" x14ac:dyDescent="0.35">
      <c r="B1038" s="172">
        <f t="shared" si="98"/>
        <v>1030</v>
      </c>
      <c r="C1038" s="173">
        <v>2</v>
      </c>
      <c r="D1038" s="173">
        <v>12</v>
      </c>
      <c r="E1038" s="174">
        <v>22</v>
      </c>
      <c r="F1038" s="3">
        <f t="shared" si="97"/>
        <v>10.399999999999999</v>
      </c>
      <c r="G1038" s="3">
        <f t="shared" si="93"/>
        <v>26.96</v>
      </c>
      <c r="H1038" s="3">
        <f t="shared" si="94"/>
        <v>57.92</v>
      </c>
      <c r="I1038" s="3">
        <f t="shared" si="95"/>
        <v>44.96</v>
      </c>
      <c r="J1038" s="3">
        <f t="shared" si="96"/>
        <v>44.06</v>
      </c>
      <c r="K1038" s="191">
        <v>-12</v>
      </c>
      <c r="L1038" s="3">
        <v>-2.8</v>
      </c>
      <c r="M1038" s="191">
        <v>14.4</v>
      </c>
      <c r="N1038" s="191">
        <v>7.2</v>
      </c>
      <c r="O1038" s="191">
        <v>6.7</v>
      </c>
    </row>
    <row r="1039" spans="2:15" ht="17.25" x14ac:dyDescent="0.35">
      <c r="B1039" s="172">
        <f t="shared" si="98"/>
        <v>1031</v>
      </c>
      <c r="C1039" s="173">
        <v>2</v>
      </c>
      <c r="D1039" s="173">
        <v>12</v>
      </c>
      <c r="E1039" s="174">
        <v>23</v>
      </c>
      <c r="F1039" s="3">
        <f t="shared" si="97"/>
        <v>10.399999999999999</v>
      </c>
      <c r="G1039" s="3">
        <f t="shared" si="93"/>
        <v>27.86</v>
      </c>
      <c r="H1039" s="3">
        <f t="shared" si="94"/>
        <v>55.94</v>
      </c>
      <c r="I1039" s="3">
        <f t="shared" si="95"/>
        <v>46.04</v>
      </c>
      <c r="J1039" s="3">
        <f t="shared" si="96"/>
        <v>42.08</v>
      </c>
      <c r="K1039" s="191">
        <v>-12</v>
      </c>
      <c r="L1039" s="3">
        <v>-2.2999999999999998</v>
      </c>
      <c r="M1039" s="191">
        <v>13.3</v>
      </c>
      <c r="N1039" s="191">
        <v>7.8</v>
      </c>
      <c r="O1039" s="191">
        <v>5.6</v>
      </c>
    </row>
    <row r="1040" spans="2:15" ht="17.25" x14ac:dyDescent="0.35">
      <c r="B1040" s="172">
        <f t="shared" si="98"/>
        <v>1032</v>
      </c>
      <c r="C1040" s="173">
        <v>2</v>
      </c>
      <c r="D1040" s="173">
        <v>12</v>
      </c>
      <c r="E1040" s="174">
        <v>24</v>
      </c>
      <c r="F1040" s="3">
        <f t="shared" si="97"/>
        <v>12.2</v>
      </c>
      <c r="G1040" s="3">
        <f t="shared" si="93"/>
        <v>24.98</v>
      </c>
      <c r="H1040" s="3">
        <f t="shared" si="94"/>
        <v>55.040000000000006</v>
      </c>
      <c r="I1040" s="3">
        <f t="shared" si="95"/>
        <v>48.019999999999996</v>
      </c>
      <c r="J1040" s="3">
        <f t="shared" si="96"/>
        <v>37.04</v>
      </c>
      <c r="K1040" s="191">
        <v>-11</v>
      </c>
      <c r="L1040" s="3">
        <v>-3.9</v>
      </c>
      <c r="M1040" s="191">
        <v>12.8</v>
      </c>
      <c r="N1040" s="191">
        <v>8.9</v>
      </c>
      <c r="O1040" s="191">
        <v>2.8</v>
      </c>
    </row>
    <row r="1041" spans="2:15" ht="17.25" x14ac:dyDescent="0.35">
      <c r="B1041" s="172">
        <f t="shared" si="98"/>
        <v>1033</v>
      </c>
      <c r="C1041" s="173">
        <v>2</v>
      </c>
      <c r="D1041" s="173">
        <v>13</v>
      </c>
      <c r="E1041" s="174">
        <v>1</v>
      </c>
      <c r="F1041" s="3">
        <f t="shared" si="97"/>
        <v>12.2</v>
      </c>
      <c r="G1041" s="3">
        <f t="shared" si="93"/>
        <v>25.88</v>
      </c>
      <c r="H1041" s="3">
        <f t="shared" si="94"/>
        <v>53.96</v>
      </c>
      <c r="I1041" s="3">
        <f t="shared" si="95"/>
        <v>46.94</v>
      </c>
      <c r="J1041" s="3">
        <f t="shared" si="96"/>
        <v>37.04</v>
      </c>
      <c r="K1041" s="191">
        <v>-11</v>
      </c>
      <c r="L1041" s="3">
        <v>-3.4</v>
      </c>
      <c r="M1041" s="191">
        <v>12.2</v>
      </c>
      <c r="N1041" s="191">
        <v>8.3000000000000007</v>
      </c>
      <c r="O1041" s="191">
        <v>2.8</v>
      </c>
    </row>
    <row r="1042" spans="2:15" ht="17.25" x14ac:dyDescent="0.35">
      <c r="B1042" s="172">
        <f t="shared" si="98"/>
        <v>1034</v>
      </c>
      <c r="C1042" s="173">
        <v>2</v>
      </c>
      <c r="D1042" s="173">
        <v>13</v>
      </c>
      <c r="E1042" s="174">
        <v>2</v>
      </c>
      <c r="F1042" s="3">
        <f t="shared" si="97"/>
        <v>12.2</v>
      </c>
      <c r="G1042" s="3">
        <f t="shared" si="93"/>
        <v>24.98</v>
      </c>
      <c r="H1042" s="3">
        <f t="shared" si="94"/>
        <v>51.980000000000004</v>
      </c>
      <c r="I1042" s="3">
        <f t="shared" si="95"/>
        <v>46.94</v>
      </c>
      <c r="J1042" s="3">
        <f t="shared" si="96"/>
        <v>35.06</v>
      </c>
      <c r="K1042" s="191">
        <v>-11</v>
      </c>
      <c r="L1042" s="3">
        <v>-3.9</v>
      </c>
      <c r="M1042" s="191">
        <v>11.1</v>
      </c>
      <c r="N1042" s="191">
        <v>8.3000000000000007</v>
      </c>
      <c r="O1042" s="191">
        <v>1.7</v>
      </c>
    </row>
    <row r="1043" spans="2:15" ht="17.25" x14ac:dyDescent="0.35">
      <c r="B1043" s="172">
        <f t="shared" si="98"/>
        <v>1035</v>
      </c>
      <c r="C1043" s="173">
        <v>2</v>
      </c>
      <c r="D1043" s="173">
        <v>13</v>
      </c>
      <c r="E1043" s="174">
        <v>3</v>
      </c>
      <c r="F1043" s="3">
        <f t="shared" si="97"/>
        <v>10.399999999999999</v>
      </c>
      <c r="G1043" s="3">
        <f t="shared" si="93"/>
        <v>20.84</v>
      </c>
      <c r="H1043" s="3">
        <f t="shared" si="94"/>
        <v>51.980000000000004</v>
      </c>
      <c r="I1043" s="3">
        <f t="shared" si="95"/>
        <v>44.06</v>
      </c>
      <c r="J1043" s="3">
        <f t="shared" si="96"/>
        <v>35.06</v>
      </c>
      <c r="K1043" s="191">
        <v>-12</v>
      </c>
      <c r="L1043" s="3">
        <v>-6.2</v>
      </c>
      <c r="M1043" s="191">
        <v>11.1</v>
      </c>
      <c r="N1043" s="191">
        <v>6.7</v>
      </c>
      <c r="O1043" s="191">
        <v>1.7</v>
      </c>
    </row>
    <row r="1044" spans="2:15" ht="17.25" x14ac:dyDescent="0.35">
      <c r="B1044" s="172">
        <f t="shared" si="98"/>
        <v>1036</v>
      </c>
      <c r="C1044" s="173">
        <v>2</v>
      </c>
      <c r="D1044" s="173">
        <v>13</v>
      </c>
      <c r="E1044" s="174">
        <v>4</v>
      </c>
      <c r="F1044" s="3">
        <f t="shared" si="97"/>
        <v>10.399999999999999</v>
      </c>
      <c r="G1044" s="3">
        <f t="shared" si="93"/>
        <v>19.939999999999998</v>
      </c>
      <c r="H1044" s="3">
        <f t="shared" si="94"/>
        <v>51.980000000000004</v>
      </c>
      <c r="I1044" s="3">
        <f t="shared" si="95"/>
        <v>42.980000000000004</v>
      </c>
      <c r="J1044" s="3">
        <f t="shared" si="96"/>
        <v>33.979999999999997</v>
      </c>
      <c r="K1044" s="191">
        <v>-12</v>
      </c>
      <c r="L1044" s="3">
        <v>-6.7</v>
      </c>
      <c r="M1044" s="191">
        <v>11.1</v>
      </c>
      <c r="N1044" s="191">
        <v>6.1</v>
      </c>
      <c r="O1044" s="191">
        <v>1.1000000000000001</v>
      </c>
    </row>
    <row r="1045" spans="2:15" ht="17.25" x14ac:dyDescent="0.35">
      <c r="B1045" s="172">
        <f t="shared" si="98"/>
        <v>1037</v>
      </c>
      <c r="C1045" s="173">
        <v>2</v>
      </c>
      <c r="D1045" s="173">
        <v>13</v>
      </c>
      <c r="E1045" s="174">
        <v>5</v>
      </c>
      <c r="F1045" s="3">
        <f t="shared" si="97"/>
        <v>12.2</v>
      </c>
      <c r="G1045" s="3">
        <f t="shared" si="93"/>
        <v>18.86</v>
      </c>
      <c r="H1045" s="3">
        <f t="shared" si="94"/>
        <v>51.980000000000004</v>
      </c>
      <c r="I1045" s="3">
        <f t="shared" si="95"/>
        <v>42.980000000000004</v>
      </c>
      <c r="J1045" s="3">
        <f t="shared" si="96"/>
        <v>33.979999999999997</v>
      </c>
      <c r="K1045" s="191">
        <v>-11</v>
      </c>
      <c r="L1045" s="3">
        <v>-7.3</v>
      </c>
      <c r="M1045" s="191">
        <v>11.1</v>
      </c>
      <c r="N1045" s="191">
        <v>6.1</v>
      </c>
      <c r="O1045" s="191">
        <v>1.1000000000000001</v>
      </c>
    </row>
    <row r="1046" spans="2:15" ht="17.25" x14ac:dyDescent="0.35">
      <c r="B1046" s="172">
        <f t="shared" si="98"/>
        <v>1038</v>
      </c>
      <c r="C1046" s="173">
        <v>2</v>
      </c>
      <c r="D1046" s="173">
        <v>13</v>
      </c>
      <c r="E1046" s="174">
        <v>6</v>
      </c>
      <c r="F1046" s="3">
        <f t="shared" si="97"/>
        <v>12.2</v>
      </c>
      <c r="G1046" s="3">
        <f t="shared" si="93"/>
        <v>18.86</v>
      </c>
      <c r="H1046" s="3">
        <f t="shared" si="94"/>
        <v>51.08</v>
      </c>
      <c r="I1046" s="3">
        <f t="shared" si="95"/>
        <v>44.06</v>
      </c>
      <c r="J1046" s="3">
        <f t="shared" si="96"/>
        <v>35.06</v>
      </c>
      <c r="K1046" s="191">
        <v>-11</v>
      </c>
      <c r="L1046" s="3">
        <v>-7.3</v>
      </c>
      <c r="M1046" s="191">
        <v>10.6</v>
      </c>
      <c r="N1046" s="191">
        <v>6.7</v>
      </c>
      <c r="O1046" s="191">
        <v>1.7</v>
      </c>
    </row>
    <row r="1047" spans="2:15" ht="17.25" x14ac:dyDescent="0.35">
      <c r="B1047" s="172">
        <f t="shared" si="98"/>
        <v>1039</v>
      </c>
      <c r="C1047" s="173">
        <v>2</v>
      </c>
      <c r="D1047" s="173">
        <v>13</v>
      </c>
      <c r="E1047" s="174">
        <v>7</v>
      </c>
      <c r="F1047" s="3">
        <f t="shared" si="97"/>
        <v>14</v>
      </c>
      <c r="G1047" s="3">
        <f t="shared" si="93"/>
        <v>19.939999999999998</v>
      </c>
      <c r="H1047" s="3">
        <f t="shared" si="94"/>
        <v>51.08</v>
      </c>
      <c r="I1047" s="3">
        <f t="shared" si="95"/>
        <v>42.980000000000004</v>
      </c>
      <c r="J1047" s="3">
        <f t="shared" si="96"/>
        <v>28.04</v>
      </c>
      <c r="K1047" s="191">
        <v>-10</v>
      </c>
      <c r="L1047" s="3">
        <v>-6.7</v>
      </c>
      <c r="M1047" s="191">
        <v>10.6</v>
      </c>
      <c r="N1047" s="191">
        <v>6.1</v>
      </c>
      <c r="O1047" s="191">
        <v>-2.2000000000000002</v>
      </c>
    </row>
    <row r="1048" spans="2:15" ht="17.25" x14ac:dyDescent="0.35">
      <c r="B1048" s="172">
        <f t="shared" si="98"/>
        <v>1040</v>
      </c>
      <c r="C1048" s="173">
        <v>2</v>
      </c>
      <c r="D1048" s="173">
        <v>13</v>
      </c>
      <c r="E1048" s="174">
        <v>8</v>
      </c>
      <c r="F1048" s="3">
        <f t="shared" si="97"/>
        <v>21.2</v>
      </c>
      <c r="G1048" s="3">
        <f t="shared" si="93"/>
        <v>23.9</v>
      </c>
      <c r="H1048" s="3">
        <f t="shared" si="94"/>
        <v>53.06</v>
      </c>
      <c r="I1048" s="3">
        <f t="shared" si="95"/>
        <v>42.980000000000004</v>
      </c>
      <c r="J1048" s="3">
        <f t="shared" si="96"/>
        <v>35.06</v>
      </c>
      <c r="K1048" s="191">
        <v>-6</v>
      </c>
      <c r="L1048" s="3">
        <v>-4.5</v>
      </c>
      <c r="M1048" s="191">
        <v>11.7</v>
      </c>
      <c r="N1048" s="191">
        <v>6.1</v>
      </c>
      <c r="O1048" s="191">
        <v>1.7</v>
      </c>
    </row>
    <row r="1049" spans="2:15" ht="17.25" x14ac:dyDescent="0.35">
      <c r="B1049" s="172">
        <f t="shared" si="98"/>
        <v>1041</v>
      </c>
      <c r="C1049" s="173">
        <v>2</v>
      </c>
      <c r="D1049" s="173">
        <v>13</v>
      </c>
      <c r="E1049" s="174">
        <v>9</v>
      </c>
      <c r="F1049" s="3">
        <f t="shared" si="97"/>
        <v>23</v>
      </c>
      <c r="G1049" s="3">
        <f t="shared" ref="G1049:G1112" si="99">(9/5)*L1049+32</f>
        <v>32</v>
      </c>
      <c r="H1049" s="3">
        <f t="shared" ref="H1049:H1112" si="100">(9/5)*M1049+32</f>
        <v>55.94</v>
      </c>
      <c r="I1049" s="3">
        <f t="shared" ref="I1049:I1112" si="101">(9/5)*N1049+32</f>
        <v>46.94</v>
      </c>
      <c r="J1049" s="3">
        <f t="shared" ref="J1049:J1112" si="102">(9/5)*O1049+32</f>
        <v>42.980000000000004</v>
      </c>
      <c r="K1049" s="191">
        <v>-5</v>
      </c>
      <c r="L1049" s="3">
        <v>0</v>
      </c>
      <c r="M1049" s="191">
        <v>13.3</v>
      </c>
      <c r="N1049" s="191">
        <v>8.3000000000000007</v>
      </c>
      <c r="O1049" s="191">
        <v>6.1</v>
      </c>
    </row>
    <row r="1050" spans="2:15" ht="17.25" x14ac:dyDescent="0.35">
      <c r="B1050" s="172">
        <f t="shared" si="98"/>
        <v>1042</v>
      </c>
      <c r="C1050" s="173">
        <v>2</v>
      </c>
      <c r="D1050" s="173">
        <v>13</v>
      </c>
      <c r="E1050" s="174">
        <v>10</v>
      </c>
      <c r="F1050" s="3">
        <f t="shared" si="97"/>
        <v>28.4</v>
      </c>
      <c r="G1050" s="3">
        <f t="shared" si="99"/>
        <v>38.840000000000003</v>
      </c>
      <c r="H1050" s="3">
        <f t="shared" si="100"/>
        <v>59</v>
      </c>
      <c r="I1050" s="3">
        <f t="shared" si="101"/>
        <v>44.96</v>
      </c>
      <c r="J1050" s="3">
        <f t="shared" si="102"/>
        <v>48.019999999999996</v>
      </c>
      <c r="K1050" s="191">
        <v>-2</v>
      </c>
      <c r="L1050" s="3">
        <v>3.8</v>
      </c>
      <c r="M1050" s="191">
        <v>15</v>
      </c>
      <c r="N1050" s="191">
        <v>7.2</v>
      </c>
      <c r="O1050" s="191">
        <v>8.9</v>
      </c>
    </row>
    <row r="1051" spans="2:15" ht="17.25" x14ac:dyDescent="0.35">
      <c r="B1051" s="172">
        <f t="shared" si="98"/>
        <v>1043</v>
      </c>
      <c r="C1051" s="173">
        <v>2</v>
      </c>
      <c r="D1051" s="173">
        <v>13</v>
      </c>
      <c r="E1051" s="174">
        <v>11</v>
      </c>
      <c r="F1051" s="3">
        <f t="shared" si="97"/>
        <v>32</v>
      </c>
      <c r="G1051" s="3">
        <f t="shared" si="99"/>
        <v>42.980000000000004</v>
      </c>
      <c r="H1051" s="3">
        <f t="shared" si="100"/>
        <v>60.08</v>
      </c>
      <c r="I1051" s="3">
        <f t="shared" si="101"/>
        <v>46.04</v>
      </c>
      <c r="J1051" s="3">
        <f t="shared" si="102"/>
        <v>55.94</v>
      </c>
      <c r="K1051" s="191">
        <v>0</v>
      </c>
      <c r="L1051" s="3">
        <v>6.1</v>
      </c>
      <c r="M1051" s="191">
        <v>15.6</v>
      </c>
      <c r="N1051" s="191">
        <v>7.8</v>
      </c>
      <c r="O1051" s="191">
        <v>13.3</v>
      </c>
    </row>
    <row r="1052" spans="2:15" ht="17.25" x14ac:dyDescent="0.35">
      <c r="B1052" s="172">
        <f t="shared" si="98"/>
        <v>1044</v>
      </c>
      <c r="C1052" s="173">
        <v>2</v>
      </c>
      <c r="D1052" s="173">
        <v>13</v>
      </c>
      <c r="E1052" s="174">
        <v>12</v>
      </c>
      <c r="F1052" s="3">
        <f t="shared" si="97"/>
        <v>35.6</v>
      </c>
      <c r="G1052" s="3">
        <f t="shared" si="99"/>
        <v>50.900000000000006</v>
      </c>
      <c r="H1052" s="3">
        <f t="shared" si="100"/>
        <v>62.96</v>
      </c>
      <c r="I1052" s="3">
        <f t="shared" si="101"/>
        <v>48.92</v>
      </c>
      <c r="J1052" s="3">
        <f t="shared" si="102"/>
        <v>62.06</v>
      </c>
      <c r="K1052" s="191">
        <v>2</v>
      </c>
      <c r="L1052" s="3">
        <v>10.5</v>
      </c>
      <c r="M1052" s="191">
        <v>17.2</v>
      </c>
      <c r="N1052" s="191">
        <v>9.4</v>
      </c>
      <c r="O1052" s="191">
        <v>16.7</v>
      </c>
    </row>
    <row r="1053" spans="2:15" ht="17.25" x14ac:dyDescent="0.35">
      <c r="B1053" s="172">
        <f t="shared" si="98"/>
        <v>1045</v>
      </c>
      <c r="C1053" s="173">
        <v>2</v>
      </c>
      <c r="D1053" s="173">
        <v>13</v>
      </c>
      <c r="E1053" s="174">
        <v>13</v>
      </c>
      <c r="F1053" s="3">
        <f t="shared" si="97"/>
        <v>37.4</v>
      </c>
      <c r="G1053" s="3">
        <f t="shared" si="99"/>
        <v>56.84</v>
      </c>
      <c r="H1053" s="3">
        <f t="shared" si="100"/>
        <v>62.96</v>
      </c>
      <c r="I1053" s="3">
        <f t="shared" si="101"/>
        <v>48.92</v>
      </c>
      <c r="J1053" s="3">
        <f t="shared" si="102"/>
        <v>66.02</v>
      </c>
      <c r="K1053" s="191">
        <v>3</v>
      </c>
      <c r="L1053" s="3">
        <v>13.8</v>
      </c>
      <c r="M1053" s="191">
        <v>17.2</v>
      </c>
      <c r="N1053" s="191">
        <v>9.4</v>
      </c>
      <c r="O1053" s="191">
        <v>18.899999999999999</v>
      </c>
    </row>
    <row r="1054" spans="2:15" ht="17.25" x14ac:dyDescent="0.35">
      <c r="B1054" s="172">
        <f t="shared" si="98"/>
        <v>1046</v>
      </c>
      <c r="C1054" s="173">
        <v>2</v>
      </c>
      <c r="D1054" s="173">
        <v>13</v>
      </c>
      <c r="E1054" s="174">
        <v>14</v>
      </c>
      <c r="F1054" s="3">
        <f t="shared" si="97"/>
        <v>41</v>
      </c>
      <c r="G1054" s="3">
        <f t="shared" si="99"/>
        <v>59.900000000000006</v>
      </c>
      <c r="H1054" s="3">
        <f t="shared" si="100"/>
        <v>62.06</v>
      </c>
      <c r="I1054" s="3">
        <f t="shared" si="101"/>
        <v>44.96</v>
      </c>
      <c r="J1054" s="3">
        <f t="shared" si="102"/>
        <v>68</v>
      </c>
      <c r="K1054" s="191">
        <v>5</v>
      </c>
      <c r="L1054" s="3">
        <v>15.5</v>
      </c>
      <c r="M1054" s="191">
        <v>16.7</v>
      </c>
      <c r="N1054" s="191">
        <v>7.2</v>
      </c>
      <c r="O1054" s="191">
        <v>20</v>
      </c>
    </row>
    <row r="1055" spans="2:15" ht="17.25" x14ac:dyDescent="0.35">
      <c r="B1055" s="172">
        <f t="shared" si="98"/>
        <v>1047</v>
      </c>
      <c r="C1055" s="173">
        <v>2</v>
      </c>
      <c r="D1055" s="173">
        <v>13</v>
      </c>
      <c r="E1055" s="174">
        <v>15</v>
      </c>
      <c r="F1055" s="3">
        <f t="shared" si="97"/>
        <v>41</v>
      </c>
      <c r="G1055" s="3">
        <f t="shared" si="99"/>
        <v>60.980000000000004</v>
      </c>
      <c r="H1055" s="3">
        <f t="shared" si="100"/>
        <v>62.06</v>
      </c>
      <c r="I1055" s="3">
        <f t="shared" si="101"/>
        <v>48.92</v>
      </c>
      <c r="J1055" s="3">
        <f t="shared" si="102"/>
        <v>69.98</v>
      </c>
      <c r="K1055" s="191">
        <v>5</v>
      </c>
      <c r="L1055" s="3">
        <v>16.100000000000001</v>
      </c>
      <c r="M1055" s="191">
        <v>16.7</v>
      </c>
      <c r="N1055" s="191">
        <v>9.4</v>
      </c>
      <c r="O1055" s="191">
        <v>21.1</v>
      </c>
    </row>
    <row r="1056" spans="2:15" ht="17.25" x14ac:dyDescent="0.35">
      <c r="B1056" s="172">
        <f t="shared" si="98"/>
        <v>1048</v>
      </c>
      <c r="C1056" s="173">
        <v>2</v>
      </c>
      <c r="D1056" s="173">
        <v>13</v>
      </c>
      <c r="E1056" s="174">
        <v>16</v>
      </c>
      <c r="F1056" s="3">
        <f t="shared" si="97"/>
        <v>41</v>
      </c>
      <c r="G1056" s="3">
        <f t="shared" si="99"/>
        <v>59</v>
      </c>
      <c r="H1056" s="3">
        <f t="shared" si="100"/>
        <v>60.08</v>
      </c>
      <c r="I1056" s="3">
        <f t="shared" si="101"/>
        <v>39.019999999999996</v>
      </c>
      <c r="J1056" s="3">
        <f t="shared" si="102"/>
        <v>71.06</v>
      </c>
      <c r="K1056" s="191">
        <v>5</v>
      </c>
      <c r="L1056" s="3">
        <v>15</v>
      </c>
      <c r="M1056" s="191">
        <v>15.6</v>
      </c>
      <c r="N1056" s="191">
        <v>3.9</v>
      </c>
      <c r="O1056" s="191">
        <v>21.7</v>
      </c>
    </row>
    <row r="1057" spans="2:15" ht="17.25" x14ac:dyDescent="0.35">
      <c r="B1057" s="172">
        <f t="shared" si="98"/>
        <v>1049</v>
      </c>
      <c r="C1057" s="173">
        <v>2</v>
      </c>
      <c r="D1057" s="173">
        <v>13</v>
      </c>
      <c r="E1057" s="174">
        <v>17</v>
      </c>
      <c r="F1057" s="3">
        <f t="shared" si="97"/>
        <v>39.200000000000003</v>
      </c>
      <c r="G1057" s="3">
        <f t="shared" si="99"/>
        <v>56.84</v>
      </c>
      <c r="H1057" s="3">
        <f t="shared" si="100"/>
        <v>57.019999999999996</v>
      </c>
      <c r="I1057" s="3">
        <f t="shared" si="101"/>
        <v>37.04</v>
      </c>
      <c r="J1057" s="3">
        <f t="shared" si="102"/>
        <v>69.080000000000013</v>
      </c>
      <c r="K1057" s="191">
        <v>4</v>
      </c>
      <c r="L1057" s="3">
        <v>13.8</v>
      </c>
      <c r="M1057" s="191">
        <v>13.9</v>
      </c>
      <c r="N1057" s="191">
        <v>2.8</v>
      </c>
      <c r="O1057" s="191">
        <v>20.6</v>
      </c>
    </row>
    <row r="1058" spans="2:15" ht="17.25" x14ac:dyDescent="0.35">
      <c r="B1058" s="172">
        <f t="shared" si="98"/>
        <v>1050</v>
      </c>
      <c r="C1058" s="173">
        <v>2</v>
      </c>
      <c r="D1058" s="173">
        <v>13</v>
      </c>
      <c r="E1058" s="174">
        <v>18</v>
      </c>
      <c r="F1058" s="3">
        <f t="shared" si="97"/>
        <v>33.799999999999997</v>
      </c>
      <c r="G1058" s="3">
        <f t="shared" si="99"/>
        <v>45.86</v>
      </c>
      <c r="H1058" s="3">
        <f t="shared" si="100"/>
        <v>53.96</v>
      </c>
      <c r="I1058" s="3">
        <f t="shared" si="101"/>
        <v>35.96</v>
      </c>
      <c r="J1058" s="3">
        <f t="shared" si="102"/>
        <v>60.08</v>
      </c>
      <c r="K1058" s="191">
        <v>1</v>
      </c>
      <c r="L1058" s="3">
        <v>7.7</v>
      </c>
      <c r="M1058" s="191">
        <v>12.2</v>
      </c>
      <c r="N1058" s="191">
        <v>2.2000000000000002</v>
      </c>
      <c r="O1058" s="191">
        <v>15.6</v>
      </c>
    </row>
    <row r="1059" spans="2:15" ht="17.25" x14ac:dyDescent="0.35">
      <c r="B1059" s="172">
        <f t="shared" si="98"/>
        <v>1051</v>
      </c>
      <c r="C1059" s="173">
        <v>2</v>
      </c>
      <c r="D1059" s="173">
        <v>13</v>
      </c>
      <c r="E1059" s="174">
        <v>19</v>
      </c>
      <c r="F1059" s="3">
        <f t="shared" si="97"/>
        <v>32</v>
      </c>
      <c r="G1059" s="3">
        <f t="shared" si="99"/>
        <v>36.86</v>
      </c>
      <c r="H1059" s="3">
        <f t="shared" si="100"/>
        <v>51.980000000000004</v>
      </c>
      <c r="I1059" s="3">
        <f t="shared" si="101"/>
        <v>35.96</v>
      </c>
      <c r="J1059" s="3">
        <f t="shared" si="102"/>
        <v>55.94</v>
      </c>
      <c r="K1059" s="191">
        <v>0</v>
      </c>
      <c r="L1059" s="3">
        <v>2.7</v>
      </c>
      <c r="M1059" s="191">
        <v>11.1</v>
      </c>
      <c r="N1059" s="191">
        <v>2.2000000000000002</v>
      </c>
      <c r="O1059" s="191">
        <v>13.3</v>
      </c>
    </row>
    <row r="1060" spans="2:15" ht="17.25" x14ac:dyDescent="0.35">
      <c r="B1060" s="172">
        <f t="shared" si="98"/>
        <v>1052</v>
      </c>
      <c r="C1060" s="173">
        <v>2</v>
      </c>
      <c r="D1060" s="173">
        <v>13</v>
      </c>
      <c r="E1060" s="174">
        <v>20</v>
      </c>
      <c r="F1060" s="3">
        <f t="shared" si="97"/>
        <v>33.799999999999997</v>
      </c>
      <c r="G1060" s="3">
        <f t="shared" si="99"/>
        <v>35.96</v>
      </c>
      <c r="H1060" s="3">
        <f t="shared" si="100"/>
        <v>50</v>
      </c>
      <c r="I1060" s="3">
        <f t="shared" si="101"/>
        <v>35.96</v>
      </c>
      <c r="J1060" s="3">
        <f t="shared" si="102"/>
        <v>53.06</v>
      </c>
      <c r="K1060" s="191">
        <v>1</v>
      </c>
      <c r="L1060" s="3">
        <v>2.2000000000000002</v>
      </c>
      <c r="M1060" s="191">
        <v>10</v>
      </c>
      <c r="N1060" s="191">
        <v>2.2000000000000002</v>
      </c>
      <c r="O1060" s="191">
        <v>11.7</v>
      </c>
    </row>
    <row r="1061" spans="2:15" ht="17.25" x14ac:dyDescent="0.35">
      <c r="B1061" s="172">
        <f t="shared" si="98"/>
        <v>1053</v>
      </c>
      <c r="C1061" s="173">
        <v>2</v>
      </c>
      <c r="D1061" s="173">
        <v>13</v>
      </c>
      <c r="E1061" s="174">
        <v>21</v>
      </c>
      <c r="F1061" s="3">
        <f t="shared" si="97"/>
        <v>30.2</v>
      </c>
      <c r="G1061" s="3">
        <f t="shared" si="99"/>
        <v>32</v>
      </c>
      <c r="H1061" s="3">
        <f t="shared" si="100"/>
        <v>46.94</v>
      </c>
      <c r="I1061" s="3">
        <f t="shared" si="101"/>
        <v>37.04</v>
      </c>
      <c r="J1061" s="3">
        <f t="shared" si="102"/>
        <v>51.08</v>
      </c>
      <c r="K1061" s="191">
        <v>-1</v>
      </c>
      <c r="L1061" s="3">
        <v>0</v>
      </c>
      <c r="M1061" s="191">
        <v>8.3000000000000007</v>
      </c>
      <c r="N1061" s="191">
        <v>2.8</v>
      </c>
      <c r="O1061" s="191">
        <v>10.6</v>
      </c>
    </row>
    <row r="1062" spans="2:15" ht="17.25" x14ac:dyDescent="0.35">
      <c r="B1062" s="172">
        <f t="shared" si="98"/>
        <v>1054</v>
      </c>
      <c r="C1062" s="173">
        <v>2</v>
      </c>
      <c r="D1062" s="173">
        <v>13</v>
      </c>
      <c r="E1062" s="174">
        <v>22</v>
      </c>
      <c r="F1062" s="3">
        <f t="shared" si="97"/>
        <v>24.8</v>
      </c>
      <c r="G1062" s="3">
        <f t="shared" si="99"/>
        <v>28.94</v>
      </c>
      <c r="H1062" s="3">
        <f t="shared" si="100"/>
        <v>44.96</v>
      </c>
      <c r="I1062" s="3">
        <f t="shared" si="101"/>
        <v>35.96</v>
      </c>
      <c r="J1062" s="3">
        <f t="shared" si="102"/>
        <v>44.96</v>
      </c>
      <c r="K1062" s="191">
        <v>-4</v>
      </c>
      <c r="L1062" s="3">
        <v>-1.7</v>
      </c>
      <c r="M1062" s="191">
        <v>7.2</v>
      </c>
      <c r="N1062" s="191">
        <v>2.2000000000000002</v>
      </c>
      <c r="O1062" s="191">
        <v>7.2</v>
      </c>
    </row>
    <row r="1063" spans="2:15" ht="17.25" x14ac:dyDescent="0.35">
      <c r="B1063" s="172">
        <f t="shared" si="98"/>
        <v>1055</v>
      </c>
      <c r="C1063" s="173">
        <v>2</v>
      </c>
      <c r="D1063" s="173">
        <v>13</v>
      </c>
      <c r="E1063" s="174">
        <v>23</v>
      </c>
      <c r="F1063" s="3">
        <f t="shared" si="97"/>
        <v>24.8</v>
      </c>
      <c r="G1063" s="3">
        <f t="shared" si="99"/>
        <v>27.86</v>
      </c>
      <c r="H1063" s="3">
        <f t="shared" si="100"/>
        <v>42.980000000000004</v>
      </c>
      <c r="I1063" s="3">
        <f t="shared" si="101"/>
        <v>35.96</v>
      </c>
      <c r="J1063" s="3">
        <f t="shared" si="102"/>
        <v>44.96</v>
      </c>
      <c r="K1063" s="191">
        <v>-4</v>
      </c>
      <c r="L1063" s="3">
        <v>-2.2999999999999998</v>
      </c>
      <c r="M1063" s="191">
        <v>6.1</v>
      </c>
      <c r="N1063" s="191">
        <v>2.2000000000000002</v>
      </c>
      <c r="O1063" s="191">
        <v>7.2</v>
      </c>
    </row>
    <row r="1064" spans="2:15" ht="17.25" x14ac:dyDescent="0.35">
      <c r="B1064" s="172">
        <f t="shared" si="98"/>
        <v>1056</v>
      </c>
      <c r="C1064" s="173">
        <v>2</v>
      </c>
      <c r="D1064" s="173">
        <v>13</v>
      </c>
      <c r="E1064" s="174">
        <v>24</v>
      </c>
      <c r="F1064" s="3">
        <f t="shared" si="97"/>
        <v>24.8</v>
      </c>
      <c r="G1064" s="3">
        <f t="shared" si="99"/>
        <v>28.94</v>
      </c>
      <c r="H1064" s="3">
        <f t="shared" si="100"/>
        <v>39.92</v>
      </c>
      <c r="I1064" s="3">
        <f t="shared" si="101"/>
        <v>37.04</v>
      </c>
      <c r="J1064" s="3">
        <f t="shared" si="102"/>
        <v>44.06</v>
      </c>
      <c r="K1064" s="191">
        <v>-4</v>
      </c>
      <c r="L1064" s="3">
        <v>-1.7</v>
      </c>
      <c r="M1064" s="191">
        <v>4.4000000000000004</v>
      </c>
      <c r="N1064" s="191">
        <v>2.8</v>
      </c>
      <c r="O1064" s="191">
        <v>6.7</v>
      </c>
    </row>
    <row r="1065" spans="2:15" ht="17.25" x14ac:dyDescent="0.35">
      <c r="B1065" s="172">
        <f t="shared" si="98"/>
        <v>1057</v>
      </c>
      <c r="C1065" s="173">
        <v>2</v>
      </c>
      <c r="D1065" s="173">
        <v>14</v>
      </c>
      <c r="E1065" s="174">
        <v>1</v>
      </c>
      <c r="F1065" s="3">
        <f t="shared" si="97"/>
        <v>24.8</v>
      </c>
      <c r="G1065" s="3">
        <f t="shared" si="99"/>
        <v>27.86</v>
      </c>
      <c r="H1065" s="3">
        <f t="shared" si="100"/>
        <v>35.96</v>
      </c>
      <c r="I1065" s="3">
        <f t="shared" si="101"/>
        <v>37.94</v>
      </c>
      <c r="J1065" s="3">
        <f t="shared" si="102"/>
        <v>37.94</v>
      </c>
      <c r="K1065" s="191">
        <v>-4</v>
      </c>
      <c r="L1065" s="3">
        <v>-2.2999999999999998</v>
      </c>
      <c r="M1065" s="191">
        <v>2.2000000000000002</v>
      </c>
      <c r="N1065" s="191">
        <v>3.3</v>
      </c>
      <c r="O1065" s="191">
        <v>3.3</v>
      </c>
    </row>
    <row r="1066" spans="2:15" ht="17.25" x14ac:dyDescent="0.35">
      <c r="B1066" s="172">
        <f t="shared" si="98"/>
        <v>1058</v>
      </c>
      <c r="C1066" s="173">
        <v>2</v>
      </c>
      <c r="D1066" s="173">
        <v>14</v>
      </c>
      <c r="E1066" s="174">
        <v>2</v>
      </c>
      <c r="F1066" s="3">
        <f t="shared" si="97"/>
        <v>24.8</v>
      </c>
      <c r="G1066" s="3">
        <f t="shared" si="99"/>
        <v>28.94</v>
      </c>
      <c r="H1066" s="3">
        <f t="shared" si="100"/>
        <v>35.06</v>
      </c>
      <c r="I1066" s="3">
        <f t="shared" si="101"/>
        <v>35.96</v>
      </c>
      <c r="J1066" s="3">
        <f t="shared" si="102"/>
        <v>35.06</v>
      </c>
      <c r="K1066" s="191">
        <v>-4</v>
      </c>
      <c r="L1066" s="3">
        <v>-1.7</v>
      </c>
      <c r="M1066" s="191">
        <v>1.7</v>
      </c>
      <c r="N1066" s="191">
        <v>2.2000000000000002</v>
      </c>
      <c r="O1066" s="191">
        <v>1.7</v>
      </c>
    </row>
    <row r="1067" spans="2:15" ht="17.25" x14ac:dyDescent="0.35">
      <c r="B1067" s="172">
        <f t="shared" si="98"/>
        <v>1059</v>
      </c>
      <c r="C1067" s="173">
        <v>2</v>
      </c>
      <c r="D1067" s="173">
        <v>14</v>
      </c>
      <c r="E1067" s="174">
        <v>3</v>
      </c>
      <c r="F1067" s="3">
        <f t="shared" si="97"/>
        <v>23</v>
      </c>
      <c r="G1067" s="3">
        <f t="shared" si="99"/>
        <v>28.94</v>
      </c>
      <c r="H1067" s="3">
        <f t="shared" si="100"/>
        <v>35.06</v>
      </c>
      <c r="I1067" s="3">
        <f t="shared" si="101"/>
        <v>35.96</v>
      </c>
      <c r="J1067" s="3">
        <f t="shared" si="102"/>
        <v>30.02</v>
      </c>
      <c r="K1067" s="191">
        <v>-5</v>
      </c>
      <c r="L1067" s="3">
        <v>-1.7</v>
      </c>
      <c r="M1067" s="191">
        <v>1.7</v>
      </c>
      <c r="N1067" s="191">
        <v>2.2000000000000002</v>
      </c>
      <c r="O1067" s="191">
        <v>-1.1000000000000001</v>
      </c>
    </row>
    <row r="1068" spans="2:15" ht="17.25" x14ac:dyDescent="0.35">
      <c r="B1068" s="172">
        <f t="shared" si="98"/>
        <v>1060</v>
      </c>
      <c r="C1068" s="173">
        <v>2</v>
      </c>
      <c r="D1068" s="173">
        <v>14</v>
      </c>
      <c r="E1068" s="174">
        <v>4</v>
      </c>
      <c r="F1068" s="3">
        <f t="shared" si="97"/>
        <v>23</v>
      </c>
      <c r="G1068" s="3">
        <f t="shared" si="99"/>
        <v>26.96</v>
      </c>
      <c r="H1068" s="3">
        <f t="shared" si="100"/>
        <v>33.979999999999997</v>
      </c>
      <c r="I1068" s="3">
        <f t="shared" si="101"/>
        <v>33.979999999999997</v>
      </c>
      <c r="J1068" s="3">
        <f t="shared" si="102"/>
        <v>35.06</v>
      </c>
      <c r="K1068" s="191">
        <v>-5</v>
      </c>
      <c r="L1068" s="3">
        <v>-2.8</v>
      </c>
      <c r="M1068" s="191">
        <v>1.1000000000000001</v>
      </c>
      <c r="N1068" s="191">
        <v>1.1000000000000001</v>
      </c>
      <c r="O1068" s="191">
        <v>1.7</v>
      </c>
    </row>
    <row r="1069" spans="2:15" ht="17.25" x14ac:dyDescent="0.35">
      <c r="B1069" s="172">
        <f t="shared" si="98"/>
        <v>1061</v>
      </c>
      <c r="C1069" s="173">
        <v>2</v>
      </c>
      <c r="D1069" s="173">
        <v>14</v>
      </c>
      <c r="E1069" s="174">
        <v>5</v>
      </c>
      <c r="F1069" s="3">
        <f t="shared" si="97"/>
        <v>23</v>
      </c>
      <c r="G1069" s="3">
        <f t="shared" si="99"/>
        <v>25.88</v>
      </c>
      <c r="H1069" s="3">
        <f t="shared" si="100"/>
        <v>33.979999999999997</v>
      </c>
      <c r="I1069" s="3">
        <f t="shared" si="101"/>
        <v>33.08</v>
      </c>
      <c r="J1069" s="3">
        <f t="shared" si="102"/>
        <v>32</v>
      </c>
      <c r="K1069" s="191">
        <v>-5</v>
      </c>
      <c r="L1069" s="3">
        <v>-3.4</v>
      </c>
      <c r="M1069" s="191">
        <v>1.1000000000000001</v>
      </c>
      <c r="N1069" s="191">
        <v>0.6</v>
      </c>
      <c r="O1069" s="191">
        <v>0</v>
      </c>
    </row>
    <row r="1070" spans="2:15" ht="17.25" x14ac:dyDescent="0.35">
      <c r="B1070" s="172">
        <f t="shared" si="98"/>
        <v>1062</v>
      </c>
      <c r="C1070" s="173">
        <v>2</v>
      </c>
      <c r="D1070" s="173">
        <v>14</v>
      </c>
      <c r="E1070" s="174">
        <v>6</v>
      </c>
      <c r="F1070" s="3">
        <f t="shared" si="97"/>
        <v>23</v>
      </c>
      <c r="G1070" s="3">
        <f t="shared" si="99"/>
        <v>26.96</v>
      </c>
      <c r="H1070" s="3">
        <f t="shared" si="100"/>
        <v>33.08</v>
      </c>
      <c r="I1070" s="3">
        <f t="shared" si="101"/>
        <v>33.08</v>
      </c>
      <c r="J1070" s="3">
        <f t="shared" si="102"/>
        <v>30.02</v>
      </c>
      <c r="K1070" s="191">
        <v>-5</v>
      </c>
      <c r="L1070" s="3">
        <v>-2.8</v>
      </c>
      <c r="M1070" s="191">
        <v>0.6</v>
      </c>
      <c r="N1070" s="191">
        <v>0.6</v>
      </c>
      <c r="O1070" s="191">
        <v>-1.1000000000000001</v>
      </c>
    </row>
    <row r="1071" spans="2:15" ht="17.25" x14ac:dyDescent="0.35">
      <c r="B1071" s="172">
        <f t="shared" si="98"/>
        <v>1063</v>
      </c>
      <c r="C1071" s="173">
        <v>2</v>
      </c>
      <c r="D1071" s="173">
        <v>14</v>
      </c>
      <c r="E1071" s="174">
        <v>7</v>
      </c>
      <c r="F1071" s="3">
        <f t="shared" si="97"/>
        <v>21.2</v>
      </c>
      <c r="G1071" s="3">
        <f t="shared" si="99"/>
        <v>30.92</v>
      </c>
      <c r="H1071" s="3">
        <f t="shared" si="100"/>
        <v>33.08</v>
      </c>
      <c r="I1071" s="3">
        <f t="shared" si="101"/>
        <v>28.94</v>
      </c>
      <c r="J1071" s="3">
        <f t="shared" si="102"/>
        <v>32</v>
      </c>
      <c r="K1071" s="191">
        <v>-6</v>
      </c>
      <c r="L1071" s="3">
        <v>-0.6</v>
      </c>
      <c r="M1071" s="191">
        <v>0.6</v>
      </c>
      <c r="N1071" s="191">
        <v>-1.7</v>
      </c>
      <c r="O1071" s="191">
        <v>0</v>
      </c>
    </row>
    <row r="1072" spans="2:15" ht="17.25" x14ac:dyDescent="0.35">
      <c r="B1072" s="172">
        <f t="shared" si="98"/>
        <v>1064</v>
      </c>
      <c r="C1072" s="173">
        <v>2</v>
      </c>
      <c r="D1072" s="173">
        <v>14</v>
      </c>
      <c r="E1072" s="174">
        <v>8</v>
      </c>
      <c r="F1072" s="3">
        <f t="shared" si="97"/>
        <v>24.8</v>
      </c>
      <c r="G1072" s="3">
        <f t="shared" si="99"/>
        <v>32</v>
      </c>
      <c r="H1072" s="3">
        <f t="shared" si="100"/>
        <v>35.06</v>
      </c>
      <c r="I1072" s="3">
        <f t="shared" si="101"/>
        <v>30.02</v>
      </c>
      <c r="J1072" s="3">
        <f t="shared" si="102"/>
        <v>37.94</v>
      </c>
      <c r="K1072" s="191">
        <v>-4</v>
      </c>
      <c r="L1072" s="3">
        <v>0</v>
      </c>
      <c r="M1072" s="191">
        <v>1.7</v>
      </c>
      <c r="N1072" s="191">
        <v>-1.1000000000000001</v>
      </c>
      <c r="O1072" s="191">
        <v>3.3</v>
      </c>
    </row>
    <row r="1073" spans="2:15" ht="17.25" x14ac:dyDescent="0.35">
      <c r="B1073" s="172">
        <f t="shared" si="98"/>
        <v>1065</v>
      </c>
      <c r="C1073" s="173">
        <v>2</v>
      </c>
      <c r="D1073" s="173">
        <v>14</v>
      </c>
      <c r="E1073" s="174">
        <v>9</v>
      </c>
      <c r="F1073" s="3">
        <f t="shared" si="97"/>
        <v>32</v>
      </c>
      <c r="G1073" s="3">
        <f t="shared" si="99"/>
        <v>48.92</v>
      </c>
      <c r="H1073" s="3">
        <f t="shared" si="100"/>
        <v>35.96</v>
      </c>
      <c r="I1073" s="3">
        <f t="shared" si="101"/>
        <v>35.96</v>
      </c>
      <c r="J1073" s="3">
        <f t="shared" si="102"/>
        <v>44.06</v>
      </c>
      <c r="K1073" s="191">
        <v>0</v>
      </c>
      <c r="L1073" s="3">
        <v>9.4</v>
      </c>
      <c r="M1073" s="191">
        <v>2.2000000000000002</v>
      </c>
      <c r="N1073" s="191">
        <v>2.2000000000000002</v>
      </c>
      <c r="O1073" s="191">
        <v>6.7</v>
      </c>
    </row>
    <row r="1074" spans="2:15" ht="17.25" x14ac:dyDescent="0.35">
      <c r="B1074" s="172">
        <f t="shared" si="98"/>
        <v>1066</v>
      </c>
      <c r="C1074" s="173">
        <v>2</v>
      </c>
      <c r="D1074" s="173">
        <v>14</v>
      </c>
      <c r="E1074" s="174">
        <v>10</v>
      </c>
      <c r="F1074" s="3">
        <f t="shared" si="97"/>
        <v>37.4</v>
      </c>
      <c r="G1074" s="3">
        <f t="shared" si="99"/>
        <v>52.879999999999995</v>
      </c>
      <c r="H1074" s="3">
        <f t="shared" si="100"/>
        <v>37.94</v>
      </c>
      <c r="I1074" s="3">
        <f t="shared" si="101"/>
        <v>39.92</v>
      </c>
      <c r="J1074" s="3">
        <f t="shared" si="102"/>
        <v>50</v>
      </c>
      <c r="K1074" s="191">
        <v>3</v>
      </c>
      <c r="L1074" s="3">
        <v>11.6</v>
      </c>
      <c r="M1074" s="191">
        <v>3.3</v>
      </c>
      <c r="N1074" s="191">
        <v>4.4000000000000004</v>
      </c>
      <c r="O1074" s="191">
        <v>10</v>
      </c>
    </row>
    <row r="1075" spans="2:15" ht="17.25" x14ac:dyDescent="0.35">
      <c r="B1075" s="172">
        <f t="shared" si="98"/>
        <v>1067</v>
      </c>
      <c r="C1075" s="173">
        <v>2</v>
      </c>
      <c r="D1075" s="173">
        <v>14</v>
      </c>
      <c r="E1075" s="174">
        <v>11</v>
      </c>
      <c r="F1075" s="3">
        <f t="shared" si="97"/>
        <v>41</v>
      </c>
      <c r="G1075" s="3">
        <f t="shared" si="99"/>
        <v>52.879999999999995</v>
      </c>
      <c r="H1075" s="3">
        <f t="shared" si="100"/>
        <v>37.94</v>
      </c>
      <c r="I1075" s="3">
        <f t="shared" si="101"/>
        <v>42.08</v>
      </c>
      <c r="J1075" s="3">
        <f t="shared" si="102"/>
        <v>59</v>
      </c>
      <c r="K1075" s="191">
        <v>5</v>
      </c>
      <c r="L1075" s="3">
        <v>11.6</v>
      </c>
      <c r="M1075" s="191">
        <v>3.3</v>
      </c>
      <c r="N1075" s="191">
        <v>5.6</v>
      </c>
      <c r="O1075" s="191">
        <v>15</v>
      </c>
    </row>
    <row r="1076" spans="2:15" ht="17.25" x14ac:dyDescent="0.35">
      <c r="B1076" s="172">
        <f t="shared" si="98"/>
        <v>1068</v>
      </c>
      <c r="C1076" s="173">
        <v>2</v>
      </c>
      <c r="D1076" s="173">
        <v>14</v>
      </c>
      <c r="E1076" s="174">
        <v>12</v>
      </c>
      <c r="F1076" s="3">
        <f t="shared" si="97"/>
        <v>42.8</v>
      </c>
      <c r="G1076" s="3">
        <f t="shared" si="99"/>
        <v>50.900000000000006</v>
      </c>
      <c r="H1076" s="3">
        <f t="shared" si="100"/>
        <v>39.019999999999996</v>
      </c>
      <c r="I1076" s="3">
        <f t="shared" si="101"/>
        <v>44.96</v>
      </c>
      <c r="J1076" s="3">
        <f t="shared" si="102"/>
        <v>62.96</v>
      </c>
      <c r="K1076" s="191">
        <v>6</v>
      </c>
      <c r="L1076" s="3">
        <v>10.5</v>
      </c>
      <c r="M1076" s="191">
        <v>3.9</v>
      </c>
      <c r="N1076" s="191">
        <v>7.2</v>
      </c>
      <c r="O1076" s="191">
        <v>17.2</v>
      </c>
    </row>
    <row r="1077" spans="2:15" ht="17.25" x14ac:dyDescent="0.35">
      <c r="B1077" s="172">
        <f t="shared" si="98"/>
        <v>1069</v>
      </c>
      <c r="C1077" s="173">
        <v>2</v>
      </c>
      <c r="D1077" s="173">
        <v>14</v>
      </c>
      <c r="E1077" s="174">
        <v>13</v>
      </c>
      <c r="F1077" s="3">
        <f t="shared" si="97"/>
        <v>42.8</v>
      </c>
      <c r="G1077" s="3">
        <f t="shared" si="99"/>
        <v>50.900000000000006</v>
      </c>
      <c r="H1077" s="3">
        <f t="shared" si="100"/>
        <v>39.92</v>
      </c>
      <c r="I1077" s="3">
        <f t="shared" si="101"/>
        <v>46.94</v>
      </c>
      <c r="J1077" s="3">
        <f t="shared" si="102"/>
        <v>66.92</v>
      </c>
      <c r="K1077" s="191">
        <v>6</v>
      </c>
      <c r="L1077" s="3">
        <v>10.5</v>
      </c>
      <c r="M1077" s="191">
        <v>4.4000000000000004</v>
      </c>
      <c r="N1077" s="191">
        <v>8.3000000000000007</v>
      </c>
      <c r="O1077" s="191">
        <v>19.399999999999999</v>
      </c>
    </row>
    <row r="1078" spans="2:15" ht="17.25" x14ac:dyDescent="0.35">
      <c r="B1078" s="172">
        <f t="shared" si="98"/>
        <v>1070</v>
      </c>
      <c r="C1078" s="173">
        <v>2</v>
      </c>
      <c r="D1078" s="173">
        <v>14</v>
      </c>
      <c r="E1078" s="174">
        <v>14</v>
      </c>
      <c r="F1078" s="3">
        <f t="shared" si="97"/>
        <v>42.8</v>
      </c>
      <c r="G1078" s="3">
        <f t="shared" si="99"/>
        <v>48.92</v>
      </c>
      <c r="H1078" s="3">
        <f t="shared" si="100"/>
        <v>39.92</v>
      </c>
      <c r="I1078" s="3">
        <f t="shared" si="101"/>
        <v>46.94</v>
      </c>
      <c r="J1078" s="3">
        <f t="shared" si="102"/>
        <v>69.080000000000013</v>
      </c>
      <c r="K1078" s="191">
        <v>6</v>
      </c>
      <c r="L1078" s="3">
        <v>9.4</v>
      </c>
      <c r="M1078" s="191">
        <v>4.4000000000000004</v>
      </c>
      <c r="N1078" s="191">
        <v>8.3000000000000007</v>
      </c>
      <c r="O1078" s="191">
        <v>20.6</v>
      </c>
    </row>
    <row r="1079" spans="2:15" ht="17.25" x14ac:dyDescent="0.35">
      <c r="B1079" s="172">
        <f t="shared" si="98"/>
        <v>1071</v>
      </c>
      <c r="C1079" s="173">
        <v>2</v>
      </c>
      <c r="D1079" s="173">
        <v>14</v>
      </c>
      <c r="E1079" s="174">
        <v>15</v>
      </c>
      <c r="F1079" s="3">
        <f t="shared" si="97"/>
        <v>42.8</v>
      </c>
      <c r="G1079" s="3">
        <f t="shared" si="99"/>
        <v>46.94</v>
      </c>
      <c r="H1079" s="3">
        <f t="shared" si="100"/>
        <v>39.019999999999996</v>
      </c>
      <c r="I1079" s="3">
        <f t="shared" si="101"/>
        <v>46.94</v>
      </c>
      <c r="J1079" s="3">
        <f t="shared" si="102"/>
        <v>71.06</v>
      </c>
      <c r="K1079" s="191">
        <v>6</v>
      </c>
      <c r="L1079" s="3">
        <v>8.3000000000000007</v>
      </c>
      <c r="M1079" s="191">
        <v>3.9</v>
      </c>
      <c r="N1079" s="191">
        <v>8.3000000000000007</v>
      </c>
      <c r="O1079" s="191">
        <v>21.7</v>
      </c>
    </row>
    <row r="1080" spans="2:15" ht="17.25" x14ac:dyDescent="0.35">
      <c r="B1080" s="172">
        <f t="shared" si="98"/>
        <v>1072</v>
      </c>
      <c r="C1080" s="173">
        <v>2</v>
      </c>
      <c r="D1080" s="173">
        <v>14</v>
      </c>
      <c r="E1080" s="174">
        <v>16</v>
      </c>
      <c r="F1080" s="3">
        <f t="shared" si="97"/>
        <v>42.8</v>
      </c>
      <c r="G1080" s="3">
        <f t="shared" si="99"/>
        <v>47.84</v>
      </c>
      <c r="H1080" s="3">
        <f t="shared" si="100"/>
        <v>37.94</v>
      </c>
      <c r="I1080" s="3">
        <f t="shared" si="101"/>
        <v>46.04</v>
      </c>
      <c r="J1080" s="3">
        <f t="shared" si="102"/>
        <v>71.960000000000008</v>
      </c>
      <c r="K1080" s="191">
        <v>6</v>
      </c>
      <c r="L1080" s="3">
        <v>8.8000000000000007</v>
      </c>
      <c r="M1080" s="191">
        <v>3.3</v>
      </c>
      <c r="N1080" s="191">
        <v>7.8</v>
      </c>
      <c r="O1080" s="191">
        <v>22.2</v>
      </c>
    </row>
    <row r="1081" spans="2:15" ht="17.25" x14ac:dyDescent="0.35">
      <c r="B1081" s="172">
        <f t="shared" si="98"/>
        <v>1073</v>
      </c>
      <c r="C1081" s="173">
        <v>2</v>
      </c>
      <c r="D1081" s="173">
        <v>14</v>
      </c>
      <c r="E1081" s="174">
        <v>17</v>
      </c>
      <c r="F1081" s="3">
        <f t="shared" si="97"/>
        <v>39.200000000000003</v>
      </c>
      <c r="G1081" s="3">
        <f t="shared" si="99"/>
        <v>44.96</v>
      </c>
      <c r="H1081" s="3">
        <f t="shared" si="100"/>
        <v>37.04</v>
      </c>
      <c r="I1081" s="3">
        <f t="shared" si="101"/>
        <v>46.04</v>
      </c>
      <c r="J1081" s="3">
        <f t="shared" si="102"/>
        <v>69.98</v>
      </c>
      <c r="K1081" s="191">
        <v>4</v>
      </c>
      <c r="L1081" s="3">
        <v>7.2</v>
      </c>
      <c r="M1081" s="191">
        <v>2.8</v>
      </c>
      <c r="N1081" s="191">
        <v>7.8</v>
      </c>
      <c r="O1081" s="191">
        <v>21.1</v>
      </c>
    </row>
    <row r="1082" spans="2:15" ht="17.25" x14ac:dyDescent="0.35">
      <c r="B1082" s="172">
        <f t="shared" si="98"/>
        <v>1074</v>
      </c>
      <c r="C1082" s="173">
        <v>2</v>
      </c>
      <c r="D1082" s="173">
        <v>14</v>
      </c>
      <c r="E1082" s="174">
        <v>18</v>
      </c>
      <c r="F1082" s="3">
        <f t="shared" si="97"/>
        <v>33.799999999999997</v>
      </c>
      <c r="G1082" s="3">
        <f t="shared" si="99"/>
        <v>41</v>
      </c>
      <c r="H1082" s="3">
        <f t="shared" si="100"/>
        <v>35.96</v>
      </c>
      <c r="I1082" s="3">
        <f t="shared" si="101"/>
        <v>44.06</v>
      </c>
      <c r="J1082" s="3">
        <f t="shared" si="102"/>
        <v>62.06</v>
      </c>
      <c r="K1082" s="191">
        <v>1</v>
      </c>
      <c r="L1082" s="3">
        <v>5</v>
      </c>
      <c r="M1082" s="191">
        <v>2.2000000000000002</v>
      </c>
      <c r="N1082" s="191">
        <v>6.7</v>
      </c>
      <c r="O1082" s="191">
        <v>16.7</v>
      </c>
    </row>
    <row r="1083" spans="2:15" ht="17.25" x14ac:dyDescent="0.35">
      <c r="B1083" s="172">
        <f t="shared" si="98"/>
        <v>1075</v>
      </c>
      <c r="C1083" s="173">
        <v>2</v>
      </c>
      <c r="D1083" s="173">
        <v>14</v>
      </c>
      <c r="E1083" s="174">
        <v>19</v>
      </c>
      <c r="F1083" s="3">
        <f t="shared" si="97"/>
        <v>32</v>
      </c>
      <c r="G1083" s="3">
        <f t="shared" si="99"/>
        <v>39.92</v>
      </c>
      <c r="H1083" s="3">
        <f t="shared" si="100"/>
        <v>35.96</v>
      </c>
      <c r="I1083" s="3">
        <f t="shared" si="101"/>
        <v>42.08</v>
      </c>
      <c r="J1083" s="3">
        <f t="shared" si="102"/>
        <v>55.94</v>
      </c>
      <c r="K1083" s="191">
        <v>0</v>
      </c>
      <c r="L1083" s="3">
        <v>4.4000000000000004</v>
      </c>
      <c r="M1083" s="191">
        <v>2.2000000000000002</v>
      </c>
      <c r="N1083" s="191">
        <v>5.6</v>
      </c>
      <c r="O1083" s="191">
        <v>13.3</v>
      </c>
    </row>
    <row r="1084" spans="2:15" ht="17.25" x14ac:dyDescent="0.35">
      <c r="B1084" s="172">
        <f t="shared" si="98"/>
        <v>1076</v>
      </c>
      <c r="C1084" s="173">
        <v>2</v>
      </c>
      <c r="D1084" s="173">
        <v>14</v>
      </c>
      <c r="E1084" s="174">
        <v>20</v>
      </c>
      <c r="F1084" s="3">
        <f t="shared" si="97"/>
        <v>30.2</v>
      </c>
      <c r="G1084" s="3">
        <f t="shared" si="99"/>
        <v>38.840000000000003</v>
      </c>
      <c r="H1084" s="3">
        <f t="shared" si="100"/>
        <v>35.06</v>
      </c>
      <c r="I1084" s="3">
        <f t="shared" si="101"/>
        <v>42.08</v>
      </c>
      <c r="J1084" s="3">
        <f t="shared" si="102"/>
        <v>51.980000000000004</v>
      </c>
      <c r="K1084" s="191">
        <v>-1</v>
      </c>
      <c r="L1084" s="3">
        <v>3.8</v>
      </c>
      <c r="M1084" s="191">
        <v>1.7</v>
      </c>
      <c r="N1084" s="191">
        <v>5.6</v>
      </c>
      <c r="O1084" s="191">
        <v>11.1</v>
      </c>
    </row>
    <row r="1085" spans="2:15" ht="17.25" x14ac:dyDescent="0.35">
      <c r="B1085" s="172">
        <f t="shared" si="98"/>
        <v>1077</v>
      </c>
      <c r="C1085" s="173">
        <v>2</v>
      </c>
      <c r="D1085" s="173">
        <v>14</v>
      </c>
      <c r="E1085" s="174">
        <v>21</v>
      </c>
      <c r="F1085" s="3">
        <f t="shared" si="97"/>
        <v>30.2</v>
      </c>
      <c r="G1085" s="3">
        <f t="shared" si="99"/>
        <v>37.94</v>
      </c>
      <c r="H1085" s="3">
        <f t="shared" si="100"/>
        <v>33.979999999999997</v>
      </c>
      <c r="I1085" s="3">
        <f t="shared" si="101"/>
        <v>41</v>
      </c>
      <c r="J1085" s="3">
        <f t="shared" si="102"/>
        <v>50</v>
      </c>
      <c r="K1085" s="191">
        <v>-1</v>
      </c>
      <c r="L1085" s="3">
        <v>3.3</v>
      </c>
      <c r="M1085" s="191">
        <v>1.1000000000000001</v>
      </c>
      <c r="N1085" s="191">
        <v>5</v>
      </c>
      <c r="O1085" s="191">
        <v>10</v>
      </c>
    </row>
    <row r="1086" spans="2:15" ht="17.25" x14ac:dyDescent="0.35">
      <c r="B1086" s="172">
        <f t="shared" si="98"/>
        <v>1078</v>
      </c>
      <c r="C1086" s="173">
        <v>2</v>
      </c>
      <c r="D1086" s="173">
        <v>14</v>
      </c>
      <c r="E1086" s="174">
        <v>22</v>
      </c>
      <c r="F1086" s="3">
        <f t="shared" si="97"/>
        <v>30.2</v>
      </c>
      <c r="G1086" s="3">
        <f t="shared" si="99"/>
        <v>35.96</v>
      </c>
      <c r="H1086" s="3">
        <f t="shared" si="100"/>
        <v>33.08</v>
      </c>
      <c r="I1086" s="3">
        <f t="shared" si="101"/>
        <v>39.019999999999996</v>
      </c>
      <c r="J1086" s="3">
        <f t="shared" si="102"/>
        <v>51.08</v>
      </c>
      <c r="K1086" s="191">
        <v>-1</v>
      </c>
      <c r="L1086" s="3">
        <v>2.2000000000000002</v>
      </c>
      <c r="M1086" s="191">
        <v>0.6</v>
      </c>
      <c r="N1086" s="191">
        <v>3.9</v>
      </c>
      <c r="O1086" s="191">
        <v>10.6</v>
      </c>
    </row>
    <row r="1087" spans="2:15" ht="17.25" x14ac:dyDescent="0.35">
      <c r="B1087" s="172">
        <f t="shared" si="98"/>
        <v>1079</v>
      </c>
      <c r="C1087" s="173">
        <v>2</v>
      </c>
      <c r="D1087" s="173">
        <v>14</v>
      </c>
      <c r="E1087" s="174">
        <v>23</v>
      </c>
      <c r="F1087" s="3">
        <f t="shared" si="97"/>
        <v>28.4</v>
      </c>
      <c r="G1087" s="3">
        <f t="shared" si="99"/>
        <v>35.96</v>
      </c>
      <c r="H1087" s="3">
        <f t="shared" si="100"/>
        <v>33.08</v>
      </c>
      <c r="I1087" s="3">
        <f t="shared" si="101"/>
        <v>44.96</v>
      </c>
      <c r="J1087" s="3">
        <f t="shared" si="102"/>
        <v>51.08</v>
      </c>
      <c r="K1087" s="191">
        <v>-2</v>
      </c>
      <c r="L1087" s="3">
        <v>2.2000000000000002</v>
      </c>
      <c r="M1087" s="191">
        <v>0.6</v>
      </c>
      <c r="N1087" s="191">
        <v>7.2</v>
      </c>
      <c r="O1087" s="191">
        <v>10.6</v>
      </c>
    </row>
    <row r="1088" spans="2:15" ht="17.25" x14ac:dyDescent="0.35">
      <c r="B1088" s="172">
        <f t="shared" si="98"/>
        <v>1080</v>
      </c>
      <c r="C1088" s="173">
        <v>2</v>
      </c>
      <c r="D1088" s="173">
        <v>14</v>
      </c>
      <c r="E1088" s="174">
        <v>24</v>
      </c>
      <c r="F1088" s="3">
        <f t="shared" si="97"/>
        <v>28.4</v>
      </c>
      <c r="G1088" s="3">
        <f t="shared" si="99"/>
        <v>32.9</v>
      </c>
      <c r="H1088" s="3">
        <f t="shared" si="100"/>
        <v>32</v>
      </c>
      <c r="I1088" s="3">
        <f t="shared" si="101"/>
        <v>42.980000000000004</v>
      </c>
      <c r="J1088" s="3">
        <f t="shared" si="102"/>
        <v>50</v>
      </c>
      <c r="K1088" s="191">
        <v>-2</v>
      </c>
      <c r="L1088" s="3">
        <v>0.5</v>
      </c>
      <c r="M1088" s="191">
        <v>0</v>
      </c>
      <c r="N1088" s="191">
        <v>6.1</v>
      </c>
      <c r="O1088" s="191">
        <v>10</v>
      </c>
    </row>
    <row r="1089" spans="2:15" ht="17.25" x14ac:dyDescent="0.35">
      <c r="B1089" s="172">
        <f t="shared" si="98"/>
        <v>1081</v>
      </c>
      <c r="C1089" s="173">
        <v>2</v>
      </c>
      <c r="D1089" s="173">
        <v>15</v>
      </c>
      <c r="E1089" s="174">
        <v>1</v>
      </c>
      <c r="F1089" s="3">
        <f t="shared" si="97"/>
        <v>28.4</v>
      </c>
      <c r="G1089" s="3">
        <f t="shared" si="99"/>
        <v>29.84</v>
      </c>
      <c r="H1089" s="3">
        <f t="shared" si="100"/>
        <v>30.92</v>
      </c>
      <c r="I1089" s="3">
        <f t="shared" si="101"/>
        <v>41</v>
      </c>
      <c r="J1089" s="3">
        <f t="shared" si="102"/>
        <v>48.92</v>
      </c>
      <c r="K1089" s="191">
        <v>-2</v>
      </c>
      <c r="L1089" s="3">
        <v>-1.2</v>
      </c>
      <c r="M1089" s="191">
        <v>-0.6</v>
      </c>
      <c r="N1089" s="191">
        <v>5</v>
      </c>
      <c r="O1089" s="191">
        <v>9.4</v>
      </c>
    </row>
    <row r="1090" spans="2:15" ht="17.25" x14ac:dyDescent="0.35">
      <c r="B1090" s="172">
        <f t="shared" si="98"/>
        <v>1082</v>
      </c>
      <c r="C1090" s="173">
        <v>2</v>
      </c>
      <c r="D1090" s="173">
        <v>15</v>
      </c>
      <c r="E1090" s="174">
        <v>2</v>
      </c>
      <c r="F1090" s="3">
        <f t="shared" si="97"/>
        <v>26.6</v>
      </c>
      <c r="G1090" s="3">
        <f t="shared" si="99"/>
        <v>27.86</v>
      </c>
      <c r="H1090" s="3">
        <f t="shared" si="100"/>
        <v>30.92</v>
      </c>
      <c r="I1090" s="3">
        <f t="shared" si="101"/>
        <v>42.08</v>
      </c>
      <c r="J1090" s="3">
        <f t="shared" si="102"/>
        <v>48.92</v>
      </c>
      <c r="K1090" s="191">
        <v>-3</v>
      </c>
      <c r="L1090" s="3">
        <v>-2.2999999999999998</v>
      </c>
      <c r="M1090" s="191">
        <v>-0.6</v>
      </c>
      <c r="N1090" s="191">
        <v>5.6</v>
      </c>
      <c r="O1090" s="191">
        <v>9.4</v>
      </c>
    </row>
    <row r="1091" spans="2:15" ht="17.25" x14ac:dyDescent="0.35">
      <c r="B1091" s="172">
        <f t="shared" si="98"/>
        <v>1083</v>
      </c>
      <c r="C1091" s="173">
        <v>2</v>
      </c>
      <c r="D1091" s="173">
        <v>15</v>
      </c>
      <c r="E1091" s="174">
        <v>3</v>
      </c>
      <c r="F1091" s="3">
        <f t="shared" si="97"/>
        <v>24.8</v>
      </c>
      <c r="G1091" s="3">
        <f t="shared" si="99"/>
        <v>24.98</v>
      </c>
      <c r="H1091" s="3">
        <f t="shared" si="100"/>
        <v>30.02</v>
      </c>
      <c r="I1091" s="3">
        <f t="shared" si="101"/>
        <v>42.980000000000004</v>
      </c>
      <c r="J1091" s="3">
        <f t="shared" si="102"/>
        <v>46.94</v>
      </c>
      <c r="K1091" s="191">
        <v>-4</v>
      </c>
      <c r="L1091" s="3">
        <v>-3.9</v>
      </c>
      <c r="M1091" s="191">
        <v>-1.1000000000000001</v>
      </c>
      <c r="N1091" s="191">
        <v>6.1</v>
      </c>
      <c r="O1091" s="191">
        <v>8.3000000000000007</v>
      </c>
    </row>
    <row r="1092" spans="2:15" ht="17.25" x14ac:dyDescent="0.35">
      <c r="B1092" s="172">
        <f t="shared" si="98"/>
        <v>1084</v>
      </c>
      <c r="C1092" s="173">
        <v>2</v>
      </c>
      <c r="D1092" s="173">
        <v>15</v>
      </c>
      <c r="E1092" s="174">
        <v>4</v>
      </c>
      <c r="F1092" s="3">
        <f t="shared" si="97"/>
        <v>24.8</v>
      </c>
      <c r="G1092" s="3">
        <f t="shared" si="99"/>
        <v>23.9</v>
      </c>
      <c r="H1092" s="3">
        <f t="shared" si="100"/>
        <v>30.02</v>
      </c>
      <c r="I1092" s="3">
        <f t="shared" si="101"/>
        <v>42.08</v>
      </c>
      <c r="J1092" s="3">
        <f t="shared" si="102"/>
        <v>44.96</v>
      </c>
      <c r="K1092" s="191">
        <v>-4</v>
      </c>
      <c r="L1092" s="3">
        <v>-4.5</v>
      </c>
      <c r="M1092" s="191">
        <v>-1.1000000000000001</v>
      </c>
      <c r="N1092" s="191">
        <v>5.6</v>
      </c>
      <c r="O1092" s="191">
        <v>7.2</v>
      </c>
    </row>
    <row r="1093" spans="2:15" ht="17.25" x14ac:dyDescent="0.35">
      <c r="B1093" s="172">
        <f t="shared" si="98"/>
        <v>1085</v>
      </c>
      <c r="C1093" s="173">
        <v>2</v>
      </c>
      <c r="D1093" s="173">
        <v>15</v>
      </c>
      <c r="E1093" s="174">
        <v>5</v>
      </c>
      <c r="F1093" s="3">
        <f t="shared" si="97"/>
        <v>26.6</v>
      </c>
      <c r="G1093" s="3">
        <f t="shared" si="99"/>
        <v>23.9</v>
      </c>
      <c r="H1093" s="3">
        <f t="shared" si="100"/>
        <v>30.02</v>
      </c>
      <c r="I1093" s="3">
        <f t="shared" si="101"/>
        <v>41</v>
      </c>
      <c r="J1093" s="3">
        <f t="shared" si="102"/>
        <v>46.04</v>
      </c>
      <c r="K1093" s="191">
        <v>-3</v>
      </c>
      <c r="L1093" s="3">
        <v>-4.5</v>
      </c>
      <c r="M1093" s="191">
        <v>-1.1000000000000001</v>
      </c>
      <c r="N1093" s="191">
        <v>5</v>
      </c>
      <c r="O1093" s="191">
        <v>7.8</v>
      </c>
    </row>
    <row r="1094" spans="2:15" ht="17.25" x14ac:dyDescent="0.35">
      <c r="B1094" s="172">
        <f t="shared" si="98"/>
        <v>1086</v>
      </c>
      <c r="C1094" s="173">
        <v>2</v>
      </c>
      <c r="D1094" s="173">
        <v>15</v>
      </c>
      <c r="E1094" s="174">
        <v>6</v>
      </c>
      <c r="F1094" s="3">
        <f t="shared" si="97"/>
        <v>28.4</v>
      </c>
      <c r="G1094" s="3">
        <f t="shared" si="99"/>
        <v>23</v>
      </c>
      <c r="H1094" s="3">
        <f t="shared" si="100"/>
        <v>28.94</v>
      </c>
      <c r="I1094" s="3">
        <f t="shared" si="101"/>
        <v>42.08</v>
      </c>
      <c r="J1094" s="3">
        <f t="shared" si="102"/>
        <v>44.96</v>
      </c>
      <c r="K1094" s="191">
        <v>-2</v>
      </c>
      <c r="L1094" s="3">
        <v>-5</v>
      </c>
      <c r="M1094" s="191">
        <v>-1.7</v>
      </c>
      <c r="N1094" s="191">
        <v>5.6</v>
      </c>
      <c r="O1094" s="191">
        <v>7.2</v>
      </c>
    </row>
    <row r="1095" spans="2:15" ht="17.25" x14ac:dyDescent="0.35">
      <c r="B1095" s="172">
        <f t="shared" si="98"/>
        <v>1087</v>
      </c>
      <c r="C1095" s="173">
        <v>2</v>
      </c>
      <c r="D1095" s="173">
        <v>15</v>
      </c>
      <c r="E1095" s="174">
        <v>7</v>
      </c>
      <c r="F1095" s="3">
        <f t="shared" si="97"/>
        <v>24.8</v>
      </c>
      <c r="G1095" s="3">
        <f t="shared" si="99"/>
        <v>21.92</v>
      </c>
      <c r="H1095" s="3">
        <f t="shared" si="100"/>
        <v>30.02</v>
      </c>
      <c r="I1095" s="3">
        <f t="shared" si="101"/>
        <v>42.08</v>
      </c>
      <c r="J1095" s="3">
        <f t="shared" si="102"/>
        <v>42.08</v>
      </c>
      <c r="K1095" s="191">
        <v>-4</v>
      </c>
      <c r="L1095" s="3">
        <v>-5.6</v>
      </c>
      <c r="M1095" s="191">
        <v>-1.1000000000000001</v>
      </c>
      <c r="N1095" s="191">
        <v>5.6</v>
      </c>
      <c r="O1095" s="191">
        <v>5.6</v>
      </c>
    </row>
    <row r="1096" spans="2:15" ht="17.25" x14ac:dyDescent="0.35">
      <c r="B1096" s="172">
        <f t="shared" si="98"/>
        <v>1088</v>
      </c>
      <c r="C1096" s="173">
        <v>2</v>
      </c>
      <c r="D1096" s="173">
        <v>15</v>
      </c>
      <c r="E1096" s="174">
        <v>8</v>
      </c>
      <c r="F1096" s="3">
        <f t="shared" si="97"/>
        <v>26.6</v>
      </c>
      <c r="G1096" s="3">
        <f t="shared" si="99"/>
        <v>29.84</v>
      </c>
      <c r="H1096" s="3">
        <f t="shared" si="100"/>
        <v>32</v>
      </c>
      <c r="I1096" s="3">
        <f t="shared" si="101"/>
        <v>39.92</v>
      </c>
      <c r="J1096" s="3">
        <f t="shared" si="102"/>
        <v>44.06</v>
      </c>
      <c r="K1096" s="191">
        <v>-3</v>
      </c>
      <c r="L1096" s="3">
        <v>-1.2</v>
      </c>
      <c r="M1096" s="191">
        <v>0</v>
      </c>
      <c r="N1096" s="191">
        <v>4.4000000000000004</v>
      </c>
      <c r="O1096" s="191">
        <v>6.7</v>
      </c>
    </row>
    <row r="1097" spans="2:15" ht="17.25" x14ac:dyDescent="0.35">
      <c r="B1097" s="172">
        <f t="shared" si="98"/>
        <v>1089</v>
      </c>
      <c r="C1097" s="173">
        <v>2</v>
      </c>
      <c r="D1097" s="173">
        <v>15</v>
      </c>
      <c r="E1097" s="174">
        <v>9</v>
      </c>
      <c r="F1097" s="3">
        <f t="shared" si="97"/>
        <v>33.799999999999997</v>
      </c>
      <c r="G1097" s="3">
        <f t="shared" si="99"/>
        <v>32</v>
      </c>
      <c r="H1097" s="3">
        <f t="shared" si="100"/>
        <v>33.979999999999997</v>
      </c>
      <c r="I1097" s="3">
        <f t="shared" si="101"/>
        <v>42.08</v>
      </c>
      <c r="J1097" s="3">
        <f t="shared" si="102"/>
        <v>46.04</v>
      </c>
      <c r="K1097" s="191">
        <v>1</v>
      </c>
      <c r="L1097" s="3">
        <v>0</v>
      </c>
      <c r="M1097" s="191">
        <v>1.1000000000000001</v>
      </c>
      <c r="N1097" s="191">
        <v>5.6</v>
      </c>
      <c r="O1097" s="191">
        <v>7.8</v>
      </c>
    </row>
    <row r="1098" spans="2:15" ht="17.25" x14ac:dyDescent="0.35">
      <c r="B1098" s="172">
        <f t="shared" si="98"/>
        <v>1090</v>
      </c>
      <c r="C1098" s="173">
        <v>2</v>
      </c>
      <c r="D1098" s="173">
        <v>15</v>
      </c>
      <c r="E1098" s="174">
        <v>10</v>
      </c>
      <c r="F1098" s="3">
        <f t="shared" ref="F1098:F1161" si="103">(9/5)*K1098+32</f>
        <v>41</v>
      </c>
      <c r="G1098" s="3">
        <f t="shared" si="99"/>
        <v>37.94</v>
      </c>
      <c r="H1098" s="3">
        <f t="shared" si="100"/>
        <v>35.96</v>
      </c>
      <c r="I1098" s="3">
        <f t="shared" si="101"/>
        <v>44.06</v>
      </c>
      <c r="J1098" s="3">
        <f t="shared" si="102"/>
        <v>51.980000000000004</v>
      </c>
      <c r="K1098" s="191">
        <v>5</v>
      </c>
      <c r="L1098" s="3">
        <v>3.3</v>
      </c>
      <c r="M1098" s="191">
        <v>2.2000000000000002</v>
      </c>
      <c r="N1098" s="191">
        <v>6.7</v>
      </c>
      <c r="O1098" s="191">
        <v>11.1</v>
      </c>
    </row>
    <row r="1099" spans="2:15" ht="17.25" x14ac:dyDescent="0.35">
      <c r="B1099" s="172">
        <f t="shared" ref="B1099:B1162" si="104">B1098+1</f>
        <v>1091</v>
      </c>
      <c r="C1099" s="173">
        <v>2</v>
      </c>
      <c r="D1099" s="173">
        <v>15</v>
      </c>
      <c r="E1099" s="174">
        <v>11</v>
      </c>
      <c r="F1099" s="3">
        <f t="shared" si="103"/>
        <v>42.8</v>
      </c>
      <c r="G1099" s="3">
        <f t="shared" si="99"/>
        <v>41</v>
      </c>
      <c r="H1099" s="3">
        <f t="shared" si="100"/>
        <v>37.94</v>
      </c>
      <c r="I1099" s="3">
        <f t="shared" si="101"/>
        <v>46.04</v>
      </c>
      <c r="J1099" s="3">
        <f t="shared" si="102"/>
        <v>55.040000000000006</v>
      </c>
      <c r="K1099" s="191">
        <v>6</v>
      </c>
      <c r="L1099" s="3">
        <v>5</v>
      </c>
      <c r="M1099" s="191">
        <v>3.3</v>
      </c>
      <c r="N1099" s="191">
        <v>7.8</v>
      </c>
      <c r="O1099" s="191">
        <v>12.8</v>
      </c>
    </row>
    <row r="1100" spans="2:15" ht="17.25" x14ac:dyDescent="0.35">
      <c r="B1100" s="172">
        <f t="shared" si="104"/>
        <v>1092</v>
      </c>
      <c r="C1100" s="173">
        <v>2</v>
      </c>
      <c r="D1100" s="173">
        <v>15</v>
      </c>
      <c r="E1100" s="174">
        <v>12</v>
      </c>
      <c r="F1100" s="3">
        <f t="shared" si="103"/>
        <v>42.8</v>
      </c>
      <c r="G1100" s="3">
        <f t="shared" si="99"/>
        <v>41</v>
      </c>
      <c r="H1100" s="3">
        <f t="shared" si="100"/>
        <v>39.92</v>
      </c>
      <c r="I1100" s="3">
        <f t="shared" si="101"/>
        <v>48.019999999999996</v>
      </c>
      <c r="J1100" s="3">
        <f t="shared" si="102"/>
        <v>57.019999999999996</v>
      </c>
      <c r="K1100" s="191">
        <v>6</v>
      </c>
      <c r="L1100" s="3">
        <v>5</v>
      </c>
      <c r="M1100" s="191">
        <v>4.4000000000000004</v>
      </c>
      <c r="N1100" s="191">
        <v>8.9</v>
      </c>
      <c r="O1100" s="191">
        <v>13.9</v>
      </c>
    </row>
    <row r="1101" spans="2:15" ht="17.25" x14ac:dyDescent="0.35">
      <c r="B1101" s="172">
        <f t="shared" si="104"/>
        <v>1093</v>
      </c>
      <c r="C1101" s="173">
        <v>2</v>
      </c>
      <c r="D1101" s="173">
        <v>15</v>
      </c>
      <c r="E1101" s="174">
        <v>13</v>
      </c>
      <c r="F1101" s="3">
        <f t="shared" si="103"/>
        <v>42.8</v>
      </c>
      <c r="G1101" s="3">
        <f t="shared" si="99"/>
        <v>44.96</v>
      </c>
      <c r="H1101" s="3">
        <f t="shared" si="100"/>
        <v>39.92</v>
      </c>
      <c r="I1101" s="3">
        <f t="shared" si="101"/>
        <v>42.980000000000004</v>
      </c>
      <c r="J1101" s="3">
        <f t="shared" si="102"/>
        <v>60.08</v>
      </c>
      <c r="K1101" s="191">
        <v>6</v>
      </c>
      <c r="L1101" s="3">
        <v>7.2</v>
      </c>
      <c r="M1101" s="191">
        <v>4.4000000000000004</v>
      </c>
      <c r="N1101" s="191">
        <v>6.1</v>
      </c>
      <c r="O1101" s="191">
        <v>15.6</v>
      </c>
    </row>
    <row r="1102" spans="2:15" ht="17.25" x14ac:dyDescent="0.35">
      <c r="B1102" s="172">
        <f t="shared" si="104"/>
        <v>1094</v>
      </c>
      <c r="C1102" s="173">
        <v>2</v>
      </c>
      <c r="D1102" s="173">
        <v>15</v>
      </c>
      <c r="E1102" s="174">
        <v>14</v>
      </c>
      <c r="F1102" s="3">
        <f t="shared" si="103"/>
        <v>42.8</v>
      </c>
      <c r="G1102" s="3">
        <f t="shared" si="99"/>
        <v>35.96</v>
      </c>
      <c r="H1102" s="3">
        <f t="shared" si="100"/>
        <v>42.08</v>
      </c>
      <c r="I1102" s="3">
        <f t="shared" si="101"/>
        <v>44.96</v>
      </c>
      <c r="J1102" s="3">
        <f t="shared" si="102"/>
        <v>60.980000000000004</v>
      </c>
      <c r="K1102" s="191">
        <v>6</v>
      </c>
      <c r="L1102" s="3">
        <v>2.2000000000000002</v>
      </c>
      <c r="M1102" s="191">
        <v>5.6</v>
      </c>
      <c r="N1102" s="191">
        <v>7.2</v>
      </c>
      <c r="O1102" s="191">
        <v>16.100000000000001</v>
      </c>
    </row>
    <row r="1103" spans="2:15" ht="17.25" x14ac:dyDescent="0.35">
      <c r="B1103" s="172">
        <f t="shared" si="104"/>
        <v>1095</v>
      </c>
      <c r="C1103" s="173">
        <v>2</v>
      </c>
      <c r="D1103" s="173">
        <v>15</v>
      </c>
      <c r="E1103" s="174">
        <v>15</v>
      </c>
      <c r="F1103" s="3">
        <f t="shared" si="103"/>
        <v>41</v>
      </c>
      <c r="G1103" s="3">
        <f t="shared" si="99"/>
        <v>33.979999999999997</v>
      </c>
      <c r="H1103" s="3">
        <f t="shared" si="100"/>
        <v>44.06</v>
      </c>
      <c r="I1103" s="3">
        <f t="shared" si="101"/>
        <v>42.08</v>
      </c>
      <c r="J1103" s="3">
        <f t="shared" si="102"/>
        <v>62.96</v>
      </c>
      <c r="K1103" s="191">
        <v>5</v>
      </c>
      <c r="L1103" s="3">
        <v>1.1000000000000001</v>
      </c>
      <c r="M1103" s="191">
        <v>6.7</v>
      </c>
      <c r="N1103" s="191">
        <v>5.6</v>
      </c>
      <c r="O1103" s="191">
        <v>17.2</v>
      </c>
    </row>
    <row r="1104" spans="2:15" ht="17.25" x14ac:dyDescent="0.35">
      <c r="B1104" s="172">
        <f t="shared" si="104"/>
        <v>1096</v>
      </c>
      <c r="C1104" s="173">
        <v>2</v>
      </c>
      <c r="D1104" s="173">
        <v>15</v>
      </c>
      <c r="E1104" s="174">
        <v>16</v>
      </c>
      <c r="F1104" s="3">
        <f t="shared" si="103"/>
        <v>39.200000000000003</v>
      </c>
      <c r="G1104" s="3">
        <f t="shared" si="99"/>
        <v>30.92</v>
      </c>
      <c r="H1104" s="3">
        <f t="shared" si="100"/>
        <v>44.06</v>
      </c>
      <c r="I1104" s="3">
        <f t="shared" si="101"/>
        <v>44.96</v>
      </c>
      <c r="J1104" s="3">
        <f t="shared" si="102"/>
        <v>62.96</v>
      </c>
      <c r="K1104" s="191">
        <v>4</v>
      </c>
      <c r="L1104" s="3">
        <v>-0.6</v>
      </c>
      <c r="M1104" s="191">
        <v>6.7</v>
      </c>
      <c r="N1104" s="191">
        <v>7.2</v>
      </c>
      <c r="O1104" s="191">
        <v>17.2</v>
      </c>
    </row>
    <row r="1105" spans="2:15" ht="17.25" x14ac:dyDescent="0.35">
      <c r="B1105" s="172">
        <f t="shared" si="104"/>
        <v>1097</v>
      </c>
      <c r="C1105" s="173">
        <v>2</v>
      </c>
      <c r="D1105" s="173">
        <v>15</v>
      </c>
      <c r="E1105" s="174">
        <v>17</v>
      </c>
      <c r="F1105" s="3">
        <f t="shared" si="103"/>
        <v>35.6</v>
      </c>
      <c r="G1105" s="3">
        <f t="shared" si="99"/>
        <v>28.94</v>
      </c>
      <c r="H1105" s="3">
        <f t="shared" si="100"/>
        <v>42.08</v>
      </c>
      <c r="I1105" s="3">
        <f t="shared" si="101"/>
        <v>42.08</v>
      </c>
      <c r="J1105" s="3">
        <f t="shared" si="102"/>
        <v>62.06</v>
      </c>
      <c r="K1105" s="191">
        <v>2</v>
      </c>
      <c r="L1105" s="3">
        <v>-1.7</v>
      </c>
      <c r="M1105" s="191">
        <v>5.6</v>
      </c>
      <c r="N1105" s="191">
        <v>5.6</v>
      </c>
      <c r="O1105" s="191">
        <v>16.7</v>
      </c>
    </row>
    <row r="1106" spans="2:15" ht="17.25" x14ac:dyDescent="0.35">
      <c r="B1106" s="172">
        <f t="shared" si="104"/>
        <v>1098</v>
      </c>
      <c r="C1106" s="173">
        <v>2</v>
      </c>
      <c r="D1106" s="173">
        <v>15</v>
      </c>
      <c r="E1106" s="174">
        <v>18</v>
      </c>
      <c r="F1106" s="3">
        <f t="shared" si="103"/>
        <v>32</v>
      </c>
      <c r="G1106" s="3">
        <f t="shared" si="99"/>
        <v>27.86</v>
      </c>
      <c r="H1106" s="3">
        <f t="shared" si="100"/>
        <v>37.94</v>
      </c>
      <c r="I1106" s="3">
        <f t="shared" si="101"/>
        <v>39.019999999999996</v>
      </c>
      <c r="J1106" s="3">
        <f t="shared" si="102"/>
        <v>55.040000000000006</v>
      </c>
      <c r="K1106" s="191">
        <v>0</v>
      </c>
      <c r="L1106" s="3">
        <v>-2.2999999999999998</v>
      </c>
      <c r="M1106" s="191">
        <v>3.3</v>
      </c>
      <c r="N1106" s="191">
        <v>3.9</v>
      </c>
      <c r="O1106" s="191">
        <v>12.8</v>
      </c>
    </row>
    <row r="1107" spans="2:15" ht="17.25" x14ac:dyDescent="0.35">
      <c r="B1107" s="172">
        <f t="shared" si="104"/>
        <v>1099</v>
      </c>
      <c r="C1107" s="173">
        <v>2</v>
      </c>
      <c r="D1107" s="173">
        <v>15</v>
      </c>
      <c r="E1107" s="174">
        <v>19</v>
      </c>
      <c r="F1107" s="3">
        <f t="shared" si="103"/>
        <v>30.2</v>
      </c>
      <c r="G1107" s="3">
        <f t="shared" si="99"/>
        <v>27.86</v>
      </c>
      <c r="H1107" s="3">
        <f t="shared" si="100"/>
        <v>35.96</v>
      </c>
      <c r="I1107" s="3">
        <f t="shared" si="101"/>
        <v>39.019999999999996</v>
      </c>
      <c r="J1107" s="3">
        <f t="shared" si="102"/>
        <v>48.92</v>
      </c>
      <c r="K1107" s="191">
        <v>-1</v>
      </c>
      <c r="L1107" s="3">
        <v>-2.2999999999999998</v>
      </c>
      <c r="M1107" s="191">
        <v>2.2000000000000002</v>
      </c>
      <c r="N1107" s="191">
        <v>3.9</v>
      </c>
      <c r="O1107" s="191">
        <v>9.4</v>
      </c>
    </row>
    <row r="1108" spans="2:15" ht="17.25" x14ac:dyDescent="0.35">
      <c r="B1108" s="172">
        <f t="shared" si="104"/>
        <v>1100</v>
      </c>
      <c r="C1108" s="173">
        <v>2</v>
      </c>
      <c r="D1108" s="173">
        <v>15</v>
      </c>
      <c r="E1108" s="174">
        <v>20</v>
      </c>
      <c r="F1108" s="3">
        <f t="shared" si="103"/>
        <v>32</v>
      </c>
      <c r="G1108" s="3">
        <f t="shared" si="99"/>
        <v>26.96</v>
      </c>
      <c r="H1108" s="3">
        <f t="shared" si="100"/>
        <v>35.06</v>
      </c>
      <c r="I1108" s="3">
        <f t="shared" si="101"/>
        <v>35.06</v>
      </c>
      <c r="J1108" s="3">
        <f t="shared" si="102"/>
        <v>50</v>
      </c>
      <c r="K1108" s="191">
        <v>0</v>
      </c>
      <c r="L1108" s="3">
        <v>-2.8</v>
      </c>
      <c r="M1108" s="191">
        <v>1.7</v>
      </c>
      <c r="N1108" s="191">
        <v>1.7</v>
      </c>
      <c r="O1108" s="191">
        <v>10</v>
      </c>
    </row>
    <row r="1109" spans="2:15" ht="17.25" x14ac:dyDescent="0.35">
      <c r="B1109" s="172">
        <f t="shared" si="104"/>
        <v>1101</v>
      </c>
      <c r="C1109" s="173">
        <v>2</v>
      </c>
      <c r="D1109" s="173">
        <v>15</v>
      </c>
      <c r="E1109" s="174">
        <v>21</v>
      </c>
      <c r="F1109" s="3">
        <f t="shared" si="103"/>
        <v>30.2</v>
      </c>
      <c r="G1109" s="3">
        <f t="shared" si="99"/>
        <v>25.88</v>
      </c>
      <c r="H1109" s="3">
        <f t="shared" si="100"/>
        <v>32</v>
      </c>
      <c r="I1109" s="3">
        <f t="shared" si="101"/>
        <v>37.04</v>
      </c>
      <c r="J1109" s="3">
        <f t="shared" si="102"/>
        <v>46.04</v>
      </c>
      <c r="K1109" s="191">
        <v>-1</v>
      </c>
      <c r="L1109" s="3">
        <v>-3.4</v>
      </c>
      <c r="M1109" s="191">
        <v>0</v>
      </c>
      <c r="N1109" s="191">
        <v>2.8</v>
      </c>
      <c r="O1109" s="191">
        <v>7.8</v>
      </c>
    </row>
    <row r="1110" spans="2:15" ht="17.25" x14ac:dyDescent="0.35">
      <c r="B1110" s="172">
        <f t="shared" si="104"/>
        <v>1102</v>
      </c>
      <c r="C1110" s="173">
        <v>2</v>
      </c>
      <c r="D1110" s="173">
        <v>15</v>
      </c>
      <c r="E1110" s="174">
        <v>22</v>
      </c>
      <c r="F1110" s="3">
        <f t="shared" si="103"/>
        <v>32</v>
      </c>
      <c r="G1110" s="3">
        <f t="shared" si="99"/>
        <v>23.9</v>
      </c>
      <c r="H1110" s="3">
        <f t="shared" si="100"/>
        <v>30.02</v>
      </c>
      <c r="I1110" s="3">
        <f t="shared" si="101"/>
        <v>37.04</v>
      </c>
      <c r="J1110" s="3">
        <f t="shared" si="102"/>
        <v>44.06</v>
      </c>
      <c r="K1110" s="191">
        <v>0</v>
      </c>
      <c r="L1110" s="3">
        <v>-4.5</v>
      </c>
      <c r="M1110" s="191">
        <v>-1.1000000000000001</v>
      </c>
      <c r="N1110" s="191">
        <v>2.8</v>
      </c>
      <c r="O1110" s="191">
        <v>6.7</v>
      </c>
    </row>
    <row r="1111" spans="2:15" ht="17.25" x14ac:dyDescent="0.35">
      <c r="B1111" s="172">
        <f t="shared" si="104"/>
        <v>1103</v>
      </c>
      <c r="C1111" s="173">
        <v>2</v>
      </c>
      <c r="D1111" s="173">
        <v>15</v>
      </c>
      <c r="E1111" s="174">
        <v>23</v>
      </c>
      <c r="F1111" s="3">
        <f t="shared" si="103"/>
        <v>30.2</v>
      </c>
      <c r="G1111" s="3">
        <f t="shared" si="99"/>
        <v>23.9</v>
      </c>
      <c r="H1111" s="3">
        <f t="shared" si="100"/>
        <v>30.02</v>
      </c>
      <c r="I1111" s="3">
        <f t="shared" si="101"/>
        <v>33.979999999999997</v>
      </c>
      <c r="J1111" s="3">
        <f t="shared" si="102"/>
        <v>42.980000000000004</v>
      </c>
      <c r="K1111" s="191">
        <v>-1</v>
      </c>
      <c r="L1111" s="3">
        <v>-4.5</v>
      </c>
      <c r="M1111" s="191">
        <v>-1.1000000000000001</v>
      </c>
      <c r="N1111" s="191">
        <v>1.1000000000000001</v>
      </c>
      <c r="O1111" s="191">
        <v>6.1</v>
      </c>
    </row>
    <row r="1112" spans="2:15" ht="17.25" x14ac:dyDescent="0.35">
      <c r="B1112" s="172">
        <f t="shared" si="104"/>
        <v>1104</v>
      </c>
      <c r="C1112" s="173">
        <v>2</v>
      </c>
      <c r="D1112" s="173">
        <v>15</v>
      </c>
      <c r="E1112" s="174">
        <v>24</v>
      </c>
      <c r="F1112" s="3">
        <f t="shared" si="103"/>
        <v>28.4</v>
      </c>
      <c r="G1112" s="3">
        <f t="shared" si="99"/>
        <v>21.92</v>
      </c>
      <c r="H1112" s="3">
        <f t="shared" si="100"/>
        <v>30.02</v>
      </c>
      <c r="I1112" s="3">
        <f t="shared" si="101"/>
        <v>33.08</v>
      </c>
      <c r="J1112" s="3">
        <f t="shared" si="102"/>
        <v>42.08</v>
      </c>
      <c r="K1112" s="191">
        <v>-2</v>
      </c>
      <c r="L1112" s="3">
        <v>-5.6</v>
      </c>
      <c r="M1112" s="191">
        <v>-1.1000000000000001</v>
      </c>
      <c r="N1112" s="191">
        <v>0.6</v>
      </c>
      <c r="O1112" s="191">
        <v>5.6</v>
      </c>
    </row>
    <row r="1113" spans="2:15" ht="17.25" x14ac:dyDescent="0.35">
      <c r="B1113" s="172">
        <f t="shared" si="104"/>
        <v>1105</v>
      </c>
      <c r="C1113" s="173">
        <v>2</v>
      </c>
      <c r="D1113" s="173">
        <v>16</v>
      </c>
      <c r="E1113" s="174">
        <v>1</v>
      </c>
      <c r="F1113" s="3">
        <f t="shared" si="103"/>
        <v>30.2</v>
      </c>
      <c r="G1113" s="3">
        <f t="shared" ref="G1113:G1176" si="105">(9/5)*L1113+32</f>
        <v>20.84</v>
      </c>
      <c r="H1113" s="3">
        <f t="shared" ref="H1113:H1176" si="106">(9/5)*M1113+32</f>
        <v>28.94</v>
      </c>
      <c r="I1113" s="3">
        <f t="shared" ref="I1113:I1176" si="107">(9/5)*N1113+32</f>
        <v>30.92</v>
      </c>
      <c r="J1113" s="3">
        <f t="shared" ref="J1113:J1176" si="108">(9/5)*O1113+32</f>
        <v>39.92</v>
      </c>
      <c r="K1113" s="191">
        <v>-1</v>
      </c>
      <c r="L1113" s="3">
        <v>-6.2</v>
      </c>
      <c r="M1113" s="191">
        <v>-1.7</v>
      </c>
      <c r="N1113" s="191">
        <v>-0.6</v>
      </c>
      <c r="O1113" s="191">
        <v>4.4000000000000004</v>
      </c>
    </row>
    <row r="1114" spans="2:15" ht="17.25" x14ac:dyDescent="0.35">
      <c r="B1114" s="172">
        <f t="shared" si="104"/>
        <v>1106</v>
      </c>
      <c r="C1114" s="173">
        <v>2</v>
      </c>
      <c r="D1114" s="173">
        <v>16</v>
      </c>
      <c r="E1114" s="174">
        <v>2</v>
      </c>
      <c r="F1114" s="3">
        <f t="shared" si="103"/>
        <v>30.2</v>
      </c>
      <c r="G1114" s="3">
        <f t="shared" si="105"/>
        <v>17.96</v>
      </c>
      <c r="H1114" s="3">
        <f t="shared" si="106"/>
        <v>28.04</v>
      </c>
      <c r="I1114" s="3">
        <f t="shared" si="107"/>
        <v>28.94</v>
      </c>
      <c r="J1114" s="3">
        <f t="shared" si="108"/>
        <v>37.04</v>
      </c>
      <c r="K1114" s="191">
        <v>-1</v>
      </c>
      <c r="L1114" s="3">
        <v>-7.8</v>
      </c>
      <c r="M1114" s="191">
        <v>-2.2000000000000002</v>
      </c>
      <c r="N1114" s="191">
        <v>-1.7</v>
      </c>
      <c r="O1114" s="191">
        <v>2.8</v>
      </c>
    </row>
    <row r="1115" spans="2:15" ht="17.25" x14ac:dyDescent="0.35">
      <c r="B1115" s="172">
        <f t="shared" si="104"/>
        <v>1107</v>
      </c>
      <c r="C1115" s="173">
        <v>2</v>
      </c>
      <c r="D1115" s="173">
        <v>16</v>
      </c>
      <c r="E1115" s="174">
        <v>3</v>
      </c>
      <c r="F1115" s="3">
        <f t="shared" si="103"/>
        <v>24.8</v>
      </c>
      <c r="G1115" s="3">
        <f t="shared" si="105"/>
        <v>18.86</v>
      </c>
      <c r="H1115" s="3">
        <f t="shared" si="106"/>
        <v>26.060000000000002</v>
      </c>
      <c r="I1115" s="3">
        <f t="shared" si="107"/>
        <v>28.94</v>
      </c>
      <c r="J1115" s="3">
        <f t="shared" si="108"/>
        <v>35.96</v>
      </c>
      <c r="K1115" s="191">
        <v>-4</v>
      </c>
      <c r="L1115" s="3">
        <v>-7.3</v>
      </c>
      <c r="M1115" s="191">
        <v>-3.3</v>
      </c>
      <c r="N1115" s="191">
        <v>-1.7</v>
      </c>
      <c r="O1115" s="191">
        <v>2.2000000000000002</v>
      </c>
    </row>
    <row r="1116" spans="2:15" ht="17.25" x14ac:dyDescent="0.35">
      <c r="B1116" s="172">
        <f t="shared" si="104"/>
        <v>1108</v>
      </c>
      <c r="C1116" s="173">
        <v>2</v>
      </c>
      <c r="D1116" s="173">
        <v>16</v>
      </c>
      <c r="E1116" s="174">
        <v>4</v>
      </c>
      <c r="F1116" s="3">
        <f t="shared" si="103"/>
        <v>26.6</v>
      </c>
      <c r="G1116" s="3">
        <f t="shared" si="105"/>
        <v>15.98</v>
      </c>
      <c r="H1116" s="3">
        <f t="shared" si="106"/>
        <v>26.96</v>
      </c>
      <c r="I1116" s="3">
        <f t="shared" si="107"/>
        <v>28.94</v>
      </c>
      <c r="J1116" s="3">
        <f t="shared" si="108"/>
        <v>33.979999999999997</v>
      </c>
      <c r="K1116" s="191">
        <v>-3</v>
      </c>
      <c r="L1116" s="3">
        <v>-8.9</v>
      </c>
      <c r="M1116" s="191">
        <v>-2.8</v>
      </c>
      <c r="N1116" s="191">
        <v>-1.7</v>
      </c>
      <c r="O1116" s="191">
        <v>1.1000000000000001</v>
      </c>
    </row>
    <row r="1117" spans="2:15" ht="17.25" x14ac:dyDescent="0.35">
      <c r="B1117" s="172">
        <f t="shared" si="104"/>
        <v>1109</v>
      </c>
      <c r="C1117" s="173">
        <v>2</v>
      </c>
      <c r="D1117" s="173">
        <v>16</v>
      </c>
      <c r="E1117" s="174">
        <v>5</v>
      </c>
      <c r="F1117" s="3">
        <f t="shared" si="103"/>
        <v>24.8</v>
      </c>
      <c r="G1117" s="3">
        <f t="shared" si="105"/>
        <v>15.98</v>
      </c>
      <c r="H1117" s="3">
        <f t="shared" si="106"/>
        <v>26.060000000000002</v>
      </c>
      <c r="I1117" s="3">
        <f t="shared" si="107"/>
        <v>24.98</v>
      </c>
      <c r="J1117" s="3">
        <f t="shared" si="108"/>
        <v>39.019999999999996</v>
      </c>
      <c r="K1117" s="191">
        <v>-4</v>
      </c>
      <c r="L1117" s="3">
        <v>-8.9</v>
      </c>
      <c r="M1117" s="191">
        <v>-3.3</v>
      </c>
      <c r="N1117" s="191">
        <v>-3.9</v>
      </c>
      <c r="O1117" s="191">
        <v>3.9</v>
      </c>
    </row>
    <row r="1118" spans="2:15" ht="17.25" x14ac:dyDescent="0.35">
      <c r="B1118" s="172">
        <f t="shared" si="104"/>
        <v>1110</v>
      </c>
      <c r="C1118" s="173">
        <v>2</v>
      </c>
      <c r="D1118" s="173">
        <v>16</v>
      </c>
      <c r="E1118" s="174">
        <v>6</v>
      </c>
      <c r="F1118" s="3">
        <f t="shared" si="103"/>
        <v>26.6</v>
      </c>
      <c r="G1118" s="3">
        <f t="shared" si="105"/>
        <v>14.899999999999999</v>
      </c>
      <c r="H1118" s="3">
        <f t="shared" si="106"/>
        <v>26.96</v>
      </c>
      <c r="I1118" s="3">
        <f t="shared" si="107"/>
        <v>26.96</v>
      </c>
      <c r="J1118" s="3">
        <f t="shared" si="108"/>
        <v>35.06</v>
      </c>
      <c r="K1118" s="191">
        <v>-3</v>
      </c>
      <c r="L1118" s="3">
        <v>-9.5</v>
      </c>
      <c r="M1118" s="191">
        <v>-2.8</v>
      </c>
      <c r="N1118" s="191">
        <v>-2.8</v>
      </c>
      <c r="O1118" s="191">
        <v>1.7</v>
      </c>
    </row>
    <row r="1119" spans="2:15" ht="17.25" x14ac:dyDescent="0.35">
      <c r="B1119" s="172">
        <f t="shared" si="104"/>
        <v>1111</v>
      </c>
      <c r="C1119" s="173">
        <v>2</v>
      </c>
      <c r="D1119" s="173">
        <v>16</v>
      </c>
      <c r="E1119" s="174">
        <v>7</v>
      </c>
      <c r="F1119" s="3">
        <f t="shared" si="103"/>
        <v>28.4</v>
      </c>
      <c r="G1119" s="3">
        <f t="shared" si="105"/>
        <v>15.98</v>
      </c>
      <c r="H1119" s="3">
        <f t="shared" si="106"/>
        <v>28.04</v>
      </c>
      <c r="I1119" s="3">
        <f t="shared" si="107"/>
        <v>24.98</v>
      </c>
      <c r="J1119" s="3">
        <f t="shared" si="108"/>
        <v>35.06</v>
      </c>
      <c r="K1119" s="191">
        <v>-2</v>
      </c>
      <c r="L1119" s="3">
        <v>-8.9</v>
      </c>
      <c r="M1119" s="191">
        <v>-2.2000000000000002</v>
      </c>
      <c r="N1119" s="191">
        <v>-3.9</v>
      </c>
      <c r="O1119" s="191">
        <v>1.7</v>
      </c>
    </row>
    <row r="1120" spans="2:15" ht="17.25" x14ac:dyDescent="0.35">
      <c r="B1120" s="172">
        <f t="shared" si="104"/>
        <v>1112</v>
      </c>
      <c r="C1120" s="173">
        <v>2</v>
      </c>
      <c r="D1120" s="173">
        <v>16</v>
      </c>
      <c r="E1120" s="174">
        <v>8</v>
      </c>
      <c r="F1120" s="3">
        <f t="shared" si="103"/>
        <v>33.799999999999997</v>
      </c>
      <c r="G1120" s="3">
        <f t="shared" si="105"/>
        <v>19.939999999999998</v>
      </c>
      <c r="H1120" s="3">
        <f t="shared" si="106"/>
        <v>30.02</v>
      </c>
      <c r="I1120" s="3">
        <f t="shared" si="107"/>
        <v>28.04</v>
      </c>
      <c r="J1120" s="3">
        <f t="shared" si="108"/>
        <v>35.96</v>
      </c>
      <c r="K1120" s="191">
        <v>1</v>
      </c>
      <c r="L1120" s="3">
        <v>-6.7</v>
      </c>
      <c r="M1120" s="191">
        <v>-1.1000000000000001</v>
      </c>
      <c r="N1120" s="191">
        <v>-2.2000000000000002</v>
      </c>
      <c r="O1120" s="191">
        <v>2.2000000000000002</v>
      </c>
    </row>
    <row r="1121" spans="2:15" ht="17.25" x14ac:dyDescent="0.35">
      <c r="B1121" s="172">
        <f t="shared" si="104"/>
        <v>1113</v>
      </c>
      <c r="C1121" s="173">
        <v>2</v>
      </c>
      <c r="D1121" s="173">
        <v>16</v>
      </c>
      <c r="E1121" s="174">
        <v>9</v>
      </c>
      <c r="F1121" s="3">
        <f t="shared" si="103"/>
        <v>37.4</v>
      </c>
      <c r="G1121" s="3">
        <f t="shared" si="105"/>
        <v>23.9</v>
      </c>
      <c r="H1121" s="3">
        <f t="shared" si="106"/>
        <v>33.979999999999997</v>
      </c>
      <c r="I1121" s="3">
        <f t="shared" si="107"/>
        <v>33.08</v>
      </c>
      <c r="J1121" s="3">
        <f t="shared" si="108"/>
        <v>33.08</v>
      </c>
      <c r="K1121" s="191">
        <v>3</v>
      </c>
      <c r="L1121" s="3">
        <v>-4.5</v>
      </c>
      <c r="M1121" s="191">
        <v>1.1000000000000001</v>
      </c>
      <c r="N1121" s="191">
        <v>0.6</v>
      </c>
      <c r="O1121" s="191">
        <v>0.6</v>
      </c>
    </row>
    <row r="1122" spans="2:15" ht="17.25" x14ac:dyDescent="0.35">
      <c r="B1122" s="172">
        <f t="shared" si="104"/>
        <v>1114</v>
      </c>
      <c r="C1122" s="173">
        <v>2</v>
      </c>
      <c r="D1122" s="173">
        <v>16</v>
      </c>
      <c r="E1122" s="174">
        <v>10</v>
      </c>
      <c r="F1122" s="3">
        <f t="shared" si="103"/>
        <v>39.200000000000003</v>
      </c>
      <c r="G1122" s="3">
        <f t="shared" si="105"/>
        <v>29.84</v>
      </c>
      <c r="H1122" s="3">
        <f t="shared" si="106"/>
        <v>39.92</v>
      </c>
      <c r="I1122" s="3">
        <f t="shared" si="107"/>
        <v>39.019999999999996</v>
      </c>
      <c r="J1122" s="3">
        <f t="shared" si="108"/>
        <v>33.08</v>
      </c>
      <c r="K1122" s="191">
        <v>4</v>
      </c>
      <c r="L1122" s="3">
        <v>-1.2</v>
      </c>
      <c r="M1122" s="191">
        <v>4.4000000000000004</v>
      </c>
      <c r="N1122" s="191">
        <v>3.9</v>
      </c>
      <c r="O1122" s="191">
        <v>0.6</v>
      </c>
    </row>
    <row r="1123" spans="2:15" ht="17.25" x14ac:dyDescent="0.35">
      <c r="B1123" s="172">
        <f t="shared" si="104"/>
        <v>1115</v>
      </c>
      <c r="C1123" s="173">
        <v>2</v>
      </c>
      <c r="D1123" s="173">
        <v>16</v>
      </c>
      <c r="E1123" s="174">
        <v>11</v>
      </c>
      <c r="F1123" s="3">
        <f t="shared" si="103"/>
        <v>41</v>
      </c>
      <c r="G1123" s="3">
        <f t="shared" si="105"/>
        <v>34.880000000000003</v>
      </c>
      <c r="H1123" s="3">
        <f t="shared" si="106"/>
        <v>44.96</v>
      </c>
      <c r="I1123" s="3">
        <f t="shared" si="107"/>
        <v>42.08</v>
      </c>
      <c r="J1123" s="3">
        <f t="shared" si="108"/>
        <v>35.06</v>
      </c>
      <c r="K1123" s="191">
        <v>5</v>
      </c>
      <c r="L1123" s="3">
        <v>1.6</v>
      </c>
      <c r="M1123" s="191">
        <v>7.2</v>
      </c>
      <c r="N1123" s="191">
        <v>5.6</v>
      </c>
      <c r="O1123" s="191">
        <v>1.7</v>
      </c>
    </row>
    <row r="1124" spans="2:15" ht="17.25" x14ac:dyDescent="0.35">
      <c r="B1124" s="172">
        <f t="shared" si="104"/>
        <v>1116</v>
      </c>
      <c r="C1124" s="173">
        <v>2</v>
      </c>
      <c r="D1124" s="173">
        <v>16</v>
      </c>
      <c r="E1124" s="174">
        <v>12</v>
      </c>
      <c r="F1124" s="3">
        <f t="shared" si="103"/>
        <v>42.8</v>
      </c>
      <c r="G1124" s="3">
        <f t="shared" si="105"/>
        <v>41</v>
      </c>
      <c r="H1124" s="3">
        <f t="shared" si="106"/>
        <v>50</v>
      </c>
      <c r="I1124" s="3">
        <f t="shared" si="107"/>
        <v>44.06</v>
      </c>
      <c r="J1124" s="3">
        <f t="shared" si="108"/>
        <v>35.06</v>
      </c>
      <c r="K1124" s="191">
        <v>6</v>
      </c>
      <c r="L1124" s="3">
        <v>5</v>
      </c>
      <c r="M1124" s="191">
        <v>10</v>
      </c>
      <c r="N1124" s="191">
        <v>6.7</v>
      </c>
      <c r="O1124" s="191">
        <v>1.7</v>
      </c>
    </row>
    <row r="1125" spans="2:15" ht="17.25" x14ac:dyDescent="0.35">
      <c r="B1125" s="172">
        <f t="shared" si="104"/>
        <v>1117</v>
      </c>
      <c r="C1125" s="173">
        <v>2</v>
      </c>
      <c r="D1125" s="173">
        <v>16</v>
      </c>
      <c r="E1125" s="174">
        <v>13</v>
      </c>
      <c r="F1125" s="3">
        <f t="shared" si="103"/>
        <v>42.8</v>
      </c>
      <c r="G1125" s="3">
        <f t="shared" si="105"/>
        <v>47.84</v>
      </c>
      <c r="H1125" s="3">
        <f t="shared" si="106"/>
        <v>51.08</v>
      </c>
      <c r="I1125" s="3">
        <f t="shared" si="107"/>
        <v>44.96</v>
      </c>
      <c r="J1125" s="3">
        <f t="shared" si="108"/>
        <v>35.96</v>
      </c>
      <c r="K1125" s="191">
        <v>6</v>
      </c>
      <c r="L1125" s="3">
        <v>8.8000000000000007</v>
      </c>
      <c r="M1125" s="191">
        <v>10.6</v>
      </c>
      <c r="N1125" s="191">
        <v>7.2</v>
      </c>
      <c r="O1125" s="191">
        <v>2.2000000000000002</v>
      </c>
    </row>
    <row r="1126" spans="2:15" ht="17.25" x14ac:dyDescent="0.35">
      <c r="B1126" s="172">
        <f t="shared" si="104"/>
        <v>1118</v>
      </c>
      <c r="C1126" s="173">
        <v>2</v>
      </c>
      <c r="D1126" s="173">
        <v>16</v>
      </c>
      <c r="E1126" s="174">
        <v>14</v>
      </c>
      <c r="F1126" s="3">
        <f t="shared" si="103"/>
        <v>41</v>
      </c>
      <c r="G1126" s="3">
        <f t="shared" si="105"/>
        <v>50.900000000000006</v>
      </c>
      <c r="H1126" s="3">
        <f t="shared" si="106"/>
        <v>51.08</v>
      </c>
      <c r="I1126" s="3">
        <f t="shared" si="107"/>
        <v>46.04</v>
      </c>
      <c r="J1126" s="3">
        <f t="shared" si="108"/>
        <v>35.96</v>
      </c>
      <c r="K1126" s="191">
        <v>5</v>
      </c>
      <c r="L1126" s="3">
        <v>10.5</v>
      </c>
      <c r="M1126" s="191">
        <v>10.6</v>
      </c>
      <c r="N1126" s="191">
        <v>7.8</v>
      </c>
      <c r="O1126" s="191">
        <v>2.2000000000000002</v>
      </c>
    </row>
    <row r="1127" spans="2:15" ht="17.25" x14ac:dyDescent="0.35">
      <c r="B1127" s="172">
        <f t="shared" si="104"/>
        <v>1119</v>
      </c>
      <c r="C1127" s="173">
        <v>2</v>
      </c>
      <c r="D1127" s="173">
        <v>16</v>
      </c>
      <c r="E1127" s="174">
        <v>15</v>
      </c>
      <c r="F1127" s="3">
        <f t="shared" si="103"/>
        <v>41</v>
      </c>
      <c r="G1127" s="3">
        <f t="shared" si="105"/>
        <v>55.94</v>
      </c>
      <c r="H1127" s="3">
        <f t="shared" si="106"/>
        <v>51.980000000000004</v>
      </c>
      <c r="I1127" s="3">
        <f t="shared" si="107"/>
        <v>48.019999999999996</v>
      </c>
      <c r="J1127" s="3">
        <f t="shared" si="108"/>
        <v>35.06</v>
      </c>
      <c r="K1127" s="191">
        <v>5</v>
      </c>
      <c r="L1127" s="3">
        <v>13.3</v>
      </c>
      <c r="M1127" s="191">
        <v>11.1</v>
      </c>
      <c r="N1127" s="191">
        <v>8.9</v>
      </c>
      <c r="O1127" s="191">
        <v>1.7</v>
      </c>
    </row>
    <row r="1128" spans="2:15" ht="17.25" x14ac:dyDescent="0.35">
      <c r="B1128" s="172">
        <f t="shared" si="104"/>
        <v>1120</v>
      </c>
      <c r="C1128" s="173">
        <v>2</v>
      </c>
      <c r="D1128" s="173">
        <v>16</v>
      </c>
      <c r="E1128" s="174">
        <v>16</v>
      </c>
      <c r="F1128" s="3">
        <f t="shared" si="103"/>
        <v>41</v>
      </c>
      <c r="G1128" s="3">
        <f t="shared" si="105"/>
        <v>57.92</v>
      </c>
      <c r="H1128" s="3">
        <f t="shared" si="106"/>
        <v>51.08</v>
      </c>
      <c r="I1128" s="3">
        <f t="shared" si="107"/>
        <v>46.04</v>
      </c>
      <c r="J1128" s="3">
        <f t="shared" si="108"/>
        <v>35.06</v>
      </c>
      <c r="K1128" s="191">
        <v>5</v>
      </c>
      <c r="L1128" s="3">
        <v>14.4</v>
      </c>
      <c r="M1128" s="191">
        <v>10.6</v>
      </c>
      <c r="N1128" s="191">
        <v>7.8</v>
      </c>
      <c r="O1128" s="191">
        <v>1.7</v>
      </c>
    </row>
    <row r="1129" spans="2:15" ht="17.25" x14ac:dyDescent="0.35">
      <c r="B1129" s="172">
        <f t="shared" si="104"/>
        <v>1121</v>
      </c>
      <c r="C1129" s="173">
        <v>2</v>
      </c>
      <c r="D1129" s="173">
        <v>16</v>
      </c>
      <c r="E1129" s="174">
        <v>17</v>
      </c>
      <c r="F1129" s="3">
        <f t="shared" si="103"/>
        <v>37.4</v>
      </c>
      <c r="G1129" s="3">
        <f t="shared" si="105"/>
        <v>56.84</v>
      </c>
      <c r="H1129" s="3">
        <f t="shared" si="106"/>
        <v>50</v>
      </c>
      <c r="I1129" s="3">
        <f t="shared" si="107"/>
        <v>44.06</v>
      </c>
      <c r="J1129" s="3">
        <f t="shared" si="108"/>
        <v>35.06</v>
      </c>
      <c r="K1129" s="191">
        <v>3</v>
      </c>
      <c r="L1129" s="3">
        <v>13.8</v>
      </c>
      <c r="M1129" s="191">
        <v>10</v>
      </c>
      <c r="N1129" s="191">
        <v>6.7</v>
      </c>
      <c r="O1129" s="191">
        <v>1.7</v>
      </c>
    </row>
    <row r="1130" spans="2:15" ht="17.25" x14ac:dyDescent="0.35">
      <c r="B1130" s="172">
        <f t="shared" si="104"/>
        <v>1122</v>
      </c>
      <c r="C1130" s="173">
        <v>2</v>
      </c>
      <c r="D1130" s="173">
        <v>16</v>
      </c>
      <c r="E1130" s="174">
        <v>18</v>
      </c>
      <c r="F1130" s="3">
        <f t="shared" si="103"/>
        <v>32</v>
      </c>
      <c r="G1130" s="3">
        <f t="shared" si="105"/>
        <v>43.879999999999995</v>
      </c>
      <c r="H1130" s="3">
        <f t="shared" si="106"/>
        <v>46.94</v>
      </c>
      <c r="I1130" s="3">
        <f t="shared" si="107"/>
        <v>41</v>
      </c>
      <c r="J1130" s="3">
        <f t="shared" si="108"/>
        <v>35.06</v>
      </c>
      <c r="K1130" s="191">
        <v>0</v>
      </c>
      <c r="L1130" s="3">
        <v>6.6</v>
      </c>
      <c r="M1130" s="191">
        <v>8.3000000000000007</v>
      </c>
      <c r="N1130" s="191">
        <v>5</v>
      </c>
      <c r="O1130" s="191">
        <v>1.7</v>
      </c>
    </row>
    <row r="1131" spans="2:15" ht="17.25" x14ac:dyDescent="0.35">
      <c r="B1131" s="172">
        <f t="shared" si="104"/>
        <v>1123</v>
      </c>
      <c r="C1131" s="173">
        <v>2</v>
      </c>
      <c r="D1131" s="173">
        <v>16</v>
      </c>
      <c r="E1131" s="174">
        <v>19</v>
      </c>
      <c r="F1131" s="3">
        <f t="shared" si="103"/>
        <v>30.2</v>
      </c>
      <c r="G1131" s="3">
        <f t="shared" si="105"/>
        <v>41.9</v>
      </c>
      <c r="H1131" s="3">
        <f t="shared" si="106"/>
        <v>46.04</v>
      </c>
      <c r="I1131" s="3">
        <f t="shared" si="107"/>
        <v>37.04</v>
      </c>
      <c r="J1131" s="3">
        <f t="shared" si="108"/>
        <v>35.06</v>
      </c>
      <c r="K1131" s="191">
        <v>-1</v>
      </c>
      <c r="L1131" s="3">
        <v>5.5</v>
      </c>
      <c r="M1131" s="191">
        <v>7.8</v>
      </c>
      <c r="N1131" s="191">
        <v>2.8</v>
      </c>
      <c r="O1131" s="191">
        <v>1.7</v>
      </c>
    </row>
    <row r="1132" spans="2:15" ht="17.25" x14ac:dyDescent="0.35">
      <c r="B1132" s="172">
        <f t="shared" si="104"/>
        <v>1124</v>
      </c>
      <c r="C1132" s="173">
        <v>2</v>
      </c>
      <c r="D1132" s="173">
        <v>16</v>
      </c>
      <c r="E1132" s="174">
        <v>20</v>
      </c>
      <c r="F1132" s="3">
        <f t="shared" si="103"/>
        <v>32</v>
      </c>
      <c r="G1132" s="3">
        <f t="shared" si="105"/>
        <v>42.980000000000004</v>
      </c>
      <c r="H1132" s="3">
        <f t="shared" si="106"/>
        <v>46.94</v>
      </c>
      <c r="I1132" s="3">
        <f t="shared" si="107"/>
        <v>35.96</v>
      </c>
      <c r="J1132" s="3">
        <f t="shared" si="108"/>
        <v>35.06</v>
      </c>
      <c r="K1132" s="191">
        <v>0</v>
      </c>
      <c r="L1132" s="3">
        <v>6.1</v>
      </c>
      <c r="M1132" s="191">
        <v>8.3000000000000007</v>
      </c>
      <c r="N1132" s="191">
        <v>2.2000000000000002</v>
      </c>
      <c r="O1132" s="191">
        <v>1.7</v>
      </c>
    </row>
    <row r="1133" spans="2:15" ht="17.25" x14ac:dyDescent="0.35">
      <c r="B1133" s="172">
        <f t="shared" si="104"/>
        <v>1125</v>
      </c>
      <c r="C1133" s="173">
        <v>2</v>
      </c>
      <c r="D1133" s="173">
        <v>16</v>
      </c>
      <c r="E1133" s="174">
        <v>21</v>
      </c>
      <c r="F1133" s="3">
        <f t="shared" si="103"/>
        <v>30.2</v>
      </c>
      <c r="G1133" s="3">
        <f t="shared" si="105"/>
        <v>41.9</v>
      </c>
      <c r="H1133" s="3">
        <f t="shared" si="106"/>
        <v>44.96</v>
      </c>
      <c r="I1133" s="3">
        <f t="shared" si="107"/>
        <v>35.06</v>
      </c>
      <c r="J1133" s="3">
        <f t="shared" si="108"/>
        <v>35.06</v>
      </c>
      <c r="K1133" s="191">
        <v>-1</v>
      </c>
      <c r="L1133" s="3">
        <v>5.5</v>
      </c>
      <c r="M1133" s="191">
        <v>7.2</v>
      </c>
      <c r="N1133" s="191">
        <v>1.7</v>
      </c>
      <c r="O1133" s="191">
        <v>1.7</v>
      </c>
    </row>
    <row r="1134" spans="2:15" ht="17.25" x14ac:dyDescent="0.35">
      <c r="B1134" s="172">
        <f t="shared" si="104"/>
        <v>1126</v>
      </c>
      <c r="C1134" s="173">
        <v>2</v>
      </c>
      <c r="D1134" s="173">
        <v>16</v>
      </c>
      <c r="E1134" s="174">
        <v>22</v>
      </c>
      <c r="F1134" s="3">
        <f t="shared" si="103"/>
        <v>26.6</v>
      </c>
      <c r="G1134" s="3">
        <f t="shared" si="105"/>
        <v>38.840000000000003</v>
      </c>
      <c r="H1134" s="3">
        <f t="shared" si="106"/>
        <v>44.96</v>
      </c>
      <c r="I1134" s="3">
        <f t="shared" si="107"/>
        <v>35.06</v>
      </c>
      <c r="J1134" s="3">
        <f t="shared" si="108"/>
        <v>33.979999999999997</v>
      </c>
      <c r="K1134" s="191">
        <v>-3</v>
      </c>
      <c r="L1134" s="3">
        <v>3.8</v>
      </c>
      <c r="M1134" s="191">
        <v>7.2</v>
      </c>
      <c r="N1134" s="191">
        <v>1.7</v>
      </c>
      <c r="O1134" s="191">
        <v>1.1000000000000001</v>
      </c>
    </row>
    <row r="1135" spans="2:15" ht="17.25" x14ac:dyDescent="0.35">
      <c r="B1135" s="172">
        <f t="shared" si="104"/>
        <v>1127</v>
      </c>
      <c r="C1135" s="173">
        <v>2</v>
      </c>
      <c r="D1135" s="173">
        <v>16</v>
      </c>
      <c r="E1135" s="174">
        <v>23</v>
      </c>
      <c r="F1135" s="3">
        <f t="shared" si="103"/>
        <v>28.4</v>
      </c>
      <c r="G1135" s="3">
        <f t="shared" si="105"/>
        <v>35.96</v>
      </c>
      <c r="H1135" s="3">
        <f t="shared" si="106"/>
        <v>44.06</v>
      </c>
      <c r="I1135" s="3">
        <f t="shared" si="107"/>
        <v>33.08</v>
      </c>
      <c r="J1135" s="3">
        <f t="shared" si="108"/>
        <v>35.06</v>
      </c>
      <c r="K1135" s="191">
        <v>-2</v>
      </c>
      <c r="L1135" s="3">
        <v>2.2000000000000002</v>
      </c>
      <c r="M1135" s="191">
        <v>6.7</v>
      </c>
      <c r="N1135" s="191">
        <v>0.6</v>
      </c>
      <c r="O1135" s="191">
        <v>1.7</v>
      </c>
    </row>
    <row r="1136" spans="2:15" ht="17.25" x14ac:dyDescent="0.35">
      <c r="B1136" s="172">
        <f t="shared" si="104"/>
        <v>1128</v>
      </c>
      <c r="C1136" s="173">
        <v>2</v>
      </c>
      <c r="D1136" s="173">
        <v>16</v>
      </c>
      <c r="E1136" s="174">
        <v>24</v>
      </c>
      <c r="F1136" s="3">
        <f t="shared" si="103"/>
        <v>28.4</v>
      </c>
      <c r="G1136" s="3">
        <f t="shared" si="105"/>
        <v>33.979999999999997</v>
      </c>
      <c r="H1136" s="3">
        <f t="shared" si="106"/>
        <v>46.04</v>
      </c>
      <c r="I1136" s="3">
        <f t="shared" si="107"/>
        <v>33.08</v>
      </c>
      <c r="J1136" s="3">
        <f t="shared" si="108"/>
        <v>35.06</v>
      </c>
      <c r="K1136" s="191">
        <v>-2</v>
      </c>
      <c r="L1136" s="3">
        <v>1.1000000000000001</v>
      </c>
      <c r="M1136" s="191">
        <v>7.8</v>
      </c>
      <c r="N1136" s="191">
        <v>0.6</v>
      </c>
      <c r="O1136" s="191">
        <v>1.7</v>
      </c>
    </row>
    <row r="1137" spans="2:15" ht="17.25" x14ac:dyDescent="0.35">
      <c r="B1137" s="172">
        <f t="shared" si="104"/>
        <v>1129</v>
      </c>
      <c r="C1137" s="173">
        <v>2</v>
      </c>
      <c r="D1137" s="173">
        <v>17</v>
      </c>
      <c r="E1137" s="174">
        <v>1</v>
      </c>
      <c r="F1137" s="3">
        <f t="shared" si="103"/>
        <v>28.4</v>
      </c>
      <c r="G1137" s="3">
        <f t="shared" si="105"/>
        <v>29.84</v>
      </c>
      <c r="H1137" s="3">
        <f t="shared" si="106"/>
        <v>46.04</v>
      </c>
      <c r="I1137" s="3">
        <f t="shared" si="107"/>
        <v>32</v>
      </c>
      <c r="J1137" s="3">
        <f t="shared" si="108"/>
        <v>35.06</v>
      </c>
      <c r="K1137" s="191">
        <v>-2</v>
      </c>
      <c r="L1137" s="3">
        <v>-1.2</v>
      </c>
      <c r="M1137" s="191">
        <v>7.8</v>
      </c>
      <c r="N1137" s="191">
        <v>0</v>
      </c>
      <c r="O1137" s="191">
        <v>1.7</v>
      </c>
    </row>
    <row r="1138" spans="2:15" ht="17.25" x14ac:dyDescent="0.35">
      <c r="B1138" s="172">
        <f t="shared" si="104"/>
        <v>1130</v>
      </c>
      <c r="C1138" s="173">
        <v>2</v>
      </c>
      <c r="D1138" s="173">
        <v>17</v>
      </c>
      <c r="E1138" s="174">
        <v>2</v>
      </c>
      <c r="F1138" s="3">
        <f t="shared" si="103"/>
        <v>28.4</v>
      </c>
      <c r="G1138" s="3">
        <f t="shared" si="105"/>
        <v>28.94</v>
      </c>
      <c r="H1138" s="3">
        <f t="shared" si="106"/>
        <v>44.96</v>
      </c>
      <c r="I1138" s="3">
        <f t="shared" si="107"/>
        <v>30.02</v>
      </c>
      <c r="J1138" s="3">
        <f t="shared" si="108"/>
        <v>35.96</v>
      </c>
      <c r="K1138" s="191">
        <v>-2</v>
      </c>
      <c r="L1138" s="3">
        <v>-1.7</v>
      </c>
      <c r="M1138" s="191">
        <v>7.2</v>
      </c>
      <c r="N1138" s="191">
        <v>-1.1000000000000001</v>
      </c>
      <c r="O1138" s="191">
        <v>2.2000000000000002</v>
      </c>
    </row>
    <row r="1139" spans="2:15" ht="17.25" x14ac:dyDescent="0.35">
      <c r="B1139" s="172">
        <f t="shared" si="104"/>
        <v>1131</v>
      </c>
      <c r="C1139" s="173">
        <v>2</v>
      </c>
      <c r="D1139" s="173">
        <v>17</v>
      </c>
      <c r="E1139" s="174">
        <v>3</v>
      </c>
      <c r="F1139" s="3">
        <f t="shared" si="103"/>
        <v>28.4</v>
      </c>
      <c r="G1139" s="3">
        <f t="shared" si="105"/>
        <v>26.96</v>
      </c>
      <c r="H1139" s="3">
        <f t="shared" si="106"/>
        <v>44.06</v>
      </c>
      <c r="I1139" s="3">
        <f t="shared" si="107"/>
        <v>30.02</v>
      </c>
      <c r="J1139" s="3">
        <f t="shared" si="108"/>
        <v>35.96</v>
      </c>
      <c r="K1139" s="191">
        <v>-2</v>
      </c>
      <c r="L1139" s="3">
        <v>-2.8</v>
      </c>
      <c r="M1139" s="191">
        <v>6.7</v>
      </c>
      <c r="N1139" s="191">
        <v>-1.1000000000000001</v>
      </c>
      <c r="O1139" s="191">
        <v>2.2000000000000002</v>
      </c>
    </row>
    <row r="1140" spans="2:15" ht="17.25" x14ac:dyDescent="0.35">
      <c r="B1140" s="172">
        <f t="shared" si="104"/>
        <v>1132</v>
      </c>
      <c r="C1140" s="173">
        <v>2</v>
      </c>
      <c r="D1140" s="173">
        <v>17</v>
      </c>
      <c r="E1140" s="174">
        <v>4</v>
      </c>
      <c r="F1140" s="3">
        <f t="shared" si="103"/>
        <v>29.12</v>
      </c>
      <c r="G1140" s="3">
        <f t="shared" si="105"/>
        <v>25.88</v>
      </c>
      <c r="H1140" s="3">
        <f t="shared" si="106"/>
        <v>44.06</v>
      </c>
      <c r="I1140" s="3">
        <f t="shared" si="107"/>
        <v>28.94</v>
      </c>
      <c r="J1140" s="3">
        <f t="shared" si="108"/>
        <v>35.96</v>
      </c>
      <c r="K1140" s="191">
        <v>-1.6</v>
      </c>
      <c r="L1140" s="3">
        <v>-3.4</v>
      </c>
      <c r="M1140" s="191">
        <v>6.7</v>
      </c>
      <c r="N1140" s="191">
        <v>-1.7</v>
      </c>
      <c r="O1140" s="191">
        <v>2.2000000000000002</v>
      </c>
    </row>
    <row r="1141" spans="2:15" ht="17.25" x14ac:dyDescent="0.35">
      <c r="B1141" s="172">
        <f t="shared" si="104"/>
        <v>1133</v>
      </c>
      <c r="C1141" s="173">
        <v>2</v>
      </c>
      <c r="D1141" s="173">
        <v>17</v>
      </c>
      <c r="E1141" s="174">
        <v>5</v>
      </c>
      <c r="F1141" s="3">
        <f t="shared" si="103"/>
        <v>30.2</v>
      </c>
      <c r="G1141" s="3">
        <f t="shared" si="105"/>
        <v>23.9</v>
      </c>
      <c r="H1141" s="3">
        <f t="shared" si="106"/>
        <v>42.980000000000004</v>
      </c>
      <c r="I1141" s="3">
        <f t="shared" si="107"/>
        <v>24.98</v>
      </c>
      <c r="J1141" s="3">
        <f t="shared" si="108"/>
        <v>35.96</v>
      </c>
      <c r="K1141" s="191">
        <v>-1</v>
      </c>
      <c r="L1141" s="3">
        <v>-4.5</v>
      </c>
      <c r="M1141" s="191">
        <v>6.1</v>
      </c>
      <c r="N1141" s="191">
        <v>-3.9</v>
      </c>
      <c r="O1141" s="191">
        <v>2.2000000000000002</v>
      </c>
    </row>
    <row r="1142" spans="2:15" ht="17.25" x14ac:dyDescent="0.35">
      <c r="B1142" s="172">
        <f t="shared" si="104"/>
        <v>1134</v>
      </c>
      <c r="C1142" s="173">
        <v>2</v>
      </c>
      <c r="D1142" s="173">
        <v>17</v>
      </c>
      <c r="E1142" s="174">
        <v>6</v>
      </c>
      <c r="F1142" s="3">
        <f t="shared" si="103"/>
        <v>32</v>
      </c>
      <c r="G1142" s="3">
        <f t="shared" si="105"/>
        <v>21.92</v>
      </c>
      <c r="H1142" s="3">
        <f t="shared" si="106"/>
        <v>42.980000000000004</v>
      </c>
      <c r="I1142" s="3">
        <f t="shared" si="107"/>
        <v>26.060000000000002</v>
      </c>
      <c r="J1142" s="3">
        <f t="shared" si="108"/>
        <v>37.04</v>
      </c>
      <c r="K1142" s="191">
        <v>0</v>
      </c>
      <c r="L1142" s="3">
        <v>-5.6</v>
      </c>
      <c r="M1142" s="191">
        <v>6.1</v>
      </c>
      <c r="N1142" s="191">
        <v>-3.3</v>
      </c>
      <c r="O1142" s="191">
        <v>2.8</v>
      </c>
    </row>
    <row r="1143" spans="2:15" ht="17.25" x14ac:dyDescent="0.35">
      <c r="B1143" s="172">
        <f t="shared" si="104"/>
        <v>1135</v>
      </c>
      <c r="C1143" s="173">
        <v>2</v>
      </c>
      <c r="D1143" s="173">
        <v>17</v>
      </c>
      <c r="E1143" s="174">
        <v>7</v>
      </c>
      <c r="F1143" s="3">
        <f t="shared" si="103"/>
        <v>32</v>
      </c>
      <c r="G1143" s="3">
        <f t="shared" si="105"/>
        <v>20.84</v>
      </c>
      <c r="H1143" s="3">
        <f t="shared" si="106"/>
        <v>42.08</v>
      </c>
      <c r="I1143" s="3">
        <f t="shared" si="107"/>
        <v>24.08</v>
      </c>
      <c r="J1143" s="3">
        <f t="shared" si="108"/>
        <v>35.96</v>
      </c>
      <c r="K1143" s="191">
        <v>0</v>
      </c>
      <c r="L1143" s="3">
        <v>-6.2</v>
      </c>
      <c r="M1143" s="191">
        <v>5.6</v>
      </c>
      <c r="N1143" s="191">
        <v>-4.4000000000000004</v>
      </c>
      <c r="O1143" s="191">
        <v>2.2000000000000002</v>
      </c>
    </row>
    <row r="1144" spans="2:15" ht="17.25" x14ac:dyDescent="0.35">
      <c r="B1144" s="172">
        <f t="shared" si="104"/>
        <v>1136</v>
      </c>
      <c r="C1144" s="173">
        <v>2</v>
      </c>
      <c r="D1144" s="173">
        <v>17</v>
      </c>
      <c r="E1144" s="174">
        <v>8</v>
      </c>
      <c r="F1144" s="3">
        <f t="shared" si="103"/>
        <v>37.4</v>
      </c>
      <c r="G1144" s="3">
        <f t="shared" si="105"/>
        <v>32</v>
      </c>
      <c r="H1144" s="3">
        <f t="shared" si="106"/>
        <v>44.96</v>
      </c>
      <c r="I1144" s="3">
        <f t="shared" si="107"/>
        <v>26.96</v>
      </c>
      <c r="J1144" s="3">
        <f t="shared" si="108"/>
        <v>35.96</v>
      </c>
      <c r="K1144" s="191">
        <v>3</v>
      </c>
      <c r="L1144" s="3">
        <v>0</v>
      </c>
      <c r="M1144" s="191">
        <v>7.2</v>
      </c>
      <c r="N1144" s="191">
        <v>-2.8</v>
      </c>
      <c r="O1144" s="191">
        <v>2.2000000000000002</v>
      </c>
    </row>
    <row r="1145" spans="2:15" ht="17.25" x14ac:dyDescent="0.35">
      <c r="B1145" s="172">
        <f t="shared" si="104"/>
        <v>1137</v>
      </c>
      <c r="C1145" s="173">
        <v>2</v>
      </c>
      <c r="D1145" s="173">
        <v>17</v>
      </c>
      <c r="E1145" s="174">
        <v>9</v>
      </c>
      <c r="F1145" s="3">
        <f t="shared" si="103"/>
        <v>42.8</v>
      </c>
      <c r="G1145" s="3">
        <f t="shared" si="105"/>
        <v>41</v>
      </c>
      <c r="H1145" s="3">
        <f t="shared" si="106"/>
        <v>48.019999999999996</v>
      </c>
      <c r="I1145" s="3">
        <f t="shared" si="107"/>
        <v>33.08</v>
      </c>
      <c r="J1145" s="3">
        <f t="shared" si="108"/>
        <v>35.96</v>
      </c>
      <c r="K1145" s="191">
        <v>6</v>
      </c>
      <c r="L1145" s="3">
        <v>5</v>
      </c>
      <c r="M1145" s="191">
        <v>8.9</v>
      </c>
      <c r="N1145" s="191">
        <v>0.6</v>
      </c>
      <c r="O1145" s="191">
        <v>2.2000000000000002</v>
      </c>
    </row>
    <row r="1146" spans="2:15" ht="17.25" x14ac:dyDescent="0.35">
      <c r="B1146" s="172">
        <f t="shared" si="104"/>
        <v>1138</v>
      </c>
      <c r="C1146" s="173">
        <v>2</v>
      </c>
      <c r="D1146" s="173">
        <v>17</v>
      </c>
      <c r="E1146" s="174">
        <v>10</v>
      </c>
      <c r="F1146" s="3">
        <f t="shared" si="103"/>
        <v>48.2</v>
      </c>
      <c r="G1146" s="3">
        <f t="shared" si="105"/>
        <v>43.879999999999995</v>
      </c>
      <c r="H1146" s="3">
        <f t="shared" si="106"/>
        <v>48.019999999999996</v>
      </c>
      <c r="I1146" s="3">
        <f t="shared" si="107"/>
        <v>39.92</v>
      </c>
      <c r="J1146" s="3">
        <f t="shared" si="108"/>
        <v>39.019999999999996</v>
      </c>
      <c r="K1146" s="191">
        <v>9</v>
      </c>
      <c r="L1146" s="3">
        <v>6.6</v>
      </c>
      <c r="M1146" s="191">
        <v>8.9</v>
      </c>
      <c r="N1146" s="191">
        <v>4.4000000000000004</v>
      </c>
      <c r="O1146" s="191">
        <v>3.9</v>
      </c>
    </row>
    <row r="1147" spans="2:15" ht="17.25" x14ac:dyDescent="0.35">
      <c r="B1147" s="172">
        <f t="shared" si="104"/>
        <v>1139</v>
      </c>
      <c r="C1147" s="173">
        <v>2</v>
      </c>
      <c r="D1147" s="173">
        <v>17</v>
      </c>
      <c r="E1147" s="174">
        <v>11</v>
      </c>
      <c r="F1147" s="3">
        <f t="shared" si="103"/>
        <v>53.6</v>
      </c>
      <c r="G1147" s="3">
        <f t="shared" si="105"/>
        <v>48.92</v>
      </c>
      <c r="H1147" s="3">
        <f t="shared" si="106"/>
        <v>48.92</v>
      </c>
      <c r="I1147" s="3">
        <f t="shared" si="107"/>
        <v>42.980000000000004</v>
      </c>
      <c r="J1147" s="3">
        <f t="shared" si="108"/>
        <v>44.96</v>
      </c>
      <c r="K1147" s="191">
        <v>12</v>
      </c>
      <c r="L1147" s="3">
        <v>9.4</v>
      </c>
      <c r="M1147" s="191">
        <v>9.4</v>
      </c>
      <c r="N1147" s="191">
        <v>6.1</v>
      </c>
      <c r="O1147" s="191">
        <v>7.2</v>
      </c>
    </row>
    <row r="1148" spans="2:15" ht="17.25" x14ac:dyDescent="0.35">
      <c r="B1148" s="172">
        <f t="shared" si="104"/>
        <v>1140</v>
      </c>
      <c r="C1148" s="173">
        <v>2</v>
      </c>
      <c r="D1148" s="173">
        <v>17</v>
      </c>
      <c r="E1148" s="174">
        <v>12</v>
      </c>
      <c r="F1148" s="3">
        <f t="shared" si="103"/>
        <v>55.400000000000006</v>
      </c>
      <c r="G1148" s="3">
        <f t="shared" si="105"/>
        <v>54.86</v>
      </c>
      <c r="H1148" s="3">
        <f t="shared" si="106"/>
        <v>50</v>
      </c>
      <c r="I1148" s="3">
        <f t="shared" si="107"/>
        <v>46.94</v>
      </c>
      <c r="J1148" s="3">
        <f t="shared" si="108"/>
        <v>46.94</v>
      </c>
      <c r="K1148" s="191">
        <v>13</v>
      </c>
      <c r="L1148" s="3">
        <v>12.7</v>
      </c>
      <c r="M1148" s="191">
        <v>10</v>
      </c>
      <c r="N1148" s="191">
        <v>8.3000000000000007</v>
      </c>
      <c r="O1148" s="191">
        <v>8.3000000000000007</v>
      </c>
    </row>
    <row r="1149" spans="2:15" ht="17.25" x14ac:dyDescent="0.35">
      <c r="B1149" s="172">
        <f t="shared" si="104"/>
        <v>1141</v>
      </c>
      <c r="C1149" s="173">
        <v>2</v>
      </c>
      <c r="D1149" s="173">
        <v>17</v>
      </c>
      <c r="E1149" s="174">
        <v>13</v>
      </c>
      <c r="F1149" s="3">
        <f t="shared" si="103"/>
        <v>57.2</v>
      </c>
      <c r="G1149" s="3">
        <f t="shared" si="105"/>
        <v>59</v>
      </c>
      <c r="H1149" s="3">
        <f t="shared" si="106"/>
        <v>48.92</v>
      </c>
      <c r="I1149" s="3">
        <f t="shared" si="107"/>
        <v>48.019999999999996</v>
      </c>
      <c r="J1149" s="3">
        <f t="shared" si="108"/>
        <v>48.92</v>
      </c>
      <c r="K1149" s="191">
        <v>14</v>
      </c>
      <c r="L1149" s="3">
        <v>15</v>
      </c>
      <c r="M1149" s="191">
        <v>9.4</v>
      </c>
      <c r="N1149" s="191">
        <v>8.9</v>
      </c>
      <c r="O1149" s="191">
        <v>9.4</v>
      </c>
    </row>
    <row r="1150" spans="2:15" ht="17.25" x14ac:dyDescent="0.35">
      <c r="B1150" s="172">
        <f t="shared" si="104"/>
        <v>1142</v>
      </c>
      <c r="C1150" s="173">
        <v>2</v>
      </c>
      <c r="D1150" s="173">
        <v>17</v>
      </c>
      <c r="E1150" s="174">
        <v>14</v>
      </c>
      <c r="F1150" s="3">
        <f t="shared" si="103"/>
        <v>59</v>
      </c>
      <c r="G1150" s="3">
        <f t="shared" si="105"/>
        <v>59.900000000000006</v>
      </c>
      <c r="H1150" s="3">
        <f t="shared" si="106"/>
        <v>50</v>
      </c>
      <c r="I1150" s="3">
        <f t="shared" si="107"/>
        <v>48.92</v>
      </c>
      <c r="J1150" s="3">
        <f t="shared" si="108"/>
        <v>53.06</v>
      </c>
      <c r="K1150" s="191">
        <v>15</v>
      </c>
      <c r="L1150" s="3">
        <v>15.5</v>
      </c>
      <c r="M1150" s="191">
        <v>10</v>
      </c>
      <c r="N1150" s="191">
        <v>9.4</v>
      </c>
      <c r="O1150" s="191">
        <v>11.7</v>
      </c>
    </row>
    <row r="1151" spans="2:15" ht="17.25" x14ac:dyDescent="0.35">
      <c r="B1151" s="172">
        <f t="shared" si="104"/>
        <v>1143</v>
      </c>
      <c r="C1151" s="173">
        <v>2</v>
      </c>
      <c r="D1151" s="173">
        <v>17</v>
      </c>
      <c r="E1151" s="174">
        <v>15</v>
      </c>
      <c r="F1151" s="3">
        <f t="shared" si="103"/>
        <v>59</v>
      </c>
      <c r="G1151" s="3">
        <f t="shared" si="105"/>
        <v>59</v>
      </c>
      <c r="H1151" s="3">
        <f t="shared" si="106"/>
        <v>48.019999999999996</v>
      </c>
      <c r="I1151" s="3">
        <f t="shared" si="107"/>
        <v>48.92</v>
      </c>
      <c r="J1151" s="3">
        <f t="shared" si="108"/>
        <v>53.96</v>
      </c>
      <c r="K1151" s="191">
        <v>15</v>
      </c>
      <c r="L1151" s="3">
        <v>15</v>
      </c>
      <c r="M1151" s="191">
        <v>8.9</v>
      </c>
      <c r="N1151" s="191">
        <v>9.4</v>
      </c>
      <c r="O1151" s="191">
        <v>12.2</v>
      </c>
    </row>
    <row r="1152" spans="2:15" ht="17.25" x14ac:dyDescent="0.35">
      <c r="B1152" s="172">
        <f t="shared" si="104"/>
        <v>1144</v>
      </c>
      <c r="C1152" s="173">
        <v>2</v>
      </c>
      <c r="D1152" s="173">
        <v>17</v>
      </c>
      <c r="E1152" s="174">
        <v>16</v>
      </c>
      <c r="F1152" s="3">
        <f t="shared" si="103"/>
        <v>57.2</v>
      </c>
      <c r="G1152" s="3">
        <f t="shared" si="105"/>
        <v>57.92</v>
      </c>
      <c r="H1152" s="3">
        <f t="shared" si="106"/>
        <v>46.94</v>
      </c>
      <c r="I1152" s="3">
        <f t="shared" si="107"/>
        <v>50</v>
      </c>
      <c r="J1152" s="3">
        <f t="shared" si="108"/>
        <v>55.040000000000006</v>
      </c>
      <c r="K1152" s="191">
        <v>14</v>
      </c>
      <c r="L1152" s="3">
        <v>14.4</v>
      </c>
      <c r="M1152" s="191">
        <v>8.3000000000000007</v>
      </c>
      <c r="N1152" s="191">
        <v>10</v>
      </c>
      <c r="O1152" s="191">
        <v>12.8</v>
      </c>
    </row>
    <row r="1153" spans="2:15" ht="17.25" x14ac:dyDescent="0.35">
      <c r="B1153" s="172">
        <f t="shared" si="104"/>
        <v>1145</v>
      </c>
      <c r="C1153" s="173">
        <v>2</v>
      </c>
      <c r="D1153" s="173">
        <v>17</v>
      </c>
      <c r="E1153" s="174">
        <v>17</v>
      </c>
      <c r="F1153" s="3">
        <f t="shared" si="103"/>
        <v>55.400000000000006</v>
      </c>
      <c r="G1153" s="3">
        <f t="shared" si="105"/>
        <v>52.879999999999995</v>
      </c>
      <c r="H1153" s="3">
        <f t="shared" si="106"/>
        <v>44.96</v>
      </c>
      <c r="I1153" s="3">
        <f t="shared" si="107"/>
        <v>48.019999999999996</v>
      </c>
      <c r="J1153" s="3">
        <f t="shared" si="108"/>
        <v>51.980000000000004</v>
      </c>
      <c r="K1153" s="191">
        <v>13</v>
      </c>
      <c r="L1153" s="3">
        <v>11.6</v>
      </c>
      <c r="M1153" s="191">
        <v>7.2</v>
      </c>
      <c r="N1153" s="191">
        <v>8.9</v>
      </c>
      <c r="O1153" s="191">
        <v>11.1</v>
      </c>
    </row>
    <row r="1154" spans="2:15" ht="17.25" x14ac:dyDescent="0.35">
      <c r="B1154" s="172">
        <f t="shared" si="104"/>
        <v>1146</v>
      </c>
      <c r="C1154" s="173">
        <v>2</v>
      </c>
      <c r="D1154" s="173">
        <v>17</v>
      </c>
      <c r="E1154" s="174">
        <v>18</v>
      </c>
      <c r="F1154" s="3">
        <f t="shared" si="103"/>
        <v>46.4</v>
      </c>
      <c r="G1154" s="3">
        <f t="shared" si="105"/>
        <v>48.92</v>
      </c>
      <c r="H1154" s="3">
        <f t="shared" si="106"/>
        <v>46.04</v>
      </c>
      <c r="I1154" s="3">
        <f t="shared" si="107"/>
        <v>44.96</v>
      </c>
      <c r="J1154" s="3">
        <f t="shared" si="108"/>
        <v>46.94</v>
      </c>
      <c r="K1154" s="191">
        <v>8</v>
      </c>
      <c r="L1154" s="3">
        <v>9.4</v>
      </c>
      <c r="M1154" s="191">
        <v>7.8</v>
      </c>
      <c r="N1154" s="191">
        <v>7.2</v>
      </c>
      <c r="O1154" s="191">
        <v>8.3000000000000007</v>
      </c>
    </row>
    <row r="1155" spans="2:15" ht="17.25" x14ac:dyDescent="0.35">
      <c r="B1155" s="172">
        <f t="shared" si="104"/>
        <v>1147</v>
      </c>
      <c r="C1155" s="173">
        <v>2</v>
      </c>
      <c r="D1155" s="173">
        <v>17</v>
      </c>
      <c r="E1155" s="174">
        <v>19</v>
      </c>
      <c r="F1155" s="3">
        <f t="shared" si="103"/>
        <v>48.2</v>
      </c>
      <c r="G1155" s="3">
        <f t="shared" si="105"/>
        <v>43.879999999999995</v>
      </c>
      <c r="H1155" s="3">
        <f t="shared" si="106"/>
        <v>44.96</v>
      </c>
      <c r="I1155" s="3">
        <f t="shared" si="107"/>
        <v>41</v>
      </c>
      <c r="J1155" s="3">
        <f t="shared" si="108"/>
        <v>44.06</v>
      </c>
      <c r="K1155" s="191">
        <v>9</v>
      </c>
      <c r="L1155" s="3">
        <v>6.6</v>
      </c>
      <c r="M1155" s="191">
        <v>7.2</v>
      </c>
      <c r="N1155" s="191">
        <v>5</v>
      </c>
      <c r="O1155" s="191">
        <v>6.7</v>
      </c>
    </row>
    <row r="1156" spans="2:15" ht="17.25" x14ac:dyDescent="0.35">
      <c r="B1156" s="172">
        <f t="shared" si="104"/>
        <v>1148</v>
      </c>
      <c r="C1156" s="173">
        <v>2</v>
      </c>
      <c r="D1156" s="173">
        <v>17</v>
      </c>
      <c r="E1156" s="174">
        <v>20</v>
      </c>
      <c r="F1156" s="3">
        <f t="shared" si="103"/>
        <v>44.6</v>
      </c>
      <c r="G1156" s="3">
        <f t="shared" si="105"/>
        <v>38.840000000000003</v>
      </c>
      <c r="H1156" s="3">
        <f t="shared" si="106"/>
        <v>44.06</v>
      </c>
      <c r="I1156" s="3">
        <f t="shared" si="107"/>
        <v>35.96</v>
      </c>
      <c r="J1156" s="3">
        <f t="shared" si="108"/>
        <v>42.08</v>
      </c>
      <c r="K1156" s="191">
        <v>7</v>
      </c>
      <c r="L1156" s="3">
        <v>3.8</v>
      </c>
      <c r="M1156" s="191">
        <v>6.7</v>
      </c>
      <c r="N1156" s="191">
        <v>2.2000000000000002</v>
      </c>
      <c r="O1156" s="191">
        <v>5.6</v>
      </c>
    </row>
    <row r="1157" spans="2:15" ht="17.25" x14ac:dyDescent="0.35">
      <c r="B1157" s="172">
        <f t="shared" si="104"/>
        <v>1149</v>
      </c>
      <c r="C1157" s="173">
        <v>2</v>
      </c>
      <c r="D1157" s="173">
        <v>17</v>
      </c>
      <c r="E1157" s="174">
        <v>21</v>
      </c>
      <c r="F1157" s="3">
        <f t="shared" si="103"/>
        <v>44.6</v>
      </c>
      <c r="G1157" s="3">
        <f t="shared" si="105"/>
        <v>34.880000000000003</v>
      </c>
      <c r="H1157" s="3">
        <f t="shared" si="106"/>
        <v>44.96</v>
      </c>
      <c r="I1157" s="3">
        <f t="shared" si="107"/>
        <v>33.08</v>
      </c>
      <c r="J1157" s="3">
        <f t="shared" si="108"/>
        <v>39.92</v>
      </c>
      <c r="K1157" s="191">
        <v>7</v>
      </c>
      <c r="L1157" s="3">
        <v>1.6</v>
      </c>
      <c r="M1157" s="191">
        <v>7.2</v>
      </c>
      <c r="N1157" s="191">
        <v>0.6</v>
      </c>
      <c r="O1157" s="191">
        <v>4.4000000000000004</v>
      </c>
    </row>
    <row r="1158" spans="2:15" ht="17.25" x14ac:dyDescent="0.35">
      <c r="B1158" s="172">
        <f t="shared" si="104"/>
        <v>1150</v>
      </c>
      <c r="C1158" s="173">
        <v>2</v>
      </c>
      <c r="D1158" s="173">
        <v>17</v>
      </c>
      <c r="E1158" s="174">
        <v>22</v>
      </c>
      <c r="F1158" s="3">
        <f t="shared" si="103"/>
        <v>44.6</v>
      </c>
      <c r="G1158" s="3">
        <f t="shared" si="105"/>
        <v>34.880000000000003</v>
      </c>
      <c r="H1158" s="3">
        <f t="shared" si="106"/>
        <v>46.04</v>
      </c>
      <c r="I1158" s="3">
        <f t="shared" si="107"/>
        <v>35.96</v>
      </c>
      <c r="J1158" s="3">
        <f t="shared" si="108"/>
        <v>37.94</v>
      </c>
      <c r="K1158" s="191">
        <v>7</v>
      </c>
      <c r="L1158" s="3">
        <v>1.6</v>
      </c>
      <c r="M1158" s="191">
        <v>7.8</v>
      </c>
      <c r="N1158" s="191">
        <v>2.2000000000000002</v>
      </c>
      <c r="O1158" s="191">
        <v>3.3</v>
      </c>
    </row>
    <row r="1159" spans="2:15" ht="17.25" x14ac:dyDescent="0.35">
      <c r="B1159" s="172">
        <f t="shared" si="104"/>
        <v>1151</v>
      </c>
      <c r="C1159" s="173">
        <v>2</v>
      </c>
      <c r="D1159" s="173">
        <v>17</v>
      </c>
      <c r="E1159" s="174">
        <v>23</v>
      </c>
      <c r="F1159" s="3">
        <f t="shared" si="103"/>
        <v>44.6</v>
      </c>
      <c r="G1159" s="3">
        <f t="shared" si="105"/>
        <v>32</v>
      </c>
      <c r="H1159" s="3">
        <f t="shared" si="106"/>
        <v>46.94</v>
      </c>
      <c r="I1159" s="3">
        <f t="shared" si="107"/>
        <v>33.979999999999997</v>
      </c>
      <c r="J1159" s="3">
        <f t="shared" si="108"/>
        <v>37.94</v>
      </c>
      <c r="K1159" s="191">
        <v>7</v>
      </c>
      <c r="L1159" s="3">
        <v>0</v>
      </c>
      <c r="M1159" s="191">
        <v>8.3000000000000007</v>
      </c>
      <c r="N1159" s="191">
        <v>1.1000000000000001</v>
      </c>
      <c r="O1159" s="191">
        <v>3.3</v>
      </c>
    </row>
    <row r="1160" spans="2:15" ht="17.25" x14ac:dyDescent="0.35">
      <c r="B1160" s="172">
        <f t="shared" si="104"/>
        <v>1152</v>
      </c>
      <c r="C1160" s="173">
        <v>2</v>
      </c>
      <c r="D1160" s="173">
        <v>17</v>
      </c>
      <c r="E1160" s="174">
        <v>24</v>
      </c>
      <c r="F1160" s="3">
        <f t="shared" si="103"/>
        <v>44.6</v>
      </c>
      <c r="G1160" s="3">
        <f t="shared" si="105"/>
        <v>30.92</v>
      </c>
      <c r="H1160" s="3">
        <f t="shared" si="106"/>
        <v>48.019999999999996</v>
      </c>
      <c r="I1160" s="3">
        <f t="shared" si="107"/>
        <v>33.08</v>
      </c>
      <c r="J1160" s="3">
        <f t="shared" si="108"/>
        <v>35.06</v>
      </c>
      <c r="K1160" s="191">
        <v>7</v>
      </c>
      <c r="L1160" s="3">
        <v>-0.6</v>
      </c>
      <c r="M1160" s="191">
        <v>8.9</v>
      </c>
      <c r="N1160" s="191">
        <v>0.6</v>
      </c>
      <c r="O1160" s="191">
        <v>1.7</v>
      </c>
    </row>
    <row r="1161" spans="2:15" ht="17.25" x14ac:dyDescent="0.35">
      <c r="B1161" s="172">
        <f t="shared" si="104"/>
        <v>1153</v>
      </c>
      <c r="C1161" s="173">
        <v>2</v>
      </c>
      <c r="D1161" s="173">
        <v>18</v>
      </c>
      <c r="E1161" s="174">
        <v>1</v>
      </c>
      <c r="F1161" s="3">
        <f t="shared" si="103"/>
        <v>44.6</v>
      </c>
      <c r="G1161" s="3">
        <f t="shared" si="105"/>
        <v>29.84</v>
      </c>
      <c r="H1161" s="3">
        <f t="shared" si="106"/>
        <v>48.019999999999996</v>
      </c>
      <c r="I1161" s="3">
        <f t="shared" si="107"/>
        <v>33.08</v>
      </c>
      <c r="J1161" s="3">
        <f t="shared" si="108"/>
        <v>32</v>
      </c>
      <c r="K1161" s="191">
        <v>7</v>
      </c>
      <c r="L1161" s="3">
        <v>-1.2</v>
      </c>
      <c r="M1161" s="191">
        <v>8.9</v>
      </c>
      <c r="N1161" s="191">
        <v>0.6</v>
      </c>
      <c r="O1161" s="191">
        <v>0</v>
      </c>
    </row>
    <row r="1162" spans="2:15" ht="17.25" x14ac:dyDescent="0.35">
      <c r="B1162" s="172">
        <f t="shared" si="104"/>
        <v>1154</v>
      </c>
      <c r="C1162" s="173">
        <v>2</v>
      </c>
      <c r="D1162" s="173">
        <v>18</v>
      </c>
      <c r="E1162" s="174">
        <v>2</v>
      </c>
      <c r="F1162" s="3">
        <f t="shared" ref="F1162:F1225" si="109">(9/5)*K1162+32</f>
        <v>44.6</v>
      </c>
      <c r="G1162" s="3">
        <f t="shared" si="105"/>
        <v>30.92</v>
      </c>
      <c r="H1162" s="3">
        <f t="shared" si="106"/>
        <v>46.04</v>
      </c>
      <c r="I1162" s="3">
        <f t="shared" si="107"/>
        <v>33.979999999999997</v>
      </c>
      <c r="J1162" s="3">
        <f t="shared" si="108"/>
        <v>32</v>
      </c>
      <c r="K1162" s="191">
        <v>7</v>
      </c>
      <c r="L1162" s="3">
        <v>-0.6</v>
      </c>
      <c r="M1162" s="191">
        <v>7.8</v>
      </c>
      <c r="N1162" s="191">
        <v>1.1000000000000001</v>
      </c>
      <c r="O1162" s="191">
        <v>0</v>
      </c>
    </row>
    <row r="1163" spans="2:15" ht="17.25" x14ac:dyDescent="0.35">
      <c r="B1163" s="172">
        <f t="shared" ref="B1163:B1226" si="110">B1162+1</f>
        <v>1155</v>
      </c>
      <c r="C1163" s="173">
        <v>2</v>
      </c>
      <c r="D1163" s="173">
        <v>18</v>
      </c>
      <c r="E1163" s="174">
        <v>3</v>
      </c>
      <c r="F1163" s="3">
        <f t="shared" si="109"/>
        <v>44.6</v>
      </c>
      <c r="G1163" s="3">
        <f t="shared" si="105"/>
        <v>33.979999999999997</v>
      </c>
      <c r="H1163" s="3">
        <f t="shared" si="106"/>
        <v>44.96</v>
      </c>
      <c r="I1163" s="3">
        <f t="shared" si="107"/>
        <v>33.08</v>
      </c>
      <c r="J1163" s="3">
        <f t="shared" si="108"/>
        <v>30.92</v>
      </c>
      <c r="K1163" s="191">
        <v>7</v>
      </c>
      <c r="L1163" s="3">
        <v>1.1000000000000001</v>
      </c>
      <c r="M1163" s="191">
        <v>7.2</v>
      </c>
      <c r="N1163" s="191">
        <v>0.6</v>
      </c>
      <c r="O1163" s="191">
        <v>-0.6</v>
      </c>
    </row>
    <row r="1164" spans="2:15" ht="17.25" x14ac:dyDescent="0.35">
      <c r="B1164" s="172">
        <f t="shared" si="110"/>
        <v>1156</v>
      </c>
      <c r="C1164" s="173">
        <v>2</v>
      </c>
      <c r="D1164" s="173">
        <v>18</v>
      </c>
      <c r="E1164" s="174">
        <v>4</v>
      </c>
      <c r="F1164" s="3">
        <f t="shared" si="109"/>
        <v>44.6</v>
      </c>
      <c r="G1164" s="3">
        <f t="shared" si="105"/>
        <v>43.879999999999995</v>
      </c>
      <c r="H1164" s="3">
        <f t="shared" si="106"/>
        <v>44.96</v>
      </c>
      <c r="I1164" s="3">
        <f t="shared" si="107"/>
        <v>35.96</v>
      </c>
      <c r="J1164" s="3">
        <f t="shared" si="108"/>
        <v>30.02</v>
      </c>
      <c r="K1164" s="191">
        <v>7</v>
      </c>
      <c r="L1164" s="3">
        <v>6.6</v>
      </c>
      <c r="M1164" s="191">
        <v>7.2</v>
      </c>
      <c r="N1164" s="191">
        <v>2.2000000000000002</v>
      </c>
      <c r="O1164" s="191">
        <v>-1.1000000000000001</v>
      </c>
    </row>
    <row r="1165" spans="2:15" ht="17.25" x14ac:dyDescent="0.35">
      <c r="B1165" s="172">
        <f t="shared" si="110"/>
        <v>1157</v>
      </c>
      <c r="C1165" s="173">
        <v>2</v>
      </c>
      <c r="D1165" s="173">
        <v>18</v>
      </c>
      <c r="E1165" s="174">
        <v>5</v>
      </c>
      <c r="F1165" s="3">
        <f t="shared" si="109"/>
        <v>42.8</v>
      </c>
      <c r="G1165" s="3">
        <f t="shared" si="105"/>
        <v>45.86</v>
      </c>
      <c r="H1165" s="3">
        <f t="shared" si="106"/>
        <v>44.06</v>
      </c>
      <c r="I1165" s="3">
        <f t="shared" si="107"/>
        <v>35.96</v>
      </c>
      <c r="J1165" s="3">
        <f t="shared" si="108"/>
        <v>28.94</v>
      </c>
      <c r="K1165" s="191">
        <v>6</v>
      </c>
      <c r="L1165" s="3">
        <v>7.7</v>
      </c>
      <c r="M1165" s="191">
        <v>6.7</v>
      </c>
      <c r="N1165" s="191">
        <v>2.2000000000000002</v>
      </c>
      <c r="O1165" s="191">
        <v>-1.7</v>
      </c>
    </row>
    <row r="1166" spans="2:15" ht="17.25" x14ac:dyDescent="0.35">
      <c r="B1166" s="172">
        <f t="shared" si="110"/>
        <v>1158</v>
      </c>
      <c r="C1166" s="173">
        <v>2</v>
      </c>
      <c r="D1166" s="173">
        <v>18</v>
      </c>
      <c r="E1166" s="174">
        <v>6</v>
      </c>
      <c r="F1166" s="3">
        <f t="shared" si="109"/>
        <v>44.6</v>
      </c>
      <c r="G1166" s="3">
        <f t="shared" si="105"/>
        <v>45.86</v>
      </c>
      <c r="H1166" s="3">
        <f t="shared" si="106"/>
        <v>42.980000000000004</v>
      </c>
      <c r="I1166" s="3">
        <f t="shared" si="107"/>
        <v>35.96</v>
      </c>
      <c r="J1166" s="3">
        <f t="shared" si="108"/>
        <v>28.04</v>
      </c>
      <c r="K1166" s="191">
        <v>7</v>
      </c>
      <c r="L1166" s="3">
        <v>7.7</v>
      </c>
      <c r="M1166" s="191">
        <v>6.1</v>
      </c>
      <c r="N1166" s="191">
        <v>2.2000000000000002</v>
      </c>
      <c r="O1166" s="191">
        <v>-2.2000000000000002</v>
      </c>
    </row>
    <row r="1167" spans="2:15" ht="17.25" x14ac:dyDescent="0.35">
      <c r="B1167" s="172">
        <f t="shared" si="110"/>
        <v>1159</v>
      </c>
      <c r="C1167" s="173">
        <v>2</v>
      </c>
      <c r="D1167" s="173">
        <v>18</v>
      </c>
      <c r="E1167" s="174">
        <v>7</v>
      </c>
      <c r="F1167" s="3">
        <f t="shared" si="109"/>
        <v>44.6</v>
      </c>
      <c r="G1167" s="3">
        <f t="shared" si="105"/>
        <v>41</v>
      </c>
      <c r="H1167" s="3">
        <f t="shared" si="106"/>
        <v>44.96</v>
      </c>
      <c r="I1167" s="3">
        <f t="shared" si="107"/>
        <v>35.06</v>
      </c>
      <c r="J1167" s="3">
        <f t="shared" si="108"/>
        <v>26.96</v>
      </c>
      <c r="K1167" s="191">
        <v>7</v>
      </c>
      <c r="L1167" s="3">
        <v>5</v>
      </c>
      <c r="M1167" s="191">
        <v>7.2</v>
      </c>
      <c r="N1167" s="191">
        <v>1.7</v>
      </c>
      <c r="O1167" s="191">
        <v>-2.8</v>
      </c>
    </row>
    <row r="1168" spans="2:15" ht="17.25" x14ac:dyDescent="0.35">
      <c r="B1168" s="172">
        <f t="shared" si="110"/>
        <v>1160</v>
      </c>
      <c r="C1168" s="173">
        <v>2</v>
      </c>
      <c r="D1168" s="173">
        <v>18</v>
      </c>
      <c r="E1168" s="174">
        <v>8</v>
      </c>
      <c r="F1168" s="3">
        <f t="shared" si="109"/>
        <v>44.6</v>
      </c>
      <c r="G1168" s="3">
        <f t="shared" si="105"/>
        <v>41.9</v>
      </c>
      <c r="H1168" s="3">
        <f t="shared" si="106"/>
        <v>44.06</v>
      </c>
      <c r="I1168" s="3">
        <f t="shared" si="107"/>
        <v>33.979999999999997</v>
      </c>
      <c r="J1168" s="3">
        <f t="shared" si="108"/>
        <v>30.92</v>
      </c>
      <c r="K1168" s="191">
        <v>7</v>
      </c>
      <c r="L1168" s="3">
        <v>5.5</v>
      </c>
      <c r="M1168" s="191">
        <v>6.7</v>
      </c>
      <c r="N1168" s="191">
        <v>1.1000000000000001</v>
      </c>
      <c r="O1168" s="191">
        <v>-0.6</v>
      </c>
    </row>
    <row r="1169" spans="2:15" ht="17.25" x14ac:dyDescent="0.35">
      <c r="B1169" s="172">
        <f t="shared" si="110"/>
        <v>1161</v>
      </c>
      <c r="C1169" s="173">
        <v>2</v>
      </c>
      <c r="D1169" s="173">
        <v>18</v>
      </c>
      <c r="E1169" s="174">
        <v>9</v>
      </c>
      <c r="F1169" s="3">
        <f t="shared" si="109"/>
        <v>51.8</v>
      </c>
      <c r="G1169" s="3">
        <f t="shared" si="105"/>
        <v>43.879999999999995</v>
      </c>
      <c r="H1169" s="3">
        <f t="shared" si="106"/>
        <v>46.94</v>
      </c>
      <c r="I1169" s="3">
        <f t="shared" si="107"/>
        <v>33.979999999999997</v>
      </c>
      <c r="J1169" s="3">
        <f t="shared" si="108"/>
        <v>35.06</v>
      </c>
      <c r="K1169" s="191">
        <v>11</v>
      </c>
      <c r="L1169" s="3">
        <v>6.6</v>
      </c>
      <c r="M1169" s="191">
        <v>8.3000000000000007</v>
      </c>
      <c r="N1169" s="191">
        <v>1.1000000000000001</v>
      </c>
      <c r="O1169" s="191">
        <v>1.7</v>
      </c>
    </row>
    <row r="1170" spans="2:15" ht="17.25" x14ac:dyDescent="0.35">
      <c r="B1170" s="172">
        <f t="shared" si="110"/>
        <v>1162</v>
      </c>
      <c r="C1170" s="173">
        <v>2</v>
      </c>
      <c r="D1170" s="173">
        <v>18</v>
      </c>
      <c r="E1170" s="174">
        <v>10</v>
      </c>
      <c r="F1170" s="3">
        <f t="shared" si="109"/>
        <v>59</v>
      </c>
      <c r="G1170" s="3">
        <f t="shared" si="105"/>
        <v>50</v>
      </c>
      <c r="H1170" s="3">
        <f t="shared" si="106"/>
        <v>51.08</v>
      </c>
      <c r="I1170" s="3">
        <f t="shared" si="107"/>
        <v>37.04</v>
      </c>
      <c r="J1170" s="3">
        <f t="shared" si="108"/>
        <v>39.92</v>
      </c>
      <c r="K1170" s="191">
        <v>15</v>
      </c>
      <c r="L1170" s="3">
        <v>10</v>
      </c>
      <c r="M1170" s="191">
        <v>10.6</v>
      </c>
      <c r="N1170" s="191">
        <v>2.8</v>
      </c>
      <c r="O1170" s="191">
        <v>4.4000000000000004</v>
      </c>
    </row>
    <row r="1171" spans="2:15" ht="17.25" x14ac:dyDescent="0.35">
      <c r="B1171" s="172">
        <f t="shared" si="110"/>
        <v>1163</v>
      </c>
      <c r="C1171" s="173">
        <v>2</v>
      </c>
      <c r="D1171" s="173">
        <v>18</v>
      </c>
      <c r="E1171" s="174">
        <v>11</v>
      </c>
      <c r="F1171" s="3">
        <f t="shared" si="109"/>
        <v>62.6</v>
      </c>
      <c r="G1171" s="3">
        <f t="shared" si="105"/>
        <v>55.94</v>
      </c>
      <c r="H1171" s="3">
        <f t="shared" si="106"/>
        <v>50</v>
      </c>
      <c r="I1171" s="3">
        <f t="shared" si="107"/>
        <v>39.92</v>
      </c>
      <c r="J1171" s="3">
        <f t="shared" si="108"/>
        <v>44.06</v>
      </c>
      <c r="K1171" s="191">
        <v>17</v>
      </c>
      <c r="L1171" s="3">
        <v>13.3</v>
      </c>
      <c r="M1171" s="191">
        <v>10</v>
      </c>
      <c r="N1171" s="191">
        <v>4.4000000000000004</v>
      </c>
      <c r="O1171" s="191">
        <v>6.7</v>
      </c>
    </row>
    <row r="1172" spans="2:15" ht="17.25" x14ac:dyDescent="0.35">
      <c r="B1172" s="172">
        <f t="shared" si="110"/>
        <v>1164</v>
      </c>
      <c r="C1172" s="173">
        <v>2</v>
      </c>
      <c r="D1172" s="173">
        <v>18</v>
      </c>
      <c r="E1172" s="174">
        <v>12</v>
      </c>
      <c r="F1172" s="3">
        <f t="shared" si="109"/>
        <v>64.400000000000006</v>
      </c>
      <c r="G1172" s="3">
        <f t="shared" si="105"/>
        <v>55.94</v>
      </c>
      <c r="H1172" s="3">
        <f t="shared" si="106"/>
        <v>48.019999999999996</v>
      </c>
      <c r="I1172" s="3">
        <f t="shared" si="107"/>
        <v>42.980000000000004</v>
      </c>
      <c r="J1172" s="3">
        <f t="shared" si="108"/>
        <v>48.019999999999996</v>
      </c>
      <c r="K1172" s="191">
        <v>18</v>
      </c>
      <c r="L1172" s="3">
        <v>13.3</v>
      </c>
      <c r="M1172" s="191">
        <v>8.9</v>
      </c>
      <c r="N1172" s="191">
        <v>6.1</v>
      </c>
      <c r="O1172" s="191">
        <v>8.9</v>
      </c>
    </row>
    <row r="1173" spans="2:15" ht="17.25" x14ac:dyDescent="0.35">
      <c r="B1173" s="172">
        <f t="shared" si="110"/>
        <v>1165</v>
      </c>
      <c r="C1173" s="173">
        <v>2</v>
      </c>
      <c r="D1173" s="173">
        <v>18</v>
      </c>
      <c r="E1173" s="174">
        <v>13</v>
      </c>
      <c r="F1173" s="3">
        <f t="shared" si="109"/>
        <v>68</v>
      </c>
      <c r="G1173" s="3">
        <f t="shared" si="105"/>
        <v>54.86</v>
      </c>
      <c r="H1173" s="3">
        <f t="shared" si="106"/>
        <v>44.06</v>
      </c>
      <c r="I1173" s="3">
        <f t="shared" si="107"/>
        <v>42.980000000000004</v>
      </c>
      <c r="J1173" s="3">
        <f t="shared" si="108"/>
        <v>51.980000000000004</v>
      </c>
      <c r="K1173" s="191">
        <v>20</v>
      </c>
      <c r="L1173" s="3">
        <v>12.7</v>
      </c>
      <c r="M1173" s="191">
        <v>6.7</v>
      </c>
      <c r="N1173" s="191">
        <v>6.1</v>
      </c>
      <c r="O1173" s="191">
        <v>11.1</v>
      </c>
    </row>
    <row r="1174" spans="2:15" ht="17.25" x14ac:dyDescent="0.35">
      <c r="B1174" s="172">
        <f t="shared" si="110"/>
        <v>1166</v>
      </c>
      <c r="C1174" s="173">
        <v>2</v>
      </c>
      <c r="D1174" s="173">
        <v>18</v>
      </c>
      <c r="E1174" s="174">
        <v>14</v>
      </c>
      <c r="F1174" s="3">
        <f t="shared" si="109"/>
        <v>68</v>
      </c>
      <c r="G1174" s="3">
        <f t="shared" si="105"/>
        <v>59</v>
      </c>
      <c r="H1174" s="3">
        <f t="shared" si="106"/>
        <v>44.06</v>
      </c>
      <c r="I1174" s="3">
        <f t="shared" si="107"/>
        <v>42.980000000000004</v>
      </c>
      <c r="J1174" s="3">
        <f t="shared" si="108"/>
        <v>53.96</v>
      </c>
      <c r="K1174" s="191">
        <v>20</v>
      </c>
      <c r="L1174" s="3">
        <v>15</v>
      </c>
      <c r="M1174" s="191">
        <v>6.7</v>
      </c>
      <c r="N1174" s="191">
        <v>6.1</v>
      </c>
      <c r="O1174" s="191">
        <v>12.2</v>
      </c>
    </row>
    <row r="1175" spans="2:15" ht="17.25" x14ac:dyDescent="0.35">
      <c r="B1175" s="172">
        <f t="shared" si="110"/>
        <v>1167</v>
      </c>
      <c r="C1175" s="173">
        <v>2</v>
      </c>
      <c r="D1175" s="173">
        <v>18</v>
      </c>
      <c r="E1175" s="174">
        <v>15</v>
      </c>
      <c r="F1175" s="3">
        <f t="shared" si="109"/>
        <v>66.2</v>
      </c>
      <c r="G1175" s="3">
        <f t="shared" si="105"/>
        <v>59</v>
      </c>
      <c r="H1175" s="3">
        <f t="shared" si="106"/>
        <v>44.96</v>
      </c>
      <c r="I1175" s="3">
        <f t="shared" si="107"/>
        <v>42.08</v>
      </c>
      <c r="J1175" s="3">
        <f t="shared" si="108"/>
        <v>55.040000000000006</v>
      </c>
      <c r="K1175" s="191">
        <v>19</v>
      </c>
      <c r="L1175" s="3">
        <v>15</v>
      </c>
      <c r="M1175" s="191">
        <v>7.2</v>
      </c>
      <c r="N1175" s="191">
        <v>5.6</v>
      </c>
      <c r="O1175" s="191">
        <v>12.8</v>
      </c>
    </row>
    <row r="1176" spans="2:15" ht="17.25" x14ac:dyDescent="0.35">
      <c r="B1176" s="172">
        <f t="shared" si="110"/>
        <v>1168</v>
      </c>
      <c r="C1176" s="173">
        <v>2</v>
      </c>
      <c r="D1176" s="173">
        <v>18</v>
      </c>
      <c r="E1176" s="174">
        <v>16</v>
      </c>
      <c r="F1176" s="3">
        <f t="shared" si="109"/>
        <v>64.400000000000006</v>
      </c>
      <c r="G1176" s="3">
        <f t="shared" si="105"/>
        <v>56.84</v>
      </c>
      <c r="H1176" s="3">
        <f t="shared" si="106"/>
        <v>44.96</v>
      </c>
      <c r="I1176" s="3">
        <f t="shared" si="107"/>
        <v>44.06</v>
      </c>
      <c r="J1176" s="3">
        <f t="shared" si="108"/>
        <v>55.94</v>
      </c>
      <c r="K1176" s="191">
        <v>18</v>
      </c>
      <c r="L1176" s="3">
        <v>13.8</v>
      </c>
      <c r="M1176" s="191">
        <v>7.2</v>
      </c>
      <c r="N1176" s="191">
        <v>6.7</v>
      </c>
      <c r="O1176" s="191">
        <v>13.3</v>
      </c>
    </row>
    <row r="1177" spans="2:15" ht="17.25" x14ac:dyDescent="0.35">
      <c r="B1177" s="172">
        <f t="shared" si="110"/>
        <v>1169</v>
      </c>
      <c r="C1177" s="173">
        <v>2</v>
      </c>
      <c r="D1177" s="173">
        <v>18</v>
      </c>
      <c r="E1177" s="174">
        <v>17</v>
      </c>
      <c r="F1177" s="3">
        <f t="shared" si="109"/>
        <v>62.6</v>
      </c>
      <c r="G1177" s="3">
        <f t="shared" ref="G1177:G1240" si="111">(9/5)*L1177+32</f>
        <v>54.86</v>
      </c>
      <c r="H1177" s="3">
        <f t="shared" ref="H1177:H1240" si="112">(9/5)*M1177+32</f>
        <v>44.06</v>
      </c>
      <c r="I1177" s="3">
        <f t="shared" ref="I1177:I1240" si="113">(9/5)*N1177+32</f>
        <v>41</v>
      </c>
      <c r="J1177" s="3">
        <f t="shared" ref="J1177:J1240" si="114">(9/5)*O1177+32</f>
        <v>53.96</v>
      </c>
      <c r="K1177" s="191">
        <v>17</v>
      </c>
      <c r="L1177" s="3">
        <v>12.7</v>
      </c>
      <c r="M1177" s="191">
        <v>6.7</v>
      </c>
      <c r="N1177" s="191">
        <v>5</v>
      </c>
      <c r="O1177" s="191">
        <v>12.2</v>
      </c>
    </row>
    <row r="1178" spans="2:15" ht="17.25" x14ac:dyDescent="0.35">
      <c r="B1178" s="172">
        <f t="shared" si="110"/>
        <v>1170</v>
      </c>
      <c r="C1178" s="173">
        <v>2</v>
      </c>
      <c r="D1178" s="173">
        <v>18</v>
      </c>
      <c r="E1178" s="174">
        <v>18</v>
      </c>
      <c r="F1178" s="3">
        <f t="shared" si="109"/>
        <v>57.2</v>
      </c>
      <c r="G1178" s="3">
        <f t="shared" si="111"/>
        <v>50</v>
      </c>
      <c r="H1178" s="3">
        <f t="shared" si="112"/>
        <v>42.980000000000004</v>
      </c>
      <c r="I1178" s="3">
        <f t="shared" si="113"/>
        <v>37.04</v>
      </c>
      <c r="J1178" s="3">
        <f t="shared" si="114"/>
        <v>50</v>
      </c>
      <c r="K1178" s="191">
        <v>14</v>
      </c>
      <c r="L1178" s="3">
        <v>10</v>
      </c>
      <c r="M1178" s="191">
        <v>6.1</v>
      </c>
      <c r="N1178" s="191">
        <v>2.8</v>
      </c>
      <c r="O1178" s="191">
        <v>10</v>
      </c>
    </row>
    <row r="1179" spans="2:15" ht="17.25" x14ac:dyDescent="0.35">
      <c r="B1179" s="172">
        <f t="shared" si="110"/>
        <v>1171</v>
      </c>
      <c r="C1179" s="173">
        <v>2</v>
      </c>
      <c r="D1179" s="173">
        <v>18</v>
      </c>
      <c r="E1179" s="174">
        <v>19</v>
      </c>
      <c r="F1179" s="3">
        <f t="shared" si="109"/>
        <v>50</v>
      </c>
      <c r="G1179" s="3">
        <f t="shared" si="111"/>
        <v>43.879999999999995</v>
      </c>
      <c r="H1179" s="3">
        <f t="shared" si="112"/>
        <v>42.980000000000004</v>
      </c>
      <c r="I1179" s="3">
        <f t="shared" si="113"/>
        <v>33.979999999999997</v>
      </c>
      <c r="J1179" s="3">
        <f t="shared" si="114"/>
        <v>48.019999999999996</v>
      </c>
      <c r="K1179" s="191">
        <v>10</v>
      </c>
      <c r="L1179" s="3">
        <v>6.6</v>
      </c>
      <c r="M1179" s="191">
        <v>6.1</v>
      </c>
      <c r="N1179" s="191">
        <v>1.1000000000000001</v>
      </c>
      <c r="O1179" s="191">
        <v>8.9</v>
      </c>
    </row>
    <row r="1180" spans="2:15" ht="17.25" x14ac:dyDescent="0.35">
      <c r="B1180" s="172">
        <f t="shared" si="110"/>
        <v>1172</v>
      </c>
      <c r="C1180" s="173">
        <v>2</v>
      </c>
      <c r="D1180" s="173">
        <v>18</v>
      </c>
      <c r="E1180" s="174">
        <v>20</v>
      </c>
      <c r="F1180" s="3">
        <f t="shared" si="109"/>
        <v>51.8</v>
      </c>
      <c r="G1180" s="3">
        <f t="shared" si="111"/>
        <v>44.96</v>
      </c>
      <c r="H1180" s="3">
        <f t="shared" si="112"/>
        <v>39.92</v>
      </c>
      <c r="I1180" s="3">
        <f t="shared" si="113"/>
        <v>32</v>
      </c>
      <c r="J1180" s="3">
        <f t="shared" si="114"/>
        <v>39.92</v>
      </c>
      <c r="K1180" s="191">
        <v>11</v>
      </c>
      <c r="L1180" s="3">
        <v>7.2</v>
      </c>
      <c r="M1180" s="191">
        <v>4.4000000000000004</v>
      </c>
      <c r="N1180" s="191">
        <v>0</v>
      </c>
      <c r="O1180" s="191">
        <v>4.4000000000000004</v>
      </c>
    </row>
    <row r="1181" spans="2:15" ht="17.25" x14ac:dyDescent="0.35">
      <c r="B1181" s="172">
        <f t="shared" si="110"/>
        <v>1173</v>
      </c>
      <c r="C1181" s="173">
        <v>2</v>
      </c>
      <c r="D1181" s="173">
        <v>18</v>
      </c>
      <c r="E1181" s="174">
        <v>21</v>
      </c>
      <c r="F1181" s="3">
        <f t="shared" si="109"/>
        <v>50</v>
      </c>
      <c r="G1181" s="3">
        <f t="shared" si="111"/>
        <v>41.9</v>
      </c>
      <c r="H1181" s="3">
        <f t="shared" si="112"/>
        <v>39.92</v>
      </c>
      <c r="I1181" s="3">
        <f t="shared" si="113"/>
        <v>33.08</v>
      </c>
      <c r="J1181" s="3">
        <f t="shared" si="114"/>
        <v>39.019999999999996</v>
      </c>
      <c r="K1181" s="191">
        <v>10</v>
      </c>
      <c r="L1181" s="3">
        <v>5.5</v>
      </c>
      <c r="M1181" s="191">
        <v>4.4000000000000004</v>
      </c>
      <c r="N1181" s="191">
        <v>0.6</v>
      </c>
      <c r="O1181" s="191">
        <v>3.9</v>
      </c>
    </row>
    <row r="1182" spans="2:15" ht="17.25" x14ac:dyDescent="0.35">
      <c r="B1182" s="172">
        <f t="shared" si="110"/>
        <v>1174</v>
      </c>
      <c r="C1182" s="173">
        <v>2</v>
      </c>
      <c r="D1182" s="173">
        <v>18</v>
      </c>
      <c r="E1182" s="174">
        <v>22</v>
      </c>
      <c r="F1182" s="3">
        <f t="shared" si="109"/>
        <v>50</v>
      </c>
      <c r="G1182" s="3">
        <f t="shared" si="111"/>
        <v>38.840000000000003</v>
      </c>
      <c r="H1182" s="3">
        <f t="shared" si="112"/>
        <v>37.94</v>
      </c>
      <c r="I1182" s="3">
        <f t="shared" si="113"/>
        <v>30.92</v>
      </c>
      <c r="J1182" s="3">
        <f t="shared" si="114"/>
        <v>39.92</v>
      </c>
      <c r="K1182" s="191">
        <v>10</v>
      </c>
      <c r="L1182" s="3">
        <v>3.8</v>
      </c>
      <c r="M1182" s="191">
        <v>3.3</v>
      </c>
      <c r="N1182" s="191">
        <v>-0.6</v>
      </c>
      <c r="O1182" s="191">
        <v>4.4000000000000004</v>
      </c>
    </row>
    <row r="1183" spans="2:15" ht="17.25" x14ac:dyDescent="0.35">
      <c r="B1183" s="172">
        <f t="shared" si="110"/>
        <v>1175</v>
      </c>
      <c r="C1183" s="173">
        <v>2</v>
      </c>
      <c r="D1183" s="173">
        <v>18</v>
      </c>
      <c r="E1183" s="174">
        <v>23</v>
      </c>
      <c r="F1183" s="3">
        <f t="shared" si="109"/>
        <v>51.8</v>
      </c>
      <c r="G1183" s="3">
        <f t="shared" si="111"/>
        <v>34.880000000000003</v>
      </c>
      <c r="H1183" s="3">
        <f t="shared" si="112"/>
        <v>37.04</v>
      </c>
      <c r="I1183" s="3">
        <f t="shared" si="113"/>
        <v>30.02</v>
      </c>
      <c r="J1183" s="3">
        <f t="shared" si="114"/>
        <v>37.94</v>
      </c>
      <c r="K1183" s="191">
        <v>11</v>
      </c>
      <c r="L1183" s="3">
        <v>1.6</v>
      </c>
      <c r="M1183" s="191">
        <v>2.8</v>
      </c>
      <c r="N1183" s="191">
        <v>-1.1000000000000001</v>
      </c>
      <c r="O1183" s="191">
        <v>3.3</v>
      </c>
    </row>
    <row r="1184" spans="2:15" ht="17.25" x14ac:dyDescent="0.35">
      <c r="B1184" s="172">
        <f t="shared" si="110"/>
        <v>1176</v>
      </c>
      <c r="C1184" s="173">
        <v>2</v>
      </c>
      <c r="D1184" s="173">
        <v>18</v>
      </c>
      <c r="E1184" s="174">
        <v>24</v>
      </c>
      <c r="F1184" s="3">
        <f t="shared" si="109"/>
        <v>48.2</v>
      </c>
      <c r="G1184" s="3">
        <f t="shared" si="111"/>
        <v>33.979999999999997</v>
      </c>
      <c r="H1184" s="3">
        <f t="shared" si="112"/>
        <v>37.04</v>
      </c>
      <c r="I1184" s="3">
        <f t="shared" si="113"/>
        <v>26.96</v>
      </c>
      <c r="J1184" s="3">
        <f t="shared" si="114"/>
        <v>33.08</v>
      </c>
      <c r="K1184" s="191">
        <v>9</v>
      </c>
      <c r="L1184" s="3">
        <v>1.1000000000000001</v>
      </c>
      <c r="M1184" s="191">
        <v>2.8</v>
      </c>
      <c r="N1184" s="191">
        <v>-2.8</v>
      </c>
      <c r="O1184" s="191">
        <v>0.6</v>
      </c>
    </row>
    <row r="1185" spans="2:15" ht="17.25" x14ac:dyDescent="0.35">
      <c r="B1185" s="172">
        <f t="shared" si="110"/>
        <v>1177</v>
      </c>
      <c r="C1185" s="173">
        <v>2</v>
      </c>
      <c r="D1185" s="173">
        <v>19</v>
      </c>
      <c r="E1185" s="174">
        <v>1</v>
      </c>
      <c r="F1185" s="3">
        <f t="shared" si="109"/>
        <v>50</v>
      </c>
      <c r="G1185" s="3">
        <f t="shared" si="111"/>
        <v>30.92</v>
      </c>
      <c r="H1185" s="3">
        <f t="shared" si="112"/>
        <v>37.94</v>
      </c>
      <c r="I1185" s="3">
        <f t="shared" si="113"/>
        <v>24.98</v>
      </c>
      <c r="J1185" s="3">
        <f t="shared" si="114"/>
        <v>35.06</v>
      </c>
      <c r="K1185" s="191">
        <v>10</v>
      </c>
      <c r="L1185" s="3">
        <v>-0.6</v>
      </c>
      <c r="M1185" s="191">
        <v>3.3</v>
      </c>
      <c r="N1185" s="191">
        <v>-3.9</v>
      </c>
      <c r="O1185" s="191">
        <v>1.7</v>
      </c>
    </row>
    <row r="1186" spans="2:15" ht="17.25" x14ac:dyDescent="0.35">
      <c r="B1186" s="172">
        <f t="shared" si="110"/>
        <v>1178</v>
      </c>
      <c r="C1186" s="173">
        <v>2</v>
      </c>
      <c r="D1186" s="173">
        <v>19</v>
      </c>
      <c r="E1186" s="174">
        <v>2</v>
      </c>
      <c r="F1186" s="3">
        <f t="shared" si="109"/>
        <v>50</v>
      </c>
      <c r="G1186" s="3">
        <f t="shared" si="111"/>
        <v>29.84</v>
      </c>
      <c r="H1186" s="3">
        <f t="shared" si="112"/>
        <v>37.94</v>
      </c>
      <c r="I1186" s="3">
        <f t="shared" si="113"/>
        <v>23</v>
      </c>
      <c r="J1186" s="3">
        <f t="shared" si="114"/>
        <v>33.08</v>
      </c>
      <c r="K1186" s="191">
        <v>10</v>
      </c>
      <c r="L1186" s="3">
        <v>-1.2</v>
      </c>
      <c r="M1186" s="191">
        <v>3.3</v>
      </c>
      <c r="N1186" s="191">
        <v>-5</v>
      </c>
      <c r="O1186" s="191">
        <v>0.6</v>
      </c>
    </row>
    <row r="1187" spans="2:15" ht="17.25" x14ac:dyDescent="0.35">
      <c r="B1187" s="172">
        <f t="shared" si="110"/>
        <v>1179</v>
      </c>
      <c r="C1187" s="173">
        <v>2</v>
      </c>
      <c r="D1187" s="173">
        <v>19</v>
      </c>
      <c r="E1187" s="174">
        <v>3</v>
      </c>
      <c r="F1187" s="3">
        <f t="shared" si="109"/>
        <v>44.6</v>
      </c>
      <c r="G1187" s="3">
        <f t="shared" si="111"/>
        <v>27.86</v>
      </c>
      <c r="H1187" s="3">
        <f t="shared" si="112"/>
        <v>33.979999999999997</v>
      </c>
      <c r="I1187" s="3">
        <f t="shared" si="113"/>
        <v>23</v>
      </c>
      <c r="J1187" s="3">
        <f t="shared" si="114"/>
        <v>33.08</v>
      </c>
      <c r="K1187" s="191">
        <v>7</v>
      </c>
      <c r="L1187" s="3">
        <v>-2.2999999999999998</v>
      </c>
      <c r="M1187" s="191">
        <v>1.1000000000000001</v>
      </c>
      <c r="N1187" s="191">
        <v>-5</v>
      </c>
      <c r="O1187" s="191">
        <v>0.6</v>
      </c>
    </row>
    <row r="1188" spans="2:15" ht="17.25" x14ac:dyDescent="0.35">
      <c r="B1188" s="172">
        <f t="shared" si="110"/>
        <v>1180</v>
      </c>
      <c r="C1188" s="173">
        <v>2</v>
      </c>
      <c r="D1188" s="173">
        <v>19</v>
      </c>
      <c r="E1188" s="174">
        <v>4</v>
      </c>
      <c r="F1188" s="3">
        <f t="shared" si="109"/>
        <v>46.4</v>
      </c>
      <c r="G1188" s="3">
        <f t="shared" si="111"/>
        <v>25.88</v>
      </c>
      <c r="H1188" s="3">
        <f t="shared" si="112"/>
        <v>33.08</v>
      </c>
      <c r="I1188" s="3">
        <f t="shared" si="113"/>
        <v>21.92</v>
      </c>
      <c r="J1188" s="3">
        <f t="shared" si="114"/>
        <v>33.979999999999997</v>
      </c>
      <c r="K1188" s="191">
        <v>8</v>
      </c>
      <c r="L1188" s="3">
        <v>-3.4</v>
      </c>
      <c r="M1188" s="191">
        <v>0.6</v>
      </c>
      <c r="N1188" s="191">
        <v>-5.6</v>
      </c>
      <c r="O1188" s="191">
        <v>1.1000000000000001</v>
      </c>
    </row>
    <row r="1189" spans="2:15" ht="17.25" x14ac:dyDescent="0.35">
      <c r="B1189" s="172">
        <f t="shared" si="110"/>
        <v>1181</v>
      </c>
      <c r="C1189" s="173">
        <v>2</v>
      </c>
      <c r="D1189" s="173">
        <v>19</v>
      </c>
      <c r="E1189" s="174">
        <v>5</v>
      </c>
      <c r="F1189" s="3">
        <f t="shared" si="109"/>
        <v>44.6</v>
      </c>
      <c r="G1189" s="3">
        <f t="shared" si="111"/>
        <v>26.96</v>
      </c>
      <c r="H1189" s="3">
        <f t="shared" si="112"/>
        <v>33.979999999999997</v>
      </c>
      <c r="I1189" s="3">
        <f t="shared" si="113"/>
        <v>21.02</v>
      </c>
      <c r="J1189" s="3">
        <f t="shared" si="114"/>
        <v>33.08</v>
      </c>
      <c r="K1189" s="191">
        <v>7</v>
      </c>
      <c r="L1189" s="3">
        <v>-2.8</v>
      </c>
      <c r="M1189" s="191">
        <v>1.1000000000000001</v>
      </c>
      <c r="N1189" s="191">
        <v>-6.1</v>
      </c>
      <c r="O1189" s="191">
        <v>0.6</v>
      </c>
    </row>
    <row r="1190" spans="2:15" ht="17.25" x14ac:dyDescent="0.35">
      <c r="B1190" s="172">
        <f t="shared" si="110"/>
        <v>1182</v>
      </c>
      <c r="C1190" s="173">
        <v>2</v>
      </c>
      <c r="D1190" s="173">
        <v>19</v>
      </c>
      <c r="E1190" s="174">
        <v>6</v>
      </c>
      <c r="F1190" s="3">
        <f t="shared" si="109"/>
        <v>42.8</v>
      </c>
      <c r="G1190" s="3">
        <f t="shared" si="111"/>
        <v>25.88</v>
      </c>
      <c r="H1190" s="3">
        <f t="shared" si="112"/>
        <v>35.06</v>
      </c>
      <c r="I1190" s="3">
        <f t="shared" si="113"/>
        <v>19.04</v>
      </c>
      <c r="J1190" s="3">
        <f t="shared" si="114"/>
        <v>32</v>
      </c>
      <c r="K1190" s="191">
        <v>6</v>
      </c>
      <c r="L1190" s="3">
        <v>-3.4</v>
      </c>
      <c r="M1190" s="191">
        <v>1.7</v>
      </c>
      <c r="N1190" s="191">
        <v>-7.2</v>
      </c>
      <c r="O1190" s="191">
        <v>0</v>
      </c>
    </row>
    <row r="1191" spans="2:15" ht="17.25" x14ac:dyDescent="0.35">
      <c r="B1191" s="172">
        <f t="shared" si="110"/>
        <v>1183</v>
      </c>
      <c r="C1191" s="173">
        <v>2</v>
      </c>
      <c r="D1191" s="173">
        <v>19</v>
      </c>
      <c r="E1191" s="174">
        <v>7</v>
      </c>
      <c r="F1191" s="3">
        <f t="shared" si="109"/>
        <v>42.8</v>
      </c>
      <c r="G1191" s="3">
        <f t="shared" si="111"/>
        <v>25.88</v>
      </c>
      <c r="H1191" s="3">
        <f t="shared" si="112"/>
        <v>35.96</v>
      </c>
      <c r="I1191" s="3">
        <f t="shared" si="113"/>
        <v>19.939999999999998</v>
      </c>
      <c r="J1191" s="3">
        <f t="shared" si="114"/>
        <v>30.02</v>
      </c>
      <c r="K1191" s="191">
        <v>6</v>
      </c>
      <c r="L1191" s="3">
        <v>-3.4</v>
      </c>
      <c r="M1191" s="191">
        <v>2.2000000000000002</v>
      </c>
      <c r="N1191" s="191">
        <v>-6.7</v>
      </c>
      <c r="O1191" s="191">
        <v>-1.1000000000000001</v>
      </c>
    </row>
    <row r="1192" spans="2:15" ht="17.25" x14ac:dyDescent="0.35">
      <c r="B1192" s="172">
        <f t="shared" si="110"/>
        <v>1184</v>
      </c>
      <c r="C1192" s="173">
        <v>2</v>
      </c>
      <c r="D1192" s="173">
        <v>19</v>
      </c>
      <c r="E1192" s="174">
        <v>8</v>
      </c>
      <c r="F1192" s="3">
        <f t="shared" si="109"/>
        <v>39.200000000000003</v>
      </c>
      <c r="G1192" s="3">
        <f t="shared" si="111"/>
        <v>32.9</v>
      </c>
      <c r="H1192" s="3">
        <f t="shared" si="112"/>
        <v>35.06</v>
      </c>
      <c r="I1192" s="3">
        <f t="shared" si="113"/>
        <v>21.92</v>
      </c>
      <c r="J1192" s="3">
        <f t="shared" si="114"/>
        <v>35.06</v>
      </c>
      <c r="K1192" s="191">
        <v>4</v>
      </c>
      <c r="L1192" s="3">
        <v>0.5</v>
      </c>
      <c r="M1192" s="191">
        <v>1.7</v>
      </c>
      <c r="N1192" s="191">
        <v>-5.6</v>
      </c>
      <c r="O1192" s="191">
        <v>1.7</v>
      </c>
    </row>
    <row r="1193" spans="2:15" ht="17.25" x14ac:dyDescent="0.35">
      <c r="B1193" s="172">
        <f t="shared" si="110"/>
        <v>1185</v>
      </c>
      <c r="C1193" s="173">
        <v>2</v>
      </c>
      <c r="D1193" s="173">
        <v>19</v>
      </c>
      <c r="E1193" s="174">
        <v>9</v>
      </c>
      <c r="F1193" s="3">
        <f t="shared" si="109"/>
        <v>41</v>
      </c>
      <c r="G1193" s="3">
        <f t="shared" si="111"/>
        <v>37.94</v>
      </c>
      <c r="H1193" s="3">
        <f t="shared" si="112"/>
        <v>37.04</v>
      </c>
      <c r="I1193" s="3">
        <f t="shared" si="113"/>
        <v>30.02</v>
      </c>
      <c r="J1193" s="3">
        <f t="shared" si="114"/>
        <v>42.08</v>
      </c>
      <c r="K1193" s="191">
        <v>5</v>
      </c>
      <c r="L1193" s="3">
        <v>3.3</v>
      </c>
      <c r="M1193" s="191">
        <v>2.8</v>
      </c>
      <c r="N1193" s="191">
        <v>-1.1000000000000001</v>
      </c>
      <c r="O1193" s="191">
        <v>5.6</v>
      </c>
    </row>
    <row r="1194" spans="2:15" ht="17.25" x14ac:dyDescent="0.35">
      <c r="B1194" s="172">
        <f t="shared" si="110"/>
        <v>1186</v>
      </c>
      <c r="C1194" s="173">
        <v>2</v>
      </c>
      <c r="D1194" s="173">
        <v>19</v>
      </c>
      <c r="E1194" s="174">
        <v>10</v>
      </c>
      <c r="F1194" s="3">
        <f t="shared" si="109"/>
        <v>42.8</v>
      </c>
      <c r="G1194" s="3">
        <f t="shared" si="111"/>
        <v>54.86</v>
      </c>
      <c r="H1194" s="3">
        <f t="shared" si="112"/>
        <v>42.08</v>
      </c>
      <c r="I1194" s="3">
        <f t="shared" si="113"/>
        <v>35.06</v>
      </c>
      <c r="J1194" s="3">
        <f t="shared" si="114"/>
        <v>48.92</v>
      </c>
      <c r="K1194" s="191">
        <v>6</v>
      </c>
      <c r="L1194" s="3">
        <v>12.7</v>
      </c>
      <c r="M1194" s="191">
        <v>5.6</v>
      </c>
      <c r="N1194" s="191">
        <v>1.7</v>
      </c>
      <c r="O1194" s="191">
        <v>9.4</v>
      </c>
    </row>
    <row r="1195" spans="2:15" ht="17.25" x14ac:dyDescent="0.35">
      <c r="B1195" s="172">
        <f t="shared" si="110"/>
        <v>1187</v>
      </c>
      <c r="C1195" s="173">
        <v>2</v>
      </c>
      <c r="D1195" s="173">
        <v>19</v>
      </c>
      <c r="E1195" s="174">
        <v>11</v>
      </c>
      <c r="F1195" s="3">
        <f t="shared" si="109"/>
        <v>39.200000000000003</v>
      </c>
      <c r="G1195" s="3">
        <f t="shared" si="111"/>
        <v>59</v>
      </c>
      <c r="H1195" s="3">
        <f t="shared" si="112"/>
        <v>44.06</v>
      </c>
      <c r="I1195" s="3">
        <f t="shared" si="113"/>
        <v>39.019999999999996</v>
      </c>
      <c r="J1195" s="3">
        <f t="shared" si="114"/>
        <v>51.08</v>
      </c>
      <c r="K1195" s="191">
        <v>4</v>
      </c>
      <c r="L1195" s="3">
        <v>15</v>
      </c>
      <c r="M1195" s="191">
        <v>6.7</v>
      </c>
      <c r="N1195" s="191">
        <v>3.9</v>
      </c>
      <c r="O1195" s="191">
        <v>10.6</v>
      </c>
    </row>
    <row r="1196" spans="2:15" ht="17.25" x14ac:dyDescent="0.35">
      <c r="B1196" s="172">
        <f t="shared" si="110"/>
        <v>1188</v>
      </c>
      <c r="C1196" s="173">
        <v>2</v>
      </c>
      <c r="D1196" s="173">
        <v>19</v>
      </c>
      <c r="E1196" s="174">
        <v>12</v>
      </c>
      <c r="F1196" s="3">
        <f t="shared" si="109"/>
        <v>37.4</v>
      </c>
      <c r="G1196" s="3">
        <f t="shared" si="111"/>
        <v>59.900000000000006</v>
      </c>
      <c r="H1196" s="3">
        <f t="shared" si="112"/>
        <v>44.96</v>
      </c>
      <c r="I1196" s="3">
        <f t="shared" si="113"/>
        <v>42.08</v>
      </c>
      <c r="J1196" s="3">
        <f t="shared" si="114"/>
        <v>55.040000000000006</v>
      </c>
      <c r="K1196" s="191">
        <v>3</v>
      </c>
      <c r="L1196" s="3">
        <v>15.5</v>
      </c>
      <c r="M1196" s="191">
        <v>7.2</v>
      </c>
      <c r="N1196" s="191">
        <v>5.6</v>
      </c>
      <c r="O1196" s="191">
        <v>12.8</v>
      </c>
    </row>
    <row r="1197" spans="2:15" ht="17.25" x14ac:dyDescent="0.35">
      <c r="B1197" s="172">
        <f t="shared" si="110"/>
        <v>1189</v>
      </c>
      <c r="C1197" s="173">
        <v>2</v>
      </c>
      <c r="D1197" s="173">
        <v>19</v>
      </c>
      <c r="E1197" s="174">
        <v>13</v>
      </c>
      <c r="F1197" s="3">
        <f t="shared" si="109"/>
        <v>41</v>
      </c>
      <c r="G1197" s="3">
        <f t="shared" si="111"/>
        <v>61.88</v>
      </c>
      <c r="H1197" s="3">
        <f t="shared" si="112"/>
        <v>46.94</v>
      </c>
      <c r="I1197" s="3">
        <f t="shared" si="113"/>
        <v>42.980000000000004</v>
      </c>
      <c r="J1197" s="3">
        <f t="shared" si="114"/>
        <v>59</v>
      </c>
      <c r="K1197" s="191">
        <v>5</v>
      </c>
      <c r="L1197" s="3">
        <v>16.600000000000001</v>
      </c>
      <c r="M1197" s="191">
        <v>8.3000000000000007</v>
      </c>
      <c r="N1197" s="191">
        <v>6.1</v>
      </c>
      <c r="O1197" s="191">
        <v>15</v>
      </c>
    </row>
    <row r="1198" spans="2:15" ht="17.25" x14ac:dyDescent="0.35">
      <c r="B1198" s="172">
        <f t="shared" si="110"/>
        <v>1190</v>
      </c>
      <c r="C1198" s="173">
        <v>2</v>
      </c>
      <c r="D1198" s="173">
        <v>19</v>
      </c>
      <c r="E1198" s="174">
        <v>14</v>
      </c>
      <c r="F1198" s="3">
        <f t="shared" si="109"/>
        <v>41</v>
      </c>
      <c r="G1198" s="3">
        <f t="shared" si="111"/>
        <v>60.980000000000004</v>
      </c>
      <c r="H1198" s="3">
        <f t="shared" si="112"/>
        <v>48.92</v>
      </c>
      <c r="I1198" s="3">
        <f t="shared" si="113"/>
        <v>42.980000000000004</v>
      </c>
      <c r="J1198" s="3">
        <f t="shared" si="114"/>
        <v>60.980000000000004</v>
      </c>
      <c r="K1198" s="191">
        <v>5</v>
      </c>
      <c r="L1198" s="3">
        <v>16.100000000000001</v>
      </c>
      <c r="M1198" s="191">
        <v>9.4</v>
      </c>
      <c r="N1198" s="191">
        <v>6.1</v>
      </c>
      <c r="O1198" s="191">
        <v>16.100000000000001</v>
      </c>
    </row>
    <row r="1199" spans="2:15" ht="17.25" x14ac:dyDescent="0.35">
      <c r="B1199" s="172">
        <f t="shared" si="110"/>
        <v>1191</v>
      </c>
      <c r="C1199" s="173">
        <v>2</v>
      </c>
      <c r="D1199" s="173">
        <v>19</v>
      </c>
      <c r="E1199" s="174">
        <v>15</v>
      </c>
      <c r="F1199" s="3">
        <f t="shared" si="109"/>
        <v>41</v>
      </c>
      <c r="G1199" s="3">
        <f t="shared" si="111"/>
        <v>60.980000000000004</v>
      </c>
      <c r="H1199" s="3">
        <f t="shared" si="112"/>
        <v>51.08</v>
      </c>
      <c r="I1199" s="3">
        <f t="shared" si="113"/>
        <v>42.980000000000004</v>
      </c>
      <c r="J1199" s="3">
        <f t="shared" si="114"/>
        <v>62.96</v>
      </c>
      <c r="K1199" s="191">
        <v>5</v>
      </c>
      <c r="L1199" s="3">
        <v>16.100000000000001</v>
      </c>
      <c r="M1199" s="191">
        <v>10.6</v>
      </c>
      <c r="N1199" s="191">
        <v>6.1</v>
      </c>
      <c r="O1199" s="191">
        <v>17.2</v>
      </c>
    </row>
    <row r="1200" spans="2:15" ht="17.25" x14ac:dyDescent="0.35">
      <c r="B1200" s="172">
        <f t="shared" si="110"/>
        <v>1192</v>
      </c>
      <c r="C1200" s="173">
        <v>2</v>
      </c>
      <c r="D1200" s="173">
        <v>19</v>
      </c>
      <c r="E1200" s="174">
        <v>16</v>
      </c>
      <c r="F1200" s="3">
        <f t="shared" si="109"/>
        <v>42.8</v>
      </c>
      <c r="G1200" s="3">
        <f t="shared" si="111"/>
        <v>59.900000000000006</v>
      </c>
      <c r="H1200" s="3">
        <f t="shared" si="112"/>
        <v>51.980000000000004</v>
      </c>
      <c r="I1200" s="3">
        <f t="shared" si="113"/>
        <v>42.08</v>
      </c>
      <c r="J1200" s="3">
        <f t="shared" si="114"/>
        <v>60.980000000000004</v>
      </c>
      <c r="K1200" s="191">
        <v>6</v>
      </c>
      <c r="L1200" s="3">
        <v>15.5</v>
      </c>
      <c r="M1200" s="191">
        <v>11.1</v>
      </c>
      <c r="N1200" s="191">
        <v>5.6</v>
      </c>
      <c r="O1200" s="191">
        <v>16.100000000000001</v>
      </c>
    </row>
    <row r="1201" spans="2:15" ht="17.25" x14ac:dyDescent="0.35">
      <c r="B1201" s="172">
        <f t="shared" si="110"/>
        <v>1193</v>
      </c>
      <c r="C1201" s="173">
        <v>2</v>
      </c>
      <c r="D1201" s="173">
        <v>19</v>
      </c>
      <c r="E1201" s="174">
        <v>17</v>
      </c>
      <c r="F1201" s="3">
        <f t="shared" si="109"/>
        <v>39.200000000000003</v>
      </c>
      <c r="G1201" s="3">
        <f t="shared" si="111"/>
        <v>56.84</v>
      </c>
      <c r="H1201" s="3">
        <f t="shared" si="112"/>
        <v>51.08</v>
      </c>
      <c r="I1201" s="3">
        <f t="shared" si="113"/>
        <v>39.92</v>
      </c>
      <c r="J1201" s="3">
        <f t="shared" si="114"/>
        <v>57.92</v>
      </c>
      <c r="K1201" s="191">
        <v>4</v>
      </c>
      <c r="L1201" s="3">
        <v>13.8</v>
      </c>
      <c r="M1201" s="191">
        <v>10.6</v>
      </c>
      <c r="N1201" s="191">
        <v>4.4000000000000004</v>
      </c>
      <c r="O1201" s="191">
        <v>14.4</v>
      </c>
    </row>
    <row r="1202" spans="2:15" ht="17.25" x14ac:dyDescent="0.35">
      <c r="B1202" s="172">
        <f t="shared" si="110"/>
        <v>1194</v>
      </c>
      <c r="C1202" s="173">
        <v>2</v>
      </c>
      <c r="D1202" s="173">
        <v>19</v>
      </c>
      <c r="E1202" s="174">
        <v>18</v>
      </c>
      <c r="F1202" s="3">
        <f t="shared" si="109"/>
        <v>35.6</v>
      </c>
      <c r="G1202" s="3">
        <f t="shared" si="111"/>
        <v>50.900000000000006</v>
      </c>
      <c r="H1202" s="3">
        <f t="shared" si="112"/>
        <v>48.019999999999996</v>
      </c>
      <c r="I1202" s="3">
        <f t="shared" si="113"/>
        <v>35.96</v>
      </c>
      <c r="J1202" s="3">
        <f t="shared" si="114"/>
        <v>55.94</v>
      </c>
      <c r="K1202" s="191">
        <v>2</v>
      </c>
      <c r="L1202" s="3">
        <v>10.5</v>
      </c>
      <c r="M1202" s="191">
        <v>8.9</v>
      </c>
      <c r="N1202" s="191">
        <v>2.2000000000000002</v>
      </c>
      <c r="O1202" s="191">
        <v>13.3</v>
      </c>
    </row>
    <row r="1203" spans="2:15" ht="17.25" x14ac:dyDescent="0.35">
      <c r="B1203" s="172">
        <f t="shared" si="110"/>
        <v>1195</v>
      </c>
      <c r="C1203" s="173">
        <v>2</v>
      </c>
      <c r="D1203" s="173">
        <v>19</v>
      </c>
      <c r="E1203" s="174">
        <v>19</v>
      </c>
      <c r="F1203" s="3">
        <f t="shared" si="109"/>
        <v>33.799999999999997</v>
      </c>
      <c r="G1203" s="3">
        <f t="shared" si="111"/>
        <v>46.94</v>
      </c>
      <c r="H1203" s="3">
        <f t="shared" si="112"/>
        <v>46.94</v>
      </c>
      <c r="I1203" s="3">
        <f t="shared" si="113"/>
        <v>35.96</v>
      </c>
      <c r="J1203" s="3">
        <f t="shared" si="114"/>
        <v>55.040000000000006</v>
      </c>
      <c r="K1203" s="191">
        <v>1</v>
      </c>
      <c r="L1203" s="3">
        <v>8.3000000000000007</v>
      </c>
      <c r="M1203" s="191">
        <v>8.3000000000000007</v>
      </c>
      <c r="N1203" s="191">
        <v>2.2000000000000002</v>
      </c>
      <c r="O1203" s="191">
        <v>12.8</v>
      </c>
    </row>
    <row r="1204" spans="2:15" ht="17.25" x14ac:dyDescent="0.35">
      <c r="B1204" s="172">
        <f t="shared" si="110"/>
        <v>1196</v>
      </c>
      <c r="C1204" s="173">
        <v>2</v>
      </c>
      <c r="D1204" s="173">
        <v>19</v>
      </c>
      <c r="E1204" s="174">
        <v>20</v>
      </c>
      <c r="F1204" s="3">
        <f t="shared" si="109"/>
        <v>32</v>
      </c>
      <c r="G1204" s="3">
        <f t="shared" si="111"/>
        <v>43.879999999999995</v>
      </c>
      <c r="H1204" s="3">
        <f t="shared" si="112"/>
        <v>42.08</v>
      </c>
      <c r="I1204" s="3">
        <f t="shared" si="113"/>
        <v>35.06</v>
      </c>
      <c r="J1204" s="3">
        <f t="shared" si="114"/>
        <v>53.96</v>
      </c>
      <c r="K1204" s="191">
        <v>0</v>
      </c>
      <c r="L1204" s="3">
        <v>6.6</v>
      </c>
      <c r="M1204" s="191">
        <v>5.6</v>
      </c>
      <c r="N1204" s="191">
        <v>1.7</v>
      </c>
      <c r="O1204" s="191">
        <v>12.2</v>
      </c>
    </row>
    <row r="1205" spans="2:15" ht="17.25" x14ac:dyDescent="0.35">
      <c r="B1205" s="172">
        <f t="shared" si="110"/>
        <v>1197</v>
      </c>
      <c r="C1205" s="173">
        <v>2</v>
      </c>
      <c r="D1205" s="173">
        <v>19</v>
      </c>
      <c r="E1205" s="174">
        <v>21</v>
      </c>
      <c r="F1205" s="3">
        <f t="shared" si="109"/>
        <v>30.2</v>
      </c>
      <c r="G1205" s="3">
        <f t="shared" si="111"/>
        <v>45.86</v>
      </c>
      <c r="H1205" s="3">
        <f t="shared" si="112"/>
        <v>42.08</v>
      </c>
      <c r="I1205" s="3">
        <f t="shared" si="113"/>
        <v>35.96</v>
      </c>
      <c r="J1205" s="3">
        <f t="shared" si="114"/>
        <v>51.08</v>
      </c>
      <c r="K1205" s="191">
        <v>-1</v>
      </c>
      <c r="L1205" s="3">
        <v>7.7</v>
      </c>
      <c r="M1205" s="191">
        <v>5.6</v>
      </c>
      <c r="N1205" s="191">
        <v>2.2000000000000002</v>
      </c>
      <c r="O1205" s="191">
        <v>10.6</v>
      </c>
    </row>
    <row r="1206" spans="2:15" ht="17.25" x14ac:dyDescent="0.35">
      <c r="B1206" s="172">
        <f t="shared" si="110"/>
        <v>1198</v>
      </c>
      <c r="C1206" s="173">
        <v>2</v>
      </c>
      <c r="D1206" s="173">
        <v>19</v>
      </c>
      <c r="E1206" s="174">
        <v>22</v>
      </c>
      <c r="F1206" s="3">
        <f t="shared" si="109"/>
        <v>30.2</v>
      </c>
      <c r="G1206" s="3">
        <f t="shared" si="111"/>
        <v>44.96</v>
      </c>
      <c r="H1206" s="3">
        <f t="shared" si="112"/>
        <v>39.92</v>
      </c>
      <c r="I1206" s="3">
        <f t="shared" si="113"/>
        <v>35.06</v>
      </c>
      <c r="J1206" s="3">
        <f t="shared" si="114"/>
        <v>46.94</v>
      </c>
      <c r="K1206" s="191">
        <v>-1</v>
      </c>
      <c r="L1206" s="3">
        <v>7.2</v>
      </c>
      <c r="M1206" s="191">
        <v>4.4000000000000004</v>
      </c>
      <c r="N1206" s="191">
        <v>1.7</v>
      </c>
      <c r="O1206" s="191">
        <v>8.3000000000000007</v>
      </c>
    </row>
    <row r="1207" spans="2:15" ht="17.25" x14ac:dyDescent="0.35">
      <c r="B1207" s="172">
        <f t="shared" si="110"/>
        <v>1199</v>
      </c>
      <c r="C1207" s="173">
        <v>2</v>
      </c>
      <c r="D1207" s="173">
        <v>19</v>
      </c>
      <c r="E1207" s="174">
        <v>23</v>
      </c>
      <c r="F1207" s="3">
        <f t="shared" si="109"/>
        <v>30.2</v>
      </c>
      <c r="G1207" s="3">
        <f t="shared" si="111"/>
        <v>41.9</v>
      </c>
      <c r="H1207" s="3">
        <f t="shared" si="112"/>
        <v>39.92</v>
      </c>
      <c r="I1207" s="3">
        <f t="shared" si="113"/>
        <v>30.92</v>
      </c>
      <c r="J1207" s="3">
        <f t="shared" si="114"/>
        <v>48.019999999999996</v>
      </c>
      <c r="K1207" s="191">
        <v>-1</v>
      </c>
      <c r="L1207" s="3">
        <v>5.5</v>
      </c>
      <c r="M1207" s="191">
        <v>4.4000000000000004</v>
      </c>
      <c r="N1207" s="191">
        <v>-0.6</v>
      </c>
      <c r="O1207" s="191">
        <v>8.9</v>
      </c>
    </row>
    <row r="1208" spans="2:15" ht="17.25" x14ac:dyDescent="0.35">
      <c r="B1208" s="172">
        <f t="shared" si="110"/>
        <v>1200</v>
      </c>
      <c r="C1208" s="173">
        <v>2</v>
      </c>
      <c r="D1208" s="173">
        <v>19</v>
      </c>
      <c r="E1208" s="174">
        <v>24</v>
      </c>
      <c r="F1208" s="3">
        <f t="shared" si="109"/>
        <v>30.2</v>
      </c>
      <c r="G1208" s="3">
        <f t="shared" si="111"/>
        <v>36.86</v>
      </c>
      <c r="H1208" s="3">
        <f t="shared" si="112"/>
        <v>37.94</v>
      </c>
      <c r="I1208" s="3">
        <f t="shared" si="113"/>
        <v>32</v>
      </c>
      <c r="J1208" s="3">
        <f t="shared" si="114"/>
        <v>46.94</v>
      </c>
      <c r="K1208" s="191">
        <v>-1</v>
      </c>
      <c r="L1208" s="3">
        <v>2.7</v>
      </c>
      <c r="M1208" s="191">
        <v>3.3</v>
      </c>
      <c r="N1208" s="191">
        <v>0</v>
      </c>
      <c r="O1208" s="191">
        <v>8.3000000000000007</v>
      </c>
    </row>
    <row r="1209" spans="2:15" ht="17.25" x14ac:dyDescent="0.35">
      <c r="B1209" s="172">
        <f t="shared" si="110"/>
        <v>1201</v>
      </c>
      <c r="C1209" s="173">
        <v>2</v>
      </c>
      <c r="D1209" s="173">
        <v>20</v>
      </c>
      <c r="E1209" s="174">
        <v>1</v>
      </c>
      <c r="F1209" s="3">
        <f t="shared" si="109"/>
        <v>28.4</v>
      </c>
      <c r="G1209" s="3">
        <f t="shared" si="111"/>
        <v>36.86</v>
      </c>
      <c r="H1209" s="3">
        <f t="shared" si="112"/>
        <v>39.92</v>
      </c>
      <c r="I1209" s="3">
        <f t="shared" si="113"/>
        <v>30.92</v>
      </c>
      <c r="J1209" s="3">
        <f t="shared" si="114"/>
        <v>46.04</v>
      </c>
      <c r="K1209" s="191">
        <v>-2</v>
      </c>
      <c r="L1209" s="3">
        <v>2.7</v>
      </c>
      <c r="M1209" s="191">
        <v>4.4000000000000004</v>
      </c>
      <c r="N1209" s="191">
        <v>-0.6</v>
      </c>
      <c r="O1209" s="191">
        <v>7.8</v>
      </c>
    </row>
    <row r="1210" spans="2:15" ht="17.25" x14ac:dyDescent="0.35">
      <c r="B1210" s="172">
        <f t="shared" si="110"/>
        <v>1202</v>
      </c>
      <c r="C1210" s="173">
        <v>2</v>
      </c>
      <c r="D1210" s="173">
        <v>20</v>
      </c>
      <c r="E1210" s="174">
        <v>2</v>
      </c>
      <c r="F1210" s="3">
        <f t="shared" si="109"/>
        <v>26.6</v>
      </c>
      <c r="G1210" s="3">
        <f t="shared" si="111"/>
        <v>34.880000000000003</v>
      </c>
      <c r="H1210" s="3">
        <f t="shared" si="112"/>
        <v>39.92</v>
      </c>
      <c r="I1210" s="3">
        <f t="shared" si="113"/>
        <v>28.94</v>
      </c>
      <c r="J1210" s="3">
        <f t="shared" si="114"/>
        <v>42.980000000000004</v>
      </c>
      <c r="K1210" s="191">
        <v>-3</v>
      </c>
      <c r="L1210" s="3">
        <v>1.6</v>
      </c>
      <c r="M1210" s="191">
        <v>4.4000000000000004</v>
      </c>
      <c r="N1210" s="191">
        <v>-1.7</v>
      </c>
      <c r="O1210" s="191">
        <v>6.1</v>
      </c>
    </row>
    <row r="1211" spans="2:15" ht="17.25" x14ac:dyDescent="0.35">
      <c r="B1211" s="172">
        <f t="shared" si="110"/>
        <v>1203</v>
      </c>
      <c r="C1211" s="173">
        <v>2</v>
      </c>
      <c r="D1211" s="173">
        <v>20</v>
      </c>
      <c r="E1211" s="174">
        <v>3</v>
      </c>
      <c r="F1211" s="3">
        <f t="shared" si="109"/>
        <v>24.8</v>
      </c>
      <c r="G1211" s="3">
        <f t="shared" si="111"/>
        <v>30.92</v>
      </c>
      <c r="H1211" s="3">
        <f t="shared" si="112"/>
        <v>37.94</v>
      </c>
      <c r="I1211" s="3">
        <f t="shared" si="113"/>
        <v>26.96</v>
      </c>
      <c r="J1211" s="3">
        <f t="shared" si="114"/>
        <v>42.08</v>
      </c>
      <c r="K1211" s="191">
        <v>-4</v>
      </c>
      <c r="L1211" s="3">
        <v>-0.6</v>
      </c>
      <c r="M1211" s="191">
        <v>3.3</v>
      </c>
      <c r="N1211" s="191">
        <v>-2.8</v>
      </c>
      <c r="O1211" s="191">
        <v>5.6</v>
      </c>
    </row>
    <row r="1212" spans="2:15" ht="17.25" x14ac:dyDescent="0.35">
      <c r="B1212" s="172">
        <f t="shared" si="110"/>
        <v>1204</v>
      </c>
      <c r="C1212" s="173">
        <v>2</v>
      </c>
      <c r="D1212" s="173">
        <v>20</v>
      </c>
      <c r="E1212" s="174">
        <v>4</v>
      </c>
      <c r="F1212" s="3">
        <f t="shared" si="109"/>
        <v>26.6</v>
      </c>
      <c r="G1212" s="3">
        <f t="shared" si="111"/>
        <v>32</v>
      </c>
      <c r="H1212" s="3">
        <f t="shared" si="112"/>
        <v>37.94</v>
      </c>
      <c r="I1212" s="3">
        <f t="shared" si="113"/>
        <v>24.08</v>
      </c>
      <c r="J1212" s="3">
        <f t="shared" si="114"/>
        <v>41</v>
      </c>
      <c r="K1212" s="191">
        <v>-3</v>
      </c>
      <c r="L1212" s="3">
        <v>0</v>
      </c>
      <c r="M1212" s="191">
        <v>3.3</v>
      </c>
      <c r="N1212" s="191">
        <v>-4.4000000000000004</v>
      </c>
      <c r="O1212" s="191">
        <v>5</v>
      </c>
    </row>
    <row r="1213" spans="2:15" ht="17.25" x14ac:dyDescent="0.35">
      <c r="B1213" s="172">
        <f t="shared" si="110"/>
        <v>1205</v>
      </c>
      <c r="C1213" s="173">
        <v>2</v>
      </c>
      <c r="D1213" s="173">
        <v>20</v>
      </c>
      <c r="E1213" s="174">
        <v>5</v>
      </c>
      <c r="F1213" s="3">
        <f t="shared" si="109"/>
        <v>28.4</v>
      </c>
      <c r="G1213" s="3">
        <f t="shared" si="111"/>
        <v>32.9</v>
      </c>
      <c r="H1213" s="3">
        <f t="shared" si="112"/>
        <v>33.08</v>
      </c>
      <c r="I1213" s="3">
        <f t="shared" si="113"/>
        <v>24.98</v>
      </c>
      <c r="J1213" s="3">
        <f t="shared" si="114"/>
        <v>41</v>
      </c>
      <c r="K1213" s="191">
        <v>-2</v>
      </c>
      <c r="L1213" s="3">
        <v>0.5</v>
      </c>
      <c r="M1213" s="191">
        <v>0.6</v>
      </c>
      <c r="N1213" s="191">
        <v>-3.9</v>
      </c>
      <c r="O1213" s="191">
        <v>5</v>
      </c>
    </row>
    <row r="1214" spans="2:15" ht="17.25" x14ac:dyDescent="0.35">
      <c r="B1214" s="172">
        <f t="shared" si="110"/>
        <v>1206</v>
      </c>
      <c r="C1214" s="173">
        <v>2</v>
      </c>
      <c r="D1214" s="173">
        <v>20</v>
      </c>
      <c r="E1214" s="174">
        <v>6</v>
      </c>
      <c r="F1214" s="3">
        <f t="shared" si="109"/>
        <v>32</v>
      </c>
      <c r="G1214" s="3">
        <f t="shared" si="111"/>
        <v>30.92</v>
      </c>
      <c r="H1214" s="3">
        <f t="shared" si="112"/>
        <v>35.96</v>
      </c>
      <c r="I1214" s="3">
        <f t="shared" si="113"/>
        <v>24.08</v>
      </c>
      <c r="J1214" s="3">
        <f t="shared" si="114"/>
        <v>39.92</v>
      </c>
      <c r="K1214" s="191">
        <v>0</v>
      </c>
      <c r="L1214" s="3">
        <v>-0.6</v>
      </c>
      <c r="M1214" s="191">
        <v>2.2000000000000002</v>
      </c>
      <c r="N1214" s="191">
        <v>-4.4000000000000004</v>
      </c>
      <c r="O1214" s="191">
        <v>4.4000000000000004</v>
      </c>
    </row>
    <row r="1215" spans="2:15" ht="17.25" x14ac:dyDescent="0.35">
      <c r="B1215" s="172">
        <f t="shared" si="110"/>
        <v>1207</v>
      </c>
      <c r="C1215" s="173">
        <v>2</v>
      </c>
      <c r="D1215" s="173">
        <v>20</v>
      </c>
      <c r="E1215" s="174">
        <v>7</v>
      </c>
      <c r="F1215" s="3">
        <f t="shared" si="109"/>
        <v>28.4</v>
      </c>
      <c r="G1215" s="3">
        <f t="shared" si="111"/>
        <v>32</v>
      </c>
      <c r="H1215" s="3">
        <f t="shared" si="112"/>
        <v>35.06</v>
      </c>
      <c r="I1215" s="3">
        <f t="shared" si="113"/>
        <v>21.02</v>
      </c>
      <c r="J1215" s="3">
        <f t="shared" si="114"/>
        <v>39.92</v>
      </c>
      <c r="K1215" s="191">
        <v>-2</v>
      </c>
      <c r="L1215" s="3">
        <v>0</v>
      </c>
      <c r="M1215" s="191">
        <v>1.7</v>
      </c>
      <c r="N1215" s="191">
        <v>-6.1</v>
      </c>
      <c r="O1215" s="191">
        <v>4.4000000000000004</v>
      </c>
    </row>
    <row r="1216" spans="2:15" ht="17.25" x14ac:dyDescent="0.35">
      <c r="B1216" s="172">
        <f t="shared" si="110"/>
        <v>1208</v>
      </c>
      <c r="C1216" s="173">
        <v>2</v>
      </c>
      <c r="D1216" s="173">
        <v>20</v>
      </c>
      <c r="E1216" s="174">
        <v>8</v>
      </c>
      <c r="F1216" s="3">
        <f t="shared" si="109"/>
        <v>28.4</v>
      </c>
      <c r="G1216" s="3">
        <f t="shared" si="111"/>
        <v>32</v>
      </c>
      <c r="H1216" s="3">
        <f t="shared" si="112"/>
        <v>39.019999999999996</v>
      </c>
      <c r="I1216" s="3">
        <f t="shared" si="113"/>
        <v>28.04</v>
      </c>
      <c r="J1216" s="3">
        <f t="shared" si="114"/>
        <v>41</v>
      </c>
      <c r="K1216" s="191">
        <v>-2</v>
      </c>
      <c r="L1216" s="3">
        <v>0</v>
      </c>
      <c r="M1216" s="191">
        <v>3.9</v>
      </c>
      <c r="N1216" s="191">
        <v>-2.2000000000000002</v>
      </c>
      <c r="O1216" s="191">
        <v>5</v>
      </c>
    </row>
    <row r="1217" spans="2:15" ht="17.25" x14ac:dyDescent="0.35">
      <c r="B1217" s="172">
        <f t="shared" si="110"/>
        <v>1209</v>
      </c>
      <c r="C1217" s="173">
        <v>2</v>
      </c>
      <c r="D1217" s="173">
        <v>20</v>
      </c>
      <c r="E1217" s="174">
        <v>9</v>
      </c>
      <c r="F1217" s="3">
        <f t="shared" si="109"/>
        <v>33.799999999999997</v>
      </c>
      <c r="G1217" s="3">
        <f t="shared" si="111"/>
        <v>34.880000000000003</v>
      </c>
      <c r="H1217" s="3">
        <f t="shared" si="112"/>
        <v>44.96</v>
      </c>
      <c r="I1217" s="3">
        <f t="shared" si="113"/>
        <v>33.979999999999997</v>
      </c>
      <c r="J1217" s="3">
        <f t="shared" si="114"/>
        <v>42.08</v>
      </c>
      <c r="K1217" s="191">
        <v>1</v>
      </c>
      <c r="L1217" s="3">
        <v>1.6</v>
      </c>
      <c r="M1217" s="191">
        <v>7.2</v>
      </c>
      <c r="N1217" s="191">
        <v>1.1000000000000001</v>
      </c>
      <c r="O1217" s="191">
        <v>5.6</v>
      </c>
    </row>
    <row r="1218" spans="2:15" ht="17.25" x14ac:dyDescent="0.35">
      <c r="B1218" s="172">
        <f t="shared" si="110"/>
        <v>1210</v>
      </c>
      <c r="C1218" s="173">
        <v>2</v>
      </c>
      <c r="D1218" s="173">
        <v>20</v>
      </c>
      <c r="E1218" s="174">
        <v>10</v>
      </c>
      <c r="F1218" s="3">
        <f t="shared" si="109"/>
        <v>37.4</v>
      </c>
      <c r="G1218" s="3">
        <f t="shared" si="111"/>
        <v>38.840000000000003</v>
      </c>
      <c r="H1218" s="3">
        <f t="shared" si="112"/>
        <v>48.019999999999996</v>
      </c>
      <c r="I1218" s="3">
        <f t="shared" si="113"/>
        <v>37.04</v>
      </c>
      <c r="J1218" s="3">
        <f t="shared" si="114"/>
        <v>44.96</v>
      </c>
      <c r="K1218" s="191">
        <v>3</v>
      </c>
      <c r="L1218" s="3">
        <v>3.8</v>
      </c>
      <c r="M1218" s="191">
        <v>8.9</v>
      </c>
      <c r="N1218" s="191">
        <v>2.8</v>
      </c>
      <c r="O1218" s="191">
        <v>7.2</v>
      </c>
    </row>
    <row r="1219" spans="2:15" ht="17.25" x14ac:dyDescent="0.35">
      <c r="B1219" s="172">
        <f t="shared" si="110"/>
        <v>1211</v>
      </c>
      <c r="C1219" s="173">
        <v>2</v>
      </c>
      <c r="D1219" s="173">
        <v>20</v>
      </c>
      <c r="E1219" s="174">
        <v>11</v>
      </c>
      <c r="F1219" s="3">
        <f t="shared" si="109"/>
        <v>39.200000000000003</v>
      </c>
      <c r="G1219" s="3">
        <f t="shared" si="111"/>
        <v>42.980000000000004</v>
      </c>
      <c r="H1219" s="3">
        <f t="shared" si="112"/>
        <v>51.08</v>
      </c>
      <c r="I1219" s="3">
        <f t="shared" si="113"/>
        <v>39.92</v>
      </c>
      <c r="J1219" s="3">
        <f t="shared" si="114"/>
        <v>48.92</v>
      </c>
      <c r="K1219" s="191">
        <v>4</v>
      </c>
      <c r="L1219" s="3">
        <v>6.1</v>
      </c>
      <c r="M1219" s="191">
        <v>10.6</v>
      </c>
      <c r="N1219" s="191">
        <v>4.4000000000000004</v>
      </c>
      <c r="O1219" s="191">
        <v>9.4</v>
      </c>
    </row>
    <row r="1220" spans="2:15" ht="17.25" x14ac:dyDescent="0.35">
      <c r="B1220" s="172">
        <f t="shared" si="110"/>
        <v>1212</v>
      </c>
      <c r="C1220" s="173">
        <v>2</v>
      </c>
      <c r="D1220" s="173">
        <v>20</v>
      </c>
      <c r="E1220" s="174">
        <v>12</v>
      </c>
      <c r="F1220" s="3">
        <f t="shared" si="109"/>
        <v>42.8</v>
      </c>
      <c r="G1220" s="3">
        <f t="shared" si="111"/>
        <v>44.96</v>
      </c>
      <c r="H1220" s="3">
        <f t="shared" si="112"/>
        <v>53.06</v>
      </c>
      <c r="I1220" s="3">
        <f t="shared" si="113"/>
        <v>41</v>
      </c>
      <c r="J1220" s="3">
        <f t="shared" si="114"/>
        <v>51.980000000000004</v>
      </c>
      <c r="K1220" s="191">
        <v>6</v>
      </c>
      <c r="L1220" s="3">
        <v>7.2</v>
      </c>
      <c r="M1220" s="191">
        <v>11.7</v>
      </c>
      <c r="N1220" s="191">
        <v>5</v>
      </c>
      <c r="O1220" s="191">
        <v>11.1</v>
      </c>
    </row>
    <row r="1221" spans="2:15" ht="17.25" x14ac:dyDescent="0.35">
      <c r="B1221" s="172">
        <f t="shared" si="110"/>
        <v>1213</v>
      </c>
      <c r="C1221" s="173">
        <v>2</v>
      </c>
      <c r="D1221" s="173">
        <v>20</v>
      </c>
      <c r="E1221" s="174">
        <v>13</v>
      </c>
      <c r="F1221" s="3">
        <f t="shared" si="109"/>
        <v>42.8</v>
      </c>
      <c r="G1221" s="3">
        <f t="shared" si="111"/>
        <v>51.980000000000004</v>
      </c>
      <c r="H1221" s="3">
        <f t="shared" si="112"/>
        <v>55.94</v>
      </c>
      <c r="I1221" s="3">
        <f t="shared" si="113"/>
        <v>42.980000000000004</v>
      </c>
      <c r="J1221" s="3">
        <f t="shared" si="114"/>
        <v>53.06</v>
      </c>
      <c r="K1221" s="191">
        <v>6</v>
      </c>
      <c r="L1221" s="3">
        <v>11.1</v>
      </c>
      <c r="M1221" s="191">
        <v>13.3</v>
      </c>
      <c r="N1221" s="191">
        <v>6.1</v>
      </c>
      <c r="O1221" s="191">
        <v>11.7</v>
      </c>
    </row>
    <row r="1222" spans="2:15" ht="17.25" x14ac:dyDescent="0.35">
      <c r="B1222" s="172">
        <f t="shared" si="110"/>
        <v>1214</v>
      </c>
      <c r="C1222" s="173">
        <v>2</v>
      </c>
      <c r="D1222" s="173">
        <v>20</v>
      </c>
      <c r="E1222" s="174">
        <v>14</v>
      </c>
      <c r="F1222" s="3">
        <f t="shared" si="109"/>
        <v>42.8</v>
      </c>
      <c r="G1222" s="3">
        <f t="shared" si="111"/>
        <v>54.86</v>
      </c>
      <c r="H1222" s="3">
        <f t="shared" si="112"/>
        <v>57.92</v>
      </c>
      <c r="I1222" s="3">
        <f t="shared" si="113"/>
        <v>44.96</v>
      </c>
      <c r="J1222" s="3">
        <f t="shared" si="114"/>
        <v>53.06</v>
      </c>
      <c r="K1222" s="191">
        <v>6</v>
      </c>
      <c r="L1222" s="3">
        <v>12.7</v>
      </c>
      <c r="M1222" s="191">
        <v>14.4</v>
      </c>
      <c r="N1222" s="191">
        <v>7.2</v>
      </c>
      <c r="O1222" s="191">
        <v>11.7</v>
      </c>
    </row>
    <row r="1223" spans="2:15" ht="17.25" x14ac:dyDescent="0.35">
      <c r="B1223" s="172">
        <f t="shared" si="110"/>
        <v>1215</v>
      </c>
      <c r="C1223" s="173">
        <v>2</v>
      </c>
      <c r="D1223" s="173">
        <v>20</v>
      </c>
      <c r="E1223" s="174">
        <v>15</v>
      </c>
      <c r="F1223" s="3">
        <f t="shared" si="109"/>
        <v>42.8</v>
      </c>
      <c r="G1223" s="3">
        <f t="shared" si="111"/>
        <v>54.86</v>
      </c>
      <c r="H1223" s="3">
        <f t="shared" si="112"/>
        <v>57.92</v>
      </c>
      <c r="I1223" s="3">
        <f t="shared" si="113"/>
        <v>46.04</v>
      </c>
      <c r="J1223" s="3">
        <f t="shared" si="114"/>
        <v>55.040000000000006</v>
      </c>
      <c r="K1223" s="191">
        <v>6</v>
      </c>
      <c r="L1223" s="3">
        <v>12.7</v>
      </c>
      <c r="M1223" s="191">
        <v>14.4</v>
      </c>
      <c r="N1223" s="191">
        <v>7.8</v>
      </c>
      <c r="O1223" s="191">
        <v>12.8</v>
      </c>
    </row>
    <row r="1224" spans="2:15" ht="17.25" x14ac:dyDescent="0.35">
      <c r="B1224" s="172">
        <f t="shared" si="110"/>
        <v>1216</v>
      </c>
      <c r="C1224" s="173">
        <v>2</v>
      </c>
      <c r="D1224" s="173">
        <v>20</v>
      </c>
      <c r="E1224" s="174">
        <v>16</v>
      </c>
      <c r="F1224" s="3">
        <f t="shared" si="109"/>
        <v>44.6</v>
      </c>
      <c r="G1224" s="3">
        <f t="shared" si="111"/>
        <v>54.86</v>
      </c>
      <c r="H1224" s="3">
        <f t="shared" si="112"/>
        <v>57.92</v>
      </c>
      <c r="I1224" s="3">
        <f t="shared" si="113"/>
        <v>46.94</v>
      </c>
      <c r="J1224" s="3">
        <f t="shared" si="114"/>
        <v>53.96</v>
      </c>
      <c r="K1224" s="191">
        <v>7</v>
      </c>
      <c r="L1224" s="3">
        <v>12.7</v>
      </c>
      <c r="M1224" s="191">
        <v>14.4</v>
      </c>
      <c r="N1224" s="191">
        <v>8.3000000000000007</v>
      </c>
      <c r="O1224" s="191">
        <v>12.2</v>
      </c>
    </row>
    <row r="1225" spans="2:15" ht="17.25" x14ac:dyDescent="0.35">
      <c r="B1225" s="172">
        <f t="shared" si="110"/>
        <v>1217</v>
      </c>
      <c r="C1225" s="173">
        <v>2</v>
      </c>
      <c r="D1225" s="173">
        <v>20</v>
      </c>
      <c r="E1225" s="174">
        <v>17</v>
      </c>
      <c r="F1225" s="3">
        <f t="shared" si="109"/>
        <v>41</v>
      </c>
      <c r="G1225" s="3">
        <f t="shared" si="111"/>
        <v>50.900000000000006</v>
      </c>
      <c r="H1225" s="3">
        <f t="shared" si="112"/>
        <v>55.94</v>
      </c>
      <c r="I1225" s="3">
        <f t="shared" si="113"/>
        <v>44.06</v>
      </c>
      <c r="J1225" s="3">
        <f t="shared" si="114"/>
        <v>51.08</v>
      </c>
      <c r="K1225" s="191">
        <v>5</v>
      </c>
      <c r="L1225" s="3">
        <v>10.5</v>
      </c>
      <c r="M1225" s="191">
        <v>13.3</v>
      </c>
      <c r="N1225" s="191">
        <v>6.7</v>
      </c>
      <c r="O1225" s="191">
        <v>10.6</v>
      </c>
    </row>
    <row r="1226" spans="2:15" ht="17.25" x14ac:dyDescent="0.35">
      <c r="B1226" s="172">
        <f t="shared" si="110"/>
        <v>1218</v>
      </c>
      <c r="C1226" s="173">
        <v>2</v>
      </c>
      <c r="D1226" s="173">
        <v>20</v>
      </c>
      <c r="E1226" s="174">
        <v>18</v>
      </c>
      <c r="F1226" s="3">
        <f t="shared" ref="F1226:F1289" si="115">(9/5)*K1226+32</f>
        <v>35.6</v>
      </c>
      <c r="G1226" s="3">
        <f t="shared" si="111"/>
        <v>46.94</v>
      </c>
      <c r="H1226" s="3">
        <f t="shared" si="112"/>
        <v>51.980000000000004</v>
      </c>
      <c r="I1226" s="3">
        <f t="shared" si="113"/>
        <v>39.019999999999996</v>
      </c>
      <c r="J1226" s="3">
        <f t="shared" si="114"/>
        <v>46.94</v>
      </c>
      <c r="K1226" s="191">
        <v>2</v>
      </c>
      <c r="L1226" s="3">
        <v>8.3000000000000007</v>
      </c>
      <c r="M1226" s="191">
        <v>11.1</v>
      </c>
      <c r="N1226" s="191">
        <v>3.9</v>
      </c>
      <c r="O1226" s="191">
        <v>8.3000000000000007</v>
      </c>
    </row>
    <row r="1227" spans="2:15" ht="17.25" x14ac:dyDescent="0.35">
      <c r="B1227" s="172">
        <f t="shared" ref="B1227:B1290" si="116">B1226+1</f>
        <v>1219</v>
      </c>
      <c r="C1227" s="173">
        <v>2</v>
      </c>
      <c r="D1227" s="173">
        <v>20</v>
      </c>
      <c r="E1227" s="174">
        <v>19</v>
      </c>
      <c r="F1227" s="3">
        <f t="shared" si="115"/>
        <v>33.799999999999997</v>
      </c>
      <c r="G1227" s="3">
        <f t="shared" si="111"/>
        <v>45.86</v>
      </c>
      <c r="H1227" s="3">
        <f t="shared" si="112"/>
        <v>50</v>
      </c>
      <c r="I1227" s="3">
        <f t="shared" si="113"/>
        <v>35.96</v>
      </c>
      <c r="J1227" s="3">
        <f t="shared" si="114"/>
        <v>44.96</v>
      </c>
      <c r="K1227" s="191">
        <v>1</v>
      </c>
      <c r="L1227" s="3">
        <v>7.7</v>
      </c>
      <c r="M1227" s="191">
        <v>10</v>
      </c>
      <c r="N1227" s="191">
        <v>2.2000000000000002</v>
      </c>
      <c r="O1227" s="191">
        <v>7.2</v>
      </c>
    </row>
    <row r="1228" spans="2:15" ht="17.25" x14ac:dyDescent="0.35">
      <c r="B1228" s="172">
        <f t="shared" si="116"/>
        <v>1220</v>
      </c>
      <c r="C1228" s="173">
        <v>2</v>
      </c>
      <c r="D1228" s="173">
        <v>20</v>
      </c>
      <c r="E1228" s="174">
        <v>20</v>
      </c>
      <c r="F1228" s="3">
        <f t="shared" si="115"/>
        <v>35.6</v>
      </c>
      <c r="G1228" s="3">
        <f t="shared" si="111"/>
        <v>46.94</v>
      </c>
      <c r="H1228" s="3">
        <f t="shared" si="112"/>
        <v>48.92</v>
      </c>
      <c r="I1228" s="3">
        <f t="shared" si="113"/>
        <v>33.979999999999997</v>
      </c>
      <c r="J1228" s="3">
        <f t="shared" si="114"/>
        <v>42.980000000000004</v>
      </c>
      <c r="K1228" s="191">
        <v>2</v>
      </c>
      <c r="L1228" s="3">
        <v>8.3000000000000007</v>
      </c>
      <c r="M1228" s="191">
        <v>9.4</v>
      </c>
      <c r="N1228" s="191">
        <v>1.1000000000000001</v>
      </c>
      <c r="O1228" s="191">
        <v>6.1</v>
      </c>
    </row>
    <row r="1229" spans="2:15" ht="17.25" x14ac:dyDescent="0.35">
      <c r="B1229" s="172">
        <f t="shared" si="116"/>
        <v>1221</v>
      </c>
      <c r="C1229" s="173">
        <v>2</v>
      </c>
      <c r="D1229" s="173">
        <v>20</v>
      </c>
      <c r="E1229" s="174">
        <v>21</v>
      </c>
      <c r="F1229" s="3">
        <f t="shared" si="115"/>
        <v>30.2</v>
      </c>
      <c r="G1229" s="3">
        <f t="shared" si="111"/>
        <v>47.84</v>
      </c>
      <c r="H1229" s="3">
        <f t="shared" si="112"/>
        <v>48.92</v>
      </c>
      <c r="I1229" s="3">
        <f t="shared" si="113"/>
        <v>30.02</v>
      </c>
      <c r="J1229" s="3">
        <f t="shared" si="114"/>
        <v>42.08</v>
      </c>
      <c r="K1229" s="191">
        <v>-1</v>
      </c>
      <c r="L1229" s="3">
        <v>8.8000000000000007</v>
      </c>
      <c r="M1229" s="191">
        <v>9.4</v>
      </c>
      <c r="N1229" s="191">
        <v>-1.1000000000000001</v>
      </c>
      <c r="O1229" s="191">
        <v>5.6</v>
      </c>
    </row>
    <row r="1230" spans="2:15" ht="17.25" x14ac:dyDescent="0.35">
      <c r="B1230" s="172">
        <f t="shared" si="116"/>
        <v>1222</v>
      </c>
      <c r="C1230" s="173">
        <v>2</v>
      </c>
      <c r="D1230" s="173">
        <v>20</v>
      </c>
      <c r="E1230" s="174">
        <v>22</v>
      </c>
      <c r="F1230" s="3">
        <f t="shared" si="115"/>
        <v>30.2</v>
      </c>
      <c r="G1230" s="3">
        <f t="shared" si="111"/>
        <v>45.86</v>
      </c>
      <c r="H1230" s="3">
        <f t="shared" si="112"/>
        <v>48.92</v>
      </c>
      <c r="I1230" s="3">
        <f t="shared" si="113"/>
        <v>30.92</v>
      </c>
      <c r="J1230" s="3">
        <f t="shared" si="114"/>
        <v>41</v>
      </c>
      <c r="K1230" s="191">
        <v>-1</v>
      </c>
      <c r="L1230" s="3">
        <v>7.7</v>
      </c>
      <c r="M1230" s="191">
        <v>9.4</v>
      </c>
      <c r="N1230" s="191">
        <v>-0.6</v>
      </c>
      <c r="O1230" s="191">
        <v>5</v>
      </c>
    </row>
    <row r="1231" spans="2:15" ht="17.25" x14ac:dyDescent="0.35">
      <c r="B1231" s="172">
        <f t="shared" si="116"/>
        <v>1223</v>
      </c>
      <c r="C1231" s="173">
        <v>2</v>
      </c>
      <c r="D1231" s="173">
        <v>20</v>
      </c>
      <c r="E1231" s="174">
        <v>23</v>
      </c>
      <c r="F1231" s="3">
        <f t="shared" si="115"/>
        <v>30.2</v>
      </c>
      <c r="G1231" s="3">
        <f t="shared" si="111"/>
        <v>41.9</v>
      </c>
      <c r="H1231" s="3">
        <f t="shared" si="112"/>
        <v>46.94</v>
      </c>
      <c r="I1231" s="3">
        <f t="shared" si="113"/>
        <v>28.04</v>
      </c>
      <c r="J1231" s="3">
        <f t="shared" si="114"/>
        <v>35.96</v>
      </c>
      <c r="K1231" s="191">
        <v>-1</v>
      </c>
      <c r="L1231" s="3">
        <v>5.5</v>
      </c>
      <c r="M1231" s="191">
        <v>8.3000000000000007</v>
      </c>
      <c r="N1231" s="191">
        <v>-2.2000000000000002</v>
      </c>
      <c r="O1231" s="191">
        <v>2.2000000000000002</v>
      </c>
    </row>
    <row r="1232" spans="2:15" ht="17.25" x14ac:dyDescent="0.35">
      <c r="B1232" s="172">
        <f t="shared" si="116"/>
        <v>1224</v>
      </c>
      <c r="C1232" s="173">
        <v>2</v>
      </c>
      <c r="D1232" s="173">
        <v>20</v>
      </c>
      <c r="E1232" s="174">
        <v>24</v>
      </c>
      <c r="F1232" s="3">
        <f t="shared" si="115"/>
        <v>30.2</v>
      </c>
      <c r="G1232" s="3">
        <f t="shared" si="111"/>
        <v>41.9</v>
      </c>
      <c r="H1232" s="3">
        <f t="shared" si="112"/>
        <v>46.04</v>
      </c>
      <c r="I1232" s="3">
        <f t="shared" si="113"/>
        <v>28.04</v>
      </c>
      <c r="J1232" s="3">
        <f t="shared" si="114"/>
        <v>37.04</v>
      </c>
      <c r="K1232" s="191">
        <v>-1</v>
      </c>
      <c r="L1232" s="3">
        <v>5.5</v>
      </c>
      <c r="M1232" s="191">
        <v>7.8</v>
      </c>
      <c r="N1232" s="191">
        <v>-2.2000000000000002</v>
      </c>
      <c r="O1232" s="191">
        <v>2.8</v>
      </c>
    </row>
    <row r="1233" spans="2:15" ht="17.25" x14ac:dyDescent="0.35">
      <c r="B1233" s="172">
        <f t="shared" si="116"/>
        <v>1225</v>
      </c>
      <c r="C1233" s="173">
        <v>2</v>
      </c>
      <c r="D1233" s="173">
        <v>21</v>
      </c>
      <c r="E1233" s="174">
        <v>1</v>
      </c>
      <c r="F1233" s="3">
        <f t="shared" si="115"/>
        <v>30.2</v>
      </c>
      <c r="G1233" s="3">
        <f t="shared" si="111"/>
        <v>39.92</v>
      </c>
      <c r="H1233" s="3">
        <f t="shared" si="112"/>
        <v>42.980000000000004</v>
      </c>
      <c r="I1233" s="3">
        <f t="shared" si="113"/>
        <v>24.08</v>
      </c>
      <c r="J1233" s="3">
        <f t="shared" si="114"/>
        <v>37.94</v>
      </c>
      <c r="K1233" s="191">
        <v>-1</v>
      </c>
      <c r="L1233" s="3">
        <v>4.4000000000000004</v>
      </c>
      <c r="M1233" s="191">
        <v>6.1</v>
      </c>
      <c r="N1233" s="191">
        <v>-4.4000000000000004</v>
      </c>
      <c r="O1233" s="191">
        <v>3.3</v>
      </c>
    </row>
    <row r="1234" spans="2:15" ht="17.25" x14ac:dyDescent="0.35">
      <c r="B1234" s="172">
        <f t="shared" si="116"/>
        <v>1226</v>
      </c>
      <c r="C1234" s="173">
        <v>2</v>
      </c>
      <c r="D1234" s="173">
        <v>21</v>
      </c>
      <c r="E1234" s="174">
        <v>2</v>
      </c>
      <c r="F1234" s="3">
        <f t="shared" si="115"/>
        <v>30.2</v>
      </c>
      <c r="G1234" s="3">
        <f t="shared" si="111"/>
        <v>38.840000000000003</v>
      </c>
      <c r="H1234" s="3">
        <f t="shared" si="112"/>
        <v>42.980000000000004</v>
      </c>
      <c r="I1234" s="3">
        <f t="shared" si="113"/>
        <v>24.08</v>
      </c>
      <c r="J1234" s="3">
        <f t="shared" si="114"/>
        <v>37.04</v>
      </c>
      <c r="K1234" s="191">
        <v>-1</v>
      </c>
      <c r="L1234" s="3">
        <v>3.8</v>
      </c>
      <c r="M1234" s="191">
        <v>6.1</v>
      </c>
      <c r="N1234" s="191">
        <v>-4.4000000000000004</v>
      </c>
      <c r="O1234" s="191">
        <v>2.8</v>
      </c>
    </row>
    <row r="1235" spans="2:15" ht="17.25" x14ac:dyDescent="0.35">
      <c r="B1235" s="172">
        <f t="shared" si="116"/>
        <v>1227</v>
      </c>
      <c r="C1235" s="173">
        <v>2</v>
      </c>
      <c r="D1235" s="173">
        <v>21</v>
      </c>
      <c r="E1235" s="174">
        <v>3</v>
      </c>
      <c r="F1235" s="3">
        <f t="shared" si="115"/>
        <v>30.2</v>
      </c>
      <c r="G1235" s="3">
        <f t="shared" si="111"/>
        <v>39.92</v>
      </c>
      <c r="H1235" s="3">
        <f t="shared" si="112"/>
        <v>42.08</v>
      </c>
      <c r="I1235" s="3">
        <f t="shared" si="113"/>
        <v>23</v>
      </c>
      <c r="J1235" s="3">
        <f t="shared" si="114"/>
        <v>37.04</v>
      </c>
      <c r="K1235" s="191">
        <v>-1</v>
      </c>
      <c r="L1235" s="3">
        <v>4.4000000000000004</v>
      </c>
      <c r="M1235" s="191">
        <v>5.6</v>
      </c>
      <c r="N1235" s="191">
        <v>-5</v>
      </c>
      <c r="O1235" s="191">
        <v>2.8</v>
      </c>
    </row>
    <row r="1236" spans="2:15" ht="17.25" x14ac:dyDescent="0.35">
      <c r="B1236" s="172">
        <f t="shared" si="116"/>
        <v>1228</v>
      </c>
      <c r="C1236" s="173">
        <v>2</v>
      </c>
      <c r="D1236" s="173">
        <v>21</v>
      </c>
      <c r="E1236" s="174">
        <v>4</v>
      </c>
      <c r="F1236" s="3">
        <f t="shared" si="115"/>
        <v>30.2</v>
      </c>
      <c r="G1236" s="3">
        <f t="shared" si="111"/>
        <v>39.92</v>
      </c>
      <c r="H1236" s="3">
        <f t="shared" si="112"/>
        <v>41</v>
      </c>
      <c r="I1236" s="3">
        <f t="shared" si="113"/>
        <v>21.92</v>
      </c>
      <c r="J1236" s="3">
        <f t="shared" si="114"/>
        <v>37.04</v>
      </c>
      <c r="K1236" s="191">
        <v>-1</v>
      </c>
      <c r="L1236" s="3">
        <v>4.4000000000000004</v>
      </c>
      <c r="M1236" s="191">
        <v>5</v>
      </c>
      <c r="N1236" s="191">
        <v>-5.6</v>
      </c>
      <c r="O1236" s="191">
        <v>2.8</v>
      </c>
    </row>
    <row r="1237" spans="2:15" ht="17.25" x14ac:dyDescent="0.35">
      <c r="B1237" s="172">
        <f t="shared" si="116"/>
        <v>1229</v>
      </c>
      <c r="C1237" s="173">
        <v>2</v>
      </c>
      <c r="D1237" s="173">
        <v>21</v>
      </c>
      <c r="E1237" s="174">
        <v>5</v>
      </c>
      <c r="F1237" s="3">
        <f t="shared" si="115"/>
        <v>30.2</v>
      </c>
      <c r="G1237" s="3">
        <f t="shared" si="111"/>
        <v>36.86</v>
      </c>
      <c r="H1237" s="3">
        <f t="shared" si="112"/>
        <v>44.06</v>
      </c>
      <c r="I1237" s="3">
        <f t="shared" si="113"/>
        <v>21.02</v>
      </c>
      <c r="J1237" s="3">
        <f t="shared" si="114"/>
        <v>35.96</v>
      </c>
      <c r="K1237" s="191">
        <v>-1</v>
      </c>
      <c r="L1237" s="3">
        <v>2.7</v>
      </c>
      <c r="M1237" s="191">
        <v>6.7</v>
      </c>
      <c r="N1237" s="191">
        <v>-6.1</v>
      </c>
      <c r="O1237" s="191">
        <v>2.2000000000000002</v>
      </c>
    </row>
    <row r="1238" spans="2:15" ht="17.25" x14ac:dyDescent="0.35">
      <c r="B1238" s="172">
        <f t="shared" si="116"/>
        <v>1230</v>
      </c>
      <c r="C1238" s="173">
        <v>2</v>
      </c>
      <c r="D1238" s="173">
        <v>21</v>
      </c>
      <c r="E1238" s="174">
        <v>6</v>
      </c>
      <c r="F1238" s="3">
        <f t="shared" si="115"/>
        <v>30.2</v>
      </c>
      <c r="G1238" s="3">
        <f t="shared" si="111"/>
        <v>35.96</v>
      </c>
      <c r="H1238" s="3">
        <f t="shared" si="112"/>
        <v>41</v>
      </c>
      <c r="I1238" s="3">
        <f t="shared" si="113"/>
        <v>19.939999999999998</v>
      </c>
      <c r="J1238" s="3">
        <f t="shared" si="114"/>
        <v>37.94</v>
      </c>
      <c r="K1238" s="191">
        <v>-1</v>
      </c>
      <c r="L1238" s="3">
        <v>2.2000000000000002</v>
      </c>
      <c r="M1238" s="191">
        <v>5</v>
      </c>
      <c r="N1238" s="191">
        <v>-6.7</v>
      </c>
      <c r="O1238" s="191">
        <v>3.3</v>
      </c>
    </row>
    <row r="1239" spans="2:15" ht="17.25" x14ac:dyDescent="0.35">
      <c r="B1239" s="172">
        <f t="shared" si="116"/>
        <v>1231</v>
      </c>
      <c r="C1239" s="173">
        <v>2</v>
      </c>
      <c r="D1239" s="173">
        <v>21</v>
      </c>
      <c r="E1239" s="174">
        <v>7</v>
      </c>
      <c r="F1239" s="3">
        <f t="shared" si="115"/>
        <v>28.4</v>
      </c>
      <c r="G1239" s="3">
        <f t="shared" si="111"/>
        <v>34.880000000000003</v>
      </c>
      <c r="H1239" s="3">
        <f t="shared" si="112"/>
        <v>44.96</v>
      </c>
      <c r="I1239" s="3">
        <f t="shared" si="113"/>
        <v>17.96</v>
      </c>
      <c r="J1239" s="3">
        <f t="shared" si="114"/>
        <v>39.019999999999996</v>
      </c>
      <c r="K1239" s="191">
        <v>-2</v>
      </c>
      <c r="L1239" s="3">
        <v>1.6</v>
      </c>
      <c r="M1239" s="191">
        <v>7.2</v>
      </c>
      <c r="N1239" s="191">
        <v>-7.8</v>
      </c>
      <c r="O1239" s="191">
        <v>3.9</v>
      </c>
    </row>
    <row r="1240" spans="2:15" ht="17.25" x14ac:dyDescent="0.35">
      <c r="B1240" s="172">
        <f t="shared" si="116"/>
        <v>1232</v>
      </c>
      <c r="C1240" s="173">
        <v>2</v>
      </c>
      <c r="D1240" s="173">
        <v>21</v>
      </c>
      <c r="E1240" s="174">
        <v>8</v>
      </c>
      <c r="F1240" s="3">
        <f t="shared" si="115"/>
        <v>30.2</v>
      </c>
      <c r="G1240" s="3">
        <f t="shared" si="111"/>
        <v>36.86</v>
      </c>
      <c r="H1240" s="3">
        <f t="shared" si="112"/>
        <v>46.94</v>
      </c>
      <c r="I1240" s="3">
        <f t="shared" si="113"/>
        <v>21.92</v>
      </c>
      <c r="J1240" s="3">
        <f t="shared" si="114"/>
        <v>39.92</v>
      </c>
      <c r="K1240" s="191">
        <v>-1</v>
      </c>
      <c r="L1240" s="3">
        <v>2.7</v>
      </c>
      <c r="M1240" s="191">
        <v>8.3000000000000007</v>
      </c>
      <c r="N1240" s="191">
        <v>-5.6</v>
      </c>
      <c r="O1240" s="191">
        <v>4.4000000000000004</v>
      </c>
    </row>
    <row r="1241" spans="2:15" ht="17.25" x14ac:dyDescent="0.35">
      <c r="B1241" s="172">
        <f t="shared" si="116"/>
        <v>1233</v>
      </c>
      <c r="C1241" s="173">
        <v>2</v>
      </c>
      <c r="D1241" s="173">
        <v>21</v>
      </c>
      <c r="E1241" s="174">
        <v>9</v>
      </c>
      <c r="F1241" s="3">
        <f t="shared" si="115"/>
        <v>33.799999999999997</v>
      </c>
      <c r="G1241" s="3">
        <f t="shared" ref="G1241:G1304" si="117">(9/5)*L1241+32</f>
        <v>41.9</v>
      </c>
      <c r="H1241" s="3">
        <f t="shared" ref="H1241:H1304" si="118">(9/5)*M1241+32</f>
        <v>48.019999999999996</v>
      </c>
      <c r="I1241" s="3">
        <f t="shared" ref="I1241:I1304" si="119">(9/5)*N1241+32</f>
        <v>28.94</v>
      </c>
      <c r="J1241" s="3">
        <f t="shared" ref="J1241:J1304" si="120">(9/5)*O1241+32</f>
        <v>39.92</v>
      </c>
      <c r="K1241" s="191">
        <v>1</v>
      </c>
      <c r="L1241" s="3">
        <v>5.5</v>
      </c>
      <c r="M1241" s="191">
        <v>8.9</v>
      </c>
      <c r="N1241" s="191">
        <v>-1.7</v>
      </c>
      <c r="O1241" s="191">
        <v>4.4000000000000004</v>
      </c>
    </row>
    <row r="1242" spans="2:15" ht="17.25" x14ac:dyDescent="0.35">
      <c r="B1242" s="172">
        <f t="shared" si="116"/>
        <v>1234</v>
      </c>
      <c r="C1242" s="173">
        <v>2</v>
      </c>
      <c r="D1242" s="173">
        <v>21</v>
      </c>
      <c r="E1242" s="174">
        <v>10</v>
      </c>
      <c r="F1242" s="3">
        <f t="shared" si="115"/>
        <v>35.6</v>
      </c>
      <c r="G1242" s="3">
        <f t="shared" si="117"/>
        <v>45.86</v>
      </c>
      <c r="H1242" s="3">
        <f t="shared" si="118"/>
        <v>51.980000000000004</v>
      </c>
      <c r="I1242" s="3">
        <f t="shared" si="119"/>
        <v>37.04</v>
      </c>
      <c r="J1242" s="3">
        <f t="shared" si="120"/>
        <v>42.980000000000004</v>
      </c>
      <c r="K1242" s="191">
        <v>2</v>
      </c>
      <c r="L1242" s="3">
        <v>7.7</v>
      </c>
      <c r="M1242" s="191">
        <v>11.1</v>
      </c>
      <c r="N1242" s="191">
        <v>2.8</v>
      </c>
      <c r="O1242" s="191">
        <v>6.1</v>
      </c>
    </row>
    <row r="1243" spans="2:15" ht="17.25" x14ac:dyDescent="0.35">
      <c r="B1243" s="172">
        <f t="shared" si="116"/>
        <v>1235</v>
      </c>
      <c r="C1243" s="173">
        <v>2</v>
      </c>
      <c r="D1243" s="173">
        <v>21</v>
      </c>
      <c r="E1243" s="174">
        <v>11</v>
      </c>
      <c r="F1243" s="3">
        <f t="shared" si="115"/>
        <v>39.200000000000003</v>
      </c>
      <c r="G1243" s="3">
        <f t="shared" si="117"/>
        <v>50</v>
      </c>
      <c r="H1243" s="3">
        <f t="shared" si="118"/>
        <v>57.92</v>
      </c>
      <c r="I1243" s="3">
        <f t="shared" si="119"/>
        <v>42.08</v>
      </c>
      <c r="J1243" s="3">
        <f t="shared" si="120"/>
        <v>44.06</v>
      </c>
      <c r="K1243" s="191">
        <v>4</v>
      </c>
      <c r="L1243" s="3">
        <v>10</v>
      </c>
      <c r="M1243" s="191">
        <v>14.4</v>
      </c>
      <c r="N1243" s="191">
        <v>5.6</v>
      </c>
      <c r="O1243" s="191">
        <v>6.7</v>
      </c>
    </row>
    <row r="1244" spans="2:15" ht="17.25" x14ac:dyDescent="0.35">
      <c r="B1244" s="172">
        <f t="shared" si="116"/>
        <v>1236</v>
      </c>
      <c r="C1244" s="173">
        <v>2</v>
      </c>
      <c r="D1244" s="173">
        <v>21</v>
      </c>
      <c r="E1244" s="174">
        <v>12</v>
      </c>
      <c r="F1244" s="3">
        <f t="shared" si="115"/>
        <v>41</v>
      </c>
      <c r="G1244" s="3">
        <f t="shared" si="117"/>
        <v>52.879999999999995</v>
      </c>
      <c r="H1244" s="3">
        <f t="shared" si="118"/>
        <v>60.08</v>
      </c>
      <c r="I1244" s="3">
        <f t="shared" si="119"/>
        <v>46.04</v>
      </c>
      <c r="J1244" s="3">
        <f t="shared" si="120"/>
        <v>48.019999999999996</v>
      </c>
      <c r="K1244" s="191">
        <v>5</v>
      </c>
      <c r="L1244" s="3">
        <v>11.6</v>
      </c>
      <c r="M1244" s="191">
        <v>15.6</v>
      </c>
      <c r="N1244" s="191">
        <v>7.8</v>
      </c>
      <c r="O1244" s="191">
        <v>8.9</v>
      </c>
    </row>
    <row r="1245" spans="2:15" ht="17.25" x14ac:dyDescent="0.35">
      <c r="B1245" s="172">
        <f t="shared" si="116"/>
        <v>1237</v>
      </c>
      <c r="C1245" s="173">
        <v>2</v>
      </c>
      <c r="D1245" s="173">
        <v>21</v>
      </c>
      <c r="E1245" s="174">
        <v>13</v>
      </c>
      <c r="F1245" s="3">
        <f t="shared" si="115"/>
        <v>44.6</v>
      </c>
      <c r="G1245" s="3">
        <f t="shared" si="117"/>
        <v>55.94</v>
      </c>
      <c r="H1245" s="3">
        <f t="shared" si="118"/>
        <v>64.94</v>
      </c>
      <c r="I1245" s="3">
        <f t="shared" si="119"/>
        <v>44.96</v>
      </c>
      <c r="J1245" s="3">
        <f t="shared" si="120"/>
        <v>53.96</v>
      </c>
      <c r="K1245" s="191">
        <v>7</v>
      </c>
      <c r="L1245" s="3">
        <v>13.3</v>
      </c>
      <c r="M1245" s="191">
        <v>18.3</v>
      </c>
      <c r="N1245" s="191">
        <v>7.2</v>
      </c>
      <c r="O1245" s="191">
        <v>12.2</v>
      </c>
    </row>
    <row r="1246" spans="2:15" ht="17.25" x14ac:dyDescent="0.35">
      <c r="B1246" s="172">
        <f t="shared" si="116"/>
        <v>1238</v>
      </c>
      <c r="C1246" s="173">
        <v>2</v>
      </c>
      <c r="D1246" s="173">
        <v>21</v>
      </c>
      <c r="E1246" s="174">
        <v>14</v>
      </c>
      <c r="F1246" s="3">
        <f t="shared" si="115"/>
        <v>46.4</v>
      </c>
      <c r="G1246" s="3">
        <f t="shared" si="117"/>
        <v>57.92</v>
      </c>
      <c r="H1246" s="3">
        <f t="shared" si="118"/>
        <v>66.92</v>
      </c>
      <c r="I1246" s="3">
        <f t="shared" si="119"/>
        <v>46.04</v>
      </c>
      <c r="J1246" s="3">
        <f t="shared" si="120"/>
        <v>53.96</v>
      </c>
      <c r="K1246" s="191">
        <v>8</v>
      </c>
      <c r="L1246" s="3">
        <v>14.4</v>
      </c>
      <c r="M1246" s="191">
        <v>19.399999999999999</v>
      </c>
      <c r="N1246" s="191">
        <v>7.8</v>
      </c>
      <c r="O1246" s="191">
        <v>12.2</v>
      </c>
    </row>
    <row r="1247" spans="2:15" ht="17.25" x14ac:dyDescent="0.35">
      <c r="B1247" s="172">
        <f t="shared" si="116"/>
        <v>1239</v>
      </c>
      <c r="C1247" s="173">
        <v>2</v>
      </c>
      <c r="D1247" s="173">
        <v>21</v>
      </c>
      <c r="E1247" s="174">
        <v>15</v>
      </c>
      <c r="F1247" s="3">
        <f t="shared" si="115"/>
        <v>48.2</v>
      </c>
      <c r="G1247" s="3">
        <f t="shared" si="117"/>
        <v>60.980000000000004</v>
      </c>
      <c r="H1247" s="3">
        <f t="shared" si="118"/>
        <v>66.02</v>
      </c>
      <c r="I1247" s="3">
        <f t="shared" si="119"/>
        <v>44.06</v>
      </c>
      <c r="J1247" s="3">
        <f t="shared" si="120"/>
        <v>53.96</v>
      </c>
      <c r="K1247" s="191">
        <v>9</v>
      </c>
      <c r="L1247" s="3">
        <v>16.100000000000001</v>
      </c>
      <c r="M1247" s="191">
        <v>18.899999999999999</v>
      </c>
      <c r="N1247" s="191">
        <v>6.7</v>
      </c>
      <c r="O1247" s="191">
        <v>12.2</v>
      </c>
    </row>
    <row r="1248" spans="2:15" ht="17.25" x14ac:dyDescent="0.35">
      <c r="B1248" s="172">
        <f t="shared" si="116"/>
        <v>1240</v>
      </c>
      <c r="C1248" s="173">
        <v>2</v>
      </c>
      <c r="D1248" s="173">
        <v>21</v>
      </c>
      <c r="E1248" s="174">
        <v>16</v>
      </c>
      <c r="F1248" s="3">
        <f t="shared" si="115"/>
        <v>48.2</v>
      </c>
      <c r="G1248" s="3">
        <f t="shared" si="117"/>
        <v>59</v>
      </c>
      <c r="H1248" s="3">
        <f t="shared" si="118"/>
        <v>64.039999999999992</v>
      </c>
      <c r="I1248" s="3">
        <f t="shared" si="119"/>
        <v>44.96</v>
      </c>
      <c r="J1248" s="3">
        <f t="shared" si="120"/>
        <v>57.019999999999996</v>
      </c>
      <c r="K1248" s="191">
        <v>9</v>
      </c>
      <c r="L1248" s="3">
        <v>15</v>
      </c>
      <c r="M1248" s="191">
        <v>17.8</v>
      </c>
      <c r="N1248" s="191">
        <v>7.2</v>
      </c>
      <c r="O1248" s="191">
        <v>13.9</v>
      </c>
    </row>
    <row r="1249" spans="2:15" ht="17.25" x14ac:dyDescent="0.35">
      <c r="B1249" s="172">
        <f t="shared" si="116"/>
        <v>1241</v>
      </c>
      <c r="C1249" s="173">
        <v>2</v>
      </c>
      <c r="D1249" s="173">
        <v>21</v>
      </c>
      <c r="E1249" s="174">
        <v>17</v>
      </c>
      <c r="F1249" s="3">
        <f t="shared" si="115"/>
        <v>46.4</v>
      </c>
      <c r="G1249" s="3">
        <f t="shared" si="117"/>
        <v>57.92</v>
      </c>
      <c r="H1249" s="3">
        <f t="shared" si="118"/>
        <v>60.980000000000004</v>
      </c>
      <c r="I1249" s="3">
        <f t="shared" si="119"/>
        <v>44.06</v>
      </c>
      <c r="J1249" s="3">
        <f t="shared" si="120"/>
        <v>55.94</v>
      </c>
      <c r="K1249" s="191">
        <v>8</v>
      </c>
      <c r="L1249" s="3">
        <v>14.4</v>
      </c>
      <c r="M1249" s="191">
        <v>16.100000000000001</v>
      </c>
      <c r="N1249" s="191">
        <v>6.7</v>
      </c>
      <c r="O1249" s="191">
        <v>13.3</v>
      </c>
    </row>
    <row r="1250" spans="2:15" ht="17.25" x14ac:dyDescent="0.35">
      <c r="B1250" s="172">
        <f t="shared" si="116"/>
        <v>1242</v>
      </c>
      <c r="C1250" s="173">
        <v>2</v>
      </c>
      <c r="D1250" s="173">
        <v>21</v>
      </c>
      <c r="E1250" s="174">
        <v>18</v>
      </c>
      <c r="F1250" s="3">
        <f t="shared" si="115"/>
        <v>42.8</v>
      </c>
      <c r="G1250" s="3">
        <f t="shared" si="117"/>
        <v>50.900000000000006</v>
      </c>
      <c r="H1250" s="3">
        <f t="shared" si="118"/>
        <v>55.94</v>
      </c>
      <c r="I1250" s="3">
        <f t="shared" si="119"/>
        <v>39.92</v>
      </c>
      <c r="J1250" s="3">
        <f t="shared" si="120"/>
        <v>53.96</v>
      </c>
      <c r="K1250" s="191">
        <v>6</v>
      </c>
      <c r="L1250" s="3">
        <v>10.5</v>
      </c>
      <c r="M1250" s="191">
        <v>13.3</v>
      </c>
      <c r="N1250" s="191">
        <v>4.4000000000000004</v>
      </c>
      <c r="O1250" s="191">
        <v>12.2</v>
      </c>
    </row>
    <row r="1251" spans="2:15" ht="17.25" x14ac:dyDescent="0.35">
      <c r="B1251" s="172">
        <f t="shared" si="116"/>
        <v>1243</v>
      </c>
      <c r="C1251" s="173">
        <v>2</v>
      </c>
      <c r="D1251" s="173">
        <v>21</v>
      </c>
      <c r="E1251" s="174">
        <v>19</v>
      </c>
      <c r="F1251" s="3">
        <f t="shared" si="115"/>
        <v>41</v>
      </c>
      <c r="G1251" s="3">
        <f t="shared" si="117"/>
        <v>45.86</v>
      </c>
      <c r="H1251" s="3">
        <f t="shared" si="118"/>
        <v>55.94</v>
      </c>
      <c r="I1251" s="3">
        <f t="shared" si="119"/>
        <v>37.04</v>
      </c>
      <c r="J1251" s="3">
        <f t="shared" si="120"/>
        <v>44.96</v>
      </c>
      <c r="K1251" s="191">
        <v>5</v>
      </c>
      <c r="L1251" s="3">
        <v>7.7</v>
      </c>
      <c r="M1251" s="191">
        <v>13.3</v>
      </c>
      <c r="N1251" s="191">
        <v>2.8</v>
      </c>
      <c r="O1251" s="191">
        <v>7.2</v>
      </c>
    </row>
    <row r="1252" spans="2:15" ht="17.25" x14ac:dyDescent="0.35">
      <c r="B1252" s="172">
        <f t="shared" si="116"/>
        <v>1244</v>
      </c>
      <c r="C1252" s="173">
        <v>2</v>
      </c>
      <c r="D1252" s="173">
        <v>21</v>
      </c>
      <c r="E1252" s="174">
        <v>20</v>
      </c>
      <c r="F1252" s="3">
        <f t="shared" si="115"/>
        <v>39.200000000000003</v>
      </c>
      <c r="G1252" s="3">
        <f t="shared" si="117"/>
        <v>44.96</v>
      </c>
      <c r="H1252" s="3">
        <f t="shared" si="118"/>
        <v>53.96</v>
      </c>
      <c r="I1252" s="3">
        <f t="shared" si="119"/>
        <v>39.019999999999996</v>
      </c>
      <c r="J1252" s="3">
        <f t="shared" si="120"/>
        <v>44.96</v>
      </c>
      <c r="K1252" s="191">
        <v>4</v>
      </c>
      <c r="L1252" s="3">
        <v>7.2</v>
      </c>
      <c r="M1252" s="191">
        <v>12.2</v>
      </c>
      <c r="N1252" s="191">
        <v>3.9</v>
      </c>
      <c r="O1252" s="191">
        <v>7.2</v>
      </c>
    </row>
    <row r="1253" spans="2:15" ht="17.25" x14ac:dyDescent="0.35">
      <c r="B1253" s="172">
        <f t="shared" si="116"/>
        <v>1245</v>
      </c>
      <c r="C1253" s="173">
        <v>2</v>
      </c>
      <c r="D1253" s="173">
        <v>21</v>
      </c>
      <c r="E1253" s="174">
        <v>21</v>
      </c>
      <c r="F1253" s="3">
        <f t="shared" si="115"/>
        <v>37.4</v>
      </c>
      <c r="G1253" s="3">
        <f t="shared" si="117"/>
        <v>44.96</v>
      </c>
      <c r="H1253" s="3">
        <f t="shared" si="118"/>
        <v>53.06</v>
      </c>
      <c r="I1253" s="3">
        <f t="shared" si="119"/>
        <v>37.04</v>
      </c>
      <c r="J1253" s="3">
        <f t="shared" si="120"/>
        <v>37.94</v>
      </c>
      <c r="K1253" s="191">
        <v>3</v>
      </c>
      <c r="L1253" s="3">
        <v>7.2</v>
      </c>
      <c r="M1253" s="191">
        <v>11.7</v>
      </c>
      <c r="N1253" s="191">
        <v>2.8</v>
      </c>
      <c r="O1253" s="191">
        <v>3.3</v>
      </c>
    </row>
    <row r="1254" spans="2:15" ht="17.25" x14ac:dyDescent="0.35">
      <c r="B1254" s="172">
        <f t="shared" si="116"/>
        <v>1246</v>
      </c>
      <c r="C1254" s="173">
        <v>2</v>
      </c>
      <c r="D1254" s="173">
        <v>21</v>
      </c>
      <c r="E1254" s="174">
        <v>22</v>
      </c>
      <c r="F1254" s="3">
        <f t="shared" si="115"/>
        <v>37.4</v>
      </c>
      <c r="G1254" s="3">
        <f t="shared" si="117"/>
        <v>39.92</v>
      </c>
      <c r="H1254" s="3">
        <f t="shared" si="118"/>
        <v>53.06</v>
      </c>
      <c r="I1254" s="3">
        <f t="shared" si="119"/>
        <v>37.04</v>
      </c>
      <c r="J1254" s="3">
        <f t="shared" si="120"/>
        <v>33.979999999999997</v>
      </c>
      <c r="K1254" s="191">
        <v>3</v>
      </c>
      <c r="L1254" s="3">
        <v>4.4000000000000004</v>
      </c>
      <c r="M1254" s="191">
        <v>11.7</v>
      </c>
      <c r="N1254" s="191">
        <v>2.8</v>
      </c>
      <c r="O1254" s="191">
        <v>1.1000000000000001</v>
      </c>
    </row>
    <row r="1255" spans="2:15" ht="17.25" x14ac:dyDescent="0.35">
      <c r="B1255" s="172">
        <f t="shared" si="116"/>
        <v>1247</v>
      </c>
      <c r="C1255" s="173">
        <v>2</v>
      </c>
      <c r="D1255" s="173">
        <v>21</v>
      </c>
      <c r="E1255" s="174">
        <v>23</v>
      </c>
      <c r="F1255" s="3">
        <f t="shared" si="115"/>
        <v>33.799999999999997</v>
      </c>
      <c r="G1255" s="3">
        <f t="shared" si="117"/>
        <v>37.94</v>
      </c>
      <c r="H1255" s="3">
        <f t="shared" si="118"/>
        <v>48.92</v>
      </c>
      <c r="I1255" s="3">
        <f t="shared" si="119"/>
        <v>30.92</v>
      </c>
      <c r="J1255" s="3">
        <f t="shared" si="120"/>
        <v>33.979999999999997</v>
      </c>
      <c r="K1255" s="191">
        <v>1</v>
      </c>
      <c r="L1255" s="3">
        <v>3.3</v>
      </c>
      <c r="M1255" s="191">
        <v>9.4</v>
      </c>
      <c r="N1255" s="191">
        <v>-0.6</v>
      </c>
      <c r="O1255" s="191">
        <v>1.1000000000000001</v>
      </c>
    </row>
    <row r="1256" spans="2:15" ht="17.25" x14ac:dyDescent="0.35">
      <c r="B1256" s="172">
        <f t="shared" si="116"/>
        <v>1248</v>
      </c>
      <c r="C1256" s="173">
        <v>2</v>
      </c>
      <c r="D1256" s="173">
        <v>21</v>
      </c>
      <c r="E1256" s="174">
        <v>24</v>
      </c>
      <c r="F1256" s="3">
        <f t="shared" si="115"/>
        <v>33.799999999999997</v>
      </c>
      <c r="G1256" s="3">
        <f t="shared" si="117"/>
        <v>35.96</v>
      </c>
      <c r="H1256" s="3">
        <f t="shared" si="118"/>
        <v>46.04</v>
      </c>
      <c r="I1256" s="3">
        <f t="shared" si="119"/>
        <v>28.94</v>
      </c>
      <c r="J1256" s="3">
        <f t="shared" si="120"/>
        <v>33.979999999999997</v>
      </c>
      <c r="K1256" s="191">
        <v>1</v>
      </c>
      <c r="L1256" s="3">
        <v>2.2000000000000002</v>
      </c>
      <c r="M1256" s="191">
        <v>7.8</v>
      </c>
      <c r="N1256" s="191">
        <v>-1.7</v>
      </c>
      <c r="O1256" s="191">
        <v>1.1000000000000001</v>
      </c>
    </row>
    <row r="1257" spans="2:15" ht="17.25" x14ac:dyDescent="0.35">
      <c r="B1257" s="172">
        <f t="shared" si="116"/>
        <v>1249</v>
      </c>
      <c r="C1257" s="173">
        <v>2</v>
      </c>
      <c r="D1257" s="173">
        <v>22</v>
      </c>
      <c r="E1257" s="174">
        <v>1</v>
      </c>
      <c r="F1257" s="3">
        <f t="shared" si="115"/>
        <v>32</v>
      </c>
      <c r="G1257" s="3">
        <f t="shared" si="117"/>
        <v>32</v>
      </c>
      <c r="H1257" s="3">
        <f t="shared" si="118"/>
        <v>46.04</v>
      </c>
      <c r="I1257" s="3">
        <f t="shared" si="119"/>
        <v>26.96</v>
      </c>
      <c r="J1257" s="3">
        <f t="shared" si="120"/>
        <v>33.979999999999997</v>
      </c>
      <c r="K1257" s="191">
        <v>0</v>
      </c>
      <c r="L1257" s="3">
        <v>0</v>
      </c>
      <c r="M1257" s="191">
        <v>7.8</v>
      </c>
      <c r="N1257" s="191">
        <v>-2.8</v>
      </c>
      <c r="O1257" s="191">
        <v>1.1000000000000001</v>
      </c>
    </row>
    <row r="1258" spans="2:15" ht="17.25" x14ac:dyDescent="0.35">
      <c r="B1258" s="172">
        <f t="shared" si="116"/>
        <v>1250</v>
      </c>
      <c r="C1258" s="173">
        <v>2</v>
      </c>
      <c r="D1258" s="173">
        <v>22</v>
      </c>
      <c r="E1258" s="174">
        <v>2</v>
      </c>
      <c r="F1258" s="3">
        <f t="shared" si="115"/>
        <v>30.2</v>
      </c>
      <c r="G1258" s="3">
        <f t="shared" si="117"/>
        <v>32.9</v>
      </c>
      <c r="H1258" s="3">
        <f t="shared" si="118"/>
        <v>53.96</v>
      </c>
      <c r="I1258" s="3">
        <f t="shared" si="119"/>
        <v>24.98</v>
      </c>
      <c r="J1258" s="3">
        <f t="shared" si="120"/>
        <v>33.08</v>
      </c>
      <c r="K1258" s="191">
        <v>-1</v>
      </c>
      <c r="L1258" s="3">
        <v>0.5</v>
      </c>
      <c r="M1258" s="191">
        <v>12.2</v>
      </c>
      <c r="N1258" s="191">
        <v>-3.9</v>
      </c>
      <c r="O1258" s="191">
        <v>0.6</v>
      </c>
    </row>
    <row r="1259" spans="2:15" ht="17.25" x14ac:dyDescent="0.35">
      <c r="B1259" s="172">
        <f t="shared" si="116"/>
        <v>1251</v>
      </c>
      <c r="C1259" s="173">
        <v>2</v>
      </c>
      <c r="D1259" s="173">
        <v>22</v>
      </c>
      <c r="E1259" s="174">
        <v>3</v>
      </c>
      <c r="F1259" s="3">
        <f t="shared" si="115"/>
        <v>30.2</v>
      </c>
      <c r="G1259" s="3">
        <f t="shared" si="117"/>
        <v>32.9</v>
      </c>
      <c r="H1259" s="3">
        <f t="shared" si="118"/>
        <v>46.04</v>
      </c>
      <c r="I1259" s="3">
        <f t="shared" si="119"/>
        <v>21.92</v>
      </c>
      <c r="J1259" s="3">
        <f t="shared" si="120"/>
        <v>33.08</v>
      </c>
      <c r="K1259" s="191">
        <v>-1</v>
      </c>
      <c r="L1259" s="3">
        <v>0.5</v>
      </c>
      <c r="M1259" s="191">
        <v>7.8</v>
      </c>
      <c r="N1259" s="191">
        <v>-5.6</v>
      </c>
      <c r="O1259" s="191">
        <v>0.6</v>
      </c>
    </row>
    <row r="1260" spans="2:15" ht="17.25" x14ac:dyDescent="0.35">
      <c r="B1260" s="172">
        <f t="shared" si="116"/>
        <v>1252</v>
      </c>
      <c r="C1260" s="173">
        <v>2</v>
      </c>
      <c r="D1260" s="173">
        <v>22</v>
      </c>
      <c r="E1260" s="174">
        <v>4</v>
      </c>
      <c r="F1260" s="3">
        <f t="shared" si="115"/>
        <v>28.4</v>
      </c>
      <c r="G1260" s="3">
        <f t="shared" si="117"/>
        <v>32.9</v>
      </c>
      <c r="H1260" s="3">
        <f t="shared" si="118"/>
        <v>46.94</v>
      </c>
      <c r="I1260" s="3">
        <f t="shared" si="119"/>
        <v>21.02</v>
      </c>
      <c r="J1260" s="3">
        <f t="shared" si="120"/>
        <v>33.08</v>
      </c>
      <c r="K1260" s="191">
        <v>-2</v>
      </c>
      <c r="L1260" s="3">
        <v>0.5</v>
      </c>
      <c r="M1260" s="191">
        <v>8.3000000000000007</v>
      </c>
      <c r="N1260" s="191">
        <v>-6.1</v>
      </c>
      <c r="O1260" s="191">
        <v>0.6</v>
      </c>
    </row>
    <row r="1261" spans="2:15" ht="17.25" x14ac:dyDescent="0.35">
      <c r="B1261" s="172">
        <f t="shared" si="116"/>
        <v>1253</v>
      </c>
      <c r="C1261" s="173">
        <v>2</v>
      </c>
      <c r="D1261" s="173">
        <v>22</v>
      </c>
      <c r="E1261" s="174">
        <v>5</v>
      </c>
      <c r="F1261" s="3">
        <f t="shared" si="115"/>
        <v>28.4</v>
      </c>
      <c r="G1261" s="3">
        <f t="shared" si="117"/>
        <v>32</v>
      </c>
      <c r="H1261" s="3">
        <f t="shared" si="118"/>
        <v>44.06</v>
      </c>
      <c r="I1261" s="3">
        <f t="shared" si="119"/>
        <v>19.939999999999998</v>
      </c>
      <c r="J1261" s="3">
        <f t="shared" si="120"/>
        <v>33.08</v>
      </c>
      <c r="K1261" s="191">
        <v>-2</v>
      </c>
      <c r="L1261" s="3">
        <v>0</v>
      </c>
      <c r="M1261" s="191">
        <v>6.7</v>
      </c>
      <c r="N1261" s="191">
        <v>-6.7</v>
      </c>
      <c r="O1261" s="191">
        <v>0.6</v>
      </c>
    </row>
    <row r="1262" spans="2:15" ht="17.25" x14ac:dyDescent="0.35">
      <c r="B1262" s="172">
        <f t="shared" si="116"/>
        <v>1254</v>
      </c>
      <c r="C1262" s="173">
        <v>2</v>
      </c>
      <c r="D1262" s="173">
        <v>22</v>
      </c>
      <c r="E1262" s="174">
        <v>6</v>
      </c>
      <c r="F1262" s="3">
        <f t="shared" si="115"/>
        <v>28.4</v>
      </c>
      <c r="G1262" s="3">
        <f t="shared" si="117"/>
        <v>30.92</v>
      </c>
      <c r="H1262" s="3">
        <f t="shared" si="118"/>
        <v>41</v>
      </c>
      <c r="I1262" s="3">
        <f t="shared" si="119"/>
        <v>21.02</v>
      </c>
      <c r="J1262" s="3">
        <f t="shared" si="120"/>
        <v>33.08</v>
      </c>
      <c r="K1262" s="191">
        <v>-2</v>
      </c>
      <c r="L1262" s="3">
        <v>-0.6</v>
      </c>
      <c r="M1262" s="191">
        <v>5</v>
      </c>
      <c r="N1262" s="191">
        <v>-6.1</v>
      </c>
      <c r="O1262" s="191">
        <v>0.6</v>
      </c>
    </row>
    <row r="1263" spans="2:15" ht="17.25" x14ac:dyDescent="0.35">
      <c r="B1263" s="172">
        <f t="shared" si="116"/>
        <v>1255</v>
      </c>
      <c r="C1263" s="173">
        <v>2</v>
      </c>
      <c r="D1263" s="173">
        <v>22</v>
      </c>
      <c r="E1263" s="174">
        <v>7</v>
      </c>
      <c r="F1263" s="3">
        <f t="shared" si="115"/>
        <v>28.4</v>
      </c>
      <c r="G1263" s="3">
        <f t="shared" si="117"/>
        <v>32</v>
      </c>
      <c r="H1263" s="3">
        <f t="shared" si="118"/>
        <v>42.980000000000004</v>
      </c>
      <c r="I1263" s="3">
        <f t="shared" si="119"/>
        <v>19.939999999999998</v>
      </c>
      <c r="J1263" s="3">
        <f t="shared" si="120"/>
        <v>33.08</v>
      </c>
      <c r="K1263" s="191">
        <v>-2</v>
      </c>
      <c r="L1263" s="3">
        <v>0</v>
      </c>
      <c r="M1263" s="191">
        <v>6.1</v>
      </c>
      <c r="N1263" s="191">
        <v>-6.7</v>
      </c>
      <c r="O1263" s="191">
        <v>0.6</v>
      </c>
    </row>
    <row r="1264" spans="2:15" ht="17.25" x14ac:dyDescent="0.35">
      <c r="B1264" s="172">
        <f t="shared" si="116"/>
        <v>1256</v>
      </c>
      <c r="C1264" s="173">
        <v>2</v>
      </c>
      <c r="D1264" s="173">
        <v>22</v>
      </c>
      <c r="E1264" s="174">
        <v>8</v>
      </c>
      <c r="F1264" s="3">
        <f t="shared" si="115"/>
        <v>32</v>
      </c>
      <c r="G1264" s="3">
        <f t="shared" si="117"/>
        <v>34.880000000000003</v>
      </c>
      <c r="H1264" s="3">
        <f t="shared" si="118"/>
        <v>51.08</v>
      </c>
      <c r="I1264" s="3">
        <f t="shared" si="119"/>
        <v>24.08</v>
      </c>
      <c r="J1264" s="3">
        <f t="shared" si="120"/>
        <v>33.08</v>
      </c>
      <c r="K1264" s="191">
        <v>0</v>
      </c>
      <c r="L1264" s="3">
        <v>1.6</v>
      </c>
      <c r="M1264" s="191">
        <v>10.6</v>
      </c>
      <c r="N1264" s="191">
        <v>-4.4000000000000004</v>
      </c>
      <c r="O1264" s="191">
        <v>0.6</v>
      </c>
    </row>
    <row r="1265" spans="2:15" ht="17.25" x14ac:dyDescent="0.35">
      <c r="B1265" s="172">
        <f t="shared" si="116"/>
        <v>1257</v>
      </c>
      <c r="C1265" s="173">
        <v>2</v>
      </c>
      <c r="D1265" s="173">
        <v>22</v>
      </c>
      <c r="E1265" s="174">
        <v>9</v>
      </c>
      <c r="F1265" s="3">
        <f t="shared" si="115"/>
        <v>37.4</v>
      </c>
      <c r="G1265" s="3">
        <f t="shared" si="117"/>
        <v>42.980000000000004</v>
      </c>
      <c r="H1265" s="3">
        <f t="shared" si="118"/>
        <v>55.94</v>
      </c>
      <c r="I1265" s="3">
        <f t="shared" si="119"/>
        <v>30.92</v>
      </c>
      <c r="J1265" s="3">
        <f t="shared" si="120"/>
        <v>33.979999999999997</v>
      </c>
      <c r="K1265" s="191">
        <v>3</v>
      </c>
      <c r="L1265" s="3">
        <v>6.1</v>
      </c>
      <c r="M1265" s="191">
        <v>13.3</v>
      </c>
      <c r="N1265" s="191">
        <v>-0.6</v>
      </c>
      <c r="O1265" s="191">
        <v>1.1000000000000001</v>
      </c>
    </row>
    <row r="1266" spans="2:15" ht="17.25" x14ac:dyDescent="0.35">
      <c r="B1266" s="172">
        <f t="shared" si="116"/>
        <v>1258</v>
      </c>
      <c r="C1266" s="173">
        <v>2</v>
      </c>
      <c r="D1266" s="173">
        <v>22</v>
      </c>
      <c r="E1266" s="174">
        <v>10</v>
      </c>
      <c r="F1266" s="3">
        <f t="shared" si="115"/>
        <v>41</v>
      </c>
      <c r="G1266" s="3">
        <f t="shared" si="117"/>
        <v>50.900000000000006</v>
      </c>
      <c r="H1266" s="3">
        <f t="shared" si="118"/>
        <v>57.92</v>
      </c>
      <c r="I1266" s="3">
        <f t="shared" si="119"/>
        <v>39.92</v>
      </c>
      <c r="J1266" s="3">
        <f t="shared" si="120"/>
        <v>35.06</v>
      </c>
      <c r="K1266" s="191">
        <v>5</v>
      </c>
      <c r="L1266" s="3">
        <v>10.5</v>
      </c>
      <c r="M1266" s="191">
        <v>14.4</v>
      </c>
      <c r="N1266" s="191">
        <v>4.4000000000000004</v>
      </c>
      <c r="O1266" s="191">
        <v>1.7</v>
      </c>
    </row>
    <row r="1267" spans="2:15" ht="17.25" x14ac:dyDescent="0.35">
      <c r="B1267" s="172">
        <f t="shared" si="116"/>
        <v>1259</v>
      </c>
      <c r="C1267" s="173">
        <v>2</v>
      </c>
      <c r="D1267" s="173">
        <v>22</v>
      </c>
      <c r="E1267" s="174">
        <v>11</v>
      </c>
      <c r="F1267" s="3">
        <f t="shared" si="115"/>
        <v>42.8</v>
      </c>
      <c r="G1267" s="3">
        <f t="shared" si="117"/>
        <v>56.84</v>
      </c>
      <c r="H1267" s="3">
        <f t="shared" si="118"/>
        <v>60.980000000000004</v>
      </c>
      <c r="I1267" s="3">
        <f t="shared" si="119"/>
        <v>41</v>
      </c>
      <c r="J1267" s="3">
        <f t="shared" si="120"/>
        <v>35.96</v>
      </c>
      <c r="K1267" s="191">
        <v>6</v>
      </c>
      <c r="L1267" s="3">
        <v>13.8</v>
      </c>
      <c r="M1267" s="191">
        <v>16.100000000000001</v>
      </c>
      <c r="N1267" s="191">
        <v>5</v>
      </c>
      <c r="O1267" s="191">
        <v>2.2000000000000002</v>
      </c>
    </row>
    <row r="1268" spans="2:15" ht="17.25" x14ac:dyDescent="0.35">
      <c r="B1268" s="172">
        <f t="shared" si="116"/>
        <v>1260</v>
      </c>
      <c r="C1268" s="173">
        <v>2</v>
      </c>
      <c r="D1268" s="173">
        <v>22</v>
      </c>
      <c r="E1268" s="174">
        <v>12</v>
      </c>
      <c r="F1268" s="3">
        <f t="shared" si="115"/>
        <v>44.6</v>
      </c>
      <c r="G1268" s="3">
        <f t="shared" si="117"/>
        <v>60.980000000000004</v>
      </c>
      <c r="H1268" s="3">
        <f t="shared" si="118"/>
        <v>62.96</v>
      </c>
      <c r="I1268" s="3">
        <f t="shared" si="119"/>
        <v>44.06</v>
      </c>
      <c r="J1268" s="3">
        <f t="shared" si="120"/>
        <v>39.92</v>
      </c>
      <c r="K1268" s="191">
        <v>7</v>
      </c>
      <c r="L1268" s="3">
        <v>16.100000000000001</v>
      </c>
      <c r="M1268" s="191">
        <v>17.2</v>
      </c>
      <c r="N1268" s="191">
        <v>6.7</v>
      </c>
      <c r="O1268" s="191">
        <v>4.4000000000000004</v>
      </c>
    </row>
    <row r="1269" spans="2:15" ht="17.25" x14ac:dyDescent="0.35">
      <c r="B1269" s="172">
        <f t="shared" si="116"/>
        <v>1261</v>
      </c>
      <c r="C1269" s="173">
        <v>2</v>
      </c>
      <c r="D1269" s="173">
        <v>22</v>
      </c>
      <c r="E1269" s="174">
        <v>13</v>
      </c>
      <c r="F1269" s="3">
        <f t="shared" si="115"/>
        <v>46.4</v>
      </c>
      <c r="G1269" s="3">
        <f t="shared" si="117"/>
        <v>66.92</v>
      </c>
      <c r="H1269" s="3">
        <f t="shared" si="118"/>
        <v>66.02</v>
      </c>
      <c r="I1269" s="3">
        <f t="shared" si="119"/>
        <v>46.94</v>
      </c>
      <c r="J1269" s="3">
        <f t="shared" si="120"/>
        <v>46.04</v>
      </c>
      <c r="K1269" s="191">
        <v>8</v>
      </c>
      <c r="L1269" s="3">
        <v>19.399999999999999</v>
      </c>
      <c r="M1269" s="191">
        <v>18.899999999999999</v>
      </c>
      <c r="N1269" s="191">
        <v>8.3000000000000007</v>
      </c>
      <c r="O1269" s="191">
        <v>7.8</v>
      </c>
    </row>
    <row r="1270" spans="2:15" ht="17.25" x14ac:dyDescent="0.35">
      <c r="B1270" s="172">
        <f t="shared" si="116"/>
        <v>1262</v>
      </c>
      <c r="C1270" s="173">
        <v>2</v>
      </c>
      <c r="D1270" s="173">
        <v>22</v>
      </c>
      <c r="E1270" s="174">
        <v>14</v>
      </c>
      <c r="F1270" s="3">
        <f t="shared" si="115"/>
        <v>46.4</v>
      </c>
      <c r="G1270" s="3">
        <f t="shared" si="117"/>
        <v>66.92</v>
      </c>
      <c r="H1270" s="3">
        <f t="shared" si="118"/>
        <v>66.92</v>
      </c>
      <c r="I1270" s="3">
        <f t="shared" si="119"/>
        <v>48.92</v>
      </c>
      <c r="J1270" s="3">
        <f t="shared" si="120"/>
        <v>48.019999999999996</v>
      </c>
      <c r="K1270" s="191">
        <v>8</v>
      </c>
      <c r="L1270" s="3">
        <v>19.399999999999999</v>
      </c>
      <c r="M1270" s="191">
        <v>19.399999999999999</v>
      </c>
      <c r="N1270" s="191">
        <v>9.4</v>
      </c>
      <c r="O1270" s="191">
        <v>8.9</v>
      </c>
    </row>
    <row r="1271" spans="2:15" ht="17.25" x14ac:dyDescent="0.35">
      <c r="B1271" s="172">
        <f t="shared" si="116"/>
        <v>1263</v>
      </c>
      <c r="C1271" s="173">
        <v>2</v>
      </c>
      <c r="D1271" s="173">
        <v>22</v>
      </c>
      <c r="E1271" s="174">
        <v>15</v>
      </c>
      <c r="F1271" s="3">
        <f t="shared" si="115"/>
        <v>46.4</v>
      </c>
      <c r="G1271" s="3">
        <f t="shared" si="117"/>
        <v>65.84</v>
      </c>
      <c r="H1271" s="3">
        <f t="shared" si="118"/>
        <v>68</v>
      </c>
      <c r="I1271" s="3">
        <f t="shared" si="119"/>
        <v>50</v>
      </c>
      <c r="J1271" s="3">
        <f t="shared" si="120"/>
        <v>48.019999999999996</v>
      </c>
      <c r="K1271" s="191">
        <v>8</v>
      </c>
      <c r="L1271" s="3">
        <v>18.8</v>
      </c>
      <c r="M1271" s="191">
        <v>20</v>
      </c>
      <c r="N1271" s="191">
        <v>10</v>
      </c>
      <c r="O1271" s="191">
        <v>8.9</v>
      </c>
    </row>
    <row r="1272" spans="2:15" ht="17.25" x14ac:dyDescent="0.35">
      <c r="B1272" s="172">
        <f t="shared" si="116"/>
        <v>1264</v>
      </c>
      <c r="C1272" s="173">
        <v>2</v>
      </c>
      <c r="D1272" s="173">
        <v>22</v>
      </c>
      <c r="E1272" s="174">
        <v>16</v>
      </c>
      <c r="F1272" s="3">
        <f t="shared" si="115"/>
        <v>48.2</v>
      </c>
      <c r="G1272" s="3">
        <f t="shared" si="117"/>
        <v>61.88</v>
      </c>
      <c r="H1272" s="3">
        <f t="shared" si="118"/>
        <v>69.080000000000013</v>
      </c>
      <c r="I1272" s="3">
        <f t="shared" si="119"/>
        <v>50</v>
      </c>
      <c r="J1272" s="3">
        <f t="shared" si="120"/>
        <v>48.92</v>
      </c>
      <c r="K1272" s="191">
        <v>9</v>
      </c>
      <c r="L1272" s="3">
        <v>16.600000000000001</v>
      </c>
      <c r="M1272" s="191">
        <v>20.6</v>
      </c>
      <c r="N1272" s="191">
        <v>10</v>
      </c>
      <c r="O1272" s="191">
        <v>9.4</v>
      </c>
    </row>
    <row r="1273" spans="2:15" ht="17.25" x14ac:dyDescent="0.35">
      <c r="B1273" s="172">
        <f t="shared" si="116"/>
        <v>1265</v>
      </c>
      <c r="C1273" s="173">
        <v>2</v>
      </c>
      <c r="D1273" s="173">
        <v>22</v>
      </c>
      <c r="E1273" s="174">
        <v>17</v>
      </c>
      <c r="F1273" s="3">
        <f t="shared" si="115"/>
        <v>46.4</v>
      </c>
      <c r="G1273" s="3">
        <f t="shared" si="117"/>
        <v>48.92</v>
      </c>
      <c r="H1273" s="3">
        <f t="shared" si="118"/>
        <v>66.02</v>
      </c>
      <c r="I1273" s="3">
        <f t="shared" si="119"/>
        <v>50</v>
      </c>
      <c r="J1273" s="3">
        <f t="shared" si="120"/>
        <v>46.94</v>
      </c>
      <c r="K1273" s="191">
        <v>8</v>
      </c>
      <c r="L1273" s="3">
        <v>9.4</v>
      </c>
      <c r="M1273" s="191">
        <v>18.899999999999999</v>
      </c>
      <c r="N1273" s="191">
        <v>10</v>
      </c>
      <c r="O1273" s="191">
        <v>8.3000000000000007</v>
      </c>
    </row>
    <row r="1274" spans="2:15" ht="17.25" x14ac:dyDescent="0.35">
      <c r="B1274" s="172">
        <f t="shared" si="116"/>
        <v>1266</v>
      </c>
      <c r="C1274" s="173">
        <v>2</v>
      </c>
      <c r="D1274" s="173">
        <v>22</v>
      </c>
      <c r="E1274" s="174">
        <v>18</v>
      </c>
      <c r="F1274" s="3">
        <f t="shared" si="115"/>
        <v>41</v>
      </c>
      <c r="G1274" s="3">
        <f t="shared" si="117"/>
        <v>41.9</v>
      </c>
      <c r="H1274" s="3">
        <f t="shared" si="118"/>
        <v>62.96</v>
      </c>
      <c r="I1274" s="3">
        <f t="shared" si="119"/>
        <v>46.94</v>
      </c>
      <c r="J1274" s="3">
        <f t="shared" si="120"/>
        <v>44.06</v>
      </c>
      <c r="K1274" s="191">
        <v>5</v>
      </c>
      <c r="L1274" s="3">
        <v>5.5</v>
      </c>
      <c r="M1274" s="191">
        <v>17.2</v>
      </c>
      <c r="N1274" s="191">
        <v>8.3000000000000007</v>
      </c>
      <c r="O1274" s="191">
        <v>6.7</v>
      </c>
    </row>
    <row r="1275" spans="2:15" ht="17.25" x14ac:dyDescent="0.35">
      <c r="B1275" s="172">
        <f t="shared" si="116"/>
        <v>1267</v>
      </c>
      <c r="C1275" s="173">
        <v>2</v>
      </c>
      <c r="D1275" s="173">
        <v>22</v>
      </c>
      <c r="E1275" s="174">
        <v>19</v>
      </c>
      <c r="F1275" s="3">
        <f t="shared" si="115"/>
        <v>39.200000000000003</v>
      </c>
      <c r="G1275" s="3">
        <f t="shared" si="117"/>
        <v>41</v>
      </c>
      <c r="H1275" s="3">
        <f t="shared" si="118"/>
        <v>57.92</v>
      </c>
      <c r="I1275" s="3">
        <f t="shared" si="119"/>
        <v>44.06</v>
      </c>
      <c r="J1275" s="3">
        <f t="shared" si="120"/>
        <v>41</v>
      </c>
      <c r="K1275" s="191">
        <v>4</v>
      </c>
      <c r="L1275" s="3">
        <v>5</v>
      </c>
      <c r="M1275" s="191">
        <v>14.4</v>
      </c>
      <c r="N1275" s="191">
        <v>6.7</v>
      </c>
      <c r="O1275" s="191">
        <v>5</v>
      </c>
    </row>
    <row r="1276" spans="2:15" ht="17.25" x14ac:dyDescent="0.35">
      <c r="B1276" s="172">
        <f t="shared" si="116"/>
        <v>1268</v>
      </c>
      <c r="C1276" s="173">
        <v>2</v>
      </c>
      <c r="D1276" s="173">
        <v>22</v>
      </c>
      <c r="E1276" s="174">
        <v>20</v>
      </c>
      <c r="F1276" s="3">
        <f t="shared" si="115"/>
        <v>41</v>
      </c>
      <c r="G1276" s="3">
        <f t="shared" si="117"/>
        <v>37.94</v>
      </c>
      <c r="H1276" s="3">
        <f t="shared" si="118"/>
        <v>53.96</v>
      </c>
      <c r="I1276" s="3">
        <f t="shared" si="119"/>
        <v>42.980000000000004</v>
      </c>
      <c r="J1276" s="3">
        <f t="shared" si="120"/>
        <v>39.019999999999996</v>
      </c>
      <c r="K1276" s="191">
        <v>5</v>
      </c>
      <c r="L1276" s="3">
        <v>3.3</v>
      </c>
      <c r="M1276" s="191">
        <v>12.2</v>
      </c>
      <c r="N1276" s="191">
        <v>6.1</v>
      </c>
      <c r="O1276" s="191">
        <v>3.9</v>
      </c>
    </row>
    <row r="1277" spans="2:15" ht="17.25" x14ac:dyDescent="0.35">
      <c r="B1277" s="172">
        <f t="shared" si="116"/>
        <v>1269</v>
      </c>
      <c r="C1277" s="173">
        <v>2</v>
      </c>
      <c r="D1277" s="173">
        <v>22</v>
      </c>
      <c r="E1277" s="174">
        <v>21</v>
      </c>
      <c r="F1277" s="3">
        <f t="shared" si="115"/>
        <v>39.200000000000003</v>
      </c>
      <c r="G1277" s="3">
        <f t="shared" si="117"/>
        <v>35.96</v>
      </c>
      <c r="H1277" s="3">
        <f t="shared" si="118"/>
        <v>51.08</v>
      </c>
      <c r="I1277" s="3">
        <f t="shared" si="119"/>
        <v>41</v>
      </c>
      <c r="J1277" s="3">
        <f t="shared" si="120"/>
        <v>35.96</v>
      </c>
      <c r="K1277" s="191">
        <v>4</v>
      </c>
      <c r="L1277" s="3">
        <v>2.2000000000000002</v>
      </c>
      <c r="M1277" s="191">
        <v>10.6</v>
      </c>
      <c r="N1277" s="191">
        <v>5</v>
      </c>
      <c r="O1277" s="191">
        <v>2.2000000000000002</v>
      </c>
    </row>
    <row r="1278" spans="2:15" ht="17.25" x14ac:dyDescent="0.35">
      <c r="B1278" s="172">
        <f t="shared" si="116"/>
        <v>1270</v>
      </c>
      <c r="C1278" s="173">
        <v>2</v>
      </c>
      <c r="D1278" s="173">
        <v>22</v>
      </c>
      <c r="E1278" s="174">
        <v>22</v>
      </c>
      <c r="F1278" s="3">
        <f t="shared" si="115"/>
        <v>37.4</v>
      </c>
      <c r="G1278" s="3">
        <f t="shared" si="117"/>
        <v>34.880000000000003</v>
      </c>
      <c r="H1278" s="3">
        <f t="shared" si="118"/>
        <v>53.96</v>
      </c>
      <c r="I1278" s="3">
        <f t="shared" si="119"/>
        <v>37.04</v>
      </c>
      <c r="J1278" s="3">
        <f t="shared" si="120"/>
        <v>37.94</v>
      </c>
      <c r="K1278" s="191">
        <v>3</v>
      </c>
      <c r="L1278" s="3">
        <v>1.6</v>
      </c>
      <c r="M1278" s="191">
        <v>12.2</v>
      </c>
      <c r="N1278" s="191">
        <v>2.8</v>
      </c>
      <c r="O1278" s="191">
        <v>3.3</v>
      </c>
    </row>
    <row r="1279" spans="2:15" ht="17.25" x14ac:dyDescent="0.35">
      <c r="B1279" s="172">
        <f t="shared" si="116"/>
        <v>1271</v>
      </c>
      <c r="C1279" s="173">
        <v>2</v>
      </c>
      <c r="D1279" s="173">
        <v>22</v>
      </c>
      <c r="E1279" s="174">
        <v>23</v>
      </c>
      <c r="F1279" s="3">
        <f t="shared" si="115"/>
        <v>35.6</v>
      </c>
      <c r="G1279" s="3">
        <f t="shared" si="117"/>
        <v>34.880000000000003</v>
      </c>
      <c r="H1279" s="3">
        <f t="shared" si="118"/>
        <v>48.92</v>
      </c>
      <c r="I1279" s="3">
        <f t="shared" si="119"/>
        <v>33.979999999999997</v>
      </c>
      <c r="J1279" s="3">
        <f t="shared" si="120"/>
        <v>37.94</v>
      </c>
      <c r="K1279" s="191">
        <v>2</v>
      </c>
      <c r="L1279" s="3">
        <v>1.6</v>
      </c>
      <c r="M1279" s="191">
        <v>9.4</v>
      </c>
      <c r="N1279" s="191">
        <v>1.1000000000000001</v>
      </c>
      <c r="O1279" s="191">
        <v>3.3</v>
      </c>
    </row>
    <row r="1280" spans="2:15" ht="17.25" x14ac:dyDescent="0.35">
      <c r="B1280" s="172">
        <f t="shared" si="116"/>
        <v>1272</v>
      </c>
      <c r="C1280" s="173">
        <v>2</v>
      </c>
      <c r="D1280" s="173">
        <v>22</v>
      </c>
      <c r="E1280" s="174">
        <v>24</v>
      </c>
      <c r="F1280" s="3">
        <f t="shared" si="115"/>
        <v>33.799999999999997</v>
      </c>
      <c r="G1280" s="3">
        <f t="shared" si="117"/>
        <v>33.979999999999997</v>
      </c>
      <c r="H1280" s="3">
        <f t="shared" si="118"/>
        <v>46.04</v>
      </c>
      <c r="I1280" s="3">
        <f t="shared" si="119"/>
        <v>28.04</v>
      </c>
      <c r="J1280" s="3">
        <f t="shared" si="120"/>
        <v>35.06</v>
      </c>
      <c r="K1280" s="191">
        <v>1</v>
      </c>
      <c r="L1280" s="3">
        <v>1.1000000000000001</v>
      </c>
      <c r="M1280" s="191">
        <v>7.8</v>
      </c>
      <c r="N1280" s="191">
        <v>-2.2000000000000002</v>
      </c>
      <c r="O1280" s="191">
        <v>1.7</v>
      </c>
    </row>
    <row r="1281" spans="2:15" ht="17.25" x14ac:dyDescent="0.35">
      <c r="B1281" s="172">
        <f t="shared" si="116"/>
        <v>1273</v>
      </c>
      <c r="C1281" s="173">
        <v>2</v>
      </c>
      <c r="D1281" s="173">
        <v>23</v>
      </c>
      <c r="E1281" s="174">
        <v>1</v>
      </c>
      <c r="F1281" s="3">
        <f t="shared" si="115"/>
        <v>35.6</v>
      </c>
      <c r="G1281" s="3">
        <f t="shared" si="117"/>
        <v>30.92</v>
      </c>
      <c r="H1281" s="3">
        <f t="shared" si="118"/>
        <v>46.04</v>
      </c>
      <c r="I1281" s="3">
        <f t="shared" si="119"/>
        <v>28.94</v>
      </c>
      <c r="J1281" s="3">
        <f t="shared" si="120"/>
        <v>33.979999999999997</v>
      </c>
      <c r="K1281" s="191">
        <v>2</v>
      </c>
      <c r="L1281" s="3">
        <v>-0.6</v>
      </c>
      <c r="M1281" s="191">
        <v>7.8</v>
      </c>
      <c r="N1281" s="191">
        <v>-1.7</v>
      </c>
      <c r="O1281" s="191">
        <v>1.1000000000000001</v>
      </c>
    </row>
    <row r="1282" spans="2:15" ht="17.25" x14ac:dyDescent="0.35">
      <c r="B1282" s="172">
        <f t="shared" si="116"/>
        <v>1274</v>
      </c>
      <c r="C1282" s="173">
        <v>2</v>
      </c>
      <c r="D1282" s="173">
        <v>23</v>
      </c>
      <c r="E1282" s="174">
        <v>2</v>
      </c>
      <c r="F1282" s="3">
        <f t="shared" si="115"/>
        <v>33.799999999999997</v>
      </c>
      <c r="G1282" s="3">
        <f t="shared" si="117"/>
        <v>28.94</v>
      </c>
      <c r="H1282" s="3">
        <f t="shared" si="118"/>
        <v>42.980000000000004</v>
      </c>
      <c r="I1282" s="3">
        <f t="shared" si="119"/>
        <v>26.96</v>
      </c>
      <c r="J1282" s="3">
        <f t="shared" si="120"/>
        <v>32</v>
      </c>
      <c r="K1282" s="191">
        <v>1</v>
      </c>
      <c r="L1282" s="3">
        <v>-1.7</v>
      </c>
      <c r="M1282" s="191">
        <v>6.1</v>
      </c>
      <c r="N1282" s="191">
        <v>-2.8</v>
      </c>
      <c r="O1282" s="191">
        <v>0</v>
      </c>
    </row>
    <row r="1283" spans="2:15" ht="17.25" x14ac:dyDescent="0.35">
      <c r="B1283" s="172">
        <f t="shared" si="116"/>
        <v>1275</v>
      </c>
      <c r="C1283" s="173">
        <v>2</v>
      </c>
      <c r="D1283" s="173">
        <v>23</v>
      </c>
      <c r="E1283" s="174">
        <v>3</v>
      </c>
      <c r="F1283" s="3">
        <f t="shared" si="115"/>
        <v>32</v>
      </c>
      <c r="G1283" s="3">
        <f t="shared" si="117"/>
        <v>24.98</v>
      </c>
      <c r="H1283" s="3">
        <f t="shared" si="118"/>
        <v>44.96</v>
      </c>
      <c r="I1283" s="3">
        <f t="shared" si="119"/>
        <v>26.96</v>
      </c>
      <c r="J1283" s="3">
        <f t="shared" si="120"/>
        <v>30.02</v>
      </c>
      <c r="K1283" s="191">
        <v>0</v>
      </c>
      <c r="L1283" s="3">
        <v>-3.9</v>
      </c>
      <c r="M1283" s="191">
        <v>7.2</v>
      </c>
      <c r="N1283" s="191">
        <v>-2.8</v>
      </c>
      <c r="O1283" s="191">
        <v>-1.1000000000000001</v>
      </c>
    </row>
    <row r="1284" spans="2:15" ht="17.25" x14ac:dyDescent="0.35">
      <c r="B1284" s="172">
        <f t="shared" si="116"/>
        <v>1276</v>
      </c>
      <c r="C1284" s="173">
        <v>2</v>
      </c>
      <c r="D1284" s="173">
        <v>23</v>
      </c>
      <c r="E1284" s="174">
        <v>4</v>
      </c>
      <c r="F1284" s="3">
        <f t="shared" si="115"/>
        <v>32</v>
      </c>
      <c r="G1284" s="3">
        <f t="shared" si="117"/>
        <v>27.86</v>
      </c>
      <c r="H1284" s="3">
        <f t="shared" si="118"/>
        <v>42.980000000000004</v>
      </c>
      <c r="I1284" s="3">
        <f t="shared" si="119"/>
        <v>26.96</v>
      </c>
      <c r="J1284" s="3">
        <f t="shared" si="120"/>
        <v>33.08</v>
      </c>
      <c r="K1284" s="191">
        <v>0</v>
      </c>
      <c r="L1284" s="3">
        <v>-2.2999999999999998</v>
      </c>
      <c r="M1284" s="191">
        <v>6.1</v>
      </c>
      <c r="N1284" s="191">
        <v>-2.8</v>
      </c>
      <c r="O1284" s="191">
        <v>0.6</v>
      </c>
    </row>
    <row r="1285" spans="2:15" ht="17.25" x14ac:dyDescent="0.35">
      <c r="B1285" s="172">
        <f t="shared" si="116"/>
        <v>1277</v>
      </c>
      <c r="C1285" s="173">
        <v>2</v>
      </c>
      <c r="D1285" s="173">
        <v>23</v>
      </c>
      <c r="E1285" s="174">
        <v>5</v>
      </c>
      <c r="F1285" s="3">
        <f t="shared" si="115"/>
        <v>30.2</v>
      </c>
      <c r="G1285" s="3">
        <f t="shared" si="117"/>
        <v>26.96</v>
      </c>
      <c r="H1285" s="3">
        <f t="shared" si="118"/>
        <v>42.980000000000004</v>
      </c>
      <c r="I1285" s="3">
        <f t="shared" si="119"/>
        <v>24.98</v>
      </c>
      <c r="J1285" s="3">
        <f t="shared" si="120"/>
        <v>30.92</v>
      </c>
      <c r="K1285" s="191">
        <v>-1</v>
      </c>
      <c r="L1285" s="3">
        <v>-2.8</v>
      </c>
      <c r="M1285" s="191">
        <v>6.1</v>
      </c>
      <c r="N1285" s="191">
        <v>-3.9</v>
      </c>
      <c r="O1285" s="191">
        <v>-0.6</v>
      </c>
    </row>
    <row r="1286" spans="2:15" ht="17.25" x14ac:dyDescent="0.35">
      <c r="B1286" s="172">
        <f t="shared" si="116"/>
        <v>1278</v>
      </c>
      <c r="C1286" s="173">
        <v>2</v>
      </c>
      <c r="D1286" s="173">
        <v>23</v>
      </c>
      <c r="E1286" s="174">
        <v>6</v>
      </c>
      <c r="F1286" s="3">
        <f t="shared" si="115"/>
        <v>30.2</v>
      </c>
      <c r="G1286" s="3">
        <f t="shared" si="117"/>
        <v>26.96</v>
      </c>
      <c r="H1286" s="3">
        <f t="shared" si="118"/>
        <v>41</v>
      </c>
      <c r="I1286" s="3">
        <f t="shared" si="119"/>
        <v>24.08</v>
      </c>
      <c r="J1286" s="3">
        <f t="shared" si="120"/>
        <v>26.96</v>
      </c>
      <c r="K1286" s="191">
        <v>-1</v>
      </c>
      <c r="L1286" s="3">
        <v>-2.8</v>
      </c>
      <c r="M1286" s="191">
        <v>5</v>
      </c>
      <c r="N1286" s="191">
        <v>-4.4000000000000004</v>
      </c>
      <c r="O1286" s="191">
        <v>-2.8</v>
      </c>
    </row>
    <row r="1287" spans="2:15" ht="17.25" x14ac:dyDescent="0.35">
      <c r="B1287" s="172">
        <f t="shared" si="116"/>
        <v>1279</v>
      </c>
      <c r="C1287" s="173">
        <v>2</v>
      </c>
      <c r="D1287" s="173">
        <v>23</v>
      </c>
      <c r="E1287" s="174">
        <v>7</v>
      </c>
      <c r="F1287" s="3">
        <f t="shared" si="115"/>
        <v>30.2</v>
      </c>
      <c r="G1287" s="3">
        <f t="shared" si="117"/>
        <v>24.98</v>
      </c>
      <c r="H1287" s="3">
        <f t="shared" si="118"/>
        <v>42.980000000000004</v>
      </c>
      <c r="I1287" s="3">
        <f t="shared" si="119"/>
        <v>23</v>
      </c>
      <c r="J1287" s="3">
        <f t="shared" si="120"/>
        <v>26.060000000000002</v>
      </c>
      <c r="K1287" s="191">
        <v>-1</v>
      </c>
      <c r="L1287" s="3">
        <v>-3.9</v>
      </c>
      <c r="M1287" s="191">
        <v>6.1</v>
      </c>
      <c r="N1287" s="191">
        <v>-5</v>
      </c>
      <c r="O1287" s="191">
        <v>-3.3</v>
      </c>
    </row>
    <row r="1288" spans="2:15" ht="17.25" x14ac:dyDescent="0.35">
      <c r="B1288" s="172">
        <f t="shared" si="116"/>
        <v>1280</v>
      </c>
      <c r="C1288" s="173">
        <v>2</v>
      </c>
      <c r="D1288" s="173">
        <v>23</v>
      </c>
      <c r="E1288" s="174">
        <v>8</v>
      </c>
      <c r="F1288" s="3">
        <f t="shared" si="115"/>
        <v>33.799999999999997</v>
      </c>
      <c r="G1288" s="3">
        <f t="shared" si="117"/>
        <v>30.92</v>
      </c>
      <c r="H1288" s="3">
        <f t="shared" si="118"/>
        <v>50</v>
      </c>
      <c r="I1288" s="3">
        <f t="shared" si="119"/>
        <v>24.08</v>
      </c>
      <c r="J1288" s="3">
        <f t="shared" si="120"/>
        <v>30.92</v>
      </c>
      <c r="K1288" s="191">
        <v>1</v>
      </c>
      <c r="L1288" s="3">
        <v>-0.6</v>
      </c>
      <c r="M1288" s="191">
        <v>10</v>
      </c>
      <c r="N1288" s="191">
        <v>-4.4000000000000004</v>
      </c>
      <c r="O1288" s="191">
        <v>-0.6</v>
      </c>
    </row>
    <row r="1289" spans="2:15" ht="17.25" x14ac:dyDescent="0.35">
      <c r="B1289" s="172">
        <f t="shared" si="116"/>
        <v>1281</v>
      </c>
      <c r="C1289" s="173">
        <v>2</v>
      </c>
      <c r="D1289" s="173">
        <v>23</v>
      </c>
      <c r="E1289" s="174">
        <v>9</v>
      </c>
      <c r="F1289" s="3">
        <f t="shared" si="115"/>
        <v>33.799999999999997</v>
      </c>
      <c r="G1289" s="3">
        <f t="shared" si="117"/>
        <v>37.94</v>
      </c>
      <c r="H1289" s="3">
        <f t="shared" si="118"/>
        <v>55.94</v>
      </c>
      <c r="I1289" s="3">
        <f t="shared" si="119"/>
        <v>26.060000000000002</v>
      </c>
      <c r="J1289" s="3">
        <f t="shared" si="120"/>
        <v>33.979999999999997</v>
      </c>
      <c r="K1289" s="191">
        <v>1</v>
      </c>
      <c r="L1289" s="3">
        <v>3.3</v>
      </c>
      <c r="M1289" s="191">
        <v>13.3</v>
      </c>
      <c r="N1289" s="191">
        <v>-3.3</v>
      </c>
      <c r="O1289" s="191">
        <v>1.1000000000000001</v>
      </c>
    </row>
    <row r="1290" spans="2:15" ht="17.25" x14ac:dyDescent="0.35">
      <c r="B1290" s="172">
        <f t="shared" si="116"/>
        <v>1282</v>
      </c>
      <c r="C1290" s="173">
        <v>2</v>
      </c>
      <c r="D1290" s="173">
        <v>23</v>
      </c>
      <c r="E1290" s="174">
        <v>10</v>
      </c>
      <c r="F1290" s="3">
        <f t="shared" ref="F1290:F1353" si="121">(9/5)*K1290+32</f>
        <v>39.200000000000003</v>
      </c>
      <c r="G1290" s="3">
        <f t="shared" si="117"/>
        <v>41</v>
      </c>
      <c r="H1290" s="3">
        <f t="shared" si="118"/>
        <v>60.08</v>
      </c>
      <c r="I1290" s="3">
        <f t="shared" si="119"/>
        <v>28.94</v>
      </c>
      <c r="J1290" s="3">
        <f t="shared" si="120"/>
        <v>37.04</v>
      </c>
      <c r="K1290" s="191">
        <v>4</v>
      </c>
      <c r="L1290" s="3">
        <v>5</v>
      </c>
      <c r="M1290" s="191">
        <v>15.6</v>
      </c>
      <c r="N1290" s="191">
        <v>-1.7</v>
      </c>
      <c r="O1290" s="191">
        <v>2.8</v>
      </c>
    </row>
    <row r="1291" spans="2:15" ht="17.25" x14ac:dyDescent="0.35">
      <c r="B1291" s="172">
        <f t="shared" ref="B1291:B1354" si="122">B1290+1</f>
        <v>1283</v>
      </c>
      <c r="C1291" s="173">
        <v>2</v>
      </c>
      <c r="D1291" s="173">
        <v>23</v>
      </c>
      <c r="E1291" s="174">
        <v>11</v>
      </c>
      <c r="F1291" s="3">
        <f t="shared" si="121"/>
        <v>42.8</v>
      </c>
      <c r="G1291" s="3">
        <f t="shared" si="117"/>
        <v>43.879999999999995</v>
      </c>
      <c r="H1291" s="3">
        <f t="shared" si="118"/>
        <v>64.039999999999992</v>
      </c>
      <c r="I1291" s="3">
        <f t="shared" si="119"/>
        <v>32</v>
      </c>
      <c r="J1291" s="3">
        <f t="shared" si="120"/>
        <v>39.92</v>
      </c>
      <c r="K1291" s="191">
        <v>6</v>
      </c>
      <c r="L1291" s="3">
        <v>6.6</v>
      </c>
      <c r="M1291" s="191">
        <v>17.8</v>
      </c>
      <c r="N1291" s="191">
        <v>0</v>
      </c>
      <c r="O1291" s="191">
        <v>4.4000000000000004</v>
      </c>
    </row>
    <row r="1292" spans="2:15" ht="17.25" x14ac:dyDescent="0.35">
      <c r="B1292" s="172">
        <f t="shared" si="122"/>
        <v>1284</v>
      </c>
      <c r="C1292" s="173">
        <v>2</v>
      </c>
      <c r="D1292" s="173">
        <v>23</v>
      </c>
      <c r="E1292" s="174">
        <v>12</v>
      </c>
      <c r="F1292" s="3">
        <f t="shared" si="121"/>
        <v>48.2</v>
      </c>
      <c r="G1292" s="3">
        <f t="shared" si="117"/>
        <v>47.84</v>
      </c>
      <c r="H1292" s="3">
        <f t="shared" si="118"/>
        <v>64.94</v>
      </c>
      <c r="I1292" s="3">
        <f t="shared" si="119"/>
        <v>28.94</v>
      </c>
      <c r="J1292" s="3">
        <f t="shared" si="120"/>
        <v>42.980000000000004</v>
      </c>
      <c r="K1292" s="191">
        <v>9</v>
      </c>
      <c r="L1292" s="3">
        <v>8.8000000000000007</v>
      </c>
      <c r="M1292" s="191">
        <v>18.3</v>
      </c>
      <c r="N1292" s="191">
        <v>-1.7</v>
      </c>
      <c r="O1292" s="191">
        <v>6.1</v>
      </c>
    </row>
    <row r="1293" spans="2:15" ht="17.25" x14ac:dyDescent="0.35">
      <c r="B1293" s="172">
        <f t="shared" si="122"/>
        <v>1285</v>
      </c>
      <c r="C1293" s="173">
        <v>2</v>
      </c>
      <c r="D1293" s="173">
        <v>23</v>
      </c>
      <c r="E1293" s="174">
        <v>13</v>
      </c>
      <c r="F1293" s="3">
        <f t="shared" si="121"/>
        <v>48.2</v>
      </c>
      <c r="G1293" s="3">
        <f t="shared" si="117"/>
        <v>50</v>
      </c>
      <c r="H1293" s="3">
        <f t="shared" si="118"/>
        <v>66.92</v>
      </c>
      <c r="I1293" s="3">
        <f t="shared" si="119"/>
        <v>26.96</v>
      </c>
      <c r="J1293" s="3">
        <f t="shared" si="120"/>
        <v>44.96</v>
      </c>
      <c r="K1293" s="191">
        <v>9</v>
      </c>
      <c r="L1293" s="3">
        <v>10</v>
      </c>
      <c r="M1293" s="191">
        <v>19.399999999999999</v>
      </c>
      <c r="N1293" s="191">
        <v>-2.8</v>
      </c>
      <c r="O1293" s="191">
        <v>7.2</v>
      </c>
    </row>
    <row r="1294" spans="2:15" ht="17.25" x14ac:dyDescent="0.35">
      <c r="B1294" s="172">
        <f t="shared" si="122"/>
        <v>1286</v>
      </c>
      <c r="C1294" s="173">
        <v>2</v>
      </c>
      <c r="D1294" s="173">
        <v>23</v>
      </c>
      <c r="E1294" s="174">
        <v>14</v>
      </c>
      <c r="F1294" s="3">
        <f t="shared" si="121"/>
        <v>48.2</v>
      </c>
      <c r="G1294" s="3">
        <f t="shared" si="117"/>
        <v>50.900000000000006</v>
      </c>
      <c r="H1294" s="3">
        <f t="shared" si="118"/>
        <v>69.080000000000013</v>
      </c>
      <c r="I1294" s="3">
        <f t="shared" si="119"/>
        <v>30.02</v>
      </c>
      <c r="J1294" s="3">
        <f t="shared" si="120"/>
        <v>46.04</v>
      </c>
      <c r="K1294" s="191">
        <v>9</v>
      </c>
      <c r="L1294" s="3">
        <v>10.5</v>
      </c>
      <c r="M1294" s="191">
        <v>20.6</v>
      </c>
      <c r="N1294" s="191">
        <v>-1.1000000000000001</v>
      </c>
      <c r="O1294" s="191">
        <v>7.8</v>
      </c>
    </row>
    <row r="1295" spans="2:15" ht="17.25" x14ac:dyDescent="0.35">
      <c r="B1295" s="172">
        <f t="shared" si="122"/>
        <v>1287</v>
      </c>
      <c r="C1295" s="173">
        <v>2</v>
      </c>
      <c r="D1295" s="173">
        <v>23</v>
      </c>
      <c r="E1295" s="174">
        <v>15</v>
      </c>
      <c r="F1295" s="3">
        <f t="shared" si="121"/>
        <v>48.2</v>
      </c>
      <c r="G1295" s="3">
        <f t="shared" si="117"/>
        <v>52.879999999999995</v>
      </c>
      <c r="H1295" s="3">
        <f t="shared" si="118"/>
        <v>69.98</v>
      </c>
      <c r="I1295" s="3">
        <f t="shared" si="119"/>
        <v>30.02</v>
      </c>
      <c r="J1295" s="3">
        <f t="shared" si="120"/>
        <v>48.019999999999996</v>
      </c>
      <c r="K1295" s="191">
        <v>9</v>
      </c>
      <c r="L1295" s="3">
        <v>11.6</v>
      </c>
      <c r="M1295" s="191">
        <v>21.1</v>
      </c>
      <c r="N1295" s="191">
        <v>-1.1000000000000001</v>
      </c>
      <c r="O1295" s="191">
        <v>8.9</v>
      </c>
    </row>
    <row r="1296" spans="2:15" ht="17.25" x14ac:dyDescent="0.35">
      <c r="B1296" s="172">
        <f t="shared" si="122"/>
        <v>1288</v>
      </c>
      <c r="C1296" s="173">
        <v>2</v>
      </c>
      <c r="D1296" s="173">
        <v>23</v>
      </c>
      <c r="E1296" s="174">
        <v>16</v>
      </c>
      <c r="F1296" s="3">
        <f t="shared" si="121"/>
        <v>46.4</v>
      </c>
      <c r="G1296" s="3">
        <f t="shared" si="117"/>
        <v>52.879999999999995</v>
      </c>
      <c r="H1296" s="3">
        <f t="shared" si="118"/>
        <v>69.98</v>
      </c>
      <c r="I1296" s="3">
        <f t="shared" si="119"/>
        <v>30.02</v>
      </c>
      <c r="J1296" s="3">
        <f t="shared" si="120"/>
        <v>46.94</v>
      </c>
      <c r="K1296" s="191">
        <v>8</v>
      </c>
      <c r="L1296" s="3">
        <v>11.6</v>
      </c>
      <c r="M1296" s="191">
        <v>21.1</v>
      </c>
      <c r="N1296" s="191">
        <v>-1.1000000000000001</v>
      </c>
      <c r="O1296" s="191">
        <v>8.3000000000000007</v>
      </c>
    </row>
    <row r="1297" spans="2:15" ht="17.25" x14ac:dyDescent="0.35">
      <c r="B1297" s="172">
        <f t="shared" si="122"/>
        <v>1289</v>
      </c>
      <c r="C1297" s="173">
        <v>2</v>
      </c>
      <c r="D1297" s="173">
        <v>23</v>
      </c>
      <c r="E1297" s="174">
        <v>17</v>
      </c>
      <c r="F1297" s="3">
        <f t="shared" si="121"/>
        <v>41</v>
      </c>
      <c r="G1297" s="3">
        <f t="shared" si="117"/>
        <v>50.900000000000006</v>
      </c>
      <c r="H1297" s="3">
        <f t="shared" si="118"/>
        <v>69.080000000000013</v>
      </c>
      <c r="I1297" s="3">
        <f t="shared" si="119"/>
        <v>28.04</v>
      </c>
      <c r="J1297" s="3">
        <f t="shared" si="120"/>
        <v>46.04</v>
      </c>
      <c r="K1297" s="191">
        <v>5</v>
      </c>
      <c r="L1297" s="3">
        <v>10.5</v>
      </c>
      <c r="M1297" s="191">
        <v>20.6</v>
      </c>
      <c r="N1297" s="191">
        <v>-2.2000000000000002</v>
      </c>
      <c r="O1297" s="191">
        <v>7.8</v>
      </c>
    </row>
    <row r="1298" spans="2:15" ht="17.25" x14ac:dyDescent="0.35">
      <c r="B1298" s="172">
        <f t="shared" si="122"/>
        <v>1290</v>
      </c>
      <c r="C1298" s="173">
        <v>2</v>
      </c>
      <c r="D1298" s="173">
        <v>23</v>
      </c>
      <c r="E1298" s="174">
        <v>18</v>
      </c>
      <c r="F1298" s="3">
        <f t="shared" si="121"/>
        <v>39.200000000000003</v>
      </c>
      <c r="G1298" s="3">
        <f t="shared" si="117"/>
        <v>46.94</v>
      </c>
      <c r="H1298" s="3">
        <f t="shared" si="118"/>
        <v>62.06</v>
      </c>
      <c r="I1298" s="3">
        <f t="shared" si="119"/>
        <v>26.060000000000002</v>
      </c>
      <c r="J1298" s="3">
        <f t="shared" si="120"/>
        <v>39.92</v>
      </c>
      <c r="K1298" s="191">
        <v>4</v>
      </c>
      <c r="L1298" s="3">
        <v>8.3000000000000007</v>
      </c>
      <c r="M1298" s="191">
        <v>16.7</v>
      </c>
      <c r="N1298" s="191">
        <v>-3.3</v>
      </c>
      <c r="O1298" s="191">
        <v>4.4000000000000004</v>
      </c>
    </row>
    <row r="1299" spans="2:15" ht="17.25" x14ac:dyDescent="0.35">
      <c r="B1299" s="172">
        <f t="shared" si="122"/>
        <v>1291</v>
      </c>
      <c r="C1299" s="173">
        <v>2</v>
      </c>
      <c r="D1299" s="173">
        <v>23</v>
      </c>
      <c r="E1299" s="174">
        <v>19</v>
      </c>
      <c r="F1299" s="3">
        <f t="shared" si="121"/>
        <v>37.4</v>
      </c>
      <c r="G1299" s="3">
        <f t="shared" si="117"/>
        <v>39.92</v>
      </c>
      <c r="H1299" s="3">
        <f t="shared" si="118"/>
        <v>57.92</v>
      </c>
      <c r="I1299" s="3">
        <f t="shared" si="119"/>
        <v>26.060000000000002</v>
      </c>
      <c r="J1299" s="3">
        <f t="shared" si="120"/>
        <v>33.979999999999997</v>
      </c>
      <c r="K1299" s="191">
        <v>3</v>
      </c>
      <c r="L1299" s="3">
        <v>4.4000000000000004</v>
      </c>
      <c r="M1299" s="191">
        <v>14.4</v>
      </c>
      <c r="N1299" s="191">
        <v>-3.3</v>
      </c>
      <c r="O1299" s="191">
        <v>1.1000000000000001</v>
      </c>
    </row>
    <row r="1300" spans="2:15" ht="17.25" x14ac:dyDescent="0.35">
      <c r="B1300" s="172">
        <f t="shared" si="122"/>
        <v>1292</v>
      </c>
      <c r="C1300" s="173">
        <v>2</v>
      </c>
      <c r="D1300" s="173">
        <v>23</v>
      </c>
      <c r="E1300" s="174">
        <v>20</v>
      </c>
      <c r="F1300" s="3">
        <f t="shared" si="121"/>
        <v>35.6</v>
      </c>
      <c r="G1300" s="3">
        <f t="shared" si="117"/>
        <v>43.879999999999995</v>
      </c>
      <c r="H1300" s="3">
        <f t="shared" si="118"/>
        <v>53.96</v>
      </c>
      <c r="I1300" s="3">
        <f t="shared" si="119"/>
        <v>26.060000000000002</v>
      </c>
      <c r="J1300" s="3">
        <f t="shared" si="120"/>
        <v>33.08</v>
      </c>
      <c r="K1300" s="191">
        <v>2</v>
      </c>
      <c r="L1300" s="3">
        <v>6.6</v>
      </c>
      <c r="M1300" s="191">
        <v>12.2</v>
      </c>
      <c r="N1300" s="191">
        <v>-3.3</v>
      </c>
      <c r="O1300" s="191">
        <v>0.6</v>
      </c>
    </row>
    <row r="1301" spans="2:15" ht="17.25" x14ac:dyDescent="0.35">
      <c r="B1301" s="172">
        <f t="shared" si="122"/>
        <v>1293</v>
      </c>
      <c r="C1301" s="173">
        <v>2</v>
      </c>
      <c r="D1301" s="173">
        <v>23</v>
      </c>
      <c r="E1301" s="174">
        <v>21</v>
      </c>
      <c r="F1301" s="3">
        <f t="shared" si="121"/>
        <v>35.6</v>
      </c>
      <c r="G1301" s="3">
        <f t="shared" si="117"/>
        <v>41.9</v>
      </c>
      <c r="H1301" s="3">
        <f t="shared" si="118"/>
        <v>53.96</v>
      </c>
      <c r="I1301" s="3">
        <f t="shared" si="119"/>
        <v>26.060000000000002</v>
      </c>
      <c r="J1301" s="3">
        <f t="shared" si="120"/>
        <v>33.08</v>
      </c>
      <c r="K1301" s="191">
        <v>2</v>
      </c>
      <c r="L1301" s="3">
        <v>5.5</v>
      </c>
      <c r="M1301" s="191">
        <v>12.2</v>
      </c>
      <c r="N1301" s="191">
        <v>-3.3</v>
      </c>
      <c r="O1301" s="191">
        <v>0.6</v>
      </c>
    </row>
    <row r="1302" spans="2:15" ht="17.25" x14ac:dyDescent="0.35">
      <c r="B1302" s="172">
        <f t="shared" si="122"/>
        <v>1294</v>
      </c>
      <c r="C1302" s="173">
        <v>2</v>
      </c>
      <c r="D1302" s="173">
        <v>23</v>
      </c>
      <c r="E1302" s="174">
        <v>22</v>
      </c>
      <c r="F1302" s="3">
        <f t="shared" si="121"/>
        <v>33.799999999999997</v>
      </c>
      <c r="G1302" s="3">
        <f t="shared" si="117"/>
        <v>35.96</v>
      </c>
      <c r="H1302" s="3">
        <f t="shared" si="118"/>
        <v>50</v>
      </c>
      <c r="I1302" s="3">
        <f t="shared" si="119"/>
        <v>26.96</v>
      </c>
      <c r="J1302" s="3">
        <f t="shared" si="120"/>
        <v>33.08</v>
      </c>
      <c r="K1302" s="191">
        <v>1</v>
      </c>
      <c r="L1302" s="3">
        <v>2.2000000000000002</v>
      </c>
      <c r="M1302" s="191">
        <v>10</v>
      </c>
      <c r="N1302" s="191">
        <v>-2.8</v>
      </c>
      <c r="O1302" s="191">
        <v>0.6</v>
      </c>
    </row>
    <row r="1303" spans="2:15" ht="17.25" x14ac:dyDescent="0.35">
      <c r="B1303" s="172">
        <f t="shared" si="122"/>
        <v>1295</v>
      </c>
      <c r="C1303" s="173">
        <v>2</v>
      </c>
      <c r="D1303" s="173">
        <v>23</v>
      </c>
      <c r="E1303" s="174">
        <v>23</v>
      </c>
      <c r="F1303" s="3">
        <f t="shared" si="121"/>
        <v>33.799999999999997</v>
      </c>
      <c r="G1303" s="3">
        <f t="shared" si="117"/>
        <v>35.96</v>
      </c>
      <c r="H1303" s="3">
        <f t="shared" si="118"/>
        <v>48.92</v>
      </c>
      <c r="I1303" s="3">
        <f t="shared" si="119"/>
        <v>26.96</v>
      </c>
      <c r="J1303" s="3">
        <f t="shared" si="120"/>
        <v>33.979999999999997</v>
      </c>
      <c r="K1303" s="191">
        <v>1</v>
      </c>
      <c r="L1303" s="3">
        <v>2.2000000000000002</v>
      </c>
      <c r="M1303" s="191">
        <v>9.4</v>
      </c>
      <c r="N1303" s="191">
        <v>-2.8</v>
      </c>
      <c r="O1303" s="191">
        <v>1.1000000000000001</v>
      </c>
    </row>
    <row r="1304" spans="2:15" ht="17.25" x14ac:dyDescent="0.35">
      <c r="B1304" s="172">
        <f t="shared" si="122"/>
        <v>1296</v>
      </c>
      <c r="C1304" s="173">
        <v>2</v>
      </c>
      <c r="D1304" s="173">
        <v>23</v>
      </c>
      <c r="E1304" s="174">
        <v>24</v>
      </c>
      <c r="F1304" s="3">
        <f t="shared" si="121"/>
        <v>33.799999999999997</v>
      </c>
      <c r="G1304" s="3">
        <f t="shared" si="117"/>
        <v>26.96</v>
      </c>
      <c r="H1304" s="3">
        <f t="shared" si="118"/>
        <v>50</v>
      </c>
      <c r="I1304" s="3">
        <f t="shared" si="119"/>
        <v>26.060000000000002</v>
      </c>
      <c r="J1304" s="3">
        <f t="shared" si="120"/>
        <v>33.08</v>
      </c>
      <c r="K1304" s="191">
        <v>1</v>
      </c>
      <c r="L1304" s="3">
        <v>-2.8</v>
      </c>
      <c r="M1304" s="191">
        <v>10</v>
      </c>
      <c r="N1304" s="191">
        <v>-3.3</v>
      </c>
      <c r="O1304" s="191">
        <v>0.6</v>
      </c>
    </row>
    <row r="1305" spans="2:15" ht="17.25" x14ac:dyDescent="0.35">
      <c r="B1305" s="172">
        <f t="shared" si="122"/>
        <v>1297</v>
      </c>
      <c r="C1305" s="173">
        <v>2</v>
      </c>
      <c r="D1305" s="173">
        <v>24</v>
      </c>
      <c r="E1305" s="174">
        <v>1</v>
      </c>
      <c r="F1305" s="3">
        <f t="shared" si="121"/>
        <v>33.799999999999997</v>
      </c>
      <c r="G1305" s="3">
        <f t="shared" ref="G1305:G1368" si="123">(9/5)*L1305+32</f>
        <v>26.96</v>
      </c>
      <c r="H1305" s="3">
        <f t="shared" ref="H1305:H1368" si="124">(9/5)*M1305+32</f>
        <v>48.92</v>
      </c>
      <c r="I1305" s="3">
        <f t="shared" ref="I1305:I1368" si="125">(9/5)*N1305+32</f>
        <v>26.060000000000002</v>
      </c>
      <c r="J1305" s="3">
        <f t="shared" ref="J1305:J1368" si="126">(9/5)*O1305+32</f>
        <v>32</v>
      </c>
      <c r="K1305" s="191">
        <v>1</v>
      </c>
      <c r="L1305" s="3">
        <v>-2.8</v>
      </c>
      <c r="M1305" s="191">
        <v>9.4</v>
      </c>
      <c r="N1305" s="191">
        <v>-3.3</v>
      </c>
      <c r="O1305" s="191">
        <v>0</v>
      </c>
    </row>
    <row r="1306" spans="2:15" ht="17.25" x14ac:dyDescent="0.35">
      <c r="B1306" s="172">
        <f t="shared" si="122"/>
        <v>1298</v>
      </c>
      <c r="C1306" s="173">
        <v>2</v>
      </c>
      <c r="D1306" s="173">
        <v>24</v>
      </c>
      <c r="E1306" s="174">
        <v>2</v>
      </c>
      <c r="F1306" s="3">
        <f t="shared" si="121"/>
        <v>32</v>
      </c>
      <c r="G1306" s="3">
        <f t="shared" si="123"/>
        <v>23</v>
      </c>
      <c r="H1306" s="3">
        <f t="shared" si="124"/>
        <v>46.94</v>
      </c>
      <c r="I1306" s="3">
        <f t="shared" si="125"/>
        <v>26.060000000000002</v>
      </c>
      <c r="J1306" s="3">
        <f t="shared" si="126"/>
        <v>30.92</v>
      </c>
      <c r="K1306" s="191">
        <v>0</v>
      </c>
      <c r="L1306" s="3">
        <v>-5</v>
      </c>
      <c r="M1306" s="191">
        <v>8.3000000000000007</v>
      </c>
      <c r="N1306" s="191">
        <v>-3.3</v>
      </c>
      <c r="O1306" s="191">
        <v>-0.6</v>
      </c>
    </row>
    <row r="1307" spans="2:15" ht="17.25" x14ac:dyDescent="0.35">
      <c r="B1307" s="172">
        <f t="shared" si="122"/>
        <v>1299</v>
      </c>
      <c r="C1307" s="173">
        <v>2</v>
      </c>
      <c r="D1307" s="173">
        <v>24</v>
      </c>
      <c r="E1307" s="174">
        <v>3</v>
      </c>
      <c r="F1307" s="3">
        <f t="shared" si="121"/>
        <v>32</v>
      </c>
      <c r="G1307" s="3">
        <f t="shared" si="123"/>
        <v>19.939999999999998</v>
      </c>
      <c r="H1307" s="3">
        <f t="shared" si="124"/>
        <v>46.04</v>
      </c>
      <c r="I1307" s="3">
        <f t="shared" si="125"/>
        <v>26.060000000000002</v>
      </c>
      <c r="J1307" s="3">
        <f t="shared" si="126"/>
        <v>30.92</v>
      </c>
      <c r="K1307" s="191">
        <v>0</v>
      </c>
      <c r="L1307" s="3">
        <v>-6.7</v>
      </c>
      <c r="M1307" s="191">
        <v>7.8</v>
      </c>
      <c r="N1307" s="191">
        <v>-3.3</v>
      </c>
      <c r="O1307" s="191">
        <v>-0.6</v>
      </c>
    </row>
    <row r="1308" spans="2:15" ht="17.25" x14ac:dyDescent="0.35">
      <c r="B1308" s="172">
        <f t="shared" si="122"/>
        <v>1300</v>
      </c>
      <c r="C1308" s="173">
        <v>2</v>
      </c>
      <c r="D1308" s="173">
        <v>24</v>
      </c>
      <c r="E1308" s="174">
        <v>4</v>
      </c>
      <c r="F1308" s="3">
        <f t="shared" si="121"/>
        <v>32</v>
      </c>
      <c r="G1308" s="3">
        <f t="shared" si="123"/>
        <v>23.9</v>
      </c>
      <c r="H1308" s="3">
        <f t="shared" si="124"/>
        <v>44.96</v>
      </c>
      <c r="I1308" s="3">
        <f t="shared" si="125"/>
        <v>26.060000000000002</v>
      </c>
      <c r="J1308" s="3">
        <f t="shared" si="126"/>
        <v>30.02</v>
      </c>
      <c r="K1308" s="191">
        <v>0</v>
      </c>
      <c r="L1308" s="3">
        <v>-4.5</v>
      </c>
      <c r="M1308" s="191">
        <v>7.2</v>
      </c>
      <c r="N1308" s="191">
        <v>-3.3</v>
      </c>
      <c r="O1308" s="191">
        <v>-1.1000000000000001</v>
      </c>
    </row>
    <row r="1309" spans="2:15" ht="17.25" x14ac:dyDescent="0.35">
      <c r="B1309" s="172">
        <f t="shared" si="122"/>
        <v>1301</v>
      </c>
      <c r="C1309" s="173">
        <v>2</v>
      </c>
      <c r="D1309" s="173">
        <v>24</v>
      </c>
      <c r="E1309" s="174">
        <v>5</v>
      </c>
      <c r="F1309" s="3">
        <f t="shared" si="121"/>
        <v>32</v>
      </c>
      <c r="G1309" s="3">
        <f t="shared" si="123"/>
        <v>19.939999999999998</v>
      </c>
      <c r="H1309" s="3">
        <f t="shared" si="124"/>
        <v>44.06</v>
      </c>
      <c r="I1309" s="3">
        <f t="shared" si="125"/>
        <v>24.98</v>
      </c>
      <c r="J1309" s="3">
        <f t="shared" si="126"/>
        <v>30.02</v>
      </c>
      <c r="K1309" s="191">
        <v>0</v>
      </c>
      <c r="L1309" s="3">
        <v>-6.7</v>
      </c>
      <c r="M1309" s="191">
        <v>6.7</v>
      </c>
      <c r="N1309" s="191">
        <v>-3.9</v>
      </c>
      <c r="O1309" s="191">
        <v>-1.1000000000000001</v>
      </c>
    </row>
    <row r="1310" spans="2:15" ht="17.25" x14ac:dyDescent="0.35">
      <c r="B1310" s="172">
        <f t="shared" si="122"/>
        <v>1302</v>
      </c>
      <c r="C1310" s="173">
        <v>2</v>
      </c>
      <c r="D1310" s="173">
        <v>24</v>
      </c>
      <c r="E1310" s="174">
        <v>6</v>
      </c>
      <c r="F1310" s="3">
        <f t="shared" si="121"/>
        <v>32</v>
      </c>
      <c r="G1310" s="3">
        <f t="shared" si="123"/>
        <v>20.84</v>
      </c>
      <c r="H1310" s="3">
        <f t="shared" si="124"/>
        <v>42.980000000000004</v>
      </c>
      <c r="I1310" s="3">
        <f t="shared" si="125"/>
        <v>24.08</v>
      </c>
      <c r="J1310" s="3">
        <f t="shared" si="126"/>
        <v>30.92</v>
      </c>
      <c r="K1310" s="191">
        <v>0</v>
      </c>
      <c r="L1310" s="3">
        <v>-6.2</v>
      </c>
      <c r="M1310" s="191">
        <v>6.1</v>
      </c>
      <c r="N1310" s="191">
        <v>-4.4000000000000004</v>
      </c>
      <c r="O1310" s="191">
        <v>-0.6</v>
      </c>
    </row>
    <row r="1311" spans="2:15" ht="17.25" x14ac:dyDescent="0.35">
      <c r="B1311" s="172">
        <f t="shared" si="122"/>
        <v>1303</v>
      </c>
      <c r="C1311" s="173">
        <v>2</v>
      </c>
      <c r="D1311" s="173">
        <v>24</v>
      </c>
      <c r="E1311" s="174">
        <v>7</v>
      </c>
      <c r="F1311" s="3">
        <f t="shared" si="121"/>
        <v>33.799999999999997</v>
      </c>
      <c r="G1311" s="3">
        <f t="shared" si="123"/>
        <v>19.939999999999998</v>
      </c>
      <c r="H1311" s="3">
        <f t="shared" si="124"/>
        <v>44.06</v>
      </c>
      <c r="I1311" s="3">
        <f t="shared" si="125"/>
        <v>24.08</v>
      </c>
      <c r="J1311" s="3">
        <f t="shared" si="126"/>
        <v>28.04</v>
      </c>
      <c r="K1311" s="191">
        <v>1</v>
      </c>
      <c r="L1311" s="3">
        <v>-6.7</v>
      </c>
      <c r="M1311" s="191">
        <v>6.7</v>
      </c>
      <c r="N1311" s="191">
        <v>-4.4000000000000004</v>
      </c>
      <c r="O1311" s="191">
        <v>-2.2000000000000002</v>
      </c>
    </row>
    <row r="1312" spans="2:15" ht="17.25" x14ac:dyDescent="0.35">
      <c r="B1312" s="172">
        <f t="shared" si="122"/>
        <v>1304</v>
      </c>
      <c r="C1312" s="173">
        <v>2</v>
      </c>
      <c r="D1312" s="173">
        <v>24</v>
      </c>
      <c r="E1312" s="174">
        <v>8</v>
      </c>
      <c r="F1312" s="3">
        <f t="shared" si="121"/>
        <v>35.6</v>
      </c>
      <c r="G1312" s="3">
        <f t="shared" si="123"/>
        <v>25.88</v>
      </c>
      <c r="H1312" s="3">
        <f t="shared" si="124"/>
        <v>48.92</v>
      </c>
      <c r="I1312" s="3">
        <f t="shared" si="125"/>
        <v>24.98</v>
      </c>
      <c r="J1312" s="3">
        <f t="shared" si="126"/>
        <v>32</v>
      </c>
      <c r="K1312" s="191">
        <v>2</v>
      </c>
      <c r="L1312" s="3">
        <v>-3.4</v>
      </c>
      <c r="M1312" s="191">
        <v>9.4</v>
      </c>
      <c r="N1312" s="191">
        <v>-3.9</v>
      </c>
      <c r="O1312" s="191">
        <v>0</v>
      </c>
    </row>
    <row r="1313" spans="2:15" ht="17.25" x14ac:dyDescent="0.35">
      <c r="B1313" s="172">
        <f t="shared" si="122"/>
        <v>1305</v>
      </c>
      <c r="C1313" s="173">
        <v>2</v>
      </c>
      <c r="D1313" s="173">
        <v>24</v>
      </c>
      <c r="E1313" s="174">
        <v>9</v>
      </c>
      <c r="F1313" s="3">
        <f t="shared" si="121"/>
        <v>39.200000000000003</v>
      </c>
      <c r="G1313" s="3">
        <f t="shared" si="123"/>
        <v>32.9</v>
      </c>
      <c r="H1313" s="3">
        <f t="shared" si="124"/>
        <v>57.019999999999996</v>
      </c>
      <c r="I1313" s="3">
        <f t="shared" si="125"/>
        <v>26.96</v>
      </c>
      <c r="J1313" s="3">
        <f t="shared" si="126"/>
        <v>33.08</v>
      </c>
      <c r="K1313" s="191">
        <v>4</v>
      </c>
      <c r="L1313" s="3">
        <v>0.5</v>
      </c>
      <c r="M1313" s="191">
        <v>13.9</v>
      </c>
      <c r="N1313" s="191">
        <v>-2.8</v>
      </c>
      <c r="O1313" s="191">
        <v>0.6</v>
      </c>
    </row>
    <row r="1314" spans="2:15" ht="17.25" x14ac:dyDescent="0.35">
      <c r="B1314" s="172">
        <f t="shared" si="122"/>
        <v>1306</v>
      </c>
      <c r="C1314" s="173">
        <v>2</v>
      </c>
      <c r="D1314" s="173">
        <v>24</v>
      </c>
      <c r="E1314" s="174">
        <v>10</v>
      </c>
      <c r="F1314" s="3">
        <f t="shared" si="121"/>
        <v>41</v>
      </c>
      <c r="G1314" s="3">
        <f t="shared" si="123"/>
        <v>43.879999999999995</v>
      </c>
      <c r="H1314" s="3">
        <f t="shared" si="124"/>
        <v>60.08</v>
      </c>
      <c r="I1314" s="3">
        <f t="shared" si="125"/>
        <v>30.02</v>
      </c>
      <c r="J1314" s="3">
        <f t="shared" si="126"/>
        <v>37.04</v>
      </c>
      <c r="K1314" s="191">
        <v>5</v>
      </c>
      <c r="L1314" s="3">
        <v>6.6</v>
      </c>
      <c r="M1314" s="191">
        <v>15.6</v>
      </c>
      <c r="N1314" s="191">
        <v>-1.1000000000000001</v>
      </c>
      <c r="O1314" s="191">
        <v>2.8</v>
      </c>
    </row>
    <row r="1315" spans="2:15" ht="17.25" x14ac:dyDescent="0.35">
      <c r="B1315" s="172">
        <f t="shared" si="122"/>
        <v>1307</v>
      </c>
      <c r="C1315" s="173">
        <v>2</v>
      </c>
      <c r="D1315" s="173">
        <v>24</v>
      </c>
      <c r="E1315" s="174">
        <v>11</v>
      </c>
      <c r="F1315" s="3">
        <f t="shared" si="121"/>
        <v>44.6</v>
      </c>
      <c r="G1315" s="3">
        <f t="shared" si="123"/>
        <v>57.92</v>
      </c>
      <c r="H1315" s="3">
        <f t="shared" si="124"/>
        <v>64.039999999999992</v>
      </c>
      <c r="I1315" s="3">
        <f t="shared" si="125"/>
        <v>30.02</v>
      </c>
      <c r="J1315" s="3">
        <f t="shared" si="126"/>
        <v>39.92</v>
      </c>
      <c r="K1315" s="191">
        <v>7</v>
      </c>
      <c r="L1315" s="3">
        <v>14.4</v>
      </c>
      <c r="M1315" s="191">
        <v>17.8</v>
      </c>
      <c r="N1315" s="191">
        <v>-1.1000000000000001</v>
      </c>
      <c r="O1315" s="191">
        <v>4.4000000000000004</v>
      </c>
    </row>
    <row r="1316" spans="2:15" ht="17.25" x14ac:dyDescent="0.35">
      <c r="B1316" s="172">
        <f t="shared" si="122"/>
        <v>1308</v>
      </c>
      <c r="C1316" s="173">
        <v>2</v>
      </c>
      <c r="D1316" s="173">
        <v>24</v>
      </c>
      <c r="E1316" s="174">
        <v>12</v>
      </c>
      <c r="F1316" s="3">
        <f t="shared" si="121"/>
        <v>48.2</v>
      </c>
      <c r="G1316" s="3">
        <f t="shared" si="123"/>
        <v>60.980000000000004</v>
      </c>
      <c r="H1316" s="3">
        <f t="shared" si="124"/>
        <v>66.92</v>
      </c>
      <c r="I1316" s="3">
        <f t="shared" si="125"/>
        <v>30.02</v>
      </c>
      <c r="J1316" s="3">
        <f t="shared" si="126"/>
        <v>44.06</v>
      </c>
      <c r="K1316" s="191">
        <v>9</v>
      </c>
      <c r="L1316" s="3">
        <v>16.100000000000001</v>
      </c>
      <c r="M1316" s="191">
        <v>19.399999999999999</v>
      </c>
      <c r="N1316" s="191">
        <v>-1.1000000000000001</v>
      </c>
      <c r="O1316" s="191">
        <v>6.7</v>
      </c>
    </row>
    <row r="1317" spans="2:15" ht="17.25" x14ac:dyDescent="0.35">
      <c r="B1317" s="172">
        <f t="shared" si="122"/>
        <v>1309</v>
      </c>
      <c r="C1317" s="173">
        <v>2</v>
      </c>
      <c r="D1317" s="173">
        <v>24</v>
      </c>
      <c r="E1317" s="174">
        <v>13</v>
      </c>
      <c r="F1317" s="3">
        <f t="shared" si="121"/>
        <v>46.4</v>
      </c>
      <c r="G1317" s="3">
        <f t="shared" si="123"/>
        <v>60.980000000000004</v>
      </c>
      <c r="H1317" s="3">
        <f t="shared" si="124"/>
        <v>69.080000000000013</v>
      </c>
      <c r="I1317" s="3">
        <f t="shared" si="125"/>
        <v>30.02</v>
      </c>
      <c r="J1317" s="3">
        <f t="shared" si="126"/>
        <v>46.04</v>
      </c>
      <c r="K1317" s="191">
        <v>8</v>
      </c>
      <c r="L1317" s="3">
        <v>16.100000000000001</v>
      </c>
      <c r="M1317" s="191">
        <v>20.6</v>
      </c>
      <c r="N1317" s="191">
        <v>-1.1000000000000001</v>
      </c>
      <c r="O1317" s="191">
        <v>7.8</v>
      </c>
    </row>
    <row r="1318" spans="2:15" ht="17.25" x14ac:dyDescent="0.35">
      <c r="B1318" s="172">
        <f t="shared" si="122"/>
        <v>1310</v>
      </c>
      <c r="C1318" s="173">
        <v>2</v>
      </c>
      <c r="D1318" s="173">
        <v>24</v>
      </c>
      <c r="E1318" s="174">
        <v>14</v>
      </c>
      <c r="F1318" s="3">
        <f t="shared" si="121"/>
        <v>48.2</v>
      </c>
      <c r="G1318" s="3">
        <f t="shared" si="123"/>
        <v>63.86</v>
      </c>
      <c r="H1318" s="3">
        <f t="shared" si="124"/>
        <v>69.98</v>
      </c>
      <c r="I1318" s="3">
        <f t="shared" si="125"/>
        <v>28.94</v>
      </c>
      <c r="J1318" s="3">
        <f t="shared" si="126"/>
        <v>46.94</v>
      </c>
      <c r="K1318" s="191">
        <v>9</v>
      </c>
      <c r="L1318" s="3">
        <v>17.7</v>
      </c>
      <c r="M1318" s="191">
        <v>21.1</v>
      </c>
      <c r="N1318" s="191">
        <v>-1.7</v>
      </c>
      <c r="O1318" s="191">
        <v>8.3000000000000007</v>
      </c>
    </row>
    <row r="1319" spans="2:15" ht="17.25" x14ac:dyDescent="0.35">
      <c r="B1319" s="172">
        <f t="shared" si="122"/>
        <v>1311</v>
      </c>
      <c r="C1319" s="173">
        <v>2</v>
      </c>
      <c r="D1319" s="173">
        <v>24</v>
      </c>
      <c r="E1319" s="174">
        <v>15</v>
      </c>
      <c r="F1319" s="3">
        <f t="shared" si="121"/>
        <v>46.4</v>
      </c>
      <c r="G1319" s="3">
        <f t="shared" si="123"/>
        <v>63.86</v>
      </c>
      <c r="H1319" s="3">
        <f t="shared" si="124"/>
        <v>71.06</v>
      </c>
      <c r="I1319" s="3">
        <f t="shared" si="125"/>
        <v>30.02</v>
      </c>
      <c r="J1319" s="3">
        <f t="shared" si="126"/>
        <v>48.019999999999996</v>
      </c>
      <c r="K1319" s="191">
        <v>8</v>
      </c>
      <c r="L1319" s="3">
        <v>17.7</v>
      </c>
      <c r="M1319" s="191">
        <v>21.7</v>
      </c>
      <c r="N1319" s="191">
        <v>-1.1000000000000001</v>
      </c>
      <c r="O1319" s="191">
        <v>8.9</v>
      </c>
    </row>
    <row r="1320" spans="2:15" ht="17.25" x14ac:dyDescent="0.35">
      <c r="B1320" s="172">
        <f t="shared" si="122"/>
        <v>1312</v>
      </c>
      <c r="C1320" s="173">
        <v>2</v>
      </c>
      <c r="D1320" s="173">
        <v>24</v>
      </c>
      <c r="E1320" s="174">
        <v>16</v>
      </c>
      <c r="F1320" s="3">
        <f t="shared" si="121"/>
        <v>46.4</v>
      </c>
      <c r="G1320" s="3">
        <f t="shared" si="123"/>
        <v>62.96</v>
      </c>
      <c r="H1320" s="3">
        <f t="shared" si="124"/>
        <v>69.080000000000013</v>
      </c>
      <c r="I1320" s="3">
        <f t="shared" si="125"/>
        <v>26.96</v>
      </c>
      <c r="J1320" s="3">
        <f t="shared" si="126"/>
        <v>48.019999999999996</v>
      </c>
      <c r="K1320" s="191">
        <v>8</v>
      </c>
      <c r="L1320" s="3">
        <v>17.2</v>
      </c>
      <c r="M1320" s="191">
        <v>20.6</v>
      </c>
      <c r="N1320" s="191">
        <v>-2.8</v>
      </c>
      <c r="O1320" s="191">
        <v>8.9</v>
      </c>
    </row>
    <row r="1321" spans="2:15" ht="17.25" x14ac:dyDescent="0.35">
      <c r="B1321" s="172">
        <f t="shared" si="122"/>
        <v>1313</v>
      </c>
      <c r="C1321" s="173">
        <v>2</v>
      </c>
      <c r="D1321" s="173">
        <v>24</v>
      </c>
      <c r="E1321" s="174">
        <v>17</v>
      </c>
      <c r="F1321" s="3">
        <f t="shared" si="121"/>
        <v>42.8</v>
      </c>
      <c r="G1321" s="3">
        <f t="shared" si="123"/>
        <v>59.900000000000006</v>
      </c>
      <c r="H1321" s="3">
        <f t="shared" si="124"/>
        <v>68</v>
      </c>
      <c r="I1321" s="3">
        <f t="shared" si="125"/>
        <v>26.060000000000002</v>
      </c>
      <c r="J1321" s="3">
        <f t="shared" si="126"/>
        <v>46.94</v>
      </c>
      <c r="K1321" s="191">
        <v>6</v>
      </c>
      <c r="L1321" s="3">
        <v>15.5</v>
      </c>
      <c r="M1321" s="191">
        <v>20</v>
      </c>
      <c r="N1321" s="191">
        <v>-3.3</v>
      </c>
      <c r="O1321" s="191">
        <v>8.3000000000000007</v>
      </c>
    </row>
    <row r="1322" spans="2:15" ht="17.25" x14ac:dyDescent="0.35">
      <c r="B1322" s="172">
        <f t="shared" si="122"/>
        <v>1314</v>
      </c>
      <c r="C1322" s="173">
        <v>2</v>
      </c>
      <c r="D1322" s="173">
        <v>24</v>
      </c>
      <c r="E1322" s="174">
        <v>18</v>
      </c>
      <c r="F1322" s="3">
        <f t="shared" si="121"/>
        <v>41</v>
      </c>
      <c r="G1322" s="3">
        <f t="shared" si="123"/>
        <v>53.96</v>
      </c>
      <c r="H1322" s="3">
        <f t="shared" si="124"/>
        <v>64.94</v>
      </c>
      <c r="I1322" s="3">
        <f t="shared" si="125"/>
        <v>26.96</v>
      </c>
      <c r="J1322" s="3">
        <f t="shared" si="126"/>
        <v>41</v>
      </c>
      <c r="K1322" s="191">
        <v>5</v>
      </c>
      <c r="L1322" s="3">
        <v>12.2</v>
      </c>
      <c r="M1322" s="191">
        <v>18.3</v>
      </c>
      <c r="N1322" s="191">
        <v>-2.8</v>
      </c>
      <c r="O1322" s="191">
        <v>5</v>
      </c>
    </row>
    <row r="1323" spans="2:15" ht="17.25" x14ac:dyDescent="0.35">
      <c r="B1323" s="172">
        <f t="shared" si="122"/>
        <v>1315</v>
      </c>
      <c r="C1323" s="173">
        <v>2</v>
      </c>
      <c r="D1323" s="173">
        <v>24</v>
      </c>
      <c r="E1323" s="174">
        <v>19</v>
      </c>
      <c r="F1323" s="3">
        <f t="shared" si="121"/>
        <v>39.200000000000003</v>
      </c>
      <c r="G1323" s="3">
        <f t="shared" si="123"/>
        <v>48.92</v>
      </c>
      <c r="H1323" s="3">
        <f t="shared" si="124"/>
        <v>62.96</v>
      </c>
      <c r="I1323" s="3">
        <f t="shared" si="125"/>
        <v>26.060000000000002</v>
      </c>
      <c r="J1323" s="3">
        <f t="shared" si="126"/>
        <v>37.94</v>
      </c>
      <c r="K1323" s="191">
        <v>4</v>
      </c>
      <c r="L1323" s="3">
        <v>9.4</v>
      </c>
      <c r="M1323" s="191">
        <v>17.2</v>
      </c>
      <c r="N1323" s="191">
        <v>-3.3</v>
      </c>
      <c r="O1323" s="191">
        <v>3.3</v>
      </c>
    </row>
    <row r="1324" spans="2:15" ht="17.25" x14ac:dyDescent="0.35">
      <c r="B1324" s="172">
        <f t="shared" si="122"/>
        <v>1316</v>
      </c>
      <c r="C1324" s="173">
        <v>2</v>
      </c>
      <c r="D1324" s="173">
        <v>24</v>
      </c>
      <c r="E1324" s="174">
        <v>20</v>
      </c>
      <c r="F1324" s="3">
        <f t="shared" si="121"/>
        <v>39.200000000000003</v>
      </c>
      <c r="G1324" s="3">
        <f t="shared" si="123"/>
        <v>44.96</v>
      </c>
      <c r="H1324" s="3">
        <f t="shared" si="124"/>
        <v>59</v>
      </c>
      <c r="I1324" s="3">
        <f t="shared" si="125"/>
        <v>26.060000000000002</v>
      </c>
      <c r="J1324" s="3">
        <f t="shared" si="126"/>
        <v>35.96</v>
      </c>
      <c r="K1324" s="191">
        <v>4</v>
      </c>
      <c r="L1324" s="3">
        <v>7.2</v>
      </c>
      <c r="M1324" s="191">
        <v>15</v>
      </c>
      <c r="N1324" s="191">
        <v>-3.3</v>
      </c>
      <c r="O1324" s="191">
        <v>2.2000000000000002</v>
      </c>
    </row>
    <row r="1325" spans="2:15" ht="17.25" x14ac:dyDescent="0.35">
      <c r="B1325" s="172">
        <f t="shared" si="122"/>
        <v>1317</v>
      </c>
      <c r="C1325" s="173">
        <v>2</v>
      </c>
      <c r="D1325" s="173">
        <v>24</v>
      </c>
      <c r="E1325" s="174">
        <v>21</v>
      </c>
      <c r="F1325" s="3">
        <f t="shared" si="121"/>
        <v>37.4</v>
      </c>
      <c r="G1325" s="3">
        <f t="shared" si="123"/>
        <v>35.96</v>
      </c>
      <c r="H1325" s="3">
        <f t="shared" si="124"/>
        <v>57.019999999999996</v>
      </c>
      <c r="I1325" s="3">
        <f t="shared" si="125"/>
        <v>24.98</v>
      </c>
      <c r="J1325" s="3">
        <f t="shared" si="126"/>
        <v>35.06</v>
      </c>
      <c r="K1325" s="191">
        <v>3</v>
      </c>
      <c r="L1325" s="3">
        <v>2.2000000000000002</v>
      </c>
      <c r="M1325" s="191">
        <v>13.9</v>
      </c>
      <c r="N1325" s="191">
        <v>-3.9</v>
      </c>
      <c r="O1325" s="191">
        <v>1.7</v>
      </c>
    </row>
    <row r="1326" spans="2:15" ht="17.25" x14ac:dyDescent="0.35">
      <c r="B1326" s="172">
        <f t="shared" si="122"/>
        <v>1318</v>
      </c>
      <c r="C1326" s="173">
        <v>2</v>
      </c>
      <c r="D1326" s="173">
        <v>24</v>
      </c>
      <c r="E1326" s="174">
        <v>22</v>
      </c>
      <c r="F1326" s="3">
        <f t="shared" si="121"/>
        <v>35.6</v>
      </c>
      <c r="G1326" s="3">
        <f t="shared" si="123"/>
        <v>32.9</v>
      </c>
      <c r="H1326" s="3">
        <f t="shared" si="124"/>
        <v>55.040000000000006</v>
      </c>
      <c r="I1326" s="3">
        <f t="shared" si="125"/>
        <v>24.08</v>
      </c>
      <c r="J1326" s="3">
        <f t="shared" si="126"/>
        <v>35.06</v>
      </c>
      <c r="K1326" s="191">
        <v>2</v>
      </c>
      <c r="L1326" s="3">
        <v>0.5</v>
      </c>
      <c r="M1326" s="191">
        <v>12.8</v>
      </c>
      <c r="N1326" s="191">
        <v>-4.4000000000000004</v>
      </c>
      <c r="O1326" s="191">
        <v>1.7</v>
      </c>
    </row>
    <row r="1327" spans="2:15" ht="17.25" x14ac:dyDescent="0.35">
      <c r="B1327" s="172">
        <f t="shared" si="122"/>
        <v>1319</v>
      </c>
      <c r="C1327" s="173">
        <v>2</v>
      </c>
      <c r="D1327" s="173">
        <v>24</v>
      </c>
      <c r="E1327" s="174">
        <v>23</v>
      </c>
      <c r="F1327" s="3">
        <f t="shared" si="121"/>
        <v>35.6</v>
      </c>
      <c r="G1327" s="3">
        <f t="shared" si="123"/>
        <v>30.92</v>
      </c>
      <c r="H1327" s="3">
        <f t="shared" si="124"/>
        <v>53.96</v>
      </c>
      <c r="I1327" s="3">
        <f t="shared" si="125"/>
        <v>24.08</v>
      </c>
      <c r="J1327" s="3">
        <f t="shared" si="126"/>
        <v>35.06</v>
      </c>
      <c r="K1327" s="191">
        <v>2</v>
      </c>
      <c r="L1327" s="3">
        <v>-0.6</v>
      </c>
      <c r="M1327" s="191">
        <v>12.2</v>
      </c>
      <c r="N1327" s="191">
        <v>-4.4000000000000004</v>
      </c>
      <c r="O1327" s="191">
        <v>1.7</v>
      </c>
    </row>
    <row r="1328" spans="2:15" ht="17.25" x14ac:dyDescent="0.35">
      <c r="B1328" s="172">
        <f t="shared" si="122"/>
        <v>1320</v>
      </c>
      <c r="C1328" s="173">
        <v>2</v>
      </c>
      <c r="D1328" s="173">
        <v>24</v>
      </c>
      <c r="E1328" s="174">
        <v>24</v>
      </c>
      <c r="F1328" s="3">
        <f t="shared" si="121"/>
        <v>35.6</v>
      </c>
      <c r="G1328" s="3">
        <f t="shared" si="123"/>
        <v>27.86</v>
      </c>
      <c r="H1328" s="3">
        <f t="shared" si="124"/>
        <v>53.06</v>
      </c>
      <c r="I1328" s="3">
        <f t="shared" si="125"/>
        <v>24.98</v>
      </c>
      <c r="J1328" s="3">
        <f t="shared" si="126"/>
        <v>28.94</v>
      </c>
      <c r="K1328" s="191">
        <v>2</v>
      </c>
      <c r="L1328" s="3">
        <v>-2.2999999999999998</v>
      </c>
      <c r="M1328" s="191">
        <v>11.7</v>
      </c>
      <c r="N1328" s="191">
        <v>-3.9</v>
      </c>
      <c r="O1328" s="191">
        <v>-1.7</v>
      </c>
    </row>
    <row r="1329" spans="2:15" ht="17.25" x14ac:dyDescent="0.35">
      <c r="B1329" s="172">
        <f t="shared" si="122"/>
        <v>1321</v>
      </c>
      <c r="C1329" s="173">
        <v>2</v>
      </c>
      <c r="D1329" s="173">
        <v>25</v>
      </c>
      <c r="E1329" s="174">
        <v>1</v>
      </c>
      <c r="F1329" s="3">
        <f t="shared" si="121"/>
        <v>33.799999999999997</v>
      </c>
      <c r="G1329" s="3">
        <f t="shared" si="123"/>
        <v>23</v>
      </c>
      <c r="H1329" s="3">
        <f t="shared" si="124"/>
        <v>51.980000000000004</v>
      </c>
      <c r="I1329" s="3">
        <f t="shared" si="125"/>
        <v>21.92</v>
      </c>
      <c r="J1329" s="3">
        <f t="shared" si="126"/>
        <v>28.04</v>
      </c>
      <c r="K1329" s="191">
        <v>1</v>
      </c>
      <c r="L1329" s="3">
        <v>-5</v>
      </c>
      <c r="M1329" s="191">
        <v>11.1</v>
      </c>
      <c r="N1329" s="191">
        <v>-5.6</v>
      </c>
      <c r="O1329" s="191">
        <v>-2.2000000000000002</v>
      </c>
    </row>
    <row r="1330" spans="2:15" ht="17.25" x14ac:dyDescent="0.35">
      <c r="B1330" s="172">
        <f t="shared" si="122"/>
        <v>1322</v>
      </c>
      <c r="C1330" s="173">
        <v>2</v>
      </c>
      <c r="D1330" s="173">
        <v>25</v>
      </c>
      <c r="E1330" s="174">
        <v>2</v>
      </c>
      <c r="F1330" s="3">
        <f t="shared" si="121"/>
        <v>32</v>
      </c>
      <c r="G1330" s="3">
        <f t="shared" si="123"/>
        <v>23</v>
      </c>
      <c r="H1330" s="3">
        <f t="shared" si="124"/>
        <v>50</v>
      </c>
      <c r="I1330" s="3">
        <f t="shared" si="125"/>
        <v>17.96</v>
      </c>
      <c r="J1330" s="3">
        <f t="shared" si="126"/>
        <v>28.04</v>
      </c>
      <c r="K1330" s="191">
        <v>0</v>
      </c>
      <c r="L1330" s="3">
        <v>-5</v>
      </c>
      <c r="M1330" s="191">
        <v>10</v>
      </c>
      <c r="N1330" s="191">
        <v>-7.8</v>
      </c>
      <c r="O1330" s="191">
        <v>-2.2000000000000002</v>
      </c>
    </row>
    <row r="1331" spans="2:15" ht="17.25" x14ac:dyDescent="0.35">
      <c r="B1331" s="172">
        <f t="shared" si="122"/>
        <v>1323</v>
      </c>
      <c r="C1331" s="173">
        <v>2</v>
      </c>
      <c r="D1331" s="173">
        <v>25</v>
      </c>
      <c r="E1331" s="174">
        <v>3</v>
      </c>
      <c r="F1331" s="3">
        <f t="shared" si="121"/>
        <v>30.2</v>
      </c>
      <c r="G1331" s="3">
        <f t="shared" si="123"/>
        <v>21.92</v>
      </c>
      <c r="H1331" s="3">
        <f t="shared" si="124"/>
        <v>48.92</v>
      </c>
      <c r="I1331" s="3">
        <f t="shared" si="125"/>
        <v>19.04</v>
      </c>
      <c r="J1331" s="3">
        <f t="shared" si="126"/>
        <v>30.02</v>
      </c>
      <c r="K1331" s="191">
        <v>-1</v>
      </c>
      <c r="L1331" s="3">
        <v>-5.6</v>
      </c>
      <c r="M1331" s="191">
        <v>9.4</v>
      </c>
      <c r="N1331" s="191">
        <v>-7.2</v>
      </c>
      <c r="O1331" s="191">
        <v>-1.1000000000000001</v>
      </c>
    </row>
    <row r="1332" spans="2:15" ht="17.25" x14ac:dyDescent="0.35">
      <c r="B1332" s="172">
        <f t="shared" si="122"/>
        <v>1324</v>
      </c>
      <c r="C1332" s="173">
        <v>2</v>
      </c>
      <c r="D1332" s="173">
        <v>25</v>
      </c>
      <c r="E1332" s="174">
        <v>4</v>
      </c>
      <c r="F1332" s="3">
        <f t="shared" si="121"/>
        <v>30.2</v>
      </c>
      <c r="G1332" s="3">
        <f t="shared" si="123"/>
        <v>18.86</v>
      </c>
      <c r="H1332" s="3">
        <f t="shared" si="124"/>
        <v>48.92</v>
      </c>
      <c r="I1332" s="3">
        <f t="shared" si="125"/>
        <v>19.939999999999998</v>
      </c>
      <c r="J1332" s="3">
        <f t="shared" si="126"/>
        <v>30.02</v>
      </c>
      <c r="K1332" s="191">
        <v>-1</v>
      </c>
      <c r="L1332" s="3">
        <v>-7.3</v>
      </c>
      <c r="M1332" s="191">
        <v>9.4</v>
      </c>
      <c r="N1332" s="191">
        <v>-6.7</v>
      </c>
      <c r="O1332" s="191">
        <v>-1.1000000000000001</v>
      </c>
    </row>
    <row r="1333" spans="2:15" ht="17.25" x14ac:dyDescent="0.35">
      <c r="B1333" s="172">
        <f t="shared" si="122"/>
        <v>1325</v>
      </c>
      <c r="C1333" s="173">
        <v>2</v>
      </c>
      <c r="D1333" s="173">
        <v>25</v>
      </c>
      <c r="E1333" s="174">
        <v>5</v>
      </c>
      <c r="F1333" s="3">
        <f t="shared" si="121"/>
        <v>31.28</v>
      </c>
      <c r="G1333" s="3">
        <f t="shared" si="123"/>
        <v>18.86</v>
      </c>
      <c r="H1333" s="3">
        <f t="shared" si="124"/>
        <v>50</v>
      </c>
      <c r="I1333" s="3">
        <f t="shared" si="125"/>
        <v>19.939999999999998</v>
      </c>
      <c r="J1333" s="3">
        <f t="shared" si="126"/>
        <v>30.92</v>
      </c>
      <c r="K1333" s="191">
        <v>-0.4</v>
      </c>
      <c r="L1333" s="3">
        <v>-7.3</v>
      </c>
      <c r="M1333" s="191">
        <v>10</v>
      </c>
      <c r="N1333" s="191">
        <v>-6.7</v>
      </c>
      <c r="O1333" s="191">
        <v>-0.6</v>
      </c>
    </row>
    <row r="1334" spans="2:15" ht="17.25" x14ac:dyDescent="0.35">
      <c r="B1334" s="172">
        <f t="shared" si="122"/>
        <v>1326</v>
      </c>
      <c r="C1334" s="173">
        <v>2</v>
      </c>
      <c r="D1334" s="173">
        <v>25</v>
      </c>
      <c r="E1334" s="174">
        <v>6</v>
      </c>
      <c r="F1334" s="3">
        <f t="shared" si="121"/>
        <v>32</v>
      </c>
      <c r="G1334" s="3">
        <f t="shared" si="123"/>
        <v>18.86</v>
      </c>
      <c r="H1334" s="3">
        <f t="shared" si="124"/>
        <v>46.94</v>
      </c>
      <c r="I1334" s="3">
        <f t="shared" si="125"/>
        <v>19.04</v>
      </c>
      <c r="J1334" s="3">
        <f t="shared" si="126"/>
        <v>28.94</v>
      </c>
      <c r="K1334" s="191">
        <v>0</v>
      </c>
      <c r="L1334" s="3">
        <v>-7.3</v>
      </c>
      <c r="M1334" s="191">
        <v>8.3000000000000007</v>
      </c>
      <c r="N1334" s="191">
        <v>-7.2</v>
      </c>
      <c r="O1334" s="191">
        <v>-1.7</v>
      </c>
    </row>
    <row r="1335" spans="2:15" ht="17.25" x14ac:dyDescent="0.35">
      <c r="B1335" s="172">
        <f t="shared" si="122"/>
        <v>1327</v>
      </c>
      <c r="C1335" s="173">
        <v>2</v>
      </c>
      <c r="D1335" s="173">
        <v>25</v>
      </c>
      <c r="E1335" s="174">
        <v>7</v>
      </c>
      <c r="F1335" s="3">
        <f t="shared" si="121"/>
        <v>33.799999999999997</v>
      </c>
      <c r="G1335" s="3">
        <f t="shared" si="123"/>
        <v>20.84</v>
      </c>
      <c r="H1335" s="3">
        <f t="shared" si="124"/>
        <v>46.94</v>
      </c>
      <c r="I1335" s="3">
        <f t="shared" si="125"/>
        <v>21.02</v>
      </c>
      <c r="J1335" s="3">
        <f t="shared" si="126"/>
        <v>28.04</v>
      </c>
      <c r="K1335" s="191">
        <v>1</v>
      </c>
      <c r="L1335" s="3">
        <v>-6.2</v>
      </c>
      <c r="M1335" s="191">
        <v>8.3000000000000007</v>
      </c>
      <c r="N1335" s="191">
        <v>-6.1</v>
      </c>
      <c r="O1335" s="191">
        <v>-2.2000000000000002</v>
      </c>
    </row>
    <row r="1336" spans="2:15" ht="17.25" x14ac:dyDescent="0.35">
      <c r="B1336" s="172">
        <f t="shared" si="122"/>
        <v>1328</v>
      </c>
      <c r="C1336" s="173">
        <v>2</v>
      </c>
      <c r="D1336" s="173">
        <v>25</v>
      </c>
      <c r="E1336" s="174">
        <v>8</v>
      </c>
      <c r="F1336" s="3">
        <f t="shared" si="121"/>
        <v>37.4</v>
      </c>
      <c r="G1336" s="3">
        <f t="shared" si="123"/>
        <v>27.86</v>
      </c>
      <c r="H1336" s="3">
        <f t="shared" si="124"/>
        <v>50</v>
      </c>
      <c r="I1336" s="3">
        <f t="shared" si="125"/>
        <v>21.02</v>
      </c>
      <c r="J1336" s="3">
        <f t="shared" si="126"/>
        <v>30.92</v>
      </c>
      <c r="K1336" s="191">
        <v>3</v>
      </c>
      <c r="L1336" s="3">
        <v>-2.2999999999999998</v>
      </c>
      <c r="M1336" s="191">
        <v>10</v>
      </c>
      <c r="N1336" s="191">
        <v>-6.1</v>
      </c>
      <c r="O1336" s="191">
        <v>-0.6</v>
      </c>
    </row>
    <row r="1337" spans="2:15" ht="17.25" x14ac:dyDescent="0.35">
      <c r="B1337" s="172">
        <f t="shared" si="122"/>
        <v>1329</v>
      </c>
      <c r="C1337" s="173">
        <v>2</v>
      </c>
      <c r="D1337" s="173">
        <v>25</v>
      </c>
      <c r="E1337" s="174">
        <v>9</v>
      </c>
      <c r="F1337" s="3">
        <f t="shared" si="121"/>
        <v>39.200000000000003</v>
      </c>
      <c r="G1337" s="3">
        <f t="shared" si="123"/>
        <v>38.840000000000003</v>
      </c>
      <c r="H1337" s="3">
        <f t="shared" si="124"/>
        <v>55.94</v>
      </c>
      <c r="I1337" s="3">
        <f t="shared" si="125"/>
        <v>24.98</v>
      </c>
      <c r="J1337" s="3">
        <f t="shared" si="126"/>
        <v>33.979999999999997</v>
      </c>
      <c r="K1337" s="191">
        <v>4</v>
      </c>
      <c r="L1337" s="3">
        <v>3.8</v>
      </c>
      <c r="M1337" s="191">
        <v>13.3</v>
      </c>
      <c r="N1337" s="191">
        <v>-3.9</v>
      </c>
      <c r="O1337" s="191">
        <v>1.1000000000000001</v>
      </c>
    </row>
    <row r="1338" spans="2:15" ht="17.25" x14ac:dyDescent="0.35">
      <c r="B1338" s="172">
        <f t="shared" si="122"/>
        <v>1330</v>
      </c>
      <c r="C1338" s="173">
        <v>2</v>
      </c>
      <c r="D1338" s="173">
        <v>25</v>
      </c>
      <c r="E1338" s="174">
        <v>10</v>
      </c>
      <c r="F1338" s="3">
        <f t="shared" si="121"/>
        <v>46.4</v>
      </c>
      <c r="G1338" s="3">
        <f t="shared" si="123"/>
        <v>42.980000000000004</v>
      </c>
      <c r="H1338" s="3">
        <f t="shared" si="124"/>
        <v>62.06</v>
      </c>
      <c r="I1338" s="3">
        <f t="shared" si="125"/>
        <v>30.02</v>
      </c>
      <c r="J1338" s="3">
        <f t="shared" si="126"/>
        <v>37.94</v>
      </c>
      <c r="K1338" s="191">
        <v>8</v>
      </c>
      <c r="L1338" s="3">
        <v>6.1</v>
      </c>
      <c r="M1338" s="191">
        <v>16.7</v>
      </c>
      <c r="N1338" s="191">
        <v>-1.1000000000000001</v>
      </c>
      <c r="O1338" s="191">
        <v>3.3</v>
      </c>
    </row>
    <row r="1339" spans="2:15" ht="17.25" x14ac:dyDescent="0.35">
      <c r="B1339" s="172">
        <f t="shared" si="122"/>
        <v>1331</v>
      </c>
      <c r="C1339" s="173">
        <v>2</v>
      </c>
      <c r="D1339" s="173">
        <v>25</v>
      </c>
      <c r="E1339" s="174">
        <v>11</v>
      </c>
      <c r="F1339" s="3">
        <f t="shared" si="121"/>
        <v>50</v>
      </c>
      <c r="G1339" s="3">
        <f t="shared" si="123"/>
        <v>45.86</v>
      </c>
      <c r="H1339" s="3">
        <f t="shared" si="124"/>
        <v>66.02</v>
      </c>
      <c r="I1339" s="3">
        <f t="shared" si="125"/>
        <v>30.92</v>
      </c>
      <c r="J1339" s="3">
        <f t="shared" si="126"/>
        <v>44.06</v>
      </c>
      <c r="K1339" s="191">
        <v>10</v>
      </c>
      <c r="L1339" s="3">
        <v>7.7</v>
      </c>
      <c r="M1339" s="191">
        <v>18.899999999999999</v>
      </c>
      <c r="N1339" s="191">
        <v>-0.6</v>
      </c>
      <c r="O1339" s="191">
        <v>6.7</v>
      </c>
    </row>
    <row r="1340" spans="2:15" ht="17.25" x14ac:dyDescent="0.35">
      <c r="B1340" s="172">
        <f t="shared" si="122"/>
        <v>1332</v>
      </c>
      <c r="C1340" s="173">
        <v>2</v>
      </c>
      <c r="D1340" s="173">
        <v>25</v>
      </c>
      <c r="E1340" s="174">
        <v>12</v>
      </c>
      <c r="F1340" s="3">
        <f t="shared" si="121"/>
        <v>51.8</v>
      </c>
      <c r="G1340" s="3">
        <f t="shared" si="123"/>
        <v>50.900000000000006</v>
      </c>
      <c r="H1340" s="3">
        <f t="shared" si="124"/>
        <v>68</v>
      </c>
      <c r="I1340" s="3">
        <f t="shared" si="125"/>
        <v>32</v>
      </c>
      <c r="J1340" s="3">
        <f t="shared" si="126"/>
        <v>46.04</v>
      </c>
      <c r="K1340" s="191">
        <v>11</v>
      </c>
      <c r="L1340" s="3">
        <v>10.5</v>
      </c>
      <c r="M1340" s="191">
        <v>20</v>
      </c>
      <c r="N1340" s="191">
        <v>0</v>
      </c>
      <c r="O1340" s="191">
        <v>7.8</v>
      </c>
    </row>
    <row r="1341" spans="2:15" ht="17.25" x14ac:dyDescent="0.35">
      <c r="B1341" s="172">
        <f t="shared" si="122"/>
        <v>1333</v>
      </c>
      <c r="C1341" s="173">
        <v>2</v>
      </c>
      <c r="D1341" s="173">
        <v>25</v>
      </c>
      <c r="E1341" s="174">
        <v>13</v>
      </c>
      <c r="F1341" s="3">
        <f t="shared" si="121"/>
        <v>53.6</v>
      </c>
      <c r="G1341" s="3">
        <f t="shared" si="123"/>
        <v>51.980000000000004</v>
      </c>
      <c r="H1341" s="3">
        <f t="shared" si="124"/>
        <v>66.92</v>
      </c>
      <c r="I1341" s="3">
        <f t="shared" si="125"/>
        <v>30.92</v>
      </c>
      <c r="J1341" s="3">
        <f t="shared" si="126"/>
        <v>48.92</v>
      </c>
      <c r="K1341" s="191">
        <v>12</v>
      </c>
      <c r="L1341" s="3">
        <v>11.1</v>
      </c>
      <c r="M1341" s="191">
        <v>19.399999999999999</v>
      </c>
      <c r="N1341" s="191">
        <v>-0.6</v>
      </c>
      <c r="O1341" s="191">
        <v>9.4</v>
      </c>
    </row>
    <row r="1342" spans="2:15" ht="17.25" x14ac:dyDescent="0.35">
      <c r="B1342" s="172">
        <f t="shared" si="122"/>
        <v>1334</v>
      </c>
      <c r="C1342" s="173">
        <v>2</v>
      </c>
      <c r="D1342" s="173">
        <v>25</v>
      </c>
      <c r="E1342" s="174">
        <v>14</v>
      </c>
      <c r="F1342" s="3">
        <f t="shared" si="121"/>
        <v>53.6</v>
      </c>
      <c r="G1342" s="3">
        <f t="shared" si="123"/>
        <v>50.900000000000006</v>
      </c>
      <c r="H1342" s="3">
        <f t="shared" si="124"/>
        <v>68</v>
      </c>
      <c r="I1342" s="3">
        <f t="shared" si="125"/>
        <v>33.08</v>
      </c>
      <c r="J1342" s="3">
        <f t="shared" si="126"/>
        <v>53.06</v>
      </c>
      <c r="K1342" s="191">
        <v>12</v>
      </c>
      <c r="L1342" s="3">
        <v>10.5</v>
      </c>
      <c r="M1342" s="191">
        <v>20</v>
      </c>
      <c r="N1342" s="191">
        <v>0.6</v>
      </c>
      <c r="O1342" s="191">
        <v>11.7</v>
      </c>
    </row>
    <row r="1343" spans="2:15" ht="17.25" x14ac:dyDescent="0.35">
      <c r="B1343" s="172">
        <f t="shared" si="122"/>
        <v>1335</v>
      </c>
      <c r="C1343" s="173">
        <v>2</v>
      </c>
      <c r="D1343" s="173">
        <v>25</v>
      </c>
      <c r="E1343" s="174">
        <v>15</v>
      </c>
      <c r="F1343" s="3">
        <f t="shared" si="121"/>
        <v>53.6</v>
      </c>
      <c r="G1343" s="3">
        <f t="shared" si="123"/>
        <v>48.92</v>
      </c>
      <c r="H1343" s="3">
        <f t="shared" si="124"/>
        <v>69.080000000000013</v>
      </c>
      <c r="I1343" s="3">
        <f t="shared" si="125"/>
        <v>33.08</v>
      </c>
      <c r="J1343" s="3">
        <f t="shared" si="126"/>
        <v>53.96</v>
      </c>
      <c r="K1343" s="191">
        <v>12</v>
      </c>
      <c r="L1343" s="3">
        <v>9.4</v>
      </c>
      <c r="M1343" s="191">
        <v>20.6</v>
      </c>
      <c r="N1343" s="191">
        <v>0.6</v>
      </c>
      <c r="O1343" s="191">
        <v>12.2</v>
      </c>
    </row>
    <row r="1344" spans="2:15" ht="17.25" x14ac:dyDescent="0.35">
      <c r="B1344" s="172">
        <f t="shared" si="122"/>
        <v>1336</v>
      </c>
      <c r="C1344" s="173">
        <v>2</v>
      </c>
      <c r="D1344" s="173">
        <v>25</v>
      </c>
      <c r="E1344" s="174">
        <v>16</v>
      </c>
      <c r="F1344" s="3">
        <f t="shared" si="121"/>
        <v>53.6</v>
      </c>
      <c r="G1344" s="3">
        <f t="shared" si="123"/>
        <v>43.879999999999995</v>
      </c>
      <c r="H1344" s="3">
        <f t="shared" si="124"/>
        <v>69.080000000000013</v>
      </c>
      <c r="I1344" s="3">
        <f t="shared" si="125"/>
        <v>32</v>
      </c>
      <c r="J1344" s="3">
        <f t="shared" si="126"/>
        <v>55.040000000000006</v>
      </c>
      <c r="K1344" s="191">
        <v>12</v>
      </c>
      <c r="L1344" s="3">
        <v>6.6</v>
      </c>
      <c r="M1344" s="191">
        <v>20.6</v>
      </c>
      <c r="N1344" s="191">
        <v>0</v>
      </c>
      <c r="O1344" s="191">
        <v>12.8</v>
      </c>
    </row>
    <row r="1345" spans="2:15" ht="17.25" x14ac:dyDescent="0.35">
      <c r="B1345" s="172">
        <f t="shared" si="122"/>
        <v>1337</v>
      </c>
      <c r="C1345" s="173">
        <v>2</v>
      </c>
      <c r="D1345" s="173">
        <v>25</v>
      </c>
      <c r="E1345" s="174">
        <v>17</v>
      </c>
      <c r="F1345" s="3">
        <f t="shared" si="121"/>
        <v>53.6</v>
      </c>
      <c r="G1345" s="3">
        <f t="shared" si="123"/>
        <v>38.840000000000003</v>
      </c>
      <c r="H1345" s="3">
        <f t="shared" si="124"/>
        <v>68</v>
      </c>
      <c r="I1345" s="3">
        <f t="shared" si="125"/>
        <v>32</v>
      </c>
      <c r="J1345" s="3">
        <f t="shared" si="126"/>
        <v>55.040000000000006</v>
      </c>
      <c r="K1345" s="191">
        <v>12</v>
      </c>
      <c r="L1345" s="3">
        <v>3.8</v>
      </c>
      <c r="M1345" s="191">
        <v>20</v>
      </c>
      <c r="N1345" s="191">
        <v>0</v>
      </c>
      <c r="O1345" s="191">
        <v>12.8</v>
      </c>
    </row>
    <row r="1346" spans="2:15" ht="17.25" x14ac:dyDescent="0.35">
      <c r="B1346" s="172">
        <f t="shared" si="122"/>
        <v>1338</v>
      </c>
      <c r="C1346" s="173">
        <v>2</v>
      </c>
      <c r="D1346" s="173">
        <v>25</v>
      </c>
      <c r="E1346" s="174">
        <v>18</v>
      </c>
      <c r="F1346" s="3">
        <f t="shared" si="121"/>
        <v>46.4</v>
      </c>
      <c r="G1346" s="3">
        <f t="shared" si="123"/>
        <v>32</v>
      </c>
      <c r="H1346" s="3">
        <f t="shared" si="124"/>
        <v>64.94</v>
      </c>
      <c r="I1346" s="3">
        <f t="shared" si="125"/>
        <v>30.02</v>
      </c>
      <c r="J1346" s="3">
        <f t="shared" si="126"/>
        <v>50</v>
      </c>
      <c r="K1346" s="191">
        <v>8</v>
      </c>
      <c r="L1346" s="3">
        <v>0</v>
      </c>
      <c r="M1346" s="191">
        <v>18.3</v>
      </c>
      <c r="N1346" s="191">
        <v>-1.1000000000000001</v>
      </c>
      <c r="O1346" s="191">
        <v>10</v>
      </c>
    </row>
    <row r="1347" spans="2:15" ht="17.25" x14ac:dyDescent="0.35">
      <c r="B1347" s="172">
        <f t="shared" si="122"/>
        <v>1339</v>
      </c>
      <c r="C1347" s="173">
        <v>2</v>
      </c>
      <c r="D1347" s="173">
        <v>25</v>
      </c>
      <c r="E1347" s="174">
        <v>19</v>
      </c>
      <c r="F1347" s="3">
        <f t="shared" si="121"/>
        <v>44.6</v>
      </c>
      <c r="G1347" s="3">
        <f t="shared" si="123"/>
        <v>23.9</v>
      </c>
      <c r="H1347" s="3">
        <f t="shared" si="124"/>
        <v>62.06</v>
      </c>
      <c r="I1347" s="3">
        <f t="shared" si="125"/>
        <v>30.02</v>
      </c>
      <c r="J1347" s="3">
        <f t="shared" si="126"/>
        <v>46.94</v>
      </c>
      <c r="K1347" s="191">
        <v>7</v>
      </c>
      <c r="L1347" s="3">
        <v>-4.5</v>
      </c>
      <c r="M1347" s="191">
        <v>16.7</v>
      </c>
      <c r="N1347" s="191">
        <v>-1.1000000000000001</v>
      </c>
      <c r="O1347" s="191">
        <v>8.3000000000000007</v>
      </c>
    </row>
    <row r="1348" spans="2:15" ht="17.25" x14ac:dyDescent="0.35">
      <c r="B1348" s="172">
        <f t="shared" si="122"/>
        <v>1340</v>
      </c>
      <c r="C1348" s="173">
        <v>2</v>
      </c>
      <c r="D1348" s="173">
        <v>25</v>
      </c>
      <c r="E1348" s="174">
        <v>20</v>
      </c>
      <c r="F1348" s="3">
        <f t="shared" si="121"/>
        <v>41</v>
      </c>
      <c r="G1348" s="3">
        <f t="shared" si="123"/>
        <v>21.92</v>
      </c>
      <c r="H1348" s="3">
        <f t="shared" si="124"/>
        <v>57.019999999999996</v>
      </c>
      <c r="I1348" s="3">
        <f t="shared" si="125"/>
        <v>28.94</v>
      </c>
      <c r="J1348" s="3">
        <f t="shared" si="126"/>
        <v>39.92</v>
      </c>
      <c r="K1348" s="191">
        <v>5</v>
      </c>
      <c r="L1348" s="3">
        <v>-5.6</v>
      </c>
      <c r="M1348" s="191">
        <v>13.9</v>
      </c>
      <c r="N1348" s="191">
        <v>-1.7</v>
      </c>
      <c r="O1348" s="191">
        <v>4.4000000000000004</v>
      </c>
    </row>
    <row r="1349" spans="2:15" ht="17.25" x14ac:dyDescent="0.35">
      <c r="B1349" s="172">
        <f t="shared" si="122"/>
        <v>1341</v>
      </c>
      <c r="C1349" s="173">
        <v>2</v>
      </c>
      <c r="D1349" s="173">
        <v>25</v>
      </c>
      <c r="E1349" s="174">
        <v>21</v>
      </c>
      <c r="F1349" s="3">
        <f t="shared" si="121"/>
        <v>42.8</v>
      </c>
      <c r="G1349" s="3">
        <f t="shared" si="123"/>
        <v>18.86</v>
      </c>
      <c r="H1349" s="3">
        <f t="shared" si="124"/>
        <v>53.96</v>
      </c>
      <c r="I1349" s="3">
        <f t="shared" si="125"/>
        <v>28.04</v>
      </c>
      <c r="J1349" s="3">
        <f t="shared" si="126"/>
        <v>37.94</v>
      </c>
      <c r="K1349" s="191">
        <v>6</v>
      </c>
      <c r="L1349" s="3">
        <v>-7.3</v>
      </c>
      <c r="M1349" s="191">
        <v>12.2</v>
      </c>
      <c r="N1349" s="191">
        <v>-2.2000000000000002</v>
      </c>
      <c r="O1349" s="191">
        <v>3.3</v>
      </c>
    </row>
    <row r="1350" spans="2:15" ht="17.25" x14ac:dyDescent="0.35">
      <c r="B1350" s="172">
        <f t="shared" si="122"/>
        <v>1342</v>
      </c>
      <c r="C1350" s="173">
        <v>2</v>
      </c>
      <c r="D1350" s="173">
        <v>25</v>
      </c>
      <c r="E1350" s="174">
        <v>22</v>
      </c>
      <c r="F1350" s="3">
        <f t="shared" si="121"/>
        <v>41</v>
      </c>
      <c r="G1350" s="3">
        <f t="shared" si="123"/>
        <v>18.86</v>
      </c>
      <c r="H1350" s="3">
        <f t="shared" si="124"/>
        <v>53.96</v>
      </c>
      <c r="I1350" s="3">
        <f t="shared" si="125"/>
        <v>24.98</v>
      </c>
      <c r="J1350" s="3">
        <f t="shared" si="126"/>
        <v>39.019999999999996</v>
      </c>
      <c r="K1350" s="191">
        <v>5</v>
      </c>
      <c r="L1350" s="3">
        <v>-7.3</v>
      </c>
      <c r="M1350" s="191">
        <v>12.2</v>
      </c>
      <c r="N1350" s="191">
        <v>-3.9</v>
      </c>
      <c r="O1350" s="191">
        <v>3.9</v>
      </c>
    </row>
    <row r="1351" spans="2:15" ht="17.25" x14ac:dyDescent="0.35">
      <c r="B1351" s="172">
        <f t="shared" si="122"/>
        <v>1343</v>
      </c>
      <c r="C1351" s="173">
        <v>2</v>
      </c>
      <c r="D1351" s="173">
        <v>25</v>
      </c>
      <c r="E1351" s="174">
        <v>23</v>
      </c>
      <c r="F1351" s="3">
        <f t="shared" si="121"/>
        <v>39.200000000000003</v>
      </c>
      <c r="G1351" s="3">
        <f t="shared" si="123"/>
        <v>19.939999999999998</v>
      </c>
      <c r="H1351" s="3">
        <f t="shared" si="124"/>
        <v>53.96</v>
      </c>
      <c r="I1351" s="3">
        <f t="shared" si="125"/>
        <v>24.08</v>
      </c>
      <c r="J1351" s="3">
        <f t="shared" si="126"/>
        <v>35.96</v>
      </c>
      <c r="K1351" s="191">
        <v>4</v>
      </c>
      <c r="L1351" s="3">
        <v>-6.7</v>
      </c>
      <c r="M1351" s="191">
        <v>12.2</v>
      </c>
      <c r="N1351" s="191">
        <v>-4.4000000000000004</v>
      </c>
      <c r="O1351" s="191">
        <v>2.2000000000000002</v>
      </c>
    </row>
    <row r="1352" spans="2:15" ht="17.25" x14ac:dyDescent="0.35">
      <c r="B1352" s="172">
        <f t="shared" si="122"/>
        <v>1344</v>
      </c>
      <c r="C1352" s="173">
        <v>2</v>
      </c>
      <c r="D1352" s="173">
        <v>25</v>
      </c>
      <c r="E1352" s="174">
        <v>24</v>
      </c>
      <c r="F1352" s="3">
        <f t="shared" si="121"/>
        <v>37.4</v>
      </c>
      <c r="G1352" s="3">
        <f t="shared" si="123"/>
        <v>19.939999999999998</v>
      </c>
      <c r="H1352" s="3">
        <f t="shared" si="124"/>
        <v>53.06</v>
      </c>
      <c r="I1352" s="3">
        <f t="shared" si="125"/>
        <v>23</v>
      </c>
      <c r="J1352" s="3">
        <f t="shared" si="126"/>
        <v>35.06</v>
      </c>
      <c r="K1352" s="191">
        <v>3</v>
      </c>
      <c r="L1352" s="3">
        <v>-6.7</v>
      </c>
      <c r="M1352" s="191">
        <v>11.7</v>
      </c>
      <c r="N1352" s="191">
        <v>-5</v>
      </c>
      <c r="O1352" s="191">
        <v>1.7</v>
      </c>
    </row>
    <row r="1353" spans="2:15" ht="17.25" x14ac:dyDescent="0.35">
      <c r="B1353" s="172">
        <f t="shared" si="122"/>
        <v>1345</v>
      </c>
      <c r="C1353" s="173">
        <v>2</v>
      </c>
      <c r="D1353" s="173">
        <v>26</v>
      </c>
      <c r="E1353" s="174">
        <v>1</v>
      </c>
      <c r="F1353" s="3">
        <f t="shared" si="121"/>
        <v>35.6</v>
      </c>
      <c r="G1353" s="3">
        <f t="shared" si="123"/>
        <v>19.939999999999998</v>
      </c>
      <c r="H1353" s="3">
        <f t="shared" si="124"/>
        <v>51.08</v>
      </c>
      <c r="I1353" s="3">
        <f t="shared" si="125"/>
        <v>19.939999999999998</v>
      </c>
      <c r="J1353" s="3">
        <f t="shared" si="126"/>
        <v>33.08</v>
      </c>
      <c r="K1353" s="191">
        <v>2</v>
      </c>
      <c r="L1353" s="3">
        <v>-6.7</v>
      </c>
      <c r="M1353" s="191">
        <v>10.6</v>
      </c>
      <c r="N1353" s="191">
        <v>-6.7</v>
      </c>
      <c r="O1353" s="191">
        <v>0.6</v>
      </c>
    </row>
    <row r="1354" spans="2:15" ht="17.25" x14ac:dyDescent="0.35">
      <c r="B1354" s="172">
        <f t="shared" si="122"/>
        <v>1346</v>
      </c>
      <c r="C1354" s="173">
        <v>2</v>
      </c>
      <c r="D1354" s="173">
        <v>26</v>
      </c>
      <c r="E1354" s="174">
        <v>2</v>
      </c>
      <c r="F1354" s="3">
        <f t="shared" ref="F1354:F1417" si="127">(9/5)*K1354+32</f>
        <v>35.6</v>
      </c>
      <c r="G1354" s="3">
        <f t="shared" si="123"/>
        <v>19.939999999999998</v>
      </c>
      <c r="H1354" s="3">
        <f t="shared" si="124"/>
        <v>51.08</v>
      </c>
      <c r="I1354" s="3">
        <f t="shared" si="125"/>
        <v>19.939999999999998</v>
      </c>
      <c r="J1354" s="3">
        <f t="shared" si="126"/>
        <v>32</v>
      </c>
      <c r="K1354" s="191">
        <v>2</v>
      </c>
      <c r="L1354" s="3">
        <v>-6.7</v>
      </c>
      <c r="M1354" s="191">
        <v>10.6</v>
      </c>
      <c r="N1354" s="191">
        <v>-6.7</v>
      </c>
      <c r="O1354" s="191">
        <v>0</v>
      </c>
    </row>
    <row r="1355" spans="2:15" ht="17.25" x14ac:dyDescent="0.35">
      <c r="B1355" s="172">
        <f t="shared" ref="B1355:B1418" si="128">B1354+1</f>
        <v>1347</v>
      </c>
      <c r="C1355" s="173">
        <v>2</v>
      </c>
      <c r="D1355" s="173">
        <v>26</v>
      </c>
      <c r="E1355" s="174">
        <v>3</v>
      </c>
      <c r="F1355" s="3">
        <f t="shared" si="127"/>
        <v>35.6</v>
      </c>
      <c r="G1355" s="3">
        <f t="shared" si="123"/>
        <v>18.86</v>
      </c>
      <c r="H1355" s="3">
        <f t="shared" si="124"/>
        <v>50</v>
      </c>
      <c r="I1355" s="3">
        <f t="shared" si="125"/>
        <v>19.939999999999998</v>
      </c>
      <c r="J1355" s="3">
        <f t="shared" si="126"/>
        <v>30.92</v>
      </c>
      <c r="K1355" s="191">
        <v>2</v>
      </c>
      <c r="L1355" s="3">
        <v>-7.3</v>
      </c>
      <c r="M1355" s="191">
        <v>10</v>
      </c>
      <c r="N1355" s="191">
        <v>-6.7</v>
      </c>
      <c r="O1355" s="191">
        <v>-0.6</v>
      </c>
    </row>
    <row r="1356" spans="2:15" ht="17.25" x14ac:dyDescent="0.35">
      <c r="B1356" s="172">
        <f t="shared" si="128"/>
        <v>1348</v>
      </c>
      <c r="C1356" s="173">
        <v>2</v>
      </c>
      <c r="D1356" s="173">
        <v>26</v>
      </c>
      <c r="E1356" s="174">
        <v>4</v>
      </c>
      <c r="F1356" s="3">
        <f t="shared" si="127"/>
        <v>35.6</v>
      </c>
      <c r="G1356" s="3">
        <f t="shared" si="123"/>
        <v>17.96</v>
      </c>
      <c r="H1356" s="3">
        <f t="shared" si="124"/>
        <v>48.019999999999996</v>
      </c>
      <c r="I1356" s="3">
        <f t="shared" si="125"/>
        <v>19.04</v>
      </c>
      <c r="J1356" s="3">
        <f t="shared" si="126"/>
        <v>30.02</v>
      </c>
      <c r="K1356" s="191">
        <v>2</v>
      </c>
      <c r="L1356" s="3">
        <v>-7.8</v>
      </c>
      <c r="M1356" s="191">
        <v>8.9</v>
      </c>
      <c r="N1356" s="191">
        <v>-7.2</v>
      </c>
      <c r="O1356" s="191">
        <v>-1.1000000000000001</v>
      </c>
    </row>
    <row r="1357" spans="2:15" ht="17.25" x14ac:dyDescent="0.35">
      <c r="B1357" s="172">
        <f t="shared" si="128"/>
        <v>1349</v>
      </c>
      <c r="C1357" s="173">
        <v>2</v>
      </c>
      <c r="D1357" s="173">
        <v>26</v>
      </c>
      <c r="E1357" s="174">
        <v>5</v>
      </c>
      <c r="F1357" s="3">
        <f t="shared" si="127"/>
        <v>35.6</v>
      </c>
      <c r="G1357" s="3">
        <f t="shared" si="123"/>
        <v>17.96</v>
      </c>
      <c r="H1357" s="3">
        <f t="shared" si="124"/>
        <v>48.92</v>
      </c>
      <c r="I1357" s="3">
        <f t="shared" si="125"/>
        <v>15.98</v>
      </c>
      <c r="J1357" s="3">
        <f t="shared" si="126"/>
        <v>30.02</v>
      </c>
      <c r="K1357" s="191">
        <v>2</v>
      </c>
      <c r="L1357" s="3">
        <v>-7.8</v>
      </c>
      <c r="M1357" s="191">
        <v>9.4</v>
      </c>
      <c r="N1357" s="191">
        <v>-8.9</v>
      </c>
      <c r="O1357" s="191">
        <v>-1.1000000000000001</v>
      </c>
    </row>
    <row r="1358" spans="2:15" ht="17.25" x14ac:dyDescent="0.35">
      <c r="B1358" s="172">
        <f t="shared" si="128"/>
        <v>1350</v>
      </c>
      <c r="C1358" s="173">
        <v>2</v>
      </c>
      <c r="D1358" s="173">
        <v>26</v>
      </c>
      <c r="E1358" s="174">
        <v>6</v>
      </c>
      <c r="F1358" s="3">
        <f t="shared" si="127"/>
        <v>35.6</v>
      </c>
      <c r="G1358" s="3">
        <f t="shared" si="123"/>
        <v>17.96</v>
      </c>
      <c r="H1358" s="3">
        <f t="shared" si="124"/>
        <v>48.019999999999996</v>
      </c>
      <c r="I1358" s="3">
        <f t="shared" si="125"/>
        <v>15.98</v>
      </c>
      <c r="J1358" s="3">
        <f t="shared" si="126"/>
        <v>30.92</v>
      </c>
      <c r="K1358" s="191">
        <v>2</v>
      </c>
      <c r="L1358" s="3">
        <v>-7.8</v>
      </c>
      <c r="M1358" s="191">
        <v>8.9</v>
      </c>
      <c r="N1358" s="191">
        <v>-8.9</v>
      </c>
      <c r="O1358" s="191">
        <v>-0.6</v>
      </c>
    </row>
    <row r="1359" spans="2:15" ht="17.25" x14ac:dyDescent="0.35">
      <c r="B1359" s="172">
        <f t="shared" si="128"/>
        <v>1351</v>
      </c>
      <c r="C1359" s="173">
        <v>2</v>
      </c>
      <c r="D1359" s="173">
        <v>26</v>
      </c>
      <c r="E1359" s="174">
        <v>7</v>
      </c>
      <c r="F1359" s="3">
        <f t="shared" si="127"/>
        <v>39.200000000000003</v>
      </c>
      <c r="G1359" s="3">
        <f t="shared" si="123"/>
        <v>17.96</v>
      </c>
      <c r="H1359" s="3">
        <f t="shared" si="124"/>
        <v>48.019999999999996</v>
      </c>
      <c r="I1359" s="3">
        <f t="shared" si="125"/>
        <v>15.079999999999998</v>
      </c>
      <c r="J1359" s="3">
        <f t="shared" si="126"/>
        <v>30.92</v>
      </c>
      <c r="K1359" s="191">
        <v>4</v>
      </c>
      <c r="L1359" s="3">
        <v>-7.8</v>
      </c>
      <c r="M1359" s="191">
        <v>8.9</v>
      </c>
      <c r="N1359" s="191">
        <v>-9.4</v>
      </c>
      <c r="O1359" s="191">
        <v>-0.6</v>
      </c>
    </row>
    <row r="1360" spans="2:15" ht="17.25" x14ac:dyDescent="0.35">
      <c r="B1360" s="172">
        <f t="shared" si="128"/>
        <v>1352</v>
      </c>
      <c r="C1360" s="173">
        <v>2</v>
      </c>
      <c r="D1360" s="173">
        <v>26</v>
      </c>
      <c r="E1360" s="174">
        <v>8</v>
      </c>
      <c r="F1360" s="3">
        <f t="shared" si="127"/>
        <v>42.8</v>
      </c>
      <c r="G1360" s="3">
        <f t="shared" si="123"/>
        <v>17.96</v>
      </c>
      <c r="H1360" s="3">
        <f t="shared" si="124"/>
        <v>51.08</v>
      </c>
      <c r="I1360" s="3">
        <f t="shared" si="125"/>
        <v>17.96</v>
      </c>
      <c r="J1360" s="3">
        <f t="shared" si="126"/>
        <v>33.08</v>
      </c>
      <c r="K1360" s="191">
        <v>6</v>
      </c>
      <c r="L1360" s="3">
        <v>-7.8</v>
      </c>
      <c r="M1360" s="191">
        <v>10.6</v>
      </c>
      <c r="N1360" s="191">
        <v>-7.8</v>
      </c>
      <c r="O1360" s="191">
        <v>0.6</v>
      </c>
    </row>
    <row r="1361" spans="2:15" ht="17.25" x14ac:dyDescent="0.35">
      <c r="B1361" s="172">
        <f t="shared" si="128"/>
        <v>1353</v>
      </c>
      <c r="C1361" s="173">
        <v>2</v>
      </c>
      <c r="D1361" s="173">
        <v>26</v>
      </c>
      <c r="E1361" s="174">
        <v>9</v>
      </c>
      <c r="F1361" s="3">
        <f t="shared" si="127"/>
        <v>50</v>
      </c>
      <c r="G1361" s="3">
        <f t="shared" si="123"/>
        <v>17.96</v>
      </c>
      <c r="H1361" s="3">
        <f t="shared" si="124"/>
        <v>60.980000000000004</v>
      </c>
      <c r="I1361" s="3">
        <f t="shared" si="125"/>
        <v>24.08</v>
      </c>
      <c r="J1361" s="3">
        <f t="shared" si="126"/>
        <v>35.06</v>
      </c>
      <c r="K1361" s="191">
        <v>10</v>
      </c>
      <c r="L1361" s="3">
        <v>-7.8</v>
      </c>
      <c r="M1361" s="191">
        <v>16.100000000000001</v>
      </c>
      <c r="N1361" s="191">
        <v>-4.4000000000000004</v>
      </c>
      <c r="O1361" s="191">
        <v>1.7</v>
      </c>
    </row>
    <row r="1362" spans="2:15" ht="17.25" x14ac:dyDescent="0.35">
      <c r="B1362" s="172">
        <f t="shared" si="128"/>
        <v>1354</v>
      </c>
      <c r="C1362" s="173">
        <v>2</v>
      </c>
      <c r="D1362" s="173">
        <v>26</v>
      </c>
      <c r="E1362" s="174">
        <v>10</v>
      </c>
      <c r="F1362" s="3">
        <f t="shared" si="127"/>
        <v>55.400000000000006</v>
      </c>
      <c r="G1362" s="3">
        <f t="shared" si="123"/>
        <v>18.86</v>
      </c>
      <c r="H1362" s="3">
        <f t="shared" si="124"/>
        <v>60.980000000000004</v>
      </c>
      <c r="I1362" s="3">
        <f t="shared" si="125"/>
        <v>26.96</v>
      </c>
      <c r="J1362" s="3">
        <f t="shared" si="126"/>
        <v>35.06</v>
      </c>
      <c r="K1362" s="191">
        <v>13</v>
      </c>
      <c r="L1362" s="3">
        <v>-7.3</v>
      </c>
      <c r="M1362" s="191">
        <v>16.100000000000001</v>
      </c>
      <c r="N1362" s="191">
        <v>-2.8</v>
      </c>
      <c r="O1362" s="191">
        <v>1.7</v>
      </c>
    </row>
    <row r="1363" spans="2:15" ht="17.25" x14ac:dyDescent="0.35">
      <c r="B1363" s="172">
        <f t="shared" si="128"/>
        <v>1355</v>
      </c>
      <c r="C1363" s="173">
        <v>2</v>
      </c>
      <c r="D1363" s="173">
        <v>26</v>
      </c>
      <c r="E1363" s="174">
        <v>11</v>
      </c>
      <c r="F1363" s="3">
        <f t="shared" si="127"/>
        <v>57.2</v>
      </c>
      <c r="G1363" s="3">
        <f t="shared" si="123"/>
        <v>18.86</v>
      </c>
      <c r="H1363" s="3">
        <f t="shared" si="124"/>
        <v>66.02</v>
      </c>
      <c r="I1363" s="3">
        <f t="shared" si="125"/>
        <v>32</v>
      </c>
      <c r="J1363" s="3">
        <f t="shared" si="126"/>
        <v>44.96</v>
      </c>
      <c r="K1363" s="191">
        <v>14</v>
      </c>
      <c r="L1363" s="3">
        <v>-7.3</v>
      </c>
      <c r="M1363" s="191">
        <v>18.899999999999999</v>
      </c>
      <c r="N1363" s="191">
        <v>0</v>
      </c>
      <c r="O1363" s="191">
        <v>7.2</v>
      </c>
    </row>
    <row r="1364" spans="2:15" ht="17.25" x14ac:dyDescent="0.35">
      <c r="B1364" s="172">
        <f t="shared" si="128"/>
        <v>1356</v>
      </c>
      <c r="C1364" s="173">
        <v>2</v>
      </c>
      <c r="D1364" s="173">
        <v>26</v>
      </c>
      <c r="E1364" s="174">
        <v>12</v>
      </c>
      <c r="F1364" s="3">
        <f t="shared" si="127"/>
        <v>62.6</v>
      </c>
      <c r="G1364" s="3">
        <f t="shared" si="123"/>
        <v>19.939999999999998</v>
      </c>
      <c r="H1364" s="3">
        <f t="shared" si="124"/>
        <v>69.98</v>
      </c>
      <c r="I1364" s="3">
        <f t="shared" si="125"/>
        <v>35.06</v>
      </c>
      <c r="J1364" s="3">
        <f t="shared" si="126"/>
        <v>48.019999999999996</v>
      </c>
      <c r="K1364" s="191">
        <v>17</v>
      </c>
      <c r="L1364" s="3">
        <v>-6.7</v>
      </c>
      <c r="M1364" s="191">
        <v>21.1</v>
      </c>
      <c r="N1364" s="191">
        <v>1.7</v>
      </c>
      <c r="O1364" s="191">
        <v>8.9</v>
      </c>
    </row>
    <row r="1365" spans="2:15" ht="17.25" x14ac:dyDescent="0.35">
      <c r="B1365" s="172">
        <f t="shared" si="128"/>
        <v>1357</v>
      </c>
      <c r="C1365" s="173">
        <v>2</v>
      </c>
      <c r="D1365" s="173">
        <v>26</v>
      </c>
      <c r="E1365" s="174">
        <v>13</v>
      </c>
      <c r="F1365" s="3">
        <f t="shared" si="127"/>
        <v>64.400000000000006</v>
      </c>
      <c r="G1365" s="3">
        <f t="shared" si="123"/>
        <v>20.84</v>
      </c>
      <c r="H1365" s="3">
        <f t="shared" si="124"/>
        <v>71.06</v>
      </c>
      <c r="I1365" s="3">
        <f t="shared" si="125"/>
        <v>37.04</v>
      </c>
      <c r="J1365" s="3">
        <f t="shared" si="126"/>
        <v>53.06</v>
      </c>
      <c r="K1365" s="191">
        <v>18</v>
      </c>
      <c r="L1365" s="3">
        <v>-6.2</v>
      </c>
      <c r="M1365" s="191">
        <v>21.7</v>
      </c>
      <c r="N1365" s="191">
        <v>2.8</v>
      </c>
      <c r="O1365" s="191">
        <v>11.7</v>
      </c>
    </row>
    <row r="1366" spans="2:15" ht="17.25" x14ac:dyDescent="0.35">
      <c r="B1366" s="172">
        <f t="shared" si="128"/>
        <v>1358</v>
      </c>
      <c r="C1366" s="173">
        <v>2</v>
      </c>
      <c r="D1366" s="173">
        <v>26</v>
      </c>
      <c r="E1366" s="174">
        <v>14</v>
      </c>
      <c r="F1366" s="3">
        <f t="shared" si="127"/>
        <v>62.6</v>
      </c>
      <c r="G1366" s="3">
        <f t="shared" si="123"/>
        <v>20.84</v>
      </c>
      <c r="H1366" s="3">
        <f t="shared" si="124"/>
        <v>71.960000000000008</v>
      </c>
      <c r="I1366" s="3">
        <f t="shared" si="125"/>
        <v>39.92</v>
      </c>
      <c r="J1366" s="3">
        <f t="shared" si="126"/>
        <v>55.94</v>
      </c>
      <c r="K1366" s="191">
        <v>17</v>
      </c>
      <c r="L1366" s="3">
        <v>-6.2</v>
      </c>
      <c r="M1366" s="191">
        <v>22.2</v>
      </c>
      <c r="N1366" s="191">
        <v>4.4000000000000004</v>
      </c>
      <c r="O1366" s="191">
        <v>13.3</v>
      </c>
    </row>
    <row r="1367" spans="2:15" ht="17.25" x14ac:dyDescent="0.35">
      <c r="B1367" s="172">
        <f t="shared" si="128"/>
        <v>1359</v>
      </c>
      <c r="C1367" s="173">
        <v>2</v>
      </c>
      <c r="D1367" s="173">
        <v>26</v>
      </c>
      <c r="E1367" s="174">
        <v>15</v>
      </c>
      <c r="F1367" s="3">
        <f t="shared" si="127"/>
        <v>62.6</v>
      </c>
      <c r="G1367" s="3">
        <f t="shared" si="123"/>
        <v>19.939999999999998</v>
      </c>
      <c r="H1367" s="3">
        <f t="shared" si="124"/>
        <v>71.960000000000008</v>
      </c>
      <c r="I1367" s="3">
        <f t="shared" si="125"/>
        <v>42.08</v>
      </c>
      <c r="J1367" s="3">
        <f t="shared" si="126"/>
        <v>57.92</v>
      </c>
      <c r="K1367" s="191">
        <v>17</v>
      </c>
      <c r="L1367" s="3">
        <v>-6.7</v>
      </c>
      <c r="M1367" s="191">
        <v>22.2</v>
      </c>
      <c r="N1367" s="191">
        <v>5.6</v>
      </c>
      <c r="O1367" s="191">
        <v>14.4</v>
      </c>
    </row>
    <row r="1368" spans="2:15" ht="17.25" x14ac:dyDescent="0.35">
      <c r="B1368" s="172">
        <f t="shared" si="128"/>
        <v>1360</v>
      </c>
      <c r="C1368" s="173">
        <v>2</v>
      </c>
      <c r="D1368" s="173">
        <v>26</v>
      </c>
      <c r="E1368" s="174">
        <v>16</v>
      </c>
      <c r="F1368" s="3">
        <f t="shared" si="127"/>
        <v>64.400000000000006</v>
      </c>
      <c r="G1368" s="3">
        <f t="shared" si="123"/>
        <v>18.86</v>
      </c>
      <c r="H1368" s="3">
        <f t="shared" si="124"/>
        <v>73.039999999999992</v>
      </c>
      <c r="I1368" s="3">
        <f t="shared" si="125"/>
        <v>41</v>
      </c>
      <c r="J1368" s="3">
        <f t="shared" si="126"/>
        <v>55.040000000000006</v>
      </c>
      <c r="K1368" s="191">
        <v>18</v>
      </c>
      <c r="L1368" s="3">
        <v>-7.3</v>
      </c>
      <c r="M1368" s="191">
        <v>22.8</v>
      </c>
      <c r="N1368" s="191">
        <v>5</v>
      </c>
      <c r="O1368" s="191">
        <v>12.8</v>
      </c>
    </row>
    <row r="1369" spans="2:15" ht="17.25" x14ac:dyDescent="0.35">
      <c r="B1369" s="172">
        <f t="shared" si="128"/>
        <v>1361</v>
      </c>
      <c r="C1369" s="173">
        <v>2</v>
      </c>
      <c r="D1369" s="173">
        <v>26</v>
      </c>
      <c r="E1369" s="174">
        <v>17</v>
      </c>
      <c r="F1369" s="3">
        <f t="shared" si="127"/>
        <v>60.8</v>
      </c>
      <c r="G1369" s="3">
        <f t="shared" ref="G1369:G1432" si="129">(9/5)*L1369+32</f>
        <v>19.939999999999998</v>
      </c>
      <c r="H1369" s="3">
        <f t="shared" ref="H1369:H1432" si="130">(9/5)*M1369+32</f>
        <v>71.06</v>
      </c>
      <c r="I1369" s="3">
        <f t="shared" ref="I1369:I1432" si="131">(9/5)*N1369+32</f>
        <v>41</v>
      </c>
      <c r="J1369" s="3">
        <f t="shared" ref="J1369:J1432" si="132">(9/5)*O1369+32</f>
        <v>53.06</v>
      </c>
      <c r="K1369" s="191">
        <v>16</v>
      </c>
      <c r="L1369" s="3">
        <v>-6.7</v>
      </c>
      <c r="M1369" s="191">
        <v>21.7</v>
      </c>
      <c r="N1369" s="191">
        <v>5</v>
      </c>
      <c r="O1369" s="191">
        <v>11.7</v>
      </c>
    </row>
    <row r="1370" spans="2:15" ht="17.25" x14ac:dyDescent="0.35">
      <c r="B1370" s="172">
        <f t="shared" si="128"/>
        <v>1362</v>
      </c>
      <c r="C1370" s="173">
        <v>2</v>
      </c>
      <c r="D1370" s="173">
        <v>26</v>
      </c>
      <c r="E1370" s="174">
        <v>18</v>
      </c>
      <c r="F1370" s="3">
        <f t="shared" si="127"/>
        <v>53.6</v>
      </c>
      <c r="G1370" s="3">
        <f t="shared" si="129"/>
        <v>18.86</v>
      </c>
      <c r="H1370" s="3">
        <f t="shared" si="130"/>
        <v>66.02</v>
      </c>
      <c r="I1370" s="3">
        <f t="shared" si="131"/>
        <v>35.96</v>
      </c>
      <c r="J1370" s="3">
        <f t="shared" si="132"/>
        <v>53.06</v>
      </c>
      <c r="K1370" s="191">
        <v>12</v>
      </c>
      <c r="L1370" s="3">
        <v>-7.3</v>
      </c>
      <c r="M1370" s="191">
        <v>18.899999999999999</v>
      </c>
      <c r="N1370" s="191">
        <v>2.2000000000000002</v>
      </c>
      <c r="O1370" s="191">
        <v>11.7</v>
      </c>
    </row>
    <row r="1371" spans="2:15" ht="17.25" x14ac:dyDescent="0.35">
      <c r="B1371" s="172">
        <f t="shared" si="128"/>
        <v>1363</v>
      </c>
      <c r="C1371" s="173">
        <v>2</v>
      </c>
      <c r="D1371" s="173">
        <v>26</v>
      </c>
      <c r="E1371" s="174">
        <v>19</v>
      </c>
      <c r="F1371" s="3">
        <f t="shared" si="127"/>
        <v>53.6</v>
      </c>
      <c r="G1371" s="3">
        <f t="shared" si="129"/>
        <v>17.96</v>
      </c>
      <c r="H1371" s="3">
        <f t="shared" si="130"/>
        <v>62.06</v>
      </c>
      <c r="I1371" s="3">
        <f t="shared" si="131"/>
        <v>30.92</v>
      </c>
      <c r="J1371" s="3">
        <f t="shared" si="132"/>
        <v>51.08</v>
      </c>
      <c r="K1371" s="191">
        <v>12</v>
      </c>
      <c r="L1371" s="3">
        <v>-7.8</v>
      </c>
      <c r="M1371" s="191">
        <v>16.7</v>
      </c>
      <c r="N1371" s="191">
        <v>-0.6</v>
      </c>
      <c r="O1371" s="191">
        <v>10.6</v>
      </c>
    </row>
    <row r="1372" spans="2:15" ht="17.25" x14ac:dyDescent="0.35">
      <c r="B1372" s="172">
        <f t="shared" si="128"/>
        <v>1364</v>
      </c>
      <c r="C1372" s="173">
        <v>2</v>
      </c>
      <c r="D1372" s="173">
        <v>26</v>
      </c>
      <c r="E1372" s="174">
        <v>20</v>
      </c>
      <c r="F1372" s="3">
        <f t="shared" si="127"/>
        <v>50</v>
      </c>
      <c r="G1372" s="3">
        <f t="shared" si="129"/>
        <v>17.96</v>
      </c>
      <c r="H1372" s="3">
        <f t="shared" si="130"/>
        <v>57.92</v>
      </c>
      <c r="I1372" s="3">
        <f t="shared" si="131"/>
        <v>30.92</v>
      </c>
      <c r="J1372" s="3">
        <f t="shared" si="132"/>
        <v>50</v>
      </c>
      <c r="K1372" s="191">
        <v>10</v>
      </c>
      <c r="L1372" s="3">
        <v>-7.8</v>
      </c>
      <c r="M1372" s="191">
        <v>14.4</v>
      </c>
      <c r="N1372" s="191">
        <v>-0.6</v>
      </c>
      <c r="O1372" s="191">
        <v>10</v>
      </c>
    </row>
    <row r="1373" spans="2:15" ht="17.25" x14ac:dyDescent="0.35">
      <c r="B1373" s="172">
        <f t="shared" si="128"/>
        <v>1365</v>
      </c>
      <c r="C1373" s="173">
        <v>2</v>
      </c>
      <c r="D1373" s="173">
        <v>26</v>
      </c>
      <c r="E1373" s="174">
        <v>21</v>
      </c>
      <c r="F1373" s="3">
        <f t="shared" si="127"/>
        <v>46.4</v>
      </c>
      <c r="G1373" s="3">
        <f t="shared" si="129"/>
        <v>17.96</v>
      </c>
      <c r="H1373" s="3">
        <f t="shared" si="130"/>
        <v>57.019999999999996</v>
      </c>
      <c r="I1373" s="3">
        <f t="shared" si="131"/>
        <v>28.94</v>
      </c>
      <c r="J1373" s="3">
        <f t="shared" si="132"/>
        <v>44.06</v>
      </c>
      <c r="K1373" s="191">
        <v>8</v>
      </c>
      <c r="L1373" s="3">
        <v>-7.8</v>
      </c>
      <c r="M1373" s="191">
        <v>13.9</v>
      </c>
      <c r="N1373" s="191">
        <v>-1.7</v>
      </c>
      <c r="O1373" s="191">
        <v>6.7</v>
      </c>
    </row>
    <row r="1374" spans="2:15" ht="17.25" x14ac:dyDescent="0.35">
      <c r="B1374" s="172">
        <f t="shared" si="128"/>
        <v>1366</v>
      </c>
      <c r="C1374" s="173">
        <v>2</v>
      </c>
      <c r="D1374" s="173">
        <v>26</v>
      </c>
      <c r="E1374" s="174">
        <v>22</v>
      </c>
      <c r="F1374" s="3">
        <f t="shared" si="127"/>
        <v>48.2</v>
      </c>
      <c r="G1374" s="3">
        <f t="shared" si="129"/>
        <v>17.96</v>
      </c>
      <c r="H1374" s="3">
        <f t="shared" si="130"/>
        <v>55.040000000000006</v>
      </c>
      <c r="I1374" s="3">
        <f t="shared" si="131"/>
        <v>28.04</v>
      </c>
      <c r="J1374" s="3">
        <f t="shared" si="132"/>
        <v>39.019999999999996</v>
      </c>
      <c r="K1374" s="191">
        <v>9</v>
      </c>
      <c r="L1374" s="3">
        <v>-7.8</v>
      </c>
      <c r="M1374" s="191">
        <v>12.8</v>
      </c>
      <c r="N1374" s="191">
        <v>-2.2000000000000002</v>
      </c>
      <c r="O1374" s="191">
        <v>3.9</v>
      </c>
    </row>
    <row r="1375" spans="2:15" ht="17.25" x14ac:dyDescent="0.35">
      <c r="B1375" s="172">
        <f t="shared" si="128"/>
        <v>1367</v>
      </c>
      <c r="C1375" s="173">
        <v>2</v>
      </c>
      <c r="D1375" s="173">
        <v>26</v>
      </c>
      <c r="E1375" s="174">
        <v>23</v>
      </c>
      <c r="F1375" s="3">
        <f t="shared" si="127"/>
        <v>48.2</v>
      </c>
      <c r="G1375" s="3">
        <f t="shared" si="129"/>
        <v>16.88</v>
      </c>
      <c r="H1375" s="3">
        <f t="shared" si="130"/>
        <v>51.08</v>
      </c>
      <c r="I1375" s="3">
        <f t="shared" si="131"/>
        <v>26.96</v>
      </c>
      <c r="J1375" s="3">
        <f t="shared" si="132"/>
        <v>39.019999999999996</v>
      </c>
      <c r="K1375" s="191">
        <v>9</v>
      </c>
      <c r="L1375" s="3">
        <v>-8.4</v>
      </c>
      <c r="M1375" s="191">
        <v>10.6</v>
      </c>
      <c r="N1375" s="191">
        <v>-2.8</v>
      </c>
      <c r="O1375" s="191">
        <v>3.9</v>
      </c>
    </row>
    <row r="1376" spans="2:15" ht="17.25" x14ac:dyDescent="0.35">
      <c r="B1376" s="172">
        <f t="shared" si="128"/>
        <v>1368</v>
      </c>
      <c r="C1376" s="173">
        <v>2</v>
      </c>
      <c r="D1376" s="173">
        <v>26</v>
      </c>
      <c r="E1376" s="174">
        <v>24</v>
      </c>
      <c r="F1376" s="3">
        <f t="shared" si="127"/>
        <v>44.6</v>
      </c>
      <c r="G1376" s="3">
        <f t="shared" si="129"/>
        <v>17.96</v>
      </c>
      <c r="H1376" s="3">
        <f t="shared" si="130"/>
        <v>51.980000000000004</v>
      </c>
      <c r="I1376" s="3">
        <f t="shared" si="131"/>
        <v>24.98</v>
      </c>
      <c r="J1376" s="3">
        <f t="shared" si="132"/>
        <v>33.979999999999997</v>
      </c>
      <c r="K1376" s="191">
        <v>7</v>
      </c>
      <c r="L1376" s="3">
        <v>-7.8</v>
      </c>
      <c r="M1376" s="191">
        <v>11.1</v>
      </c>
      <c r="N1376" s="191">
        <v>-3.9</v>
      </c>
      <c r="O1376" s="191">
        <v>1.1000000000000001</v>
      </c>
    </row>
    <row r="1377" spans="2:15" ht="17.25" x14ac:dyDescent="0.35">
      <c r="B1377" s="172">
        <f t="shared" si="128"/>
        <v>1369</v>
      </c>
      <c r="C1377" s="173">
        <v>2</v>
      </c>
      <c r="D1377" s="173">
        <v>27</v>
      </c>
      <c r="E1377" s="174">
        <v>1</v>
      </c>
      <c r="F1377" s="3">
        <f t="shared" si="127"/>
        <v>46.4</v>
      </c>
      <c r="G1377" s="3">
        <f t="shared" si="129"/>
        <v>16.88</v>
      </c>
      <c r="H1377" s="3">
        <f t="shared" si="130"/>
        <v>50</v>
      </c>
      <c r="I1377" s="3">
        <f t="shared" si="131"/>
        <v>24.08</v>
      </c>
      <c r="J1377" s="3">
        <f t="shared" si="132"/>
        <v>30.92</v>
      </c>
      <c r="K1377" s="191">
        <v>8</v>
      </c>
      <c r="L1377" s="3">
        <v>-8.4</v>
      </c>
      <c r="M1377" s="191">
        <v>10</v>
      </c>
      <c r="N1377" s="191">
        <v>-4.4000000000000004</v>
      </c>
      <c r="O1377" s="191">
        <v>-0.6</v>
      </c>
    </row>
    <row r="1378" spans="2:15" ht="17.25" x14ac:dyDescent="0.35">
      <c r="B1378" s="172">
        <f t="shared" si="128"/>
        <v>1370</v>
      </c>
      <c r="C1378" s="173">
        <v>2</v>
      </c>
      <c r="D1378" s="173">
        <v>27</v>
      </c>
      <c r="E1378" s="174">
        <v>2</v>
      </c>
      <c r="F1378" s="3">
        <f t="shared" si="127"/>
        <v>44.6</v>
      </c>
      <c r="G1378" s="3">
        <f t="shared" si="129"/>
        <v>16.88</v>
      </c>
      <c r="H1378" s="3">
        <f t="shared" si="130"/>
        <v>51.08</v>
      </c>
      <c r="I1378" s="3">
        <f t="shared" si="131"/>
        <v>24.08</v>
      </c>
      <c r="J1378" s="3">
        <f t="shared" si="132"/>
        <v>33.979999999999997</v>
      </c>
      <c r="K1378" s="191">
        <v>7</v>
      </c>
      <c r="L1378" s="3">
        <v>-8.4</v>
      </c>
      <c r="M1378" s="191">
        <v>10.6</v>
      </c>
      <c r="N1378" s="191">
        <v>-4.4000000000000004</v>
      </c>
      <c r="O1378" s="191">
        <v>1.1000000000000001</v>
      </c>
    </row>
    <row r="1379" spans="2:15" ht="17.25" x14ac:dyDescent="0.35">
      <c r="B1379" s="172">
        <f t="shared" si="128"/>
        <v>1371</v>
      </c>
      <c r="C1379" s="173">
        <v>2</v>
      </c>
      <c r="D1379" s="173">
        <v>27</v>
      </c>
      <c r="E1379" s="174">
        <v>3</v>
      </c>
      <c r="F1379" s="3">
        <f t="shared" si="127"/>
        <v>41</v>
      </c>
      <c r="G1379" s="3">
        <f t="shared" si="129"/>
        <v>16.88</v>
      </c>
      <c r="H1379" s="3">
        <f t="shared" si="130"/>
        <v>48.019999999999996</v>
      </c>
      <c r="I1379" s="3">
        <f t="shared" si="131"/>
        <v>24.98</v>
      </c>
      <c r="J1379" s="3">
        <f t="shared" si="132"/>
        <v>35.96</v>
      </c>
      <c r="K1379" s="191">
        <v>5</v>
      </c>
      <c r="L1379" s="3">
        <v>-8.4</v>
      </c>
      <c r="M1379" s="191">
        <v>8.9</v>
      </c>
      <c r="N1379" s="191">
        <v>-3.9</v>
      </c>
      <c r="O1379" s="191">
        <v>2.2000000000000002</v>
      </c>
    </row>
    <row r="1380" spans="2:15" ht="17.25" x14ac:dyDescent="0.35">
      <c r="B1380" s="172">
        <f t="shared" si="128"/>
        <v>1372</v>
      </c>
      <c r="C1380" s="173">
        <v>2</v>
      </c>
      <c r="D1380" s="173">
        <v>27</v>
      </c>
      <c r="E1380" s="174">
        <v>4</v>
      </c>
      <c r="F1380" s="3">
        <f t="shared" si="127"/>
        <v>41</v>
      </c>
      <c r="G1380" s="3">
        <f t="shared" si="129"/>
        <v>14.899999999999999</v>
      </c>
      <c r="H1380" s="3">
        <f t="shared" si="130"/>
        <v>46.94</v>
      </c>
      <c r="I1380" s="3">
        <f t="shared" si="131"/>
        <v>24.98</v>
      </c>
      <c r="J1380" s="3">
        <f t="shared" si="132"/>
        <v>33.979999999999997</v>
      </c>
      <c r="K1380" s="191">
        <v>5</v>
      </c>
      <c r="L1380" s="3">
        <v>-9.5</v>
      </c>
      <c r="M1380" s="191">
        <v>8.3000000000000007</v>
      </c>
      <c r="N1380" s="191">
        <v>-3.9</v>
      </c>
      <c r="O1380" s="191">
        <v>1.1000000000000001</v>
      </c>
    </row>
    <row r="1381" spans="2:15" ht="17.25" x14ac:dyDescent="0.35">
      <c r="B1381" s="172">
        <f t="shared" si="128"/>
        <v>1373</v>
      </c>
      <c r="C1381" s="173">
        <v>2</v>
      </c>
      <c r="D1381" s="173">
        <v>27</v>
      </c>
      <c r="E1381" s="174">
        <v>5</v>
      </c>
      <c r="F1381" s="3">
        <f t="shared" si="127"/>
        <v>41</v>
      </c>
      <c r="G1381" s="3">
        <f t="shared" si="129"/>
        <v>11.84</v>
      </c>
      <c r="H1381" s="3">
        <f t="shared" si="130"/>
        <v>46.94</v>
      </c>
      <c r="I1381" s="3">
        <f t="shared" si="131"/>
        <v>24.98</v>
      </c>
      <c r="J1381" s="3">
        <f t="shared" si="132"/>
        <v>35.06</v>
      </c>
      <c r="K1381" s="191">
        <v>5</v>
      </c>
      <c r="L1381" s="3">
        <v>-11.2</v>
      </c>
      <c r="M1381" s="191">
        <v>8.3000000000000007</v>
      </c>
      <c r="N1381" s="191">
        <v>-3.9</v>
      </c>
      <c r="O1381" s="191">
        <v>1.7</v>
      </c>
    </row>
    <row r="1382" spans="2:15" ht="17.25" x14ac:dyDescent="0.35">
      <c r="B1382" s="172">
        <f t="shared" si="128"/>
        <v>1374</v>
      </c>
      <c r="C1382" s="173">
        <v>2</v>
      </c>
      <c r="D1382" s="173">
        <v>27</v>
      </c>
      <c r="E1382" s="174">
        <v>6</v>
      </c>
      <c r="F1382" s="3">
        <f t="shared" si="127"/>
        <v>39.200000000000003</v>
      </c>
      <c r="G1382" s="3">
        <f t="shared" si="129"/>
        <v>10.940000000000001</v>
      </c>
      <c r="H1382" s="3">
        <f t="shared" si="130"/>
        <v>46.04</v>
      </c>
      <c r="I1382" s="3">
        <f t="shared" si="131"/>
        <v>26.060000000000002</v>
      </c>
      <c r="J1382" s="3">
        <f t="shared" si="132"/>
        <v>33.08</v>
      </c>
      <c r="K1382" s="191">
        <v>4</v>
      </c>
      <c r="L1382" s="3">
        <v>-11.7</v>
      </c>
      <c r="M1382" s="191">
        <v>7.8</v>
      </c>
      <c r="N1382" s="191">
        <v>-3.3</v>
      </c>
      <c r="O1382" s="191">
        <v>0.6</v>
      </c>
    </row>
    <row r="1383" spans="2:15" ht="17.25" x14ac:dyDescent="0.35">
      <c r="B1383" s="172">
        <f t="shared" si="128"/>
        <v>1375</v>
      </c>
      <c r="C1383" s="173">
        <v>2</v>
      </c>
      <c r="D1383" s="173">
        <v>27</v>
      </c>
      <c r="E1383" s="174">
        <v>7</v>
      </c>
      <c r="F1383" s="3">
        <f t="shared" si="127"/>
        <v>37.4</v>
      </c>
      <c r="G1383" s="3">
        <f t="shared" si="129"/>
        <v>7.879999999999999</v>
      </c>
      <c r="H1383" s="3">
        <f t="shared" si="130"/>
        <v>48.019999999999996</v>
      </c>
      <c r="I1383" s="3">
        <f t="shared" si="131"/>
        <v>26.060000000000002</v>
      </c>
      <c r="J1383" s="3">
        <f t="shared" si="132"/>
        <v>33.979999999999997</v>
      </c>
      <c r="K1383" s="191">
        <v>3</v>
      </c>
      <c r="L1383" s="3">
        <v>-13.4</v>
      </c>
      <c r="M1383" s="191">
        <v>8.9</v>
      </c>
      <c r="N1383" s="191">
        <v>-3.3</v>
      </c>
      <c r="O1383" s="191">
        <v>1.1000000000000001</v>
      </c>
    </row>
    <row r="1384" spans="2:15" ht="17.25" x14ac:dyDescent="0.35">
      <c r="B1384" s="172">
        <f t="shared" si="128"/>
        <v>1376</v>
      </c>
      <c r="C1384" s="173">
        <v>2</v>
      </c>
      <c r="D1384" s="173">
        <v>27</v>
      </c>
      <c r="E1384" s="174">
        <v>8</v>
      </c>
      <c r="F1384" s="3">
        <f t="shared" si="127"/>
        <v>41</v>
      </c>
      <c r="G1384" s="3">
        <f t="shared" si="129"/>
        <v>7.879999999999999</v>
      </c>
      <c r="H1384" s="3">
        <f t="shared" si="130"/>
        <v>53.96</v>
      </c>
      <c r="I1384" s="3">
        <f t="shared" si="131"/>
        <v>30.92</v>
      </c>
      <c r="J1384" s="3">
        <f t="shared" si="132"/>
        <v>35.96</v>
      </c>
      <c r="K1384" s="191">
        <v>5</v>
      </c>
      <c r="L1384" s="3">
        <v>-13.4</v>
      </c>
      <c r="M1384" s="191">
        <v>12.2</v>
      </c>
      <c r="N1384" s="191">
        <v>-0.6</v>
      </c>
      <c r="O1384" s="191">
        <v>2.2000000000000002</v>
      </c>
    </row>
    <row r="1385" spans="2:15" ht="17.25" x14ac:dyDescent="0.35">
      <c r="B1385" s="172">
        <f t="shared" si="128"/>
        <v>1377</v>
      </c>
      <c r="C1385" s="173">
        <v>2</v>
      </c>
      <c r="D1385" s="173">
        <v>27</v>
      </c>
      <c r="E1385" s="174">
        <v>9</v>
      </c>
      <c r="F1385" s="3">
        <f t="shared" si="127"/>
        <v>48.2</v>
      </c>
      <c r="G1385" s="3">
        <f t="shared" si="129"/>
        <v>8.9599999999999973</v>
      </c>
      <c r="H1385" s="3">
        <f t="shared" si="130"/>
        <v>60.980000000000004</v>
      </c>
      <c r="I1385" s="3">
        <f t="shared" si="131"/>
        <v>35.96</v>
      </c>
      <c r="J1385" s="3">
        <f t="shared" si="132"/>
        <v>42.980000000000004</v>
      </c>
      <c r="K1385" s="191">
        <v>9</v>
      </c>
      <c r="L1385" s="3">
        <v>-12.8</v>
      </c>
      <c r="M1385" s="191">
        <v>16.100000000000001</v>
      </c>
      <c r="N1385" s="191">
        <v>2.2000000000000002</v>
      </c>
      <c r="O1385" s="191">
        <v>6.1</v>
      </c>
    </row>
    <row r="1386" spans="2:15" ht="17.25" x14ac:dyDescent="0.35">
      <c r="B1386" s="172">
        <f t="shared" si="128"/>
        <v>1378</v>
      </c>
      <c r="C1386" s="173">
        <v>2</v>
      </c>
      <c r="D1386" s="173">
        <v>27</v>
      </c>
      <c r="E1386" s="174">
        <v>10</v>
      </c>
      <c r="F1386" s="3">
        <f t="shared" si="127"/>
        <v>50</v>
      </c>
      <c r="G1386" s="3">
        <f t="shared" si="129"/>
        <v>8.9599999999999973</v>
      </c>
      <c r="H1386" s="3">
        <f t="shared" si="130"/>
        <v>64.94</v>
      </c>
      <c r="I1386" s="3">
        <f t="shared" si="131"/>
        <v>35.96</v>
      </c>
      <c r="J1386" s="3">
        <f t="shared" si="132"/>
        <v>46.94</v>
      </c>
      <c r="K1386" s="191">
        <v>10</v>
      </c>
      <c r="L1386" s="3">
        <v>-12.8</v>
      </c>
      <c r="M1386" s="191">
        <v>18.3</v>
      </c>
      <c r="N1386" s="191">
        <v>2.2000000000000002</v>
      </c>
      <c r="O1386" s="191">
        <v>8.3000000000000007</v>
      </c>
    </row>
    <row r="1387" spans="2:15" ht="17.25" x14ac:dyDescent="0.35">
      <c r="B1387" s="172">
        <f t="shared" si="128"/>
        <v>1379</v>
      </c>
      <c r="C1387" s="173">
        <v>2</v>
      </c>
      <c r="D1387" s="173">
        <v>27</v>
      </c>
      <c r="E1387" s="174">
        <v>11</v>
      </c>
      <c r="F1387" s="3">
        <f t="shared" si="127"/>
        <v>53.6</v>
      </c>
      <c r="G1387" s="3">
        <f t="shared" si="129"/>
        <v>10.940000000000001</v>
      </c>
      <c r="H1387" s="3">
        <f t="shared" si="130"/>
        <v>69.98</v>
      </c>
      <c r="I1387" s="3">
        <f t="shared" si="131"/>
        <v>39.92</v>
      </c>
      <c r="J1387" s="3">
        <f t="shared" si="132"/>
        <v>51.08</v>
      </c>
      <c r="K1387" s="191">
        <v>12</v>
      </c>
      <c r="L1387" s="3">
        <v>-11.7</v>
      </c>
      <c r="M1387" s="191">
        <v>21.1</v>
      </c>
      <c r="N1387" s="191">
        <v>4.4000000000000004</v>
      </c>
      <c r="O1387" s="191">
        <v>10.6</v>
      </c>
    </row>
    <row r="1388" spans="2:15" ht="17.25" x14ac:dyDescent="0.35">
      <c r="B1388" s="172">
        <f t="shared" si="128"/>
        <v>1380</v>
      </c>
      <c r="C1388" s="173">
        <v>2</v>
      </c>
      <c r="D1388" s="173">
        <v>27</v>
      </c>
      <c r="E1388" s="174">
        <v>12</v>
      </c>
      <c r="F1388" s="3">
        <f t="shared" si="127"/>
        <v>57.2</v>
      </c>
      <c r="G1388" s="3">
        <f t="shared" si="129"/>
        <v>14</v>
      </c>
      <c r="H1388" s="3">
        <f t="shared" si="130"/>
        <v>71.06</v>
      </c>
      <c r="I1388" s="3">
        <f t="shared" si="131"/>
        <v>44.96</v>
      </c>
      <c r="J1388" s="3">
        <f t="shared" si="132"/>
        <v>50</v>
      </c>
      <c r="K1388" s="191">
        <v>14</v>
      </c>
      <c r="L1388" s="3">
        <v>-10</v>
      </c>
      <c r="M1388" s="191">
        <v>21.7</v>
      </c>
      <c r="N1388" s="191">
        <v>7.2</v>
      </c>
      <c r="O1388" s="191">
        <v>10</v>
      </c>
    </row>
    <row r="1389" spans="2:15" ht="17.25" x14ac:dyDescent="0.35">
      <c r="B1389" s="172">
        <f t="shared" si="128"/>
        <v>1381</v>
      </c>
      <c r="C1389" s="173">
        <v>2</v>
      </c>
      <c r="D1389" s="173">
        <v>27</v>
      </c>
      <c r="E1389" s="174">
        <v>13</v>
      </c>
      <c r="F1389" s="3">
        <f t="shared" si="127"/>
        <v>57.2</v>
      </c>
      <c r="G1389" s="3">
        <f t="shared" si="129"/>
        <v>15.98</v>
      </c>
      <c r="H1389" s="3">
        <f t="shared" si="130"/>
        <v>73.039999999999992</v>
      </c>
      <c r="I1389" s="3">
        <f t="shared" si="131"/>
        <v>50</v>
      </c>
      <c r="J1389" s="3">
        <f t="shared" si="132"/>
        <v>51.08</v>
      </c>
      <c r="K1389" s="191">
        <v>14</v>
      </c>
      <c r="L1389" s="3">
        <v>-8.9</v>
      </c>
      <c r="M1389" s="191">
        <v>22.8</v>
      </c>
      <c r="N1389" s="191">
        <v>10</v>
      </c>
      <c r="O1389" s="191">
        <v>10.6</v>
      </c>
    </row>
    <row r="1390" spans="2:15" ht="17.25" x14ac:dyDescent="0.35">
      <c r="B1390" s="172">
        <f t="shared" si="128"/>
        <v>1382</v>
      </c>
      <c r="C1390" s="173">
        <v>2</v>
      </c>
      <c r="D1390" s="173">
        <v>27</v>
      </c>
      <c r="E1390" s="174">
        <v>14</v>
      </c>
      <c r="F1390" s="3">
        <f t="shared" si="127"/>
        <v>57.2</v>
      </c>
      <c r="G1390" s="3">
        <f t="shared" si="129"/>
        <v>16.88</v>
      </c>
      <c r="H1390" s="3">
        <f t="shared" si="130"/>
        <v>73.94</v>
      </c>
      <c r="I1390" s="3">
        <f t="shared" si="131"/>
        <v>50</v>
      </c>
      <c r="J1390" s="3">
        <f t="shared" si="132"/>
        <v>51.980000000000004</v>
      </c>
      <c r="K1390" s="191">
        <v>14</v>
      </c>
      <c r="L1390" s="3">
        <v>-8.4</v>
      </c>
      <c r="M1390" s="191">
        <v>23.3</v>
      </c>
      <c r="N1390" s="191">
        <v>10</v>
      </c>
      <c r="O1390" s="191">
        <v>11.1</v>
      </c>
    </row>
    <row r="1391" spans="2:15" ht="17.25" x14ac:dyDescent="0.35">
      <c r="B1391" s="172">
        <f t="shared" si="128"/>
        <v>1383</v>
      </c>
      <c r="C1391" s="173">
        <v>2</v>
      </c>
      <c r="D1391" s="173">
        <v>27</v>
      </c>
      <c r="E1391" s="174">
        <v>15</v>
      </c>
      <c r="F1391" s="3">
        <f t="shared" si="127"/>
        <v>57.2</v>
      </c>
      <c r="G1391" s="3">
        <f t="shared" si="129"/>
        <v>17.96</v>
      </c>
      <c r="H1391" s="3">
        <f t="shared" si="130"/>
        <v>75.02</v>
      </c>
      <c r="I1391" s="3">
        <f t="shared" si="131"/>
        <v>51.08</v>
      </c>
      <c r="J1391" s="3">
        <f t="shared" si="132"/>
        <v>53.96</v>
      </c>
      <c r="K1391" s="191">
        <v>14</v>
      </c>
      <c r="L1391" s="3">
        <v>-7.8</v>
      </c>
      <c r="M1391" s="191">
        <v>23.9</v>
      </c>
      <c r="N1391" s="191">
        <v>10.6</v>
      </c>
      <c r="O1391" s="191">
        <v>12.2</v>
      </c>
    </row>
    <row r="1392" spans="2:15" ht="17.25" x14ac:dyDescent="0.35">
      <c r="B1392" s="172">
        <f t="shared" si="128"/>
        <v>1384</v>
      </c>
      <c r="C1392" s="173">
        <v>2</v>
      </c>
      <c r="D1392" s="173">
        <v>27</v>
      </c>
      <c r="E1392" s="174">
        <v>16</v>
      </c>
      <c r="F1392" s="3">
        <f t="shared" si="127"/>
        <v>55.400000000000006</v>
      </c>
      <c r="G1392" s="3">
        <f t="shared" si="129"/>
        <v>17.96</v>
      </c>
      <c r="H1392" s="3">
        <f t="shared" si="130"/>
        <v>75.92</v>
      </c>
      <c r="I1392" s="3">
        <f t="shared" si="131"/>
        <v>51.08</v>
      </c>
      <c r="J1392" s="3">
        <f t="shared" si="132"/>
        <v>50</v>
      </c>
      <c r="K1392" s="191">
        <v>13</v>
      </c>
      <c r="L1392" s="3">
        <v>-7.8</v>
      </c>
      <c r="M1392" s="191">
        <v>24.4</v>
      </c>
      <c r="N1392" s="191">
        <v>10.6</v>
      </c>
      <c r="O1392" s="191">
        <v>10</v>
      </c>
    </row>
    <row r="1393" spans="2:15" ht="17.25" x14ac:dyDescent="0.35">
      <c r="B1393" s="172">
        <f t="shared" si="128"/>
        <v>1385</v>
      </c>
      <c r="C1393" s="173">
        <v>2</v>
      </c>
      <c r="D1393" s="173">
        <v>27</v>
      </c>
      <c r="E1393" s="174">
        <v>17</v>
      </c>
      <c r="F1393" s="3">
        <f t="shared" si="127"/>
        <v>55.400000000000006</v>
      </c>
      <c r="G1393" s="3">
        <f t="shared" si="129"/>
        <v>16.88</v>
      </c>
      <c r="H1393" s="3">
        <f t="shared" si="130"/>
        <v>73.039999999999992</v>
      </c>
      <c r="I1393" s="3">
        <f t="shared" si="131"/>
        <v>51.08</v>
      </c>
      <c r="J1393" s="3">
        <f t="shared" si="132"/>
        <v>51.08</v>
      </c>
      <c r="K1393" s="191">
        <v>13</v>
      </c>
      <c r="L1393" s="3">
        <v>-8.4</v>
      </c>
      <c r="M1393" s="191">
        <v>22.8</v>
      </c>
      <c r="N1393" s="191">
        <v>10.6</v>
      </c>
      <c r="O1393" s="191">
        <v>10.6</v>
      </c>
    </row>
    <row r="1394" spans="2:15" ht="17.25" x14ac:dyDescent="0.35">
      <c r="B1394" s="172">
        <f t="shared" si="128"/>
        <v>1386</v>
      </c>
      <c r="C1394" s="173">
        <v>2</v>
      </c>
      <c r="D1394" s="173">
        <v>27</v>
      </c>
      <c r="E1394" s="174">
        <v>18</v>
      </c>
      <c r="F1394" s="3">
        <f t="shared" si="127"/>
        <v>51.8</v>
      </c>
      <c r="G1394" s="3">
        <f t="shared" si="129"/>
        <v>14</v>
      </c>
      <c r="H1394" s="3">
        <f t="shared" si="130"/>
        <v>69.080000000000013</v>
      </c>
      <c r="I1394" s="3">
        <f t="shared" si="131"/>
        <v>46.04</v>
      </c>
      <c r="J1394" s="3">
        <f t="shared" si="132"/>
        <v>46.04</v>
      </c>
      <c r="K1394" s="191">
        <v>11</v>
      </c>
      <c r="L1394" s="3">
        <v>-10</v>
      </c>
      <c r="M1394" s="191">
        <v>20.6</v>
      </c>
      <c r="N1394" s="191">
        <v>7.8</v>
      </c>
      <c r="O1394" s="191">
        <v>7.8</v>
      </c>
    </row>
    <row r="1395" spans="2:15" ht="17.25" x14ac:dyDescent="0.35">
      <c r="B1395" s="172">
        <f t="shared" si="128"/>
        <v>1387</v>
      </c>
      <c r="C1395" s="173">
        <v>2</v>
      </c>
      <c r="D1395" s="173">
        <v>27</v>
      </c>
      <c r="E1395" s="174">
        <v>19</v>
      </c>
      <c r="F1395" s="3">
        <f t="shared" si="127"/>
        <v>46.4</v>
      </c>
      <c r="G1395" s="3">
        <f t="shared" si="129"/>
        <v>11.84</v>
      </c>
      <c r="H1395" s="3">
        <f t="shared" si="130"/>
        <v>66.02</v>
      </c>
      <c r="I1395" s="3">
        <f t="shared" si="131"/>
        <v>42.08</v>
      </c>
      <c r="J1395" s="3">
        <f t="shared" si="132"/>
        <v>44.06</v>
      </c>
      <c r="K1395" s="191">
        <v>8</v>
      </c>
      <c r="L1395" s="3">
        <v>-11.2</v>
      </c>
      <c r="M1395" s="191">
        <v>18.899999999999999</v>
      </c>
      <c r="N1395" s="191">
        <v>5.6</v>
      </c>
      <c r="O1395" s="191">
        <v>6.7</v>
      </c>
    </row>
    <row r="1396" spans="2:15" ht="17.25" x14ac:dyDescent="0.35">
      <c r="B1396" s="172">
        <f t="shared" si="128"/>
        <v>1388</v>
      </c>
      <c r="C1396" s="173">
        <v>2</v>
      </c>
      <c r="D1396" s="173">
        <v>27</v>
      </c>
      <c r="E1396" s="174">
        <v>20</v>
      </c>
      <c r="F1396" s="3">
        <f t="shared" si="127"/>
        <v>39.200000000000003</v>
      </c>
      <c r="G1396" s="3">
        <f t="shared" si="129"/>
        <v>8.9599999999999973</v>
      </c>
      <c r="H1396" s="3">
        <f t="shared" si="130"/>
        <v>60.980000000000004</v>
      </c>
      <c r="I1396" s="3">
        <f t="shared" si="131"/>
        <v>39.019999999999996</v>
      </c>
      <c r="J1396" s="3">
        <f t="shared" si="132"/>
        <v>42.08</v>
      </c>
      <c r="K1396" s="191">
        <v>4</v>
      </c>
      <c r="L1396" s="3">
        <v>-12.8</v>
      </c>
      <c r="M1396" s="191">
        <v>16.100000000000001</v>
      </c>
      <c r="N1396" s="191">
        <v>3.9</v>
      </c>
      <c r="O1396" s="191">
        <v>5.6</v>
      </c>
    </row>
    <row r="1397" spans="2:15" ht="17.25" x14ac:dyDescent="0.35">
      <c r="B1397" s="172">
        <f t="shared" si="128"/>
        <v>1389</v>
      </c>
      <c r="C1397" s="173">
        <v>2</v>
      </c>
      <c r="D1397" s="173">
        <v>27</v>
      </c>
      <c r="E1397" s="174">
        <v>21</v>
      </c>
      <c r="F1397" s="3">
        <f t="shared" si="127"/>
        <v>39.200000000000003</v>
      </c>
      <c r="G1397" s="3">
        <f t="shared" si="129"/>
        <v>8.9599999999999973</v>
      </c>
      <c r="H1397" s="3">
        <f t="shared" si="130"/>
        <v>59</v>
      </c>
      <c r="I1397" s="3">
        <f t="shared" si="131"/>
        <v>33.979999999999997</v>
      </c>
      <c r="J1397" s="3">
        <f t="shared" si="132"/>
        <v>42.08</v>
      </c>
      <c r="K1397" s="191">
        <v>4</v>
      </c>
      <c r="L1397" s="3">
        <v>-12.8</v>
      </c>
      <c r="M1397" s="191">
        <v>15</v>
      </c>
      <c r="N1397" s="191">
        <v>1.1000000000000001</v>
      </c>
      <c r="O1397" s="191">
        <v>5.6</v>
      </c>
    </row>
    <row r="1398" spans="2:15" ht="17.25" x14ac:dyDescent="0.35">
      <c r="B1398" s="172">
        <f t="shared" si="128"/>
        <v>1390</v>
      </c>
      <c r="C1398" s="173">
        <v>2</v>
      </c>
      <c r="D1398" s="173">
        <v>27</v>
      </c>
      <c r="E1398" s="174">
        <v>22</v>
      </c>
      <c r="F1398" s="3">
        <f t="shared" si="127"/>
        <v>35.6</v>
      </c>
      <c r="G1398" s="3">
        <f t="shared" si="129"/>
        <v>8.9599999999999973</v>
      </c>
      <c r="H1398" s="3">
        <f t="shared" si="130"/>
        <v>57.019999999999996</v>
      </c>
      <c r="I1398" s="3">
        <f t="shared" si="131"/>
        <v>35.06</v>
      </c>
      <c r="J1398" s="3">
        <f t="shared" si="132"/>
        <v>41</v>
      </c>
      <c r="K1398" s="191">
        <v>2</v>
      </c>
      <c r="L1398" s="3">
        <v>-12.8</v>
      </c>
      <c r="M1398" s="191">
        <v>13.9</v>
      </c>
      <c r="N1398" s="191">
        <v>1.7</v>
      </c>
      <c r="O1398" s="191">
        <v>5</v>
      </c>
    </row>
    <row r="1399" spans="2:15" ht="17.25" x14ac:dyDescent="0.35">
      <c r="B1399" s="172">
        <f t="shared" si="128"/>
        <v>1391</v>
      </c>
      <c r="C1399" s="173">
        <v>2</v>
      </c>
      <c r="D1399" s="173">
        <v>27</v>
      </c>
      <c r="E1399" s="174">
        <v>23</v>
      </c>
      <c r="F1399" s="3">
        <f t="shared" si="127"/>
        <v>35.6</v>
      </c>
      <c r="G1399" s="3">
        <f t="shared" si="129"/>
        <v>7.879999999999999</v>
      </c>
      <c r="H1399" s="3">
        <f t="shared" si="130"/>
        <v>55.94</v>
      </c>
      <c r="I1399" s="3">
        <f t="shared" si="131"/>
        <v>35.06</v>
      </c>
      <c r="J1399" s="3">
        <f t="shared" si="132"/>
        <v>35.96</v>
      </c>
      <c r="K1399" s="191">
        <v>2</v>
      </c>
      <c r="L1399" s="3">
        <v>-13.4</v>
      </c>
      <c r="M1399" s="191">
        <v>13.3</v>
      </c>
      <c r="N1399" s="191">
        <v>1.7</v>
      </c>
      <c r="O1399" s="191">
        <v>2.2000000000000002</v>
      </c>
    </row>
    <row r="1400" spans="2:15" ht="17.25" x14ac:dyDescent="0.35">
      <c r="B1400" s="172">
        <f t="shared" si="128"/>
        <v>1392</v>
      </c>
      <c r="C1400" s="173">
        <v>2</v>
      </c>
      <c r="D1400" s="173">
        <v>27</v>
      </c>
      <c r="E1400" s="174">
        <v>24</v>
      </c>
      <c r="F1400" s="3">
        <f t="shared" si="127"/>
        <v>35.6</v>
      </c>
      <c r="G1400" s="3">
        <f t="shared" si="129"/>
        <v>7.879999999999999</v>
      </c>
      <c r="H1400" s="3">
        <f t="shared" si="130"/>
        <v>53.06</v>
      </c>
      <c r="I1400" s="3">
        <f t="shared" si="131"/>
        <v>30.92</v>
      </c>
      <c r="J1400" s="3">
        <f t="shared" si="132"/>
        <v>35.96</v>
      </c>
      <c r="K1400" s="191">
        <v>2</v>
      </c>
      <c r="L1400" s="3">
        <v>-13.4</v>
      </c>
      <c r="M1400" s="191">
        <v>11.7</v>
      </c>
      <c r="N1400" s="191">
        <v>-0.6</v>
      </c>
      <c r="O1400" s="191">
        <v>2.2000000000000002</v>
      </c>
    </row>
    <row r="1401" spans="2:15" ht="17.25" x14ac:dyDescent="0.35">
      <c r="B1401" s="172">
        <f t="shared" si="128"/>
        <v>1393</v>
      </c>
      <c r="C1401" s="173">
        <v>2</v>
      </c>
      <c r="D1401" s="173">
        <v>28</v>
      </c>
      <c r="E1401" s="174">
        <v>1</v>
      </c>
      <c r="F1401" s="3">
        <f t="shared" si="127"/>
        <v>32</v>
      </c>
      <c r="G1401" s="3">
        <f t="shared" si="129"/>
        <v>6.98</v>
      </c>
      <c r="H1401" s="3">
        <f t="shared" si="130"/>
        <v>55.040000000000006</v>
      </c>
      <c r="I1401" s="3">
        <f t="shared" si="131"/>
        <v>30.02</v>
      </c>
      <c r="J1401" s="3">
        <f t="shared" si="132"/>
        <v>33.979999999999997</v>
      </c>
      <c r="K1401" s="191">
        <v>0</v>
      </c>
      <c r="L1401" s="3">
        <v>-13.9</v>
      </c>
      <c r="M1401" s="191">
        <v>12.8</v>
      </c>
      <c r="N1401" s="191">
        <v>-1.1000000000000001</v>
      </c>
      <c r="O1401" s="191">
        <v>1.1000000000000001</v>
      </c>
    </row>
    <row r="1402" spans="2:15" ht="17.25" x14ac:dyDescent="0.35">
      <c r="B1402" s="172">
        <f t="shared" si="128"/>
        <v>1394</v>
      </c>
      <c r="C1402" s="173">
        <v>2</v>
      </c>
      <c r="D1402" s="173">
        <v>28</v>
      </c>
      <c r="E1402" s="174">
        <v>2</v>
      </c>
      <c r="F1402" s="3">
        <f t="shared" si="127"/>
        <v>32</v>
      </c>
      <c r="G1402" s="3">
        <f t="shared" si="129"/>
        <v>5.8999999999999986</v>
      </c>
      <c r="H1402" s="3">
        <f t="shared" si="130"/>
        <v>53.06</v>
      </c>
      <c r="I1402" s="3">
        <f t="shared" si="131"/>
        <v>28.94</v>
      </c>
      <c r="J1402" s="3">
        <f t="shared" si="132"/>
        <v>30.92</v>
      </c>
      <c r="K1402" s="191">
        <v>0</v>
      </c>
      <c r="L1402" s="3">
        <v>-14.5</v>
      </c>
      <c r="M1402" s="191">
        <v>11.7</v>
      </c>
      <c r="N1402" s="191">
        <v>-1.7</v>
      </c>
      <c r="O1402" s="191">
        <v>-0.6</v>
      </c>
    </row>
    <row r="1403" spans="2:15" ht="17.25" x14ac:dyDescent="0.35">
      <c r="B1403" s="172">
        <f t="shared" si="128"/>
        <v>1395</v>
      </c>
      <c r="C1403" s="173">
        <v>2</v>
      </c>
      <c r="D1403" s="173">
        <v>28</v>
      </c>
      <c r="E1403" s="174">
        <v>3</v>
      </c>
      <c r="F1403" s="3">
        <f t="shared" si="127"/>
        <v>32</v>
      </c>
      <c r="G1403" s="3">
        <f t="shared" si="129"/>
        <v>5</v>
      </c>
      <c r="H1403" s="3">
        <f t="shared" si="130"/>
        <v>51.980000000000004</v>
      </c>
      <c r="I1403" s="3">
        <f t="shared" si="131"/>
        <v>26.96</v>
      </c>
      <c r="J1403" s="3">
        <f t="shared" si="132"/>
        <v>30.02</v>
      </c>
      <c r="K1403" s="191">
        <v>0</v>
      </c>
      <c r="L1403" s="3">
        <v>-15</v>
      </c>
      <c r="M1403" s="191">
        <v>11.1</v>
      </c>
      <c r="N1403" s="191">
        <v>-2.8</v>
      </c>
      <c r="O1403" s="191">
        <v>-1.1000000000000001</v>
      </c>
    </row>
    <row r="1404" spans="2:15" ht="17.25" x14ac:dyDescent="0.35">
      <c r="B1404" s="172">
        <f t="shared" si="128"/>
        <v>1396</v>
      </c>
      <c r="C1404" s="173">
        <v>2</v>
      </c>
      <c r="D1404" s="173">
        <v>28</v>
      </c>
      <c r="E1404" s="174">
        <v>4</v>
      </c>
      <c r="F1404" s="3">
        <f t="shared" si="127"/>
        <v>30.2</v>
      </c>
      <c r="G1404" s="3">
        <f t="shared" si="129"/>
        <v>3.9200000000000017</v>
      </c>
      <c r="H1404" s="3">
        <f t="shared" si="130"/>
        <v>48.019999999999996</v>
      </c>
      <c r="I1404" s="3">
        <f t="shared" si="131"/>
        <v>24.98</v>
      </c>
      <c r="J1404" s="3">
        <f t="shared" si="132"/>
        <v>28.94</v>
      </c>
      <c r="K1404" s="191">
        <v>-1</v>
      </c>
      <c r="L1404" s="3">
        <v>-15.6</v>
      </c>
      <c r="M1404" s="191">
        <v>8.9</v>
      </c>
      <c r="N1404" s="191">
        <v>-3.9</v>
      </c>
      <c r="O1404" s="191">
        <v>-1.7</v>
      </c>
    </row>
    <row r="1405" spans="2:15" ht="17.25" x14ac:dyDescent="0.35">
      <c r="B1405" s="172">
        <f t="shared" si="128"/>
        <v>1397</v>
      </c>
      <c r="C1405" s="173">
        <v>2</v>
      </c>
      <c r="D1405" s="173">
        <v>28</v>
      </c>
      <c r="E1405" s="174">
        <v>5</v>
      </c>
      <c r="F1405" s="3">
        <f t="shared" si="127"/>
        <v>30.2</v>
      </c>
      <c r="G1405" s="3">
        <f t="shared" si="129"/>
        <v>3.9200000000000017</v>
      </c>
      <c r="H1405" s="3">
        <f t="shared" si="130"/>
        <v>48.92</v>
      </c>
      <c r="I1405" s="3">
        <f t="shared" si="131"/>
        <v>24.98</v>
      </c>
      <c r="J1405" s="3">
        <f t="shared" si="132"/>
        <v>26.060000000000002</v>
      </c>
      <c r="K1405" s="191">
        <v>-1</v>
      </c>
      <c r="L1405" s="3">
        <v>-15.6</v>
      </c>
      <c r="M1405" s="191">
        <v>9.4</v>
      </c>
      <c r="N1405" s="191">
        <v>-3.9</v>
      </c>
      <c r="O1405" s="191">
        <v>-3.3</v>
      </c>
    </row>
    <row r="1406" spans="2:15" ht="17.25" x14ac:dyDescent="0.35">
      <c r="B1406" s="172">
        <f t="shared" si="128"/>
        <v>1398</v>
      </c>
      <c r="C1406" s="173">
        <v>2</v>
      </c>
      <c r="D1406" s="173">
        <v>28</v>
      </c>
      <c r="E1406" s="174">
        <v>6</v>
      </c>
      <c r="F1406" s="3">
        <f t="shared" si="127"/>
        <v>26.6</v>
      </c>
      <c r="G1406" s="3">
        <f t="shared" si="129"/>
        <v>3.9200000000000017</v>
      </c>
      <c r="H1406" s="3">
        <f t="shared" si="130"/>
        <v>48.92</v>
      </c>
      <c r="I1406" s="3">
        <f t="shared" si="131"/>
        <v>24.08</v>
      </c>
      <c r="J1406" s="3">
        <f t="shared" si="132"/>
        <v>28.94</v>
      </c>
      <c r="K1406" s="191">
        <v>-3</v>
      </c>
      <c r="L1406" s="3">
        <v>-15.6</v>
      </c>
      <c r="M1406" s="191">
        <v>9.4</v>
      </c>
      <c r="N1406" s="191">
        <v>-4.4000000000000004</v>
      </c>
      <c r="O1406" s="191">
        <v>-1.7</v>
      </c>
    </row>
    <row r="1407" spans="2:15" ht="17.25" x14ac:dyDescent="0.35">
      <c r="B1407" s="172">
        <f t="shared" si="128"/>
        <v>1399</v>
      </c>
      <c r="C1407" s="173">
        <v>2</v>
      </c>
      <c r="D1407" s="173">
        <v>28</v>
      </c>
      <c r="E1407" s="174">
        <v>7</v>
      </c>
      <c r="F1407" s="3">
        <f t="shared" si="127"/>
        <v>26.6</v>
      </c>
      <c r="G1407" s="3">
        <f t="shared" si="129"/>
        <v>5</v>
      </c>
      <c r="H1407" s="3">
        <f t="shared" si="130"/>
        <v>51.980000000000004</v>
      </c>
      <c r="I1407" s="3">
        <f t="shared" si="131"/>
        <v>23</v>
      </c>
      <c r="J1407" s="3">
        <f t="shared" si="132"/>
        <v>30.02</v>
      </c>
      <c r="K1407" s="191">
        <v>-3</v>
      </c>
      <c r="L1407" s="3">
        <v>-15</v>
      </c>
      <c r="M1407" s="191">
        <v>11.1</v>
      </c>
      <c r="N1407" s="191">
        <v>-5</v>
      </c>
      <c r="O1407" s="191">
        <v>-1.1000000000000001</v>
      </c>
    </row>
    <row r="1408" spans="2:15" ht="17.25" x14ac:dyDescent="0.35">
      <c r="B1408" s="172">
        <f t="shared" si="128"/>
        <v>1400</v>
      </c>
      <c r="C1408" s="173">
        <v>2</v>
      </c>
      <c r="D1408" s="173">
        <v>28</v>
      </c>
      <c r="E1408" s="174">
        <v>8</v>
      </c>
      <c r="F1408" s="3">
        <f t="shared" si="127"/>
        <v>30.2</v>
      </c>
      <c r="G1408" s="3">
        <f t="shared" si="129"/>
        <v>6.98</v>
      </c>
      <c r="H1408" s="3">
        <f t="shared" si="130"/>
        <v>57.019999999999996</v>
      </c>
      <c r="I1408" s="3">
        <f t="shared" si="131"/>
        <v>26.96</v>
      </c>
      <c r="J1408" s="3">
        <f t="shared" si="132"/>
        <v>35.06</v>
      </c>
      <c r="K1408" s="191">
        <v>-1</v>
      </c>
      <c r="L1408" s="3">
        <v>-13.9</v>
      </c>
      <c r="M1408" s="191">
        <v>13.9</v>
      </c>
      <c r="N1408" s="191">
        <v>-2.8</v>
      </c>
      <c r="O1408" s="191">
        <v>1.7</v>
      </c>
    </row>
    <row r="1409" spans="2:15" ht="17.25" x14ac:dyDescent="0.35">
      <c r="B1409" s="172">
        <f t="shared" si="128"/>
        <v>1401</v>
      </c>
      <c r="C1409" s="173">
        <v>2</v>
      </c>
      <c r="D1409" s="173">
        <v>28</v>
      </c>
      <c r="E1409" s="174">
        <v>9</v>
      </c>
      <c r="F1409" s="3">
        <f t="shared" si="127"/>
        <v>33.799999999999997</v>
      </c>
      <c r="G1409" s="3">
        <f t="shared" si="129"/>
        <v>7.879999999999999</v>
      </c>
      <c r="H1409" s="3">
        <f t="shared" si="130"/>
        <v>64.039999999999992</v>
      </c>
      <c r="I1409" s="3">
        <f t="shared" si="131"/>
        <v>35.06</v>
      </c>
      <c r="J1409" s="3">
        <f t="shared" si="132"/>
        <v>41</v>
      </c>
      <c r="K1409" s="191">
        <v>1</v>
      </c>
      <c r="L1409" s="3">
        <v>-13.4</v>
      </c>
      <c r="M1409" s="191">
        <v>17.8</v>
      </c>
      <c r="N1409" s="191">
        <v>1.7</v>
      </c>
      <c r="O1409" s="191">
        <v>5</v>
      </c>
    </row>
    <row r="1410" spans="2:15" ht="17.25" x14ac:dyDescent="0.35">
      <c r="B1410" s="172">
        <f t="shared" si="128"/>
        <v>1402</v>
      </c>
      <c r="C1410" s="173">
        <v>2</v>
      </c>
      <c r="D1410" s="173">
        <v>28</v>
      </c>
      <c r="E1410" s="174">
        <v>10</v>
      </c>
      <c r="F1410" s="3">
        <f t="shared" si="127"/>
        <v>35.6</v>
      </c>
      <c r="G1410" s="3">
        <f t="shared" si="129"/>
        <v>9.86</v>
      </c>
      <c r="H1410" s="3">
        <f t="shared" si="130"/>
        <v>66.02</v>
      </c>
      <c r="I1410" s="3">
        <f t="shared" si="131"/>
        <v>42.980000000000004</v>
      </c>
      <c r="J1410" s="3">
        <f t="shared" si="132"/>
        <v>44.06</v>
      </c>
      <c r="K1410" s="191">
        <v>2</v>
      </c>
      <c r="L1410" s="3">
        <v>-12.3</v>
      </c>
      <c r="M1410" s="191">
        <v>18.899999999999999</v>
      </c>
      <c r="N1410" s="191">
        <v>6.1</v>
      </c>
      <c r="O1410" s="191">
        <v>6.7</v>
      </c>
    </row>
    <row r="1411" spans="2:15" ht="17.25" x14ac:dyDescent="0.35">
      <c r="B1411" s="172">
        <f t="shared" si="128"/>
        <v>1403</v>
      </c>
      <c r="C1411" s="173">
        <v>2</v>
      </c>
      <c r="D1411" s="173">
        <v>28</v>
      </c>
      <c r="E1411" s="174">
        <v>11</v>
      </c>
      <c r="F1411" s="3">
        <f t="shared" si="127"/>
        <v>39.200000000000003</v>
      </c>
      <c r="G1411" s="3">
        <f t="shared" si="129"/>
        <v>11.84</v>
      </c>
      <c r="H1411" s="3">
        <f t="shared" si="130"/>
        <v>66.92</v>
      </c>
      <c r="I1411" s="3">
        <f t="shared" si="131"/>
        <v>46.94</v>
      </c>
      <c r="J1411" s="3">
        <f t="shared" si="132"/>
        <v>46.04</v>
      </c>
      <c r="K1411" s="191">
        <v>4</v>
      </c>
      <c r="L1411" s="3">
        <v>-11.2</v>
      </c>
      <c r="M1411" s="191">
        <v>19.399999999999999</v>
      </c>
      <c r="N1411" s="191">
        <v>8.3000000000000007</v>
      </c>
      <c r="O1411" s="191">
        <v>7.8</v>
      </c>
    </row>
    <row r="1412" spans="2:15" ht="17.25" x14ac:dyDescent="0.35">
      <c r="B1412" s="172">
        <f t="shared" si="128"/>
        <v>1404</v>
      </c>
      <c r="C1412" s="173">
        <v>2</v>
      </c>
      <c r="D1412" s="173">
        <v>28</v>
      </c>
      <c r="E1412" s="174">
        <v>12</v>
      </c>
      <c r="F1412" s="3">
        <f t="shared" si="127"/>
        <v>41</v>
      </c>
      <c r="G1412" s="3">
        <f t="shared" si="129"/>
        <v>12.920000000000002</v>
      </c>
      <c r="H1412" s="3">
        <f t="shared" si="130"/>
        <v>69.080000000000013</v>
      </c>
      <c r="I1412" s="3">
        <f t="shared" si="131"/>
        <v>53.06</v>
      </c>
      <c r="J1412" s="3">
        <f t="shared" si="132"/>
        <v>48.92</v>
      </c>
      <c r="K1412" s="191">
        <v>5</v>
      </c>
      <c r="L1412" s="3">
        <v>-10.6</v>
      </c>
      <c r="M1412" s="191">
        <v>20.6</v>
      </c>
      <c r="N1412" s="191">
        <v>11.7</v>
      </c>
      <c r="O1412" s="191">
        <v>9.4</v>
      </c>
    </row>
    <row r="1413" spans="2:15" ht="17.25" x14ac:dyDescent="0.35">
      <c r="B1413" s="172">
        <f t="shared" si="128"/>
        <v>1405</v>
      </c>
      <c r="C1413" s="173">
        <v>2</v>
      </c>
      <c r="D1413" s="173">
        <v>28</v>
      </c>
      <c r="E1413" s="174">
        <v>13</v>
      </c>
      <c r="F1413" s="3">
        <f t="shared" si="127"/>
        <v>41</v>
      </c>
      <c r="G1413" s="3">
        <f t="shared" si="129"/>
        <v>16.88</v>
      </c>
      <c r="H1413" s="3">
        <f t="shared" si="130"/>
        <v>73.039999999999992</v>
      </c>
      <c r="I1413" s="3">
        <f t="shared" si="131"/>
        <v>57.019999999999996</v>
      </c>
      <c r="J1413" s="3">
        <f t="shared" si="132"/>
        <v>53.06</v>
      </c>
      <c r="K1413" s="191">
        <v>5</v>
      </c>
      <c r="L1413" s="3">
        <v>-8.4</v>
      </c>
      <c r="M1413" s="191">
        <v>22.8</v>
      </c>
      <c r="N1413" s="191">
        <v>13.9</v>
      </c>
      <c r="O1413" s="191">
        <v>11.7</v>
      </c>
    </row>
    <row r="1414" spans="2:15" ht="17.25" x14ac:dyDescent="0.35">
      <c r="B1414" s="172">
        <f t="shared" si="128"/>
        <v>1406</v>
      </c>
      <c r="C1414" s="173">
        <v>2</v>
      </c>
      <c r="D1414" s="173">
        <v>28</v>
      </c>
      <c r="E1414" s="174">
        <v>14</v>
      </c>
      <c r="F1414" s="3">
        <f t="shared" si="127"/>
        <v>41</v>
      </c>
      <c r="G1414" s="3">
        <f t="shared" si="129"/>
        <v>16.88</v>
      </c>
      <c r="H1414" s="3">
        <f t="shared" si="130"/>
        <v>73.039999999999992</v>
      </c>
      <c r="I1414" s="3">
        <f t="shared" si="131"/>
        <v>57.92</v>
      </c>
      <c r="J1414" s="3">
        <f t="shared" si="132"/>
        <v>55.040000000000006</v>
      </c>
      <c r="K1414" s="191">
        <v>5</v>
      </c>
      <c r="L1414" s="3">
        <v>-8.4</v>
      </c>
      <c r="M1414" s="191">
        <v>22.8</v>
      </c>
      <c r="N1414" s="191">
        <v>14.4</v>
      </c>
      <c r="O1414" s="191">
        <v>12.8</v>
      </c>
    </row>
    <row r="1415" spans="2:15" ht="17.25" x14ac:dyDescent="0.35">
      <c r="B1415" s="172">
        <f t="shared" si="128"/>
        <v>1407</v>
      </c>
      <c r="C1415" s="173">
        <v>2</v>
      </c>
      <c r="D1415" s="173">
        <v>28</v>
      </c>
      <c r="E1415" s="174">
        <v>15</v>
      </c>
      <c r="F1415" s="3">
        <f t="shared" si="127"/>
        <v>39.200000000000003</v>
      </c>
      <c r="G1415" s="3">
        <f t="shared" si="129"/>
        <v>17.96</v>
      </c>
      <c r="H1415" s="3">
        <f t="shared" si="130"/>
        <v>73.94</v>
      </c>
      <c r="I1415" s="3">
        <f t="shared" si="131"/>
        <v>57.92</v>
      </c>
      <c r="J1415" s="3">
        <f t="shared" si="132"/>
        <v>57.019999999999996</v>
      </c>
      <c r="K1415" s="191">
        <v>4</v>
      </c>
      <c r="L1415" s="3">
        <v>-7.8</v>
      </c>
      <c r="M1415" s="191">
        <v>23.3</v>
      </c>
      <c r="N1415" s="191">
        <v>14.4</v>
      </c>
      <c r="O1415" s="191">
        <v>13.9</v>
      </c>
    </row>
    <row r="1416" spans="2:15" ht="17.25" x14ac:dyDescent="0.35">
      <c r="B1416" s="172">
        <f t="shared" si="128"/>
        <v>1408</v>
      </c>
      <c r="C1416" s="173">
        <v>2</v>
      </c>
      <c r="D1416" s="173">
        <v>28</v>
      </c>
      <c r="E1416" s="174">
        <v>16</v>
      </c>
      <c r="F1416" s="3">
        <f t="shared" si="127"/>
        <v>37.4</v>
      </c>
      <c r="G1416" s="3">
        <f t="shared" si="129"/>
        <v>16.88</v>
      </c>
      <c r="H1416" s="3">
        <f t="shared" si="130"/>
        <v>73.94</v>
      </c>
      <c r="I1416" s="3">
        <f t="shared" si="131"/>
        <v>59</v>
      </c>
      <c r="J1416" s="3">
        <f t="shared" si="132"/>
        <v>53.96</v>
      </c>
      <c r="K1416" s="191">
        <v>3</v>
      </c>
      <c r="L1416" s="3">
        <v>-8.4</v>
      </c>
      <c r="M1416" s="191">
        <v>23.3</v>
      </c>
      <c r="N1416" s="191">
        <v>15</v>
      </c>
      <c r="O1416" s="191">
        <v>12.2</v>
      </c>
    </row>
    <row r="1417" spans="2:15" ht="17.25" x14ac:dyDescent="0.35">
      <c r="B1417" s="172">
        <f t="shared" si="128"/>
        <v>1409</v>
      </c>
      <c r="C1417" s="173">
        <v>2</v>
      </c>
      <c r="D1417" s="173">
        <v>28</v>
      </c>
      <c r="E1417" s="174">
        <v>17</v>
      </c>
      <c r="F1417" s="3">
        <f t="shared" si="127"/>
        <v>35.6</v>
      </c>
      <c r="G1417" s="3">
        <f t="shared" si="129"/>
        <v>16.88</v>
      </c>
      <c r="H1417" s="3">
        <f t="shared" si="130"/>
        <v>73.039999999999992</v>
      </c>
      <c r="I1417" s="3">
        <f t="shared" si="131"/>
        <v>57.92</v>
      </c>
      <c r="J1417" s="3">
        <f t="shared" si="132"/>
        <v>55.94</v>
      </c>
      <c r="K1417" s="191">
        <v>2</v>
      </c>
      <c r="L1417" s="3">
        <v>-8.4</v>
      </c>
      <c r="M1417" s="191">
        <v>22.8</v>
      </c>
      <c r="N1417" s="191">
        <v>14.4</v>
      </c>
      <c r="O1417" s="191">
        <v>13.3</v>
      </c>
    </row>
    <row r="1418" spans="2:15" ht="17.25" x14ac:dyDescent="0.35">
      <c r="B1418" s="172">
        <f t="shared" si="128"/>
        <v>1410</v>
      </c>
      <c r="C1418" s="173">
        <v>2</v>
      </c>
      <c r="D1418" s="173">
        <v>28</v>
      </c>
      <c r="E1418" s="174">
        <v>18</v>
      </c>
      <c r="F1418" s="3">
        <f t="shared" ref="F1418:F1481" si="133">(9/5)*K1418+32</f>
        <v>35.6</v>
      </c>
      <c r="G1418" s="3">
        <f t="shared" si="129"/>
        <v>15.98</v>
      </c>
      <c r="H1418" s="3">
        <f t="shared" si="130"/>
        <v>66.92</v>
      </c>
      <c r="I1418" s="3">
        <f t="shared" si="131"/>
        <v>51.980000000000004</v>
      </c>
      <c r="J1418" s="3">
        <f t="shared" si="132"/>
        <v>51.08</v>
      </c>
      <c r="K1418" s="191">
        <v>2</v>
      </c>
      <c r="L1418" s="3">
        <v>-8.9</v>
      </c>
      <c r="M1418" s="191">
        <v>19.399999999999999</v>
      </c>
      <c r="N1418" s="191">
        <v>11.1</v>
      </c>
      <c r="O1418" s="191">
        <v>10.6</v>
      </c>
    </row>
    <row r="1419" spans="2:15" ht="17.25" x14ac:dyDescent="0.35">
      <c r="B1419" s="172">
        <f t="shared" ref="B1419:B1482" si="134">B1418+1</f>
        <v>1411</v>
      </c>
      <c r="C1419" s="173">
        <v>2</v>
      </c>
      <c r="D1419" s="173">
        <v>28</v>
      </c>
      <c r="E1419" s="174">
        <v>19</v>
      </c>
      <c r="F1419" s="3">
        <f t="shared" si="133"/>
        <v>35.6</v>
      </c>
      <c r="G1419" s="3">
        <f t="shared" si="129"/>
        <v>14.899999999999999</v>
      </c>
      <c r="H1419" s="3">
        <f t="shared" si="130"/>
        <v>64.94</v>
      </c>
      <c r="I1419" s="3">
        <f t="shared" si="131"/>
        <v>44.96</v>
      </c>
      <c r="J1419" s="3">
        <f t="shared" si="132"/>
        <v>44.96</v>
      </c>
      <c r="K1419" s="191">
        <v>2</v>
      </c>
      <c r="L1419" s="3">
        <v>-9.5</v>
      </c>
      <c r="M1419" s="191">
        <v>18.3</v>
      </c>
      <c r="N1419" s="191">
        <v>7.2</v>
      </c>
      <c r="O1419" s="191">
        <v>7.2</v>
      </c>
    </row>
    <row r="1420" spans="2:15" ht="17.25" x14ac:dyDescent="0.35">
      <c r="B1420" s="172">
        <f t="shared" si="134"/>
        <v>1412</v>
      </c>
      <c r="C1420" s="173">
        <v>2</v>
      </c>
      <c r="D1420" s="173">
        <v>28</v>
      </c>
      <c r="E1420" s="174">
        <v>20</v>
      </c>
      <c r="F1420" s="3">
        <f t="shared" si="133"/>
        <v>35.6</v>
      </c>
      <c r="G1420" s="3">
        <f t="shared" si="129"/>
        <v>15.98</v>
      </c>
      <c r="H1420" s="3">
        <f t="shared" si="130"/>
        <v>62.06</v>
      </c>
      <c r="I1420" s="3">
        <f t="shared" si="131"/>
        <v>44.96</v>
      </c>
      <c r="J1420" s="3">
        <f t="shared" si="132"/>
        <v>42.08</v>
      </c>
      <c r="K1420" s="191">
        <v>2</v>
      </c>
      <c r="L1420" s="3">
        <v>-8.9</v>
      </c>
      <c r="M1420" s="191">
        <v>16.7</v>
      </c>
      <c r="N1420" s="191">
        <v>7.2</v>
      </c>
      <c r="O1420" s="191">
        <v>5.6</v>
      </c>
    </row>
    <row r="1421" spans="2:15" ht="17.25" x14ac:dyDescent="0.35">
      <c r="B1421" s="172">
        <f t="shared" si="134"/>
        <v>1413</v>
      </c>
      <c r="C1421" s="173">
        <v>2</v>
      </c>
      <c r="D1421" s="173">
        <v>28</v>
      </c>
      <c r="E1421" s="174">
        <v>21</v>
      </c>
      <c r="F1421" s="3">
        <f t="shared" si="133"/>
        <v>35.6</v>
      </c>
      <c r="G1421" s="3">
        <f t="shared" si="129"/>
        <v>15.98</v>
      </c>
      <c r="H1421" s="3">
        <f t="shared" si="130"/>
        <v>57.92</v>
      </c>
      <c r="I1421" s="3">
        <f t="shared" si="131"/>
        <v>39.019999999999996</v>
      </c>
      <c r="J1421" s="3">
        <f t="shared" si="132"/>
        <v>41</v>
      </c>
      <c r="K1421" s="191">
        <v>2</v>
      </c>
      <c r="L1421" s="3">
        <v>-8.9</v>
      </c>
      <c r="M1421" s="191">
        <v>14.4</v>
      </c>
      <c r="N1421" s="191">
        <v>3.9</v>
      </c>
      <c r="O1421" s="191">
        <v>5</v>
      </c>
    </row>
    <row r="1422" spans="2:15" ht="17.25" x14ac:dyDescent="0.35">
      <c r="B1422" s="172">
        <f t="shared" si="134"/>
        <v>1414</v>
      </c>
      <c r="C1422" s="173">
        <v>2</v>
      </c>
      <c r="D1422" s="173">
        <v>28</v>
      </c>
      <c r="E1422" s="174">
        <v>22</v>
      </c>
      <c r="F1422" s="3">
        <f t="shared" si="133"/>
        <v>33.799999999999997</v>
      </c>
      <c r="G1422" s="3">
        <f t="shared" si="129"/>
        <v>16.88</v>
      </c>
      <c r="H1422" s="3">
        <f t="shared" si="130"/>
        <v>57.2</v>
      </c>
      <c r="I1422" s="3">
        <f t="shared" si="131"/>
        <v>37.58</v>
      </c>
      <c r="J1422" s="3">
        <f t="shared" si="132"/>
        <v>39.56</v>
      </c>
      <c r="K1422" s="191">
        <v>1</v>
      </c>
      <c r="L1422" s="3">
        <v>-8.4</v>
      </c>
      <c r="M1422" s="191">
        <v>14</v>
      </c>
      <c r="N1422" s="191">
        <v>3.1</v>
      </c>
      <c r="O1422" s="191">
        <v>4.2</v>
      </c>
    </row>
    <row r="1423" spans="2:15" ht="17.25" x14ac:dyDescent="0.35">
      <c r="B1423" s="172">
        <f t="shared" si="134"/>
        <v>1415</v>
      </c>
      <c r="C1423" s="173">
        <v>2</v>
      </c>
      <c r="D1423" s="173">
        <v>28</v>
      </c>
      <c r="E1423" s="174">
        <v>23</v>
      </c>
      <c r="F1423" s="3">
        <f t="shared" si="133"/>
        <v>32</v>
      </c>
      <c r="G1423" s="3">
        <f t="shared" si="129"/>
        <v>17.600000000000001</v>
      </c>
      <c r="H1423" s="3">
        <f t="shared" si="130"/>
        <v>56.480000000000004</v>
      </c>
      <c r="I1423" s="3">
        <f t="shared" si="131"/>
        <v>36.14</v>
      </c>
      <c r="J1423" s="3">
        <f t="shared" si="132"/>
        <v>38.119999999999997</v>
      </c>
      <c r="K1423" s="191">
        <v>0</v>
      </c>
      <c r="L1423" s="3">
        <v>-8</v>
      </c>
      <c r="M1423" s="191">
        <v>13.6</v>
      </c>
      <c r="N1423" s="191">
        <v>2.2999999999999998</v>
      </c>
      <c r="O1423" s="191">
        <v>3.4</v>
      </c>
    </row>
    <row r="1424" spans="2:15" ht="17.25" x14ac:dyDescent="0.35">
      <c r="B1424" s="172">
        <f t="shared" si="134"/>
        <v>1416</v>
      </c>
      <c r="C1424" s="173">
        <v>2</v>
      </c>
      <c r="D1424" s="173">
        <v>28</v>
      </c>
      <c r="E1424" s="174">
        <v>24</v>
      </c>
      <c r="F1424" s="3">
        <f t="shared" si="133"/>
        <v>30.38</v>
      </c>
      <c r="G1424" s="3">
        <f t="shared" si="129"/>
        <v>18.32</v>
      </c>
      <c r="H1424" s="3">
        <f t="shared" si="130"/>
        <v>55.76</v>
      </c>
      <c r="I1424" s="3">
        <f t="shared" si="131"/>
        <v>34.700000000000003</v>
      </c>
      <c r="J1424" s="3">
        <f t="shared" si="132"/>
        <v>36.68</v>
      </c>
      <c r="K1424" s="191">
        <v>-0.9</v>
      </c>
      <c r="L1424" s="3">
        <v>-7.6</v>
      </c>
      <c r="M1424" s="191">
        <v>13.2</v>
      </c>
      <c r="N1424" s="191">
        <v>1.5</v>
      </c>
      <c r="O1424" s="191">
        <v>2.6</v>
      </c>
    </row>
    <row r="1425" spans="2:15" ht="17.25" x14ac:dyDescent="0.35">
      <c r="B1425" s="172">
        <f t="shared" si="134"/>
        <v>1417</v>
      </c>
      <c r="C1425" s="173">
        <v>3</v>
      </c>
      <c r="D1425" s="173">
        <v>1</v>
      </c>
      <c r="E1425" s="174">
        <v>1</v>
      </c>
      <c r="F1425" s="3">
        <f t="shared" si="133"/>
        <v>28.58</v>
      </c>
      <c r="G1425" s="3">
        <f t="shared" si="129"/>
        <v>18.86</v>
      </c>
      <c r="H1425" s="3">
        <f t="shared" si="130"/>
        <v>55.22</v>
      </c>
      <c r="I1425" s="3">
        <f t="shared" si="131"/>
        <v>33.26</v>
      </c>
      <c r="J1425" s="3">
        <f t="shared" si="132"/>
        <v>35.24</v>
      </c>
      <c r="K1425" s="191">
        <v>-1.9</v>
      </c>
      <c r="L1425" s="3">
        <v>-7.3</v>
      </c>
      <c r="M1425" s="191">
        <v>12.9</v>
      </c>
      <c r="N1425" s="191">
        <v>0.7</v>
      </c>
      <c r="O1425" s="191">
        <v>1.8</v>
      </c>
    </row>
    <row r="1426" spans="2:15" ht="17.25" x14ac:dyDescent="0.35">
      <c r="B1426" s="172">
        <f t="shared" si="134"/>
        <v>1418</v>
      </c>
      <c r="C1426" s="173">
        <v>3</v>
      </c>
      <c r="D1426" s="173">
        <v>1</v>
      </c>
      <c r="E1426" s="174">
        <v>2</v>
      </c>
      <c r="F1426" s="3">
        <f t="shared" si="133"/>
        <v>26.78</v>
      </c>
      <c r="G1426" s="3">
        <f t="shared" si="129"/>
        <v>19.579999999999998</v>
      </c>
      <c r="H1426" s="3">
        <f t="shared" si="130"/>
        <v>54.5</v>
      </c>
      <c r="I1426" s="3">
        <f t="shared" si="131"/>
        <v>32</v>
      </c>
      <c r="J1426" s="3">
        <f t="shared" si="132"/>
        <v>33.799999999999997</v>
      </c>
      <c r="K1426" s="191">
        <v>-2.9</v>
      </c>
      <c r="L1426" s="3">
        <v>-6.9</v>
      </c>
      <c r="M1426" s="191">
        <v>12.5</v>
      </c>
      <c r="N1426" s="191">
        <v>0</v>
      </c>
      <c r="O1426" s="191">
        <v>1</v>
      </c>
    </row>
    <row r="1427" spans="2:15" ht="17.25" x14ac:dyDescent="0.35">
      <c r="B1427" s="172">
        <f t="shared" si="134"/>
        <v>1419</v>
      </c>
      <c r="C1427" s="173">
        <v>3</v>
      </c>
      <c r="D1427" s="173">
        <v>1</v>
      </c>
      <c r="E1427" s="174">
        <v>3</v>
      </c>
      <c r="F1427" s="3">
        <f t="shared" si="133"/>
        <v>24.98</v>
      </c>
      <c r="G1427" s="3">
        <f t="shared" si="129"/>
        <v>20.299999999999997</v>
      </c>
      <c r="H1427" s="3">
        <f t="shared" si="130"/>
        <v>53.78</v>
      </c>
      <c r="I1427" s="3">
        <f t="shared" si="131"/>
        <v>30.56</v>
      </c>
      <c r="J1427" s="3">
        <f t="shared" si="132"/>
        <v>32.36</v>
      </c>
      <c r="K1427" s="191">
        <v>-3.9</v>
      </c>
      <c r="L1427" s="3">
        <v>-6.5</v>
      </c>
      <c r="M1427" s="191">
        <v>12.1</v>
      </c>
      <c r="N1427" s="191">
        <v>-0.8</v>
      </c>
      <c r="O1427" s="191">
        <v>0.2</v>
      </c>
    </row>
    <row r="1428" spans="2:15" ht="17.25" x14ac:dyDescent="0.35">
      <c r="B1428" s="172">
        <f t="shared" si="134"/>
        <v>1420</v>
      </c>
      <c r="C1428" s="173">
        <v>3</v>
      </c>
      <c r="D1428" s="173">
        <v>1</v>
      </c>
      <c r="E1428" s="174">
        <v>4</v>
      </c>
      <c r="F1428" s="3">
        <f t="shared" si="133"/>
        <v>23</v>
      </c>
      <c r="G1428" s="3">
        <f t="shared" si="129"/>
        <v>20.84</v>
      </c>
      <c r="H1428" s="3">
        <f t="shared" si="130"/>
        <v>53.06</v>
      </c>
      <c r="I1428" s="3">
        <f t="shared" si="131"/>
        <v>28.94</v>
      </c>
      <c r="J1428" s="3">
        <f t="shared" si="132"/>
        <v>30.92</v>
      </c>
      <c r="K1428" s="191">
        <v>-5</v>
      </c>
      <c r="L1428" s="3">
        <v>-6.2</v>
      </c>
      <c r="M1428" s="191">
        <v>11.7</v>
      </c>
      <c r="N1428" s="191">
        <v>-1.7</v>
      </c>
      <c r="O1428" s="191">
        <v>-0.6</v>
      </c>
    </row>
    <row r="1429" spans="2:15" ht="17.25" x14ac:dyDescent="0.35">
      <c r="B1429" s="172">
        <f t="shared" si="134"/>
        <v>1421</v>
      </c>
      <c r="C1429" s="173">
        <v>3</v>
      </c>
      <c r="D1429" s="173">
        <v>1</v>
      </c>
      <c r="E1429" s="174">
        <v>5</v>
      </c>
      <c r="F1429" s="3">
        <f t="shared" si="133"/>
        <v>23</v>
      </c>
      <c r="G1429" s="3">
        <f t="shared" si="129"/>
        <v>20.299999999999997</v>
      </c>
      <c r="H1429" s="3">
        <f t="shared" si="130"/>
        <v>51.08</v>
      </c>
      <c r="I1429" s="3">
        <f t="shared" si="131"/>
        <v>28.94</v>
      </c>
      <c r="J1429" s="3">
        <f t="shared" si="132"/>
        <v>32</v>
      </c>
      <c r="K1429" s="191">
        <v>-5</v>
      </c>
      <c r="L1429" s="3">
        <v>-6.5</v>
      </c>
      <c r="M1429" s="191">
        <v>10.6</v>
      </c>
      <c r="N1429" s="191">
        <v>-1.7</v>
      </c>
      <c r="O1429" s="191">
        <v>0</v>
      </c>
    </row>
    <row r="1430" spans="2:15" ht="17.25" x14ac:dyDescent="0.35">
      <c r="B1430" s="172">
        <f t="shared" si="134"/>
        <v>1422</v>
      </c>
      <c r="C1430" s="173">
        <v>3</v>
      </c>
      <c r="D1430" s="173">
        <v>1</v>
      </c>
      <c r="E1430" s="174">
        <v>6</v>
      </c>
      <c r="F1430" s="3">
        <f t="shared" si="133"/>
        <v>23</v>
      </c>
      <c r="G1430" s="3">
        <f t="shared" si="129"/>
        <v>19.399999999999999</v>
      </c>
      <c r="H1430" s="3">
        <f t="shared" si="130"/>
        <v>51.08</v>
      </c>
      <c r="I1430" s="3">
        <f t="shared" si="131"/>
        <v>30.02</v>
      </c>
      <c r="J1430" s="3">
        <f t="shared" si="132"/>
        <v>32</v>
      </c>
      <c r="K1430" s="191">
        <v>-5</v>
      </c>
      <c r="L1430" s="3">
        <v>-7</v>
      </c>
      <c r="M1430" s="191">
        <v>10.6</v>
      </c>
      <c r="N1430" s="191">
        <v>-1.1000000000000001</v>
      </c>
      <c r="O1430" s="191">
        <v>0</v>
      </c>
    </row>
    <row r="1431" spans="2:15" ht="17.25" x14ac:dyDescent="0.35">
      <c r="B1431" s="172">
        <f t="shared" si="134"/>
        <v>1423</v>
      </c>
      <c r="C1431" s="173">
        <v>3</v>
      </c>
      <c r="D1431" s="173">
        <v>1</v>
      </c>
      <c r="E1431" s="174">
        <v>7</v>
      </c>
      <c r="F1431" s="3">
        <f t="shared" si="133"/>
        <v>23</v>
      </c>
      <c r="G1431" s="3">
        <f t="shared" si="129"/>
        <v>19.759999999999998</v>
      </c>
      <c r="H1431" s="3">
        <f t="shared" si="130"/>
        <v>53.06</v>
      </c>
      <c r="I1431" s="3">
        <f t="shared" si="131"/>
        <v>30.02</v>
      </c>
      <c r="J1431" s="3">
        <f t="shared" si="132"/>
        <v>32</v>
      </c>
      <c r="K1431" s="191">
        <v>-5</v>
      </c>
      <c r="L1431" s="3">
        <v>-6.8</v>
      </c>
      <c r="M1431" s="191">
        <v>11.7</v>
      </c>
      <c r="N1431" s="191">
        <v>-1.1000000000000001</v>
      </c>
      <c r="O1431" s="191">
        <v>0</v>
      </c>
    </row>
    <row r="1432" spans="2:15" ht="17.25" x14ac:dyDescent="0.35">
      <c r="B1432" s="172">
        <f t="shared" si="134"/>
        <v>1424</v>
      </c>
      <c r="C1432" s="173">
        <v>3</v>
      </c>
      <c r="D1432" s="173">
        <v>1</v>
      </c>
      <c r="E1432" s="174">
        <v>8</v>
      </c>
      <c r="F1432" s="3">
        <f t="shared" si="133"/>
        <v>26.6</v>
      </c>
      <c r="G1432" s="3">
        <f t="shared" si="129"/>
        <v>21.02</v>
      </c>
      <c r="H1432" s="3">
        <f t="shared" si="130"/>
        <v>53.96</v>
      </c>
      <c r="I1432" s="3">
        <f t="shared" si="131"/>
        <v>33.979999999999997</v>
      </c>
      <c r="J1432" s="3">
        <f t="shared" si="132"/>
        <v>37.94</v>
      </c>
      <c r="K1432" s="191">
        <v>-3</v>
      </c>
      <c r="L1432" s="3">
        <v>-6.1</v>
      </c>
      <c r="M1432" s="191">
        <v>12.2</v>
      </c>
      <c r="N1432" s="191">
        <v>1.1000000000000001</v>
      </c>
      <c r="O1432" s="191">
        <v>3.3</v>
      </c>
    </row>
    <row r="1433" spans="2:15" ht="17.25" x14ac:dyDescent="0.35">
      <c r="B1433" s="172">
        <f t="shared" si="134"/>
        <v>1425</v>
      </c>
      <c r="C1433" s="173">
        <v>3</v>
      </c>
      <c r="D1433" s="173">
        <v>1</v>
      </c>
      <c r="E1433" s="174">
        <v>9</v>
      </c>
      <c r="F1433" s="3">
        <f t="shared" si="133"/>
        <v>32</v>
      </c>
      <c r="G1433" s="3">
        <f t="shared" ref="G1433:G1496" si="135">(9/5)*L1433+32</f>
        <v>23.36</v>
      </c>
      <c r="H1433" s="3">
        <f t="shared" ref="H1433:H1496" si="136">(9/5)*M1433+32</f>
        <v>55.94</v>
      </c>
      <c r="I1433" s="3">
        <f t="shared" ref="I1433:I1496" si="137">(9/5)*N1433+32</f>
        <v>37.04</v>
      </c>
      <c r="J1433" s="3">
        <f t="shared" ref="J1433:J1496" si="138">(9/5)*O1433+32</f>
        <v>44.06</v>
      </c>
      <c r="K1433" s="191">
        <v>0</v>
      </c>
      <c r="L1433" s="3">
        <v>-4.8</v>
      </c>
      <c r="M1433" s="191">
        <v>13.3</v>
      </c>
      <c r="N1433" s="191">
        <v>2.8</v>
      </c>
      <c r="O1433" s="191">
        <v>6.7</v>
      </c>
    </row>
    <row r="1434" spans="2:15" ht="17.25" x14ac:dyDescent="0.35">
      <c r="B1434" s="172">
        <f t="shared" si="134"/>
        <v>1426</v>
      </c>
      <c r="C1434" s="173">
        <v>3</v>
      </c>
      <c r="D1434" s="173">
        <v>1</v>
      </c>
      <c r="E1434" s="174">
        <v>10</v>
      </c>
      <c r="F1434" s="3">
        <f t="shared" si="133"/>
        <v>33.799999999999997</v>
      </c>
      <c r="G1434" s="3">
        <f t="shared" si="135"/>
        <v>24.439999999999998</v>
      </c>
      <c r="H1434" s="3">
        <f t="shared" si="136"/>
        <v>57.92</v>
      </c>
      <c r="I1434" s="3">
        <f t="shared" si="137"/>
        <v>42.980000000000004</v>
      </c>
      <c r="J1434" s="3">
        <f t="shared" si="138"/>
        <v>48.019999999999996</v>
      </c>
      <c r="K1434" s="191">
        <v>1</v>
      </c>
      <c r="L1434" s="3">
        <v>-4.2</v>
      </c>
      <c r="M1434" s="191">
        <v>14.4</v>
      </c>
      <c r="N1434" s="191">
        <v>6.1</v>
      </c>
      <c r="O1434" s="191">
        <v>8.9</v>
      </c>
    </row>
    <row r="1435" spans="2:15" ht="17.25" x14ac:dyDescent="0.35">
      <c r="B1435" s="172">
        <f t="shared" si="134"/>
        <v>1427</v>
      </c>
      <c r="C1435" s="173">
        <v>3</v>
      </c>
      <c r="D1435" s="173">
        <v>1</v>
      </c>
      <c r="E1435" s="174">
        <v>11</v>
      </c>
      <c r="F1435" s="3">
        <f t="shared" si="133"/>
        <v>35.6</v>
      </c>
      <c r="G1435" s="3">
        <f t="shared" si="135"/>
        <v>26.78</v>
      </c>
      <c r="H1435" s="3">
        <f t="shared" si="136"/>
        <v>60.980000000000004</v>
      </c>
      <c r="I1435" s="3">
        <f t="shared" si="137"/>
        <v>44.96</v>
      </c>
      <c r="J1435" s="3">
        <f t="shared" si="138"/>
        <v>53.96</v>
      </c>
      <c r="K1435" s="191">
        <v>2</v>
      </c>
      <c r="L1435" s="3">
        <v>-2.9</v>
      </c>
      <c r="M1435" s="191">
        <v>16.100000000000001</v>
      </c>
      <c r="N1435" s="191">
        <v>7.2</v>
      </c>
      <c r="O1435" s="191">
        <v>12.2</v>
      </c>
    </row>
    <row r="1436" spans="2:15" ht="17.25" x14ac:dyDescent="0.35">
      <c r="B1436" s="172">
        <f t="shared" si="134"/>
        <v>1428</v>
      </c>
      <c r="C1436" s="173">
        <v>3</v>
      </c>
      <c r="D1436" s="173">
        <v>1</v>
      </c>
      <c r="E1436" s="174">
        <v>12</v>
      </c>
      <c r="F1436" s="3">
        <f t="shared" si="133"/>
        <v>33.799999999999997</v>
      </c>
      <c r="G1436" s="3">
        <f t="shared" si="135"/>
        <v>28.04</v>
      </c>
      <c r="H1436" s="3">
        <f t="shared" si="136"/>
        <v>64.039999999999992</v>
      </c>
      <c r="I1436" s="3">
        <f t="shared" si="137"/>
        <v>48.92</v>
      </c>
      <c r="J1436" s="3">
        <f t="shared" si="138"/>
        <v>55.040000000000006</v>
      </c>
      <c r="K1436" s="191">
        <v>1</v>
      </c>
      <c r="L1436" s="3">
        <v>-2.2000000000000002</v>
      </c>
      <c r="M1436" s="191">
        <v>17.8</v>
      </c>
      <c r="N1436" s="191">
        <v>9.4</v>
      </c>
      <c r="O1436" s="191">
        <v>12.8</v>
      </c>
    </row>
    <row r="1437" spans="2:15" ht="17.25" x14ac:dyDescent="0.35">
      <c r="B1437" s="172">
        <f t="shared" si="134"/>
        <v>1429</v>
      </c>
      <c r="C1437" s="173">
        <v>3</v>
      </c>
      <c r="D1437" s="173">
        <v>1</v>
      </c>
      <c r="E1437" s="174">
        <v>13</v>
      </c>
      <c r="F1437" s="3">
        <f t="shared" si="133"/>
        <v>33.799999999999997</v>
      </c>
      <c r="G1437" s="3">
        <f t="shared" si="135"/>
        <v>28.4</v>
      </c>
      <c r="H1437" s="3">
        <f t="shared" si="136"/>
        <v>69.080000000000013</v>
      </c>
      <c r="I1437" s="3">
        <f t="shared" si="137"/>
        <v>51.980000000000004</v>
      </c>
      <c r="J1437" s="3">
        <f t="shared" si="138"/>
        <v>55.040000000000006</v>
      </c>
      <c r="K1437" s="191">
        <v>1</v>
      </c>
      <c r="L1437" s="3">
        <v>-2</v>
      </c>
      <c r="M1437" s="191">
        <v>20.6</v>
      </c>
      <c r="N1437" s="191">
        <v>11.1</v>
      </c>
      <c r="O1437" s="191">
        <v>12.8</v>
      </c>
    </row>
    <row r="1438" spans="2:15" ht="17.25" x14ac:dyDescent="0.35">
      <c r="B1438" s="172">
        <f t="shared" si="134"/>
        <v>1430</v>
      </c>
      <c r="C1438" s="173">
        <v>3</v>
      </c>
      <c r="D1438" s="173">
        <v>1</v>
      </c>
      <c r="E1438" s="174">
        <v>14</v>
      </c>
      <c r="F1438" s="3">
        <f t="shared" si="133"/>
        <v>33.799999999999997</v>
      </c>
      <c r="G1438" s="3">
        <f t="shared" si="135"/>
        <v>28.58</v>
      </c>
      <c r="H1438" s="3">
        <f t="shared" si="136"/>
        <v>69.98</v>
      </c>
      <c r="I1438" s="3">
        <f t="shared" si="137"/>
        <v>53.06</v>
      </c>
      <c r="J1438" s="3">
        <f t="shared" si="138"/>
        <v>55.94</v>
      </c>
      <c r="K1438" s="191">
        <v>1</v>
      </c>
      <c r="L1438" s="3">
        <v>-1.9</v>
      </c>
      <c r="M1438" s="191">
        <v>21.1</v>
      </c>
      <c r="N1438" s="191">
        <v>11.7</v>
      </c>
      <c r="O1438" s="191">
        <v>13.3</v>
      </c>
    </row>
    <row r="1439" spans="2:15" ht="17.25" x14ac:dyDescent="0.35">
      <c r="B1439" s="172">
        <f t="shared" si="134"/>
        <v>1431</v>
      </c>
      <c r="C1439" s="173">
        <v>3</v>
      </c>
      <c r="D1439" s="173">
        <v>1</v>
      </c>
      <c r="E1439" s="174">
        <v>15</v>
      </c>
      <c r="F1439" s="3">
        <f t="shared" si="133"/>
        <v>33.799999999999997</v>
      </c>
      <c r="G1439" s="3">
        <f t="shared" si="135"/>
        <v>28.94</v>
      </c>
      <c r="H1439" s="3">
        <f t="shared" si="136"/>
        <v>69.080000000000013</v>
      </c>
      <c r="I1439" s="3">
        <f t="shared" si="137"/>
        <v>53.96</v>
      </c>
      <c r="J1439" s="3">
        <f t="shared" si="138"/>
        <v>57.019999999999996</v>
      </c>
      <c r="K1439" s="191">
        <v>1</v>
      </c>
      <c r="L1439" s="3">
        <v>-1.7</v>
      </c>
      <c r="M1439" s="191">
        <v>20.6</v>
      </c>
      <c r="N1439" s="191">
        <v>12.2</v>
      </c>
      <c r="O1439" s="191">
        <v>13.9</v>
      </c>
    </row>
    <row r="1440" spans="2:15" ht="17.25" x14ac:dyDescent="0.35">
      <c r="B1440" s="172">
        <f t="shared" si="134"/>
        <v>1432</v>
      </c>
      <c r="C1440" s="173">
        <v>3</v>
      </c>
      <c r="D1440" s="173">
        <v>1</v>
      </c>
      <c r="E1440" s="174">
        <v>16</v>
      </c>
      <c r="F1440" s="3">
        <f t="shared" si="133"/>
        <v>32</v>
      </c>
      <c r="G1440" s="3">
        <f t="shared" si="135"/>
        <v>29.12</v>
      </c>
      <c r="H1440" s="3">
        <f t="shared" si="136"/>
        <v>68</v>
      </c>
      <c r="I1440" s="3">
        <f t="shared" si="137"/>
        <v>53.06</v>
      </c>
      <c r="J1440" s="3">
        <f t="shared" si="138"/>
        <v>55.94</v>
      </c>
      <c r="K1440" s="191">
        <v>0</v>
      </c>
      <c r="L1440" s="3">
        <v>-1.6</v>
      </c>
      <c r="M1440" s="191">
        <v>20</v>
      </c>
      <c r="N1440" s="191">
        <v>11.7</v>
      </c>
      <c r="O1440" s="191">
        <v>13.3</v>
      </c>
    </row>
    <row r="1441" spans="2:15" ht="17.25" x14ac:dyDescent="0.35">
      <c r="B1441" s="172">
        <f t="shared" si="134"/>
        <v>1433</v>
      </c>
      <c r="C1441" s="173">
        <v>3</v>
      </c>
      <c r="D1441" s="173">
        <v>1</v>
      </c>
      <c r="E1441" s="174">
        <v>17</v>
      </c>
      <c r="F1441" s="3">
        <f t="shared" si="133"/>
        <v>30.2</v>
      </c>
      <c r="G1441" s="3">
        <f t="shared" si="135"/>
        <v>29.48</v>
      </c>
      <c r="H1441" s="3">
        <f t="shared" si="136"/>
        <v>64.94</v>
      </c>
      <c r="I1441" s="3">
        <f t="shared" si="137"/>
        <v>53.06</v>
      </c>
      <c r="J1441" s="3">
        <f t="shared" si="138"/>
        <v>60.980000000000004</v>
      </c>
      <c r="K1441" s="191">
        <v>-1</v>
      </c>
      <c r="L1441" s="3">
        <v>-1.4</v>
      </c>
      <c r="M1441" s="191">
        <v>18.3</v>
      </c>
      <c r="N1441" s="191">
        <v>11.7</v>
      </c>
      <c r="O1441" s="191">
        <v>16.100000000000001</v>
      </c>
    </row>
    <row r="1442" spans="2:15" ht="17.25" x14ac:dyDescent="0.35">
      <c r="B1442" s="172">
        <f t="shared" si="134"/>
        <v>1434</v>
      </c>
      <c r="C1442" s="173">
        <v>3</v>
      </c>
      <c r="D1442" s="173">
        <v>1</v>
      </c>
      <c r="E1442" s="174">
        <v>18</v>
      </c>
      <c r="F1442" s="3">
        <f t="shared" si="133"/>
        <v>28.4</v>
      </c>
      <c r="G1442" s="3">
        <f t="shared" si="135"/>
        <v>27.68</v>
      </c>
      <c r="H1442" s="3">
        <f t="shared" si="136"/>
        <v>60.08</v>
      </c>
      <c r="I1442" s="3">
        <f t="shared" si="137"/>
        <v>50</v>
      </c>
      <c r="J1442" s="3">
        <f t="shared" si="138"/>
        <v>55.94</v>
      </c>
      <c r="K1442" s="191">
        <v>-2</v>
      </c>
      <c r="L1442" s="3">
        <v>-2.4</v>
      </c>
      <c r="M1442" s="191">
        <v>15.6</v>
      </c>
      <c r="N1442" s="191">
        <v>10</v>
      </c>
      <c r="O1442" s="191">
        <v>13.3</v>
      </c>
    </row>
    <row r="1443" spans="2:15" ht="17.25" x14ac:dyDescent="0.35">
      <c r="B1443" s="172">
        <f t="shared" si="134"/>
        <v>1435</v>
      </c>
      <c r="C1443" s="173">
        <v>3</v>
      </c>
      <c r="D1443" s="173">
        <v>1</v>
      </c>
      <c r="E1443" s="174">
        <v>19</v>
      </c>
      <c r="F1443" s="3">
        <f t="shared" si="133"/>
        <v>26.6</v>
      </c>
      <c r="G1443" s="3">
        <f t="shared" si="135"/>
        <v>26.96</v>
      </c>
      <c r="H1443" s="3">
        <f t="shared" si="136"/>
        <v>55.94</v>
      </c>
      <c r="I1443" s="3">
        <f t="shared" si="137"/>
        <v>46.94</v>
      </c>
      <c r="J1443" s="3">
        <f t="shared" si="138"/>
        <v>51.980000000000004</v>
      </c>
      <c r="K1443" s="191">
        <v>-3</v>
      </c>
      <c r="L1443" s="3">
        <v>-2.8</v>
      </c>
      <c r="M1443" s="191">
        <v>13.3</v>
      </c>
      <c r="N1443" s="191">
        <v>8.3000000000000007</v>
      </c>
      <c r="O1443" s="191">
        <v>11.1</v>
      </c>
    </row>
    <row r="1444" spans="2:15" ht="17.25" x14ac:dyDescent="0.35">
      <c r="B1444" s="172">
        <f t="shared" si="134"/>
        <v>1436</v>
      </c>
      <c r="C1444" s="173">
        <v>3</v>
      </c>
      <c r="D1444" s="173">
        <v>1</v>
      </c>
      <c r="E1444" s="174">
        <v>20</v>
      </c>
      <c r="F1444" s="3">
        <f t="shared" si="133"/>
        <v>26.6</v>
      </c>
      <c r="G1444" s="3">
        <f t="shared" si="135"/>
        <v>26.24</v>
      </c>
      <c r="H1444" s="3">
        <f t="shared" si="136"/>
        <v>53.96</v>
      </c>
      <c r="I1444" s="3">
        <f t="shared" si="137"/>
        <v>44.96</v>
      </c>
      <c r="J1444" s="3">
        <f t="shared" si="138"/>
        <v>51.08</v>
      </c>
      <c r="K1444" s="191">
        <v>-3</v>
      </c>
      <c r="L1444" s="3">
        <v>-3.2</v>
      </c>
      <c r="M1444" s="191">
        <v>12.2</v>
      </c>
      <c r="N1444" s="191">
        <v>7.2</v>
      </c>
      <c r="O1444" s="191">
        <v>10.6</v>
      </c>
    </row>
    <row r="1445" spans="2:15" ht="17.25" x14ac:dyDescent="0.35">
      <c r="B1445" s="172">
        <f t="shared" si="134"/>
        <v>1437</v>
      </c>
      <c r="C1445" s="173">
        <v>3</v>
      </c>
      <c r="D1445" s="173">
        <v>1</v>
      </c>
      <c r="E1445" s="174">
        <v>21</v>
      </c>
      <c r="F1445" s="3">
        <f t="shared" si="133"/>
        <v>24.8</v>
      </c>
      <c r="G1445" s="3">
        <f t="shared" si="135"/>
        <v>23.54</v>
      </c>
      <c r="H1445" s="3">
        <f t="shared" si="136"/>
        <v>55.040000000000006</v>
      </c>
      <c r="I1445" s="3">
        <f t="shared" si="137"/>
        <v>39.019999999999996</v>
      </c>
      <c r="J1445" s="3">
        <f t="shared" si="138"/>
        <v>51.08</v>
      </c>
      <c r="K1445" s="191">
        <v>-4</v>
      </c>
      <c r="L1445" s="3">
        <v>-4.7</v>
      </c>
      <c r="M1445" s="191">
        <v>12.8</v>
      </c>
      <c r="N1445" s="191">
        <v>3.9</v>
      </c>
      <c r="O1445" s="191">
        <v>10.6</v>
      </c>
    </row>
    <row r="1446" spans="2:15" ht="17.25" x14ac:dyDescent="0.35">
      <c r="B1446" s="172">
        <f t="shared" si="134"/>
        <v>1438</v>
      </c>
      <c r="C1446" s="173">
        <v>3</v>
      </c>
      <c r="D1446" s="173">
        <v>1</v>
      </c>
      <c r="E1446" s="174">
        <v>22</v>
      </c>
      <c r="F1446" s="3">
        <f t="shared" si="133"/>
        <v>24.8</v>
      </c>
      <c r="G1446" s="3">
        <f t="shared" si="135"/>
        <v>22.64</v>
      </c>
      <c r="H1446" s="3">
        <f t="shared" si="136"/>
        <v>55.040000000000006</v>
      </c>
      <c r="I1446" s="3">
        <f t="shared" si="137"/>
        <v>37.94</v>
      </c>
      <c r="J1446" s="3">
        <f t="shared" si="138"/>
        <v>50</v>
      </c>
      <c r="K1446" s="191">
        <v>-4</v>
      </c>
      <c r="L1446" s="3">
        <v>-5.2</v>
      </c>
      <c r="M1446" s="191">
        <v>12.8</v>
      </c>
      <c r="N1446" s="191">
        <v>3.3</v>
      </c>
      <c r="O1446" s="191">
        <v>10</v>
      </c>
    </row>
    <row r="1447" spans="2:15" ht="17.25" x14ac:dyDescent="0.35">
      <c r="B1447" s="172">
        <f t="shared" si="134"/>
        <v>1439</v>
      </c>
      <c r="C1447" s="173">
        <v>3</v>
      </c>
      <c r="D1447" s="173">
        <v>1</v>
      </c>
      <c r="E1447" s="174">
        <v>23</v>
      </c>
      <c r="F1447" s="3">
        <f t="shared" si="133"/>
        <v>23</v>
      </c>
      <c r="G1447" s="3">
        <f t="shared" si="135"/>
        <v>20.12</v>
      </c>
      <c r="H1447" s="3">
        <f t="shared" si="136"/>
        <v>51.980000000000004</v>
      </c>
      <c r="I1447" s="3">
        <f t="shared" si="137"/>
        <v>37.94</v>
      </c>
      <c r="J1447" s="3">
        <f t="shared" si="138"/>
        <v>48.92</v>
      </c>
      <c r="K1447" s="191">
        <v>-5</v>
      </c>
      <c r="L1447" s="3">
        <v>-6.6</v>
      </c>
      <c r="M1447" s="191">
        <v>11.1</v>
      </c>
      <c r="N1447" s="191">
        <v>3.3</v>
      </c>
      <c r="O1447" s="191">
        <v>9.4</v>
      </c>
    </row>
    <row r="1448" spans="2:15" ht="17.25" x14ac:dyDescent="0.35">
      <c r="B1448" s="172">
        <f t="shared" si="134"/>
        <v>1440</v>
      </c>
      <c r="C1448" s="173">
        <v>3</v>
      </c>
      <c r="D1448" s="173">
        <v>1</v>
      </c>
      <c r="E1448" s="174">
        <v>24</v>
      </c>
      <c r="F1448" s="3">
        <f t="shared" si="133"/>
        <v>21.2</v>
      </c>
      <c r="G1448" s="3">
        <f t="shared" si="135"/>
        <v>19.22</v>
      </c>
      <c r="H1448" s="3">
        <f t="shared" si="136"/>
        <v>53.06</v>
      </c>
      <c r="I1448" s="3">
        <f t="shared" si="137"/>
        <v>37.04</v>
      </c>
      <c r="J1448" s="3">
        <f t="shared" si="138"/>
        <v>46.94</v>
      </c>
      <c r="K1448" s="191">
        <v>-6</v>
      </c>
      <c r="L1448" s="3">
        <v>-7.1</v>
      </c>
      <c r="M1448" s="191">
        <v>11.7</v>
      </c>
      <c r="N1448" s="191">
        <v>2.8</v>
      </c>
      <c r="O1448" s="191">
        <v>8.3000000000000007</v>
      </c>
    </row>
    <row r="1449" spans="2:15" ht="17.25" x14ac:dyDescent="0.35">
      <c r="B1449" s="172">
        <f t="shared" si="134"/>
        <v>1441</v>
      </c>
      <c r="C1449" s="173">
        <v>3</v>
      </c>
      <c r="D1449" s="173">
        <v>2</v>
      </c>
      <c r="E1449" s="174">
        <v>1</v>
      </c>
      <c r="F1449" s="3">
        <f t="shared" si="133"/>
        <v>21.2</v>
      </c>
      <c r="G1449" s="3">
        <f t="shared" si="135"/>
        <v>19.579999999999998</v>
      </c>
      <c r="H1449" s="3">
        <f t="shared" si="136"/>
        <v>53.06</v>
      </c>
      <c r="I1449" s="3">
        <f t="shared" si="137"/>
        <v>33.979999999999997</v>
      </c>
      <c r="J1449" s="3">
        <f t="shared" si="138"/>
        <v>46.94</v>
      </c>
      <c r="K1449" s="191">
        <v>-6</v>
      </c>
      <c r="L1449" s="3">
        <v>-6.9</v>
      </c>
      <c r="M1449" s="191">
        <v>11.7</v>
      </c>
      <c r="N1449" s="191">
        <v>1.1000000000000001</v>
      </c>
      <c r="O1449" s="191">
        <v>8.3000000000000007</v>
      </c>
    </row>
    <row r="1450" spans="2:15" ht="17.25" x14ac:dyDescent="0.35">
      <c r="B1450" s="172">
        <f t="shared" si="134"/>
        <v>1442</v>
      </c>
      <c r="C1450" s="173">
        <v>3</v>
      </c>
      <c r="D1450" s="173">
        <v>2</v>
      </c>
      <c r="E1450" s="174">
        <v>2</v>
      </c>
      <c r="F1450" s="3">
        <f t="shared" si="133"/>
        <v>19.399999999999999</v>
      </c>
      <c r="G1450" s="3">
        <f t="shared" si="135"/>
        <v>18.86</v>
      </c>
      <c r="H1450" s="3">
        <f t="shared" si="136"/>
        <v>51.980000000000004</v>
      </c>
      <c r="I1450" s="3">
        <f t="shared" si="137"/>
        <v>33.08</v>
      </c>
      <c r="J1450" s="3">
        <f t="shared" si="138"/>
        <v>44.96</v>
      </c>
      <c r="K1450" s="191">
        <v>-7</v>
      </c>
      <c r="L1450" s="3">
        <v>-7.3</v>
      </c>
      <c r="M1450" s="191">
        <v>11.1</v>
      </c>
      <c r="N1450" s="191">
        <v>0.6</v>
      </c>
      <c r="O1450" s="191">
        <v>7.2</v>
      </c>
    </row>
    <row r="1451" spans="2:15" ht="17.25" x14ac:dyDescent="0.35">
      <c r="B1451" s="172">
        <f t="shared" si="134"/>
        <v>1443</v>
      </c>
      <c r="C1451" s="173">
        <v>3</v>
      </c>
      <c r="D1451" s="173">
        <v>2</v>
      </c>
      <c r="E1451" s="174">
        <v>3</v>
      </c>
      <c r="F1451" s="3">
        <f t="shared" si="133"/>
        <v>21.2</v>
      </c>
      <c r="G1451" s="3">
        <f t="shared" si="135"/>
        <v>18.14</v>
      </c>
      <c r="H1451" s="3">
        <f t="shared" si="136"/>
        <v>53.06</v>
      </c>
      <c r="I1451" s="3">
        <f t="shared" si="137"/>
        <v>30.92</v>
      </c>
      <c r="J1451" s="3">
        <f t="shared" si="138"/>
        <v>42.08</v>
      </c>
      <c r="K1451" s="191">
        <v>-6</v>
      </c>
      <c r="L1451" s="3">
        <v>-7.7</v>
      </c>
      <c r="M1451" s="191">
        <v>11.7</v>
      </c>
      <c r="N1451" s="191">
        <v>-0.6</v>
      </c>
      <c r="O1451" s="191">
        <v>5.6</v>
      </c>
    </row>
    <row r="1452" spans="2:15" ht="17.25" x14ac:dyDescent="0.35">
      <c r="B1452" s="172">
        <f t="shared" si="134"/>
        <v>1444</v>
      </c>
      <c r="C1452" s="173">
        <v>3</v>
      </c>
      <c r="D1452" s="173">
        <v>2</v>
      </c>
      <c r="E1452" s="174">
        <v>4</v>
      </c>
      <c r="F1452" s="3">
        <f t="shared" si="133"/>
        <v>19.399999999999999</v>
      </c>
      <c r="G1452" s="3">
        <f t="shared" si="135"/>
        <v>17.420000000000002</v>
      </c>
      <c r="H1452" s="3">
        <f t="shared" si="136"/>
        <v>51.08</v>
      </c>
      <c r="I1452" s="3">
        <f t="shared" si="137"/>
        <v>30.92</v>
      </c>
      <c r="J1452" s="3">
        <f t="shared" si="138"/>
        <v>41</v>
      </c>
      <c r="K1452" s="191">
        <v>-7</v>
      </c>
      <c r="L1452" s="3">
        <v>-8.1</v>
      </c>
      <c r="M1452" s="191">
        <v>10.6</v>
      </c>
      <c r="N1452" s="191">
        <v>-0.6</v>
      </c>
      <c r="O1452" s="191">
        <v>5</v>
      </c>
    </row>
    <row r="1453" spans="2:15" ht="17.25" x14ac:dyDescent="0.35">
      <c r="B1453" s="172">
        <f t="shared" si="134"/>
        <v>1445</v>
      </c>
      <c r="C1453" s="173">
        <v>3</v>
      </c>
      <c r="D1453" s="173">
        <v>2</v>
      </c>
      <c r="E1453" s="174">
        <v>5</v>
      </c>
      <c r="F1453" s="3">
        <f t="shared" si="133"/>
        <v>17.600000000000001</v>
      </c>
      <c r="G1453" s="3">
        <f t="shared" si="135"/>
        <v>16.7</v>
      </c>
      <c r="H1453" s="3">
        <f t="shared" si="136"/>
        <v>51.08</v>
      </c>
      <c r="I1453" s="3">
        <f t="shared" si="137"/>
        <v>32</v>
      </c>
      <c r="J1453" s="3">
        <f t="shared" si="138"/>
        <v>39.92</v>
      </c>
      <c r="K1453" s="191">
        <v>-8</v>
      </c>
      <c r="L1453" s="3">
        <v>-8.5</v>
      </c>
      <c r="M1453" s="191">
        <v>10.6</v>
      </c>
      <c r="N1453" s="191">
        <v>0</v>
      </c>
      <c r="O1453" s="191">
        <v>4.4000000000000004</v>
      </c>
    </row>
    <row r="1454" spans="2:15" ht="17.25" x14ac:dyDescent="0.35">
      <c r="B1454" s="172">
        <f t="shared" si="134"/>
        <v>1446</v>
      </c>
      <c r="C1454" s="173">
        <v>3</v>
      </c>
      <c r="D1454" s="173">
        <v>2</v>
      </c>
      <c r="E1454" s="174">
        <v>6</v>
      </c>
      <c r="F1454" s="3">
        <f t="shared" si="133"/>
        <v>17.600000000000001</v>
      </c>
      <c r="G1454" s="3">
        <f t="shared" si="135"/>
        <v>15.8</v>
      </c>
      <c r="H1454" s="3">
        <f t="shared" si="136"/>
        <v>48.019999999999996</v>
      </c>
      <c r="I1454" s="3">
        <f t="shared" si="137"/>
        <v>30.02</v>
      </c>
      <c r="J1454" s="3">
        <f t="shared" si="138"/>
        <v>39.019999999999996</v>
      </c>
      <c r="K1454" s="191">
        <v>-8</v>
      </c>
      <c r="L1454" s="3">
        <v>-9</v>
      </c>
      <c r="M1454" s="191">
        <v>8.9</v>
      </c>
      <c r="N1454" s="191">
        <v>-1.1000000000000001</v>
      </c>
      <c r="O1454" s="191">
        <v>3.9</v>
      </c>
    </row>
    <row r="1455" spans="2:15" ht="17.25" x14ac:dyDescent="0.35">
      <c r="B1455" s="172">
        <f t="shared" si="134"/>
        <v>1447</v>
      </c>
      <c r="C1455" s="173">
        <v>3</v>
      </c>
      <c r="D1455" s="173">
        <v>2</v>
      </c>
      <c r="E1455" s="174">
        <v>7</v>
      </c>
      <c r="F1455" s="3">
        <f t="shared" si="133"/>
        <v>15.8</v>
      </c>
      <c r="G1455" s="3">
        <f t="shared" si="135"/>
        <v>17.78</v>
      </c>
      <c r="H1455" s="3">
        <f t="shared" si="136"/>
        <v>48.019999999999996</v>
      </c>
      <c r="I1455" s="3">
        <f t="shared" si="137"/>
        <v>30.92</v>
      </c>
      <c r="J1455" s="3">
        <f t="shared" si="138"/>
        <v>41</v>
      </c>
      <c r="K1455" s="191">
        <v>-9</v>
      </c>
      <c r="L1455" s="3">
        <v>-7.9</v>
      </c>
      <c r="M1455" s="191">
        <v>8.9</v>
      </c>
      <c r="N1455" s="191">
        <v>-0.6</v>
      </c>
      <c r="O1455" s="191">
        <v>5</v>
      </c>
    </row>
    <row r="1456" spans="2:15" ht="17.25" x14ac:dyDescent="0.35">
      <c r="B1456" s="172">
        <f t="shared" si="134"/>
        <v>1448</v>
      </c>
      <c r="C1456" s="173">
        <v>3</v>
      </c>
      <c r="D1456" s="173">
        <v>2</v>
      </c>
      <c r="E1456" s="174">
        <v>8</v>
      </c>
      <c r="F1456" s="3">
        <f t="shared" si="133"/>
        <v>19.399999999999999</v>
      </c>
      <c r="G1456" s="3">
        <f t="shared" si="135"/>
        <v>28.759999999999998</v>
      </c>
      <c r="H1456" s="3">
        <f t="shared" si="136"/>
        <v>48.92</v>
      </c>
      <c r="I1456" s="3">
        <f t="shared" si="137"/>
        <v>37.94</v>
      </c>
      <c r="J1456" s="3">
        <f t="shared" si="138"/>
        <v>42.08</v>
      </c>
      <c r="K1456" s="191">
        <v>-7</v>
      </c>
      <c r="L1456" s="3">
        <v>-1.8</v>
      </c>
      <c r="M1456" s="191">
        <v>9.4</v>
      </c>
      <c r="N1456" s="191">
        <v>3.3</v>
      </c>
      <c r="O1456" s="191">
        <v>5.6</v>
      </c>
    </row>
    <row r="1457" spans="2:15" ht="17.25" x14ac:dyDescent="0.35">
      <c r="B1457" s="172">
        <f t="shared" si="134"/>
        <v>1449</v>
      </c>
      <c r="C1457" s="173">
        <v>3</v>
      </c>
      <c r="D1457" s="173">
        <v>2</v>
      </c>
      <c r="E1457" s="174">
        <v>9</v>
      </c>
      <c r="F1457" s="3">
        <f t="shared" si="133"/>
        <v>24.8</v>
      </c>
      <c r="G1457" s="3">
        <f t="shared" si="135"/>
        <v>35.96</v>
      </c>
      <c r="H1457" s="3">
        <f t="shared" si="136"/>
        <v>53.06</v>
      </c>
      <c r="I1457" s="3">
        <f t="shared" si="137"/>
        <v>39.92</v>
      </c>
      <c r="J1457" s="3">
        <f t="shared" si="138"/>
        <v>51.08</v>
      </c>
      <c r="K1457" s="191">
        <v>-4</v>
      </c>
      <c r="L1457" s="3">
        <v>2.2000000000000002</v>
      </c>
      <c r="M1457" s="191">
        <v>11.7</v>
      </c>
      <c r="N1457" s="191">
        <v>4.4000000000000004</v>
      </c>
      <c r="O1457" s="191">
        <v>10.6</v>
      </c>
    </row>
    <row r="1458" spans="2:15" ht="17.25" x14ac:dyDescent="0.35">
      <c r="B1458" s="172">
        <f t="shared" si="134"/>
        <v>1450</v>
      </c>
      <c r="C1458" s="173">
        <v>3</v>
      </c>
      <c r="D1458" s="173">
        <v>2</v>
      </c>
      <c r="E1458" s="174">
        <v>10</v>
      </c>
      <c r="F1458" s="3">
        <f t="shared" si="133"/>
        <v>30.2</v>
      </c>
      <c r="G1458" s="3">
        <f t="shared" si="135"/>
        <v>45.14</v>
      </c>
      <c r="H1458" s="3">
        <f t="shared" si="136"/>
        <v>55.94</v>
      </c>
      <c r="I1458" s="3">
        <f t="shared" si="137"/>
        <v>44.06</v>
      </c>
      <c r="J1458" s="3">
        <f t="shared" si="138"/>
        <v>51.08</v>
      </c>
      <c r="K1458" s="191">
        <v>-1</v>
      </c>
      <c r="L1458" s="3">
        <v>7.3</v>
      </c>
      <c r="M1458" s="191">
        <v>13.3</v>
      </c>
      <c r="N1458" s="191">
        <v>6.7</v>
      </c>
      <c r="O1458" s="191">
        <v>10.6</v>
      </c>
    </row>
    <row r="1459" spans="2:15" ht="17.25" x14ac:dyDescent="0.35">
      <c r="B1459" s="172">
        <f t="shared" si="134"/>
        <v>1451</v>
      </c>
      <c r="C1459" s="173">
        <v>3</v>
      </c>
      <c r="D1459" s="173">
        <v>2</v>
      </c>
      <c r="E1459" s="174">
        <v>11</v>
      </c>
      <c r="F1459" s="3">
        <f t="shared" si="133"/>
        <v>39.200000000000003</v>
      </c>
      <c r="G1459" s="3">
        <f t="shared" si="135"/>
        <v>48.92</v>
      </c>
      <c r="H1459" s="3">
        <f t="shared" si="136"/>
        <v>62.06</v>
      </c>
      <c r="I1459" s="3">
        <f t="shared" si="137"/>
        <v>48.92</v>
      </c>
      <c r="J1459" s="3">
        <f t="shared" si="138"/>
        <v>53.06</v>
      </c>
      <c r="K1459" s="191">
        <v>4</v>
      </c>
      <c r="L1459" s="3">
        <v>9.4</v>
      </c>
      <c r="M1459" s="191">
        <v>16.7</v>
      </c>
      <c r="N1459" s="191">
        <v>9.4</v>
      </c>
      <c r="O1459" s="191">
        <v>11.7</v>
      </c>
    </row>
    <row r="1460" spans="2:15" ht="17.25" x14ac:dyDescent="0.35">
      <c r="B1460" s="172">
        <f t="shared" si="134"/>
        <v>1452</v>
      </c>
      <c r="C1460" s="173">
        <v>3</v>
      </c>
      <c r="D1460" s="173">
        <v>2</v>
      </c>
      <c r="E1460" s="174">
        <v>12</v>
      </c>
      <c r="F1460" s="3">
        <f t="shared" si="133"/>
        <v>41</v>
      </c>
      <c r="G1460" s="3">
        <f t="shared" si="135"/>
        <v>49.1</v>
      </c>
      <c r="H1460" s="3">
        <f t="shared" si="136"/>
        <v>64.039999999999992</v>
      </c>
      <c r="I1460" s="3">
        <f t="shared" si="137"/>
        <v>51.980000000000004</v>
      </c>
      <c r="J1460" s="3">
        <f t="shared" si="138"/>
        <v>53.96</v>
      </c>
      <c r="K1460" s="191">
        <v>5</v>
      </c>
      <c r="L1460" s="3">
        <v>9.5</v>
      </c>
      <c r="M1460" s="191">
        <v>17.8</v>
      </c>
      <c r="N1460" s="191">
        <v>11.1</v>
      </c>
      <c r="O1460" s="191">
        <v>12.2</v>
      </c>
    </row>
    <row r="1461" spans="2:15" ht="17.25" x14ac:dyDescent="0.35">
      <c r="B1461" s="172">
        <f t="shared" si="134"/>
        <v>1453</v>
      </c>
      <c r="C1461" s="173">
        <v>3</v>
      </c>
      <c r="D1461" s="173">
        <v>2</v>
      </c>
      <c r="E1461" s="174">
        <v>13</v>
      </c>
      <c r="F1461" s="3">
        <f t="shared" si="133"/>
        <v>44.6</v>
      </c>
      <c r="G1461" s="3">
        <f t="shared" si="135"/>
        <v>51.08</v>
      </c>
      <c r="H1461" s="3">
        <f t="shared" si="136"/>
        <v>62.06</v>
      </c>
      <c r="I1461" s="3">
        <f t="shared" si="137"/>
        <v>55.040000000000006</v>
      </c>
      <c r="J1461" s="3">
        <f t="shared" si="138"/>
        <v>51.980000000000004</v>
      </c>
      <c r="K1461" s="191">
        <v>7</v>
      </c>
      <c r="L1461" s="3">
        <v>10.6</v>
      </c>
      <c r="M1461" s="191">
        <v>16.7</v>
      </c>
      <c r="N1461" s="191">
        <v>12.8</v>
      </c>
      <c r="O1461" s="191">
        <v>11.1</v>
      </c>
    </row>
    <row r="1462" spans="2:15" ht="17.25" x14ac:dyDescent="0.35">
      <c r="B1462" s="172">
        <f t="shared" si="134"/>
        <v>1454</v>
      </c>
      <c r="C1462" s="173">
        <v>3</v>
      </c>
      <c r="D1462" s="173">
        <v>2</v>
      </c>
      <c r="E1462" s="174">
        <v>14</v>
      </c>
      <c r="F1462" s="3">
        <f t="shared" si="133"/>
        <v>46.4</v>
      </c>
      <c r="G1462" s="3">
        <f t="shared" si="135"/>
        <v>52.879999999999995</v>
      </c>
      <c r="H1462" s="3">
        <f t="shared" si="136"/>
        <v>66.02</v>
      </c>
      <c r="I1462" s="3">
        <f t="shared" si="137"/>
        <v>57.019999999999996</v>
      </c>
      <c r="J1462" s="3">
        <f t="shared" si="138"/>
        <v>46.04</v>
      </c>
      <c r="K1462" s="191">
        <v>8</v>
      </c>
      <c r="L1462" s="3">
        <v>11.6</v>
      </c>
      <c r="M1462" s="191">
        <v>18.899999999999999</v>
      </c>
      <c r="N1462" s="191">
        <v>13.9</v>
      </c>
      <c r="O1462" s="191">
        <v>7.8</v>
      </c>
    </row>
    <row r="1463" spans="2:15" ht="17.25" x14ac:dyDescent="0.35">
      <c r="B1463" s="172">
        <f t="shared" si="134"/>
        <v>1455</v>
      </c>
      <c r="C1463" s="173">
        <v>3</v>
      </c>
      <c r="D1463" s="173">
        <v>2</v>
      </c>
      <c r="E1463" s="174">
        <v>15</v>
      </c>
      <c r="F1463" s="3">
        <f t="shared" si="133"/>
        <v>46.4</v>
      </c>
      <c r="G1463" s="3">
        <f t="shared" si="135"/>
        <v>53.06</v>
      </c>
      <c r="H1463" s="3">
        <f t="shared" si="136"/>
        <v>64.94</v>
      </c>
      <c r="I1463" s="3">
        <f t="shared" si="137"/>
        <v>57.019999999999996</v>
      </c>
      <c r="J1463" s="3">
        <f t="shared" si="138"/>
        <v>46.94</v>
      </c>
      <c r="K1463" s="191">
        <v>8</v>
      </c>
      <c r="L1463" s="3">
        <v>11.7</v>
      </c>
      <c r="M1463" s="191">
        <v>18.3</v>
      </c>
      <c r="N1463" s="191">
        <v>13.9</v>
      </c>
      <c r="O1463" s="191">
        <v>8.3000000000000007</v>
      </c>
    </row>
    <row r="1464" spans="2:15" ht="17.25" x14ac:dyDescent="0.35">
      <c r="B1464" s="172">
        <f t="shared" si="134"/>
        <v>1456</v>
      </c>
      <c r="C1464" s="173">
        <v>3</v>
      </c>
      <c r="D1464" s="173">
        <v>2</v>
      </c>
      <c r="E1464" s="174">
        <v>16</v>
      </c>
      <c r="F1464" s="3">
        <f t="shared" si="133"/>
        <v>46.4</v>
      </c>
      <c r="G1464" s="3">
        <f t="shared" si="135"/>
        <v>53.24</v>
      </c>
      <c r="H1464" s="3">
        <f t="shared" si="136"/>
        <v>64.039999999999992</v>
      </c>
      <c r="I1464" s="3">
        <f t="shared" si="137"/>
        <v>51.980000000000004</v>
      </c>
      <c r="J1464" s="3">
        <f t="shared" si="138"/>
        <v>51.08</v>
      </c>
      <c r="K1464" s="191">
        <v>8</v>
      </c>
      <c r="L1464" s="3">
        <v>11.8</v>
      </c>
      <c r="M1464" s="191">
        <v>17.8</v>
      </c>
      <c r="N1464" s="191">
        <v>11.1</v>
      </c>
      <c r="O1464" s="191">
        <v>10.6</v>
      </c>
    </row>
    <row r="1465" spans="2:15" ht="17.25" x14ac:dyDescent="0.35">
      <c r="B1465" s="172">
        <f t="shared" si="134"/>
        <v>1457</v>
      </c>
      <c r="C1465" s="173">
        <v>3</v>
      </c>
      <c r="D1465" s="173">
        <v>2</v>
      </c>
      <c r="E1465" s="174">
        <v>17</v>
      </c>
      <c r="F1465" s="3">
        <f t="shared" si="133"/>
        <v>44.6</v>
      </c>
      <c r="G1465" s="3">
        <f t="shared" si="135"/>
        <v>53.42</v>
      </c>
      <c r="H1465" s="3">
        <f t="shared" si="136"/>
        <v>64.039999999999992</v>
      </c>
      <c r="I1465" s="3">
        <f t="shared" si="137"/>
        <v>53.06</v>
      </c>
      <c r="J1465" s="3">
        <f t="shared" si="138"/>
        <v>46.94</v>
      </c>
      <c r="K1465" s="191">
        <v>7</v>
      </c>
      <c r="L1465" s="3">
        <v>11.9</v>
      </c>
      <c r="M1465" s="191">
        <v>17.8</v>
      </c>
      <c r="N1465" s="191">
        <v>11.7</v>
      </c>
      <c r="O1465" s="191">
        <v>8.3000000000000007</v>
      </c>
    </row>
    <row r="1466" spans="2:15" ht="17.25" x14ac:dyDescent="0.35">
      <c r="B1466" s="172">
        <f t="shared" si="134"/>
        <v>1458</v>
      </c>
      <c r="C1466" s="173">
        <v>3</v>
      </c>
      <c r="D1466" s="173">
        <v>2</v>
      </c>
      <c r="E1466" s="174">
        <v>18</v>
      </c>
      <c r="F1466" s="3">
        <f t="shared" si="133"/>
        <v>41</v>
      </c>
      <c r="G1466" s="3">
        <f t="shared" si="135"/>
        <v>44.6</v>
      </c>
      <c r="H1466" s="3">
        <f t="shared" si="136"/>
        <v>60.980000000000004</v>
      </c>
      <c r="I1466" s="3">
        <f t="shared" si="137"/>
        <v>48.92</v>
      </c>
      <c r="J1466" s="3">
        <f t="shared" si="138"/>
        <v>44.96</v>
      </c>
      <c r="K1466" s="191">
        <v>5</v>
      </c>
      <c r="L1466" s="3">
        <v>7</v>
      </c>
      <c r="M1466" s="191">
        <v>16.100000000000001</v>
      </c>
      <c r="N1466" s="191">
        <v>9.4</v>
      </c>
      <c r="O1466" s="191">
        <v>7.2</v>
      </c>
    </row>
    <row r="1467" spans="2:15" ht="17.25" x14ac:dyDescent="0.35">
      <c r="B1467" s="172">
        <f t="shared" si="134"/>
        <v>1459</v>
      </c>
      <c r="C1467" s="173">
        <v>3</v>
      </c>
      <c r="D1467" s="173">
        <v>2</v>
      </c>
      <c r="E1467" s="174">
        <v>19</v>
      </c>
      <c r="F1467" s="3">
        <f t="shared" si="133"/>
        <v>41</v>
      </c>
      <c r="G1467" s="3">
        <f t="shared" si="135"/>
        <v>41</v>
      </c>
      <c r="H1467" s="3">
        <f t="shared" si="136"/>
        <v>59</v>
      </c>
      <c r="I1467" s="3">
        <f t="shared" si="137"/>
        <v>46.94</v>
      </c>
      <c r="J1467" s="3">
        <f t="shared" si="138"/>
        <v>42.980000000000004</v>
      </c>
      <c r="K1467" s="191">
        <v>5</v>
      </c>
      <c r="L1467" s="3">
        <v>5</v>
      </c>
      <c r="M1467" s="191">
        <v>15</v>
      </c>
      <c r="N1467" s="191">
        <v>8.3000000000000007</v>
      </c>
      <c r="O1467" s="191">
        <v>6.1</v>
      </c>
    </row>
    <row r="1468" spans="2:15" ht="17.25" x14ac:dyDescent="0.35">
      <c r="B1468" s="172">
        <f t="shared" si="134"/>
        <v>1460</v>
      </c>
      <c r="C1468" s="173">
        <v>3</v>
      </c>
      <c r="D1468" s="173">
        <v>2</v>
      </c>
      <c r="E1468" s="174">
        <v>20</v>
      </c>
      <c r="F1468" s="3">
        <f t="shared" si="133"/>
        <v>35.6</v>
      </c>
      <c r="G1468" s="3">
        <f t="shared" si="135"/>
        <v>35.78</v>
      </c>
      <c r="H1468" s="3">
        <f t="shared" si="136"/>
        <v>57.019999999999996</v>
      </c>
      <c r="I1468" s="3">
        <f t="shared" si="137"/>
        <v>44.96</v>
      </c>
      <c r="J1468" s="3">
        <f t="shared" si="138"/>
        <v>39.92</v>
      </c>
      <c r="K1468" s="191">
        <v>2</v>
      </c>
      <c r="L1468" s="3">
        <v>2.1</v>
      </c>
      <c r="M1468" s="191">
        <v>13.9</v>
      </c>
      <c r="N1468" s="191">
        <v>7.2</v>
      </c>
      <c r="O1468" s="191">
        <v>4.4000000000000004</v>
      </c>
    </row>
    <row r="1469" spans="2:15" ht="17.25" x14ac:dyDescent="0.35">
      <c r="B1469" s="172">
        <f t="shared" si="134"/>
        <v>1461</v>
      </c>
      <c r="C1469" s="173">
        <v>3</v>
      </c>
      <c r="D1469" s="173">
        <v>2</v>
      </c>
      <c r="E1469" s="174">
        <v>21</v>
      </c>
      <c r="F1469" s="3">
        <f t="shared" si="133"/>
        <v>35.6</v>
      </c>
      <c r="G1469" s="3">
        <f t="shared" si="135"/>
        <v>30.56</v>
      </c>
      <c r="H1469" s="3">
        <f t="shared" si="136"/>
        <v>55.94</v>
      </c>
      <c r="I1469" s="3">
        <f t="shared" si="137"/>
        <v>46.94</v>
      </c>
      <c r="J1469" s="3">
        <f t="shared" si="138"/>
        <v>41</v>
      </c>
      <c r="K1469" s="191">
        <v>2</v>
      </c>
      <c r="L1469" s="3">
        <v>-0.8</v>
      </c>
      <c r="M1469" s="191">
        <v>13.3</v>
      </c>
      <c r="N1469" s="191">
        <v>8.3000000000000007</v>
      </c>
      <c r="O1469" s="191">
        <v>5</v>
      </c>
    </row>
    <row r="1470" spans="2:15" ht="17.25" x14ac:dyDescent="0.35">
      <c r="B1470" s="172">
        <f t="shared" si="134"/>
        <v>1462</v>
      </c>
      <c r="C1470" s="173">
        <v>3</v>
      </c>
      <c r="D1470" s="173">
        <v>2</v>
      </c>
      <c r="E1470" s="174">
        <v>22</v>
      </c>
      <c r="F1470" s="3">
        <f t="shared" si="133"/>
        <v>32</v>
      </c>
      <c r="G1470" s="3">
        <f t="shared" si="135"/>
        <v>25.34</v>
      </c>
      <c r="H1470" s="3">
        <f t="shared" si="136"/>
        <v>55.040000000000006</v>
      </c>
      <c r="I1470" s="3">
        <f t="shared" si="137"/>
        <v>46.04</v>
      </c>
      <c r="J1470" s="3">
        <f t="shared" si="138"/>
        <v>39.92</v>
      </c>
      <c r="K1470" s="191">
        <v>0</v>
      </c>
      <c r="L1470" s="3">
        <v>-3.7</v>
      </c>
      <c r="M1470" s="191">
        <v>12.8</v>
      </c>
      <c r="N1470" s="191">
        <v>7.8</v>
      </c>
      <c r="O1470" s="191">
        <v>4.4000000000000004</v>
      </c>
    </row>
    <row r="1471" spans="2:15" ht="17.25" x14ac:dyDescent="0.35">
      <c r="B1471" s="172">
        <f t="shared" si="134"/>
        <v>1463</v>
      </c>
      <c r="C1471" s="173">
        <v>3</v>
      </c>
      <c r="D1471" s="173">
        <v>2</v>
      </c>
      <c r="E1471" s="174">
        <v>23</v>
      </c>
      <c r="F1471" s="3">
        <f t="shared" si="133"/>
        <v>30.2</v>
      </c>
      <c r="G1471" s="3">
        <f t="shared" si="135"/>
        <v>27.32</v>
      </c>
      <c r="H1471" s="3">
        <f t="shared" si="136"/>
        <v>53.06</v>
      </c>
      <c r="I1471" s="3">
        <f t="shared" si="137"/>
        <v>42.980000000000004</v>
      </c>
      <c r="J1471" s="3">
        <f t="shared" si="138"/>
        <v>39.019999999999996</v>
      </c>
      <c r="K1471" s="191">
        <v>-1</v>
      </c>
      <c r="L1471" s="3">
        <v>-2.6</v>
      </c>
      <c r="M1471" s="191">
        <v>11.7</v>
      </c>
      <c r="N1471" s="191">
        <v>6.1</v>
      </c>
      <c r="O1471" s="191">
        <v>3.9</v>
      </c>
    </row>
    <row r="1472" spans="2:15" ht="17.25" x14ac:dyDescent="0.35">
      <c r="B1472" s="172">
        <f t="shared" si="134"/>
        <v>1464</v>
      </c>
      <c r="C1472" s="173">
        <v>3</v>
      </c>
      <c r="D1472" s="173">
        <v>2</v>
      </c>
      <c r="E1472" s="174">
        <v>24</v>
      </c>
      <c r="F1472" s="3">
        <f t="shared" si="133"/>
        <v>32</v>
      </c>
      <c r="G1472" s="3">
        <f t="shared" si="135"/>
        <v>27.32</v>
      </c>
      <c r="H1472" s="3">
        <f t="shared" si="136"/>
        <v>50</v>
      </c>
      <c r="I1472" s="3">
        <f t="shared" si="137"/>
        <v>42.08</v>
      </c>
      <c r="J1472" s="3">
        <f t="shared" si="138"/>
        <v>39.019999999999996</v>
      </c>
      <c r="K1472" s="191">
        <v>0</v>
      </c>
      <c r="L1472" s="3">
        <v>-2.6</v>
      </c>
      <c r="M1472" s="191">
        <v>10</v>
      </c>
      <c r="N1472" s="191">
        <v>5.6</v>
      </c>
      <c r="O1472" s="191">
        <v>3.9</v>
      </c>
    </row>
    <row r="1473" spans="2:15" ht="17.25" x14ac:dyDescent="0.35">
      <c r="B1473" s="172">
        <f t="shared" si="134"/>
        <v>1465</v>
      </c>
      <c r="C1473" s="173">
        <v>3</v>
      </c>
      <c r="D1473" s="173">
        <v>3</v>
      </c>
      <c r="E1473" s="174">
        <v>1</v>
      </c>
      <c r="F1473" s="3">
        <f t="shared" si="133"/>
        <v>28.4</v>
      </c>
      <c r="G1473" s="3">
        <f t="shared" si="135"/>
        <v>25.7</v>
      </c>
      <c r="H1473" s="3">
        <f t="shared" si="136"/>
        <v>48.019999999999996</v>
      </c>
      <c r="I1473" s="3">
        <f t="shared" si="137"/>
        <v>42.08</v>
      </c>
      <c r="J1473" s="3">
        <f t="shared" si="138"/>
        <v>39.019999999999996</v>
      </c>
      <c r="K1473" s="191">
        <v>-2</v>
      </c>
      <c r="L1473" s="3">
        <v>-3.5</v>
      </c>
      <c r="M1473" s="191">
        <v>8.9</v>
      </c>
      <c r="N1473" s="191">
        <v>5.6</v>
      </c>
      <c r="O1473" s="191">
        <v>3.9</v>
      </c>
    </row>
    <row r="1474" spans="2:15" ht="17.25" x14ac:dyDescent="0.35">
      <c r="B1474" s="172">
        <f t="shared" si="134"/>
        <v>1466</v>
      </c>
      <c r="C1474" s="173">
        <v>3</v>
      </c>
      <c r="D1474" s="173">
        <v>3</v>
      </c>
      <c r="E1474" s="174">
        <v>2</v>
      </c>
      <c r="F1474" s="3">
        <f t="shared" si="133"/>
        <v>30.2</v>
      </c>
      <c r="G1474" s="3">
        <f t="shared" si="135"/>
        <v>20.479999999999997</v>
      </c>
      <c r="H1474" s="3">
        <f t="shared" si="136"/>
        <v>48.019999999999996</v>
      </c>
      <c r="I1474" s="3">
        <f t="shared" si="137"/>
        <v>42.980000000000004</v>
      </c>
      <c r="J1474" s="3">
        <f t="shared" si="138"/>
        <v>37.04</v>
      </c>
      <c r="K1474" s="191">
        <v>-1</v>
      </c>
      <c r="L1474" s="3">
        <v>-6.4</v>
      </c>
      <c r="M1474" s="191">
        <v>8.9</v>
      </c>
      <c r="N1474" s="191">
        <v>6.1</v>
      </c>
      <c r="O1474" s="191">
        <v>2.8</v>
      </c>
    </row>
    <row r="1475" spans="2:15" ht="17.25" x14ac:dyDescent="0.35">
      <c r="B1475" s="172">
        <f t="shared" si="134"/>
        <v>1467</v>
      </c>
      <c r="C1475" s="173">
        <v>3</v>
      </c>
      <c r="D1475" s="173">
        <v>3</v>
      </c>
      <c r="E1475" s="174">
        <v>3</v>
      </c>
      <c r="F1475" s="3">
        <f t="shared" si="133"/>
        <v>33.799999999999997</v>
      </c>
      <c r="G1475" s="3">
        <f t="shared" si="135"/>
        <v>20.66</v>
      </c>
      <c r="H1475" s="3">
        <f t="shared" si="136"/>
        <v>44.96</v>
      </c>
      <c r="I1475" s="3">
        <f t="shared" si="137"/>
        <v>41</v>
      </c>
      <c r="J1475" s="3">
        <f t="shared" si="138"/>
        <v>39.92</v>
      </c>
      <c r="K1475" s="191">
        <v>1</v>
      </c>
      <c r="L1475" s="3">
        <v>-6.3</v>
      </c>
      <c r="M1475" s="191">
        <v>7.2</v>
      </c>
      <c r="N1475" s="191">
        <v>5</v>
      </c>
      <c r="O1475" s="191">
        <v>4.4000000000000004</v>
      </c>
    </row>
    <row r="1476" spans="2:15" ht="17.25" x14ac:dyDescent="0.35">
      <c r="B1476" s="172">
        <f t="shared" si="134"/>
        <v>1468</v>
      </c>
      <c r="C1476" s="173">
        <v>3</v>
      </c>
      <c r="D1476" s="173">
        <v>3</v>
      </c>
      <c r="E1476" s="174">
        <v>4</v>
      </c>
      <c r="F1476" s="3">
        <f t="shared" si="133"/>
        <v>33.799999999999997</v>
      </c>
      <c r="G1476" s="3">
        <f t="shared" si="135"/>
        <v>19.04</v>
      </c>
      <c r="H1476" s="3">
        <f t="shared" si="136"/>
        <v>44.96</v>
      </c>
      <c r="I1476" s="3">
        <f t="shared" si="137"/>
        <v>42.08</v>
      </c>
      <c r="J1476" s="3">
        <f t="shared" si="138"/>
        <v>39.92</v>
      </c>
      <c r="K1476" s="191">
        <v>1</v>
      </c>
      <c r="L1476" s="3">
        <v>-7.2</v>
      </c>
      <c r="M1476" s="191">
        <v>7.2</v>
      </c>
      <c r="N1476" s="191">
        <v>5.6</v>
      </c>
      <c r="O1476" s="191">
        <v>4.4000000000000004</v>
      </c>
    </row>
    <row r="1477" spans="2:15" ht="17.25" x14ac:dyDescent="0.35">
      <c r="B1477" s="172">
        <f t="shared" si="134"/>
        <v>1469</v>
      </c>
      <c r="C1477" s="173">
        <v>3</v>
      </c>
      <c r="D1477" s="173">
        <v>3</v>
      </c>
      <c r="E1477" s="174">
        <v>5</v>
      </c>
      <c r="F1477" s="3">
        <f t="shared" si="133"/>
        <v>28.4</v>
      </c>
      <c r="G1477" s="3">
        <f t="shared" si="135"/>
        <v>19.04</v>
      </c>
      <c r="H1477" s="3">
        <f t="shared" si="136"/>
        <v>42.980000000000004</v>
      </c>
      <c r="I1477" s="3">
        <f t="shared" si="137"/>
        <v>37.94</v>
      </c>
      <c r="J1477" s="3">
        <f t="shared" si="138"/>
        <v>39.92</v>
      </c>
      <c r="K1477" s="191">
        <v>-2</v>
      </c>
      <c r="L1477" s="3">
        <v>-7.2</v>
      </c>
      <c r="M1477" s="191">
        <v>6.1</v>
      </c>
      <c r="N1477" s="191">
        <v>3.3</v>
      </c>
      <c r="O1477" s="191">
        <v>4.4000000000000004</v>
      </c>
    </row>
    <row r="1478" spans="2:15" ht="17.25" x14ac:dyDescent="0.35">
      <c r="B1478" s="172">
        <f t="shared" si="134"/>
        <v>1470</v>
      </c>
      <c r="C1478" s="173">
        <v>3</v>
      </c>
      <c r="D1478" s="173">
        <v>3</v>
      </c>
      <c r="E1478" s="174">
        <v>6</v>
      </c>
      <c r="F1478" s="3">
        <f t="shared" si="133"/>
        <v>28.4</v>
      </c>
      <c r="G1478" s="3">
        <f t="shared" si="135"/>
        <v>19.22</v>
      </c>
      <c r="H1478" s="3">
        <f t="shared" si="136"/>
        <v>42.980000000000004</v>
      </c>
      <c r="I1478" s="3">
        <f t="shared" si="137"/>
        <v>37.04</v>
      </c>
      <c r="J1478" s="3">
        <f t="shared" si="138"/>
        <v>39.92</v>
      </c>
      <c r="K1478" s="191">
        <v>-2</v>
      </c>
      <c r="L1478" s="3">
        <v>-7.1</v>
      </c>
      <c r="M1478" s="191">
        <v>6.1</v>
      </c>
      <c r="N1478" s="191">
        <v>2.8</v>
      </c>
      <c r="O1478" s="191">
        <v>4.4000000000000004</v>
      </c>
    </row>
    <row r="1479" spans="2:15" ht="17.25" x14ac:dyDescent="0.35">
      <c r="B1479" s="172">
        <f t="shared" si="134"/>
        <v>1471</v>
      </c>
      <c r="C1479" s="173">
        <v>3</v>
      </c>
      <c r="D1479" s="173">
        <v>3</v>
      </c>
      <c r="E1479" s="174">
        <v>7</v>
      </c>
      <c r="F1479" s="3">
        <f t="shared" si="133"/>
        <v>30.2</v>
      </c>
      <c r="G1479" s="3">
        <f t="shared" si="135"/>
        <v>21.2</v>
      </c>
      <c r="H1479" s="3">
        <f t="shared" si="136"/>
        <v>44.96</v>
      </c>
      <c r="I1479" s="3">
        <f t="shared" si="137"/>
        <v>35.06</v>
      </c>
      <c r="J1479" s="3">
        <f t="shared" si="138"/>
        <v>37.04</v>
      </c>
      <c r="K1479" s="191">
        <v>-1</v>
      </c>
      <c r="L1479" s="3">
        <v>-6</v>
      </c>
      <c r="M1479" s="191">
        <v>7.2</v>
      </c>
      <c r="N1479" s="191">
        <v>1.7</v>
      </c>
      <c r="O1479" s="191">
        <v>2.8</v>
      </c>
    </row>
    <row r="1480" spans="2:15" ht="17.25" x14ac:dyDescent="0.35">
      <c r="B1480" s="172">
        <f t="shared" si="134"/>
        <v>1472</v>
      </c>
      <c r="C1480" s="173">
        <v>3</v>
      </c>
      <c r="D1480" s="173">
        <v>3</v>
      </c>
      <c r="E1480" s="174">
        <v>8</v>
      </c>
      <c r="F1480" s="3">
        <f t="shared" si="133"/>
        <v>35.6</v>
      </c>
      <c r="G1480" s="3">
        <f t="shared" si="135"/>
        <v>23.36</v>
      </c>
      <c r="H1480" s="3">
        <f t="shared" si="136"/>
        <v>48.92</v>
      </c>
      <c r="I1480" s="3">
        <f t="shared" si="137"/>
        <v>39.92</v>
      </c>
      <c r="J1480" s="3">
        <f t="shared" si="138"/>
        <v>37.94</v>
      </c>
      <c r="K1480" s="191">
        <v>2</v>
      </c>
      <c r="L1480" s="3">
        <v>-4.8</v>
      </c>
      <c r="M1480" s="191">
        <v>9.4</v>
      </c>
      <c r="N1480" s="191">
        <v>4.4000000000000004</v>
      </c>
      <c r="O1480" s="191">
        <v>3.3</v>
      </c>
    </row>
    <row r="1481" spans="2:15" ht="17.25" x14ac:dyDescent="0.35">
      <c r="B1481" s="172">
        <f t="shared" si="134"/>
        <v>1473</v>
      </c>
      <c r="C1481" s="173">
        <v>3</v>
      </c>
      <c r="D1481" s="173">
        <v>3</v>
      </c>
      <c r="E1481" s="174">
        <v>9</v>
      </c>
      <c r="F1481" s="3">
        <f t="shared" si="133"/>
        <v>42.8</v>
      </c>
      <c r="G1481" s="3">
        <f t="shared" si="135"/>
        <v>25.7</v>
      </c>
      <c r="H1481" s="3">
        <f t="shared" si="136"/>
        <v>53.96</v>
      </c>
      <c r="I1481" s="3">
        <f t="shared" si="137"/>
        <v>46.04</v>
      </c>
      <c r="J1481" s="3">
        <f t="shared" si="138"/>
        <v>39.92</v>
      </c>
      <c r="K1481" s="191">
        <v>6</v>
      </c>
      <c r="L1481" s="3">
        <v>-3.5</v>
      </c>
      <c r="M1481" s="191">
        <v>12.2</v>
      </c>
      <c r="N1481" s="191">
        <v>7.8</v>
      </c>
      <c r="O1481" s="191">
        <v>4.4000000000000004</v>
      </c>
    </row>
    <row r="1482" spans="2:15" ht="17.25" x14ac:dyDescent="0.35">
      <c r="B1482" s="172">
        <f t="shared" si="134"/>
        <v>1474</v>
      </c>
      <c r="C1482" s="173">
        <v>3</v>
      </c>
      <c r="D1482" s="173">
        <v>3</v>
      </c>
      <c r="E1482" s="174">
        <v>10</v>
      </c>
      <c r="F1482" s="3">
        <f t="shared" ref="F1482:F1545" si="139">(9/5)*K1482+32</f>
        <v>44.6</v>
      </c>
      <c r="G1482" s="3">
        <f t="shared" si="135"/>
        <v>32</v>
      </c>
      <c r="H1482" s="3">
        <f t="shared" si="136"/>
        <v>55.94</v>
      </c>
      <c r="I1482" s="3">
        <f t="shared" si="137"/>
        <v>48.019999999999996</v>
      </c>
      <c r="J1482" s="3">
        <f t="shared" si="138"/>
        <v>42.08</v>
      </c>
      <c r="K1482" s="191">
        <v>7</v>
      </c>
      <c r="L1482" s="3">
        <v>0</v>
      </c>
      <c r="M1482" s="191">
        <v>13.3</v>
      </c>
      <c r="N1482" s="191">
        <v>8.9</v>
      </c>
      <c r="O1482" s="191">
        <v>5.6</v>
      </c>
    </row>
    <row r="1483" spans="2:15" ht="17.25" x14ac:dyDescent="0.35">
      <c r="B1483" s="172">
        <f t="shared" ref="B1483:B1546" si="140">B1482+1</f>
        <v>1475</v>
      </c>
      <c r="C1483" s="173">
        <v>3</v>
      </c>
      <c r="D1483" s="173">
        <v>3</v>
      </c>
      <c r="E1483" s="174">
        <v>11</v>
      </c>
      <c r="F1483" s="3">
        <f t="shared" si="139"/>
        <v>46.4</v>
      </c>
      <c r="G1483" s="3">
        <f t="shared" si="135"/>
        <v>37.4</v>
      </c>
      <c r="H1483" s="3">
        <f t="shared" si="136"/>
        <v>57.92</v>
      </c>
      <c r="I1483" s="3">
        <f t="shared" si="137"/>
        <v>48.92</v>
      </c>
      <c r="J1483" s="3">
        <f t="shared" si="138"/>
        <v>42.980000000000004</v>
      </c>
      <c r="K1483" s="191">
        <v>8</v>
      </c>
      <c r="L1483" s="3">
        <v>3</v>
      </c>
      <c r="M1483" s="191">
        <v>14.4</v>
      </c>
      <c r="N1483" s="191">
        <v>9.4</v>
      </c>
      <c r="O1483" s="191">
        <v>6.1</v>
      </c>
    </row>
    <row r="1484" spans="2:15" ht="17.25" x14ac:dyDescent="0.35">
      <c r="B1484" s="172">
        <f t="shared" si="140"/>
        <v>1476</v>
      </c>
      <c r="C1484" s="173">
        <v>3</v>
      </c>
      <c r="D1484" s="173">
        <v>3</v>
      </c>
      <c r="E1484" s="174">
        <v>12</v>
      </c>
      <c r="F1484" s="3">
        <f t="shared" si="139"/>
        <v>46.4</v>
      </c>
      <c r="G1484" s="3">
        <f t="shared" si="135"/>
        <v>46.94</v>
      </c>
      <c r="H1484" s="3">
        <f t="shared" si="136"/>
        <v>60.980000000000004</v>
      </c>
      <c r="I1484" s="3">
        <f t="shared" si="137"/>
        <v>48.92</v>
      </c>
      <c r="J1484" s="3">
        <f t="shared" si="138"/>
        <v>44.06</v>
      </c>
      <c r="K1484" s="191">
        <v>8</v>
      </c>
      <c r="L1484" s="3">
        <v>8.3000000000000007</v>
      </c>
      <c r="M1484" s="191">
        <v>16.100000000000001</v>
      </c>
      <c r="N1484" s="191">
        <v>9.4</v>
      </c>
      <c r="O1484" s="191">
        <v>6.7</v>
      </c>
    </row>
    <row r="1485" spans="2:15" ht="17.25" x14ac:dyDescent="0.35">
      <c r="B1485" s="172">
        <f t="shared" si="140"/>
        <v>1477</v>
      </c>
      <c r="C1485" s="173">
        <v>3</v>
      </c>
      <c r="D1485" s="173">
        <v>3</v>
      </c>
      <c r="E1485" s="174">
        <v>13</v>
      </c>
      <c r="F1485" s="3">
        <f t="shared" si="139"/>
        <v>48.2</v>
      </c>
      <c r="G1485" s="3">
        <f t="shared" si="135"/>
        <v>50.900000000000006</v>
      </c>
      <c r="H1485" s="3">
        <f t="shared" si="136"/>
        <v>62.06</v>
      </c>
      <c r="I1485" s="3">
        <f t="shared" si="137"/>
        <v>48.92</v>
      </c>
      <c r="J1485" s="3">
        <f t="shared" si="138"/>
        <v>48.92</v>
      </c>
      <c r="K1485" s="191">
        <v>9</v>
      </c>
      <c r="L1485" s="3">
        <v>10.5</v>
      </c>
      <c r="M1485" s="191">
        <v>16.7</v>
      </c>
      <c r="N1485" s="191">
        <v>9.4</v>
      </c>
      <c r="O1485" s="191">
        <v>9.4</v>
      </c>
    </row>
    <row r="1486" spans="2:15" ht="17.25" x14ac:dyDescent="0.35">
      <c r="B1486" s="172">
        <f t="shared" si="140"/>
        <v>1478</v>
      </c>
      <c r="C1486" s="173">
        <v>3</v>
      </c>
      <c r="D1486" s="173">
        <v>3</v>
      </c>
      <c r="E1486" s="174">
        <v>14</v>
      </c>
      <c r="F1486" s="3">
        <f t="shared" si="139"/>
        <v>50</v>
      </c>
      <c r="G1486" s="3">
        <f t="shared" si="135"/>
        <v>53.24</v>
      </c>
      <c r="H1486" s="3">
        <f t="shared" si="136"/>
        <v>62.06</v>
      </c>
      <c r="I1486" s="3">
        <f t="shared" si="137"/>
        <v>48.92</v>
      </c>
      <c r="J1486" s="3">
        <f t="shared" si="138"/>
        <v>48.92</v>
      </c>
      <c r="K1486" s="191">
        <v>10</v>
      </c>
      <c r="L1486" s="3">
        <v>11.8</v>
      </c>
      <c r="M1486" s="191">
        <v>16.7</v>
      </c>
      <c r="N1486" s="191">
        <v>9.4</v>
      </c>
      <c r="O1486" s="191">
        <v>9.4</v>
      </c>
    </row>
    <row r="1487" spans="2:15" ht="17.25" x14ac:dyDescent="0.35">
      <c r="B1487" s="172">
        <f t="shared" si="140"/>
        <v>1479</v>
      </c>
      <c r="C1487" s="173">
        <v>3</v>
      </c>
      <c r="D1487" s="173">
        <v>3</v>
      </c>
      <c r="E1487" s="174">
        <v>15</v>
      </c>
      <c r="F1487" s="3">
        <f t="shared" si="139"/>
        <v>50</v>
      </c>
      <c r="G1487" s="3">
        <f t="shared" si="135"/>
        <v>55.400000000000006</v>
      </c>
      <c r="H1487" s="3">
        <f t="shared" si="136"/>
        <v>62.96</v>
      </c>
      <c r="I1487" s="3">
        <f t="shared" si="137"/>
        <v>46.94</v>
      </c>
      <c r="J1487" s="3">
        <f t="shared" si="138"/>
        <v>50</v>
      </c>
      <c r="K1487" s="191">
        <v>10</v>
      </c>
      <c r="L1487" s="3">
        <v>13</v>
      </c>
      <c r="M1487" s="191">
        <v>17.2</v>
      </c>
      <c r="N1487" s="191">
        <v>8.3000000000000007</v>
      </c>
      <c r="O1487" s="191">
        <v>10</v>
      </c>
    </row>
    <row r="1488" spans="2:15" ht="17.25" x14ac:dyDescent="0.35">
      <c r="B1488" s="172">
        <f t="shared" si="140"/>
        <v>1480</v>
      </c>
      <c r="C1488" s="173">
        <v>3</v>
      </c>
      <c r="D1488" s="173">
        <v>3</v>
      </c>
      <c r="E1488" s="174">
        <v>16</v>
      </c>
      <c r="F1488" s="3">
        <f t="shared" si="139"/>
        <v>50</v>
      </c>
      <c r="G1488" s="3">
        <f t="shared" si="135"/>
        <v>55.94</v>
      </c>
      <c r="H1488" s="3">
        <f t="shared" si="136"/>
        <v>62.96</v>
      </c>
      <c r="I1488" s="3">
        <f t="shared" si="137"/>
        <v>46.04</v>
      </c>
      <c r="J1488" s="3">
        <f t="shared" si="138"/>
        <v>48.92</v>
      </c>
      <c r="K1488" s="191">
        <v>10</v>
      </c>
      <c r="L1488" s="3">
        <v>13.3</v>
      </c>
      <c r="M1488" s="191">
        <v>17.2</v>
      </c>
      <c r="N1488" s="191">
        <v>7.8</v>
      </c>
      <c r="O1488" s="191">
        <v>9.4</v>
      </c>
    </row>
    <row r="1489" spans="2:15" ht="17.25" x14ac:dyDescent="0.35">
      <c r="B1489" s="172">
        <f t="shared" si="140"/>
        <v>1481</v>
      </c>
      <c r="C1489" s="173">
        <v>3</v>
      </c>
      <c r="D1489" s="173">
        <v>3</v>
      </c>
      <c r="E1489" s="174">
        <v>17</v>
      </c>
      <c r="F1489" s="3">
        <f t="shared" si="139"/>
        <v>48.2</v>
      </c>
      <c r="G1489" s="3">
        <f t="shared" si="135"/>
        <v>56.3</v>
      </c>
      <c r="H1489" s="3">
        <f t="shared" si="136"/>
        <v>62.06</v>
      </c>
      <c r="I1489" s="3">
        <f t="shared" si="137"/>
        <v>42.980000000000004</v>
      </c>
      <c r="J1489" s="3">
        <f t="shared" si="138"/>
        <v>48.92</v>
      </c>
      <c r="K1489" s="191">
        <v>9</v>
      </c>
      <c r="L1489" s="3">
        <v>13.5</v>
      </c>
      <c r="M1489" s="191">
        <v>16.7</v>
      </c>
      <c r="N1489" s="191">
        <v>6.1</v>
      </c>
      <c r="O1489" s="191">
        <v>9.4</v>
      </c>
    </row>
    <row r="1490" spans="2:15" ht="17.25" x14ac:dyDescent="0.35">
      <c r="B1490" s="172">
        <f t="shared" si="140"/>
        <v>1482</v>
      </c>
      <c r="C1490" s="173">
        <v>3</v>
      </c>
      <c r="D1490" s="173">
        <v>3</v>
      </c>
      <c r="E1490" s="174">
        <v>18</v>
      </c>
      <c r="F1490" s="3">
        <f t="shared" si="139"/>
        <v>44.6</v>
      </c>
      <c r="G1490" s="3">
        <f t="shared" si="135"/>
        <v>51.44</v>
      </c>
      <c r="H1490" s="3">
        <f t="shared" si="136"/>
        <v>60.08</v>
      </c>
      <c r="I1490" s="3">
        <f t="shared" si="137"/>
        <v>39.92</v>
      </c>
      <c r="J1490" s="3">
        <f t="shared" si="138"/>
        <v>46.04</v>
      </c>
      <c r="K1490" s="191">
        <v>7</v>
      </c>
      <c r="L1490" s="3">
        <v>10.8</v>
      </c>
      <c r="M1490" s="191">
        <v>15.6</v>
      </c>
      <c r="N1490" s="191">
        <v>4.4000000000000004</v>
      </c>
      <c r="O1490" s="191">
        <v>7.8</v>
      </c>
    </row>
    <row r="1491" spans="2:15" ht="17.25" x14ac:dyDescent="0.35">
      <c r="B1491" s="172">
        <f t="shared" si="140"/>
        <v>1483</v>
      </c>
      <c r="C1491" s="173">
        <v>3</v>
      </c>
      <c r="D1491" s="173">
        <v>3</v>
      </c>
      <c r="E1491" s="174">
        <v>19</v>
      </c>
      <c r="F1491" s="3">
        <f t="shared" si="139"/>
        <v>41</v>
      </c>
      <c r="G1491" s="3">
        <f t="shared" si="135"/>
        <v>46.4</v>
      </c>
      <c r="H1491" s="3">
        <f t="shared" si="136"/>
        <v>57.92</v>
      </c>
      <c r="I1491" s="3">
        <f t="shared" si="137"/>
        <v>39.019999999999996</v>
      </c>
      <c r="J1491" s="3">
        <f t="shared" si="138"/>
        <v>42.08</v>
      </c>
      <c r="K1491" s="191">
        <v>5</v>
      </c>
      <c r="L1491" s="3">
        <v>8</v>
      </c>
      <c r="M1491" s="191">
        <v>14.4</v>
      </c>
      <c r="N1491" s="191">
        <v>3.9</v>
      </c>
      <c r="O1491" s="191">
        <v>5.6</v>
      </c>
    </row>
    <row r="1492" spans="2:15" ht="17.25" x14ac:dyDescent="0.35">
      <c r="B1492" s="172">
        <f t="shared" si="140"/>
        <v>1484</v>
      </c>
      <c r="C1492" s="173">
        <v>3</v>
      </c>
      <c r="D1492" s="173">
        <v>3</v>
      </c>
      <c r="E1492" s="174">
        <v>20</v>
      </c>
      <c r="F1492" s="3">
        <f t="shared" si="139"/>
        <v>35.6</v>
      </c>
      <c r="G1492" s="3">
        <f t="shared" si="135"/>
        <v>43.34</v>
      </c>
      <c r="H1492" s="3">
        <f t="shared" si="136"/>
        <v>55.040000000000006</v>
      </c>
      <c r="I1492" s="3">
        <f t="shared" si="137"/>
        <v>37.94</v>
      </c>
      <c r="J1492" s="3">
        <f t="shared" si="138"/>
        <v>39.019999999999996</v>
      </c>
      <c r="K1492" s="191">
        <v>2</v>
      </c>
      <c r="L1492" s="3">
        <v>6.3</v>
      </c>
      <c r="M1492" s="191">
        <v>12.8</v>
      </c>
      <c r="N1492" s="191">
        <v>3.3</v>
      </c>
      <c r="O1492" s="191">
        <v>3.9</v>
      </c>
    </row>
    <row r="1493" spans="2:15" ht="17.25" x14ac:dyDescent="0.35">
      <c r="B1493" s="172">
        <f t="shared" si="140"/>
        <v>1485</v>
      </c>
      <c r="C1493" s="173">
        <v>3</v>
      </c>
      <c r="D1493" s="173">
        <v>3</v>
      </c>
      <c r="E1493" s="174">
        <v>21</v>
      </c>
      <c r="F1493" s="3">
        <f t="shared" si="139"/>
        <v>35.6</v>
      </c>
      <c r="G1493" s="3">
        <f t="shared" si="135"/>
        <v>40.1</v>
      </c>
      <c r="H1493" s="3">
        <f t="shared" si="136"/>
        <v>51.980000000000004</v>
      </c>
      <c r="I1493" s="3">
        <f t="shared" si="137"/>
        <v>35.06</v>
      </c>
      <c r="J1493" s="3">
        <f t="shared" si="138"/>
        <v>37.94</v>
      </c>
      <c r="K1493" s="191">
        <v>2</v>
      </c>
      <c r="L1493" s="3">
        <v>4.5</v>
      </c>
      <c r="M1493" s="191">
        <v>11.1</v>
      </c>
      <c r="N1493" s="191">
        <v>1.7</v>
      </c>
      <c r="O1493" s="191">
        <v>3.3</v>
      </c>
    </row>
    <row r="1494" spans="2:15" ht="17.25" x14ac:dyDescent="0.35">
      <c r="B1494" s="172">
        <f t="shared" si="140"/>
        <v>1486</v>
      </c>
      <c r="C1494" s="173">
        <v>3</v>
      </c>
      <c r="D1494" s="173">
        <v>3</v>
      </c>
      <c r="E1494" s="174">
        <v>22</v>
      </c>
      <c r="F1494" s="3">
        <f t="shared" si="139"/>
        <v>35.6</v>
      </c>
      <c r="G1494" s="3">
        <f t="shared" si="135"/>
        <v>37.04</v>
      </c>
      <c r="H1494" s="3">
        <f t="shared" si="136"/>
        <v>51.980000000000004</v>
      </c>
      <c r="I1494" s="3">
        <f t="shared" si="137"/>
        <v>33.979999999999997</v>
      </c>
      <c r="J1494" s="3">
        <f t="shared" si="138"/>
        <v>35.96</v>
      </c>
      <c r="K1494" s="191">
        <v>2</v>
      </c>
      <c r="L1494" s="3">
        <v>2.8</v>
      </c>
      <c r="M1494" s="191">
        <v>11.1</v>
      </c>
      <c r="N1494" s="191">
        <v>1.1000000000000001</v>
      </c>
      <c r="O1494" s="191">
        <v>2.2000000000000002</v>
      </c>
    </row>
    <row r="1495" spans="2:15" ht="17.25" x14ac:dyDescent="0.35">
      <c r="B1495" s="172">
        <f t="shared" si="140"/>
        <v>1487</v>
      </c>
      <c r="C1495" s="173">
        <v>3</v>
      </c>
      <c r="D1495" s="173">
        <v>3</v>
      </c>
      <c r="E1495" s="174">
        <v>23</v>
      </c>
      <c r="F1495" s="3">
        <f t="shared" si="139"/>
        <v>32</v>
      </c>
      <c r="G1495" s="3">
        <f t="shared" si="135"/>
        <v>35.6</v>
      </c>
      <c r="H1495" s="3">
        <f t="shared" si="136"/>
        <v>48.019999999999996</v>
      </c>
      <c r="I1495" s="3">
        <f t="shared" si="137"/>
        <v>33.08</v>
      </c>
      <c r="J1495" s="3">
        <f t="shared" si="138"/>
        <v>35.06</v>
      </c>
      <c r="K1495" s="191">
        <v>0</v>
      </c>
      <c r="L1495" s="3">
        <v>2</v>
      </c>
      <c r="M1495" s="191">
        <v>8.9</v>
      </c>
      <c r="N1495" s="191">
        <v>0.6</v>
      </c>
      <c r="O1495" s="191">
        <v>1.7</v>
      </c>
    </row>
    <row r="1496" spans="2:15" ht="17.25" x14ac:dyDescent="0.35">
      <c r="B1496" s="172">
        <f t="shared" si="140"/>
        <v>1488</v>
      </c>
      <c r="C1496" s="173">
        <v>3</v>
      </c>
      <c r="D1496" s="173">
        <v>3</v>
      </c>
      <c r="E1496" s="174">
        <v>24</v>
      </c>
      <c r="F1496" s="3">
        <f t="shared" si="139"/>
        <v>28.4</v>
      </c>
      <c r="G1496" s="3">
        <f t="shared" si="135"/>
        <v>33.799999999999997</v>
      </c>
      <c r="H1496" s="3">
        <f t="shared" si="136"/>
        <v>46.94</v>
      </c>
      <c r="I1496" s="3">
        <f t="shared" si="137"/>
        <v>26.96</v>
      </c>
      <c r="J1496" s="3">
        <f t="shared" si="138"/>
        <v>35.06</v>
      </c>
      <c r="K1496" s="191">
        <v>-2</v>
      </c>
      <c r="L1496" s="3">
        <v>1</v>
      </c>
      <c r="M1496" s="191">
        <v>8.3000000000000007</v>
      </c>
      <c r="N1496" s="191">
        <v>-2.8</v>
      </c>
      <c r="O1496" s="191">
        <v>1.7</v>
      </c>
    </row>
    <row r="1497" spans="2:15" ht="17.25" x14ac:dyDescent="0.35">
      <c r="B1497" s="172">
        <f t="shared" si="140"/>
        <v>1489</v>
      </c>
      <c r="C1497" s="173">
        <v>3</v>
      </c>
      <c r="D1497" s="173">
        <v>4</v>
      </c>
      <c r="E1497" s="174">
        <v>1</v>
      </c>
      <c r="F1497" s="3">
        <f t="shared" si="139"/>
        <v>30.2</v>
      </c>
      <c r="G1497" s="3">
        <f t="shared" ref="G1497:G1560" si="141">(9/5)*L1497+32</f>
        <v>31.1</v>
      </c>
      <c r="H1497" s="3">
        <f t="shared" ref="H1497:H1560" si="142">(9/5)*M1497+32</f>
        <v>46.04</v>
      </c>
      <c r="I1497" s="3">
        <f t="shared" ref="I1497:I1560" si="143">(9/5)*N1497+32</f>
        <v>24.98</v>
      </c>
      <c r="J1497" s="3">
        <f t="shared" ref="J1497:J1560" si="144">(9/5)*O1497+32</f>
        <v>33.979999999999997</v>
      </c>
      <c r="K1497" s="191">
        <v>-1</v>
      </c>
      <c r="L1497" s="3">
        <v>-0.5</v>
      </c>
      <c r="M1497" s="191">
        <v>7.8</v>
      </c>
      <c r="N1497" s="191">
        <v>-3.9</v>
      </c>
      <c r="O1497" s="191">
        <v>1.1000000000000001</v>
      </c>
    </row>
    <row r="1498" spans="2:15" ht="17.25" x14ac:dyDescent="0.35">
      <c r="B1498" s="172">
        <f t="shared" si="140"/>
        <v>1490</v>
      </c>
      <c r="C1498" s="173">
        <v>3</v>
      </c>
      <c r="D1498" s="173">
        <v>4</v>
      </c>
      <c r="E1498" s="174">
        <v>2</v>
      </c>
      <c r="F1498" s="3">
        <f t="shared" si="139"/>
        <v>30.2</v>
      </c>
      <c r="G1498" s="3">
        <f t="shared" si="141"/>
        <v>29.84</v>
      </c>
      <c r="H1498" s="3">
        <f t="shared" si="142"/>
        <v>42.980000000000004</v>
      </c>
      <c r="I1498" s="3">
        <f t="shared" si="143"/>
        <v>24.98</v>
      </c>
      <c r="J1498" s="3">
        <f t="shared" si="144"/>
        <v>32</v>
      </c>
      <c r="K1498" s="191">
        <v>-1</v>
      </c>
      <c r="L1498" s="3">
        <v>-1.2</v>
      </c>
      <c r="M1498" s="191">
        <v>6.1</v>
      </c>
      <c r="N1498" s="191">
        <v>-3.9</v>
      </c>
      <c r="O1498" s="191">
        <v>0</v>
      </c>
    </row>
    <row r="1499" spans="2:15" ht="17.25" x14ac:dyDescent="0.35">
      <c r="B1499" s="172">
        <f t="shared" si="140"/>
        <v>1491</v>
      </c>
      <c r="C1499" s="173">
        <v>3</v>
      </c>
      <c r="D1499" s="173">
        <v>4</v>
      </c>
      <c r="E1499" s="174">
        <v>3</v>
      </c>
      <c r="F1499" s="3">
        <f t="shared" si="139"/>
        <v>32</v>
      </c>
      <c r="G1499" s="3">
        <f t="shared" si="141"/>
        <v>28.4</v>
      </c>
      <c r="H1499" s="3">
        <f t="shared" si="142"/>
        <v>41</v>
      </c>
      <c r="I1499" s="3">
        <f t="shared" si="143"/>
        <v>21.92</v>
      </c>
      <c r="J1499" s="3">
        <f t="shared" si="144"/>
        <v>30.92</v>
      </c>
      <c r="K1499" s="191">
        <v>0</v>
      </c>
      <c r="L1499" s="3">
        <v>-2</v>
      </c>
      <c r="M1499" s="191">
        <v>5</v>
      </c>
      <c r="N1499" s="191">
        <v>-5.6</v>
      </c>
      <c r="O1499" s="191">
        <v>-0.6</v>
      </c>
    </row>
    <row r="1500" spans="2:15" ht="17.25" x14ac:dyDescent="0.35">
      <c r="B1500" s="172">
        <f t="shared" si="140"/>
        <v>1492</v>
      </c>
      <c r="C1500" s="173">
        <v>3</v>
      </c>
      <c r="D1500" s="173">
        <v>4</v>
      </c>
      <c r="E1500" s="174">
        <v>4</v>
      </c>
      <c r="F1500" s="3">
        <f t="shared" si="139"/>
        <v>24.8</v>
      </c>
      <c r="G1500" s="3">
        <f t="shared" si="141"/>
        <v>27.32</v>
      </c>
      <c r="H1500" s="3">
        <f t="shared" si="142"/>
        <v>39.92</v>
      </c>
      <c r="I1500" s="3">
        <f t="shared" si="143"/>
        <v>21.02</v>
      </c>
      <c r="J1500" s="3">
        <f t="shared" si="144"/>
        <v>30.02</v>
      </c>
      <c r="K1500" s="191">
        <v>-4</v>
      </c>
      <c r="L1500" s="3">
        <v>-2.6</v>
      </c>
      <c r="M1500" s="191">
        <v>4.4000000000000004</v>
      </c>
      <c r="N1500" s="191">
        <v>-6.1</v>
      </c>
      <c r="O1500" s="191">
        <v>-1.1000000000000001</v>
      </c>
    </row>
    <row r="1501" spans="2:15" ht="17.25" x14ac:dyDescent="0.35">
      <c r="B1501" s="172">
        <f t="shared" si="140"/>
        <v>1493</v>
      </c>
      <c r="C1501" s="173">
        <v>3</v>
      </c>
      <c r="D1501" s="173">
        <v>4</v>
      </c>
      <c r="E1501" s="174">
        <v>5</v>
      </c>
      <c r="F1501" s="3">
        <f t="shared" si="139"/>
        <v>20.299999999999997</v>
      </c>
      <c r="G1501" s="3">
        <f t="shared" si="141"/>
        <v>26.24</v>
      </c>
      <c r="H1501" s="3">
        <f t="shared" si="142"/>
        <v>39.92</v>
      </c>
      <c r="I1501" s="3">
        <f t="shared" si="143"/>
        <v>21.92</v>
      </c>
      <c r="J1501" s="3">
        <f t="shared" si="144"/>
        <v>30.02</v>
      </c>
      <c r="K1501" s="191">
        <v>-6.5</v>
      </c>
      <c r="L1501" s="3">
        <v>-3.2</v>
      </c>
      <c r="M1501" s="191">
        <v>4.4000000000000004</v>
      </c>
      <c r="N1501" s="191">
        <v>-5.6</v>
      </c>
      <c r="O1501" s="191">
        <v>-1.1000000000000001</v>
      </c>
    </row>
    <row r="1502" spans="2:15" ht="17.25" x14ac:dyDescent="0.35">
      <c r="B1502" s="172">
        <f t="shared" si="140"/>
        <v>1494</v>
      </c>
      <c r="C1502" s="173">
        <v>3</v>
      </c>
      <c r="D1502" s="173">
        <v>4</v>
      </c>
      <c r="E1502" s="174">
        <v>6</v>
      </c>
      <c r="F1502" s="3">
        <f t="shared" si="139"/>
        <v>15.98</v>
      </c>
      <c r="G1502" s="3">
        <f t="shared" si="141"/>
        <v>25.16</v>
      </c>
      <c r="H1502" s="3">
        <f t="shared" si="142"/>
        <v>39.92</v>
      </c>
      <c r="I1502" s="3">
        <f t="shared" si="143"/>
        <v>19.04</v>
      </c>
      <c r="J1502" s="3">
        <f t="shared" si="144"/>
        <v>28.94</v>
      </c>
      <c r="K1502" s="191">
        <v>-8.9</v>
      </c>
      <c r="L1502" s="3">
        <v>-3.8</v>
      </c>
      <c r="M1502" s="191">
        <v>4.4000000000000004</v>
      </c>
      <c r="N1502" s="191">
        <v>-7.2</v>
      </c>
      <c r="O1502" s="191">
        <v>-1.7</v>
      </c>
    </row>
    <row r="1503" spans="2:15" ht="17.25" x14ac:dyDescent="0.35">
      <c r="B1503" s="172">
        <f t="shared" si="140"/>
        <v>1495</v>
      </c>
      <c r="C1503" s="173">
        <v>3</v>
      </c>
      <c r="D1503" s="173">
        <v>4</v>
      </c>
      <c r="E1503" s="174">
        <v>7</v>
      </c>
      <c r="F1503" s="3">
        <f t="shared" si="139"/>
        <v>13.64</v>
      </c>
      <c r="G1503" s="3">
        <f t="shared" si="141"/>
        <v>22.28</v>
      </c>
      <c r="H1503" s="3">
        <f t="shared" si="142"/>
        <v>39.92</v>
      </c>
      <c r="I1503" s="3">
        <f t="shared" si="143"/>
        <v>19.04</v>
      </c>
      <c r="J1503" s="3">
        <f t="shared" si="144"/>
        <v>28.94</v>
      </c>
      <c r="K1503" s="191">
        <v>-10.199999999999999</v>
      </c>
      <c r="L1503" s="3">
        <v>-5.4</v>
      </c>
      <c r="M1503" s="191">
        <v>4.4000000000000004</v>
      </c>
      <c r="N1503" s="191">
        <v>-7.2</v>
      </c>
      <c r="O1503" s="191">
        <v>-1.7</v>
      </c>
    </row>
    <row r="1504" spans="2:15" ht="17.25" x14ac:dyDescent="0.35">
      <c r="B1504" s="172">
        <f t="shared" si="140"/>
        <v>1496</v>
      </c>
      <c r="C1504" s="173">
        <v>3</v>
      </c>
      <c r="D1504" s="173">
        <v>4</v>
      </c>
      <c r="E1504" s="174">
        <v>8</v>
      </c>
      <c r="F1504" s="3">
        <f t="shared" si="139"/>
        <v>14</v>
      </c>
      <c r="G1504" s="3">
        <f t="shared" si="141"/>
        <v>28.58</v>
      </c>
      <c r="H1504" s="3">
        <f t="shared" si="142"/>
        <v>46.94</v>
      </c>
      <c r="I1504" s="3">
        <f t="shared" si="143"/>
        <v>26.96</v>
      </c>
      <c r="J1504" s="3">
        <f t="shared" si="144"/>
        <v>33.08</v>
      </c>
      <c r="K1504" s="191">
        <v>-10</v>
      </c>
      <c r="L1504" s="3">
        <v>-1.9</v>
      </c>
      <c r="M1504" s="191">
        <v>8.3000000000000007</v>
      </c>
      <c r="N1504" s="191">
        <v>-2.8</v>
      </c>
      <c r="O1504" s="191">
        <v>0.6</v>
      </c>
    </row>
    <row r="1505" spans="2:15" ht="17.25" x14ac:dyDescent="0.35">
      <c r="B1505" s="172">
        <f t="shared" si="140"/>
        <v>1497</v>
      </c>
      <c r="C1505" s="173">
        <v>3</v>
      </c>
      <c r="D1505" s="173">
        <v>4</v>
      </c>
      <c r="E1505" s="174">
        <v>9</v>
      </c>
      <c r="F1505" s="3">
        <f t="shared" si="139"/>
        <v>14</v>
      </c>
      <c r="G1505" s="3">
        <f t="shared" si="141"/>
        <v>34.700000000000003</v>
      </c>
      <c r="H1505" s="3">
        <f t="shared" si="142"/>
        <v>51.08</v>
      </c>
      <c r="I1505" s="3">
        <f t="shared" si="143"/>
        <v>32</v>
      </c>
      <c r="J1505" s="3">
        <f t="shared" si="144"/>
        <v>35.06</v>
      </c>
      <c r="K1505" s="191">
        <v>-10</v>
      </c>
      <c r="L1505" s="3">
        <v>1.5</v>
      </c>
      <c r="M1505" s="191">
        <v>10.6</v>
      </c>
      <c r="N1505" s="191">
        <v>0</v>
      </c>
      <c r="O1505" s="191">
        <v>1.7</v>
      </c>
    </row>
    <row r="1506" spans="2:15" ht="17.25" x14ac:dyDescent="0.35">
      <c r="B1506" s="172">
        <f t="shared" si="140"/>
        <v>1498</v>
      </c>
      <c r="C1506" s="173">
        <v>3</v>
      </c>
      <c r="D1506" s="173">
        <v>4</v>
      </c>
      <c r="E1506" s="174">
        <v>10</v>
      </c>
      <c r="F1506" s="3">
        <f t="shared" si="139"/>
        <v>14.899999999999999</v>
      </c>
      <c r="G1506" s="3">
        <f t="shared" si="141"/>
        <v>42.26</v>
      </c>
      <c r="H1506" s="3">
        <f t="shared" si="142"/>
        <v>55.94</v>
      </c>
      <c r="I1506" s="3">
        <f t="shared" si="143"/>
        <v>35.06</v>
      </c>
      <c r="J1506" s="3">
        <f t="shared" si="144"/>
        <v>39.92</v>
      </c>
      <c r="K1506" s="191">
        <v>-9.5</v>
      </c>
      <c r="L1506" s="3">
        <v>5.7</v>
      </c>
      <c r="M1506" s="191">
        <v>13.3</v>
      </c>
      <c r="N1506" s="191">
        <v>1.7</v>
      </c>
      <c r="O1506" s="191">
        <v>4.4000000000000004</v>
      </c>
    </row>
    <row r="1507" spans="2:15" ht="17.25" x14ac:dyDescent="0.35">
      <c r="B1507" s="172">
        <f t="shared" si="140"/>
        <v>1499</v>
      </c>
      <c r="C1507" s="173">
        <v>3</v>
      </c>
      <c r="D1507" s="173">
        <v>4</v>
      </c>
      <c r="E1507" s="174">
        <v>11</v>
      </c>
      <c r="F1507" s="3">
        <f t="shared" si="139"/>
        <v>15.259999999999998</v>
      </c>
      <c r="G1507" s="3">
        <f t="shared" si="141"/>
        <v>48.74</v>
      </c>
      <c r="H1507" s="3">
        <f t="shared" si="142"/>
        <v>60.08</v>
      </c>
      <c r="I1507" s="3">
        <f t="shared" si="143"/>
        <v>39.019999999999996</v>
      </c>
      <c r="J1507" s="3">
        <f t="shared" si="144"/>
        <v>42.980000000000004</v>
      </c>
      <c r="K1507" s="191">
        <v>-9.3000000000000007</v>
      </c>
      <c r="L1507" s="3">
        <v>9.3000000000000007</v>
      </c>
      <c r="M1507" s="191">
        <v>15.6</v>
      </c>
      <c r="N1507" s="191">
        <v>3.9</v>
      </c>
      <c r="O1507" s="191">
        <v>6.1</v>
      </c>
    </row>
    <row r="1508" spans="2:15" ht="17.25" x14ac:dyDescent="0.35">
      <c r="B1508" s="172">
        <f t="shared" si="140"/>
        <v>1500</v>
      </c>
      <c r="C1508" s="173">
        <v>3</v>
      </c>
      <c r="D1508" s="173">
        <v>4</v>
      </c>
      <c r="E1508" s="174">
        <v>12</v>
      </c>
      <c r="F1508" s="3">
        <f t="shared" si="139"/>
        <v>14.899999999999999</v>
      </c>
      <c r="G1508" s="3">
        <f t="shared" si="141"/>
        <v>49.46</v>
      </c>
      <c r="H1508" s="3">
        <f t="shared" si="142"/>
        <v>60.980000000000004</v>
      </c>
      <c r="I1508" s="3">
        <f t="shared" si="143"/>
        <v>39.019999999999996</v>
      </c>
      <c r="J1508" s="3">
        <f t="shared" si="144"/>
        <v>46.04</v>
      </c>
      <c r="K1508" s="191">
        <v>-9.5</v>
      </c>
      <c r="L1508" s="3">
        <v>9.6999999999999993</v>
      </c>
      <c r="M1508" s="191">
        <v>16.100000000000001</v>
      </c>
      <c r="N1508" s="191">
        <v>3.9</v>
      </c>
      <c r="O1508" s="191">
        <v>7.8</v>
      </c>
    </row>
    <row r="1509" spans="2:15" ht="17.25" x14ac:dyDescent="0.35">
      <c r="B1509" s="172">
        <f t="shared" si="140"/>
        <v>1501</v>
      </c>
      <c r="C1509" s="173">
        <v>3</v>
      </c>
      <c r="D1509" s="173">
        <v>4</v>
      </c>
      <c r="E1509" s="174">
        <v>13</v>
      </c>
      <c r="F1509" s="3">
        <f t="shared" si="139"/>
        <v>14</v>
      </c>
      <c r="G1509" s="3">
        <f t="shared" si="141"/>
        <v>51.980000000000004</v>
      </c>
      <c r="H1509" s="3">
        <f t="shared" si="142"/>
        <v>62.06</v>
      </c>
      <c r="I1509" s="3">
        <f t="shared" si="143"/>
        <v>41</v>
      </c>
      <c r="J1509" s="3">
        <f t="shared" si="144"/>
        <v>48.92</v>
      </c>
      <c r="K1509" s="191">
        <v>-10</v>
      </c>
      <c r="L1509" s="3">
        <v>11.1</v>
      </c>
      <c r="M1509" s="191">
        <v>16.7</v>
      </c>
      <c r="N1509" s="191">
        <v>5</v>
      </c>
      <c r="O1509" s="191">
        <v>9.4</v>
      </c>
    </row>
    <row r="1510" spans="2:15" ht="17.25" x14ac:dyDescent="0.35">
      <c r="B1510" s="172">
        <f t="shared" si="140"/>
        <v>1502</v>
      </c>
      <c r="C1510" s="173">
        <v>3</v>
      </c>
      <c r="D1510" s="173">
        <v>4</v>
      </c>
      <c r="E1510" s="174">
        <v>14</v>
      </c>
      <c r="F1510" s="3">
        <f t="shared" si="139"/>
        <v>15.8</v>
      </c>
      <c r="G1510" s="3">
        <f t="shared" si="141"/>
        <v>54.5</v>
      </c>
      <c r="H1510" s="3">
        <f t="shared" si="142"/>
        <v>62.96</v>
      </c>
      <c r="I1510" s="3">
        <f t="shared" si="143"/>
        <v>42.08</v>
      </c>
      <c r="J1510" s="3">
        <f t="shared" si="144"/>
        <v>53.06</v>
      </c>
      <c r="K1510" s="191">
        <v>-9</v>
      </c>
      <c r="L1510" s="3">
        <v>12.5</v>
      </c>
      <c r="M1510" s="191">
        <v>17.2</v>
      </c>
      <c r="N1510" s="191">
        <v>5.6</v>
      </c>
      <c r="O1510" s="191">
        <v>11.7</v>
      </c>
    </row>
    <row r="1511" spans="2:15" ht="17.25" x14ac:dyDescent="0.35">
      <c r="B1511" s="172">
        <f t="shared" si="140"/>
        <v>1503</v>
      </c>
      <c r="C1511" s="173">
        <v>3</v>
      </c>
      <c r="D1511" s="173">
        <v>4</v>
      </c>
      <c r="E1511" s="174">
        <v>15</v>
      </c>
      <c r="F1511" s="3">
        <f t="shared" si="139"/>
        <v>16.340000000000003</v>
      </c>
      <c r="G1511" s="3">
        <f t="shared" si="141"/>
        <v>55.22</v>
      </c>
      <c r="H1511" s="3">
        <f t="shared" si="142"/>
        <v>64.039999999999992</v>
      </c>
      <c r="I1511" s="3">
        <f t="shared" si="143"/>
        <v>42.980000000000004</v>
      </c>
      <c r="J1511" s="3">
        <f t="shared" si="144"/>
        <v>53.96</v>
      </c>
      <c r="K1511" s="191">
        <v>-8.6999999999999993</v>
      </c>
      <c r="L1511" s="3">
        <v>12.9</v>
      </c>
      <c r="M1511" s="191">
        <v>17.8</v>
      </c>
      <c r="N1511" s="191">
        <v>6.1</v>
      </c>
      <c r="O1511" s="191">
        <v>12.2</v>
      </c>
    </row>
    <row r="1512" spans="2:15" ht="17.25" x14ac:dyDescent="0.35">
      <c r="B1512" s="172">
        <f t="shared" si="140"/>
        <v>1504</v>
      </c>
      <c r="C1512" s="173">
        <v>3</v>
      </c>
      <c r="D1512" s="173">
        <v>4</v>
      </c>
      <c r="E1512" s="174">
        <v>16</v>
      </c>
      <c r="F1512" s="3">
        <f t="shared" si="139"/>
        <v>15.8</v>
      </c>
      <c r="G1512" s="3">
        <f t="shared" si="141"/>
        <v>56.120000000000005</v>
      </c>
      <c r="H1512" s="3">
        <f t="shared" si="142"/>
        <v>64.039999999999992</v>
      </c>
      <c r="I1512" s="3">
        <f t="shared" si="143"/>
        <v>44.06</v>
      </c>
      <c r="J1512" s="3">
        <f t="shared" si="144"/>
        <v>53.96</v>
      </c>
      <c r="K1512" s="191">
        <v>-9</v>
      </c>
      <c r="L1512" s="3">
        <v>13.4</v>
      </c>
      <c r="M1512" s="191">
        <v>17.8</v>
      </c>
      <c r="N1512" s="191">
        <v>6.7</v>
      </c>
      <c r="O1512" s="191">
        <v>12.2</v>
      </c>
    </row>
    <row r="1513" spans="2:15" ht="17.25" x14ac:dyDescent="0.35">
      <c r="B1513" s="172">
        <f t="shared" si="140"/>
        <v>1505</v>
      </c>
      <c r="C1513" s="173">
        <v>3</v>
      </c>
      <c r="D1513" s="173">
        <v>4</v>
      </c>
      <c r="E1513" s="174">
        <v>17</v>
      </c>
      <c r="F1513" s="3">
        <f t="shared" si="139"/>
        <v>15.8</v>
      </c>
      <c r="G1513" s="3">
        <f t="shared" si="141"/>
        <v>55.040000000000006</v>
      </c>
      <c r="H1513" s="3">
        <f t="shared" si="142"/>
        <v>62.96</v>
      </c>
      <c r="I1513" s="3">
        <f t="shared" si="143"/>
        <v>42.08</v>
      </c>
      <c r="J1513" s="3">
        <f t="shared" si="144"/>
        <v>53.96</v>
      </c>
      <c r="K1513" s="191">
        <v>-9</v>
      </c>
      <c r="L1513" s="3">
        <v>12.8</v>
      </c>
      <c r="M1513" s="191">
        <v>17.2</v>
      </c>
      <c r="N1513" s="191">
        <v>5.6</v>
      </c>
      <c r="O1513" s="191">
        <v>12.2</v>
      </c>
    </row>
    <row r="1514" spans="2:15" ht="17.25" x14ac:dyDescent="0.35">
      <c r="B1514" s="172">
        <f t="shared" si="140"/>
        <v>1506</v>
      </c>
      <c r="C1514" s="173">
        <v>3</v>
      </c>
      <c r="D1514" s="173">
        <v>4</v>
      </c>
      <c r="E1514" s="174">
        <v>18</v>
      </c>
      <c r="F1514" s="3">
        <f t="shared" si="139"/>
        <v>14</v>
      </c>
      <c r="G1514" s="3">
        <f t="shared" si="141"/>
        <v>44.96</v>
      </c>
      <c r="H1514" s="3">
        <f t="shared" si="142"/>
        <v>60.08</v>
      </c>
      <c r="I1514" s="3">
        <f t="shared" si="143"/>
        <v>37.94</v>
      </c>
      <c r="J1514" s="3">
        <f t="shared" si="144"/>
        <v>48.019999999999996</v>
      </c>
      <c r="K1514" s="191">
        <v>-10</v>
      </c>
      <c r="L1514" s="3">
        <v>7.2</v>
      </c>
      <c r="M1514" s="191">
        <v>15.6</v>
      </c>
      <c r="N1514" s="191">
        <v>3.3</v>
      </c>
      <c r="O1514" s="191">
        <v>8.9</v>
      </c>
    </row>
    <row r="1515" spans="2:15" ht="17.25" x14ac:dyDescent="0.35">
      <c r="B1515" s="172">
        <f t="shared" si="140"/>
        <v>1507</v>
      </c>
      <c r="C1515" s="173">
        <v>3</v>
      </c>
      <c r="D1515" s="173">
        <v>4</v>
      </c>
      <c r="E1515" s="174">
        <v>19</v>
      </c>
      <c r="F1515" s="3">
        <f t="shared" si="139"/>
        <v>15.8</v>
      </c>
      <c r="G1515" s="3">
        <f t="shared" si="141"/>
        <v>38.480000000000004</v>
      </c>
      <c r="H1515" s="3">
        <f t="shared" si="142"/>
        <v>57.92</v>
      </c>
      <c r="I1515" s="3">
        <f t="shared" si="143"/>
        <v>33.979999999999997</v>
      </c>
      <c r="J1515" s="3">
        <f t="shared" si="144"/>
        <v>42.980000000000004</v>
      </c>
      <c r="K1515" s="191">
        <v>-9</v>
      </c>
      <c r="L1515" s="3">
        <v>3.6</v>
      </c>
      <c r="M1515" s="191">
        <v>14.4</v>
      </c>
      <c r="N1515" s="191">
        <v>1.1000000000000001</v>
      </c>
      <c r="O1515" s="191">
        <v>6.1</v>
      </c>
    </row>
    <row r="1516" spans="2:15" ht="17.25" x14ac:dyDescent="0.35">
      <c r="B1516" s="172">
        <f t="shared" si="140"/>
        <v>1508</v>
      </c>
      <c r="C1516" s="173">
        <v>3</v>
      </c>
      <c r="D1516" s="173">
        <v>4</v>
      </c>
      <c r="E1516" s="174">
        <v>20</v>
      </c>
      <c r="F1516" s="3">
        <f t="shared" si="139"/>
        <v>14</v>
      </c>
      <c r="G1516" s="3">
        <f t="shared" si="141"/>
        <v>32</v>
      </c>
      <c r="H1516" s="3">
        <f t="shared" si="142"/>
        <v>55.94</v>
      </c>
      <c r="I1516" s="3">
        <f t="shared" si="143"/>
        <v>33.08</v>
      </c>
      <c r="J1516" s="3">
        <f t="shared" si="144"/>
        <v>39.92</v>
      </c>
      <c r="K1516" s="191">
        <v>-10</v>
      </c>
      <c r="L1516" s="3">
        <v>0</v>
      </c>
      <c r="M1516" s="191">
        <v>13.3</v>
      </c>
      <c r="N1516" s="191">
        <v>0.6</v>
      </c>
      <c r="O1516" s="191">
        <v>4.4000000000000004</v>
      </c>
    </row>
    <row r="1517" spans="2:15" ht="17.25" x14ac:dyDescent="0.35">
      <c r="B1517" s="172">
        <f t="shared" si="140"/>
        <v>1509</v>
      </c>
      <c r="C1517" s="173">
        <v>3</v>
      </c>
      <c r="D1517" s="173">
        <v>4</v>
      </c>
      <c r="E1517" s="174">
        <v>21</v>
      </c>
      <c r="F1517" s="3">
        <f t="shared" si="139"/>
        <v>12.2</v>
      </c>
      <c r="G1517" s="3">
        <f t="shared" si="141"/>
        <v>33.26</v>
      </c>
      <c r="H1517" s="3">
        <f t="shared" si="142"/>
        <v>55.040000000000006</v>
      </c>
      <c r="I1517" s="3">
        <f t="shared" si="143"/>
        <v>30.02</v>
      </c>
      <c r="J1517" s="3">
        <f t="shared" si="144"/>
        <v>37.94</v>
      </c>
      <c r="K1517" s="191">
        <v>-11</v>
      </c>
      <c r="L1517" s="3">
        <v>0.7</v>
      </c>
      <c r="M1517" s="191">
        <v>12.8</v>
      </c>
      <c r="N1517" s="191">
        <v>-1.1000000000000001</v>
      </c>
      <c r="O1517" s="191">
        <v>3.3</v>
      </c>
    </row>
    <row r="1518" spans="2:15" ht="17.25" x14ac:dyDescent="0.35">
      <c r="B1518" s="172">
        <f t="shared" si="140"/>
        <v>1510</v>
      </c>
      <c r="C1518" s="173">
        <v>3</v>
      </c>
      <c r="D1518" s="173">
        <v>4</v>
      </c>
      <c r="E1518" s="174">
        <v>22</v>
      </c>
      <c r="F1518" s="3">
        <f t="shared" si="139"/>
        <v>14</v>
      </c>
      <c r="G1518" s="3">
        <f t="shared" si="141"/>
        <v>25.52</v>
      </c>
      <c r="H1518" s="3">
        <f t="shared" si="142"/>
        <v>53.96</v>
      </c>
      <c r="I1518" s="3">
        <f t="shared" si="143"/>
        <v>28.94</v>
      </c>
      <c r="J1518" s="3">
        <f t="shared" si="144"/>
        <v>35.06</v>
      </c>
      <c r="K1518" s="191">
        <v>-10</v>
      </c>
      <c r="L1518" s="3">
        <v>-3.6</v>
      </c>
      <c r="M1518" s="191">
        <v>12.2</v>
      </c>
      <c r="N1518" s="191">
        <v>-1.7</v>
      </c>
      <c r="O1518" s="191">
        <v>1.7</v>
      </c>
    </row>
    <row r="1519" spans="2:15" ht="17.25" x14ac:dyDescent="0.35">
      <c r="B1519" s="172">
        <f t="shared" si="140"/>
        <v>1511</v>
      </c>
      <c r="C1519" s="173">
        <v>3</v>
      </c>
      <c r="D1519" s="173">
        <v>4</v>
      </c>
      <c r="E1519" s="174">
        <v>23</v>
      </c>
      <c r="F1519" s="3">
        <f t="shared" si="139"/>
        <v>15.8</v>
      </c>
      <c r="G1519" s="3">
        <f t="shared" si="141"/>
        <v>21.38</v>
      </c>
      <c r="H1519" s="3">
        <f t="shared" si="142"/>
        <v>51.980000000000004</v>
      </c>
      <c r="I1519" s="3">
        <f t="shared" si="143"/>
        <v>26.96</v>
      </c>
      <c r="J1519" s="3">
        <f t="shared" si="144"/>
        <v>28.94</v>
      </c>
      <c r="K1519" s="191">
        <v>-9</v>
      </c>
      <c r="L1519" s="3">
        <v>-5.9</v>
      </c>
      <c r="M1519" s="191">
        <v>11.1</v>
      </c>
      <c r="N1519" s="191">
        <v>-2.8</v>
      </c>
      <c r="O1519" s="191">
        <v>-1.7</v>
      </c>
    </row>
    <row r="1520" spans="2:15" ht="17.25" x14ac:dyDescent="0.35">
      <c r="B1520" s="172">
        <f t="shared" si="140"/>
        <v>1512</v>
      </c>
      <c r="C1520" s="173">
        <v>3</v>
      </c>
      <c r="D1520" s="173">
        <v>4</v>
      </c>
      <c r="E1520" s="174">
        <v>24</v>
      </c>
      <c r="F1520" s="3">
        <f t="shared" si="139"/>
        <v>15.8</v>
      </c>
      <c r="G1520" s="3">
        <f t="shared" si="141"/>
        <v>19.22</v>
      </c>
      <c r="H1520" s="3">
        <f t="shared" si="142"/>
        <v>50</v>
      </c>
      <c r="I1520" s="3">
        <f t="shared" si="143"/>
        <v>24.08</v>
      </c>
      <c r="J1520" s="3">
        <f t="shared" si="144"/>
        <v>33.08</v>
      </c>
      <c r="K1520" s="191">
        <v>-9</v>
      </c>
      <c r="L1520" s="3">
        <v>-7.1</v>
      </c>
      <c r="M1520" s="191">
        <v>10</v>
      </c>
      <c r="N1520" s="191">
        <v>-4.4000000000000004</v>
      </c>
      <c r="O1520" s="191">
        <v>0.6</v>
      </c>
    </row>
    <row r="1521" spans="2:15" ht="17.25" x14ac:dyDescent="0.35">
      <c r="B1521" s="172">
        <f t="shared" si="140"/>
        <v>1513</v>
      </c>
      <c r="C1521" s="173">
        <v>3</v>
      </c>
      <c r="D1521" s="173">
        <v>5</v>
      </c>
      <c r="E1521" s="174">
        <v>1</v>
      </c>
      <c r="F1521" s="3">
        <f t="shared" si="139"/>
        <v>15.8</v>
      </c>
      <c r="G1521" s="3">
        <f t="shared" si="141"/>
        <v>16.88</v>
      </c>
      <c r="H1521" s="3">
        <f t="shared" si="142"/>
        <v>50</v>
      </c>
      <c r="I1521" s="3">
        <f t="shared" si="143"/>
        <v>21.92</v>
      </c>
      <c r="J1521" s="3">
        <f t="shared" si="144"/>
        <v>28.94</v>
      </c>
      <c r="K1521" s="191">
        <v>-9</v>
      </c>
      <c r="L1521" s="3">
        <v>-8.4</v>
      </c>
      <c r="M1521" s="191">
        <v>10</v>
      </c>
      <c r="N1521" s="191">
        <v>-5.6</v>
      </c>
      <c r="O1521" s="191">
        <v>-1.7</v>
      </c>
    </row>
    <row r="1522" spans="2:15" ht="17.25" x14ac:dyDescent="0.35">
      <c r="B1522" s="172">
        <f t="shared" si="140"/>
        <v>1514</v>
      </c>
      <c r="C1522" s="173">
        <v>3</v>
      </c>
      <c r="D1522" s="173">
        <v>5</v>
      </c>
      <c r="E1522" s="174">
        <v>2</v>
      </c>
      <c r="F1522" s="3">
        <f t="shared" si="139"/>
        <v>17.600000000000001</v>
      </c>
      <c r="G1522" s="3">
        <f t="shared" si="141"/>
        <v>18.14</v>
      </c>
      <c r="H1522" s="3">
        <f t="shared" si="142"/>
        <v>48.92</v>
      </c>
      <c r="I1522" s="3">
        <f t="shared" si="143"/>
        <v>19.939999999999998</v>
      </c>
      <c r="J1522" s="3">
        <f t="shared" si="144"/>
        <v>30.92</v>
      </c>
      <c r="K1522" s="191">
        <v>-8</v>
      </c>
      <c r="L1522" s="3">
        <v>-7.7</v>
      </c>
      <c r="M1522" s="191">
        <v>9.4</v>
      </c>
      <c r="N1522" s="191">
        <v>-6.7</v>
      </c>
      <c r="O1522" s="191">
        <v>-0.6</v>
      </c>
    </row>
    <row r="1523" spans="2:15" ht="17.25" x14ac:dyDescent="0.35">
      <c r="B1523" s="172">
        <f t="shared" si="140"/>
        <v>1515</v>
      </c>
      <c r="C1523" s="173">
        <v>3</v>
      </c>
      <c r="D1523" s="173">
        <v>5</v>
      </c>
      <c r="E1523" s="174">
        <v>3</v>
      </c>
      <c r="F1523" s="3">
        <f t="shared" si="139"/>
        <v>14</v>
      </c>
      <c r="G1523" s="3">
        <f t="shared" si="141"/>
        <v>17.600000000000001</v>
      </c>
      <c r="H1523" s="3">
        <f t="shared" si="142"/>
        <v>46.04</v>
      </c>
      <c r="I1523" s="3">
        <f t="shared" si="143"/>
        <v>21.92</v>
      </c>
      <c r="J1523" s="3">
        <f t="shared" si="144"/>
        <v>30.92</v>
      </c>
      <c r="K1523" s="191">
        <v>-10</v>
      </c>
      <c r="L1523" s="3">
        <v>-8</v>
      </c>
      <c r="M1523" s="191">
        <v>7.8</v>
      </c>
      <c r="N1523" s="191">
        <v>-5.6</v>
      </c>
      <c r="O1523" s="191">
        <v>-0.6</v>
      </c>
    </row>
    <row r="1524" spans="2:15" ht="17.25" x14ac:dyDescent="0.35">
      <c r="B1524" s="172">
        <f t="shared" si="140"/>
        <v>1516</v>
      </c>
      <c r="C1524" s="173">
        <v>3</v>
      </c>
      <c r="D1524" s="173">
        <v>5</v>
      </c>
      <c r="E1524" s="174">
        <v>4</v>
      </c>
      <c r="F1524" s="3">
        <f t="shared" si="139"/>
        <v>14</v>
      </c>
      <c r="G1524" s="3">
        <f t="shared" si="141"/>
        <v>15.259999999999998</v>
      </c>
      <c r="H1524" s="3">
        <f t="shared" si="142"/>
        <v>44.96</v>
      </c>
      <c r="I1524" s="3">
        <f t="shared" si="143"/>
        <v>21.02</v>
      </c>
      <c r="J1524" s="3">
        <f t="shared" si="144"/>
        <v>30.02</v>
      </c>
      <c r="K1524" s="191">
        <v>-10</v>
      </c>
      <c r="L1524" s="3">
        <v>-9.3000000000000007</v>
      </c>
      <c r="M1524" s="191">
        <v>7.2</v>
      </c>
      <c r="N1524" s="191">
        <v>-6.1</v>
      </c>
      <c r="O1524" s="191">
        <v>-1.1000000000000001</v>
      </c>
    </row>
    <row r="1525" spans="2:15" ht="17.25" x14ac:dyDescent="0.35">
      <c r="B1525" s="172">
        <f t="shared" si="140"/>
        <v>1517</v>
      </c>
      <c r="C1525" s="173">
        <v>3</v>
      </c>
      <c r="D1525" s="173">
        <v>5</v>
      </c>
      <c r="E1525" s="174">
        <v>5</v>
      </c>
      <c r="F1525" s="3">
        <f t="shared" si="139"/>
        <v>10.399999999999999</v>
      </c>
      <c r="G1525" s="3">
        <f t="shared" si="141"/>
        <v>14.719999999999999</v>
      </c>
      <c r="H1525" s="3">
        <f t="shared" si="142"/>
        <v>46.04</v>
      </c>
      <c r="I1525" s="3">
        <f t="shared" si="143"/>
        <v>21.02</v>
      </c>
      <c r="J1525" s="3">
        <f t="shared" si="144"/>
        <v>28.94</v>
      </c>
      <c r="K1525" s="191">
        <v>-12</v>
      </c>
      <c r="L1525" s="3">
        <v>-9.6</v>
      </c>
      <c r="M1525" s="191">
        <v>7.8</v>
      </c>
      <c r="N1525" s="191">
        <v>-6.1</v>
      </c>
      <c r="O1525" s="191">
        <v>-1.7</v>
      </c>
    </row>
    <row r="1526" spans="2:15" ht="17.25" x14ac:dyDescent="0.35">
      <c r="B1526" s="172">
        <f t="shared" si="140"/>
        <v>1518</v>
      </c>
      <c r="C1526" s="173">
        <v>3</v>
      </c>
      <c r="D1526" s="173">
        <v>5</v>
      </c>
      <c r="E1526" s="174">
        <v>6</v>
      </c>
      <c r="F1526" s="3">
        <f t="shared" si="139"/>
        <v>10.399999999999999</v>
      </c>
      <c r="G1526" s="3">
        <f t="shared" si="141"/>
        <v>10.579999999999998</v>
      </c>
      <c r="H1526" s="3">
        <f t="shared" si="142"/>
        <v>46.04</v>
      </c>
      <c r="I1526" s="3">
        <f t="shared" si="143"/>
        <v>21.02</v>
      </c>
      <c r="J1526" s="3">
        <f t="shared" si="144"/>
        <v>26.96</v>
      </c>
      <c r="K1526" s="191">
        <v>-12</v>
      </c>
      <c r="L1526" s="3">
        <v>-11.9</v>
      </c>
      <c r="M1526" s="191">
        <v>7.8</v>
      </c>
      <c r="N1526" s="191">
        <v>-6.1</v>
      </c>
      <c r="O1526" s="191">
        <v>-2.8</v>
      </c>
    </row>
    <row r="1527" spans="2:15" ht="17.25" x14ac:dyDescent="0.35">
      <c r="B1527" s="172">
        <f t="shared" si="140"/>
        <v>1519</v>
      </c>
      <c r="C1527" s="173">
        <v>3</v>
      </c>
      <c r="D1527" s="173">
        <v>5</v>
      </c>
      <c r="E1527" s="174">
        <v>7</v>
      </c>
      <c r="F1527" s="3">
        <f t="shared" si="139"/>
        <v>12.2</v>
      </c>
      <c r="G1527" s="3">
        <f t="shared" si="141"/>
        <v>10.219999999999999</v>
      </c>
      <c r="H1527" s="3">
        <f t="shared" si="142"/>
        <v>46.04</v>
      </c>
      <c r="I1527" s="3">
        <f t="shared" si="143"/>
        <v>23</v>
      </c>
      <c r="J1527" s="3">
        <f t="shared" si="144"/>
        <v>24.98</v>
      </c>
      <c r="K1527" s="191">
        <v>-11</v>
      </c>
      <c r="L1527" s="3">
        <v>-12.1</v>
      </c>
      <c r="M1527" s="191">
        <v>7.8</v>
      </c>
      <c r="N1527" s="191">
        <v>-5</v>
      </c>
      <c r="O1527" s="191">
        <v>-3.9</v>
      </c>
    </row>
    <row r="1528" spans="2:15" ht="17.25" x14ac:dyDescent="0.35">
      <c r="B1528" s="172">
        <f t="shared" si="140"/>
        <v>1520</v>
      </c>
      <c r="C1528" s="173">
        <v>3</v>
      </c>
      <c r="D1528" s="173">
        <v>5</v>
      </c>
      <c r="E1528" s="174">
        <v>8</v>
      </c>
      <c r="F1528" s="3">
        <f t="shared" si="139"/>
        <v>12.2</v>
      </c>
      <c r="G1528" s="3">
        <f t="shared" si="141"/>
        <v>18.68</v>
      </c>
      <c r="H1528" s="3">
        <f t="shared" si="142"/>
        <v>50</v>
      </c>
      <c r="I1528" s="3">
        <f t="shared" si="143"/>
        <v>26.96</v>
      </c>
      <c r="J1528" s="3">
        <f t="shared" si="144"/>
        <v>32</v>
      </c>
      <c r="K1528" s="191">
        <v>-11</v>
      </c>
      <c r="L1528" s="3">
        <v>-7.4</v>
      </c>
      <c r="M1528" s="191">
        <v>10</v>
      </c>
      <c r="N1528" s="191">
        <v>-2.8</v>
      </c>
      <c r="O1528" s="191">
        <v>0</v>
      </c>
    </row>
    <row r="1529" spans="2:15" ht="17.25" x14ac:dyDescent="0.35">
      <c r="B1529" s="172">
        <f t="shared" si="140"/>
        <v>1521</v>
      </c>
      <c r="C1529" s="173">
        <v>3</v>
      </c>
      <c r="D1529" s="173">
        <v>5</v>
      </c>
      <c r="E1529" s="174">
        <v>9</v>
      </c>
      <c r="F1529" s="3">
        <f t="shared" si="139"/>
        <v>21.2</v>
      </c>
      <c r="G1529" s="3">
        <f t="shared" si="141"/>
        <v>23.54</v>
      </c>
      <c r="H1529" s="3">
        <f t="shared" si="142"/>
        <v>51.980000000000004</v>
      </c>
      <c r="I1529" s="3">
        <f t="shared" si="143"/>
        <v>30.02</v>
      </c>
      <c r="J1529" s="3">
        <f t="shared" si="144"/>
        <v>35.96</v>
      </c>
      <c r="K1529" s="191">
        <v>-6</v>
      </c>
      <c r="L1529" s="3">
        <v>-4.7</v>
      </c>
      <c r="M1529" s="191">
        <v>11.1</v>
      </c>
      <c r="N1529" s="191">
        <v>-1.1000000000000001</v>
      </c>
      <c r="O1529" s="191">
        <v>2.2000000000000002</v>
      </c>
    </row>
    <row r="1530" spans="2:15" ht="17.25" x14ac:dyDescent="0.35">
      <c r="B1530" s="172">
        <f t="shared" si="140"/>
        <v>1522</v>
      </c>
      <c r="C1530" s="173">
        <v>3</v>
      </c>
      <c r="D1530" s="173">
        <v>5</v>
      </c>
      <c r="E1530" s="174">
        <v>10</v>
      </c>
      <c r="F1530" s="3">
        <f t="shared" si="139"/>
        <v>27.68</v>
      </c>
      <c r="G1530" s="3">
        <f t="shared" si="141"/>
        <v>30.2</v>
      </c>
      <c r="H1530" s="3">
        <f t="shared" si="142"/>
        <v>53.06</v>
      </c>
      <c r="I1530" s="3">
        <f t="shared" si="143"/>
        <v>33.08</v>
      </c>
      <c r="J1530" s="3">
        <f t="shared" si="144"/>
        <v>42.08</v>
      </c>
      <c r="K1530" s="191">
        <v>-2.4</v>
      </c>
      <c r="L1530" s="3">
        <v>-1</v>
      </c>
      <c r="M1530" s="191">
        <v>11.7</v>
      </c>
      <c r="N1530" s="191">
        <v>0.6</v>
      </c>
      <c r="O1530" s="191">
        <v>5.6</v>
      </c>
    </row>
    <row r="1531" spans="2:15" ht="17.25" x14ac:dyDescent="0.35">
      <c r="B1531" s="172">
        <f t="shared" si="140"/>
        <v>1523</v>
      </c>
      <c r="C1531" s="173">
        <v>3</v>
      </c>
      <c r="D1531" s="173">
        <v>5</v>
      </c>
      <c r="E1531" s="174">
        <v>11</v>
      </c>
      <c r="F1531" s="3">
        <f t="shared" si="139"/>
        <v>33.799999999999997</v>
      </c>
      <c r="G1531" s="3">
        <f t="shared" si="141"/>
        <v>32.36</v>
      </c>
      <c r="H1531" s="3">
        <f t="shared" si="142"/>
        <v>55.94</v>
      </c>
      <c r="I1531" s="3">
        <f t="shared" si="143"/>
        <v>37.94</v>
      </c>
      <c r="J1531" s="3">
        <f t="shared" si="144"/>
        <v>46.04</v>
      </c>
      <c r="K1531" s="191">
        <v>1</v>
      </c>
      <c r="L1531" s="3">
        <v>0.2</v>
      </c>
      <c r="M1531" s="191">
        <v>13.3</v>
      </c>
      <c r="N1531" s="191">
        <v>3.3</v>
      </c>
      <c r="O1531" s="191">
        <v>7.8</v>
      </c>
    </row>
    <row r="1532" spans="2:15" ht="17.25" x14ac:dyDescent="0.35">
      <c r="B1532" s="172">
        <f t="shared" si="140"/>
        <v>1524</v>
      </c>
      <c r="C1532" s="173">
        <v>3</v>
      </c>
      <c r="D1532" s="173">
        <v>5</v>
      </c>
      <c r="E1532" s="174">
        <v>12</v>
      </c>
      <c r="F1532" s="3">
        <f t="shared" si="139"/>
        <v>35.6</v>
      </c>
      <c r="G1532" s="3">
        <f t="shared" si="141"/>
        <v>36.5</v>
      </c>
      <c r="H1532" s="3">
        <f t="shared" si="142"/>
        <v>55.94</v>
      </c>
      <c r="I1532" s="3">
        <f t="shared" si="143"/>
        <v>39.92</v>
      </c>
      <c r="J1532" s="3">
        <f t="shared" si="144"/>
        <v>50</v>
      </c>
      <c r="K1532" s="191">
        <v>2</v>
      </c>
      <c r="L1532" s="3">
        <v>2.5</v>
      </c>
      <c r="M1532" s="191">
        <v>13.3</v>
      </c>
      <c r="N1532" s="191">
        <v>4.4000000000000004</v>
      </c>
      <c r="O1532" s="191">
        <v>10</v>
      </c>
    </row>
    <row r="1533" spans="2:15" ht="17.25" x14ac:dyDescent="0.35">
      <c r="B1533" s="172">
        <f t="shared" si="140"/>
        <v>1525</v>
      </c>
      <c r="C1533" s="173">
        <v>3</v>
      </c>
      <c r="D1533" s="173">
        <v>5</v>
      </c>
      <c r="E1533" s="174">
        <v>13</v>
      </c>
      <c r="F1533" s="3">
        <f t="shared" si="139"/>
        <v>37.4</v>
      </c>
      <c r="G1533" s="3">
        <f t="shared" si="141"/>
        <v>40.64</v>
      </c>
      <c r="H1533" s="3">
        <f t="shared" si="142"/>
        <v>57.92</v>
      </c>
      <c r="I1533" s="3">
        <f t="shared" si="143"/>
        <v>41</v>
      </c>
      <c r="J1533" s="3">
        <f t="shared" si="144"/>
        <v>51.980000000000004</v>
      </c>
      <c r="K1533" s="191">
        <v>3</v>
      </c>
      <c r="L1533" s="3">
        <v>4.8</v>
      </c>
      <c r="M1533" s="191">
        <v>14.4</v>
      </c>
      <c r="N1533" s="191">
        <v>5</v>
      </c>
      <c r="O1533" s="191">
        <v>11.1</v>
      </c>
    </row>
    <row r="1534" spans="2:15" ht="17.25" x14ac:dyDescent="0.35">
      <c r="B1534" s="172">
        <f t="shared" si="140"/>
        <v>1526</v>
      </c>
      <c r="C1534" s="173">
        <v>3</v>
      </c>
      <c r="D1534" s="173">
        <v>5</v>
      </c>
      <c r="E1534" s="174">
        <v>14</v>
      </c>
      <c r="F1534" s="3">
        <f t="shared" si="139"/>
        <v>39.200000000000003</v>
      </c>
      <c r="G1534" s="3">
        <f t="shared" si="141"/>
        <v>45.68</v>
      </c>
      <c r="H1534" s="3">
        <f t="shared" si="142"/>
        <v>59</v>
      </c>
      <c r="I1534" s="3">
        <f t="shared" si="143"/>
        <v>39.92</v>
      </c>
      <c r="J1534" s="3">
        <f t="shared" si="144"/>
        <v>55.040000000000006</v>
      </c>
      <c r="K1534" s="191">
        <v>4</v>
      </c>
      <c r="L1534" s="3">
        <v>7.6</v>
      </c>
      <c r="M1534" s="191">
        <v>15</v>
      </c>
      <c r="N1534" s="191">
        <v>4.4000000000000004</v>
      </c>
      <c r="O1534" s="191">
        <v>12.8</v>
      </c>
    </row>
    <row r="1535" spans="2:15" ht="17.25" x14ac:dyDescent="0.35">
      <c r="B1535" s="172">
        <f t="shared" si="140"/>
        <v>1527</v>
      </c>
      <c r="C1535" s="173">
        <v>3</v>
      </c>
      <c r="D1535" s="173">
        <v>5</v>
      </c>
      <c r="E1535" s="174">
        <v>15</v>
      </c>
      <c r="F1535" s="3">
        <f t="shared" si="139"/>
        <v>41</v>
      </c>
      <c r="G1535" s="3">
        <f t="shared" si="141"/>
        <v>44.78</v>
      </c>
      <c r="H1535" s="3">
        <f t="shared" si="142"/>
        <v>60.08</v>
      </c>
      <c r="I1535" s="3">
        <f t="shared" si="143"/>
        <v>37.94</v>
      </c>
      <c r="J1535" s="3">
        <f t="shared" si="144"/>
        <v>55.94</v>
      </c>
      <c r="K1535" s="191">
        <v>5</v>
      </c>
      <c r="L1535" s="3">
        <v>7.1</v>
      </c>
      <c r="M1535" s="191">
        <v>15.6</v>
      </c>
      <c r="N1535" s="191">
        <v>3.3</v>
      </c>
      <c r="O1535" s="191">
        <v>13.3</v>
      </c>
    </row>
    <row r="1536" spans="2:15" ht="17.25" x14ac:dyDescent="0.35">
      <c r="B1536" s="172">
        <f t="shared" si="140"/>
        <v>1528</v>
      </c>
      <c r="C1536" s="173">
        <v>3</v>
      </c>
      <c r="D1536" s="173">
        <v>5</v>
      </c>
      <c r="E1536" s="174">
        <v>16</v>
      </c>
      <c r="F1536" s="3">
        <f t="shared" si="139"/>
        <v>41</v>
      </c>
      <c r="G1536" s="3">
        <f t="shared" si="141"/>
        <v>46.94</v>
      </c>
      <c r="H1536" s="3">
        <f t="shared" si="142"/>
        <v>59</v>
      </c>
      <c r="I1536" s="3">
        <f t="shared" si="143"/>
        <v>35.06</v>
      </c>
      <c r="J1536" s="3">
        <f t="shared" si="144"/>
        <v>57.92</v>
      </c>
      <c r="K1536" s="191">
        <v>5</v>
      </c>
      <c r="L1536" s="3">
        <v>8.3000000000000007</v>
      </c>
      <c r="M1536" s="191">
        <v>15</v>
      </c>
      <c r="N1536" s="191">
        <v>1.7</v>
      </c>
      <c r="O1536" s="191">
        <v>14.4</v>
      </c>
    </row>
    <row r="1537" spans="2:15" ht="17.25" x14ac:dyDescent="0.35">
      <c r="B1537" s="172">
        <f t="shared" si="140"/>
        <v>1529</v>
      </c>
      <c r="C1537" s="173">
        <v>3</v>
      </c>
      <c r="D1537" s="173">
        <v>5</v>
      </c>
      <c r="E1537" s="174">
        <v>17</v>
      </c>
      <c r="F1537" s="3">
        <f t="shared" si="139"/>
        <v>41</v>
      </c>
      <c r="G1537" s="3">
        <f t="shared" si="141"/>
        <v>48.2</v>
      </c>
      <c r="H1537" s="3">
        <f t="shared" si="142"/>
        <v>59</v>
      </c>
      <c r="I1537" s="3">
        <f t="shared" si="143"/>
        <v>33.08</v>
      </c>
      <c r="J1537" s="3">
        <f t="shared" si="144"/>
        <v>57.92</v>
      </c>
      <c r="K1537" s="191">
        <v>5</v>
      </c>
      <c r="L1537" s="3">
        <v>9</v>
      </c>
      <c r="M1537" s="191">
        <v>15</v>
      </c>
      <c r="N1537" s="191">
        <v>0.6</v>
      </c>
      <c r="O1537" s="191">
        <v>14.4</v>
      </c>
    </row>
    <row r="1538" spans="2:15" ht="17.25" x14ac:dyDescent="0.35">
      <c r="B1538" s="172">
        <f t="shared" si="140"/>
        <v>1530</v>
      </c>
      <c r="C1538" s="173">
        <v>3</v>
      </c>
      <c r="D1538" s="173">
        <v>5</v>
      </c>
      <c r="E1538" s="174">
        <v>18</v>
      </c>
      <c r="F1538" s="3">
        <f t="shared" si="139"/>
        <v>35.6</v>
      </c>
      <c r="G1538" s="3">
        <f t="shared" si="141"/>
        <v>44.42</v>
      </c>
      <c r="H1538" s="3">
        <f t="shared" si="142"/>
        <v>55.94</v>
      </c>
      <c r="I1538" s="3">
        <f t="shared" si="143"/>
        <v>30.92</v>
      </c>
      <c r="J1538" s="3">
        <f t="shared" si="144"/>
        <v>53.06</v>
      </c>
      <c r="K1538" s="191">
        <v>2</v>
      </c>
      <c r="L1538" s="3">
        <v>6.9</v>
      </c>
      <c r="M1538" s="191">
        <v>13.3</v>
      </c>
      <c r="N1538" s="191">
        <v>-0.6</v>
      </c>
      <c r="O1538" s="191">
        <v>11.7</v>
      </c>
    </row>
    <row r="1539" spans="2:15" ht="17.25" x14ac:dyDescent="0.35">
      <c r="B1539" s="172">
        <f t="shared" si="140"/>
        <v>1531</v>
      </c>
      <c r="C1539" s="173">
        <v>3</v>
      </c>
      <c r="D1539" s="173">
        <v>5</v>
      </c>
      <c r="E1539" s="174">
        <v>19</v>
      </c>
      <c r="F1539" s="3">
        <f t="shared" si="139"/>
        <v>33.799999999999997</v>
      </c>
      <c r="G1539" s="3">
        <f t="shared" si="141"/>
        <v>40.64</v>
      </c>
      <c r="H1539" s="3">
        <f t="shared" si="142"/>
        <v>53.96</v>
      </c>
      <c r="I1539" s="3">
        <f t="shared" si="143"/>
        <v>30.92</v>
      </c>
      <c r="J1539" s="3">
        <f t="shared" si="144"/>
        <v>46.04</v>
      </c>
      <c r="K1539" s="191">
        <v>1</v>
      </c>
      <c r="L1539" s="3">
        <v>4.8</v>
      </c>
      <c r="M1539" s="191">
        <v>12.2</v>
      </c>
      <c r="N1539" s="191">
        <v>-0.6</v>
      </c>
      <c r="O1539" s="191">
        <v>7.8</v>
      </c>
    </row>
    <row r="1540" spans="2:15" ht="17.25" x14ac:dyDescent="0.35">
      <c r="B1540" s="172">
        <f t="shared" si="140"/>
        <v>1532</v>
      </c>
      <c r="C1540" s="173">
        <v>3</v>
      </c>
      <c r="D1540" s="173">
        <v>5</v>
      </c>
      <c r="E1540" s="174">
        <v>20</v>
      </c>
      <c r="F1540" s="3">
        <f t="shared" si="139"/>
        <v>33.799999999999997</v>
      </c>
      <c r="G1540" s="3">
        <f t="shared" si="141"/>
        <v>38.480000000000004</v>
      </c>
      <c r="H1540" s="3">
        <f t="shared" si="142"/>
        <v>51.980000000000004</v>
      </c>
      <c r="I1540" s="3">
        <f t="shared" si="143"/>
        <v>30.02</v>
      </c>
      <c r="J1540" s="3">
        <f t="shared" si="144"/>
        <v>42.980000000000004</v>
      </c>
      <c r="K1540" s="191">
        <v>1</v>
      </c>
      <c r="L1540" s="3">
        <v>3.6</v>
      </c>
      <c r="M1540" s="191">
        <v>11.1</v>
      </c>
      <c r="N1540" s="191">
        <v>-1.1000000000000001</v>
      </c>
      <c r="O1540" s="191">
        <v>6.1</v>
      </c>
    </row>
    <row r="1541" spans="2:15" ht="17.25" x14ac:dyDescent="0.35">
      <c r="B1541" s="172">
        <f t="shared" si="140"/>
        <v>1533</v>
      </c>
      <c r="C1541" s="173">
        <v>3</v>
      </c>
      <c r="D1541" s="173">
        <v>5</v>
      </c>
      <c r="E1541" s="174">
        <v>21</v>
      </c>
      <c r="F1541" s="3">
        <f t="shared" si="139"/>
        <v>32</v>
      </c>
      <c r="G1541" s="3">
        <f t="shared" si="141"/>
        <v>35.78</v>
      </c>
      <c r="H1541" s="3">
        <f t="shared" si="142"/>
        <v>50</v>
      </c>
      <c r="I1541" s="3">
        <f t="shared" si="143"/>
        <v>28.94</v>
      </c>
      <c r="J1541" s="3">
        <f t="shared" si="144"/>
        <v>42.980000000000004</v>
      </c>
      <c r="K1541" s="191">
        <v>0</v>
      </c>
      <c r="L1541" s="3">
        <v>2.1</v>
      </c>
      <c r="M1541" s="191">
        <v>10</v>
      </c>
      <c r="N1541" s="191">
        <v>-1.7</v>
      </c>
      <c r="O1541" s="191">
        <v>6.1</v>
      </c>
    </row>
    <row r="1542" spans="2:15" ht="17.25" x14ac:dyDescent="0.35">
      <c r="B1542" s="172">
        <f t="shared" si="140"/>
        <v>1534</v>
      </c>
      <c r="C1542" s="173">
        <v>3</v>
      </c>
      <c r="D1542" s="173">
        <v>5</v>
      </c>
      <c r="E1542" s="174">
        <v>22</v>
      </c>
      <c r="F1542" s="3">
        <f t="shared" si="139"/>
        <v>32</v>
      </c>
      <c r="G1542" s="3">
        <f t="shared" si="141"/>
        <v>35.96</v>
      </c>
      <c r="H1542" s="3">
        <f t="shared" si="142"/>
        <v>48.019999999999996</v>
      </c>
      <c r="I1542" s="3">
        <f t="shared" si="143"/>
        <v>28.94</v>
      </c>
      <c r="J1542" s="3">
        <f t="shared" si="144"/>
        <v>42.980000000000004</v>
      </c>
      <c r="K1542" s="191">
        <v>0</v>
      </c>
      <c r="L1542" s="3">
        <v>2.2000000000000002</v>
      </c>
      <c r="M1542" s="191">
        <v>8.9</v>
      </c>
      <c r="N1542" s="191">
        <v>-1.7</v>
      </c>
      <c r="O1542" s="191">
        <v>6.1</v>
      </c>
    </row>
    <row r="1543" spans="2:15" ht="17.25" x14ac:dyDescent="0.35">
      <c r="B1543" s="172">
        <f t="shared" si="140"/>
        <v>1535</v>
      </c>
      <c r="C1543" s="173">
        <v>3</v>
      </c>
      <c r="D1543" s="173">
        <v>5</v>
      </c>
      <c r="E1543" s="174">
        <v>23</v>
      </c>
      <c r="F1543" s="3">
        <f t="shared" si="139"/>
        <v>32</v>
      </c>
      <c r="G1543" s="3">
        <f t="shared" si="141"/>
        <v>35.96</v>
      </c>
      <c r="H1543" s="3">
        <f t="shared" si="142"/>
        <v>46.04</v>
      </c>
      <c r="I1543" s="3">
        <f t="shared" si="143"/>
        <v>28.94</v>
      </c>
      <c r="J1543" s="3">
        <f t="shared" si="144"/>
        <v>37.04</v>
      </c>
      <c r="K1543" s="191">
        <v>0</v>
      </c>
      <c r="L1543" s="3">
        <v>2.2000000000000002</v>
      </c>
      <c r="M1543" s="191">
        <v>7.8</v>
      </c>
      <c r="N1543" s="191">
        <v>-1.7</v>
      </c>
      <c r="O1543" s="191">
        <v>2.8</v>
      </c>
    </row>
    <row r="1544" spans="2:15" ht="17.25" x14ac:dyDescent="0.35">
      <c r="B1544" s="172">
        <f t="shared" si="140"/>
        <v>1536</v>
      </c>
      <c r="C1544" s="173">
        <v>3</v>
      </c>
      <c r="D1544" s="173">
        <v>5</v>
      </c>
      <c r="E1544" s="174">
        <v>24</v>
      </c>
      <c r="F1544" s="3">
        <f t="shared" si="139"/>
        <v>35.6</v>
      </c>
      <c r="G1544" s="3">
        <f t="shared" si="141"/>
        <v>33.979999999999997</v>
      </c>
      <c r="H1544" s="3">
        <f t="shared" si="142"/>
        <v>44.06</v>
      </c>
      <c r="I1544" s="3">
        <f t="shared" si="143"/>
        <v>28.94</v>
      </c>
      <c r="J1544" s="3">
        <f t="shared" si="144"/>
        <v>35.96</v>
      </c>
      <c r="K1544" s="191">
        <v>2</v>
      </c>
      <c r="L1544" s="3">
        <v>1.1000000000000001</v>
      </c>
      <c r="M1544" s="191">
        <v>6.7</v>
      </c>
      <c r="N1544" s="191">
        <v>-1.7</v>
      </c>
      <c r="O1544" s="191">
        <v>2.2000000000000002</v>
      </c>
    </row>
    <row r="1545" spans="2:15" ht="17.25" x14ac:dyDescent="0.35">
      <c r="B1545" s="172">
        <f t="shared" si="140"/>
        <v>1537</v>
      </c>
      <c r="C1545" s="173">
        <v>3</v>
      </c>
      <c r="D1545" s="173">
        <v>6</v>
      </c>
      <c r="E1545" s="174">
        <v>1</v>
      </c>
      <c r="F1545" s="3">
        <f t="shared" si="139"/>
        <v>28.4</v>
      </c>
      <c r="G1545" s="3">
        <f t="shared" si="141"/>
        <v>32</v>
      </c>
      <c r="H1545" s="3">
        <f t="shared" si="142"/>
        <v>42.08</v>
      </c>
      <c r="I1545" s="3">
        <f t="shared" si="143"/>
        <v>28.94</v>
      </c>
      <c r="J1545" s="3">
        <f t="shared" si="144"/>
        <v>33.979999999999997</v>
      </c>
      <c r="K1545" s="191">
        <v>-2</v>
      </c>
      <c r="L1545" s="3">
        <v>0</v>
      </c>
      <c r="M1545" s="191">
        <v>5.6</v>
      </c>
      <c r="N1545" s="191">
        <v>-1.7</v>
      </c>
      <c r="O1545" s="191">
        <v>1.1000000000000001</v>
      </c>
    </row>
    <row r="1546" spans="2:15" ht="17.25" x14ac:dyDescent="0.35">
      <c r="B1546" s="172">
        <f t="shared" si="140"/>
        <v>1538</v>
      </c>
      <c r="C1546" s="173">
        <v>3</v>
      </c>
      <c r="D1546" s="173">
        <v>6</v>
      </c>
      <c r="E1546" s="174">
        <v>2</v>
      </c>
      <c r="F1546" s="3">
        <f t="shared" ref="F1546:F1609" si="145">(9/5)*K1546+32</f>
        <v>32</v>
      </c>
      <c r="G1546" s="3">
        <f t="shared" si="141"/>
        <v>32</v>
      </c>
      <c r="H1546" s="3">
        <f t="shared" si="142"/>
        <v>42.08</v>
      </c>
      <c r="I1546" s="3">
        <f t="shared" si="143"/>
        <v>28.04</v>
      </c>
      <c r="J1546" s="3">
        <f t="shared" si="144"/>
        <v>30.02</v>
      </c>
      <c r="K1546" s="191">
        <v>0</v>
      </c>
      <c r="L1546" s="3">
        <v>0</v>
      </c>
      <c r="M1546" s="191">
        <v>5.6</v>
      </c>
      <c r="N1546" s="191">
        <v>-2.2000000000000002</v>
      </c>
      <c r="O1546" s="191">
        <v>-1.1000000000000001</v>
      </c>
    </row>
    <row r="1547" spans="2:15" ht="17.25" x14ac:dyDescent="0.35">
      <c r="B1547" s="172">
        <f t="shared" ref="B1547:B1610" si="146">B1546+1</f>
        <v>1539</v>
      </c>
      <c r="C1547" s="173">
        <v>3</v>
      </c>
      <c r="D1547" s="173">
        <v>6</v>
      </c>
      <c r="E1547" s="174">
        <v>3</v>
      </c>
      <c r="F1547" s="3">
        <f t="shared" si="145"/>
        <v>33.799999999999997</v>
      </c>
      <c r="G1547" s="3">
        <f t="shared" si="141"/>
        <v>30.92</v>
      </c>
      <c r="H1547" s="3">
        <f t="shared" si="142"/>
        <v>39.019999999999996</v>
      </c>
      <c r="I1547" s="3">
        <f t="shared" si="143"/>
        <v>28.04</v>
      </c>
      <c r="J1547" s="3">
        <f t="shared" si="144"/>
        <v>33.979999999999997</v>
      </c>
      <c r="K1547" s="191">
        <v>1</v>
      </c>
      <c r="L1547" s="3">
        <v>-0.6</v>
      </c>
      <c r="M1547" s="191">
        <v>3.9</v>
      </c>
      <c r="N1547" s="191">
        <v>-2.2000000000000002</v>
      </c>
      <c r="O1547" s="191">
        <v>1.1000000000000001</v>
      </c>
    </row>
    <row r="1548" spans="2:15" ht="17.25" x14ac:dyDescent="0.35">
      <c r="B1548" s="172">
        <f t="shared" si="146"/>
        <v>1540</v>
      </c>
      <c r="C1548" s="173">
        <v>3</v>
      </c>
      <c r="D1548" s="173">
        <v>6</v>
      </c>
      <c r="E1548" s="174">
        <v>4</v>
      </c>
      <c r="F1548" s="3">
        <f t="shared" si="145"/>
        <v>32</v>
      </c>
      <c r="G1548" s="3">
        <f t="shared" si="141"/>
        <v>32</v>
      </c>
      <c r="H1548" s="3">
        <f t="shared" si="142"/>
        <v>37.94</v>
      </c>
      <c r="I1548" s="3">
        <f t="shared" si="143"/>
        <v>28.04</v>
      </c>
      <c r="J1548" s="3">
        <f t="shared" si="144"/>
        <v>33.08</v>
      </c>
      <c r="K1548" s="191">
        <v>0</v>
      </c>
      <c r="L1548" s="3">
        <v>0</v>
      </c>
      <c r="M1548" s="191">
        <v>3.3</v>
      </c>
      <c r="N1548" s="191">
        <v>-2.2000000000000002</v>
      </c>
      <c r="O1548" s="191">
        <v>0.6</v>
      </c>
    </row>
    <row r="1549" spans="2:15" ht="17.25" x14ac:dyDescent="0.35">
      <c r="B1549" s="172">
        <f t="shared" si="146"/>
        <v>1541</v>
      </c>
      <c r="C1549" s="173">
        <v>3</v>
      </c>
      <c r="D1549" s="173">
        <v>6</v>
      </c>
      <c r="E1549" s="174">
        <v>5</v>
      </c>
      <c r="F1549" s="3">
        <f t="shared" si="145"/>
        <v>30.2</v>
      </c>
      <c r="G1549" s="3">
        <f t="shared" si="141"/>
        <v>27.86</v>
      </c>
      <c r="H1549" s="3">
        <f t="shared" si="142"/>
        <v>39.92</v>
      </c>
      <c r="I1549" s="3">
        <f t="shared" si="143"/>
        <v>28.04</v>
      </c>
      <c r="J1549" s="3">
        <f t="shared" si="144"/>
        <v>32</v>
      </c>
      <c r="K1549" s="191">
        <v>-1</v>
      </c>
      <c r="L1549" s="3">
        <v>-2.2999999999999998</v>
      </c>
      <c r="M1549" s="191">
        <v>4.4000000000000004</v>
      </c>
      <c r="N1549" s="191">
        <v>-2.2000000000000002</v>
      </c>
      <c r="O1549" s="191">
        <v>0</v>
      </c>
    </row>
    <row r="1550" spans="2:15" ht="17.25" x14ac:dyDescent="0.35">
      <c r="B1550" s="172">
        <f t="shared" si="146"/>
        <v>1542</v>
      </c>
      <c r="C1550" s="173">
        <v>3</v>
      </c>
      <c r="D1550" s="173">
        <v>6</v>
      </c>
      <c r="E1550" s="174">
        <v>6</v>
      </c>
      <c r="F1550" s="3">
        <f t="shared" si="145"/>
        <v>33.799999999999997</v>
      </c>
      <c r="G1550" s="3">
        <f t="shared" si="141"/>
        <v>23.9</v>
      </c>
      <c r="H1550" s="3">
        <f t="shared" si="142"/>
        <v>39.019999999999996</v>
      </c>
      <c r="I1550" s="3">
        <f t="shared" si="143"/>
        <v>28.04</v>
      </c>
      <c r="J1550" s="3">
        <f t="shared" si="144"/>
        <v>26.060000000000002</v>
      </c>
      <c r="K1550" s="191">
        <v>1</v>
      </c>
      <c r="L1550" s="3">
        <v>-4.5</v>
      </c>
      <c r="M1550" s="191">
        <v>3.9</v>
      </c>
      <c r="N1550" s="191">
        <v>-2.2000000000000002</v>
      </c>
      <c r="O1550" s="191">
        <v>-3.3</v>
      </c>
    </row>
    <row r="1551" spans="2:15" ht="17.25" x14ac:dyDescent="0.35">
      <c r="B1551" s="172">
        <f t="shared" si="146"/>
        <v>1543</v>
      </c>
      <c r="C1551" s="173">
        <v>3</v>
      </c>
      <c r="D1551" s="173">
        <v>6</v>
      </c>
      <c r="E1551" s="174">
        <v>7</v>
      </c>
      <c r="F1551" s="3">
        <f t="shared" si="145"/>
        <v>35.6</v>
      </c>
      <c r="G1551" s="3">
        <f t="shared" si="141"/>
        <v>23.9</v>
      </c>
      <c r="H1551" s="3">
        <f t="shared" si="142"/>
        <v>39.019999999999996</v>
      </c>
      <c r="I1551" s="3">
        <f t="shared" si="143"/>
        <v>28.04</v>
      </c>
      <c r="J1551" s="3">
        <f t="shared" si="144"/>
        <v>30.92</v>
      </c>
      <c r="K1551" s="191">
        <v>2</v>
      </c>
      <c r="L1551" s="3">
        <v>-4.5</v>
      </c>
      <c r="M1551" s="191">
        <v>3.9</v>
      </c>
      <c r="N1551" s="191">
        <v>-2.2000000000000002</v>
      </c>
      <c r="O1551" s="191">
        <v>-0.6</v>
      </c>
    </row>
    <row r="1552" spans="2:15" ht="17.25" x14ac:dyDescent="0.35">
      <c r="B1552" s="172">
        <f t="shared" si="146"/>
        <v>1544</v>
      </c>
      <c r="C1552" s="173">
        <v>3</v>
      </c>
      <c r="D1552" s="173">
        <v>6</v>
      </c>
      <c r="E1552" s="174">
        <v>8</v>
      </c>
      <c r="F1552" s="3">
        <f t="shared" si="145"/>
        <v>35.6</v>
      </c>
      <c r="G1552" s="3">
        <f t="shared" si="141"/>
        <v>18.86</v>
      </c>
      <c r="H1552" s="3">
        <f t="shared" si="142"/>
        <v>46.04</v>
      </c>
      <c r="I1552" s="3">
        <f t="shared" si="143"/>
        <v>28.94</v>
      </c>
      <c r="J1552" s="3">
        <f t="shared" si="144"/>
        <v>33.979999999999997</v>
      </c>
      <c r="K1552" s="191">
        <v>2</v>
      </c>
      <c r="L1552" s="3">
        <v>-7.3</v>
      </c>
      <c r="M1552" s="191">
        <v>7.8</v>
      </c>
      <c r="N1552" s="191">
        <v>-1.7</v>
      </c>
      <c r="O1552" s="191">
        <v>1.1000000000000001</v>
      </c>
    </row>
    <row r="1553" spans="2:15" ht="17.25" x14ac:dyDescent="0.35">
      <c r="B1553" s="172">
        <f t="shared" si="146"/>
        <v>1545</v>
      </c>
      <c r="C1553" s="173">
        <v>3</v>
      </c>
      <c r="D1553" s="173">
        <v>6</v>
      </c>
      <c r="E1553" s="174">
        <v>9</v>
      </c>
      <c r="F1553" s="3">
        <f t="shared" si="145"/>
        <v>48.2</v>
      </c>
      <c r="G1553" s="3">
        <f t="shared" si="141"/>
        <v>18.86</v>
      </c>
      <c r="H1553" s="3">
        <f t="shared" si="142"/>
        <v>48.92</v>
      </c>
      <c r="I1553" s="3">
        <f t="shared" si="143"/>
        <v>28.94</v>
      </c>
      <c r="J1553" s="3">
        <f t="shared" si="144"/>
        <v>41</v>
      </c>
      <c r="K1553" s="191">
        <v>9</v>
      </c>
      <c r="L1553" s="3">
        <v>-7.3</v>
      </c>
      <c r="M1553" s="191">
        <v>9.4</v>
      </c>
      <c r="N1553" s="191">
        <v>-1.7</v>
      </c>
      <c r="O1553" s="191">
        <v>5</v>
      </c>
    </row>
    <row r="1554" spans="2:15" ht="17.25" x14ac:dyDescent="0.35">
      <c r="B1554" s="172">
        <f t="shared" si="146"/>
        <v>1546</v>
      </c>
      <c r="C1554" s="173">
        <v>3</v>
      </c>
      <c r="D1554" s="173">
        <v>6</v>
      </c>
      <c r="E1554" s="174">
        <v>10</v>
      </c>
      <c r="F1554" s="3">
        <f t="shared" si="145"/>
        <v>48.2</v>
      </c>
      <c r="G1554" s="3">
        <f t="shared" si="141"/>
        <v>19.939999999999998</v>
      </c>
      <c r="H1554" s="3">
        <f t="shared" si="142"/>
        <v>51.980000000000004</v>
      </c>
      <c r="I1554" s="3">
        <f t="shared" si="143"/>
        <v>28.94</v>
      </c>
      <c r="J1554" s="3">
        <f t="shared" si="144"/>
        <v>50</v>
      </c>
      <c r="K1554" s="191">
        <v>9</v>
      </c>
      <c r="L1554" s="3">
        <v>-6.7</v>
      </c>
      <c r="M1554" s="191">
        <v>11.1</v>
      </c>
      <c r="N1554" s="191">
        <v>-1.7</v>
      </c>
      <c r="O1554" s="191">
        <v>10</v>
      </c>
    </row>
    <row r="1555" spans="2:15" ht="17.25" x14ac:dyDescent="0.35">
      <c r="B1555" s="172">
        <f t="shared" si="146"/>
        <v>1547</v>
      </c>
      <c r="C1555" s="173">
        <v>3</v>
      </c>
      <c r="D1555" s="173">
        <v>6</v>
      </c>
      <c r="E1555" s="174">
        <v>11</v>
      </c>
      <c r="F1555" s="3">
        <f t="shared" si="145"/>
        <v>51.8</v>
      </c>
      <c r="G1555" s="3">
        <f t="shared" si="141"/>
        <v>20.84</v>
      </c>
      <c r="H1555" s="3">
        <f t="shared" si="142"/>
        <v>53.96</v>
      </c>
      <c r="I1555" s="3">
        <f t="shared" si="143"/>
        <v>28.94</v>
      </c>
      <c r="J1555" s="3">
        <f t="shared" si="144"/>
        <v>57.019999999999996</v>
      </c>
      <c r="K1555" s="191">
        <v>11</v>
      </c>
      <c r="L1555" s="3">
        <v>-6.2</v>
      </c>
      <c r="M1555" s="191">
        <v>12.2</v>
      </c>
      <c r="N1555" s="191">
        <v>-1.7</v>
      </c>
      <c r="O1555" s="191">
        <v>13.9</v>
      </c>
    </row>
    <row r="1556" spans="2:15" ht="17.25" x14ac:dyDescent="0.35">
      <c r="B1556" s="172">
        <f t="shared" si="146"/>
        <v>1548</v>
      </c>
      <c r="C1556" s="173">
        <v>3</v>
      </c>
      <c r="D1556" s="173">
        <v>6</v>
      </c>
      <c r="E1556" s="174">
        <v>12</v>
      </c>
      <c r="F1556" s="3">
        <f t="shared" si="145"/>
        <v>53.6</v>
      </c>
      <c r="G1556" s="3">
        <f t="shared" si="141"/>
        <v>23.9</v>
      </c>
      <c r="H1556" s="3">
        <f t="shared" si="142"/>
        <v>57.019999999999996</v>
      </c>
      <c r="I1556" s="3">
        <f t="shared" si="143"/>
        <v>30.92</v>
      </c>
      <c r="J1556" s="3">
        <f t="shared" si="144"/>
        <v>57.92</v>
      </c>
      <c r="K1556" s="191">
        <v>12</v>
      </c>
      <c r="L1556" s="3">
        <v>-4.5</v>
      </c>
      <c r="M1556" s="191">
        <v>13.9</v>
      </c>
      <c r="N1556" s="191">
        <v>-0.6</v>
      </c>
      <c r="O1556" s="191">
        <v>14.4</v>
      </c>
    </row>
    <row r="1557" spans="2:15" ht="17.25" x14ac:dyDescent="0.35">
      <c r="B1557" s="172">
        <f t="shared" si="146"/>
        <v>1549</v>
      </c>
      <c r="C1557" s="173">
        <v>3</v>
      </c>
      <c r="D1557" s="173">
        <v>6</v>
      </c>
      <c r="E1557" s="174">
        <v>13</v>
      </c>
      <c r="F1557" s="3">
        <f t="shared" si="145"/>
        <v>55.400000000000006</v>
      </c>
      <c r="G1557" s="3">
        <f t="shared" si="141"/>
        <v>25.88</v>
      </c>
      <c r="H1557" s="3">
        <f t="shared" si="142"/>
        <v>57.92</v>
      </c>
      <c r="I1557" s="3">
        <f t="shared" si="143"/>
        <v>32</v>
      </c>
      <c r="J1557" s="3">
        <f t="shared" si="144"/>
        <v>57.019999999999996</v>
      </c>
      <c r="K1557" s="191">
        <v>13</v>
      </c>
      <c r="L1557" s="3">
        <v>-3.4</v>
      </c>
      <c r="M1557" s="191">
        <v>14.4</v>
      </c>
      <c r="N1557" s="191">
        <v>0</v>
      </c>
      <c r="O1557" s="191">
        <v>13.9</v>
      </c>
    </row>
    <row r="1558" spans="2:15" ht="17.25" x14ac:dyDescent="0.35">
      <c r="B1558" s="172">
        <f t="shared" si="146"/>
        <v>1550</v>
      </c>
      <c r="C1558" s="173">
        <v>3</v>
      </c>
      <c r="D1558" s="173">
        <v>6</v>
      </c>
      <c r="E1558" s="174">
        <v>14</v>
      </c>
      <c r="F1558" s="3">
        <f t="shared" si="145"/>
        <v>53.6</v>
      </c>
      <c r="G1558" s="3">
        <f t="shared" si="141"/>
        <v>26.96</v>
      </c>
      <c r="H1558" s="3">
        <f t="shared" si="142"/>
        <v>60.08</v>
      </c>
      <c r="I1558" s="3">
        <f t="shared" si="143"/>
        <v>32</v>
      </c>
      <c r="J1558" s="3">
        <f t="shared" si="144"/>
        <v>60.08</v>
      </c>
      <c r="K1558" s="191">
        <v>12</v>
      </c>
      <c r="L1558" s="3">
        <v>-2.8</v>
      </c>
      <c r="M1558" s="191">
        <v>15.6</v>
      </c>
      <c r="N1558" s="191">
        <v>0</v>
      </c>
      <c r="O1558" s="191">
        <v>15.6</v>
      </c>
    </row>
    <row r="1559" spans="2:15" ht="17.25" x14ac:dyDescent="0.35">
      <c r="B1559" s="172">
        <f t="shared" si="146"/>
        <v>1551</v>
      </c>
      <c r="C1559" s="173">
        <v>3</v>
      </c>
      <c r="D1559" s="173">
        <v>6</v>
      </c>
      <c r="E1559" s="174">
        <v>15</v>
      </c>
      <c r="F1559" s="3">
        <f t="shared" si="145"/>
        <v>55.400000000000006</v>
      </c>
      <c r="G1559" s="3">
        <f t="shared" si="141"/>
        <v>27.86</v>
      </c>
      <c r="H1559" s="3">
        <f t="shared" si="142"/>
        <v>60.980000000000004</v>
      </c>
      <c r="I1559" s="3">
        <f t="shared" si="143"/>
        <v>33.08</v>
      </c>
      <c r="J1559" s="3">
        <f t="shared" si="144"/>
        <v>62.06</v>
      </c>
      <c r="K1559" s="191">
        <v>13</v>
      </c>
      <c r="L1559" s="3">
        <v>-2.2999999999999998</v>
      </c>
      <c r="M1559" s="191">
        <v>16.100000000000001</v>
      </c>
      <c r="N1559" s="191">
        <v>0.6</v>
      </c>
      <c r="O1559" s="191">
        <v>16.7</v>
      </c>
    </row>
    <row r="1560" spans="2:15" ht="17.25" x14ac:dyDescent="0.35">
      <c r="B1560" s="172">
        <f t="shared" si="146"/>
        <v>1552</v>
      </c>
      <c r="C1560" s="173">
        <v>3</v>
      </c>
      <c r="D1560" s="173">
        <v>6</v>
      </c>
      <c r="E1560" s="174">
        <v>16</v>
      </c>
      <c r="F1560" s="3">
        <f t="shared" si="145"/>
        <v>51.8</v>
      </c>
      <c r="G1560" s="3">
        <f t="shared" si="141"/>
        <v>27.86</v>
      </c>
      <c r="H1560" s="3">
        <f t="shared" si="142"/>
        <v>60.08</v>
      </c>
      <c r="I1560" s="3">
        <f t="shared" si="143"/>
        <v>32</v>
      </c>
      <c r="J1560" s="3">
        <f t="shared" si="144"/>
        <v>64.039999999999992</v>
      </c>
      <c r="K1560" s="191">
        <v>11</v>
      </c>
      <c r="L1560" s="3">
        <v>-2.2999999999999998</v>
      </c>
      <c r="M1560" s="191">
        <v>15.6</v>
      </c>
      <c r="N1560" s="191">
        <v>0</v>
      </c>
      <c r="O1560" s="191">
        <v>17.8</v>
      </c>
    </row>
    <row r="1561" spans="2:15" ht="17.25" x14ac:dyDescent="0.35">
      <c r="B1561" s="172">
        <f t="shared" si="146"/>
        <v>1553</v>
      </c>
      <c r="C1561" s="173">
        <v>3</v>
      </c>
      <c r="D1561" s="173">
        <v>6</v>
      </c>
      <c r="E1561" s="174">
        <v>17</v>
      </c>
      <c r="F1561" s="3">
        <f t="shared" si="145"/>
        <v>51.8</v>
      </c>
      <c r="G1561" s="3">
        <f t="shared" ref="G1561:G1624" si="147">(9/5)*L1561+32</f>
        <v>25.88</v>
      </c>
      <c r="H1561" s="3">
        <f t="shared" ref="H1561:H1624" si="148">(9/5)*M1561+32</f>
        <v>59</v>
      </c>
      <c r="I1561" s="3">
        <f t="shared" ref="I1561:I1624" si="149">(9/5)*N1561+32</f>
        <v>32</v>
      </c>
      <c r="J1561" s="3">
        <f t="shared" ref="J1561:J1624" si="150">(9/5)*O1561+32</f>
        <v>62.06</v>
      </c>
      <c r="K1561" s="191">
        <v>11</v>
      </c>
      <c r="L1561" s="3">
        <v>-3.4</v>
      </c>
      <c r="M1561" s="191">
        <v>15</v>
      </c>
      <c r="N1561" s="191">
        <v>0</v>
      </c>
      <c r="O1561" s="191">
        <v>16.7</v>
      </c>
    </row>
    <row r="1562" spans="2:15" ht="17.25" x14ac:dyDescent="0.35">
      <c r="B1562" s="172">
        <f t="shared" si="146"/>
        <v>1554</v>
      </c>
      <c r="C1562" s="173">
        <v>3</v>
      </c>
      <c r="D1562" s="173">
        <v>6</v>
      </c>
      <c r="E1562" s="174">
        <v>18</v>
      </c>
      <c r="F1562" s="3">
        <f t="shared" si="145"/>
        <v>44.6</v>
      </c>
      <c r="G1562" s="3">
        <f t="shared" si="147"/>
        <v>24.98</v>
      </c>
      <c r="H1562" s="3">
        <f t="shared" si="148"/>
        <v>55.94</v>
      </c>
      <c r="I1562" s="3">
        <f t="shared" si="149"/>
        <v>30.02</v>
      </c>
      <c r="J1562" s="3">
        <f t="shared" si="150"/>
        <v>57.92</v>
      </c>
      <c r="K1562" s="191">
        <v>7</v>
      </c>
      <c r="L1562" s="3">
        <v>-3.9</v>
      </c>
      <c r="M1562" s="191">
        <v>13.3</v>
      </c>
      <c r="N1562" s="191">
        <v>-1.1000000000000001</v>
      </c>
      <c r="O1562" s="191">
        <v>14.4</v>
      </c>
    </row>
    <row r="1563" spans="2:15" ht="17.25" x14ac:dyDescent="0.35">
      <c r="B1563" s="172">
        <f t="shared" si="146"/>
        <v>1555</v>
      </c>
      <c r="C1563" s="173">
        <v>3</v>
      </c>
      <c r="D1563" s="173">
        <v>6</v>
      </c>
      <c r="E1563" s="174">
        <v>19</v>
      </c>
      <c r="F1563" s="3">
        <f t="shared" si="145"/>
        <v>41</v>
      </c>
      <c r="G1563" s="3">
        <f t="shared" si="147"/>
        <v>24.98</v>
      </c>
      <c r="H1563" s="3">
        <f t="shared" si="148"/>
        <v>53.96</v>
      </c>
      <c r="I1563" s="3">
        <f t="shared" si="149"/>
        <v>28.04</v>
      </c>
      <c r="J1563" s="3">
        <f t="shared" si="150"/>
        <v>51.980000000000004</v>
      </c>
      <c r="K1563" s="191">
        <v>5</v>
      </c>
      <c r="L1563" s="3">
        <v>-3.9</v>
      </c>
      <c r="M1563" s="191">
        <v>12.2</v>
      </c>
      <c r="N1563" s="191">
        <v>-2.2000000000000002</v>
      </c>
      <c r="O1563" s="191">
        <v>11.1</v>
      </c>
    </row>
    <row r="1564" spans="2:15" ht="17.25" x14ac:dyDescent="0.35">
      <c r="B1564" s="172">
        <f t="shared" si="146"/>
        <v>1556</v>
      </c>
      <c r="C1564" s="173">
        <v>3</v>
      </c>
      <c r="D1564" s="173">
        <v>6</v>
      </c>
      <c r="E1564" s="174">
        <v>20</v>
      </c>
      <c r="F1564" s="3">
        <f t="shared" si="145"/>
        <v>37.4</v>
      </c>
      <c r="G1564" s="3">
        <f t="shared" si="147"/>
        <v>23.9</v>
      </c>
      <c r="H1564" s="3">
        <f t="shared" si="148"/>
        <v>51.980000000000004</v>
      </c>
      <c r="I1564" s="3">
        <f t="shared" si="149"/>
        <v>26.96</v>
      </c>
      <c r="J1564" s="3">
        <f t="shared" si="150"/>
        <v>48.92</v>
      </c>
      <c r="K1564" s="191">
        <v>3</v>
      </c>
      <c r="L1564" s="3">
        <v>-4.5</v>
      </c>
      <c r="M1564" s="191">
        <v>11.1</v>
      </c>
      <c r="N1564" s="191">
        <v>-2.8</v>
      </c>
      <c r="O1564" s="191">
        <v>9.4</v>
      </c>
    </row>
    <row r="1565" spans="2:15" ht="17.25" x14ac:dyDescent="0.35">
      <c r="B1565" s="172">
        <f t="shared" si="146"/>
        <v>1557</v>
      </c>
      <c r="C1565" s="173">
        <v>3</v>
      </c>
      <c r="D1565" s="173">
        <v>6</v>
      </c>
      <c r="E1565" s="174">
        <v>21</v>
      </c>
      <c r="F1565" s="3">
        <f t="shared" si="145"/>
        <v>39.200000000000003</v>
      </c>
      <c r="G1565" s="3">
        <f t="shared" si="147"/>
        <v>23.9</v>
      </c>
      <c r="H1565" s="3">
        <f t="shared" si="148"/>
        <v>48.92</v>
      </c>
      <c r="I1565" s="3">
        <f t="shared" si="149"/>
        <v>24.08</v>
      </c>
      <c r="J1565" s="3">
        <f t="shared" si="150"/>
        <v>46.94</v>
      </c>
      <c r="K1565" s="191">
        <v>4</v>
      </c>
      <c r="L1565" s="3">
        <v>-4.5</v>
      </c>
      <c r="M1565" s="191">
        <v>9.4</v>
      </c>
      <c r="N1565" s="191">
        <v>-4.4000000000000004</v>
      </c>
      <c r="O1565" s="191">
        <v>8.3000000000000007</v>
      </c>
    </row>
    <row r="1566" spans="2:15" ht="17.25" x14ac:dyDescent="0.35">
      <c r="B1566" s="172">
        <f t="shared" si="146"/>
        <v>1558</v>
      </c>
      <c r="C1566" s="173">
        <v>3</v>
      </c>
      <c r="D1566" s="173">
        <v>6</v>
      </c>
      <c r="E1566" s="174">
        <v>22</v>
      </c>
      <c r="F1566" s="3">
        <f t="shared" si="145"/>
        <v>39.200000000000003</v>
      </c>
      <c r="G1566" s="3">
        <f t="shared" si="147"/>
        <v>23</v>
      </c>
      <c r="H1566" s="3">
        <f t="shared" si="148"/>
        <v>46.94</v>
      </c>
      <c r="I1566" s="3">
        <f t="shared" si="149"/>
        <v>17.96</v>
      </c>
      <c r="J1566" s="3">
        <f t="shared" si="150"/>
        <v>46.94</v>
      </c>
      <c r="K1566" s="191">
        <v>4</v>
      </c>
      <c r="L1566" s="3">
        <v>-5</v>
      </c>
      <c r="M1566" s="191">
        <v>8.3000000000000007</v>
      </c>
      <c r="N1566" s="191">
        <v>-7.8</v>
      </c>
      <c r="O1566" s="191">
        <v>8.3000000000000007</v>
      </c>
    </row>
    <row r="1567" spans="2:15" ht="17.25" x14ac:dyDescent="0.35">
      <c r="B1567" s="172">
        <f t="shared" si="146"/>
        <v>1559</v>
      </c>
      <c r="C1567" s="173">
        <v>3</v>
      </c>
      <c r="D1567" s="173">
        <v>6</v>
      </c>
      <c r="E1567" s="174">
        <v>23</v>
      </c>
      <c r="F1567" s="3">
        <f t="shared" si="145"/>
        <v>35.6</v>
      </c>
      <c r="G1567" s="3">
        <f t="shared" si="147"/>
        <v>20.84</v>
      </c>
      <c r="H1567" s="3">
        <f t="shared" si="148"/>
        <v>46.04</v>
      </c>
      <c r="I1567" s="3">
        <f t="shared" si="149"/>
        <v>17.96</v>
      </c>
      <c r="J1567" s="3">
        <f t="shared" si="150"/>
        <v>44.96</v>
      </c>
      <c r="K1567" s="191">
        <v>2</v>
      </c>
      <c r="L1567" s="3">
        <v>-6.2</v>
      </c>
      <c r="M1567" s="191">
        <v>7.8</v>
      </c>
      <c r="N1567" s="191">
        <v>-7.8</v>
      </c>
      <c r="O1567" s="191">
        <v>7.2</v>
      </c>
    </row>
    <row r="1568" spans="2:15" ht="17.25" x14ac:dyDescent="0.35">
      <c r="B1568" s="172">
        <f t="shared" si="146"/>
        <v>1560</v>
      </c>
      <c r="C1568" s="173">
        <v>3</v>
      </c>
      <c r="D1568" s="173">
        <v>6</v>
      </c>
      <c r="E1568" s="174">
        <v>24</v>
      </c>
      <c r="F1568" s="3">
        <f t="shared" si="145"/>
        <v>33.799999999999997</v>
      </c>
      <c r="G1568" s="3">
        <f t="shared" si="147"/>
        <v>20.84</v>
      </c>
      <c r="H1568" s="3">
        <f t="shared" si="148"/>
        <v>42.980000000000004</v>
      </c>
      <c r="I1568" s="3">
        <f t="shared" si="149"/>
        <v>15.98</v>
      </c>
      <c r="J1568" s="3">
        <f t="shared" si="150"/>
        <v>42.08</v>
      </c>
      <c r="K1568" s="191">
        <v>1</v>
      </c>
      <c r="L1568" s="3">
        <v>-6.2</v>
      </c>
      <c r="M1568" s="191">
        <v>6.1</v>
      </c>
      <c r="N1568" s="191">
        <v>-8.9</v>
      </c>
      <c r="O1568" s="191">
        <v>5.6</v>
      </c>
    </row>
    <row r="1569" spans="2:15" ht="17.25" x14ac:dyDescent="0.35">
      <c r="B1569" s="172">
        <f t="shared" si="146"/>
        <v>1561</v>
      </c>
      <c r="C1569" s="173">
        <v>3</v>
      </c>
      <c r="D1569" s="173">
        <v>7</v>
      </c>
      <c r="E1569" s="174">
        <v>1</v>
      </c>
      <c r="F1569" s="3">
        <f t="shared" si="145"/>
        <v>33.799999999999997</v>
      </c>
      <c r="G1569" s="3">
        <f t="shared" si="147"/>
        <v>18.86</v>
      </c>
      <c r="H1569" s="3">
        <f t="shared" si="148"/>
        <v>42.980000000000004</v>
      </c>
      <c r="I1569" s="3">
        <f t="shared" si="149"/>
        <v>14</v>
      </c>
      <c r="J1569" s="3">
        <f t="shared" si="150"/>
        <v>41</v>
      </c>
      <c r="K1569" s="191">
        <v>1</v>
      </c>
      <c r="L1569" s="3">
        <v>-7.3</v>
      </c>
      <c r="M1569" s="191">
        <v>6.1</v>
      </c>
      <c r="N1569" s="191">
        <v>-10</v>
      </c>
      <c r="O1569" s="191">
        <v>5</v>
      </c>
    </row>
    <row r="1570" spans="2:15" ht="17.25" x14ac:dyDescent="0.35">
      <c r="B1570" s="172">
        <f t="shared" si="146"/>
        <v>1562</v>
      </c>
      <c r="C1570" s="173">
        <v>3</v>
      </c>
      <c r="D1570" s="173">
        <v>7</v>
      </c>
      <c r="E1570" s="174">
        <v>2</v>
      </c>
      <c r="F1570" s="3">
        <f t="shared" si="145"/>
        <v>32</v>
      </c>
      <c r="G1570" s="3">
        <f t="shared" si="147"/>
        <v>15.98</v>
      </c>
      <c r="H1570" s="3">
        <f t="shared" si="148"/>
        <v>41</v>
      </c>
      <c r="I1570" s="3">
        <f t="shared" si="149"/>
        <v>12.920000000000002</v>
      </c>
      <c r="J1570" s="3">
        <f t="shared" si="150"/>
        <v>39.92</v>
      </c>
      <c r="K1570" s="191">
        <v>0</v>
      </c>
      <c r="L1570" s="3">
        <v>-8.9</v>
      </c>
      <c r="M1570" s="191">
        <v>5</v>
      </c>
      <c r="N1570" s="191">
        <v>-10.6</v>
      </c>
      <c r="O1570" s="191">
        <v>4.4000000000000004</v>
      </c>
    </row>
    <row r="1571" spans="2:15" ht="17.25" x14ac:dyDescent="0.35">
      <c r="B1571" s="172">
        <f t="shared" si="146"/>
        <v>1563</v>
      </c>
      <c r="C1571" s="173">
        <v>3</v>
      </c>
      <c r="D1571" s="173">
        <v>7</v>
      </c>
      <c r="E1571" s="174">
        <v>3</v>
      </c>
      <c r="F1571" s="3">
        <f t="shared" si="145"/>
        <v>32</v>
      </c>
      <c r="G1571" s="3">
        <f t="shared" si="147"/>
        <v>15.98</v>
      </c>
      <c r="H1571" s="3">
        <f t="shared" si="148"/>
        <v>39.92</v>
      </c>
      <c r="I1571" s="3">
        <f t="shared" si="149"/>
        <v>12.02</v>
      </c>
      <c r="J1571" s="3">
        <f t="shared" si="150"/>
        <v>37.94</v>
      </c>
      <c r="K1571" s="191">
        <v>0</v>
      </c>
      <c r="L1571" s="3">
        <v>-8.9</v>
      </c>
      <c r="M1571" s="191">
        <v>4.4000000000000004</v>
      </c>
      <c r="N1571" s="191">
        <v>-11.1</v>
      </c>
      <c r="O1571" s="191">
        <v>3.3</v>
      </c>
    </row>
    <row r="1572" spans="2:15" ht="17.25" x14ac:dyDescent="0.35">
      <c r="B1572" s="172">
        <f t="shared" si="146"/>
        <v>1564</v>
      </c>
      <c r="C1572" s="173">
        <v>3</v>
      </c>
      <c r="D1572" s="173">
        <v>7</v>
      </c>
      <c r="E1572" s="174">
        <v>4</v>
      </c>
      <c r="F1572" s="3">
        <f t="shared" si="145"/>
        <v>32</v>
      </c>
      <c r="G1572" s="3">
        <f t="shared" si="147"/>
        <v>14.899999999999999</v>
      </c>
      <c r="H1572" s="3">
        <f t="shared" si="148"/>
        <v>39.92</v>
      </c>
      <c r="I1572" s="3">
        <f t="shared" si="149"/>
        <v>6.98</v>
      </c>
      <c r="J1572" s="3">
        <f t="shared" si="150"/>
        <v>35.06</v>
      </c>
      <c r="K1572" s="191">
        <v>0</v>
      </c>
      <c r="L1572" s="3">
        <v>-9.5</v>
      </c>
      <c r="M1572" s="191">
        <v>4.4000000000000004</v>
      </c>
      <c r="N1572" s="191">
        <v>-13.9</v>
      </c>
      <c r="O1572" s="191">
        <v>1.7</v>
      </c>
    </row>
    <row r="1573" spans="2:15" ht="17.25" x14ac:dyDescent="0.35">
      <c r="B1573" s="172">
        <f t="shared" si="146"/>
        <v>1565</v>
      </c>
      <c r="C1573" s="173">
        <v>3</v>
      </c>
      <c r="D1573" s="173">
        <v>7</v>
      </c>
      <c r="E1573" s="174">
        <v>5</v>
      </c>
      <c r="F1573" s="3">
        <f t="shared" si="145"/>
        <v>32</v>
      </c>
      <c r="G1573" s="3">
        <f t="shared" si="147"/>
        <v>14</v>
      </c>
      <c r="H1573" s="3">
        <f t="shared" si="148"/>
        <v>37.94</v>
      </c>
      <c r="I1573" s="3">
        <f t="shared" si="149"/>
        <v>8.0599999999999987</v>
      </c>
      <c r="J1573" s="3">
        <f t="shared" si="150"/>
        <v>33.979999999999997</v>
      </c>
      <c r="K1573" s="191">
        <v>0</v>
      </c>
      <c r="L1573" s="3">
        <v>-10</v>
      </c>
      <c r="M1573" s="191">
        <v>3.3</v>
      </c>
      <c r="N1573" s="191">
        <v>-13.3</v>
      </c>
      <c r="O1573" s="191">
        <v>1.1000000000000001</v>
      </c>
    </row>
    <row r="1574" spans="2:15" ht="17.25" x14ac:dyDescent="0.35">
      <c r="B1574" s="172">
        <f t="shared" si="146"/>
        <v>1566</v>
      </c>
      <c r="C1574" s="173">
        <v>3</v>
      </c>
      <c r="D1574" s="173">
        <v>7</v>
      </c>
      <c r="E1574" s="174">
        <v>6</v>
      </c>
      <c r="F1574" s="3">
        <f t="shared" si="145"/>
        <v>35.6</v>
      </c>
      <c r="G1574" s="3">
        <f t="shared" si="147"/>
        <v>14</v>
      </c>
      <c r="H1574" s="3">
        <f t="shared" si="148"/>
        <v>37.94</v>
      </c>
      <c r="I1574" s="3">
        <f t="shared" si="149"/>
        <v>8.9599999999999973</v>
      </c>
      <c r="J1574" s="3">
        <f t="shared" si="150"/>
        <v>33.08</v>
      </c>
      <c r="K1574" s="191">
        <v>2</v>
      </c>
      <c r="L1574" s="3">
        <v>-10</v>
      </c>
      <c r="M1574" s="191">
        <v>3.3</v>
      </c>
      <c r="N1574" s="191">
        <v>-12.8</v>
      </c>
      <c r="O1574" s="191">
        <v>0.6</v>
      </c>
    </row>
    <row r="1575" spans="2:15" ht="17.25" x14ac:dyDescent="0.35">
      <c r="B1575" s="172">
        <f t="shared" si="146"/>
        <v>1567</v>
      </c>
      <c r="C1575" s="173">
        <v>3</v>
      </c>
      <c r="D1575" s="173">
        <v>7</v>
      </c>
      <c r="E1575" s="174">
        <v>7</v>
      </c>
      <c r="F1575" s="3">
        <f t="shared" si="145"/>
        <v>35.6</v>
      </c>
      <c r="G1575" s="3">
        <f t="shared" si="147"/>
        <v>14.899999999999999</v>
      </c>
      <c r="H1575" s="3">
        <f t="shared" si="148"/>
        <v>39.92</v>
      </c>
      <c r="I1575" s="3">
        <f t="shared" si="149"/>
        <v>6.98</v>
      </c>
      <c r="J1575" s="3">
        <f t="shared" si="150"/>
        <v>30.92</v>
      </c>
      <c r="K1575" s="191">
        <v>2</v>
      </c>
      <c r="L1575" s="3">
        <v>-9.5</v>
      </c>
      <c r="M1575" s="191">
        <v>4.4000000000000004</v>
      </c>
      <c r="N1575" s="191">
        <v>-13.9</v>
      </c>
      <c r="O1575" s="191">
        <v>-0.6</v>
      </c>
    </row>
    <row r="1576" spans="2:15" ht="17.25" x14ac:dyDescent="0.35">
      <c r="B1576" s="172">
        <f t="shared" si="146"/>
        <v>1568</v>
      </c>
      <c r="C1576" s="173">
        <v>3</v>
      </c>
      <c r="D1576" s="173">
        <v>7</v>
      </c>
      <c r="E1576" s="174">
        <v>8</v>
      </c>
      <c r="F1576" s="3">
        <f t="shared" si="145"/>
        <v>42.8</v>
      </c>
      <c r="G1576" s="3">
        <f t="shared" si="147"/>
        <v>16.88</v>
      </c>
      <c r="H1576" s="3">
        <f t="shared" si="148"/>
        <v>42.980000000000004</v>
      </c>
      <c r="I1576" s="3">
        <f t="shared" si="149"/>
        <v>10.940000000000001</v>
      </c>
      <c r="J1576" s="3">
        <f t="shared" si="150"/>
        <v>37.94</v>
      </c>
      <c r="K1576" s="191">
        <v>6</v>
      </c>
      <c r="L1576" s="3">
        <v>-8.4</v>
      </c>
      <c r="M1576" s="191">
        <v>6.1</v>
      </c>
      <c r="N1576" s="191">
        <v>-11.7</v>
      </c>
      <c r="O1576" s="191">
        <v>3.3</v>
      </c>
    </row>
    <row r="1577" spans="2:15" ht="17.25" x14ac:dyDescent="0.35">
      <c r="B1577" s="172">
        <f t="shared" si="146"/>
        <v>1569</v>
      </c>
      <c r="C1577" s="173">
        <v>3</v>
      </c>
      <c r="D1577" s="173">
        <v>7</v>
      </c>
      <c r="E1577" s="174">
        <v>9</v>
      </c>
      <c r="F1577" s="3">
        <f t="shared" si="145"/>
        <v>50</v>
      </c>
      <c r="G1577" s="3">
        <f t="shared" si="147"/>
        <v>18.86</v>
      </c>
      <c r="H1577" s="3">
        <f t="shared" si="148"/>
        <v>48.92</v>
      </c>
      <c r="I1577" s="3">
        <f t="shared" si="149"/>
        <v>21.02</v>
      </c>
      <c r="J1577" s="3">
        <f t="shared" si="150"/>
        <v>48.019999999999996</v>
      </c>
      <c r="K1577" s="191">
        <v>10</v>
      </c>
      <c r="L1577" s="3">
        <v>-7.3</v>
      </c>
      <c r="M1577" s="191">
        <v>9.4</v>
      </c>
      <c r="N1577" s="191">
        <v>-6.1</v>
      </c>
      <c r="O1577" s="191">
        <v>8.9</v>
      </c>
    </row>
    <row r="1578" spans="2:15" ht="17.25" x14ac:dyDescent="0.35">
      <c r="B1578" s="172">
        <f t="shared" si="146"/>
        <v>1570</v>
      </c>
      <c r="C1578" s="173">
        <v>3</v>
      </c>
      <c r="D1578" s="173">
        <v>7</v>
      </c>
      <c r="E1578" s="174">
        <v>10</v>
      </c>
      <c r="F1578" s="3">
        <f t="shared" si="145"/>
        <v>53.6</v>
      </c>
      <c r="G1578" s="3">
        <f t="shared" si="147"/>
        <v>21.92</v>
      </c>
      <c r="H1578" s="3">
        <f t="shared" si="148"/>
        <v>51.08</v>
      </c>
      <c r="I1578" s="3">
        <f t="shared" si="149"/>
        <v>26.060000000000002</v>
      </c>
      <c r="J1578" s="3">
        <f t="shared" si="150"/>
        <v>51.980000000000004</v>
      </c>
      <c r="K1578" s="191">
        <v>12</v>
      </c>
      <c r="L1578" s="3">
        <v>-5.6</v>
      </c>
      <c r="M1578" s="191">
        <v>10.6</v>
      </c>
      <c r="N1578" s="191">
        <v>-3.3</v>
      </c>
      <c r="O1578" s="191">
        <v>11.1</v>
      </c>
    </row>
    <row r="1579" spans="2:15" ht="17.25" x14ac:dyDescent="0.35">
      <c r="B1579" s="172">
        <f t="shared" si="146"/>
        <v>1571</v>
      </c>
      <c r="C1579" s="173">
        <v>3</v>
      </c>
      <c r="D1579" s="173">
        <v>7</v>
      </c>
      <c r="E1579" s="174">
        <v>11</v>
      </c>
      <c r="F1579" s="3">
        <f t="shared" si="145"/>
        <v>55.400000000000006</v>
      </c>
      <c r="G1579" s="3">
        <f t="shared" si="147"/>
        <v>26.96</v>
      </c>
      <c r="H1579" s="3">
        <f t="shared" si="148"/>
        <v>57.019999999999996</v>
      </c>
      <c r="I1579" s="3">
        <f t="shared" si="149"/>
        <v>28.94</v>
      </c>
      <c r="J1579" s="3">
        <f t="shared" si="150"/>
        <v>57.019999999999996</v>
      </c>
      <c r="K1579" s="191">
        <v>13</v>
      </c>
      <c r="L1579" s="3">
        <v>-2.8</v>
      </c>
      <c r="M1579" s="191">
        <v>13.9</v>
      </c>
      <c r="N1579" s="191">
        <v>-1.7</v>
      </c>
      <c r="O1579" s="191">
        <v>13.9</v>
      </c>
    </row>
    <row r="1580" spans="2:15" ht="17.25" x14ac:dyDescent="0.35">
      <c r="B1580" s="172">
        <f t="shared" si="146"/>
        <v>1572</v>
      </c>
      <c r="C1580" s="173">
        <v>3</v>
      </c>
      <c r="D1580" s="173">
        <v>7</v>
      </c>
      <c r="E1580" s="174">
        <v>12</v>
      </c>
      <c r="F1580" s="3">
        <f t="shared" si="145"/>
        <v>55.400000000000006</v>
      </c>
      <c r="G1580" s="3">
        <f t="shared" si="147"/>
        <v>32</v>
      </c>
      <c r="H1580" s="3">
        <f t="shared" si="148"/>
        <v>57.92</v>
      </c>
      <c r="I1580" s="3">
        <f t="shared" si="149"/>
        <v>32</v>
      </c>
      <c r="J1580" s="3">
        <f t="shared" si="150"/>
        <v>60.08</v>
      </c>
      <c r="K1580" s="191">
        <v>13</v>
      </c>
      <c r="L1580" s="3">
        <v>0</v>
      </c>
      <c r="M1580" s="191">
        <v>14.4</v>
      </c>
      <c r="N1580" s="191">
        <v>0</v>
      </c>
      <c r="O1580" s="191">
        <v>15.6</v>
      </c>
    </row>
    <row r="1581" spans="2:15" ht="17.25" x14ac:dyDescent="0.35">
      <c r="B1581" s="172">
        <f t="shared" si="146"/>
        <v>1573</v>
      </c>
      <c r="C1581" s="173">
        <v>3</v>
      </c>
      <c r="D1581" s="173">
        <v>7</v>
      </c>
      <c r="E1581" s="174">
        <v>13</v>
      </c>
      <c r="F1581" s="3">
        <f t="shared" si="145"/>
        <v>57.2</v>
      </c>
      <c r="G1581" s="3">
        <f t="shared" si="147"/>
        <v>33.979999999999997</v>
      </c>
      <c r="H1581" s="3">
        <f t="shared" si="148"/>
        <v>59</v>
      </c>
      <c r="I1581" s="3">
        <f t="shared" si="149"/>
        <v>33.08</v>
      </c>
      <c r="J1581" s="3">
        <f t="shared" si="150"/>
        <v>64.94</v>
      </c>
      <c r="K1581" s="191">
        <v>14</v>
      </c>
      <c r="L1581" s="3">
        <v>1.1000000000000001</v>
      </c>
      <c r="M1581" s="191">
        <v>15</v>
      </c>
      <c r="N1581" s="191">
        <v>0.6</v>
      </c>
      <c r="O1581" s="191">
        <v>18.3</v>
      </c>
    </row>
    <row r="1582" spans="2:15" ht="17.25" x14ac:dyDescent="0.35">
      <c r="B1582" s="172">
        <f t="shared" si="146"/>
        <v>1574</v>
      </c>
      <c r="C1582" s="173">
        <v>3</v>
      </c>
      <c r="D1582" s="173">
        <v>7</v>
      </c>
      <c r="E1582" s="174">
        <v>14</v>
      </c>
      <c r="F1582" s="3">
        <f t="shared" si="145"/>
        <v>59</v>
      </c>
      <c r="G1582" s="3">
        <f t="shared" si="147"/>
        <v>36.86</v>
      </c>
      <c r="H1582" s="3">
        <f t="shared" si="148"/>
        <v>60.08</v>
      </c>
      <c r="I1582" s="3">
        <f t="shared" si="149"/>
        <v>33.979999999999997</v>
      </c>
      <c r="J1582" s="3">
        <f t="shared" si="150"/>
        <v>66.92</v>
      </c>
      <c r="K1582" s="191">
        <v>15</v>
      </c>
      <c r="L1582" s="3">
        <v>2.7</v>
      </c>
      <c r="M1582" s="191">
        <v>15.6</v>
      </c>
      <c r="N1582" s="191">
        <v>1.1000000000000001</v>
      </c>
      <c r="O1582" s="191">
        <v>19.399999999999999</v>
      </c>
    </row>
    <row r="1583" spans="2:15" ht="17.25" x14ac:dyDescent="0.35">
      <c r="B1583" s="172">
        <f t="shared" si="146"/>
        <v>1575</v>
      </c>
      <c r="C1583" s="173">
        <v>3</v>
      </c>
      <c r="D1583" s="173">
        <v>7</v>
      </c>
      <c r="E1583" s="174">
        <v>15</v>
      </c>
      <c r="F1583" s="3">
        <f t="shared" si="145"/>
        <v>60.8</v>
      </c>
      <c r="G1583" s="3">
        <f t="shared" si="147"/>
        <v>36.86</v>
      </c>
      <c r="H1583" s="3">
        <f t="shared" si="148"/>
        <v>60.980000000000004</v>
      </c>
      <c r="I1583" s="3">
        <f t="shared" si="149"/>
        <v>35.96</v>
      </c>
      <c r="J1583" s="3">
        <f t="shared" si="150"/>
        <v>69.080000000000013</v>
      </c>
      <c r="K1583" s="191">
        <v>16</v>
      </c>
      <c r="L1583" s="3">
        <v>2.7</v>
      </c>
      <c r="M1583" s="191">
        <v>16.100000000000001</v>
      </c>
      <c r="N1583" s="191">
        <v>2.2000000000000002</v>
      </c>
      <c r="O1583" s="191">
        <v>20.6</v>
      </c>
    </row>
    <row r="1584" spans="2:15" ht="17.25" x14ac:dyDescent="0.35">
      <c r="B1584" s="172">
        <f t="shared" si="146"/>
        <v>1576</v>
      </c>
      <c r="C1584" s="173">
        <v>3</v>
      </c>
      <c r="D1584" s="173">
        <v>7</v>
      </c>
      <c r="E1584" s="174">
        <v>16</v>
      </c>
      <c r="F1584" s="3">
        <f t="shared" si="145"/>
        <v>59</v>
      </c>
      <c r="G1584" s="3">
        <f t="shared" si="147"/>
        <v>37.94</v>
      </c>
      <c r="H1584" s="3">
        <f t="shared" si="148"/>
        <v>62.06</v>
      </c>
      <c r="I1584" s="3">
        <f t="shared" si="149"/>
        <v>35.06</v>
      </c>
      <c r="J1584" s="3">
        <f t="shared" si="150"/>
        <v>71.06</v>
      </c>
      <c r="K1584" s="191">
        <v>15</v>
      </c>
      <c r="L1584" s="3">
        <v>3.3</v>
      </c>
      <c r="M1584" s="191">
        <v>16.7</v>
      </c>
      <c r="N1584" s="191">
        <v>1.7</v>
      </c>
      <c r="O1584" s="191">
        <v>21.7</v>
      </c>
    </row>
    <row r="1585" spans="2:15" ht="17.25" x14ac:dyDescent="0.35">
      <c r="B1585" s="172">
        <f t="shared" si="146"/>
        <v>1577</v>
      </c>
      <c r="C1585" s="173">
        <v>3</v>
      </c>
      <c r="D1585" s="173">
        <v>7</v>
      </c>
      <c r="E1585" s="174">
        <v>17</v>
      </c>
      <c r="F1585" s="3">
        <f t="shared" si="145"/>
        <v>59</v>
      </c>
      <c r="G1585" s="3">
        <f t="shared" si="147"/>
        <v>35.96</v>
      </c>
      <c r="H1585" s="3">
        <f t="shared" si="148"/>
        <v>60.980000000000004</v>
      </c>
      <c r="I1585" s="3">
        <f t="shared" si="149"/>
        <v>35.96</v>
      </c>
      <c r="J1585" s="3">
        <f t="shared" si="150"/>
        <v>69.080000000000013</v>
      </c>
      <c r="K1585" s="191">
        <v>15</v>
      </c>
      <c r="L1585" s="3">
        <v>2.2000000000000002</v>
      </c>
      <c r="M1585" s="191">
        <v>16.100000000000001</v>
      </c>
      <c r="N1585" s="191">
        <v>2.2000000000000002</v>
      </c>
      <c r="O1585" s="191">
        <v>20.6</v>
      </c>
    </row>
    <row r="1586" spans="2:15" ht="17.25" x14ac:dyDescent="0.35">
      <c r="B1586" s="172">
        <f t="shared" si="146"/>
        <v>1578</v>
      </c>
      <c r="C1586" s="173">
        <v>3</v>
      </c>
      <c r="D1586" s="173">
        <v>7</v>
      </c>
      <c r="E1586" s="174">
        <v>18</v>
      </c>
      <c r="F1586" s="3">
        <f t="shared" si="145"/>
        <v>53.6</v>
      </c>
      <c r="G1586" s="3">
        <f t="shared" si="147"/>
        <v>33.979999999999997</v>
      </c>
      <c r="H1586" s="3">
        <f t="shared" si="148"/>
        <v>60.08</v>
      </c>
      <c r="I1586" s="3">
        <f t="shared" si="149"/>
        <v>33.979999999999997</v>
      </c>
      <c r="J1586" s="3">
        <f t="shared" si="150"/>
        <v>64.94</v>
      </c>
      <c r="K1586" s="191">
        <v>12</v>
      </c>
      <c r="L1586" s="3">
        <v>1.1000000000000001</v>
      </c>
      <c r="M1586" s="191">
        <v>15.6</v>
      </c>
      <c r="N1586" s="191">
        <v>1.1000000000000001</v>
      </c>
      <c r="O1586" s="191">
        <v>18.3</v>
      </c>
    </row>
    <row r="1587" spans="2:15" ht="17.25" x14ac:dyDescent="0.35">
      <c r="B1587" s="172">
        <f t="shared" si="146"/>
        <v>1579</v>
      </c>
      <c r="C1587" s="173">
        <v>3</v>
      </c>
      <c r="D1587" s="173">
        <v>7</v>
      </c>
      <c r="E1587" s="174">
        <v>19</v>
      </c>
      <c r="F1587" s="3">
        <f t="shared" si="145"/>
        <v>50.900000000000006</v>
      </c>
      <c r="G1587" s="3">
        <f t="shared" si="147"/>
        <v>29.84</v>
      </c>
      <c r="H1587" s="3">
        <f t="shared" si="148"/>
        <v>59</v>
      </c>
      <c r="I1587" s="3">
        <f t="shared" si="149"/>
        <v>33.979999999999997</v>
      </c>
      <c r="J1587" s="3">
        <f t="shared" si="150"/>
        <v>59</v>
      </c>
      <c r="K1587" s="191">
        <v>10.5</v>
      </c>
      <c r="L1587" s="3">
        <v>-1.2</v>
      </c>
      <c r="M1587" s="191">
        <v>15</v>
      </c>
      <c r="N1587" s="191">
        <v>1.1000000000000001</v>
      </c>
      <c r="O1587" s="191">
        <v>15</v>
      </c>
    </row>
    <row r="1588" spans="2:15" ht="17.25" x14ac:dyDescent="0.35">
      <c r="B1588" s="172">
        <f t="shared" si="146"/>
        <v>1580</v>
      </c>
      <c r="C1588" s="173">
        <v>3</v>
      </c>
      <c r="D1588" s="173">
        <v>7</v>
      </c>
      <c r="E1588" s="174">
        <v>20</v>
      </c>
      <c r="F1588" s="3">
        <f t="shared" si="145"/>
        <v>50</v>
      </c>
      <c r="G1588" s="3">
        <f t="shared" si="147"/>
        <v>26.96</v>
      </c>
      <c r="H1588" s="3">
        <f t="shared" si="148"/>
        <v>57.92</v>
      </c>
      <c r="I1588" s="3">
        <f t="shared" si="149"/>
        <v>33.979999999999997</v>
      </c>
      <c r="J1588" s="3">
        <f t="shared" si="150"/>
        <v>55.94</v>
      </c>
      <c r="K1588" s="191">
        <v>10</v>
      </c>
      <c r="L1588" s="3">
        <v>-2.8</v>
      </c>
      <c r="M1588" s="191">
        <v>14.4</v>
      </c>
      <c r="N1588" s="191">
        <v>1.1000000000000001</v>
      </c>
      <c r="O1588" s="191">
        <v>13.3</v>
      </c>
    </row>
    <row r="1589" spans="2:15" ht="17.25" x14ac:dyDescent="0.35">
      <c r="B1589" s="172">
        <f t="shared" si="146"/>
        <v>1581</v>
      </c>
      <c r="C1589" s="173">
        <v>3</v>
      </c>
      <c r="D1589" s="173">
        <v>7</v>
      </c>
      <c r="E1589" s="174">
        <v>21</v>
      </c>
      <c r="F1589" s="3">
        <f t="shared" si="145"/>
        <v>42.8</v>
      </c>
      <c r="G1589" s="3">
        <f t="shared" si="147"/>
        <v>25.88</v>
      </c>
      <c r="H1589" s="3">
        <f t="shared" si="148"/>
        <v>53.96</v>
      </c>
      <c r="I1589" s="3">
        <f t="shared" si="149"/>
        <v>33.08</v>
      </c>
      <c r="J1589" s="3">
        <f t="shared" si="150"/>
        <v>53.96</v>
      </c>
      <c r="K1589" s="191">
        <v>6</v>
      </c>
      <c r="L1589" s="3">
        <v>-3.4</v>
      </c>
      <c r="M1589" s="191">
        <v>12.2</v>
      </c>
      <c r="N1589" s="191">
        <v>0.6</v>
      </c>
      <c r="O1589" s="191">
        <v>12.2</v>
      </c>
    </row>
    <row r="1590" spans="2:15" ht="17.25" x14ac:dyDescent="0.35">
      <c r="B1590" s="172">
        <f t="shared" si="146"/>
        <v>1582</v>
      </c>
      <c r="C1590" s="173">
        <v>3</v>
      </c>
      <c r="D1590" s="173">
        <v>7</v>
      </c>
      <c r="E1590" s="174">
        <v>22</v>
      </c>
      <c r="F1590" s="3">
        <f t="shared" si="145"/>
        <v>42.8</v>
      </c>
      <c r="G1590" s="3">
        <f t="shared" si="147"/>
        <v>23</v>
      </c>
      <c r="H1590" s="3">
        <f t="shared" si="148"/>
        <v>53.96</v>
      </c>
      <c r="I1590" s="3">
        <f t="shared" si="149"/>
        <v>33.08</v>
      </c>
      <c r="J1590" s="3">
        <f t="shared" si="150"/>
        <v>48.019999999999996</v>
      </c>
      <c r="K1590" s="191">
        <v>6</v>
      </c>
      <c r="L1590" s="3">
        <v>-5</v>
      </c>
      <c r="M1590" s="191">
        <v>12.2</v>
      </c>
      <c r="N1590" s="191">
        <v>0.6</v>
      </c>
      <c r="O1590" s="191">
        <v>8.9</v>
      </c>
    </row>
    <row r="1591" spans="2:15" ht="17.25" x14ac:dyDescent="0.35">
      <c r="B1591" s="172">
        <f t="shared" si="146"/>
        <v>1583</v>
      </c>
      <c r="C1591" s="173">
        <v>3</v>
      </c>
      <c r="D1591" s="173">
        <v>7</v>
      </c>
      <c r="E1591" s="174">
        <v>23</v>
      </c>
      <c r="F1591" s="3">
        <f t="shared" si="145"/>
        <v>42.8</v>
      </c>
      <c r="G1591" s="3">
        <f t="shared" si="147"/>
        <v>21.92</v>
      </c>
      <c r="H1591" s="3">
        <f t="shared" si="148"/>
        <v>53.96</v>
      </c>
      <c r="I1591" s="3">
        <f t="shared" si="149"/>
        <v>33.08</v>
      </c>
      <c r="J1591" s="3">
        <f t="shared" si="150"/>
        <v>44.06</v>
      </c>
      <c r="K1591" s="191">
        <v>6</v>
      </c>
      <c r="L1591" s="3">
        <v>-5.6</v>
      </c>
      <c r="M1591" s="191">
        <v>12.2</v>
      </c>
      <c r="N1591" s="191">
        <v>0.6</v>
      </c>
      <c r="O1591" s="191">
        <v>6.7</v>
      </c>
    </row>
    <row r="1592" spans="2:15" ht="17.25" x14ac:dyDescent="0.35">
      <c r="B1592" s="172">
        <f t="shared" si="146"/>
        <v>1584</v>
      </c>
      <c r="C1592" s="173">
        <v>3</v>
      </c>
      <c r="D1592" s="173">
        <v>7</v>
      </c>
      <c r="E1592" s="174">
        <v>24</v>
      </c>
      <c r="F1592" s="3">
        <f t="shared" si="145"/>
        <v>42.8</v>
      </c>
      <c r="G1592" s="3">
        <f t="shared" si="147"/>
        <v>20.84</v>
      </c>
      <c r="H1592" s="3">
        <f t="shared" si="148"/>
        <v>53.96</v>
      </c>
      <c r="I1592" s="3">
        <f t="shared" si="149"/>
        <v>33.08</v>
      </c>
      <c r="J1592" s="3">
        <f t="shared" si="150"/>
        <v>44.96</v>
      </c>
      <c r="K1592" s="191">
        <v>6</v>
      </c>
      <c r="L1592" s="3">
        <v>-6.2</v>
      </c>
      <c r="M1592" s="191">
        <v>12.2</v>
      </c>
      <c r="N1592" s="191">
        <v>0.6</v>
      </c>
      <c r="O1592" s="191">
        <v>7.2</v>
      </c>
    </row>
    <row r="1593" spans="2:15" ht="17.25" x14ac:dyDescent="0.35">
      <c r="B1593" s="172">
        <f t="shared" si="146"/>
        <v>1585</v>
      </c>
      <c r="C1593" s="173">
        <v>3</v>
      </c>
      <c r="D1593" s="173">
        <v>8</v>
      </c>
      <c r="E1593" s="174">
        <v>1</v>
      </c>
      <c r="F1593" s="3">
        <f t="shared" si="145"/>
        <v>41</v>
      </c>
      <c r="G1593" s="3">
        <f t="shared" si="147"/>
        <v>19.939999999999998</v>
      </c>
      <c r="H1593" s="3">
        <f t="shared" si="148"/>
        <v>51.08</v>
      </c>
      <c r="I1593" s="3">
        <f t="shared" si="149"/>
        <v>33.08</v>
      </c>
      <c r="J1593" s="3">
        <f t="shared" si="150"/>
        <v>44.96</v>
      </c>
      <c r="K1593" s="191">
        <v>5</v>
      </c>
      <c r="L1593" s="3">
        <v>-6.7</v>
      </c>
      <c r="M1593" s="191">
        <v>10.6</v>
      </c>
      <c r="N1593" s="191">
        <v>0.6</v>
      </c>
      <c r="O1593" s="191">
        <v>7.2</v>
      </c>
    </row>
    <row r="1594" spans="2:15" ht="17.25" x14ac:dyDescent="0.35">
      <c r="B1594" s="172">
        <f t="shared" si="146"/>
        <v>1586</v>
      </c>
      <c r="C1594" s="173">
        <v>3</v>
      </c>
      <c r="D1594" s="173">
        <v>8</v>
      </c>
      <c r="E1594" s="174">
        <v>2</v>
      </c>
      <c r="F1594" s="3">
        <f t="shared" si="145"/>
        <v>42.8</v>
      </c>
      <c r="G1594" s="3">
        <f t="shared" si="147"/>
        <v>19.939999999999998</v>
      </c>
      <c r="H1594" s="3">
        <f t="shared" si="148"/>
        <v>51.08</v>
      </c>
      <c r="I1594" s="3">
        <f t="shared" si="149"/>
        <v>30.92</v>
      </c>
      <c r="J1594" s="3">
        <f t="shared" si="150"/>
        <v>42.08</v>
      </c>
      <c r="K1594" s="191">
        <v>6</v>
      </c>
      <c r="L1594" s="3">
        <v>-6.7</v>
      </c>
      <c r="M1594" s="191">
        <v>10.6</v>
      </c>
      <c r="N1594" s="191">
        <v>-0.6</v>
      </c>
      <c r="O1594" s="191">
        <v>5.6</v>
      </c>
    </row>
    <row r="1595" spans="2:15" ht="17.25" x14ac:dyDescent="0.35">
      <c r="B1595" s="172">
        <f t="shared" si="146"/>
        <v>1587</v>
      </c>
      <c r="C1595" s="173">
        <v>3</v>
      </c>
      <c r="D1595" s="173">
        <v>8</v>
      </c>
      <c r="E1595" s="174">
        <v>3</v>
      </c>
      <c r="F1595" s="3">
        <f t="shared" si="145"/>
        <v>42.8</v>
      </c>
      <c r="G1595" s="3">
        <f t="shared" si="147"/>
        <v>18.86</v>
      </c>
      <c r="H1595" s="3">
        <f t="shared" si="148"/>
        <v>51.08</v>
      </c>
      <c r="I1595" s="3">
        <f t="shared" si="149"/>
        <v>30.92</v>
      </c>
      <c r="J1595" s="3">
        <f t="shared" si="150"/>
        <v>39.92</v>
      </c>
      <c r="K1595" s="191">
        <v>6</v>
      </c>
      <c r="L1595" s="3">
        <v>-7.3</v>
      </c>
      <c r="M1595" s="191">
        <v>10.6</v>
      </c>
      <c r="N1595" s="191">
        <v>-0.6</v>
      </c>
      <c r="O1595" s="191">
        <v>4.4000000000000004</v>
      </c>
    </row>
    <row r="1596" spans="2:15" ht="17.25" x14ac:dyDescent="0.35">
      <c r="B1596" s="172">
        <f t="shared" si="146"/>
        <v>1588</v>
      </c>
      <c r="C1596" s="173">
        <v>3</v>
      </c>
      <c r="D1596" s="173">
        <v>8</v>
      </c>
      <c r="E1596" s="174">
        <v>4</v>
      </c>
      <c r="F1596" s="3">
        <f t="shared" si="145"/>
        <v>42.8</v>
      </c>
      <c r="G1596" s="3">
        <f t="shared" si="147"/>
        <v>18.86</v>
      </c>
      <c r="H1596" s="3">
        <f t="shared" si="148"/>
        <v>51.08</v>
      </c>
      <c r="I1596" s="3">
        <f t="shared" si="149"/>
        <v>32</v>
      </c>
      <c r="J1596" s="3">
        <f t="shared" si="150"/>
        <v>39.92</v>
      </c>
      <c r="K1596" s="191">
        <v>6</v>
      </c>
      <c r="L1596" s="3">
        <v>-7.3</v>
      </c>
      <c r="M1596" s="191">
        <v>10.6</v>
      </c>
      <c r="N1596" s="191">
        <v>0</v>
      </c>
      <c r="O1596" s="191">
        <v>4.4000000000000004</v>
      </c>
    </row>
    <row r="1597" spans="2:15" ht="17.25" x14ac:dyDescent="0.35">
      <c r="B1597" s="172">
        <f t="shared" si="146"/>
        <v>1589</v>
      </c>
      <c r="C1597" s="173">
        <v>3</v>
      </c>
      <c r="D1597" s="173">
        <v>8</v>
      </c>
      <c r="E1597" s="174">
        <v>5</v>
      </c>
      <c r="F1597" s="3">
        <f t="shared" si="145"/>
        <v>44.6</v>
      </c>
      <c r="G1597" s="3">
        <f t="shared" si="147"/>
        <v>16.88</v>
      </c>
      <c r="H1597" s="3">
        <f t="shared" si="148"/>
        <v>51.980000000000004</v>
      </c>
      <c r="I1597" s="3">
        <f t="shared" si="149"/>
        <v>30.92</v>
      </c>
      <c r="J1597" s="3">
        <f t="shared" si="150"/>
        <v>41</v>
      </c>
      <c r="K1597" s="191">
        <v>7</v>
      </c>
      <c r="L1597" s="3">
        <v>-8.4</v>
      </c>
      <c r="M1597" s="191">
        <v>11.1</v>
      </c>
      <c r="N1597" s="191">
        <v>-0.6</v>
      </c>
      <c r="O1597" s="191">
        <v>5</v>
      </c>
    </row>
    <row r="1598" spans="2:15" ht="17.25" x14ac:dyDescent="0.35">
      <c r="B1598" s="172">
        <f t="shared" si="146"/>
        <v>1590</v>
      </c>
      <c r="C1598" s="173">
        <v>3</v>
      </c>
      <c r="D1598" s="173">
        <v>8</v>
      </c>
      <c r="E1598" s="174">
        <v>6</v>
      </c>
      <c r="F1598" s="3">
        <f t="shared" si="145"/>
        <v>46.4</v>
      </c>
      <c r="G1598" s="3">
        <f t="shared" si="147"/>
        <v>16.88</v>
      </c>
      <c r="H1598" s="3">
        <f t="shared" si="148"/>
        <v>55.040000000000006</v>
      </c>
      <c r="I1598" s="3">
        <f t="shared" si="149"/>
        <v>30.92</v>
      </c>
      <c r="J1598" s="3">
        <f t="shared" si="150"/>
        <v>33.979999999999997</v>
      </c>
      <c r="K1598" s="191">
        <v>8</v>
      </c>
      <c r="L1598" s="3">
        <v>-8.4</v>
      </c>
      <c r="M1598" s="191">
        <v>12.8</v>
      </c>
      <c r="N1598" s="191">
        <v>-0.6</v>
      </c>
      <c r="O1598" s="191">
        <v>1.1000000000000001</v>
      </c>
    </row>
    <row r="1599" spans="2:15" ht="17.25" x14ac:dyDescent="0.35">
      <c r="B1599" s="172">
        <f t="shared" si="146"/>
        <v>1591</v>
      </c>
      <c r="C1599" s="173">
        <v>3</v>
      </c>
      <c r="D1599" s="173">
        <v>8</v>
      </c>
      <c r="E1599" s="174">
        <v>7</v>
      </c>
      <c r="F1599" s="3">
        <f t="shared" si="145"/>
        <v>48.2</v>
      </c>
      <c r="G1599" s="3">
        <f t="shared" si="147"/>
        <v>17.96</v>
      </c>
      <c r="H1599" s="3">
        <f t="shared" si="148"/>
        <v>55.94</v>
      </c>
      <c r="I1599" s="3">
        <f t="shared" si="149"/>
        <v>30.02</v>
      </c>
      <c r="J1599" s="3">
        <f t="shared" si="150"/>
        <v>35.96</v>
      </c>
      <c r="K1599" s="191">
        <v>9</v>
      </c>
      <c r="L1599" s="3">
        <v>-7.8</v>
      </c>
      <c r="M1599" s="191">
        <v>13.3</v>
      </c>
      <c r="N1599" s="191">
        <v>-1.1000000000000001</v>
      </c>
      <c r="O1599" s="191">
        <v>2.2000000000000002</v>
      </c>
    </row>
    <row r="1600" spans="2:15" ht="17.25" x14ac:dyDescent="0.35">
      <c r="B1600" s="172">
        <f t="shared" si="146"/>
        <v>1592</v>
      </c>
      <c r="C1600" s="173">
        <v>3</v>
      </c>
      <c r="D1600" s="173">
        <v>8</v>
      </c>
      <c r="E1600" s="174">
        <v>8</v>
      </c>
      <c r="F1600" s="3">
        <f t="shared" si="145"/>
        <v>50</v>
      </c>
      <c r="G1600" s="3">
        <f t="shared" si="147"/>
        <v>22.82</v>
      </c>
      <c r="H1600" s="3">
        <f t="shared" si="148"/>
        <v>55.040000000000006</v>
      </c>
      <c r="I1600" s="3">
        <f t="shared" si="149"/>
        <v>33.979999999999997</v>
      </c>
      <c r="J1600" s="3">
        <f t="shared" si="150"/>
        <v>48.019999999999996</v>
      </c>
      <c r="K1600" s="191">
        <v>10</v>
      </c>
      <c r="L1600" s="3">
        <v>-5.0999999999999996</v>
      </c>
      <c r="M1600" s="191">
        <v>12.8</v>
      </c>
      <c r="N1600" s="191">
        <v>1.1000000000000001</v>
      </c>
      <c r="O1600" s="191">
        <v>8.9</v>
      </c>
    </row>
    <row r="1601" spans="2:15" ht="17.25" x14ac:dyDescent="0.35">
      <c r="B1601" s="172">
        <f t="shared" si="146"/>
        <v>1593</v>
      </c>
      <c r="C1601" s="173">
        <v>3</v>
      </c>
      <c r="D1601" s="173">
        <v>8</v>
      </c>
      <c r="E1601" s="174">
        <v>9</v>
      </c>
      <c r="F1601" s="3">
        <f t="shared" si="145"/>
        <v>53.6</v>
      </c>
      <c r="G1601" s="3">
        <f t="shared" si="147"/>
        <v>27.68</v>
      </c>
      <c r="H1601" s="3">
        <f t="shared" si="148"/>
        <v>55.94</v>
      </c>
      <c r="I1601" s="3">
        <f t="shared" si="149"/>
        <v>37.94</v>
      </c>
      <c r="J1601" s="3">
        <f t="shared" si="150"/>
        <v>51.980000000000004</v>
      </c>
      <c r="K1601" s="191">
        <v>12</v>
      </c>
      <c r="L1601" s="3">
        <v>-2.4</v>
      </c>
      <c r="M1601" s="191">
        <v>13.3</v>
      </c>
      <c r="N1601" s="191">
        <v>3.3</v>
      </c>
      <c r="O1601" s="191">
        <v>11.1</v>
      </c>
    </row>
    <row r="1602" spans="2:15" ht="17.25" x14ac:dyDescent="0.35">
      <c r="B1602" s="172">
        <f t="shared" si="146"/>
        <v>1594</v>
      </c>
      <c r="C1602" s="173">
        <v>3</v>
      </c>
      <c r="D1602" s="173">
        <v>8</v>
      </c>
      <c r="E1602" s="174">
        <v>10</v>
      </c>
      <c r="F1602" s="3">
        <f t="shared" si="145"/>
        <v>55.400000000000006</v>
      </c>
      <c r="G1602" s="3">
        <f t="shared" si="147"/>
        <v>32.72</v>
      </c>
      <c r="H1602" s="3">
        <f t="shared" si="148"/>
        <v>59</v>
      </c>
      <c r="I1602" s="3">
        <f t="shared" si="149"/>
        <v>41</v>
      </c>
      <c r="J1602" s="3">
        <f t="shared" si="150"/>
        <v>57.019999999999996</v>
      </c>
      <c r="K1602" s="191">
        <v>13</v>
      </c>
      <c r="L1602" s="3">
        <v>0.4</v>
      </c>
      <c r="M1602" s="191">
        <v>15</v>
      </c>
      <c r="N1602" s="191">
        <v>5</v>
      </c>
      <c r="O1602" s="191">
        <v>13.9</v>
      </c>
    </row>
    <row r="1603" spans="2:15" ht="17.25" x14ac:dyDescent="0.35">
      <c r="B1603" s="172">
        <f t="shared" si="146"/>
        <v>1595</v>
      </c>
      <c r="C1603" s="173">
        <v>3</v>
      </c>
      <c r="D1603" s="173">
        <v>8</v>
      </c>
      <c r="E1603" s="174">
        <v>11</v>
      </c>
      <c r="F1603" s="3">
        <f t="shared" si="145"/>
        <v>57.2</v>
      </c>
      <c r="G1603" s="3">
        <f t="shared" si="147"/>
        <v>36.86</v>
      </c>
      <c r="H1603" s="3">
        <f t="shared" si="148"/>
        <v>62.06</v>
      </c>
      <c r="I1603" s="3">
        <f t="shared" si="149"/>
        <v>42.980000000000004</v>
      </c>
      <c r="J1603" s="3">
        <f t="shared" si="150"/>
        <v>60.08</v>
      </c>
      <c r="K1603" s="191">
        <v>14</v>
      </c>
      <c r="L1603" s="3">
        <v>2.7</v>
      </c>
      <c r="M1603" s="191">
        <v>16.7</v>
      </c>
      <c r="N1603" s="191">
        <v>6.1</v>
      </c>
      <c r="O1603" s="191">
        <v>15.6</v>
      </c>
    </row>
    <row r="1604" spans="2:15" ht="17.25" x14ac:dyDescent="0.35">
      <c r="B1604" s="172">
        <f t="shared" si="146"/>
        <v>1596</v>
      </c>
      <c r="C1604" s="173">
        <v>3</v>
      </c>
      <c r="D1604" s="173">
        <v>8</v>
      </c>
      <c r="E1604" s="174">
        <v>12</v>
      </c>
      <c r="F1604" s="3">
        <f t="shared" si="145"/>
        <v>59</v>
      </c>
      <c r="G1604" s="3">
        <f t="shared" si="147"/>
        <v>41</v>
      </c>
      <c r="H1604" s="3">
        <f t="shared" si="148"/>
        <v>64.94</v>
      </c>
      <c r="I1604" s="3">
        <f t="shared" si="149"/>
        <v>44.96</v>
      </c>
      <c r="J1604" s="3">
        <f t="shared" si="150"/>
        <v>64.039999999999992</v>
      </c>
      <c r="K1604" s="191">
        <v>15</v>
      </c>
      <c r="L1604" s="3">
        <v>5</v>
      </c>
      <c r="M1604" s="191">
        <v>18.3</v>
      </c>
      <c r="N1604" s="191">
        <v>7.2</v>
      </c>
      <c r="O1604" s="191">
        <v>17.8</v>
      </c>
    </row>
    <row r="1605" spans="2:15" ht="17.25" x14ac:dyDescent="0.35">
      <c r="B1605" s="172">
        <f t="shared" si="146"/>
        <v>1597</v>
      </c>
      <c r="C1605" s="173">
        <v>3</v>
      </c>
      <c r="D1605" s="173">
        <v>8</v>
      </c>
      <c r="E1605" s="174">
        <v>13</v>
      </c>
      <c r="F1605" s="3">
        <f t="shared" si="145"/>
        <v>62.6</v>
      </c>
      <c r="G1605" s="3">
        <f t="shared" si="147"/>
        <v>44.96</v>
      </c>
      <c r="H1605" s="3">
        <f t="shared" si="148"/>
        <v>66.02</v>
      </c>
      <c r="I1605" s="3">
        <f t="shared" si="149"/>
        <v>44.96</v>
      </c>
      <c r="J1605" s="3">
        <f t="shared" si="150"/>
        <v>68</v>
      </c>
      <c r="K1605" s="191">
        <v>17</v>
      </c>
      <c r="L1605" s="3">
        <v>7.2</v>
      </c>
      <c r="M1605" s="191">
        <v>18.899999999999999</v>
      </c>
      <c r="N1605" s="191">
        <v>7.2</v>
      </c>
      <c r="O1605" s="191">
        <v>20</v>
      </c>
    </row>
    <row r="1606" spans="2:15" ht="17.25" x14ac:dyDescent="0.35">
      <c r="B1606" s="172">
        <f t="shared" si="146"/>
        <v>1598</v>
      </c>
      <c r="C1606" s="173">
        <v>3</v>
      </c>
      <c r="D1606" s="173">
        <v>8</v>
      </c>
      <c r="E1606" s="174">
        <v>14</v>
      </c>
      <c r="F1606" s="3">
        <f t="shared" si="145"/>
        <v>62.6</v>
      </c>
      <c r="G1606" s="3">
        <f t="shared" si="147"/>
        <v>52.879999999999995</v>
      </c>
      <c r="H1606" s="3">
        <f t="shared" si="148"/>
        <v>69.080000000000013</v>
      </c>
      <c r="I1606" s="3">
        <f t="shared" si="149"/>
        <v>46.94</v>
      </c>
      <c r="J1606" s="3">
        <f t="shared" si="150"/>
        <v>73.039999999999992</v>
      </c>
      <c r="K1606" s="191">
        <v>17</v>
      </c>
      <c r="L1606" s="3">
        <v>11.6</v>
      </c>
      <c r="M1606" s="191">
        <v>20.6</v>
      </c>
      <c r="N1606" s="191">
        <v>8.3000000000000007</v>
      </c>
      <c r="O1606" s="191">
        <v>22.8</v>
      </c>
    </row>
    <row r="1607" spans="2:15" ht="17.25" x14ac:dyDescent="0.35">
      <c r="B1607" s="172">
        <f t="shared" si="146"/>
        <v>1599</v>
      </c>
      <c r="C1607" s="173">
        <v>3</v>
      </c>
      <c r="D1607" s="173">
        <v>8</v>
      </c>
      <c r="E1607" s="174">
        <v>15</v>
      </c>
      <c r="F1607" s="3">
        <f t="shared" si="145"/>
        <v>62.6</v>
      </c>
      <c r="G1607" s="3">
        <f t="shared" si="147"/>
        <v>56.84</v>
      </c>
      <c r="H1607" s="3">
        <f t="shared" si="148"/>
        <v>69.98</v>
      </c>
      <c r="I1607" s="3">
        <f t="shared" si="149"/>
        <v>48.019999999999996</v>
      </c>
      <c r="J1607" s="3">
        <f t="shared" si="150"/>
        <v>71.960000000000008</v>
      </c>
      <c r="K1607" s="191">
        <v>17</v>
      </c>
      <c r="L1607" s="3">
        <v>13.8</v>
      </c>
      <c r="M1607" s="191">
        <v>21.1</v>
      </c>
      <c r="N1607" s="191">
        <v>8.9</v>
      </c>
      <c r="O1607" s="191">
        <v>22.2</v>
      </c>
    </row>
    <row r="1608" spans="2:15" ht="17.25" x14ac:dyDescent="0.35">
      <c r="B1608" s="172">
        <f t="shared" si="146"/>
        <v>1600</v>
      </c>
      <c r="C1608" s="173">
        <v>3</v>
      </c>
      <c r="D1608" s="173">
        <v>8</v>
      </c>
      <c r="E1608" s="174">
        <v>16</v>
      </c>
      <c r="F1608" s="3">
        <f t="shared" si="145"/>
        <v>60.8</v>
      </c>
      <c r="G1608" s="3">
        <f t="shared" si="147"/>
        <v>55.94</v>
      </c>
      <c r="H1608" s="3">
        <f t="shared" si="148"/>
        <v>69.98</v>
      </c>
      <c r="I1608" s="3">
        <f t="shared" si="149"/>
        <v>48.019999999999996</v>
      </c>
      <c r="J1608" s="3">
        <f t="shared" si="150"/>
        <v>73.039999999999992</v>
      </c>
      <c r="K1608" s="191">
        <v>16</v>
      </c>
      <c r="L1608" s="3">
        <v>13.3</v>
      </c>
      <c r="M1608" s="191">
        <v>21.1</v>
      </c>
      <c r="N1608" s="191">
        <v>8.9</v>
      </c>
      <c r="O1608" s="191">
        <v>22.8</v>
      </c>
    </row>
    <row r="1609" spans="2:15" ht="17.25" x14ac:dyDescent="0.35">
      <c r="B1609" s="172">
        <f t="shared" si="146"/>
        <v>1601</v>
      </c>
      <c r="C1609" s="173">
        <v>3</v>
      </c>
      <c r="D1609" s="173">
        <v>8</v>
      </c>
      <c r="E1609" s="174">
        <v>17</v>
      </c>
      <c r="F1609" s="3">
        <f t="shared" si="145"/>
        <v>59</v>
      </c>
      <c r="G1609" s="3">
        <f t="shared" si="147"/>
        <v>52.879999999999995</v>
      </c>
      <c r="H1609" s="3">
        <f t="shared" si="148"/>
        <v>69.080000000000013</v>
      </c>
      <c r="I1609" s="3">
        <f t="shared" si="149"/>
        <v>48.019999999999996</v>
      </c>
      <c r="J1609" s="3">
        <f t="shared" si="150"/>
        <v>71.960000000000008</v>
      </c>
      <c r="K1609" s="191">
        <v>15</v>
      </c>
      <c r="L1609" s="3">
        <v>11.6</v>
      </c>
      <c r="M1609" s="191">
        <v>20.6</v>
      </c>
      <c r="N1609" s="191">
        <v>8.9</v>
      </c>
      <c r="O1609" s="191">
        <v>22.2</v>
      </c>
    </row>
    <row r="1610" spans="2:15" ht="17.25" x14ac:dyDescent="0.35">
      <c r="B1610" s="172">
        <f t="shared" si="146"/>
        <v>1602</v>
      </c>
      <c r="C1610" s="173">
        <v>3</v>
      </c>
      <c r="D1610" s="173">
        <v>8</v>
      </c>
      <c r="E1610" s="174">
        <v>18</v>
      </c>
      <c r="F1610" s="3">
        <f t="shared" ref="F1610:F1673" si="151">(9/5)*K1610+32</f>
        <v>55.400000000000006</v>
      </c>
      <c r="G1610" s="3">
        <f t="shared" si="147"/>
        <v>47.84</v>
      </c>
      <c r="H1610" s="3">
        <f t="shared" si="148"/>
        <v>66.02</v>
      </c>
      <c r="I1610" s="3">
        <f t="shared" si="149"/>
        <v>44.96</v>
      </c>
      <c r="J1610" s="3">
        <f t="shared" si="150"/>
        <v>68</v>
      </c>
      <c r="K1610" s="191">
        <v>13</v>
      </c>
      <c r="L1610" s="3">
        <v>8.8000000000000007</v>
      </c>
      <c r="M1610" s="191">
        <v>18.899999999999999</v>
      </c>
      <c r="N1610" s="191">
        <v>7.2</v>
      </c>
      <c r="O1610" s="191">
        <v>20</v>
      </c>
    </row>
    <row r="1611" spans="2:15" ht="17.25" x14ac:dyDescent="0.35">
      <c r="B1611" s="172">
        <f t="shared" ref="B1611:B1674" si="152">B1610+1</f>
        <v>1603</v>
      </c>
      <c r="C1611" s="173">
        <v>3</v>
      </c>
      <c r="D1611" s="173">
        <v>8</v>
      </c>
      <c r="E1611" s="174">
        <v>19</v>
      </c>
      <c r="F1611" s="3">
        <f t="shared" si="151"/>
        <v>50</v>
      </c>
      <c r="G1611" s="3">
        <f t="shared" si="147"/>
        <v>42.980000000000004</v>
      </c>
      <c r="H1611" s="3">
        <f t="shared" si="148"/>
        <v>60.08</v>
      </c>
      <c r="I1611" s="3">
        <f t="shared" si="149"/>
        <v>39.019999999999996</v>
      </c>
      <c r="J1611" s="3">
        <f t="shared" si="150"/>
        <v>62.96</v>
      </c>
      <c r="K1611" s="191">
        <v>10</v>
      </c>
      <c r="L1611" s="3">
        <v>6.1</v>
      </c>
      <c r="M1611" s="191">
        <v>15.6</v>
      </c>
      <c r="N1611" s="191">
        <v>3.9</v>
      </c>
      <c r="O1611" s="191">
        <v>17.2</v>
      </c>
    </row>
    <row r="1612" spans="2:15" ht="17.25" x14ac:dyDescent="0.35">
      <c r="B1612" s="172">
        <f t="shared" si="152"/>
        <v>1604</v>
      </c>
      <c r="C1612" s="173">
        <v>3</v>
      </c>
      <c r="D1612" s="173">
        <v>8</v>
      </c>
      <c r="E1612" s="174">
        <v>20</v>
      </c>
      <c r="F1612" s="3">
        <f t="shared" si="151"/>
        <v>46.4</v>
      </c>
      <c r="G1612" s="3">
        <f t="shared" si="147"/>
        <v>35.96</v>
      </c>
      <c r="H1612" s="3">
        <f t="shared" si="148"/>
        <v>59</v>
      </c>
      <c r="I1612" s="3">
        <f t="shared" si="149"/>
        <v>39.92</v>
      </c>
      <c r="J1612" s="3">
        <f t="shared" si="150"/>
        <v>60.980000000000004</v>
      </c>
      <c r="K1612" s="191">
        <v>8</v>
      </c>
      <c r="L1612" s="3">
        <v>2.2000000000000002</v>
      </c>
      <c r="M1612" s="191">
        <v>15</v>
      </c>
      <c r="N1612" s="191">
        <v>4.4000000000000004</v>
      </c>
      <c r="O1612" s="191">
        <v>16.100000000000001</v>
      </c>
    </row>
    <row r="1613" spans="2:15" ht="17.25" x14ac:dyDescent="0.35">
      <c r="B1613" s="172">
        <f t="shared" si="152"/>
        <v>1605</v>
      </c>
      <c r="C1613" s="173">
        <v>3</v>
      </c>
      <c r="D1613" s="173">
        <v>8</v>
      </c>
      <c r="E1613" s="174">
        <v>21</v>
      </c>
      <c r="F1613" s="3">
        <f t="shared" si="151"/>
        <v>48.2</v>
      </c>
      <c r="G1613" s="3">
        <f t="shared" si="147"/>
        <v>35.96</v>
      </c>
      <c r="H1613" s="3">
        <f t="shared" si="148"/>
        <v>55.040000000000006</v>
      </c>
      <c r="I1613" s="3">
        <f t="shared" si="149"/>
        <v>33.979999999999997</v>
      </c>
      <c r="J1613" s="3">
        <f t="shared" si="150"/>
        <v>57.019999999999996</v>
      </c>
      <c r="K1613" s="191">
        <v>9</v>
      </c>
      <c r="L1613" s="3">
        <v>2.2000000000000002</v>
      </c>
      <c r="M1613" s="191">
        <v>12.8</v>
      </c>
      <c r="N1613" s="191">
        <v>1.1000000000000001</v>
      </c>
      <c r="O1613" s="191">
        <v>13.9</v>
      </c>
    </row>
    <row r="1614" spans="2:15" ht="17.25" x14ac:dyDescent="0.35">
      <c r="B1614" s="172">
        <f t="shared" si="152"/>
        <v>1606</v>
      </c>
      <c r="C1614" s="173">
        <v>3</v>
      </c>
      <c r="D1614" s="173">
        <v>8</v>
      </c>
      <c r="E1614" s="174">
        <v>22</v>
      </c>
      <c r="F1614" s="3">
        <f t="shared" si="151"/>
        <v>41</v>
      </c>
      <c r="G1614" s="3">
        <f t="shared" si="147"/>
        <v>27.86</v>
      </c>
      <c r="H1614" s="3">
        <f t="shared" si="148"/>
        <v>55.040000000000006</v>
      </c>
      <c r="I1614" s="3">
        <f t="shared" si="149"/>
        <v>32</v>
      </c>
      <c r="J1614" s="3">
        <f t="shared" si="150"/>
        <v>53.96</v>
      </c>
      <c r="K1614" s="191">
        <v>5</v>
      </c>
      <c r="L1614" s="3">
        <v>-2.2999999999999998</v>
      </c>
      <c r="M1614" s="191">
        <v>12.8</v>
      </c>
      <c r="N1614" s="191">
        <v>0</v>
      </c>
      <c r="O1614" s="191">
        <v>12.2</v>
      </c>
    </row>
    <row r="1615" spans="2:15" ht="17.25" x14ac:dyDescent="0.35">
      <c r="B1615" s="172">
        <f t="shared" si="152"/>
        <v>1607</v>
      </c>
      <c r="C1615" s="173">
        <v>3</v>
      </c>
      <c r="D1615" s="173">
        <v>8</v>
      </c>
      <c r="E1615" s="174">
        <v>23</v>
      </c>
      <c r="F1615" s="3">
        <f t="shared" si="151"/>
        <v>41</v>
      </c>
      <c r="G1615" s="3">
        <f t="shared" si="147"/>
        <v>25.88</v>
      </c>
      <c r="H1615" s="3">
        <f t="shared" si="148"/>
        <v>51.980000000000004</v>
      </c>
      <c r="I1615" s="3">
        <f t="shared" si="149"/>
        <v>32</v>
      </c>
      <c r="J1615" s="3">
        <f t="shared" si="150"/>
        <v>44.96</v>
      </c>
      <c r="K1615" s="191">
        <v>5</v>
      </c>
      <c r="L1615" s="3">
        <v>-3.4</v>
      </c>
      <c r="M1615" s="191">
        <v>11.1</v>
      </c>
      <c r="N1615" s="191">
        <v>0</v>
      </c>
      <c r="O1615" s="191">
        <v>7.2</v>
      </c>
    </row>
    <row r="1616" spans="2:15" ht="17.25" x14ac:dyDescent="0.35">
      <c r="B1616" s="172">
        <f t="shared" si="152"/>
        <v>1608</v>
      </c>
      <c r="C1616" s="173">
        <v>3</v>
      </c>
      <c r="D1616" s="173">
        <v>8</v>
      </c>
      <c r="E1616" s="174">
        <v>24</v>
      </c>
      <c r="F1616" s="3">
        <f t="shared" si="151"/>
        <v>39.200000000000003</v>
      </c>
      <c r="G1616" s="3">
        <f t="shared" si="147"/>
        <v>25.34</v>
      </c>
      <c r="H1616" s="3">
        <f t="shared" si="148"/>
        <v>51.980000000000004</v>
      </c>
      <c r="I1616" s="3">
        <f t="shared" si="149"/>
        <v>30.02</v>
      </c>
      <c r="J1616" s="3">
        <f t="shared" si="150"/>
        <v>44.96</v>
      </c>
      <c r="K1616" s="191">
        <v>4</v>
      </c>
      <c r="L1616" s="3">
        <v>-3.7</v>
      </c>
      <c r="M1616" s="191">
        <v>11.1</v>
      </c>
      <c r="N1616" s="191">
        <v>-1.1000000000000001</v>
      </c>
      <c r="O1616" s="191">
        <v>7.2</v>
      </c>
    </row>
    <row r="1617" spans="2:15" ht="17.25" x14ac:dyDescent="0.35">
      <c r="B1617" s="172">
        <f t="shared" si="152"/>
        <v>1609</v>
      </c>
      <c r="C1617" s="173">
        <v>3</v>
      </c>
      <c r="D1617" s="173">
        <v>9</v>
      </c>
      <c r="E1617" s="174">
        <v>1</v>
      </c>
      <c r="F1617" s="3">
        <f t="shared" si="151"/>
        <v>39.200000000000003</v>
      </c>
      <c r="G1617" s="3">
        <f t="shared" si="147"/>
        <v>24.08</v>
      </c>
      <c r="H1617" s="3">
        <f t="shared" si="148"/>
        <v>48.019999999999996</v>
      </c>
      <c r="I1617" s="3">
        <f t="shared" si="149"/>
        <v>30.02</v>
      </c>
      <c r="J1617" s="3">
        <f t="shared" si="150"/>
        <v>41</v>
      </c>
      <c r="K1617" s="191">
        <v>4</v>
      </c>
      <c r="L1617" s="3">
        <v>-4.4000000000000004</v>
      </c>
      <c r="M1617" s="191">
        <v>8.9</v>
      </c>
      <c r="N1617" s="191">
        <v>-1.1000000000000001</v>
      </c>
      <c r="O1617" s="191">
        <v>5</v>
      </c>
    </row>
    <row r="1618" spans="2:15" ht="17.25" x14ac:dyDescent="0.35">
      <c r="B1618" s="172">
        <f t="shared" si="152"/>
        <v>1610</v>
      </c>
      <c r="C1618" s="173">
        <v>3</v>
      </c>
      <c r="D1618" s="173">
        <v>9</v>
      </c>
      <c r="E1618" s="174">
        <v>2</v>
      </c>
      <c r="F1618" s="3">
        <f t="shared" si="151"/>
        <v>41</v>
      </c>
      <c r="G1618" s="3">
        <f t="shared" si="147"/>
        <v>23.9</v>
      </c>
      <c r="H1618" s="3">
        <f t="shared" si="148"/>
        <v>46.04</v>
      </c>
      <c r="I1618" s="3">
        <f t="shared" si="149"/>
        <v>28.04</v>
      </c>
      <c r="J1618" s="3">
        <f t="shared" si="150"/>
        <v>39.019999999999996</v>
      </c>
      <c r="K1618" s="191">
        <v>5</v>
      </c>
      <c r="L1618" s="3">
        <v>-4.5</v>
      </c>
      <c r="M1618" s="191">
        <v>7.8</v>
      </c>
      <c r="N1618" s="191">
        <v>-2.2000000000000002</v>
      </c>
      <c r="O1618" s="191">
        <v>3.9</v>
      </c>
    </row>
    <row r="1619" spans="2:15" ht="17.25" x14ac:dyDescent="0.35">
      <c r="B1619" s="172">
        <f t="shared" si="152"/>
        <v>1611</v>
      </c>
      <c r="C1619" s="173">
        <v>3</v>
      </c>
      <c r="D1619" s="173">
        <v>9</v>
      </c>
      <c r="E1619" s="174">
        <v>3</v>
      </c>
      <c r="F1619" s="3">
        <f t="shared" si="151"/>
        <v>37.4</v>
      </c>
      <c r="G1619" s="3">
        <f t="shared" si="147"/>
        <v>23</v>
      </c>
      <c r="H1619" s="3">
        <f t="shared" si="148"/>
        <v>46.04</v>
      </c>
      <c r="I1619" s="3">
        <f t="shared" si="149"/>
        <v>28.04</v>
      </c>
      <c r="J1619" s="3">
        <f t="shared" si="150"/>
        <v>35.96</v>
      </c>
      <c r="K1619" s="191">
        <v>3</v>
      </c>
      <c r="L1619" s="3">
        <v>-5</v>
      </c>
      <c r="M1619" s="191">
        <v>7.8</v>
      </c>
      <c r="N1619" s="191">
        <v>-2.2000000000000002</v>
      </c>
      <c r="O1619" s="191">
        <v>2.2000000000000002</v>
      </c>
    </row>
    <row r="1620" spans="2:15" ht="17.25" x14ac:dyDescent="0.35">
      <c r="B1620" s="172">
        <f t="shared" si="152"/>
        <v>1612</v>
      </c>
      <c r="C1620" s="173">
        <v>3</v>
      </c>
      <c r="D1620" s="173">
        <v>9</v>
      </c>
      <c r="E1620" s="174">
        <v>4</v>
      </c>
      <c r="F1620" s="3">
        <f t="shared" si="151"/>
        <v>37.4</v>
      </c>
      <c r="G1620" s="3">
        <f t="shared" si="147"/>
        <v>22.64</v>
      </c>
      <c r="H1620" s="3">
        <f t="shared" si="148"/>
        <v>46.94</v>
      </c>
      <c r="I1620" s="3">
        <f t="shared" si="149"/>
        <v>24.98</v>
      </c>
      <c r="J1620" s="3">
        <f t="shared" si="150"/>
        <v>37.04</v>
      </c>
      <c r="K1620" s="191">
        <v>3</v>
      </c>
      <c r="L1620" s="3">
        <v>-5.2</v>
      </c>
      <c r="M1620" s="191">
        <v>8.3000000000000007</v>
      </c>
      <c r="N1620" s="191">
        <v>-3.9</v>
      </c>
      <c r="O1620" s="191">
        <v>2.8</v>
      </c>
    </row>
    <row r="1621" spans="2:15" ht="17.25" x14ac:dyDescent="0.35">
      <c r="B1621" s="172">
        <f t="shared" si="152"/>
        <v>1613</v>
      </c>
      <c r="C1621" s="173">
        <v>3</v>
      </c>
      <c r="D1621" s="173">
        <v>9</v>
      </c>
      <c r="E1621" s="174">
        <v>5</v>
      </c>
      <c r="F1621" s="3">
        <f t="shared" si="151"/>
        <v>39.200000000000003</v>
      </c>
      <c r="G1621" s="3">
        <f t="shared" si="147"/>
        <v>23</v>
      </c>
      <c r="H1621" s="3">
        <f t="shared" si="148"/>
        <v>46.94</v>
      </c>
      <c r="I1621" s="3">
        <f t="shared" si="149"/>
        <v>24.98</v>
      </c>
      <c r="J1621" s="3">
        <f t="shared" si="150"/>
        <v>37.94</v>
      </c>
      <c r="K1621" s="191">
        <v>4</v>
      </c>
      <c r="L1621" s="3">
        <v>-5</v>
      </c>
      <c r="M1621" s="191">
        <v>8.3000000000000007</v>
      </c>
      <c r="N1621" s="191">
        <v>-3.9</v>
      </c>
      <c r="O1621" s="191">
        <v>3.3</v>
      </c>
    </row>
    <row r="1622" spans="2:15" ht="17.25" x14ac:dyDescent="0.35">
      <c r="B1622" s="172">
        <f t="shared" si="152"/>
        <v>1614</v>
      </c>
      <c r="C1622" s="173">
        <v>3</v>
      </c>
      <c r="D1622" s="173">
        <v>9</v>
      </c>
      <c r="E1622" s="174">
        <v>6</v>
      </c>
      <c r="F1622" s="3">
        <f t="shared" si="151"/>
        <v>35.6</v>
      </c>
      <c r="G1622" s="3">
        <f t="shared" si="147"/>
        <v>21.38</v>
      </c>
      <c r="H1622" s="3">
        <f t="shared" si="148"/>
        <v>44.96</v>
      </c>
      <c r="I1622" s="3">
        <f t="shared" si="149"/>
        <v>24.08</v>
      </c>
      <c r="J1622" s="3">
        <f t="shared" si="150"/>
        <v>39.92</v>
      </c>
      <c r="K1622" s="191">
        <v>2</v>
      </c>
      <c r="L1622" s="3">
        <v>-5.9</v>
      </c>
      <c r="M1622" s="191">
        <v>7.2</v>
      </c>
      <c r="N1622" s="191">
        <v>-4.4000000000000004</v>
      </c>
      <c r="O1622" s="191">
        <v>4.4000000000000004</v>
      </c>
    </row>
    <row r="1623" spans="2:15" ht="17.25" x14ac:dyDescent="0.35">
      <c r="B1623" s="172">
        <f t="shared" si="152"/>
        <v>1615</v>
      </c>
      <c r="C1623" s="173">
        <v>3</v>
      </c>
      <c r="D1623" s="173">
        <v>9</v>
      </c>
      <c r="E1623" s="174">
        <v>7</v>
      </c>
      <c r="F1623" s="3">
        <f t="shared" si="151"/>
        <v>35.6</v>
      </c>
      <c r="G1623" s="3">
        <f t="shared" si="147"/>
        <v>21.92</v>
      </c>
      <c r="H1623" s="3">
        <f t="shared" si="148"/>
        <v>46.04</v>
      </c>
      <c r="I1623" s="3">
        <f t="shared" si="149"/>
        <v>24.98</v>
      </c>
      <c r="J1623" s="3">
        <f t="shared" si="150"/>
        <v>39.92</v>
      </c>
      <c r="K1623" s="191">
        <v>2</v>
      </c>
      <c r="L1623" s="3">
        <v>-5.6</v>
      </c>
      <c r="M1623" s="191">
        <v>7.8</v>
      </c>
      <c r="N1623" s="191">
        <v>-3.9</v>
      </c>
      <c r="O1623" s="191">
        <v>4.4000000000000004</v>
      </c>
    </row>
    <row r="1624" spans="2:15" ht="17.25" x14ac:dyDescent="0.35">
      <c r="B1624" s="172">
        <f t="shared" si="152"/>
        <v>1616</v>
      </c>
      <c r="C1624" s="173">
        <v>3</v>
      </c>
      <c r="D1624" s="173">
        <v>9</v>
      </c>
      <c r="E1624" s="174">
        <v>8</v>
      </c>
      <c r="F1624" s="3">
        <f t="shared" si="151"/>
        <v>48.2</v>
      </c>
      <c r="G1624" s="3">
        <f t="shared" si="147"/>
        <v>25.34</v>
      </c>
      <c r="H1624" s="3">
        <f t="shared" si="148"/>
        <v>51.980000000000004</v>
      </c>
      <c r="I1624" s="3">
        <f t="shared" si="149"/>
        <v>30.92</v>
      </c>
      <c r="J1624" s="3">
        <f t="shared" si="150"/>
        <v>46.94</v>
      </c>
      <c r="K1624" s="191">
        <v>9</v>
      </c>
      <c r="L1624" s="3">
        <v>-3.7</v>
      </c>
      <c r="M1624" s="191">
        <v>11.1</v>
      </c>
      <c r="N1624" s="191">
        <v>-0.6</v>
      </c>
      <c r="O1624" s="191">
        <v>8.3000000000000007</v>
      </c>
    </row>
    <row r="1625" spans="2:15" ht="17.25" x14ac:dyDescent="0.35">
      <c r="B1625" s="172">
        <f t="shared" si="152"/>
        <v>1617</v>
      </c>
      <c r="C1625" s="173">
        <v>3</v>
      </c>
      <c r="D1625" s="173">
        <v>9</v>
      </c>
      <c r="E1625" s="174">
        <v>9</v>
      </c>
      <c r="F1625" s="3">
        <f t="shared" si="151"/>
        <v>53.6</v>
      </c>
      <c r="G1625" s="3">
        <f t="shared" ref="G1625:G1688" si="153">(9/5)*L1625+32</f>
        <v>28.04</v>
      </c>
      <c r="H1625" s="3">
        <f t="shared" ref="H1625:H1688" si="154">(9/5)*M1625+32</f>
        <v>57.92</v>
      </c>
      <c r="I1625" s="3">
        <f t="shared" ref="I1625:I1688" si="155">(9/5)*N1625+32</f>
        <v>35.06</v>
      </c>
      <c r="J1625" s="3">
        <f t="shared" ref="J1625:J1688" si="156">(9/5)*O1625+32</f>
        <v>51.08</v>
      </c>
      <c r="K1625" s="191">
        <v>12</v>
      </c>
      <c r="L1625" s="3">
        <v>-2.2000000000000002</v>
      </c>
      <c r="M1625" s="191">
        <v>14.4</v>
      </c>
      <c r="N1625" s="191">
        <v>1.7</v>
      </c>
      <c r="O1625" s="191">
        <v>10.6</v>
      </c>
    </row>
    <row r="1626" spans="2:15" ht="17.25" x14ac:dyDescent="0.35">
      <c r="B1626" s="172">
        <f t="shared" si="152"/>
        <v>1618</v>
      </c>
      <c r="C1626" s="173">
        <v>3</v>
      </c>
      <c r="D1626" s="173">
        <v>9</v>
      </c>
      <c r="E1626" s="174">
        <v>10</v>
      </c>
      <c r="F1626" s="3">
        <f t="shared" si="151"/>
        <v>57.2</v>
      </c>
      <c r="G1626" s="3">
        <f t="shared" si="153"/>
        <v>32.54</v>
      </c>
      <c r="H1626" s="3">
        <f t="shared" si="154"/>
        <v>60.980000000000004</v>
      </c>
      <c r="I1626" s="3">
        <f t="shared" si="155"/>
        <v>39.92</v>
      </c>
      <c r="J1626" s="3">
        <f t="shared" si="156"/>
        <v>53.96</v>
      </c>
      <c r="K1626" s="191">
        <v>14</v>
      </c>
      <c r="L1626" s="3">
        <v>0.3</v>
      </c>
      <c r="M1626" s="191">
        <v>16.100000000000001</v>
      </c>
      <c r="N1626" s="191">
        <v>4.4000000000000004</v>
      </c>
      <c r="O1626" s="191">
        <v>12.2</v>
      </c>
    </row>
    <row r="1627" spans="2:15" ht="17.25" x14ac:dyDescent="0.35">
      <c r="B1627" s="172">
        <f t="shared" si="152"/>
        <v>1619</v>
      </c>
      <c r="C1627" s="173">
        <v>3</v>
      </c>
      <c r="D1627" s="173">
        <v>9</v>
      </c>
      <c r="E1627" s="174">
        <v>11</v>
      </c>
      <c r="F1627" s="3">
        <f t="shared" si="151"/>
        <v>57.2</v>
      </c>
      <c r="G1627" s="3">
        <f t="shared" si="153"/>
        <v>39.019999999999996</v>
      </c>
      <c r="H1627" s="3">
        <f t="shared" si="154"/>
        <v>64.039999999999992</v>
      </c>
      <c r="I1627" s="3">
        <f t="shared" si="155"/>
        <v>44.06</v>
      </c>
      <c r="J1627" s="3">
        <f t="shared" si="156"/>
        <v>57.92</v>
      </c>
      <c r="K1627" s="191">
        <v>14</v>
      </c>
      <c r="L1627" s="3">
        <v>3.9</v>
      </c>
      <c r="M1627" s="191">
        <v>17.8</v>
      </c>
      <c r="N1627" s="191">
        <v>6.7</v>
      </c>
      <c r="O1627" s="191">
        <v>14.4</v>
      </c>
    </row>
    <row r="1628" spans="2:15" ht="17.25" x14ac:dyDescent="0.35">
      <c r="B1628" s="172">
        <f t="shared" si="152"/>
        <v>1620</v>
      </c>
      <c r="C1628" s="173">
        <v>3</v>
      </c>
      <c r="D1628" s="173">
        <v>9</v>
      </c>
      <c r="E1628" s="174">
        <v>12</v>
      </c>
      <c r="F1628" s="3">
        <f t="shared" si="151"/>
        <v>60.8</v>
      </c>
      <c r="G1628" s="3">
        <f t="shared" si="153"/>
        <v>38.480000000000004</v>
      </c>
      <c r="H1628" s="3">
        <f t="shared" si="154"/>
        <v>66.92</v>
      </c>
      <c r="I1628" s="3">
        <f t="shared" si="155"/>
        <v>48.019999999999996</v>
      </c>
      <c r="J1628" s="3">
        <f t="shared" si="156"/>
        <v>59</v>
      </c>
      <c r="K1628" s="191">
        <v>16</v>
      </c>
      <c r="L1628" s="3">
        <v>3.6</v>
      </c>
      <c r="M1628" s="191">
        <v>19.399999999999999</v>
      </c>
      <c r="N1628" s="191">
        <v>8.9</v>
      </c>
      <c r="O1628" s="191">
        <v>15</v>
      </c>
    </row>
    <row r="1629" spans="2:15" ht="17.25" x14ac:dyDescent="0.35">
      <c r="B1629" s="172">
        <f t="shared" si="152"/>
        <v>1621</v>
      </c>
      <c r="C1629" s="173">
        <v>3</v>
      </c>
      <c r="D1629" s="173">
        <v>9</v>
      </c>
      <c r="E1629" s="174">
        <v>13</v>
      </c>
      <c r="F1629" s="3">
        <f t="shared" si="151"/>
        <v>60.8</v>
      </c>
      <c r="G1629" s="3">
        <f t="shared" si="153"/>
        <v>42.980000000000004</v>
      </c>
      <c r="H1629" s="3">
        <f t="shared" si="154"/>
        <v>69.98</v>
      </c>
      <c r="I1629" s="3">
        <f t="shared" si="155"/>
        <v>57.019999999999996</v>
      </c>
      <c r="J1629" s="3">
        <f t="shared" si="156"/>
        <v>60.980000000000004</v>
      </c>
      <c r="K1629" s="191">
        <v>16</v>
      </c>
      <c r="L1629" s="3">
        <v>6.1</v>
      </c>
      <c r="M1629" s="191">
        <v>21.1</v>
      </c>
      <c r="N1629" s="191">
        <v>13.9</v>
      </c>
      <c r="O1629" s="191">
        <v>16.100000000000001</v>
      </c>
    </row>
    <row r="1630" spans="2:15" ht="17.25" x14ac:dyDescent="0.35">
      <c r="B1630" s="172">
        <f t="shared" si="152"/>
        <v>1622</v>
      </c>
      <c r="C1630" s="173">
        <v>3</v>
      </c>
      <c r="D1630" s="173">
        <v>9</v>
      </c>
      <c r="E1630" s="174">
        <v>14</v>
      </c>
      <c r="F1630" s="3">
        <f t="shared" si="151"/>
        <v>62.6</v>
      </c>
      <c r="G1630" s="3">
        <f t="shared" si="153"/>
        <v>41.36</v>
      </c>
      <c r="H1630" s="3">
        <f t="shared" si="154"/>
        <v>69.98</v>
      </c>
      <c r="I1630" s="3">
        <f t="shared" si="155"/>
        <v>53.96</v>
      </c>
      <c r="J1630" s="3">
        <f t="shared" si="156"/>
        <v>60.980000000000004</v>
      </c>
      <c r="K1630" s="191">
        <v>17</v>
      </c>
      <c r="L1630" s="3">
        <v>5.2</v>
      </c>
      <c r="M1630" s="191">
        <v>21.1</v>
      </c>
      <c r="N1630" s="191">
        <v>12.2</v>
      </c>
      <c r="O1630" s="191">
        <v>16.100000000000001</v>
      </c>
    </row>
    <row r="1631" spans="2:15" ht="17.25" x14ac:dyDescent="0.35">
      <c r="B1631" s="172">
        <f t="shared" si="152"/>
        <v>1623</v>
      </c>
      <c r="C1631" s="173">
        <v>3</v>
      </c>
      <c r="D1631" s="173">
        <v>9</v>
      </c>
      <c r="E1631" s="174">
        <v>15</v>
      </c>
      <c r="F1631" s="3">
        <f t="shared" si="151"/>
        <v>62.6</v>
      </c>
      <c r="G1631" s="3">
        <f t="shared" si="153"/>
        <v>41</v>
      </c>
      <c r="H1631" s="3">
        <f t="shared" si="154"/>
        <v>71.06</v>
      </c>
      <c r="I1631" s="3">
        <f t="shared" si="155"/>
        <v>55.040000000000006</v>
      </c>
      <c r="J1631" s="3">
        <f t="shared" si="156"/>
        <v>62.06</v>
      </c>
      <c r="K1631" s="191">
        <v>17</v>
      </c>
      <c r="L1631" s="3">
        <v>5</v>
      </c>
      <c r="M1631" s="191">
        <v>21.7</v>
      </c>
      <c r="N1631" s="191">
        <v>12.8</v>
      </c>
      <c r="O1631" s="191">
        <v>16.7</v>
      </c>
    </row>
    <row r="1632" spans="2:15" ht="17.25" x14ac:dyDescent="0.35">
      <c r="B1632" s="172">
        <f t="shared" si="152"/>
        <v>1624</v>
      </c>
      <c r="C1632" s="173">
        <v>3</v>
      </c>
      <c r="D1632" s="173">
        <v>9</v>
      </c>
      <c r="E1632" s="174">
        <v>16</v>
      </c>
      <c r="F1632" s="3">
        <f t="shared" si="151"/>
        <v>60.8</v>
      </c>
      <c r="G1632" s="3">
        <f t="shared" si="153"/>
        <v>38.480000000000004</v>
      </c>
      <c r="H1632" s="3">
        <f t="shared" si="154"/>
        <v>71.960000000000008</v>
      </c>
      <c r="I1632" s="3">
        <f t="shared" si="155"/>
        <v>55.040000000000006</v>
      </c>
      <c r="J1632" s="3">
        <f t="shared" si="156"/>
        <v>64.039999999999992</v>
      </c>
      <c r="K1632" s="191">
        <v>16</v>
      </c>
      <c r="L1632" s="3">
        <v>3.6</v>
      </c>
      <c r="M1632" s="191">
        <v>22.2</v>
      </c>
      <c r="N1632" s="191">
        <v>12.8</v>
      </c>
      <c r="O1632" s="191">
        <v>17.8</v>
      </c>
    </row>
    <row r="1633" spans="2:15" ht="17.25" x14ac:dyDescent="0.35">
      <c r="B1633" s="172">
        <f t="shared" si="152"/>
        <v>1625</v>
      </c>
      <c r="C1633" s="173">
        <v>3</v>
      </c>
      <c r="D1633" s="173">
        <v>9</v>
      </c>
      <c r="E1633" s="174">
        <v>17</v>
      </c>
      <c r="F1633" s="3">
        <f t="shared" si="151"/>
        <v>60.8</v>
      </c>
      <c r="G1633" s="3">
        <f t="shared" si="153"/>
        <v>30.02</v>
      </c>
      <c r="H1633" s="3">
        <f t="shared" si="154"/>
        <v>71.06</v>
      </c>
      <c r="I1633" s="3">
        <f t="shared" si="155"/>
        <v>53.96</v>
      </c>
      <c r="J1633" s="3">
        <f t="shared" si="156"/>
        <v>62.06</v>
      </c>
      <c r="K1633" s="191">
        <v>16</v>
      </c>
      <c r="L1633" s="3">
        <v>-1.1000000000000001</v>
      </c>
      <c r="M1633" s="191">
        <v>21.7</v>
      </c>
      <c r="N1633" s="191">
        <v>12.2</v>
      </c>
      <c r="O1633" s="191">
        <v>16.7</v>
      </c>
    </row>
    <row r="1634" spans="2:15" ht="17.25" x14ac:dyDescent="0.35">
      <c r="B1634" s="172">
        <f t="shared" si="152"/>
        <v>1626</v>
      </c>
      <c r="C1634" s="173">
        <v>3</v>
      </c>
      <c r="D1634" s="173">
        <v>9</v>
      </c>
      <c r="E1634" s="174">
        <v>18</v>
      </c>
      <c r="F1634" s="3">
        <f t="shared" si="151"/>
        <v>57.2</v>
      </c>
      <c r="G1634" s="3">
        <f t="shared" si="153"/>
        <v>26.6</v>
      </c>
      <c r="H1634" s="3">
        <f t="shared" si="154"/>
        <v>66.92</v>
      </c>
      <c r="I1634" s="3">
        <f t="shared" si="155"/>
        <v>48.92</v>
      </c>
      <c r="J1634" s="3">
        <f t="shared" si="156"/>
        <v>57.92</v>
      </c>
      <c r="K1634" s="191">
        <v>14</v>
      </c>
      <c r="L1634" s="3">
        <v>-3</v>
      </c>
      <c r="M1634" s="191">
        <v>19.399999999999999</v>
      </c>
      <c r="N1634" s="191">
        <v>9.4</v>
      </c>
      <c r="O1634" s="191">
        <v>14.4</v>
      </c>
    </row>
    <row r="1635" spans="2:15" ht="17.25" x14ac:dyDescent="0.35">
      <c r="B1635" s="172">
        <f t="shared" si="152"/>
        <v>1627</v>
      </c>
      <c r="C1635" s="173">
        <v>3</v>
      </c>
      <c r="D1635" s="173">
        <v>9</v>
      </c>
      <c r="E1635" s="174">
        <v>19</v>
      </c>
      <c r="F1635" s="3">
        <f t="shared" si="151"/>
        <v>57.2</v>
      </c>
      <c r="G1635" s="3">
        <f t="shared" si="153"/>
        <v>22.28</v>
      </c>
      <c r="H1635" s="3">
        <f t="shared" si="154"/>
        <v>66.02</v>
      </c>
      <c r="I1635" s="3">
        <f t="shared" si="155"/>
        <v>42.08</v>
      </c>
      <c r="J1635" s="3">
        <f t="shared" si="156"/>
        <v>53.96</v>
      </c>
      <c r="K1635" s="191">
        <v>14</v>
      </c>
      <c r="L1635" s="3">
        <v>-5.4</v>
      </c>
      <c r="M1635" s="191">
        <v>18.899999999999999</v>
      </c>
      <c r="N1635" s="191">
        <v>5.6</v>
      </c>
      <c r="O1635" s="191">
        <v>12.2</v>
      </c>
    </row>
    <row r="1636" spans="2:15" ht="17.25" x14ac:dyDescent="0.35">
      <c r="B1636" s="172">
        <f t="shared" si="152"/>
        <v>1628</v>
      </c>
      <c r="C1636" s="173">
        <v>3</v>
      </c>
      <c r="D1636" s="173">
        <v>9</v>
      </c>
      <c r="E1636" s="174">
        <v>20</v>
      </c>
      <c r="F1636" s="3">
        <f t="shared" si="151"/>
        <v>51.8</v>
      </c>
      <c r="G1636" s="3">
        <f t="shared" si="153"/>
        <v>19.579999999999998</v>
      </c>
      <c r="H1636" s="3">
        <f t="shared" si="154"/>
        <v>62.06</v>
      </c>
      <c r="I1636" s="3">
        <f t="shared" si="155"/>
        <v>41</v>
      </c>
      <c r="J1636" s="3">
        <f t="shared" si="156"/>
        <v>50</v>
      </c>
      <c r="K1636" s="191">
        <v>11</v>
      </c>
      <c r="L1636" s="3">
        <v>-6.9</v>
      </c>
      <c r="M1636" s="191">
        <v>16.7</v>
      </c>
      <c r="N1636" s="191">
        <v>5</v>
      </c>
      <c r="O1636" s="191">
        <v>10</v>
      </c>
    </row>
    <row r="1637" spans="2:15" ht="17.25" x14ac:dyDescent="0.35">
      <c r="B1637" s="172">
        <f t="shared" si="152"/>
        <v>1629</v>
      </c>
      <c r="C1637" s="173">
        <v>3</v>
      </c>
      <c r="D1637" s="173">
        <v>9</v>
      </c>
      <c r="E1637" s="174">
        <v>21</v>
      </c>
      <c r="F1637" s="3">
        <f t="shared" si="151"/>
        <v>51.8</v>
      </c>
      <c r="G1637" s="3">
        <f t="shared" si="153"/>
        <v>17.96</v>
      </c>
      <c r="H1637" s="3">
        <f t="shared" si="154"/>
        <v>60.980000000000004</v>
      </c>
      <c r="I1637" s="3">
        <f t="shared" si="155"/>
        <v>39.019999999999996</v>
      </c>
      <c r="J1637" s="3">
        <f t="shared" si="156"/>
        <v>46.04</v>
      </c>
      <c r="K1637" s="191">
        <v>11</v>
      </c>
      <c r="L1637" s="3">
        <v>-7.8</v>
      </c>
      <c r="M1637" s="191">
        <v>16.100000000000001</v>
      </c>
      <c r="N1637" s="191">
        <v>3.9</v>
      </c>
      <c r="O1637" s="191">
        <v>7.8</v>
      </c>
    </row>
    <row r="1638" spans="2:15" ht="17.25" x14ac:dyDescent="0.35">
      <c r="B1638" s="172">
        <f t="shared" si="152"/>
        <v>1630</v>
      </c>
      <c r="C1638" s="173">
        <v>3</v>
      </c>
      <c r="D1638" s="173">
        <v>9</v>
      </c>
      <c r="E1638" s="174">
        <v>22</v>
      </c>
      <c r="F1638" s="3">
        <f t="shared" si="151"/>
        <v>50</v>
      </c>
      <c r="G1638" s="3">
        <f t="shared" si="153"/>
        <v>12.740000000000002</v>
      </c>
      <c r="H1638" s="3">
        <f t="shared" si="154"/>
        <v>60.980000000000004</v>
      </c>
      <c r="I1638" s="3">
        <f t="shared" si="155"/>
        <v>33.979999999999997</v>
      </c>
      <c r="J1638" s="3">
        <f t="shared" si="156"/>
        <v>42.980000000000004</v>
      </c>
      <c r="K1638" s="191">
        <v>10</v>
      </c>
      <c r="L1638" s="3">
        <v>-10.7</v>
      </c>
      <c r="M1638" s="191">
        <v>16.100000000000001</v>
      </c>
      <c r="N1638" s="191">
        <v>1.1000000000000001</v>
      </c>
      <c r="O1638" s="191">
        <v>6.1</v>
      </c>
    </row>
    <row r="1639" spans="2:15" ht="17.25" x14ac:dyDescent="0.35">
      <c r="B1639" s="172">
        <f t="shared" si="152"/>
        <v>1631</v>
      </c>
      <c r="C1639" s="173">
        <v>3</v>
      </c>
      <c r="D1639" s="173">
        <v>9</v>
      </c>
      <c r="E1639" s="174">
        <v>23</v>
      </c>
      <c r="F1639" s="3">
        <f t="shared" si="151"/>
        <v>48.2</v>
      </c>
      <c r="G1639" s="3">
        <f t="shared" si="153"/>
        <v>12.920000000000002</v>
      </c>
      <c r="H1639" s="3">
        <f t="shared" si="154"/>
        <v>60.980000000000004</v>
      </c>
      <c r="I1639" s="3">
        <f t="shared" si="155"/>
        <v>33.08</v>
      </c>
      <c r="J1639" s="3">
        <f t="shared" si="156"/>
        <v>39.92</v>
      </c>
      <c r="K1639" s="191">
        <v>9</v>
      </c>
      <c r="L1639" s="3">
        <v>-10.6</v>
      </c>
      <c r="M1639" s="191">
        <v>16.100000000000001</v>
      </c>
      <c r="N1639" s="191">
        <v>0.6</v>
      </c>
      <c r="O1639" s="191">
        <v>4.4000000000000004</v>
      </c>
    </row>
    <row r="1640" spans="2:15" ht="17.25" x14ac:dyDescent="0.35">
      <c r="B1640" s="172">
        <f t="shared" si="152"/>
        <v>1632</v>
      </c>
      <c r="C1640" s="173">
        <v>3</v>
      </c>
      <c r="D1640" s="173">
        <v>9</v>
      </c>
      <c r="E1640" s="174">
        <v>24</v>
      </c>
      <c r="F1640" s="3">
        <f t="shared" si="151"/>
        <v>41</v>
      </c>
      <c r="G1640" s="3">
        <f t="shared" si="153"/>
        <v>12.920000000000002</v>
      </c>
      <c r="H1640" s="3">
        <f t="shared" si="154"/>
        <v>60.980000000000004</v>
      </c>
      <c r="I1640" s="3">
        <f t="shared" si="155"/>
        <v>33.08</v>
      </c>
      <c r="J1640" s="3">
        <f t="shared" si="156"/>
        <v>37.04</v>
      </c>
      <c r="K1640" s="191">
        <v>5</v>
      </c>
      <c r="L1640" s="3">
        <v>-10.6</v>
      </c>
      <c r="M1640" s="191">
        <v>16.100000000000001</v>
      </c>
      <c r="N1640" s="191">
        <v>0.6</v>
      </c>
      <c r="O1640" s="191">
        <v>2.8</v>
      </c>
    </row>
    <row r="1641" spans="2:15" ht="17.25" x14ac:dyDescent="0.35">
      <c r="B1641" s="172">
        <f t="shared" si="152"/>
        <v>1633</v>
      </c>
      <c r="C1641" s="173">
        <v>3</v>
      </c>
      <c r="D1641" s="173">
        <v>10</v>
      </c>
      <c r="E1641" s="174">
        <v>1</v>
      </c>
      <c r="F1641" s="3">
        <f t="shared" si="151"/>
        <v>42.8</v>
      </c>
      <c r="G1641" s="3">
        <f t="shared" si="153"/>
        <v>14.899999999999999</v>
      </c>
      <c r="H1641" s="3">
        <f t="shared" si="154"/>
        <v>60.980000000000004</v>
      </c>
      <c r="I1641" s="3">
        <f t="shared" si="155"/>
        <v>28.94</v>
      </c>
      <c r="J1641" s="3">
        <f t="shared" si="156"/>
        <v>35.06</v>
      </c>
      <c r="K1641" s="191">
        <v>6</v>
      </c>
      <c r="L1641" s="3">
        <v>-9.5</v>
      </c>
      <c r="M1641" s="191">
        <v>16.100000000000001</v>
      </c>
      <c r="N1641" s="191">
        <v>-1.7</v>
      </c>
      <c r="O1641" s="191">
        <v>1.7</v>
      </c>
    </row>
    <row r="1642" spans="2:15" ht="17.25" x14ac:dyDescent="0.35">
      <c r="B1642" s="172">
        <f t="shared" si="152"/>
        <v>1634</v>
      </c>
      <c r="C1642" s="173">
        <v>3</v>
      </c>
      <c r="D1642" s="173">
        <v>10</v>
      </c>
      <c r="E1642" s="174">
        <v>2</v>
      </c>
      <c r="F1642" s="3">
        <f t="shared" si="151"/>
        <v>42.8</v>
      </c>
      <c r="G1642" s="3">
        <f t="shared" si="153"/>
        <v>13.279999999999998</v>
      </c>
      <c r="H1642" s="3">
        <f t="shared" si="154"/>
        <v>62.06</v>
      </c>
      <c r="I1642" s="3">
        <f t="shared" si="155"/>
        <v>28.94</v>
      </c>
      <c r="J1642" s="3">
        <f t="shared" si="156"/>
        <v>33.08</v>
      </c>
      <c r="K1642" s="191">
        <v>6</v>
      </c>
      <c r="L1642" s="3">
        <v>-10.4</v>
      </c>
      <c r="M1642" s="191">
        <v>16.7</v>
      </c>
      <c r="N1642" s="191">
        <v>-1.7</v>
      </c>
      <c r="O1642" s="191">
        <v>0.6</v>
      </c>
    </row>
    <row r="1643" spans="2:15" ht="17.25" x14ac:dyDescent="0.35">
      <c r="B1643" s="172">
        <f t="shared" si="152"/>
        <v>1635</v>
      </c>
      <c r="C1643" s="173">
        <v>3</v>
      </c>
      <c r="D1643" s="173">
        <v>10</v>
      </c>
      <c r="E1643" s="174">
        <v>3</v>
      </c>
      <c r="F1643" s="3">
        <f t="shared" si="151"/>
        <v>44.6</v>
      </c>
      <c r="G1643" s="3">
        <f t="shared" si="153"/>
        <v>17.059999999999999</v>
      </c>
      <c r="H1643" s="3">
        <f t="shared" si="154"/>
        <v>64.039999999999992</v>
      </c>
      <c r="I1643" s="3">
        <f t="shared" si="155"/>
        <v>26.060000000000002</v>
      </c>
      <c r="J1643" s="3">
        <f t="shared" si="156"/>
        <v>32</v>
      </c>
      <c r="K1643" s="191">
        <v>7</v>
      </c>
      <c r="L1643" s="3">
        <v>-8.3000000000000007</v>
      </c>
      <c r="M1643" s="191">
        <v>17.8</v>
      </c>
      <c r="N1643" s="191">
        <v>-3.3</v>
      </c>
      <c r="O1643" s="191">
        <v>0</v>
      </c>
    </row>
    <row r="1644" spans="2:15" ht="17.25" x14ac:dyDescent="0.35">
      <c r="B1644" s="172">
        <f t="shared" si="152"/>
        <v>1636</v>
      </c>
      <c r="C1644" s="173">
        <v>3</v>
      </c>
      <c r="D1644" s="173">
        <v>10</v>
      </c>
      <c r="E1644" s="174">
        <v>4</v>
      </c>
      <c r="F1644" s="3">
        <f t="shared" si="151"/>
        <v>44.6</v>
      </c>
      <c r="G1644" s="3">
        <f t="shared" si="153"/>
        <v>26.24</v>
      </c>
      <c r="H1644" s="3">
        <f t="shared" si="154"/>
        <v>62.96</v>
      </c>
      <c r="I1644" s="3">
        <f t="shared" si="155"/>
        <v>28.04</v>
      </c>
      <c r="J1644" s="3">
        <f t="shared" si="156"/>
        <v>32</v>
      </c>
      <c r="K1644" s="191">
        <v>7</v>
      </c>
      <c r="L1644" s="3">
        <v>-3.2</v>
      </c>
      <c r="M1644" s="191">
        <v>17.2</v>
      </c>
      <c r="N1644" s="191">
        <v>-2.2000000000000002</v>
      </c>
      <c r="O1644" s="191">
        <v>0</v>
      </c>
    </row>
    <row r="1645" spans="2:15" ht="17.25" x14ac:dyDescent="0.35">
      <c r="B1645" s="172">
        <f t="shared" si="152"/>
        <v>1637</v>
      </c>
      <c r="C1645" s="173">
        <v>3</v>
      </c>
      <c r="D1645" s="173">
        <v>10</v>
      </c>
      <c r="E1645" s="174">
        <v>5</v>
      </c>
      <c r="F1645" s="3">
        <f t="shared" si="151"/>
        <v>44.6</v>
      </c>
      <c r="G1645" s="3">
        <f t="shared" si="153"/>
        <v>19.22</v>
      </c>
      <c r="H1645" s="3">
        <f t="shared" si="154"/>
        <v>64.039999999999992</v>
      </c>
      <c r="I1645" s="3">
        <f t="shared" si="155"/>
        <v>28.04</v>
      </c>
      <c r="J1645" s="3">
        <f t="shared" si="156"/>
        <v>30.02</v>
      </c>
      <c r="K1645" s="191">
        <v>7</v>
      </c>
      <c r="L1645" s="3">
        <v>-7.1</v>
      </c>
      <c r="M1645" s="191">
        <v>17.8</v>
      </c>
      <c r="N1645" s="191">
        <v>-2.2000000000000002</v>
      </c>
      <c r="O1645" s="191">
        <v>-1.1000000000000001</v>
      </c>
    </row>
    <row r="1646" spans="2:15" ht="17.25" x14ac:dyDescent="0.35">
      <c r="B1646" s="172">
        <f t="shared" si="152"/>
        <v>1638</v>
      </c>
      <c r="C1646" s="173">
        <v>3</v>
      </c>
      <c r="D1646" s="173">
        <v>10</v>
      </c>
      <c r="E1646" s="174">
        <v>6</v>
      </c>
      <c r="F1646" s="3">
        <f t="shared" si="151"/>
        <v>39.200000000000003</v>
      </c>
      <c r="G1646" s="3">
        <f t="shared" si="153"/>
        <v>21.2</v>
      </c>
      <c r="H1646" s="3">
        <f t="shared" si="154"/>
        <v>64.039999999999992</v>
      </c>
      <c r="I1646" s="3">
        <f t="shared" si="155"/>
        <v>26.060000000000002</v>
      </c>
      <c r="J1646" s="3">
        <f t="shared" si="156"/>
        <v>30.02</v>
      </c>
      <c r="K1646" s="191">
        <v>4</v>
      </c>
      <c r="L1646" s="3">
        <v>-6</v>
      </c>
      <c r="M1646" s="191">
        <v>17.8</v>
      </c>
      <c r="N1646" s="191">
        <v>-3.3</v>
      </c>
      <c r="O1646" s="191">
        <v>-1.1000000000000001</v>
      </c>
    </row>
    <row r="1647" spans="2:15" ht="17.25" x14ac:dyDescent="0.35">
      <c r="B1647" s="172">
        <f t="shared" si="152"/>
        <v>1639</v>
      </c>
      <c r="C1647" s="173">
        <v>3</v>
      </c>
      <c r="D1647" s="173">
        <v>10</v>
      </c>
      <c r="E1647" s="174">
        <v>7</v>
      </c>
      <c r="F1647" s="3">
        <f t="shared" si="151"/>
        <v>41</v>
      </c>
      <c r="G1647" s="3">
        <f t="shared" si="153"/>
        <v>21.2</v>
      </c>
      <c r="H1647" s="3">
        <f t="shared" si="154"/>
        <v>64.039999999999992</v>
      </c>
      <c r="I1647" s="3">
        <f t="shared" si="155"/>
        <v>26.96</v>
      </c>
      <c r="J1647" s="3">
        <f t="shared" si="156"/>
        <v>30.92</v>
      </c>
      <c r="K1647" s="191">
        <v>5</v>
      </c>
      <c r="L1647" s="3">
        <v>-6</v>
      </c>
      <c r="M1647" s="191">
        <v>17.8</v>
      </c>
      <c r="N1647" s="191">
        <v>-2.8</v>
      </c>
      <c r="O1647" s="191">
        <v>-0.6</v>
      </c>
    </row>
    <row r="1648" spans="2:15" ht="17.25" x14ac:dyDescent="0.35">
      <c r="B1648" s="172">
        <f t="shared" si="152"/>
        <v>1640</v>
      </c>
      <c r="C1648" s="173">
        <v>3</v>
      </c>
      <c r="D1648" s="173">
        <v>10</v>
      </c>
      <c r="E1648" s="174">
        <v>8</v>
      </c>
      <c r="F1648" s="3">
        <f t="shared" si="151"/>
        <v>48.2</v>
      </c>
      <c r="G1648" s="3">
        <f t="shared" si="153"/>
        <v>30.2</v>
      </c>
      <c r="H1648" s="3">
        <f t="shared" si="154"/>
        <v>64.94</v>
      </c>
      <c r="I1648" s="3">
        <f t="shared" si="155"/>
        <v>33.08</v>
      </c>
      <c r="J1648" s="3">
        <f t="shared" si="156"/>
        <v>35.06</v>
      </c>
      <c r="K1648" s="191">
        <v>9</v>
      </c>
      <c r="L1648" s="3">
        <v>-1</v>
      </c>
      <c r="M1648" s="191">
        <v>18.3</v>
      </c>
      <c r="N1648" s="191">
        <v>0.6</v>
      </c>
      <c r="O1648" s="191">
        <v>1.7</v>
      </c>
    </row>
    <row r="1649" spans="2:15" ht="17.25" x14ac:dyDescent="0.35">
      <c r="B1649" s="172">
        <f t="shared" si="152"/>
        <v>1641</v>
      </c>
      <c r="C1649" s="173">
        <v>3</v>
      </c>
      <c r="D1649" s="173">
        <v>10</v>
      </c>
      <c r="E1649" s="174">
        <v>9</v>
      </c>
      <c r="F1649" s="3">
        <f t="shared" si="151"/>
        <v>53.6</v>
      </c>
      <c r="G1649" s="3">
        <f t="shared" si="153"/>
        <v>44.6</v>
      </c>
      <c r="H1649" s="3">
        <f t="shared" si="154"/>
        <v>68</v>
      </c>
      <c r="I1649" s="3">
        <f t="shared" si="155"/>
        <v>39.019999999999996</v>
      </c>
      <c r="J1649" s="3">
        <f t="shared" si="156"/>
        <v>39.92</v>
      </c>
      <c r="K1649" s="191">
        <v>12</v>
      </c>
      <c r="L1649" s="3">
        <v>7</v>
      </c>
      <c r="M1649" s="191">
        <v>20</v>
      </c>
      <c r="N1649" s="191">
        <v>3.9</v>
      </c>
      <c r="O1649" s="191">
        <v>4.4000000000000004</v>
      </c>
    </row>
    <row r="1650" spans="2:15" ht="17.25" x14ac:dyDescent="0.35">
      <c r="B1650" s="172">
        <f t="shared" si="152"/>
        <v>1642</v>
      </c>
      <c r="C1650" s="173">
        <v>3</v>
      </c>
      <c r="D1650" s="173">
        <v>10</v>
      </c>
      <c r="E1650" s="174">
        <v>10</v>
      </c>
      <c r="F1650" s="3">
        <f t="shared" si="151"/>
        <v>57.2</v>
      </c>
      <c r="G1650" s="3">
        <f t="shared" si="153"/>
        <v>51.8</v>
      </c>
      <c r="H1650" s="3">
        <f t="shared" si="154"/>
        <v>69.080000000000013</v>
      </c>
      <c r="I1650" s="3">
        <f t="shared" si="155"/>
        <v>44.06</v>
      </c>
      <c r="J1650" s="3">
        <f t="shared" si="156"/>
        <v>44.06</v>
      </c>
      <c r="K1650" s="191">
        <v>14</v>
      </c>
      <c r="L1650" s="3">
        <v>11</v>
      </c>
      <c r="M1650" s="191">
        <v>20.6</v>
      </c>
      <c r="N1650" s="191">
        <v>6.7</v>
      </c>
      <c r="O1650" s="191">
        <v>6.7</v>
      </c>
    </row>
    <row r="1651" spans="2:15" ht="17.25" x14ac:dyDescent="0.35">
      <c r="B1651" s="172">
        <f t="shared" si="152"/>
        <v>1643</v>
      </c>
      <c r="C1651" s="173">
        <v>3</v>
      </c>
      <c r="D1651" s="173">
        <v>10</v>
      </c>
      <c r="E1651" s="174">
        <v>11</v>
      </c>
      <c r="F1651" s="3">
        <f t="shared" si="151"/>
        <v>57.2</v>
      </c>
      <c r="G1651" s="3">
        <f t="shared" si="153"/>
        <v>59</v>
      </c>
      <c r="H1651" s="3">
        <f t="shared" si="154"/>
        <v>73.039999999999992</v>
      </c>
      <c r="I1651" s="3">
        <f t="shared" si="155"/>
        <v>51.08</v>
      </c>
      <c r="J1651" s="3">
        <f t="shared" si="156"/>
        <v>46.94</v>
      </c>
      <c r="K1651" s="191">
        <v>14</v>
      </c>
      <c r="L1651" s="3">
        <v>15</v>
      </c>
      <c r="M1651" s="191">
        <v>22.8</v>
      </c>
      <c r="N1651" s="191">
        <v>10.6</v>
      </c>
      <c r="O1651" s="191">
        <v>8.3000000000000007</v>
      </c>
    </row>
    <row r="1652" spans="2:15" ht="17.25" x14ac:dyDescent="0.35">
      <c r="B1652" s="172">
        <f t="shared" si="152"/>
        <v>1644</v>
      </c>
      <c r="C1652" s="173">
        <v>3</v>
      </c>
      <c r="D1652" s="173">
        <v>10</v>
      </c>
      <c r="E1652" s="174">
        <v>12</v>
      </c>
      <c r="F1652" s="3">
        <f t="shared" si="151"/>
        <v>59.36</v>
      </c>
      <c r="G1652" s="3">
        <f t="shared" si="153"/>
        <v>62.6</v>
      </c>
      <c r="H1652" s="3">
        <f t="shared" si="154"/>
        <v>71.960000000000008</v>
      </c>
      <c r="I1652" s="3">
        <f t="shared" si="155"/>
        <v>53.96</v>
      </c>
      <c r="J1652" s="3">
        <f t="shared" si="156"/>
        <v>50</v>
      </c>
      <c r="K1652" s="191">
        <v>15.2</v>
      </c>
      <c r="L1652" s="3">
        <v>17</v>
      </c>
      <c r="M1652" s="191">
        <v>22.2</v>
      </c>
      <c r="N1652" s="191">
        <v>12.2</v>
      </c>
      <c r="O1652" s="191">
        <v>10</v>
      </c>
    </row>
    <row r="1653" spans="2:15" ht="17.25" x14ac:dyDescent="0.35">
      <c r="B1653" s="172">
        <f t="shared" si="152"/>
        <v>1645</v>
      </c>
      <c r="C1653" s="173">
        <v>3</v>
      </c>
      <c r="D1653" s="173">
        <v>10</v>
      </c>
      <c r="E1653" s="174">
        <v>13</v>
      </c>
      <c r="F1653" s="3">
        <f t="shared" si="151"/>
        <v>60.8</v>
      </c>
      <c r="G1653" s="3">
        <f t="shared" si="153"/>
        <v>62.6</v>
      </c>
      <c r="H1653" s="3">
        <f t="shared" si="154"/>
        <v>73.94</v>
      </c>
      <c r="I1653" s="3">
        <f t="shared" si="155"/>
        <v>59</v>
      </c>
      <c r="J1653" s="3">
        <f t="shared" si="156"/>
        <v>53.06</v>
      </c>
      <c r="K1653" s="191">
        <v>16</v>
      </c>
      <c r="L1653" s="3">
        <v>17</v>
      </c>
      <c r="M1653" s="191">
        <v>23.3</v>
      </c>
      <c r="N1653" s="191">
        <v>15</v>
      </c>
      <c r="O1653" s="191">
        <v>11.7</v>
      </c>
    </row>
    <row r="1654" spans="2:15" ht="17.25" x14ac:dyDescent="0.35">
      <c r="B1654" s="172">
        <f t="shared" si="152"/>
        <v>1646</v>
      </c>
      <c r="C1654" s="173">
        <v>3</v>
      </c>
      <c r="D1654" s="173">
        <v>10</v>
      </c>
      <c r="E1654" s="174">
        <v>14</v>
      </c>
      <c r="F1654" s="3">
        <f t="shared" si="151"/>
        <v>62.6</v>
      </c>
      <c r="G1654" s="3">
        <f t="shared" si="153"/>
        <v>64.400000000000006</v>
      </c>
      <c r="H1654" s="3">
        <f t="shared" si="154"/>
        <v>73.039999999999992</v>
      </c>
      <c r="I1654" s="3">
        <f t="shared" si="155"/>
        <v>62.06</v>
      </c>
      <c r="J1654" s="3">
        <f t="shared" si="156"/>
        <v>55.040000000000006</v>
      </c>
      <c r="K1654" s="191">
        <v>17</v>
      </c>
      <c r="L1654" s="3">
        <v>18</v>
      </c>
      <c r="M1654" s="191">
        <v>22.8</v>
      </c>
      <c r="N1654" s="191">
        <v>16.7</v>
      </c>
      <c r="O1654" s="191">
        <v>12.8</v>
      </c>
    </row>
    <row r="1655" spans="2:15" ht="17.25" x14ac:dyDescent="0.35">
      <c r="B1655" s="172">
        <f t="shared" si="152"/>
        <v>1647</v>
      </c>
      <c r="C1655" s="173">
        <v>3</v>
      </c>
      <c r="D1655" s="173">
        <v>10</v>
      </c>
      <c r="E1655" s="174">
        <v>15</v>
      </c>
      <c r="F1655" s="3">
        <f t="shared" si="151"/>
        <v>62.6</v>
      </c>
      <c r="G1655" s="3">
        <f t="shared" si="153"/>
        <v>62.6</v>
      </c>
      <c r="H1655" s="3">
        <f t="shared" si="154"/>
        <v>73.94</v>
      </c>
      <c r="I1655" s="3">
        <f t="shared" si="155"/>
        <v>60.980000000000004</v>
      </c>
      <c r="J1655" s="3">
        <f t="shared" si="156"/>
        <v>55.94</v>
      </c>
      <c r="K1655" s="191">
        <v>17</v>
      </c>
      <c r="L1655" s="3">
        <v>17</v>
      </c>
      <c r="M1655" s="191">
        <v>23.3</v>
      </c>
      <c r="N1655" s="191">
        <v>16.100000000000001</v>
      </c>
      <c r="O1655" s="191">
        <v>13.3</v>
      </c>
    </row>
    <row r="1656" spans="2:15" ht="17.25" x14ac:dyDescent="0.35">
      <c r="B1656" s="172">
        <f t="shared" si="152"/>
        <v>1648</v>
      </c>
      <c r="C1656" s="173">
        <v>3</v>
      </c>
      <c r="D1656" s="173">
        <v>10</v>
      </c>
      <c r="E1656" s="174">
        <v>16</v>
      </c>
      <c r="F1656" s="3">
        <f t="shared" si="151"/>
        <v>62.6</v>
      </c>
      <c r="G1656" s="3">
        <f t="shared" si="153"/>
        <v>62.6</v>
      </c>
      <c r="H1656" s="3">
        <f t="shared" si="154"/>
        <v>73.94</v>
      </c>
      <c r="I1656" s="3">
        <f t="shared" si="155"/>
        <v>62.06</v>
      </c>
      <c r="J1656" s="3">
        <f t="shared" si="156"/>
        <v>59</v>
      </c>
      <c r="K1656" s="191">
        <v>17</v>
      </c>
      <c r="L1656" s="3">
        <v>17</v>
      </c>
      <c r="M1656" s="191">
        <v>23.3</v>
      </c>
      <c r="N1656" s="191">
        <v>16.7</v>
      </c>
      <c r="O1656" s="191">
        <v>15</v>
      </c>
    </row>
    <row r="1657" spans="2:15" ht="17.25" x14ac:dyDescent="0.35">
      <c r="B1657" s="172">
        <f t="shared" si="152"/>
        <v>1649</v>
      </c>
      <c r="C1657" s="173">
        <v>3</v>
      </c>
      <c r="D1657" s="173">
        <v>10</v>
      </c>
      <c r="E1657" s="174">
        <v>17</v>
      </c>
      <c r="F1657" s="3">
        <f t="shared" si="151"/>
        <v>59</v>
      </c>
      <c r="G1657" s="3">
        <f t="shared" si="153"/>
        <v>60.8</v>
      </c>
      <c r="H1657" s="3">
        <f t="shared" si="154"/>
        <v>73.039999999999992</v>
      </c>
      <c r="I1657" s="3">
        <f t="shared" si="155"/>
        <v>60.08</v>
      </c>
      <c r="J1657" s="3">
        <f t="shared" si="156"/>
        <v>57.019999999999996</v>
      </c>
      <c r="K1657" s="191">
        <v>15</v>
      </c>
      <c r="L1657" s="3">
        <v>16</v>
      </c>
      <c r="M1657" s="191">
        <v>22.8</v>
      </c>
      <c r="N1657" s="191">
        <v>15.6</v>
      </c>
      <c r="O1657" s="191">
        <v>13.9</v>
      </c>
    </row>
    <row r="1658" spans="2:15" ht="17.25" x14ac:dyDescent="0.35">
      <c r="B1658" s="172">
        <f t="shared" si="152"/>
        <v>1650</v>
      </c>
      <c r="C1658" s="173">
        <v>3</v>
      </c>
      <c r="D1658" s="173">
        <v>10</v>
      </c>
      <c r="E1658" s="174">
        <v>18</v>
      </c>
      <c r="F1658" s="3">
        <f t="shared" si="151"/>
        <v>55.400000000000006</v>
      </c>
      <c r="G1658" s="3">
        <f t="shared" si="153"/>
        <v>56.66</v>
      </c>
      <c r="H1658" s="3">
        <f t="shared" si="154"/>
        <v>71.06</v>
      </c>
      <c r="I1658" s="3">
        <f t="shared" si="155"/>
        <v>55.94</v>
      </c>
      <c r="J1658" s="3">
        <f t="shared" si="156"/>
        <v>53.96</v>
      </c>
      <c r="K1658" s="191">
        <v>13</v>
      </c>
      <c r="L1658" s="3">
        <v>13.7</v>
      </c>
      <c r="M1658" s="191">
        <v>21.7</v>
      </c>
      <c r="N1658" s="191">
        <v>13.3</v>
      </c>
      <c r="O1658" s="191">
        <v>12.2</v>
      </c>
    </row>
    <row r="1659" spans="2:15" ht="17.25" x14ac:dyDescent="0.35">
      <c r="B1659" s="172">
        <f t="shared" si="152"/>
        <v>1651</v>
      </c>
      <c r="C1659" s="173">
        <v>3</v>
      </c>
      <c r="D1659" s="173">
        <v>10</v>
      </c>
      <c r="E1659" s="174">
        <v>19</v>
      </c>
      <c r="F1659" s="3">
        <f t="shared" si="151"/>
        <v>50</v>
      </c>
      <c r="G1659" s="3">
        <f t="shared" si="153"/>
        <v>51.620000000000005</v>
      </c>
      <c r="H1659" s="3">
        <f t="shared" si="154"/>
        <v>69.080000000000013</v>
      </c>
      <c r="I1659" s="3">
        <f t="shared" si="155"/>
        <v>51.980000000000004</v>
      </c>
      <c r="J1659" s="3">
        <f t="shared" si="156"/>
        <v>48.019999999999996</v>
      </c>
      <c r="K1659" s="191">
        <v>10</v>
      </c>
      <c r="L1659" s="3">
        <v>10.9</v>
      </c>
      <c r="M1659" s="191">
        <v>20.6</v>
      </c>
      <c r="N1659" s="191">
        <v>11.1</v>
      </c>
      <c r="O1659" s="191">
        <v>8.9</v>
      </c>
    </row>
    <row r="1660" spans="2:15" ht="17.25" x14ac:dyDescent="0.35">
      <c r="B1660" s="172">
        <f t="shared" si="152"/>
        <v>1652</v>
      </c>
      <c r="C1660" s="173">
        <v>3</v>
      </c>
      <c r="D1660" s="173">
        <v>10</v>
      </c>
      <c r="E1660" s="174">
        <v>20</v>
      </c>
      <c r="F1660" s="3">
        <f t="shared" si="151"/>
        <v>48.2</v>
      </c>
      <c r="G1660" s="3">
        <f t="shared" si="153"/>
        <v>48.2</v>
      </c>
      <c r="H1660" s="3">
        <f t="shared" si="154"/>
        <v>69.080000000000013</v>
      </c>
      <c r="I1660" s="3">
        <f t="shared" si="155"/>
        <v>46.04</v>
      </c>
      <c r="J1660" s="3">
        <f t="shared" si="156"/>
        <v>46.04</v>
      </c>
      <c r="K1660" s="191">
        <v>9</v>
      </c>
      <c r="L1660" s="3">
        <v>9</v>
      </c>
      <c r="M1660" s="191">
        <v>20.6</v>
      </c>
      <c r="N1660" s="191">
        <v>7.8</v>
      </c>
      <c r="O1660" s="191">
        <v>7.8</v>
      </c>
    </row>
    <row r="1661" spans="2:15" ht="17.25" x14ac:dyDescent="0.35">
      <c r="B1661" s="172">
        <f t="shared" si="152"/>
        <v>1653</v>
      </c>
      <c r="C1661" s="173">
        <v>3</v>
      </c>
      <c r="D1661" s="173">
        <v>10</v>
      </c>
      <c r="E1661" s="174">
        <v>21</v>
      </c>
      <c r="F1661" s="3">
        <f t="shared" si="151"/>
        <v>48.2</v>
      </c>
      <c r="G1661" s="3">
        <f t="shared" si="153"/>
        <v>44.6</v>
      </c>
      <c r="H1661" s="3">
        <f t="shared" si="154"/>
        <v>68</v>
      </c>
      <c r="I1661" s="3">
        <f t="shared" si="155"/>
        <v>39.92</v>
      </c>
      <c r="J1661" s="3">
        <f t="shared" si="156"/>
        <v>42.980000000000004</v>
      </c>
      <c r="K1661" s="191">
        <v>9</v>
      </c>
      <c r="L1661" s="3">
        <v>7</v>
      </c>
      <c r="M1661" s="191">
        <v>20</v>
      </c>
      <c r="N1661" s="191">
        <v>4.4000000000000004</v>
      </c>
      <c r="O1661" s="191">
        <v>6.1</v>
      </c>
    </row>
    <row r="1662" spans="2:15" ht="17.25" x14ac:dyDescent="0.35">
      <c r="B1662" s="172">
        <f t="shared" si="152"/>
        <v>1654</v>
      </c>
      <c r="C1662" s="173">
        <v>3</v>
      </c>
      <c r="D1662" s="173">
        <v>10</v>
      </c>
      <c r="E1662" s="174">
        <v>22</v>
      </c>
      <c r="F1662" s="3">
        <f t="shared" si="151"/>
        <v>48.2</v>
      </c>
      <c r="G1662" s="3">
        <f t="shared" si="153"/>
        <v>44.6</v>
      </c>
      <c r="H1662" s="3">
        <f t="shared" si="154"/>
        <v>66.02</v>
      </c>
      <c r="I1662" s="3">
        <f t="shared" si="155"/>
        <v>41</v>
      </c>
      <c r="J1662" s="3">
        <f t="shared" si="156"/>
        <v>42.08</v>
      </c>
      <c r="K1662" s="191">
        <v>9</v>
      </c>
      <c r="L1662" s="3">
        <v>7</v>
      </c>
      <c r="M1662" s="191">
        <v>18.899999999999999</v>
      </c>
      <c r="N1662" s="191">
        <v>5</v>
      </c>
      <c r="O1662" s="191">
        <v>5.6</v>
      </c>
    </row>
    <row r="1663" spans="2:15" ht="17.25" x14ac:dyDescent="0.35">
      <c r="B1663" s="172">
        <f t="shared" si="152"/>
        <v>1655</v>
      </c>
      <c r="C1663" s="173">
        <v>3</v>
      </c>
      <c r="D1663" s="173">
        <v>10</v>
      </c>
      <c r="E1663" s="174">
        <v>23</v>
      </c>
      <c r="F1663" s="3">
        <f t="shared" si="151"/>
        <v>46.4</v>
      </c>
      <c r="G1663" s="3">
        <f t="shared" si="153"/>
        <v>42.8</v>
      </c>
      <c r="H1663" s="3">
        <f t="shared" si="154"/>
        <v>66.92</v>
      </c>
      <c r="I1663" s="3">
        <f t="shared" si="155"/>
        <v>39.019999999999996</v>
      </c>
      <c r="J1663" s="3">
        <f t="shared" si="156"/>
        <v>35.06</v>
      </c>
      <c r="K1663" s="191">
        <v>8</v>
      </c>
      <c r="L1663" s="3">
        <v>6</v>
      </c>
      <c r="M1663" s="191">
        <v>19.399999999999999</v>
      </c>
      <c r="N1663" s="191">
        <v>3.9</v>
      </c>
      <c r="O1663" s="191">
        <v>1.7</v>
      </c>
    </row>
    <row r="1664" spans="2:15" ht="17.25" x14ac:dyDescent="0.35">
      <c r="B1664" s="172">
        <f t="shared" si="152"/>
        <v>1656</v>
      </c>
      <c r="C1664" s="173">
        <v>3</v>
      </c>
      <c r="D1664" s="173">
        <v>10</v>
      </c>
      <c r="E1664" s="174">
        <v>24</v>
      </c>
      <c r="F1664" s="3">
        <f t="shared" si="151"/>
        <v>41</v>
      </c>
      <c r="G1664" s="3">
        <f t="shared" si="153"/>
        <v>37.4</v>
      </c>
      <c r="H1664" s="3">
        <f t="shared" si="154"/>
        <v>66.92</v>
      </c>
      <c r="I1664" s="3">
        <f t="shared" si="155"/>
        <v>37.04</v>
      </c>
      <c r="J1664" s="3">
        <f t="shared" si="156"/>
        <v>33.08</v>
      </c>
      <c r="K1664" s="191">
        <v>5</v>
      </c>
      <c r="L1664" s="3">
        <v>3</v>
      </c>
      <c r="M1664" s="191">
        <v>19.399999999999999</v>
      </c>
      <c r="N1664" s="191">
        <v>2.8</v>
      </c>
      <c r="O1664" s="191">
        <v>0.6</v>
      </c>
    </row>
    <row r="1665" spans="2:15" ht="17.25" x14ac:dyDescent="0.35">
      <c r="B1665" s="172">
        <f t="shared" si="152"/>
        <v>1657</v>
      </c>
      <c r="C1665" s="173">
        <v>3</v>
      </c>
      <c r="D1665" s="173">
        <v>11</v>
      </c>
      <c r="E1665" s="174">
        <v>1</v>
      </c>
      <c r="F1665" s="3">
        <f t="shared" si="151"/>
        <v>48.2</v>
      </c>
      <c r="G1665" s="3">
        <f t="shared" si="153"/>
        <v>37.4</v>
      </c>
      <c r="H1665" s="3">
        <f t="shared" si="154"/>
        <v>66.92</v>
      </c>
      <c r="I1665" s="3">
        <f t="shared" si="155"/>
        <v>37.94</v>
      </c>
      <c r="J1665" s="3">
        <f t="shared" si="156"/>
        <v>33.979999999999997</v>
      </c>
      <c r="K1665" s="191">
        <v>9</v>
      </c>
      <c r="L1665" s="3">
        <v>3</v>
      </c>
      <c r="M1665" s="191">
        <v>19.399999999999999</v>
      </c>
      <c r="N1665" s="191">
        <v>3.3</v>
      </c>
      <c r="O1665" s="191">
        <v>1.1000000000000001</v>
      </c>
    </row>
    <row r="1666" spans="2:15" ht="17.25" x14ac:dyDescent="0.35">
      <c r="B1666" s="172">
        <f t="shared" si="152"/>
        <v>1658</v>
      </c>
      <c r="C1666" s="173">
        <v>3</v>
      </c>
      <c r="D1666" s="173">
        <v>11</v>
      </c>
      <c r="E1666" s="174">
        <v>2</v>
      </c>
      <c r="F1666" s="3">
        <f t="shared" si="151"/>
        <v>46.4</v>
      </c>
      <c r="G1666" s="3">
        <f t="shared" si="153"/>
        <v>30.2</v>
      </c>
      <c r="H1666" s="3">
        <f t="shared" si="154"/>
        <v>62.96</v>
      </c>
      <c r="I1666" s="3">
        <f t="shared" si="155"/>
        <v>37.94</v>
      </c>
      <c r="J1666" s="3">
        <f t="shared" si="156"/>
        <v>32</v>
      </c>
      <c r="K1666" s="191">
        <v>8</v>
      </c>
      <c r="L1666" s="3">
        <v>-1</v>
      </c>
      <c r="M1666" s="191">
        <v>17.2</v>
      </c>
      <c r="N1666" s="191">
        <v>3.3</v>
      </c>
      <c r="O1666" s="191">
        <v>0</v>
      </c>
    </row>
    <row r="1667" spans="2:15" ht="17.25" x14ac:dyDescent="0.35">
      <c r="B1667" s="172">
        <f t="shared" si="152"/>
        <v>1659</v>
      </c>
      <c r="C1667" s="173">
        <v>3</v>
      </c>
      <c r="D1667" s="173">
        <v>11</v>
      </c>
      <c r="E1667" s="174">
        <v>3</v>
      </c>
      <c r="F1667" s="3">
        <f t="shared" si="151"/>
        <v>46.4</v>
      </c>
      <c r="G1667" s="3">
        <f t="shared" si="153"/>
        <v>30.2</v>
      </c>
      <c r="H1667" s="3">
        <f t="shared" si="154"/>
        <v>64.94</v>
      </c>
      <c r="I1667" s="3">
        <f t="shared" si="155"/>
        <v>37.94</v>
      </c>
      <c r="J1667" s="3">
        <f t="shared" si="156"/>
        <v>32</v>
      </c>
      <c r="K1667" s="191">
        <v>8</v>
      </c>
      <c r="L1667" s="3">
        <v>-1</v>
      </c>
      <c r="M1667" s="191">
        <v>18.3</v>
      </c>
      <c r="N1667" s="191">
        <v>3.3</v>
      </c>
      <c r="O1667" s="191">
        <v>0</v>
      </c>
    </row>
    <row r="1668" spans="2:15" ht="17.25" x14ac:dyDescent="0.35">
      <c r="B1668" s="172">
        <f t="shared" si="152"/>
        <v>1660</v>
      </c>
      <c r="C1668" s="173">
        <v>3</v>
      </c>
      <c r="D1668" s="173">
        <v>11</v>
      </c>
      <c r="E1668" s="174">
        <v>4</v>
      </c>
      <c r="F1668" s="3">
        <f t="shared" si="151"/>
        <v>46.4</v>
      </c>
      <c r="G1668" s="3">
        <f t="shared" si="153"/>
        <v>26.6</v>
      </c>
      <c r="H1668" s="3">
        <f t="shared" si="154"/>
        <v>64.039999999999992</v>
      </c>
      <c r="I1668" s="3">
        <f t="shared" si="155"/>
        <v>39.019999999999996</v>
      </c>
      <c r="J1668" s="3">
        <f t="shared" si="156"/>
        <v>33.08</v>
      </c>
      <c r="K1668" s="191">
        <v>8</v>
      </c>
      <c r="L1668" s="3">
        <v>-3</v>
      </c>
      <c r="M1668" s="191">
        <v>17.8</v>
      </c>
      <c r="N1668" s="191">
        <v>3.9</v>
      </c>
      <c r="O1668" s="191">
        <v>0.6</v>
      </c>
    </row>
    <row r="1669" spans="2:15" ht="17.25" x14ac:dyDescent="0.35">
      <c r="B1669" s="172">
        <f t="shared" si="152"/>
        <v>1661</v>
      </c>
      <c r="C1669" s="173">
        <v>3</v>
      </c>
      <c r="D1669" s="173">
        <v>11</v>
      </c>
      <c r="E1669" s="174">
        <v>5</v>
      </c>
      <c r="F1669" s="3">
        <f t="shared" si="151"/>
        <v>39.200000000000003</v>
      </c>
      <c r="G1669" s="3">
        <f t="shared" si="153"/>
        <v>26.6</v>
      </c>
      <c r="H1669" s="3">
        <f t="shared" si="154"/>
        <v>62.06</v>
      </c>
      <c r="I1669" s="3">
        <f t="shared" si="155"/>
        <v>37.94</v>
      </c>
      <c r="J1669" s="3">
        <f t="shared" si="156"/>
        <v>33.08</v>
      </c>
      <c r="K1669" s="191">
        <v>4</v>
      </c>
      <c r="L1669" s="3">
        <v>-3</v>
      </c>
      <c r="M1669" s="191">
        <v>16.7</v>
      </c>
      <c r="N1669" s="191">
        <v>3.3</v>
      </c>
      <c r="O1669" s="191">
        <v>0.6</v>
      </c>
    </row>
    <row r="1670" spans="2:15" ht="17.25" x14ac:dyDescent="0.35">
      <c r="B1670" s="172">
        <f t="shared" si="152"/>
        <v>1662</v>
      </c>
      <c r="C1670" s="173">
        <v>3</v>
      </c>
      <c r="D1670" s="173">
        <v>11</v>
      </c>
      <c r="E1670" s="174">
        <v>6</v>
      </c>
      <c r="F1670" s="3">
        <f t="shared" si="151"/>
        <v>39.200000000000003</v>
      </c>
      <c r="G1670" s="3">
        <f t="shared" si="153"/>
        <v>24.8</v>
      </c>
      <c r="H1670" s="3">
        <f t="shared" si="154"/>
        <v>62.96</v>
      </c>
      <c r="I1670" s="3">
        <f t="shared" si="155"/>
        <v>35.06</v>
      </c>
      <c r="J1670" s="3">
        <f t="shared" si="156"/>
        <v>32</v>
      </c>
      <c r="K1670" s="191">
        <v>4</v>
      </c>
      <c r="L1670" s="3">
        <v>-4</v>
      </c>
      <c r="M1670" s="191">
        <v>17.2</v>
      </c>
      <c r="N1670" s="191">
        <v>1.7</v>
      </c>
      <c r="O1670" s="191">
        <v>0</v>
      </c>
    </row>
    <row r="1671" spans="2:15" ht="17.25" x14ac:dyDescent="0.35">
      <c r="B1671" s="172">
        <f t="shared" si="152"/>
        <v>1663</v>
      </c>
      <c r="C1671" s="173">
        <v>3</v>
      </c>
      <c r="D1671" s="173">
        <v>11</v>
      </c>
      <c r="E1671" s="174">
        <v>7</v>
      </c>
      <c r="F1671" s="3">
        <f t="shared" si="151"/>
        <v>42.8</v>
      </c>
      <c r="G1671" s="3">
        <f t="shared" si="153"/>
        <v>26.6</v>
      </c>
      <c r="H1671" s="3">
        <f t="shared" si="154"/>
        <v>64.039999999999992</v>
      </c>
      <c r="I1671" s="3">
        <f t="shared" si="155"/>
        <v>37.04</v>
      </c>
      <c r="J1671" s="3">
        <f t="shared" si="156"/>
        <v>30.02</v>
      </c>
      <c r="K1671" s="191">
        <v>6</v>
      </c>
      <c r="L1671" s="3">
        <v>-3</v>
      </c>
      <c r="M1671" s="191">
        <v>17.8</v>
      </c>
      <c r="N1671" s="191">
        <v>2.8</v>
      </c>
      <c r="O1671" s="191">
        <v>-1.1000000000000001</v>
      </c>
    </row>
    <row r="1672" spans="2:15" ht="17.25" x14ac:dyDescent="0.35">
      <c r="B1672" s="172">
        <f t="shared" si="152"/>
        <v>1664</v>
      </c>
      <c r="C1672" s="173">
        <v>3</v>
      </c>
      <c r="D1672" s="173">
        <v>11</v>
      </c>
      <c r="E1672" s="174">
        <v>8</v>
      </c>
      <c r="F1672" s="3">
        <f t="shared" si="151"/>
        <v>50</v>
      </c>
      <c r="G1672" s="3">
        <f t="shared" si="153"/>
        <v>33.799999999999997</v>
      </c>
      <c r="H1672" s="3">
        <f t="shared" si="154"/>
        <v>64.94</v>
      </c>
      <c r="I1672" s="3">
        <f t="shared" si="155"/>
        <v>42.08</v>
      </c>
      <c r="J1672" s="3">
        <f t="shared" si="156"/>
        <v>35.96</v>
      </c>
      <c r="K1672" s="191">
        <v>10</v>
      </c>
      <c r="L1672" s="3">
        <v>1</v>
      </c>
      <c r="M1672" s="191">
        <v>18.3</v>
      </c>
      <c r="N1672" s="191">
        <v>5.6</v>
      </c>
      <c r="O1672" s="191">
        <v>2.2000000000000002</v>
      </c>
    </row>
    <row r="1673" spans="2:15" ht="17.25" x14ac:dyDescent="0.35">
      <c r="B1673" s="172">
        <f t="shared" si="152"/>
        <v>1665</v>
      </c>
      <c r="C1673" s="173">
        <v>3</v>
      </c>
      <c r="D1673" s="173">
        <v>11</v>
      </c>
      <c r="E1673" s="174">
        <v>9</v>
      </c>
      <c r="F1673" s="3">
        <f t="shared" si="151"/>
        <v>55.400000000000006</v>
      </c>
      <c r="G1673" s="3">
        <f t="shared" si="153"/>
        <v>44.6</v>
      </c>
      <c r="H1673" s="3">
        <f t="shared" si="154"/>
        <v>66.02</v>
      </c>
      <c r="I1673" s="3">
        <f t="shared" si="155"/>
        <v>46.94</v>
      </c>
      <c r="J1673" s="3">
        <f t="shared" si="156"/>
        <v>42.08</v>
      </c>
      <c r="K1673" s="191">
        <v>13</v>
      </c>
      <c r="L1673" s="3">
        <v>7</v>
      </c>
      <c r="M1673" s="191">
        <v>18.899999999999999</v>
      </c>
      <c r="N1673" s="191">
        <v>8.3000000000000007</v>
      </c>
      <c r="O1673" s="191">
        <v>5.6</v>
      </c>
    </row>
    <row r="1674" spans="2:15" ht="17.25" x14ac:dyDescent="0.35">
      <c r="B1674" s="172">
        <f t="shared" si="152"/>
        <v>1666</v>
      </c>
      <c r="C1674" s="173">
        <v>3</v>
      </c>
      <c r="D1674" s="173">
        <v>11</v>
      </c>
      <c r="E1674" s="174">
        <v>10</v>
      </c>
      <c r="F1674" s="3">
        <f t="shared" ref="F1674:F1737" si="157">(9/5)*K1674+32</f>
        <v>57.2</v>
      </c>
      <c r="G1674" s="3">
        <f t="shared" si="153"/>
        <v>51.8</v>
      </c>
      <c r="H1674" s="3">
        <f t="shared" si="154"/>
        <v>66.92</v>
      </c>
      <c r="I1674" s="3">
        <f t="shared" si="155"/>
        <v>51.08</v>
      </c>
      <c r="J1674" s="3">
        <f t="shared" si="156"/>
        <v>48.92</v>
      </c>
      <c r="K1674" s="191">
        <v>14</v>
      </c>
      <c r="L1674" s="3">
        <v>11</v>
      </c>
      <c r="M1674" s="191">
        <v>19.399999999999999</v>
      </c>
      <c r="N1674" s="191">
        <v>10.6</v>
      </c>
      <c r="O1674" s="191">
        <v>9.4</v>
      </c>
    </row>
    <row r="1675" spans="2:15" ht="17.25" x14ac:dyDescent="0.35">
      <c r="B1675" s="172">
        <f t="shared" ref="B1675:B1738" si="158">B1674+1</f>
        <v>1667</v>
      </c>
      <c r="C1675" s="173">
        <v>3</v>
      </c>
      <c r="D1675" s="173">
        <v>11</v>
      </c>
      <c r="E1675" s="174">
        <v>11</v>
      </c>
      <c r="F1675" s="3">
        <f t="shared" si="157"/>
        <v>57.2</v>
      </c>
      <c r="G1675" s="3">
        <f t="shared" si="153"/>
        <v>53.6</v>
      </c>
      <c r="H1675" s="3">
        <f t="shared" si="154"/>
        <v>68</v>
      </c>
      <c r="I1675" s="3">
        <f t="shared" si="155"/>
        <v>57.019999999999996</v>
      </c>
      <c r="J1675" s="3">
        <f t="shared" si="156"/>
        <v>51.980000000000004</v>
      </c>
      <c r="K1675" s="191">
        <v>14</v>
      </c>
      <c r="L1675" s="3">
        <v>12</v>
      </c>
      <c r="M1675" s="191">
        <v>20</v>
      </c>
      <c r="N1675" s="191">
        <v>13.9</v>
      </c>
      <c r="O1675" s="191">
        <v>11.1</v>
      </c>
    </row>
    <row r="1676" spans="2:15" ht="17.25" x14ac:dyDescent="0.35">
      <c r="B1676" s="172">
        <f t="shared" si="158"/>
        <v>1668</v>
      </c>
      <c r="C1676" s="173">
        <v>3</v>
      </c>
      <c r="D1676" s="173">
        <v>11</v>
      </c>
      <c r="E1676" s="174">
        <v>12</v>
      </c>
      <c r="F1676" s="3">
        <f t="shared" si="157"/>
        <v>60.8</v>
      </c>
      <c r="G1676" s="3">
        <f t="shared" si="153"/>
        <v>53.6</v>
      </c>
      <c r="H1676" s="3">
        <f t="shared" si="154"/>
        <v>68</v>
      </c>
      <c r="I1676" s="3">
        <f t="shared" si="155"/>
        <v>62.06</v>
      </c>
      <c r="J1676" s="3">
        <f t="shared" si="156"/>
        <v>55.94</v>
      </c>
      <c r="K1676" s="191">
        <v>16</v>
      </c>
      <c r="L1676" s="3">
        <v>12</v>
      </c>
      <c r="M1676" s="191">
        <v>20</v>
      </c>
      <c r="N1676" s="191">
        <v>16.7</v>
      </c>
      <c r="O1676" s="191">
        <v>13.3</v>
      </c>
    </row>
    <row r="1677" spans="2:15" ht="17.25" x14ac:dyDescent="0.35">
      <c r="B1677" s="172">
        <f t="shared" si="158"/>
        <v>1669</v>
      </c>
      <c r="C1677" s="173">
        <v>3</v>
      </c>
      <c r="D1677" s="173">
        <v>11</v>
      </c>
      <c r="E1677" s="174">
        <v>13</v>
      </c>
      <c r="F1677" s="3">
        <f t="shared" si="157"/>
        <v>62.6</v>
      </c>
      <c r="G1677" s="3">
        <f t="shared" si="153"/>
        <v>53.6</v>
      </c>
      <c r="H1677" s="3">
        <f t="shared" si="154"/>
        <v>69.080000000000013</v>
      </c>
      <c r="I1677" s="3">
        <f t="shared" si="155"/>
        <v>60.980000000000004</v>
      </c>
      <c r="J1677" s="3">
        <f t="shared" si="156"/>
        <v>59</v>
      </c>
      <c r="K1677" s="191">
        <v>17</v>
      </c>
      <c r="L1677" s="3">
        <v>12</v>
      </c>
      <c r="M1677" s="191">
        <v>20.6</v>
      </c>
      <c r="N1677" s="191">
        <v>16.100000000000001</v>
      </c>
      <c r="O1677" s="191">
        <v>15</v>
      </c>
    </row>
    <row r="1678" spans="2:15" ht="17.25" x14ac:dyDescent="0.35">
      <c r="B1678" s="172">
        <f t="shared" si="158"/>
        <v>1670</v>
      </c>
      <c r="C1678" s="173">
        <v>3</v>
      </c>
      <c r="D1678" s="173">
        <v>11</v>
      </c>
      <c r="E1678" s="174">
        <v>14</v>
      </c>
      <c r="F1678" s="3">
        <f t="shared" si="157"/>
        <v>64.400000000000006</v>
      </c>
      <c r="G1678" s="3">
        <f t="shared" si="153"/>
        <v>51.8</v>
      </c>
      <c r="H1678" s="3">
        <f t="shared" si="154"/>
        <v>66.02</v>
      </c>
      <c r="I1678" s="3">
        <f t="shared" si="155"/>
        <v>62.96</v>
      </c>
      <c r="J1678" s="3">
        <f t="shared" si="156"/>
        <v>64.039999999999992</v>
      </c>
      <c r="K1678" s="191">
        <v>18</v>
      </c>
      <c r="L1678" s="3">
        <v>11</v>
      </c>
      <c r="M1678" s="191">
        <v>18.899999999999999</v>
      </c>
      <c r="N1678" s="191">
        <v>17.2</v>
      </c>
      <c r="O1678" s="191">
        <v>17.8</v>
      </c>
    </row>
    <row r="1679" spans="2:15" ht="17.25" x14ac:dyDescent="0.35">
      <c r="B1679" s="172">
        <f t="shared" si="158"/>
        <v>1671</v>
      </c>
      <c r="C1679" s="173">
        <v>3</v>
      </c>
      <c r="D1679" s="173">
        <v>11</v>
      </c>
      <c r="E1679" s="174">
        <v>15</v>
      </c>
      <c r="F1679" s="3">
        <f t="shared" si="157"/>
        <v>64.400000000000006</v>
      </c>
      <c r="G1679" s="3">
        <f t="shared" si="153"/>
        <v>51.8</v>
      </c>
      <c r="H1679" s="3">
        <f t="shared" si="154"/>
        <v>66.02</v>
      </c>
      <c r="I1679" s="3">
        <f t="shared" si="155"/>
        <v>62.06</v>
      </c>
      <c r="J1679" s="3">
        <f t="shared" si="156"/>
        <v>64.94</v>
      </c>
      <c r="K1679" s="191">
        <v>18</v>
      </c>
      <c r="L1679" s="3">
        <v>11</v>
      </c>
      <c r="M1679" s="191">
        <v>18.899999999999999</v>
      </c>
      <c r="N1679" s="191">
        <v>16.7</v>
      </c>
      <c r="O1679" s="191">
        <v>18.3</v>
      </c>
    </row>
    <row r="1680" spans="2:15" ht="17.25" x14ac:dyDescent="0.35">
      <c r="B1680" s="172">
        <f t="shared" si="158"/>
        <v>1672</v>
      </c>
      <c r="C1680" s="173">
        <v>3</v>
      </c>
      <c r="D1680" s="173">
        <v>11</v>
      </c>
      <c r="E1680" s="174">
        <v>16</v>
      </c>
      <c r="F1680" s="3">
        <f t="shared" si="157"/>
        <v>66.2</v>
      </c>
      <c r="G1680" s="3">
        <f t="shared" si="153"/>
        <v>48.2</v>
      </c>
      <c r="H1680" s="3">
        <f t="shared" si="154"/>
        <v>62.96</v>
      </c>
      <c r="I1680" s="3">
        <f t="shared" si="155"/>
        <v>62.96</v>
      </c>
      <c r="J1680" s="3">
        <f t="shared" si="156"/>
        <v>64.94</v>
      </c>
      <c r="K1680" s="191">
        <v>19</v>
      </c>
      <c r="L1680" s="3">
        <v>9</v>
      </c>
      <c r="M1680" s="191">
        <v>17.2</v>
      </c>
      <c r="N1680" s="191">
        <v>17.2</v>
      </c>
      <c r="O1680" s="191">
        <v>18.3</v>
      </c>
    </row>
    <row r="1681" spans="2:15" ht="17.25" x14ac:dyDescent="0.35">
      <c r="B1681" s="172">
        <f t="shared" si="158"/>
        <v>1673</v>
      </c>
      <c r="C1681" s="173">
        <v>3</v>
      </c>
      <c r="D1681" s="173">
        <v>11</v>
      </c>
      <c r="E1681" s="174">
        <v>17</v>
      </c>
      <c r="F1681" s="3">
        <f t="shared" si="157"/>
        <v>62.6</v>
      </c>
      <c r="G1681" s="3">
        <f t="shared" si="153"/>
        <v>42.8</v>
      </c>
      <c r="H1681" s="3">
        <f t="shared" si="154"/>
        <v>60.980000000000004</v>
      </c>
      <c r="I1681" s="3">
        <f t="shared" si="155"/>
        <v>62.06</v>
      </c>
      <c r="J1681" s="3">
        <f t="shared" si="156"/>
        <v>64.94</v>
      </c>
      <c r="K1681" s="191">
        <v>17</v>
      </c>
      <c r="L1681" s="3">
        <v>6</v>
      </c>
      <c r="M1681" s="191">
        <v>16.100000000000001</v>
      </c>
      <c r="N1681" s="191">
        <v>16.7</v>
      </c>
      <c r="O1681" s="191">
        <v>18.3</v>
      </c>
    </row>
    <row r="1682" spans="2:15" ht="17.25" x14ac:dyDescent="0.35">
      <c r="B1682" s="172">
        <f t="shared" si="158"/>
        <v>1674</v>
      </c>
      <c r="C1682" s="173">
        <v>3</v>
      </c>
      <c r="D1682" s="173">
        <v>11</v>
      </c>
      <c r="E1682" s="174">
        <v>18</v>
      </c>
      <c r="F1682" s="3">
        <f t="shared" si="157"/>
        <v>59</v>
      </c>
      <c r="G1682" s="3">
        <f t="shared" si="153"/>
        <v>37.4</v>
      </c>
      <c r="H1682" s="3">
        <f t="shared" si="154"/>
        <v>60.08</v>
      </c>
      <c r="I1682" s="3">
        <f t="shared" si="155"/>
        <v>55.040000000000006</v>
      </c>
      <c r="J1682" s="3">
        <f t="shared" si="156"/>
        <v>60.08</v>
      </c>
      <c r="K1682" s="191">
        <v>15</v>
      </c>
      <c r="L1682" s="3">
        <v>3</v>
      </c>
      <c r="M1682" s="191">
        <v>15.6</v>
      </c>
      <c r="N1682" s="191">
        <v>12.8</v>
      </c>
      <c r="O1682" s="191">
        <v>15.6</v>
      </c>
    </row>
    <row r="1683" spans="2:15" ht="17.25" x14ac:dyDescent="0.35">
      <c r="B1683" s="172">
        <f t="shared" si="158"/>
        <v>1675</v>
      </c>
      <c r="C1683" s="173">
        <v>3</v>
      </c>
      <c r="D1683" s="173">
        <v>11</v>
      </c>
      <c r="E1683" s="174">
        <v>19</v>
      </c>
      <c r="F1683" s="3">
        <f t="shared" si="157"/>
        <v>57.2</v>
      </c>
      <c r="G1683" s="3">
        <f t="shared" si="153"/>
        <v>30.2</v>
      </c>
      <c r="H1683" s="3">
        <f t="shared" si="154"/>
        <v>57.92</v>
      </c>
      <c r="I1683" s="3">
        <f t="shared" si="155"/>
        <v>51.08</v>
      </c>
      <c r="J1683" s="3">
        <f t="shared" si="156"/>
        <v>50</v>
      </c>
      <c r="K1683" s="191">
        <v>14</v>
      </c>
      <c r="L1683" s="3">
        <v>-1</v>
      </c>
      <c r="M1683" s="191">
        <v>14.4</v>
      </c>
      <c r="N1683" s="191">
        <v>10.6</v>
      </c>
      <c r="O1683" s="191">
        <v>10</v>
      </c>
    </row>
    <row r="1684" spans="2:15" ht="17.25" x14ac:dyDescent="0.35">
      <c r="B1684" s="172">
        <f t="shared" si="158"/>
        <v>1676</v>
      </c>
      <c r="C1684" s="173">
        <v>3</v>
      </c>
      <c r="D1684" s="173">
        <v>11</v>
      </c>
      <c r="E1684" s="174">
        <v>20</v>
      </c>
      <c r="F1684" s="3">
        <f t="shared" si="157"/>
        <v>55.400000000000006</v>
      </c>
      <c r="G1684" s="3">
        <f t="shared" si="153"/>
        <v>23</v>
      </c>
      <c r="H1684" s="3">
        <f t="shared" si="154"/>
        <v>57.92</v>
      </c>
      <c r="I1684" s="3">
        <f t="shared" si="155"/>
        <v>46.94</v>
      </c>
      <c r="J1684" s="3">
        <f t="shared" si="156"/>
        <v>44.06</v>
      </c>
      <c r="K1684" s="191">
        <v>13</v>
      </c>
      <c r="L1684" s="3">
        <v>-5</v>
      </c>
      <c r="M1684" s="191">
        <v>14.4</v>
      </c>
      <c r="N1684" s="191">
        <v>8.3000000000000007</v>
      </c>
      <c r="O1684" s="191">
        <v>6.7</v>
      </c>
    </row>
    <row r="1685" spans="2:15" ht="17.25" x14ac:dyDescent="0.35">
      <c r="B1685" s="172">
        <f t="shared" si="158"/>
        <v>1677</v>
      </c>
      <c r="C1685" s="173">
        <v>3</v>
      </c>
      <c r="D1685" s="173">
        <v>11</v>
      </c>
      <c r="E1685" s="174">
        <v>21</v>
      </c>
      <c r="F1685" s="3">
        <f t="shared" si="157"/>
        <v>51.8</v>
      </c>
      <c r="G1685" s="3">
        <f t="shared" si="153"/>
        <v>24.259999999999998</v>
      </c>
      <c r="H1685" s="3">
        <f t="shared" si="154"/>
        <v>57.92</v>
      </c>
      <c r="I1685" s="3">
        <f t="shared" si="155"/>
        <v>44.96</v>
      </c>
      <c r="J1685" s="3">
        <f t="shared" si="156"/>
        <v>46.94</v>
      </c>
      <c r="K1685" s="191">
        <v>11</v>
      </c>
      <c r="L1685" s="3">
        <v>-4.3</v>
      </c>
      <c r="M1685" s="191">
        <v>14.4</v>
      </c>
      <c r="N1685" s="191">
        <v>7.2</v>
      </c>
      <c r="O1685" s="191">
        <v>8.3000000000000007</v>
      </c>
    </row>
    <row r="1686" spans="2:15" ht="17.25" x14ac:dyDescent="0.35">
      <c r="B1686" s="172">
        <f t="shared" si="158"/>
        <v>1678</v>
      </c>
      <c r="C1686" s="173">
        <v>3</v>
      </c>
      <c r="D1686" s="173">
        <v>11</v>
      </c>
      <c r="E1686" s="174">
        <v>22</v>
      </c>
      <c r="F1686" s="3">
        <f t="shared" si="157"/>
        <v>46.4</v>
      </c>
      <c r="G1686" s="3">
        <f t="shared" si="153"/>
        <v>21.740000000000002</v>
      </c>
      <c r="H1686" s="3">
        <f t="shared" si="154"/>
        <v>57.92</v>
      </c>
      <c r="I1686" s="3">
        <f t="shared" si="155"/>
        <v>42.08</v>
      </c>
      <c r="J1686" s="3">
        <f t="shared" si="156"/>
        <v>46.94</v>
      </c>
      <c r="K1686" s="191">
        <v>8</v>
      </c>
      <c r="L1686" s="3">
        <v>-5.7</v>
      </c>
      <c r="M1686" s="191">
        <v>14.4</v>
      </c>
      <c r="N1686" s="191">
        <v>5.6</v>
      </c>
      <c r="O1686" s="191">
        <v>8.3000000000000007</v>
      </c>
    </row>
    <row r="1687" spans="2:15" ht="17.25" x14ac:dyDescent="0.35">
      <c r="B1687" s="172">
        <f t="shared" si="158"/>
        <v>1679</v>
      </c>
      <c r="C1687" s="173">
        <v>3</v>
      </c>
      <c r="D1687" s="173">
        <v>11</v>
      </c>
      <c r="E1687" s="174">
        <v>23</v>
      </c>
      <c r="F1687" s="3">
        <f t="shared" si="157"/>
        <v>46.4</v>
      </c>
      <c r="G1687" s="3">
        <f t="shared" si="153"/>
        <v>24.8</v>
      </c>
      <c r="H1687" s="3">
        <f t="shared" si="154"/>
        <v>55.94</v>
      </c>
      <c r="I1687" s="3">
        <f t="shared" si="155"/>
        <v>37.94</v>
      </c>
      <c r="J1687" s="3">
        <f t="shared" si="156"/>
        <v>35.96</v>
      </c>
      <c r="K1687" s="191">
        <v>8</v>
      </c>
      <c r="L1687" s="3">
        <v>-4</v>
      </c>
      <c r="M1687" s="191">
        <v>13.3</v>
      </c>
      <c r="N1687" s="191">
        <v>3.3</v>
      </c>
      <c r="O1687" s="191">
        <v>2.2000000000000002</v>
      </c>
    </row>
    <row r="1688" spans="2:15" ht="17.25" x14ac:dyDescent="0.35">
      <c r="B1688" s="172">
        <f t="shared" si="158"/>
        <v>1680</v>
      </c>
      <c r="C1688" s="173">
        <v>3</v>
      </c>
      <c r="D1688" s="173">
        <v>11</v>
      </c>
      <c r="E1688" s="174">
        <v>24</v>
      </c>
      <c r="F1688" s="3">
        <f t="shared" si="157"/>
        <v>46.4</v>
      </c>
      <c r="G1688" s="3">
        <f t="shared" si="153"/>
        <v>22.46</v>
      </c>
      <c r="H1688" s="3">
        <f t="shared" si="154"/>
        <v>57.019999999999996</v>
      </c>
      <c r="I1688" s="3">
        <f t="shared" si="155"/>
        <v>35.96</v>
      </c>
      <c r="J1688" s="3">
        <f t="shared" si="156"/>
        <v>39.92</v>
      </c>
      <c r="K1688" s="191">
        <v>8</v>
      </c>
      <c r="L1688" s="3">
        <v>-5.3</v>
      </c>
      <c r="M1688" s="191">
        <v>13.9</v>
      </c>
      <c r="N1688" s="191">
        <v>2.2000000000000002</v>
      </c>
      <c r="O1688" s="191">
        <v>4.4000000000000004</v>
      </c>
    </row>
    <row r="1689" spans="2:15" ht="17.25" x14ac:dyDescent="0.35">
      <c r="B1689" s="172">
        <f t="shared" si="158"/>
        <v>1681</v>
      </c>
      <c r="C1689" s="173">
        <v>3</v>
      </c>
      <c r="D1689" s="173">
        <v>12</v>
      </c>
      <c r="E1689" s="174">
        <v>1</v>
      </c>
      <c r="F1689" s="3">
        <f t="shared" si="157"/>
        <v>46.4</v>
      </c>
      <c r="G1689" s="3">
        <f t="shared" ref="G1689:G1752" si="159">(9/5)*L1689+32</f>
        <v>18.14</v>
      </c>
      <c r="H1689" s="3">
        <f t="shared" ref="H1689:H1752" si="160">(9/5)*M1689+32</f>
        <v>55.94</v>
      </c>
      <c r="I1689" s="3">
        <f t="shared" ref="I1689:I1752" si="161">(9/5)*N1689+32</f>
        <v>35.06</v>
      </c>
      <c r="J1689" s="3">
        <f t="shared" ref="J1689:J1752" si="162">(9/5)*O1689+32</f>
        <v>39.019999999999996</v>
      </c>
      <c r="K1689" s="191">
        <v>8</v>
      </c>
      <c r="L1689" s="3">
        <v>-7.7</v>
      </c>
      <c r="M1689" s="191">
        <v>13.3</v>
      </c>
      <c r="N1689" s="191">
        <v>1.7</v>
      </c>
      <c r="O1689" s="191">
        <v>3.9</v>
      </c>
    </row>
    <row r="1690" spans="2:15" ht="17.25" x14ac:dyDescent="0.35">
      <c r="B1690" s="172">
        <f t="shared" si="158"/>
        <v>1682</v>
      </c>
      <c r="C1690" s="173">
        <v>3</v>
      </c>
      <c r="D1690" s="173">
        <v>12</v>
      </c>
      <c r="E1690" s="174">
        <v>2</v>
      </c>
      <c r="F1690" s="3">
        <f t="shared" si="157"/>
        <v>44.6</v>
      </c>
      <c r="G1690" s="3">
        <f t="shared" si="159"/>
        <v>19.399999999999999</v>
      </c>
      <c r="H1690" s="3">
        <f t="shared" si="160"/>
        <v>55.040000000000006</v>
      </c>
      <c r="I1690" s="3">
        <f t="shared" si="161"/>
        <v>33.08</v>
      </c>
      <c r="J1690" s="3">
        <f t="shared" si="162"/>
        <v>37.04</v>
      </c>
      <c r="K1690" s="191">
        <v>7</v>
      </c>
      <c r="L1690" s="3">
        <v>-7</v>
      </c>
      <c r="M1690" s="191">
        <v>12.8</v>
      </c>
      <c r="N1690" s="191">
        <v>0.6</v>
      </c>
      <c r="O1690" s="191">
        <v>2.8</v>
      </c>
    </row>
    <row r="1691" spans="2:15" ht="17.25" x14ac:dyDescent="0.35">
      <c r="B1691" s="172">
        <f t="shared" si="158"/>
        <v>1683</v>
      </c>
      <c r="C1691" s="173">
        <v>3</v>
      </c>
      <c r="D1691" s="173">
        <v>12</v>
      </c>
      <c r="E1691" s="174">
        <v>3</v>
      </c>
      <c r="F1691" s="3">
        <f t="shared" si="157"/>
        <v>44.6</v>
      </c>
      <c r="G1691" s="3">
        <f t="shared" si="159"/>
        <v>18.86</v>
      </c>
      <c r="H1691" s="3">
        <f t="shared" si="160"/>
        <v>55.040000000000006</v>
      </c>
      <c r="I1691" s="3">
        <f t="shared" si="161"/>
        <v>30.92</v>
      </c>
      <c r="J1691" s="3">
        <f t="shared" si="162"/>
        <v>37.04</v>
      </c>
      <c r="K1691" s="191">
        <v>7</v>
      </c>
      <c r="L1691" s="3">
        <v>-7.3</v>
      </c>
      <c r="M1691" s="191">
        <v>12.8</v>
      </c>
      <c r="N1691" s="191">
        <v>-0.6</v>
      </c>
      <c r="O1691" s="191">
        <v>2.8</v>
      </c>
    </row>
    <row r="1692" spans="2:15" ht="17.25" x14ac:dyDescent="0.35">
      <c r="B1692" s="172">
        <f t="shared" si="158"/>
        <v>1684</v>
      </c>
      <c r="C1692" s="173">
        <v>3</v>
      </c>
      <c r="D1692" s="173">
        <v>12</v>
      </c>
      <c r="E1692" s="174">
        <v>4</v>
      </c>
      <c r="F1692" s="3">
        <f t="shared" si="157"/>
        <v>42.8</v>
      </c>
      <c r="G1692" s="3">
        <f t="shared" si="159"/>
        <v>19.939999999999998</v>
      </c>
      <c r="H1692" s="3">
        <f t="shared" si="160"/>
        <v>53.06</v>
      </c>
      <c r="I1692" s="3">
        <f t="shared" si="161"/>
        <v>32</v>
      </c>
      <c r="J1692" s="3">
        <f t="shared" si="162"/>
        <v>37.94</v>
      </c>
      <c r="K1692" s="191">
        <v>6</v>
      </c>
      <c r="L1692" s="3">
        <v>-6.7</v>
      </c>
      <c r="M1692" s="191">
        <v>11.7</v>
      </c>
      <c r="N1692" s="191">
        <v>0</v>
      </c>
      <c r="O1692" s="191">
        <v>3.3</v>
      </c>
    </row>
    <row r="1693" spans="2:15" ht="17.25" x14ac:dyDescent="0.35">
      <c r="B1693" s="172">
        <f t="shared" si="158"/>
        <v>1685</v>
      </c>
      <c r="C1693" s="173">
        <v>3</v>
      </c>
      <c r="D1693" s="173">
        <v>12</v>
      </c>
      <c r="E1693" s="174">
        <v>5</v>
      </c>
      <c r="F1693" s="3">
        <f t="shared" si="157"/>
        <v>44.6</v>
      </c>
      <c r="G1693" s="3">
        <f t="shared" si="159"/>
        <v>17.600000000000001</v>
      </c>
      <c r="H1693" s="3">
        <f t="shared" si="160"/>
        <v>53.06</v>
      </c>
      <c r="I1693" s="3">
        <f t="shared" si="161"/>
        <v>30.92</v>
      </c>
      <c r="J1693" s="3">
        <f t="shared" si="162"/>
        <v>33.08</v>
      </c>
      <c r="K1693" s="191">
        <v>7</v>
      </c>
      <c r="L1693" s="3">
        <v>-8</v>
      </c>
      <c r="M1693" s="191">
        <v>11.7</v>
      </c>
      <c r="N1693" s="191">
        <v>-0.6</v>
      </c>
      <c r="O1693" s="191">
        <v>0.6</v>
      </c>
    </row>
    <row r="1694" spans="2:15" ht="17.25" x14ac:dyDescent="0.35">
      <c r="B1694" s="172">
        <f t="shared" si="158"/>
        <v>1686</v>
      </c>
      <c r="C1694" s="173">
        <v>3</v>
      </c>
      <c r="D1694" s="173">
        <v>12</v>
      </c>
      <c r="E1694" s="174">
        <v>6</v>
      </c>
      <c r="F1694" s="3">
        <f t="shared" si="157"/>
        <v>46.4</v>
      </c>
      <c r="G1694" s="3">
        <f t="shared" si="159"/>
        <v>17.059999999999999</v>
      </c>
      <c r="H1694" s="3">
        <f t="shared" si="160"/>
        <v>51.980000000000004</v>
      </c>
      <c r="I1694" s="3">
        <f t="shared" si="161"/>
        <v>30.02</v>
      </c>
      <c r="J1694" s="3">
        <f t="shared" si="162"/>
        <v>33.08</v>
      </c>
      <c r="K1694" s="191">
        <v>8</v>
      </c>
      <c r="L1694" s="3">
        <v>-8.3000000000000007</v>
      </c>
      <c r="M1694" s="191">
        <v>11.1</v>
      </c>
      <c r="N1694" s="191">
        <v>-1.1000000000000001</v>
      </c>
      <c r="O1694" s="191">
        <v>0.6</v>
      </c>
    </row>
    <row r="1695" spans="2:15" ht="17.25" x14ac:dyDescent="0.35">
      <c r="B1695" s="172">
        <f t="shared" si="158"/>
        <v>1687</v>
      </c>
      <c r="C1695" s="173">
        <v>3</v>
      </c>
      <c r="D1695" s="173">
        <v>12</v>
      </c>
      <c r="E1695" s="174">
        <v>7</v>
      </c>
      <c r="F1695" s="3">
        <f t="shared" si="157"/>
        <v>48.2</v>
      </c>
      <c r="G1695" s="3">
        <f t="shared" si="159"/>
        <v>19.939999999999998</v>
      </c>
      <c r="H1695" s="3">
        <f t="shared" si="160"/>
        <v>51.08</v>
      </c>
      <c r="I1695" s="3">
        <f t="shared" si="161"/>
        <v>30.02</v>
      </c>
      <c r="J1695" s="3">
        <f t="shared" si="162"/>
        <v>30.02</v>
      </c>
      <c r="K1695" s="191">
        <v>9</v>
      </c>
      <c r="L1695" s="3">
        <v>-6.7</v>
      </c>
      <c r="M1695" s="191">
        <v>10.6</v>
      </c>
      <c r="N1695" s="191">
        <v>-1.1000000000000001</v>
      </c>
      <c r="O1695" s="191">
        <v>-1.1000000000000001</v>
      </c>
    </row>
    <row r="1696" spans="2:15" ht="17.25" x14ac:dyDescent="0.35">
      <c r="B1696" s="172">
        <f t="shared" si="158"/>
        <v>1688</v>
      </c>
      <c r="C1696" s="173">
        <v>3</v>
      </c>
      <c r="D1696" s="173">
        <v>12</v>
      </c>
      <c r="E1696" s="174">
        <v>8</v>
      </c>
      <c r="F1696" s="3">
        <f t="shared" si="157"/>
        <v>51.8</v>
      </c>
      <c r="G1696" s="3">
        <f t="shared" si="159"/>
        <v>28.4</v>
      </c>
      <c r="H1696" s="3">
        <f t="shared" si="160"/>
        <v>53.96</v>
      </c>
      <c r="I1696" s="3">
        <f t="shared" si="161"/>
        <v>39.019999999999996</v>
      </c>
      <c r="J1696" s="3">
        <f t="shared" si="162"/>
        <v>39.92</v>
      </c>
      <c r="K1696" s="191">
        <v>11</v>
      </c>
      <c r="L1696" s="3">
        <v>-2</v>
      </c>
      <c r="M1696" s="191">
        <v>12.2</v>
      </c>
      <c r="N1696" s="191">
        <v>3.9</v>
      </c>
      <c r="O1696" s="191">
        <v>4.4000000000000004</v>
      </c>
    </row>
    <row r="1697" spans="2:15" ht="17.25" x14ac:dyDescent="0.35">
      <c r="B1697" s="172">
        <f t="shared" si="158"/>
        <v>1689</v>
      </c>
      <c r="C1697" s="173">
        <v>3</v>
      </c>
      <c r="D1697" s="173">
        <v>12</v>
      </c>
      <c r="E1697" s="174">
        <v>9</v>
      </c>
      <c r="F1697" s="3">
        <f t="shared" si="157"/>
        <v>57.2</v>
      </c>
      <c r="G1697" s="3">
        <f t="shared" si="159"/>
        <v>37.4</v>
      </c>
      <c r="H1697" s="3">
        <f t="shared" si="160"/>
        <v>59</v>
      </c>
      <c r="I1697" s="3">
        <f t="shared" si="161"/>
        <v>46.04</v>
      </c>
      <c r="J1697" s="3">
        <f t="shared" si="162"/>
        <v>44.96</v>
      </c>
      <c r="K1697" s="191">
        <v>14</v>
      </c>
      <c r="L1697" s="3">
        <v>3</v>
      </c>
      <c r="M1697" s="191">
        <v>15</v>
      </c>
      <c r="N1697" s="191">
        <v>7.8</v>
      </c>
      <c r="O1697" s="191">
        <v>7.2</v>
      </c>
    </row>
    <row r="1698" spans="2:15" ht="17.25" x14ac:dyDescent="0.35">
      <c r="B1698" s="172">
        <f t="shared" si="158"/>
        <v>1690</v>
      </c>
      <c r="C1698" s="173">
        <v>3</v>
      </c>
      <c r="D1698" s="173">
        <v>12</v>
      </c>
      <c r="E1698" s="174">
        <v>10</v>
      </c>
      <c r="F1698" s="3">
        <f t="shared" si="157"/>
        <v>59</v>
      </c>
      <c r="G1698" s="3">
        <f t="shared" si="159"/>
        <v>42.8</v>
      </c>
      <c r="H1698" s="3">
        <f t="shared" si="160"/>
        <v>60.980000000000004</v>
      </c>
      <c r="I1698" s="3">
        <f t="shared" si="161"/>
        <v>50</v>
      </c>
      <c r="J1698" s="3">
        <f t="shared" si="162"/>
        <v>51.980000000000004</v>
      </c>
      <c r="K1698" s="191">
        <v>15</v>
      </c>
      <c r="L1698" s="3">
        <v>6</v>
      </c>
      <c r="M1698" s="191">
        <v>16.100000000000001</v>
      </c>
      <c r="N1698" s="191">
        <v>10</v>
      </c>
      <c r="O1698" s="191">
        <v>11.1</v>
      </c>
    </row>
    <row r="1699" spans="2:15" ht="17.25" x14ac:dyDescent="0.35">
      <c r="B1699" s="172">
        <f t="shared" si="158"/>
        <v>1691</v>
      </c>
      <c r="C1699" s="173">
        <v>3</v>
      </c>
      <c r="D1699" s="173">
        <v>12</v>
      </c>
      <c r="E1699" s="174">
        <v>11</v>
      </c>
      <c r="F1699" s="3">
        <f t="shared" si="157"/>
        <v>60.8</v>
      </c>
      <c r="G1699" s="3">
        <f t="shared" si="159"/>
        <v>50</v>
      </c>
      <c r="H1699" s="3">
        <f t="shared" si="160"/>
        <v>62.96</v>
      </c>
      <c r="I1699" s="3">
        <f t="shared" si="161"/>
        <v>55.94</v>
      </c>
      <c r="J1699" s="3">
        <f t="shared" si="162"/>
        <v>55.040000000000006</v>
      </c>
      <c r="K1699" s="191">
        <v>16</v>
      </c>
      <c r="L1699" s="3">
        <v>10</v>
      </c>
      <c r="M1699" s="191">
        <v>17.2</v>
      </c>
      <c r="N1699" s="191">
        <v>13.3</v>
      </c>
      <c r="O1699" s="191">
        <v>12.8</v>
      </c>
    </row>
    <row r="1700" spans="2:15" ht="17.25" x14ac:dyDescent="0.35">
      <c r="B1700" s="172">
        <f t="shared" si="158"/>
        <v>1692</v>
      </c>
      <c r="C1700" s="173">
        <v>3</v>
      </c>
      <c r="D1700" s="173">
        <v>12</v>
      </c>
      <c r="E1700" s="174">
        <v>12</v>
      </c>
      <c r="F1700" s="3">
        <f t="shared" si="157"/>
        <v>64.400000000000006</v>
      </c>
      <c r="G1700" s="3">
        <f t="shared" si="159"/>
        <v>55.400000000000006</v>
      </c>
      <c r="H1700" s="3">
        <f t="shared" si="160"/>
        <v>64.94</v>
      </c>
      <c r="I1700" s="3">
        <f t="shared" si="161"/>
        <v>64.94</v>
      </c>
      <c r="J1700" s="3">
        <f t="shared" si="162"/>
        <v>60.980000000000004</v>
      </c>
      <c r="K1700" s="191">
        <v>18</v>
      </c>
      <c r="L1700" s="3">
        <v>13</v>
      </c>
      <c r="M1700" s="191">
        <v>18.3</v>
      </c>
      <c r="N1700" s="191">
        <v>18.3</v>
      </c>
      <c r="O1700" s="191">
        <v>16.100000000000001</v>
      </c>
    </row>
    <row r="1701" spans="2:15" ht="17.25" x14ac:dyDescent="0.35">
      <c r="B1701" s="172">
        <f t="shared" si="158"/>
        <v>1693</v>
      </c>
      <c r="C1701" s="173">
        <v>3</v>
      </c>
      <c r="D1701" s="173">
        <v>12</v>
      </c>
      <c r="E1701" s="174">
        <v>13</v>
      </c>
      <c r="F1701" s="3">
        <f t="shared" si="157"/>
        <v>66.2</v>
      </c>
      <c r="G1701" s="3">
        <f t="shared" si="159"/>
        <v>60.8</v>
      </c>
      <c r="H1701" s="3">
        <f t="shared" si="160"/>
        <v>66.92</v>
      </c>
      <c r="I1701" s="3">
        <f t="shared" si="161"/>
        <v>62.06</v>
      </c>
      <c r="J1701" s="3">
        <f t="shared" si="162"/>
        <v>62.06</v>
      </c>
      <c r="K1701" s="191">
        <v>19</v>
      </c>
      <c r="L1701" s="3">
        <v>16</v>
      </c>
      <c r="M1701" s="191">
        <v>19.399999999999999</v>
      </c>
      <c r="N1701" s="191">
        <v>16.7</v>
      </c>
      <c r="O1701" s="191">
        <v>16.7</v>
      </c>
    </row>
    <row r="1702" spans="2:15" ht="17.25" x14ac:dyDescent="0.35">
      <c r="B1702" s="172">
        <f t="shared" si="158"/>
        <v>1694</v>
      </c>
      <c r="C1702" s="173">
        <v>3</v>
      </c>
      <c r="D1702" s="173">
        <v>12</v>
      </c>
      <c r="E1702" s="174">
        <v>14</v>
      </c>
      <c r="F1702" s="3">
        <f t="shared" si="157"/>
        <v>62.6</v>
      </c>
      <c r="G1702" s="3">
        <f t="shared" si="159"/>
        <v>62.6</v>
      </c>
      <c r="H1702" s="3">
        <f t="shared" si="160"/>
        <v>68</v>
      </c>
      <c r="I1702" s="3">
        <f t="shared" si="161"/>
        <v>62.06</v>
      </c>
      <c r="J1702" s="3">
        <f t="shared" si="162"/>
        <v>64.039999999999992</v>
      </c>
      <c r="K1702" s="191">
        <v>17</v>
      </c>
      <c r="L1702" s="3">
        <v>17</v>
      </c>
      <c r="M1702" s="191">
        <v>20</v>
      </c>
      <c r="N1702" s="191">
        <v>16.7</v>
      </c>
      <c r="O1702" s="191">
        <v>17.8</v>
      </c>
    </row>
    <row r="1703" spans="2:15" ht="17.25" x14ac:dyDescent="0.35">
      <c r="B1703" s="172">
        <f t="shared" si="158"/>
        <v>1695</v>
      </c>
      <c r="C1703" s="173">
        <v>3</v>
      </c>
      <c r="D1703" s="173">
        <v>12</v>
      </c>
      <c r="E1703" s="174">
        <v>15</v>
      </c>
      <c r="F1703" s="3">
        <f t="shared" si="157"/>
        <v>64.400000000000006</v>
      </c>
      <c r="G1703" s="3">
        <f t="shared" si="159"/>
        <v>66.2</v>
      </c>
      <c r="H1703" s="3">
        <f t="shared" si="160"/>
        <v>69.080000000000013</v>
      </c>
      <c r="I1703" s="3">
        <f t="shared" si="161"/>
        <v>60.08</v>
      </c>
      <c r="J1703" s="3">
        <f t="shared" si="162"/>
        <v>68</v>
      </c>
      <c r="K1703" s="191">
        <v>18</v>
      </c>
      <c r="L1703" s="3">
        <v>19</v>
      </c>
      <c r="M1703" s="191">
        <v>20.6</v>
      </c>
      <c r="N1703" s="191">
        <v>15.6</v>
      </c>
      <c r="O1703" s="191">
        <v>20</v>
      </c>
    </row>
    <row r="1704" spans="2:15" ht="17.25" x14ac:dyDescent="0.35">
      <c r="B1704" s="172">
        <f t="shared" si="158"/>
        <v>1696</v>
      </c>
      <c r="C1704" s="173">
        <v>3</v>
      </c>
      <c r="D1704" s="173">
        <v>12</v>
      </c>
      <c r="E1704" s="174">
        <v>16</v>
      </c>
      <c r="F1704" s="3">
        <f t="shared" si="157"/>
        <v>64.400000000000006</v>
      </c>
      <c r="G1704" s="3">
        <f t="shared" si="159"/>
        <v>66.2</v>
      </c>
      <c r="H1704" s="3">
        <f t="shared" si="160"/>
        <v>68</v>
      </c>
      <c r="I1704" s="3">
        <f t="shared" si="161"/>
        <v>59</v>
      </c>
      <c r="J1704" s="3">
        <f t="shared" si="162"/>
        <v>66.92</v>
      </c>
      <c r="K1704" s="191">
        <v>18</v>
      </c>
      <c r="L1704" s="3">
        <v>19</v>
      </c>
      <c r="M1704" s="191">
        <v>20</v>
      </c>
      <c r="N1704" s="191">
        <v>15</v>
      </c>
      <c r="O1704" s="191">
        <v>19.399999999999999</v>
      </c>
    </row>
    <row r="1705" spans="2:15" ht="17.25" x14ac:dyDescent="0.35">
      <c r="B1705" s="172">
        <f t="shared" si="158"/>
        <v>1697</v>
      </c>
      <c r="C1705" s="173">
        <v>3</v>
      </c>
      <c r="D1705" s="173">
        <v>12</v>
      </c>
      <c r="E1705" s="174">
        <v>17</v>
      </c>
      <c r="F1705" s="3">
        <f t="shared" si="157"/>
        <v>64.400000000000006</v>
      </c>
      <c r="G1705" s="3">
        <f t="shared" si="159"/>
        <v>66.2</v>
      </c>
      <c r="H1705" s="3">
        <f t="shared" si="160"/>
        <v>68</v>
      </c>
      <c r="I1705" s="3">
        <f t="shared" si="161"/>
        <v>57.019999999999996</v>
      </c>
      <c r="J1705" s="3">
        <f t="shared" si="162"/>
        <v>69.080000000000013</v>
      </c>
      <c r="K1705" s="191">
        <v>18</v>
      </c>
      <c r="L1705" s="3">
        <v>19</v>
      </c>
      <c r="M1705" s="191">
        <v>20</v>
      </c>
      <c r="N1705" s="191">
        <v>13.9</v>
      </c>
      <c r="O1705" s="191">
        <v>20.6</v>
      </c>
    </row>
    <row r="1706" spans="2:15" ht="17.25" x14ac:dyDescent="0.35">
      <c r="B1706" s="172">
        <f t="shared" si="158"/>
        <v>1698</v>
      </c>
      <c r="C1706" s="173">
        <v>3</v>
      </c>
      <c r="D1706" s="173">
        <v>12</v>
      </c>
      <c r="E1706" s="174">
        <v>18</v>
      </c>
      <c r="F1706" s="3">
        <f t="shared" si="157"/>
        <v>60.8</v>
      </c>
      <c r="G1706" s="3">
        <f t="shared" si="159"/>
        <v>57.2</v>
      </c>
      <c r="H1706" s="3">
        <f t="shared" si="160"/>
        <v>64.039999999999992</v>
      </c>
      <c r="I1706" s="3">
        <f t="shared" si="161"/>
        <v>53.06</v>
      </c>
      <c r="J1706" s="3">
        <f t="shared" si="162"/>
        <v>64.94</v>
      </c>
      <c r="K1706" s="191">
        <v>16</v>
      </c>
      <c r="L1706" s="3">
        <v>14</v>
      </c>
      <c r="M1706" s="191">
        <v>17.8</v>
      </c>
      <c r="N1706" s="191">
        <v>11.7</v>
      </c>
      <c r="O1706" s="191">
        <v>18.3</v>
      </c>
    </row>
    <row r="1707" spans="2:15" ht="17.25" x14ac:dyDescent="0.35">
      <c r="B1707" s="172">
        <f t="shared" si="158"/>
        <v>1699</v>
      </c>
      <c r="C1707" s="173">
        <v>3</v>
      </c>
      <c r="D1707" s="173">
        <v>12</v>
      </c>
      <c r="E1707" s="174">
        <v>19</v>
      </c>
      <c r="F1707" s="3">
        <f t="shared" si="157"/>
        <v>53.6</v>
      </c>
      <c r="G1707" s="3">
        <f t="shared" si="159"/>
        <v>51.8</v>
      </c>
      <c r="H1707" s="3">
        <f t="shared" si="160"/>
        <v>62.96</v>
      </c>
      <c r="I1707" s="3">
        <f t="shared" si="161"/>
        <v>50</v>
      </c>
      <c r="J1707" s="3">
        <f t="shared" si="162"/>
        <v>57.92</v>
      </c>
      <c r="K1707" s="191">
        <v>12</v>
      </c>
      <c r="L1707" s="3">
        <v>11</v>
      </c>
      <c r="M1707" s="191">
        <v>17.2</v>
      </c>
      <c r="N1707" s="191">
        <v>10</v>
      </c>
      <c r="O1707" s="191">
        <v>14.4</v>
      </c>
    </row>
    <row r="1708" spans="2:15" ht="17.25" x14ac:dyDescent="0.35">
      <c r="B1708" s="172">
        <f t="shared" si="158"/>
        <v>1700</v>
      </c>
      <c r="C1708" s="173">
        <v>3</v>
      </c>
      <c r="D1708" s="173">
        <v>12</v>
      </c>
      <c r="E1708" s="174">
        <v>20</v>
      </c>
      <c r="F1708" s="3">
        <f t="shared" si="157"/>
        <v>50</v>
      </c>
      <c r="G1708" s="3">
        <f t="shared" si="159"/>
        <v>46.4</v>
      </c>
      <c r="H1708" s="3">
        <f t="shared" si="160"/>
        <v>62.96</v>
      </c>
      <c r="I1708" s="3">
        <f t="shared" si="161"/>
        <v>51.980000000000004</v>
      </c>
      <c r="J1708" s="3">
        <f t="shared" si="162"/>
        <v>53.06</v>
      </c>
      <c r="K1708" s="191">
        <v>10</v>
      </c>
      <c r="L1708" s="3">
        <v>8</v>
      </c>
      <c r="M1708" s="191">
        <v>17.2</v>
      </c>
      <c r="N1708" s="191">
        <v>11.1</v>
      </c>
      <c r="O1708" s="191">
        <v>11.7</v>
      </c>
    </row>
    <row r="1709" spans="2:15" ht="17.25" x14ac:dyDescent="0.35">
      <c r="B1709" s="172">
        <f t="shared" si="158"/>
        <v>1701</v>
      </c>
      <c r="C1709" s="173">
        <v>3</v>
      </c>
      <c r="D1709" s="173">
        <v>12</v>
      </c>
      <c r="E1709" s="174">
        <v>21</v>
      </c>
      <c r="F1709" s="3">
        <f t="shared" si="157"/>
        <v>44.6</v>
      </c>
      <c r="G1709" s="3">
        <f t="shared" si="159"/>
        <v>42.8</v>
      </c>
      <c r="H1709" s="3">
        <f t="shared" si="160"/>
        <v>60.08</v>
      </c>
      <c r="I1709" s="3">
        <f t="shared" si="161"/>
        <v>51.08</v>
      </c>
      <c r="J1709" s="3">
        <f t="shared" si="162"/>
        <v>50</v>
      </c>
      <c r="K1709" s="191">
        <v>7</v>
      </c>
      <c r="L1709" s="3">
        <v>6</v>
      </c>
      <c r="M1709" s="191">
        <v>15.6</v>
      </c>
      <c r="N1709" s="191">
        <v>10.6</v>
      </c>
      <c r="O1709" s="191">
        <v>10</v>
      </c>
    </row>
    <row r="1710" spans="2:15" ht="17.25" x14ac:dyDescent="0.35">
      <c r="B1710" s="172">
        <f t="shared" si="158"/>
        <v>1702</v>
      </c>
      <c r="C1710" s="173">
        <v>3</v>
      </c>
      <c r="D1710" s="173">
        <v>12</v>
      </c>
      <c r="E1710" s="174">
        <v>22</v>
      </c>
      <c r="F1710" s="3">
        <f t="shared" si="157"/>
        <v>46.4</v>
      </c>
      <c r="G1710" s="3">
        <f t="shared" si="159"/>
        <v>42.8</v>
      </c>
      <c r="H1710" s="3">
        <f t="shared" si="160"/>
        <v>57.92</v>
      </c>
      <c r="I1710" s="3">
        <f t="shared" si="161"/>
        <v>48.92</v>
      </c>
      <c r="J1710" s="3">
        <f t="shared" si="162"/>
        <v>50</v>
      </c>
      <c r="K1710" s="191">
        <v>8</v>
      </c>
      <c r="L1710" s="3">
        <v>6</v>
      </c>
      <c r="M1710" s="191">
        <v>14.4</v>
      </c>
      <c r="N1710" s="191">
        <v>9.4</v>
      </c>
      <c r="O1710" s="191">
        <v>10</v>
      </c>
    </row>
    <row r="1711" spans="2:15" ht="17.25" x14ac:dyDescent="0.35">
      <c r="B1711" s="172">
        <f t="shared" si="158"/>
        <v>1703</v>
      </c>
      <c r="C1711" s="173">
        <v>3</v>
      </c>
      <c r="D1711" s="173">
        <v>12</v>
      </c>
      <c r="E1711" s="174">
        <v>23</v>
      </c>
      <c r="F1711" s="3">
        <f t="shared" si="157"/>
        <v>44.6</v>
      </c>
      <c r="G1711" s="3">
        <f t="shared" si="159"/>
        <v>42.8</v>
      </c>
      <c r="H1711" s="3">
        <f t="shared" si="160"/>
        <v>55.94</v>
      </c>
      <c r="I1711" s="3">
        <f t="shared" si="161"/>
        <v>46.04</v>
      </c>
      <c r="J1711" s="3">
        <f t="shared" si="162"/>
        <v>44.06</v>
      </c>
      <c r="K1711" s="191">
        <v>7</v>
      </c>
      <c r="L1711" s="3">
        <v>6</v>
      </c>
      <c r="M1711" s="191">
        <v>13.3</v>
      </c>
      <c r="N1711" s="191">
        <v>7.8</v>
      </c>
      <c r="O1711" s="191">
        <v>6.7</v>
      </c>
    </row>
    <row r="1712" spans="2:15" ht="17.25" x14ac:dyDescent="0.35">
      <c r="B1712" s="172">
        <f t="shared" si="158"/>
        <v>1704</v>
      </c>
      <c r="C1712" s="173">
        <v>3</v>
      </c>
      <c r="D1712" s="173">
        <v>12</v>
      </c>
      <c r="E1712" s="174">
        <v>24</v>
      </c>
      <c r="F1712" s="3">
        <f t="shared" si="157"/>
        <v>44.6</v>
      </c>
      <c r="G1712" s="3">
        <f t="shared" si="159"/>
        <v>35.6</v>
      </c>
      <c r="H1712" s="3">
        <f t="shared" si="160"/>
        <v>53.96</v>
      </c>
      <c r="I1712" s="3">
        <f t="shared" si="161"/>
        <v>50</v>
      </c>
      <c r="J1712" s="3">
        <f t="shared" si="162"/>
        <v>39.92</v>
      </c>
      <c r="K1712" s="191">
        <v>7</v>
      </c>
      <c r="L1712" s="3">
        <v>2</v>
      </c>
      <c r="M1712" s="191">
        <v>12.2</v>
      </c>
      <c r="N1712" s="191">
        <v>10</v>
      </c>
      <c r="O1712" s="191">
        <v>4.4000000000000004</v>
      </c>
    </row>
    <row r="1713" spans="2:15" ht="17.25" x14ac:dyDescent="0.35">
      <c r="B1713" s="172">
        <f t="shared" si="158"/>
        <v>1705</v>
      </c>
      <c r="C1713" s="173">
        <v>3</v>
      </c>
      <c r="D1713" s="173">
        <v>13</v>
      </c>
      <c r="E1713" s="174">
        <v>1</v>
      </c>
      <c r="F1713" s="3">
        <f t="shared" si="157"/>
        <v>44.6</v>
      </c>
      <c r="G1713" s="3">
        <f t="shared" si="159"/>
        <v>35.6</v>
      </c>
      <c r="H1713" s="3">
        <f t="shared" si="160"/>
        <v>55.040000000000006</v>
      </c>
      <c r="I1713" s="3">
        <f t="shared" si="161"/>
        <v>48.019999999999996</v>
      </c>
      <c r="J1713" s="3">
        <f t="shared" si="162"/>
        <v>33.08</v>
      </c>
      <c r="K1713" s="191">
        <v>7</v>
      </c>
      <c r="L1713" s="3">
        <v>2</v>
      </c>
      <c r="M1713" s="191">
        <v>12.8</v>
      </c>
      <c r="N1713" s="191">
        <v>8.9</v>
      </c>
      <c r="O1713" s="191">
        <v>0.6</v>
      </c>
    </row>
    <row r="1714" spans="2:15" ht="17.25" x14ac:dyDescent="0.35">
      <c r="B1714" s="172">
        <f t="shared" si="158"/>
        <v>1706</v>
      </c>
      <c r="C1714" s="173">
        <v>3</v>
      </c>
      <c r="D1714" s="173">
        <v>13</v>
      </c>
      <c r="E1714" s="174">
        <v>2</v>
      </c>
      <c r="F1714" s="3">
        <f t="shared" si="157"/>
        <v>44.6</v>
      </c>
      <c r="G1714" s="3">
        <f t="shared" si="159"/>
        <v>33.799999999999997</v>
      </c>
      <c r="H1714" s="3">
        <f t="shared" si="160"/>
        <v>51.08</v>
      </c>
      <c r="I1714" s="3">
        <f t="shared" si="161"/>
        <v>46.94</v>
      </c>
      <c r="J1714" s="3">
        <f t="shared" si="162"/>
        <v>33.979999999999997</v>
      </c>
      <c r="K1714" s="191">
        <v>7</v>
      </c>
      <c r="L1714" s="3">
        <v>1</v>
      </c>
      <c r="M1714" s="191">
        <v>10.6</v>
      </c>
      <c r="N1714" s="191">
        <v>8.3000000000000007</v>
      </c>
      <c r="O1714" s="191">
        <v>1.1000000000000001</v>
      </c>
    </row>
    <row r="1715" spans="2:15" ht="17.25" x14ac:dyDescent="0.35">
      <c r="B1715" s="172">
        <f t="shared" si="158"/>
        <v>1707</v>
      </c>
      <c r="C1715" s="173">
        <v>3</v>
      </c>
      <c r="D1715" s="173">
        <v>13</v>
      </c>
      <c r="E1715" s="174">
        <v>3</v>
      </c>
      <c r="F1715" s="3">
        <f t="shared" si="157"/>
        <v>46.4</v>
      </c>
      <c r="G1715" s="3">
        <f t="shared" si="159"/>
        <v>32</v>
      </c>
      <c r="H1715" s="3">
        <f t="shared" si="160"/>
        <v>50</v>
      </c>
      <c r="I1715" s="3">
        <f t="shared" si="161"/>
        <v>44.06</v>
      </c>
      <c r="J1715" s="3">
        <f t="shared" si="162"/>
        <v>33.979999999999997</v>
      </c>
      <c r="K1715" s="191">
        <v>8</v>
      </c>
      <c r="L1715" s="3">
        <v>0</v>
      </c>
      <c r="M1715" s="191">
        <v>10</v>
      </c>
      <c r="N1715" s="191">
        <v>6.7</v>
      </c>
      <c r="O1715" s="191">
        <v>1.1000000000000001</v>
      </c>
    </row>
    <row r="1716" spans="2:15" ht="17.25" x14ac:dyDescent="0.35">
      <c r="B1716" s="172">
        <f t="shared" si="158"/>
        <v>1708</v>
      </c>
      <c r="C1716" s="173">
        <v>3</v>
      </c>
      <c r="D1716" s="173">
        <v>13</v>
      </c>
      <c r="E1716" s="174">
        <v>4</v>
      </c>
      <c r="F1716" s="3">
        <f t="shared" si="157"/>
        <v>44.6</v>
      </c>
      <c r="G1716" s="3">
        <f t="shared" si="159"/>
        <v>30.2</v>
      </c>
      <c r="H1716" s="3">
        <f t="shared" si="160"/>
        <v>51.08</v>
      </c>
      <c r="I1716" s="3">
        <f t="shared" si="161"/>
        <v>41</v>
      </c>
      <c r="J1716" s="3">
        <f t="shared" si="162"/>
        <v>35.06</v>
      </c>
      <c r="K1716" s="191">
        <v>7</v>
      </c>
      <c r="L1716" s="3">
        <v>-1</v>
      </c>
      <c r="M1716" s="191">
        <v>10.6</v>
      </c>
      <c r="N1716" s="191">
        <v>5</v>
      </c>
      <c r="O1716" s="191">
        <v>1.7</v>
      </c>
    </row>
    <row r="1717" spans="2:15" ht="17.25" x14ac:dyDescent="0.35">
      <c r="B1717" s="172">
        <f t="shared" si="158"/>
        <v>1709</v>
      </c>
      <c r="C1717" s="173">
        <v>3</v>
      </c>
      <c r="D1717" s="173">
        <v>13</v>
      </c>
      <c r="E1717" s="174">
        <v>5</v>
      </c>
      <c r="F1717" s="3">
        <f t="shared" si="157"/>
        <v>42.8</v>
      </c>
      <c r="G1717" s="3">
        <f t="shared" si="159"/>
        <v>35.6</v>
      </c>
      <c r="H1717" s="3">
        <f t="shared" si="160"/>
        <v>51.08</v>
      </c>
      <c r="I1717" s="3">
        <f t="shared" si="161"/>
        <v>46.04</v>
      </c>
      <c r="J1717" s="3">
        <f t="shared" si="162"/>
        <v>37.04</v>
      </c>
      <c r="K1717" s="191">
        <v>6</v>
      </c>
      <c r="L1717" s="3">
        <v>2</v>
      </c>
      <c r="M1717" s="191">
        <v>10.6</v>
      </c>
      <c r="N1717" s="191">
        <v>7.8</v>
      </c>
      <c r="O1717" s="191">
        <v>2.8</v>
      </c>
    </row>
    <row r="1718" spans="2:15" ht="17.25" x14ac:dyDescent="0.35">
      <c r="B1718" s="172">
        <f t="shared" si="158"/>
        <v>1710</v>
      </c>
      <c r="C1718" s="173">
        <v>3</v>
      </c>
      <c r="D1718" s="173">
        <v>13</v>
      </c>
      <c r="E1718" s="174">
        <v>6</v>
      </c>
      <c r="F1718" s="3">
        <f t="shared" si="157"/>
        <v>44.6</v>
      </c>
      <c r="G1718" s="3">
        <f t="shared" si="159"/>
        <v>33.799999999999997</v>
      </c>
      <c r="H1718" s="3">
        <f t="shared" si="160"/>
        <v>50</v>
      </c>
      <c r="I1718" s="3">
        <f t="shared" si="161"/>
        <v>44.96</v>
      </c>
      <c r="J1718" s="3">
        <f t="shared" si="162"/>
        <v>33.08</v>
      </c>
      <c r="K1718" s="191">
        <v>7</v>
      </c>
      <c r="L1718" s="3">
        <v>1</v>
      </c>
      <c r="M1718" s="191">
        <v>10</v>
      </c>
      <c r="N1718" s="191">
        <v>7.2</v>
      </c>
      <c r="O1718" s="191">
        <v>0.6</v>
      </c>
    </row>
    <row r="1719" spans="2:15" ht="17.25" x14ac:dyDescent="0.35">
      <c r="B1719" s="172">
        <f t="shared" si="158"/>
        <v>1711</v>
      </c>
      <c r="C1719" s="173">
        <v>3</v>
      </c>
      <c r="D1719" s="173">
        <v>13</v>
      </c>
      <c r="E1719" s="174">
        <v>7</v>
      </c>
      <c r="F1719" s="3">
        <f t="shared" si="157"/>
        <v>46.4</v>
      </c>
      <c r="G1719" s="3">
        <f t="shared" si="159"/>
        <v>35.6</v>
      </c>
      <c r="H1719" s="3">
        <f t="shared" si="160"/>
        <v>51.980000000000004</v>
      </c>
      <c r="I1719" s="3">
        <f t="shared" si="161"/>
        <v>44.06</v>
      </c>
      <c r="J1719" s="3">
        <f t="shared" si="162"/>
        <v>37.04</v>
      </c>
      <c r="K1719" s="191">
        <v>8</v>
      </c>
      <c r="L1719" s="3">
        <v>2</v>
      </c>
      <c r="M1719" s="191">
        <v>11.1</v>
      </c>
      <c r="N1719" s="191">
        <v>6.7</v>
      </c>
      <c r="O1719" s="191">
        <v>2.8</v>
      </c>
    </row>
    <row r="1720" spans="2:15" ht="17.25" x14ac:dyDescent="0.35">
      <c r="B1720" s="172">
        <f t="shared" si="158"/>
        <v>1712</v>
      </c>
      <c r="C1720" s="173">
        <v>3</v>
      </c>
      <c r="D1720" s="173">
        <v>13</v>
      </c>
      <c r="E1720" s="174">
        <v>8</v>
      </c>
      <c r="F1720" s="3">
        <f t="shared" si="157"/>
        <v>51.8</v>
      </c>
      <c r="G1720" s="3">
        <f t="shared" si="159"/>
        <v>44.6</v>
      </c>
      <c r="H1720" s="3">
        <f t="shared" si="160"/>
        <v>55.94</v>
      </c>
      <c r="I1720" s="3">
        <f t="shared" si="161"/>
        <v>46.04</v>
      </c>
      <c r="J1720" s="3">
        <f t="shared" si="162"/>
        <v>44.06</v>
      </c>
      <c r="K1720" s="191">
        <v>11</v>
      </c>
      <c r="L1720" s="3">
        <v>7</v>
      </c>
      <c r="M1720" s="191">
        <v>13.3</v>
      </c>
      <c r="N1720" s="191">
        <v>7.8</v>
      </c>
      <c r="O1720" s="191">
        <v>6.7</v>
      </c>
    </row>
    <row r="1721" spans="2:15" ht="17.25" x14ac:dyDescent="0.35">
      <c r="B1721" s="172">
        <f t="shared" si="158"/>
        <v>1713</v>
      </c>
      <c r="C1721" s="173">
        <v>3</v>
      </c>
      <c r="D1721" s="173">
        <v>13</v>
      </c>
      <c r="E1721" s="174">
        <v>9</v>
      </c>
      <c r="F1721" s="3">
        <f t="shared" si="157"/>
        <v>57.2</v>
      </c>
      <c r="G1721" s="3">
        <f t="shared" si="159"/>
        <v>55.400000000000006</v>
      </c>
      <c r="H1721" s="3">
        <f t="shared" si="160"/>
        <v>59</v>
      </c>
      <c r="I1721" s="3">
        <f t="shared" si="161"/>
        <v>48.92</v>
      </c>
      <c r="J1721" s="3">
        <f t="shared" si="162"/>
        <v>48.019999999999996</v>
      </c>
      <c r="K1721" s="191">
        <v>14</v>
      </c>
      <c r="L1721" s="3">
        <v>13</v>
      </c>
      <c r="M1721" s="191">
        <v>15</v>
      </c>
      <c r="N1721" s="191">
        <v>9.4</v>
      </c>
      <c r="O1721" s="191">
        <v>8.9</v>
      </c>
    </row>
    <row r="1722" spans="2:15" ht="17.25" x14ac:dyDescent="0.35">
      <c r="B1722" s="172">
        <f t="shared" si="158"/>
        <v>1714</v>
      </c>
      <c r="C1722" s="173">
        <v>3</v>
      </c>
      <c r="D1722" s="173">
        <v>13</v>
      </c>
      <c r="E1722" s="174">
        <v>10</v>
      </c>
      <c r="F1722" s="3">
        <f t="shared" si="157"/>
        <v>62.6</v>
      </c>
      <c r="G1722" s="3">
        <f t="shared" si="159"/>
        <v>64.400000000000006</v>
      </c>
      <c r="H1722" s="3">
        <f t="shared" si="160"/>
        <v>62.96</v>
      </c>
      <c r="I1722" s="3">
        <f t="shared" si="161"/>
        <v>48.92</v>
      </c>
      <c r="J1722" s="3">
        <f t="shared" si="162"/>
        <v>53.06</v>
      </c>
      <c r="K1722" s="191">
        <v>17</v>
      </c>
      <c r="L1722" s="3">
        <v>18</v>
      </c>
      <c r="M1722" s="191">
        <v>17.2</v>
      </c>
      <c r="N1722" s="191">
        <v>9.4</v>
      </c>
      <c r="O1722" s="191">
        <v>11.7</v>
      </c>
    </row>
    <row r="1723" spans="2:15" ht="17.25" x14ac:dyDescent="0.35">
      <c r="B1723" s="172">
        <f t="shared" si="158"/>
        <v>1715</v>
      </c>
      <c r="C1723" s="173">
        <v>3</v>
      </c>
      <c r="D1723" s="173">
        <v>13</v>
      </c>
      <c r="E1723" s="174">
        <v>11</v>
      </c>
      <c r="F1723" s="3">
        <f t="shared" si="157"/>
        <v>66.2</v>
      </c>
      <c r="G1723" s="3">
        <f t="shared" si="159"/>
        <v>62.6</v>
      </c>
      <c r="H1723" s="3">
        <f t="shared" si="160"/>
        <v>66.02</v>
      </c>
      <c r="I1723" s="3">
        <f t="shared" si="161"/>
        <v>51.08</v>
      </c>
      <c r="J1723" s="3">
        <f t="shared" si="162"/>
        <v>57.92</v>
      </c>
      <c r="K1723" s="191">
        <v>19</v>
      </c>
      <c r="L1723" s="3">
        <v>17</v>
      </c>
      <c r="M1723" s="191">
        <v>18.899999999999999</v>
      </c>
      <c r="N1723" s="191">
        <v>10.6</v>
      </c>
      <c r="O1723" s="191">
        <v>14.4</v>
      </c>
    </row>
    <row r="1724" spans="2:15" ht="17.25" x14ac:dyDescent="0.35">
      <c r="B1724" s="172">
        <f t="shared" si="158"/>
        <v>1716</v>
      </c>
      <c r="C1724" s="173">
        <v>3</v>
      </c>
      <c r="D1724" s="173">
        <v>13</v>
      </c>
      <c r="E1724" s="174">
        <v>12</v>
      </c>
      <c r="F1724" s="3">
        <f t="shared" si="157"/>
        <v>69.800000000000011</v>
      </c>
      <c r="G1724" s="3">
        <f t="shared" si="159"/>
        <v>59</v>
      </c>
      <c r="H1724" s="3">
        <f t="shared" si="160"/>
        <v>68</v>
      </c>
      <c r="I1724" s="3">
        <f t="shared" si="161"/>
        <v>48.92</v>
      </c>
      <c r="J1724" s="3">
        <f t="shared" si="162"/>
        <v>62.96</v>
      </c>
      <c r="K1724" s="191">
        <v>21</v>
      </c>
      <c r="L1724" s="3">
        <v>15</v>
      </c>
      <c r="M1724" s="191">
        <v>20</v>
      </c>
      <c r="N1724" s="191">
        <v>9.4</v>
      </c>
      <c r="O1724" s="191">
        <v>17.2</v>
      </c>
    </row>
    <row r="1725" spans="2:15" ht="17.25" x14ac:dyDescent="0.35">
      <c r="B1725" s="172">
        <f t="shared" si="158"/>
        <v>1717</v>
      </c>
      <c r="C1725" s="173">
        <v>3</v>
      </c>
      <c r="D1725" s="173">
        <v>13</v>
      </c>
      <c r="E1725" s="174">
        <v>13</v>
      </c>
      <c r="F1725" s="3">
        <f t="shared" si="157"/>
        <v>71.599999999999994</v>
      </c>
      <c r="G1725" s="3">
        <f t="shared" si="159"/>
        <v>59</v>
      </c>
      <c r="H1725" s="3">
        <f t="shared" si="160"/>
        <v>69.080000000000013</v>
      </c>
      <c r="I1725" s="3">
        <f t="shared" si="161"/>
        <v>48.019999999999996</v>
      </c>
      <c r="J1725" s="3">
        <f t="shared" si="162"/>
        <v>66.02</v>
      </c>
      <c r="K1725" s="191">
        <v>22</v>
      </c>
      <c r="L1725" s="3">
        <v>15</v>
      </c>
      <c r="M1725" s="191">
        <v>20.6</v>
      </c>
      <c r="N1725" s="191">
        <v>8.9</v>
      </c>
      <c r="O1725" s="191">
        <v>18.899999999999999</v>
      </c>
    </row>
    <row r="1726" spans="2:15" ht="17.25" x14ac:dyDescent="0.35">
      <c r="B1726" s="172">
        <f t="shared" si="158"/>
        <v>1718</v>
      </c>
      <c r="C1726" s="173">
        <v>3</v>
      </c>
      <c r="D1726" s="173">
        <v>13</v>
      </c>
      <c r="E1726" s="174">
        <v>14</v>
      </c>
      <c r="F1726" s="3">
        <f t="shared" si="157"/>
        <v>73.400000000000006</v>
      </c>
      <c r="G1726" s="3">
        <f t="shared" si="159"/>
        <v>57.2</v>
      </c>
      <c r="H1726" s="3">
        <f t="shared" si="160"/>
        <v>71.06</v>
      </c>
      <c r="I1726" s="3">
        <f t="shared" si="161"/>
        <v>44.06</v>
      </c>
      <c r="J1726" s="3">
        <f t="shared" si="162"/>
        <v>69.080000000000013</v>
      </c>
      <c r="K1726" s="191">
        <v>23</v>
      </c>
      <c r="L1726" s="3">
        <v>14</v>
      </c>
      <c r="M1726" s="191">
        <v>21.7</v>
      </c>
      <c r="N1726" s="191">
        <v>6.7</v>
      </c>
      <c r="O1726" s="191">
        <v>20.6</v>
      </c>
    </row>
    <row r="1727" spans="2:15" ht="17.25" x14ac:dyDescent="0.35">
      <c r="B1727" s="172">
        <f t="shared" si="158"/>
        <v>1719</v>
      </c>
      <c r="C1727" s="173">
        <v>3</v>
      </c>
      <c r="D1727" s="173">
        <v>13</v>
      </c>
      <c r="E1727" s="174">
        <v>15</v>
      </c>
      <c r="F1727" s="3">
        <f t="shared" si="157"/>
        <v>73.400000000000006</v>
      </c>
      <c r="G1727" s="3">
        <f t="shared" si="159"/>
        <v>55.400000000000006</v>
      </c>
      <c r="H1727" s="3">
        <f t="shared" si="160"/>
        <v>71.960000000000008</v>
      </c>
      <c r="I1727" s="3">
        <f t="shared" si="161"/>
        <v>46.04</v>
      </c>
      <c r="J1727" s="3">
        <f t="shared" si="162"/>
        <v>71.06</v>
      </c>
      <c r="K1727" s="191">
        <v>23</v>
      </c>
      <c r="L1727" s="3">
        <v>13</v>
      </c>
      <c r="M1727" s="191">
        <v>22.2</v>
      </c>
      <c r="N1727" s="191">
        <v>7.8</v>
      </c>
      <c r="O1727" s="191">
        <v>21.7</v>
      </c>
    </row>
    <row r="1728" spans="2:15" ht="17.25" x14ac:dyDescent="0.35">
      <c r="B1728" s="172">
        <f t="shared" si="158"/>
        <v>1720</v>
      </c>
      <c r="C1728" s="173">
        <v>3</v>
      </c>
      <c r="D1728" s="173">
        <v>13</v>
      </c>
      <c r="E1728" s="174">
        <v>16</v>
      </c>
      <c r="F1728" s="3">
        <f t="shared" si="157"/>
        <v>73.400000000000006</v>
      </c>
      <c r="G1728" s="3">
        <f t="shared" si="159"/>
        <v>51.8</v>
      </c>
      <c r="H1728" s="3">
        <f t="shared" si="160"/>
        <v>73.039999999999992</v>
      </c>
      <c r="I1728" s="3">
        <f t="shared" si="161"/>
        <v>46.94</v>
      </c>
      <c r="J1728" s="3">
        <f t="shared" si="162"/>
        <v>66.92</v>
      </c>
      <c r="K1728" s="191">
        <v>23</v>
      </c>
      <c r="L1728" s="3">
        <v>11</v>
      </c>
      <c r="M1728" s="191">
        <v>22.8</v>
      </c>
      <c r="N1728" s="191">
        <v>8.3000000000000007</v>
      </c>
      <c r="O1728" s="191">
        <v>19.399999999999999</v>
      </c>
    </row>
    <row r="1729" spans="2:15" ht="17.25" x14ac:dyDescent="0.35">
      <c r="B1729" s="172">
        <f t="shared" si="158"/>
        <v>1721</v>
      </c>
      <c r="C1729" s="173">
        <v>3</v>
      </c>
      <c r="D1729" s="173">
        <v>13</v>
      </c>
      <c r="E1729" s="174">
        <v>17</v>
      </c>
      <c r="F1729" s="3">
        <f t="shared" si="157"/>
        <v>71.599999999999994</v>
      </c>
      <c r="G1729" s="3">
        <f t="shared" si="159"/>
        <v>48.2</v>
      </c>
      <c r="H1729" s="3">
        <f t="shared" si="160"/>
        <v>73.039999999999992</v>
      </c>
      <c r="I1729" s="3">
        <f t="shared" si="161"/>
        <v>46.94</v>
      </c>
      <c r="J1729" s="3">
        <f t="shared" si="162"/>
        <v>68</v>
      </c>
      <c r="K1729" s="191">
        <v>22</v>
      </c>
      <c r="L1729" s="3">
        <v>9</v>
      </c>
      <c r="M1729" s="191">
        <v>22.8</v>
      </c>
      <c r="N1729" s="191">
        <v>8.3000000000000007</v>
      </c>
      <c r="O1729" s="191">
        <v>20</v>
      </c>
    </row>
    <row r="1730" spans="2:15" ht="17.25" x14ac:dyDescent="0.35">
      <c r="B1730" s="172">
        <f t="shared" si="158"/>
        <v>1722</v>
      </c>
      <c r="C1730" s="173">
        <v>3</v>
      </c>
      <c r="D1730" s="173">
        <v>13</v>
      </c>
      <c r="E1730" s="174">
        <v>18</v>
      </c>
      <c r="F1730" s="3">
        <f t="shared" si="157"/>
        <v>64.400000000000006</v>
      </c>
      <c r="G1730" s="3">
        <f t="shared" si="159"/>
        <v>44.6</v>
      </c>
      <c r="H1730" s="3">
        <f t="shared" si="160"/>
        <v>69.080000000000013</v>
      </c>
      <c r="I1730" s="3">
        <f t="shared" si="161"/>
        <v>46.04</v>
      </c>
      <c r="J1730" s="3">
        <f t="shared" si="162"/>
        <v>64.039999999999992</v>
      </c>
      <c r="K1730" s="191">
        <v>18</v>
      </c>
      <c r="L1730" s="3">
        <v>7</v>
      </c>
      <c r="M1730" s="191">
        <v>20.6</v>
      </c>
      <c r="N1730" s="191">
        <v>7.8</v>
      </c>
      <c r="O1730" s="191">
        <v>17.8</v>
      </c>
    </row>
    <row r="1731" spans="2:15" ht="17.25" x14ac:dyDescent="0.35">
      <c r="B1731" s="172">
        <f t="shared" si="158"/>
        <v>1723</v>
      </c>
      <c r="C1731" s="173">
        <v>3</v>
      </c>
      <c r="D1731" s="173">
        <v>13</v>
      </c>
      <c r="E1731" s="174">
        <v>19</v>
      </c>
      <c r="F1731" s="3">
        <f t="shared" si="157"/>
        <v>57.2</v>
      </c>
      <c r="G1731" s="3">
        <f t="shared" si="159"/>
        <v>42.8</v>
      </c>
      <c r="H1731" s="3">
        <f t="shared" si="160"/>
        <v>66.92</v>
      </c>
      <c r="I1731" s="3">
        <f t="shared" si="161"/>
        <v>44.96</v>
      </c>
      <c r="J1731" s="3">
        <f t="shared" si="162"/>
        <v>62.06</v>
      </c>
      <c r="K1731" s="191">
        <v>14</v>
      </c>
      <c r="L1731" s="3">
        <v>6</v>
      </c>
      <c r="M1731" s="191">
        <v>19.399999999999999</v>
      </c>
      <c r="N1731" s="191">
        <v>7.2</v>
      </c>
      <c r="O1731" s="191">
        <v>16.7</v>
      </c>
    </row>
    <row r="1732" spans="2:15" ht="17.25" x14ac:dyDescent="0.35">
      <c r="B1732" s="172">
        <f t="shared" si="158"/>
        <v>1724</v>
      </c>
      <c r="C1732" s="173">
        <v>3</v>
      </c>
      <c r="D1732" s="173">
        <v>13</v>
      </c>
      <c r="E1732" s="174">
        <v>20</v>
      </c>
      <c r="F1732" s="3">
        <f t="shared" si="157"/>
        <v>55.400000000000006</v>
      </c>
      <c r="G1732" s="3">
        <f t="shared" si="159"/>
        <v>41</v>
      </c>
      <c r="H1732" s="3">
        <f t="shared" si="160"/>
        <v>64.94</v>
      </c>
      <c r="I1732" s="3">
        <f t="shared" si="161"/>
        <v>42.08</v>
      </c>
      <c r="J1732" s="3">
        <f t="shared" si="162"/>
        <v>60.08</v>
      </c>
      <c r="K1732" s="191">
        <v>13</v>
      </c>
      <c r="L1732" s="3">
        <v>5</v>
      </c>
      <c r="M1732" s="191">
        <v>18.3</v>
      </c>
      <c r="N1732" s="191">
        <v>5.6</v>
      </c>
      <c r="O1732" s="191">
        <v>15.6</v>
      </c>
    </row>
    <row r="1733" spans="2:15" ht="17.25" x14ac:dyDescent="0.35">
      <c r="B1733" s="172">
        <f t="shared" si="158"/>
        <v>1725</v>
      </c>
      <c r="C1733" s="173">
        <v>3</v>
      </c>
      <c r="D1733" s="173">
        <v>13</v>
      </c>
      <c r="E1733" s="174">
        <v>21</v>
      </c>
      <c r="F1733" s="3">
        <f t="shared" si="157"/>
        <v>51.8</v>
      </c>
      <c r="G1733" s="3">
        <f t="shared" si="159"/>
        <v>41</v>
      </c>
      <c r="H1733" s="3">
        <f t="shared" si="160"/>
        <v>62.06</v>
      </c>
      <c r="I1733" s="3">
        <f t="shared" si="161"/>
        <v>37.94</v>
      </c>
      <c r="J1733" s="3">
        <f t="shared" si="162"/>
        <v>53.06</v>
      </c>
      <c r="K1733" s="191">
        <v>11</v>
      </c>
      <c r="L1733" s="3">
        <v>5</v>
      </c>
      <c r="M1733" s="191">
        <v>16.7</v>
      </c>
      <c r="N1733" s="191">
        <v>3.3</v>
      </c>
      <c r="O1733" s="191">
        <v>11.7</v>
      </c>
    </row>
    <row r="1734" spans="2:15" ht="17.25" x14ac:dyDescent="0.35">
      <c r="B1734" s="172">
        <f t="shared" si="158"/>
        <v>1726</v>
      </c>
      <c r="C1734" s="173">
        <v>3</v>
      </c>
      <c r="D1734" s="173">
        <v>13</v>
      </c>
      <c r="E1734" s="174">
        <v>22</v>
      </c>
      <c r="F1734" s="3">
        <f t="shared" si="157"/>
        <v>50</v>
      </c>
      <c r="G1734" s="3">
        <f t="shared" si="159"/>
        <v>39.200000000000003</v>
      </c>
      <c r="H1734" s="3">
        <f t="shared" si="160"/>
        <v>60.980000000000004</v>
      </c>
      <c r="I1734" s="3">
        <f t="shared" si="161"/>
        <v>39.92</v>
      </c>
      <c r="J1734" s="3">
        <f t="shared" si="162"/>
        <v>55.040000000000006</v>
      </c>
      <c r="K1734" s="191">
        <v>10</v>
      </c>
      <c r="L1734" s="3">
        <v>4</v>
      </c>
      <c r="M1734" s="191">
        <v>16.100000000000001</v>
      </c>
      <c r="N1734" s="191">
        <v>4.4000000000000004</v>
      </c>
      <c r="O1734" s="191">
        <v>12.8</v>
      </c>
    </row>
    <row r="1735" spans="2:15" ht="17.25" x14ac:dyDescent="0.35">
      <c r="B1735" s="172">
        <f t="shared" si="158"/>
        <v>1727</v>
      </c>
      <c r="C1735" s="173">
        <v>3</v>
      </c>
      <c r="D1735" s="173">
        <v>13</v>
      </c>
      <c r="E1735" s="174">
        <v>23</v>
      </c>
      <c r="F1735" s="3">
        <f t="shared" si="157"/>
        <v>51.8</v>
      </c>
      <c r="G1735" s="3">
        <f t="shared" si="159"/>
        <v>39.200000000000003</v>
      </c>
      <c r="H1735" s="3">
        <f t="shared" si="160"/>
        <v>60.980000000000004</v>
      </c>
      <c r="I1735" s="3">
        <f t="shared" si="161"/>
        <v>37.04</v>
      </c>
      <c r="J1735" s="3">
        <f t="shared" si="162"/>
        <v>53.96</v>
      </c>
      <c r="K1735" s="191">
        <v>11</v>
      </c>
      <c r="L1735" s="3">
        <v>4</v>
      </c>
      <c r="M1735" s="191">
        <v>16.100000000000001</v>
      </c>
      <c r="N1735" s="191">
        <v>2.8</v>
      </c>
      <c r="O1735" s="191">
        <v>12.2</v>
      </c>
    </row>
    <row r="1736" spans="2:15" ht="17.25" x14ac:dyDescent="0.35">
      <c r="B1736" s="172">
        <f t="shared" si="158"/>
        <v>1728</v>
      </c>
      <c r="C1736" s="173">
        <v>3</v>
      </c>
      <c r="D1736" s="173">
        <v>13</v>
      </c>
      <c r="E1736" s="174">
        <v>24</v>
      </c>
      <c r="F1736" s="3">
        <f t="shared" si="157"/>
        <v>46.4</v>
      </c>
      <c r="G1736" s="3">
        <f t="shared" si="159"/>
        <v>37.4</v>
      </c>
      <c r="H1736" s="3">
        <f t="shared" si="160"/>
        <v>60.08</v>
      </c>
      <c r="I1736" s="3">
        <f t="shared" si="161"/>
        <v>35.06</v>
      </c>
      <c r="J1736" s="3">
        <f t="shared" si="162"/>
        <v>51.08</v>
      </c>
      <c r="K1736" s="191">
        <v>8</v>
      </c>
      <c r="L1736" s="3">
        <v>3</v>
      </c>
      <c r="M1736" s="191">
        <v>15.6</v>
      </c>
      <c r="N1736" s="191">
        <v>1.7</v>
      </c>
      <c r="O1736" s="191">
        <v>10.6</v>
      </c>
    </row>
    <row r="1737" spans="2:15" ht="17.25" x14ac:dyDescent="0.35">
      <c r="B1737" s="172">
        <f t="shared" si="158"/>
        <v>1729</v>
      </c>
      <c r="C1737" s="173">
        <v>3</v>
      </c>
      <c r="D1737" s="173">
        <v>14</v>
      </c>
      <c r="E1737" s="174">
        <v>1</v>
      </c>
      <c r="F1737" s="3">
        <f t="shared" si="157"/>
        <v>48.2</v>
      </c>
      <c r="G1737" s="3">
        <f t="shared" si="159"/>
        <v>33.799999999999997</v>
      </c>
      <c r="H1737" s="3">
        <f t="shared" si="160"/>
        <v>57.92</v>
      </c>
      <c r="I1737" s="3">
        <f t="shared" si="161"/>
        <v>32</v>
      </c>
      <c r="J1737" s="3">
        <f t="shared" si="162"/>
        <v>48.019999999999996</v>
      </c>
      <c r="K1737" s="191">
        <v>9</v>
      </c>
      <c r="L1737" s="3">
        <v>1</v>
      </c>
      <c r="M1737" s="191">
        <v>14.4</v>
      </c>
      <c r="N1737" s="191">
        <v>0</v>
      </c>
      <c r="O1737" s="191">
        <v>8.9</v>
      </c>
    </row>
    <row r="1738" spans="2:15" ht="17.25" x14ac:dyDescent="0.35">
      <c r="B1738" s="172">
        <f t="shared" si="158"/>
        <v>1730</v>
      </c>
      <c r="C1738" s="173">
        <v>3</v>
      </c>
      <c r="D1738" s="173">
        <v>14</v>
      </c>
      <c r="E1738" s="174">
        <v>2</v>
      </c>
      <c r="F1738" s="3">
        <f t="shared" ref="F1738:F1801" si="163">(9/5)*K1738+32</f>
        <v>46.4</v>
      </c>
      <c r="G1738" s="3">
        <f t="shared" si="159"/>
        <v>30.2</v>
      </c>
      <c r="H1738" s="3">
        <f t="shared" si="160"/>
        <v>59</v>
      </c>
      <c r="I1738" s="3">
        <f t="shared" si="161"/>
        <v>30.92</v>
      </c>
      <c r="J1738" s="3">
        <f t="shared" si="162"/>
        <v>48.019999999999996</v>
      </c>
      <c r="K1738" s="191">
        <v>8</v>
      </c>
      <c r="L1738" s="3">
        <v>-1</v>
      </c>
      <c r="M1738" s="191">
        <v>15</v>
      </c>
      <c r="N1738" s="191">
        <v>-0.6</v>
      </c>
      <c r="O1738" s="191">
        <v>8.9</v>
      </c>
    </row>
    <row r="1739" spans="2:15" ht="17.25" x14ac:dyDescent="0.35">
      <c r="B1739" s="172">
        <f t="shared" ref="B1739:B1802" si="164">B1738+1</f>
        <v>1731</v>
      </c>
      <c r="C1739" s="173">
        <v>3</v>
      </c>
      <c r="D1739" s="173">
        <v>14</v>
      </c>
      <c r="E1739" s="174">
        <v>3</v>
      </c>
      <c r="F1739" s="3">
        <f t="shared" si="163"/>
        <v>46.4</v>
      </c>
      <c r="G1739" s="3">
        <f t="shared" si="159"/>
        <v>26.6</v>
      </c>
      <c r="H1739" s="3">
        <f t="shared" si="160"/>
        <v>57.92</v>
      </c>
      <c r="I1739" s="3">
        <f t="shared" si="161"/>
        <v>30.92</v>
      </c>
      <c r="J1739" s="3">
        <f t="shared" si="162"/>
        <v>44.96</v>
      </c>
      <c r="K1739" s="191">
        <v>8</v>
      </c>
      <c r="L1739" s="3">
        <v>-3</v>
      </c>
      <c r="M1739" s="191">
        <v>14.4</v>
      </c>
      <c r="N1739" s="191">
        <v>-0.6</v>
      </c>
      <c r="O1739" s="191">
        <v>7.2</v>
      </c>
    </row>
    <row r="1740" spans="2:15" ht="17.25" x14ac:dyDescent="0.35">
      <c r="B1740" s="172">
        <f t="shared" si="164"/>
        <v>1732</v>
      </c>
      <c r="C1740" s="173">
        <v>3</v>
      </c>
      <c r="D1740" s="173">
        <v>14</v>
      </c>
      <c r="E1740" s="174">
        <v>4</v>
      </c>
      <c r="F1740" s="3">
        <f t="shared" si="163"/>
        <v>44.6</v>
      </c>
      <c r="G1740" s="3">
        <f t="shared" si="159"/>
        <v>24.8</v>
      </c>
      <c r="H1740" s="3">
        <f t="shared" si="160"/>
        <v>57.92</v>
      </c>
      <c r="I1740" s="3">
        <f t="shared" si="161"/>
        <v>30.02</v>
      </c>
      <c r="J1740" s="3">
        <f t="shared" si="162"/>
        <v>44.96</v>
      </c>
      <c r="K1740" s="191">
        <v>7</v>
      </c>
      <c r="L1740" s="3">
        <v>-4</v>
      </c>
      <c r="M1740" s="191">
        <v>14.4</v>
      </c>
      <c r="N1740" s="191">
        <v>-1.1000000000000001</v>
      </c>
      <c r="O1740" s="191">
        <v>7.2</v>
      </c>
    </row>
    <row r="1741" spans="2:15" ht="17.25" x14ac:dyDescent="0.35">
      <c r="B1741" s="172">
        <f t="shared" si="164"/>
        <v>1733</v>
      </c>
      <c r="C1741" s="173">
        <v>3</v>
      </c>
      <c r="D1741" s="173">
        <v>14</v>
      </c>
      <c r="E1741" s="174">
        <v>5</v>
      </c>
      <c r="F1741" s="3">
        <f t="shared" si="163"/>
        <v>48.2</v>
      </c>
      <c r="G1741" s="3">
        <f t="shared" si="159"/>
        <v>23</v>
      </c>
      <c r="H1741" s="3">
        <f t="shared" si="160"/>
        <v>57.92</v>
      </c>
      <c r="I1741" s="3">
        <f t="shared" si="161"/>
        <v>30.02</v>
      </c>
      <c r="J1741" s="3">
        <f t="shared" si="162"/>
        <v>42.980000000000004</v>
      </c>
      <c r="K1741" s="191">
        <v>9</v>
      </c>
      <c r="L1741" s="3">
        <v>-5</v>
      </c>
      <c r="M1741" s="191">
        <v>14.4</v>
      </c>
      <c r="N1741" s="191">
        <v>-1.1000000000000001</v>
      </c>
      <c r="O1741" s="191">
        <v>6.1</v>
      </c>
    </row>
    <row r="1742" spans="2:15" ht="17.25" x14ac:dyDescent="0.35">
      <c r="B1742" s="172">
        <f t="shared" si="164"/>
        <v>1734</v>
      </c>
      <c r="C1742" s="173">
        <v>3</v>
      </c>
      <c r="D1742" s="173">
        <v>14</v>
      </c>
      <c r="E1742" s="174">
        <v>6</v>
      </c>
      <c r="F1742" s="3">
        <f t="shared" si="163"/>
        <v>44.6</v>
      </c>
      <c r="G1742" s="3">
        <f t="shared" si="159"/>
        <v>23</v>
      </c>
      <c r="H1742" s="3">
        <f t="shared" si="160"/>
        <v>57.92</v>
      </c>
      <c r="I1742" s="3">
        <f t="shared" si="161"/>
        <v>28.94</v>
      </c>
      <c r="J1742" s="3">
        <f t="shared" si="162"/>
        <v>42.08</v>
      </c>
      <c r="K1742" s="191">
        <v>7</v>
      </c>
      <c r="L1742" s="3">
        <v>-5</v>
      </c>
      <c r="M1742" s="191">
        <v>14.4</v>
      </c>
      <c r="N1742" s="191">
        <v>-1.7</v>
      </c>
      <c r="O1742" s="191">
        <v>5.6</v>
      </c>
    </row>
    <row r="1743" spans="2:15" ht="17.25" x14ac:dyDescent="0.35">
      <c r="B1743" s="172">
        <f t="shared" si="164"/>
        <v>1735</v>
      </c>
      <c r="C1743" s="173">
        <v>3</v>
      </c>
      <c r="D1743" s="173">
        <v>14</v>
      </c>
      <c r="E1743" s="174">
        <v>7</v>
      </c>
      <c r="F1743" s="3">
        <f t="shared" si="163"/>
        <v>48.2</v>
      </c>
      <c r="G1743" s="3">
        <f t="shared" si="159"/>
        <v>24.8</v>
      </c>
      <c r="H1743" s="3">
        <f t="shared" si="160"/>
        <v>57.92</v>
      </c>
      <c r="I1743" s="3">
        <f t="shared" si="161"/>
        <v>30.92</v>
      </c>
      <c r="J1743" s="3">
        <f t="shared" si="162"/>
        <v>41</v>
      </c>
      <c r="K1743" s="191">
        <v>9</v>
      </c>
      <c r="L1743" s="3">
        <v>-4</v>
      </c>
      <c r="M1743" s="191">
        <v>14.4</v>
      </c>
      <c r="N1743" s="191">
        <v>-0.6</v>
      </c>
      <c r="O1743" s="191">
        <v>5</v>
      </c>
    </row>
    <row r="1744" spans="2:15" ht="17.25" x14ac:dyDescent="0.35">
      <c r="B1744" s="172">
        <f t="shared" si="164"/>
        <v>1736</v>
      </c>
      <c r="C1744" s="173">
        <v>3</v>
      </c>
      <c r="D1744" s="173">
        <v>14</v>
      </c>
      <c r="E1744" s="174">
        <v>8</v>
      </c>
      <c r="F1744" s="3">
        <f t="shared" si="163"/>
        <v>57.2</v>
      </c>
      <c r="G1744" s="3">
        <f t="shared" si="159"/>
        <v>32</v>
      </c>
      <c r="H1744" s="3">
        <f t="shared" si="160"/>
        <v>57.019999999999996</v>
      </c>
      <c r="I1744" s="3">
        <f t="shared" si="161"/>
        <v>35.96</v>
      </c>
      <c r="J1744" s="3">
        <f t="shared" si="162"/>
        <v>44.06</v>
      </c>
      <c r="K1744" s="191">
        <v>14</v>
      </c>
      <c r="L1744" s="3">
        <v>0</v>
      </c>
      <c r="M1744" s="191">
        <v>13.9</v>
      </c>
      <c r="N1744" s="191">
        <v>2.2000000000000002</v>
      </c>
      <c r="O1744" s="191">
        <v>6.7</v>
      </c>
    </row>
    <row r="1745" spans="2:15" ht="17.25" x14ac:dyDescent="0.35">
      <c r="B1745" s="172">
        <f t="shared" si="164"/>
        <v>1737</v>
      </c>
      <c r="C1745" s="173">
        <v>3</v>
      </c>
      <c r="D1745" s="173">
        <v>14</v>
      </c>
      <c r="E1745" s="174">
        <v>9</v>
      </c>
      <c r="F1745" s="3">
        <f t="shared" si="163"/>
        <v>64.400000000000006</v>
      </c>
      <c r="G1745" s="3">
        <f t="shared" si="159"/>
        <v>37.4</v>
      </c>
      <c r="H1745" s="3">
        <f t="shared" si="160"/>
        <v>59</v>
      </c>
      <c r="I1745" s="3">
        <f t="shared" si="161"/>
        <v>42.08</v>
      </c>
      <c r="J1745" s="3">
        <f t="shared" si="162"/>
        <v>46.94</v>
      </c>
      <c r="K1745" s="191">
        <v>18</v>
      </c>
      <c r="L1745" s="3">
        <v>3</v>
      </c>
      <c r="M1745" s="191">
        <v>15</v>
      </c>
      <c r="N1745" s="191">
        <v>5.6</v>
      </c>
      <c r="O1745" s="191">
        <v>8.3000000000000007</v>
      </c>
    </row>
    <row r="1746" spans="2:15" ht="17.25" x14ac:dyDescent="0.35">
      <c r="B1746" s="172">
        <f t="shared" si="164"/>
        <v>1738</v>
      </c>
      <c r="C1746" s="173">
        <v>3</v>
      </c>
      <c r="D1746" s="173">
        <v>14</v>
      </c>
      <c r="E1746" s="174">
        <v>10</v>
      </c>
      <c r="F1746" s="3">
        <f t="shared" si="163"/>
        <v>69.800000000000011</v>
      </c>
      <c r="G1746" s="3">
        <f t="shared" si="159"/>
        <v>42.8</v>
      </c>
      <c r="H1746" s="3">
        <f t="shared" si="160"/>
        <v>60.08</v>
      </c>
      <c r="I1746" s="3">
        <f t="shared" si="161"/>
        <v>48.92</v>
      </c>
      <c r="J1746" s="3">
        <f t="shared" si="162"/>
        <v>51.08</v>
      </c>
      <c r="K1746" s="191">
        <v>21</v>
      </c>
      <c r="L1746" s="3">
        <v>6</v>
      </c>
      <c r="M1746" s="191">
        <v>15.6</v>
      </c>
      <c r="N1746" s="191">
        <v>9.4</v>
      </c>
      <c r="O1746" s="191">
        <v>10.6</v>
      </c>
    </row>
    <row r="1747" spans="2:15" ht="17.25" x14ac:dyDescent="0.35">
      <c r="B1747" s="172">
        <f t="shared" si="164"/>
        <v>1739</v>
      </c>
      <c r="C1747" s="173">
        <v>3</v>
      </c>
      <c r="D1747" s="173">
        <v>14</v>
      </c>
      <c r="E1747" s="174">
        <v>11</v>
      </c>
      <c r="F1747" s="3">
        <f t="shared" si="163"/>
        <v>69.800000000000011</v>
      </c>
      <c r="G1747" s="3">
        <f t="shared" si="159"/>
        <v>46.4</v>
      </c>
      <c r="H1747" s="3">
        <f t="shared" si="160"/>
        <v>62.96</v>
      </c>
      <c r="I1747" s="3">
        <f t="shared" si="161"/>
        <v>53.06</v>
      </c>
      <c r="J1747" s="3">
        <f t="shared" si="162"/>
        <v>55.94</v>
      </c>
      <c r="K1747" s="191">
        <v>21</v>
      </c>
      <c r="L1747" s="3">
        <v>8</v>
      </c>
      <c r="M1747" s="191">
        <v>17.2</v>
      </c>
      <c r="N1747" s="191">
        <v>11.7</v>
      </c>
      <c r="O1747" s="191">
        <v>13.3</v>
      </c>
    </row>
    <row r="1748" spans="2:15" ht="17.25" x14ac:dyDescent="0.35">
      <c r="B1748" s="172">
        <f t="shared" si="164"/>
        <v>1740</v>
      </c>
      <c r="C1748" s="173">
        <v>3</v>
      </c>
      <c r="D1748" s="173">
        <v>14</v>
      </c>
      <c r="E1748" s="174">
        <v>12</v>
      </c>
      <c r="F1748" s="3">
        <f t="shared" si="163"/>
        <v>71.599999999999994</v>
      </c>
      <c r="G1748" s="3">
        <f t="shared" si="159"/>
        <v>48.2</v>
      </c>
      <c r="H1748" s="3">
        <f t="shared" si="160"/>
        <v>57.92</v>
      </c>
      <c r="I1748" s="3">
        <f t="shared" si="161"/>
        <v>57.019999999999996</v>
      </c>
      <c r="J1748" s="3">
        <f t="shared" si="162"/>
        <v>60.980000000000004</v>
      </c>
      <c r="K1748" s="191">
        <v>22</v>
      </c>
      <c r="L1748" s="3">
        <v>9</v>
      </c>
      <c r="M1748" s="191">
        <v>14.4</v>
      </c>
      <c r="N1748" s="191">
        <v>13.9</v>
      </c>
      <c r="O1748" s="191">
        <v>16.100000000000001</v>
      </c>
    </row>
    <row r="1749" spans="2:15" ht="17.25" x14ac:dyDescent="0.35">
      <c r="B1749" s="172">
        <f t="shared" si="164"/>
        <v>1741</v>
      </c>
      <c r="C1749" s="173">
        <v>3</v>
      </c>
      <c r="D1749" s="173">
        <v>14</v>
      </c>
      <c r="E1749" s="174">
        <v>13</v>
      </c>
      <c r="F1749" s="3">
        <f t="shared" si="163"/>
        <v>75.2</v>
      </c>
      <c r="G1749" s="3">
        <f t="shared" si="159"/>
        <v>51.8</v>
      </c>
      <c r="H1749" s="3">
        <f t="shared" si="160"/>
        <v>59</v>
      </c>
      <c r="I1749" s="3">
        <f t="shared" si="161"/>
        <v>60.980000000000004</v>
      </c>
      <c r="J1749" s="3">
        <f t="shared" si="162"/>
        <v>62.06</v>
      </c>
      <c r="K1749" s="191">
        <v>24</v>
      </c>
      <c r="L1749" s="3">
        <v>11</v>
      </c>
      <c r="M1749" s="191">
        <v>15</v>
      </c>
      <c r="N1749" s="191">
        <v>16.100000000000001</v>
      </c>
      <c r="O1749" s="191">
        <v>16.7</v>
      </c>
    </row>
    <row r="1750" spans="2:15" ht="17.25" x14ac:dyDescent="0.35">
      <c r="B1750" s="172">
        <f t="shared" si="164"/>
        <v>1742</v>
      </c>
      <c r="C1750" s="173">
        <v>3</v>
      </c>
      <c r="D1750" s="173">
        <v>14</v>
      </c>
      <c r="E1750" s="174">
        <v>14</v>
      </c>
      <c r="F1750" s="3">
        <f t="shared" si="163"/>
        <v>73.400000000000006</v>
      </c>
      <c r="G1750" s="3">
        <f t="shared" si="159"/>
        <v>53.6</v>
      </c>
      <c r="H1750" s="3">
        <f t="shared" si="160"/>
        <v>57.019999999999996</v>
      </c>
      <c r="I1750" s="3">
        <f t="shared" si="161"/>
        <v>62.96</v>
      </c>
      <c r="J1750" s="3">
        <f t="shared" si="162"/>
        <v>64.94</v>
      </c>
      <c r="K1750" s="191">
        <v>23</v>
      </c>
      <c r="L1750" s="3">
        <v>12</v>
      </c>
      <c r="M1750" s="191">
        <v>13.9</v>
      </c>
      <c r="N1750" s="191">
        <v>17.2</v>
      </c>
      <c r="O1750" s="191">
        <v>18.3</v>
      </c>
    </row>
    <row r="1751" spans="2:15" ht="17.25" x14ac:dyDescent="0.35">
      <c r="B1751" s="172">
        <f t="shared" si="164"/>
        <v>1743</v>
      </c>
      <c r="C1751" s="173">
        <v>3</v>
      </c>
      <c r="D1751" s="173">
        <v>14</v>
      </c>
      <c r="E1751" s="174">
        <v>15</v>
      </c>
      <c r="F1751" s="3">
        <f t="shared" si="163"/>
        <v>73.400000000000006</v>
      </c>
      <c r="G1751" s="3">
        <f t="shared" si="159"/>
        <v>55.400000000000006</v>
      </c>
      <c r="H1751" s="3">
        <f t="shared" si="160"/>
        <v>59</v>
      </c>
      <c r="I1751" s="3">
        <f t="shared" si="161"/>
        <v>62.96</v>
      </c>
      <c r="J1751" s="3">
        <f t="shared" si="162"/>
        <v>62.06</v>
      </c>
      <c r="K1751" s="191">
        <v>23</v>
      </c>
      <c r="L1751" s="3">
        <v>13</v>
      </c>
      <c r="M1751" s="191">
        <v>15</v>
      </c>
      <c r="N1751" s="191">
        <v>17.2</v>
      </c>
      <c r="O1751" s="191">
        <v>16.7</v>
      </c>
    </row>
    <row r="1752" spans="2:15" ht="17.25" x14ac:dyDescent="0.35">
      <c r="B1752" s="172">
        <f t="shared" si="164"/>
        <v>1744</v>
      </c>
      <c r="C1752" s="173">
        <v>3</v>
      </c>
      <c r="D1752" s="173">
        <v>14</v>
      </c>
      <c r="E1752" s="174">
        <v>16</v>
      </c>
      <c r="F1752" s="3">
        <f t="shared" si="163"/>
        <v>71.599999999999994</v>
      </c>
      <c r="G1752" s="3">
        <f t="shared" si="159"/>
        <v>57.2</v>
      </c>
      <c r="H1752" s="3">
        <f t="shared" si="160"/>
        <v>59</v>
      </c>
      <c r="I1752" s="3">
        <f t="shared" si="161"/>
        <v>62.96</v>
      </c>
      <c r="J1752" s="3">
        <f t="shared" si="162"/>
        <v>59</v>
      </c>
      <c r="K1752" s="191">
        <v>22</v>
      </c>
      <c r="L1752" s="3">
        <v>14</v>
      </c>
      <c r="M1752" s="191">
        <v>15</v>
      </c>
      <c r="N1752" s="191">
        <v>17.2</v>
      </c>
      <c r="O1752" s="191">
        <v>15</v>
      </c>
    </row>
    <row r="1753" spans="2:15" ht="17.25" x14ac:dyDescent="0.35">
      <c r="B1753" s="172">
        <f t="shared" si="164"/>
        <v>1745</v>
      </c>
      <c r="C1753" s="173">
        <v>3</v>
      </c>
      <c r="D1753" s="173">
        <v>14</v>
      </c>
      <c r="E1753" s="174">
        <v>17</v>
      </c>
      <c r="F1753" s="3">
        <f t="shared" si="163"/>
        <v>69.800000000000011</v>
      </c>
      <c r="G1753" s="3">
        <f t="shared" ref="G1753:G1816" si="165">(9/5)*L1753+32</f>
        <v>54.14</v>
      </c>
      <c r="H1753" s="3">
        <f t="shared" ref="H1753:H1816" si="166">(9/5)*M1753+32</f>
        <v>59</v>
      </c>
      <c r="I1753" s="3">
        <f t="shared" ref="I1753:I1816" si="167">(9/5)*N1753+32</f>
        <v>62.06</v>
      </c>
      <c r="J1753" s="3">
        <f t="shared" ref="J1753:J1816" si="168">(9/5)*O1753+32</f>
        <v>50</v>
      </c>
      <c r="K1753" s="191">
        <v>21</v>
      </c>
      <c r="L1753" s="3">
        <v>12.3</v>
      </c>
      <c r="M1753" s="191">
        <v>15</v>
      </c>
      <c r="N1753" s="191">
        <v>16.7</v>
      </c>
      <c r="O1753" s="191">
        <v>10</v>
      </c>
    </row>
    <row r="1754" spans="2:15" ht="17.25" x14ac:dyDescent="0.35">
      <c r="B1754" s="172">
        <f t="shared" si="164"/>
        <v>1746</v>
      </c>
      <c r="C1754" s="173">
        <v>3</v>
      </c>
      <c r="D1754" s="173">
        <v>14</v>
      </c>
      <c r="E1754" s="174">
        <v>18</v>
      </c>
      <c r="F1754" s="3">
        <f t="shared" si="163"/>
        <v>64.400000000000006</v>
      </c>
      <c r="G1754" s="3">
        <f t="shared" si="165"/>
        <v>49.28</v>
      </c>
      <c r="H1754" s="3">
        <f t="shared" si="166"/>
        <v>51.08</v>
      </c>
      <c r="I1754" s="3">
        <f t="shared" si="167"/>
        <v>59</v>
      </c>
      <c r="J1754" s="3">
        <f t="shared" si="168"/>
        <v>46.04</v>
      </c>
      <c r="K1754" s="191">
        <v>18</v>
      </c>
      <c r="L1754" s="3">
        <v>9.6</v>
      </c>
      <c r="M1754" s="191">
        <v>10.6</v>
      </c>
      <c r="N1754" s="191">
        <v>15</v>
      </c>
      <c r="O1754" s="191">
        <v>7.8</v>
      </c>
    </row>
    <row r="1755" spans="2:15" ht="17.25" x14ac:dyDescent="0.35">
      <c r="B1755" s="172">
        <f t="shared" si="164"/>
        <v>1747</v>
      </c>
      <c r="C1755" s="173">
        <v>3</v>
      </c>
      <c r="D1755" s="173">
        <v>14</v>
      </c>
      <c r="E1755" s="174">
        <v>19</v>
      </c>
      <c r="F1755" s="3">
        <f t="shared" si="163"/>
        <v>60.8</v>
      </c>
      <c r="G1755" s="3">
        <f t="shared" si="165"/>
        <v>44.42</v>
      </c>
      <c r="H1755" s="3">
        <f t="shared" si="166"/>
        <v>51.08</v>
      </c>
      <c r="I1755" s="3">
        <f t="shared" si="167"/>
        <v>53.96</v>
      </c>
      <c r="J1755" s="3">
        <f t="shared" si="168"/>
        <v>46.04</v>
      </c>
      <c r="K1755" s="191">
        <v>16</v>
      </c>
      <c r="L1755" s="3">
        <v>6.9</v>
      </c>
      <c r="M1755" s="191">
        <v>10.6</v>
      </c>
      <c r="N1755" s="191">
        <v>12.2</v>
      </c>
      <c r="O1755" s="191">
        <v>7.8</v>
      </c>
    </row>
    <row r="1756" spans="2:15" ht="17.25" x14ac:dyDescent="0.35">
      <c r="B1756" s="172">
        <f t="shared" si="164"/>
        <v>1748</v>
      </c>
      <c r="C1756" s="173">
        <v>3</v>
      </c>
      <c r="D1756" s="173">
        <v>14</v>
      </c>
      <c r="E1756" s="174">
        <v>20</v>
      </c>
      <c r="F1756" s="3">
        <f t="shared" si="163"/>
        <v>60.8</v>
      </c>
      <c r="G1756" s="3">
        <f t="shared" si="165"/>
        <v>41.36</v>
      </c>
      <c r="H1756" s="3">
        <f t="shared" si="166"/>
        <v>48.019999999999996</v>
      </c>
      <c r="I1756" s="3">
        <f t="shared" si="167"/>
        <v>46.94</v>
      </c>
      <c r="J1756" s="3">
        <f t="shared" si="168"/>
        <v>44.96</v>
      </c>
      <c r="K1756" s="191">
        <v>16</v>
      </c>
      <c r="L1756" s="3">
        <v>5.2</v>
      </c>
      <c r="M1756" s="191">
        <v>8.9</v>
      </c>
      <c r="N1756" s="191">
        <v>8.3000000000000007</v>
      </c>
      <c r="O1756" s="191">
        <v>7.2</v>
      </c>
    </row>
    <row r="1757" spans="2:15" ht="17.25" x14ac:dyDescent="0.35">
      <c r="B1757" s="172">
        <f t="shared" si="164"/>
        <v>1749</v>
      </c>
      <c r="C1757" s="173">
        <v>3</v>
      </c>
      <c r="D1757" s="173">
        <v>14</v>
      </c>
      <c r="E1757" s="174">
        <v>21</v>
      </c>
      <c r="F1757" s="3">
        <f t="shared" si="163"/>
        <v>55.400000000000006</v>
      </c>
      <c r="G1757" s="3">
        <f t="shared" si="165"/>
        <v>47.3</v>
      </c>
      <c r="H1757" s="3">
        <f t="shared" si="166"/>
        <v>48.019999999999996</v>
      </c>
      <c r="I1757" s="3">
        <f t="shared" si="167"/>
        <v>44.96</v>
      </c>
      <c r="J1757" s="3">
        <f t="shared" si="168"/>
        <v>46.04</v>
      </c>
      <c r="K1757" s="191">
        <v>13</v>
      </c>
      <c r="L1757" s="3">
        <v>8.5</v>
      </c>
      <c r="M1757" s="191">
        <v>8.9</v>
      </c>
      <c r="N1757" s="191">
        <v>7.2</v>
      </c>
      <c r="O1757" s="191">
        <v>7.8</v>
      </c>
    </row>
    <row r="1758" spans="2:15" ht="17.25" x14ac:dyDescent="0.35">
      <c r="B1758" s="172">
        <f t="shared" si="164"/>
        <v>1750</v>
      </c>
      <c r="C1758" s="173">
        <v>3</v>
      </c>
      <c r="D1758" s="173">
        <v>14</v>
      </c>
      <c r="E1758" s="174">
        <v>22</v>
      </c>
      <c r="F1758" s="3">
        <f t="shared" si="163"/>
        <v>55.400000000000006</v>
      </c>
      <c r="G1758" s="3">
        <f t="shared" si="165"/>
        <v>44.24</v>
      </c>
      <c r="H1758" s="3">
        <f t="shared" si="166"/>
        <v>46.94</v>
      </c>
      <c r="I1758" s="3">
        <f t="shared" si="167"/>
        <v>42.980000000000004</v>
      </c>
      <c r="J1758" s="3">
        <f t="shared" si="168"/>
        <v>44.96</v>
      </c>
      <c r="K1758" s="191">
        <v>13</v>
      </c>
      <c r="L1758" s="3">
        <v>6.8</v>
      </c>
      <c r="M1758" s="191">
        <v>8.3000000000000007</v>
      </c>
      <c r="N1758" s="191">
        <v>6.1</v>
      </c>
      <c r="O1758" s="191">
        <v>7.2</v>
      </c>
    </row>
    <row r="1759" spans="2:15" ht="17.25" x14ac:dyDescent="0.35">
      <c r="B1759" s="172">
        <f t="shared" si="164"/>
        <v>1751</v>
      </c>
      <c r="C1759" s="173">
        <v>3</v>
      </c>
      <c r="D1759" s="173">
        <v>14</v>
      </c>
      <c r="E1759" s="174">
        <v>23</v>
      </c>
      <c r="F1759" s="3">
        <f t="shared" si="163"/>
        <v>53.6</v>
      </c>
      <c r="G1759" s="3">
        <f t="shared" si="165"/>
        <v>37.76</v>
      </c>
      <c r="H1759" s="3">
        <f t="shared" si="166"/>
        <v>48.019999999999996</v>
      </c>
      <c r="I1759" s="3">
        <f t="shared" si="167"/>
        <v>39.92</v>
      </c>
      <c r="J1759" s="3">
        <f t="shared" si="168"/>
        <v>42.08</v>
      </c>
      <c r="K1759" s="191">
        <v>12</v>
      </c>
      <c r="L1759" s="3">
        <v>3.2</v>
      </c>
      <c r="M1759" s="191">
        <v>8.9</v>
      </c>
      <c r="N1759" s="191">
        <v>4.4000000000000004</v>
      </c>
      <c r="O1759" s="191">
        <v>5.6</v>
      </c>
    </row>
    <row r="1760" spans="2:15" ht="17.25" x14ac:dyDescent="0.35">
      <c r="B1760" s="172">
        <f t="shared" si="164"/>
        <v>1752</v>
      </c>
      <c r="C1760" s="173">
        <v>3</v>
      </c>
      <c r="D1760" s="173">
        <v>14</v>
      </c>
      <c r="E1760" s="174">
        <v>24</v>
      </c>
      <c r="F1760" s="3">
        <f t="shared" si="163"/>
        <v>53.6</v>
      </c>
      <c r="G1760" s="3">
        <f t="shared" si="165"/>
        <v>38.299999999999997</v>
      </c>
      <c r="H1760" s="3">
        <f t="shared" si="166"/>
        <v>48.92</v>
      </c>
      <c r="I1760" s="3">
        <f t="shared" si="167"/>
        <v>41</v>
      </c>
      <c r="J1760" s="3">
        <f t="shared" si="168"/>
        <v>42.08</v>
      </c>
      <c r="K1760" s="191">
        <v>12</v>
      </c>
      <c r="L1760" s="3">
        <v>3.5</v>
      </c>
      <c r="M1760" s="191">
        <v>9.4</v>
      </c>
      <c r="N1760" s="191">
        <v>5</v>
      </c>
      <c r="O1760" s="191">
        <v>5.6</v>
      </c>
    </row>
    <row r="1761" spans="2:15" ht="17.25" x14ac:dyDescent="0.35">
      <c r="B1761" s="172">
        <f t="shared" si="164"/>
        <v>1753</v>
      </c>
      <c r="C1761" s="173">
        <v>3</v>
      </c>
      <c r="D1761" s="173">
        <v>15</v>
      </c>
      <c r="E1761" s="174">
        <v>1</v>
      </c>
      <c r="F1761" s="3">
        <f t="shared" si="163"/>
        <v>51.8</v>
      </c>
      <c r="G1761" s="3">
        <f t="shared" si="165"/>
        <v>35.24</v>
      </c>
      <c r="H1761" s="3">
        <f t="shared" si="166"/>
        <v>50</v>
      </c>
      <c r="I1761" s="3">
        <f t="shared" si="167"/>
        <v>35.96</v>
      </c>
      <c r="J1761" s="3">
        <f t="shared" si="168"/>
        <v>41</v>
      </c>
      <c r="K1761" s="191">
        <v>11</v>
      </c>
      <c r="L1761" s="3">
        <v>1.8</v>
      </c>
      <c r="M1761" s="191">
        <v>10</v>
      </c>
      <c r="N1761" s="191">
        <v>2.2000000000000002</v>
      </c>
      <c r="O1761" s="191">
        <v>5</v>
      </c>
    </row>
    <row r="1762" spans="2:15" ht="17.25" x14ac:dyDescent="0.35">
      <c r="B1762" s="172">
        <f t="shared" si="164"/>
        <v>1754</v>
      </c>
      <c r="C1762" s="173">
        <v>3</v>
      </c>
      <c r="D1762" s="173">
        <v>15</v>
      </c>
      <c r="E1762" s="174">
        <v>2</v>
      </c>
      <c r="F1762" s="3">
        <f t="shared" si="163"/>
        <v>55.400000000000006</v>
      </c>
      <c r="G1762" s="3">
        <f t="shared" si="165"/>
        <v>32.18</v>
      </c>
      <c r="H1762" s="3">
        <f t="shared" si="166"/>
        <v>50</v>
      </c>
      <c r="I1762" s="3">
        <f t="shared" si="167"/>
        <v>35.06</v>
      </c>
      <c r="J1762" s="3">
        <f t="shared" si="168"/>
        <v>41</v>
      </c>
      <c r="K1762" s="191">
        <v>13</v>
      </c>
      <c r="L1762" s="3">
        <v>0.1</v>
      </c>
      <c r="M1762" s="191">
        <v>10</v>
      </c>
      <c r="N1762" s="191">
        <v>1.7</v>
      </c>
      <c r="O1762" s="191">
        <v>5</v>
      </c>
    </row>
    <row r="1763" spans="2:15" ht="17.25" x14ac:dyDescent="0.35">
      <c r="B1763" s="172">
        <f t="shared" si="164"/>
        <v>1755</v>
      </c>
      <c r="C1763" s="173">
        <v>3</v>
      </c>
      <c r="D1763" s="173">
        <v>15</v>
      </c>
      <c r="E1763" s="174">
        <v>3</v>
      </c>
      <c r="F1763" s="3">
        <f t="shared" si="163"/>
        <v>55.400000000000006</v>
      </c>
      <c r="G1763" s="3">
        <f t="shared" si="165"/>
        <v>30.92</v>
      </c>
      <c r="H1763" s="3">
        <f t="shared" si="166"/>
        <v>48.92</v>
      </c>
      <c r="I1763" s="3">
        <f t="shared" si="167"/>
        <v>35.96</v>
      </c>
      <c r="J1763" s="3">
        <f t="shared" si="168"/>
        <v>37.94</v>
      </c>
      <c r="K1763" s="191">
        <v>13</v>
      </c>
      <c r="L1763" s="3">
        <v>-0.6</v>
      </c>
      <c r="M1763" s="191">
        <v>9.4</v>
      </c>
      <c r="N1763" s="191">
        <v>2.2000000000000002</v>
      </c>
      <c r="O1763" s="191">
        <v>3.3</v>
      </c>
    </row>
    <row r="1764" spans="2:15" ht="17.25" x14ac:dyDescent="0.35">
      <c r="B1764" s="172">
        <f t="shared" si="164"/>
        <v>1756</v>
      </c>
      <c r="C1764" s="173">
        <v>3</v>
      </c>
      <c r="D1764" s="173">
        <v>15</v>
      </c>
      <c r="E1764" s="174">
        <v>4</v>
      </c>
      <c r="F1764" s="3">
        <f t="shared" si="163"/>
        <v>53.6</v>
      </c>
      <c r="G1764" s="3">
        <f t="shared" si="165"/>
        <v>27.86</v>
      </c>
      <c r="H1764" s="3">
        <f t="shared" si="166"/>
        <v>48.019999999999996</v>
      </c>
      <c r="I1764" s="3">
        <f t="shared" si="167"/>
        <v>37.04</v>
      </c>
      <c r="J1764" s="3">
        <f t="shared" si="168"/>
        <v>37.94</v>
      </c>
      <c r="K1764" s="191">
        <v>12</v>
      </c>
      <c r="L1764" s="3">
        <v>-2.2999999999999998</v>
      </c>
      <c r="M1764" s="191">
        <v>8.9</v>
      </c>
      <c r="N1764" s="191">
        <v>2.8</v>
      </c>
      <c r="O1764" s="191">
        <v>3.3</v>
      </c>
    </row>
    <row r="1765" spans="2:15" ht="17.25" x14ac:dyDescent="0.35">
      <c r="B1765" s="172">
        <f t="shared" si="164"/>
        <v>1757</v>
      </c>
      <c r="C1765" s="173">
        <v>3</v>
      </c>
      <c r="D1765" s="173">
        <v>15</v>
      </c>
      <c r="E1765" s="174">
        <v>5</v>
      </c>
      <c r="F1765" s="3">
        <f t="shared" si="163"/>
        <v>51.8</v>
      </c>
      <c r="G1765" s="3">
        <f t="shared" si="165"/>
        <v>26.6</v>
      </c>
      <c r="H1765" s="3">
        <f t="shared" si="166"/>
        <v>46.94</v>
      </c>
      <c r="I1765" s="3">
        <f t="shared" si="167"/>
        <v>35.96</v>
      </c>
      <c r="J1765" s="3">
        <f t="shared" si="168"/>
        <v>33.979999999999997</v>
      </c>
      <c r="K1765" s="191">
        <v>11</v>
      </c>
      <c r="L1765" s="3">
        <v>-3</v>
      </c>
      <c r="M1765" s="191">
        <v>8.3000000000000007</v>
      </c>
      <c r="N1765" s="191">
        <v>2.2000000000000002</v>
      </c>
      <c r="O1765" s="191">
        <v>1.1000000000000001</v>
      </c>
    </row>
    <row r="1766" spans="2:15" ht="17.25" x14ac:dyDescent="0.35">
      <c r="B1766" s="172">
        <f t="shared" si="164"/>
        <v>1758</v>
      </c>
      <c r="C1766" s="173">
        <v>3</v>
      </c>
      <c r="D1766" s="173">
        <v>15</v>
      </c>
      <c r="E1766" s="174">
        <v>6</v>
      </c>
      <c r="F1766" s="3">
        <f t="shared" si="163"/>
        <v>50</v>
      </c>
      <c r="G1766" s="3">
        <f t="shared" si="165"/>
        <v>21.02</v>
      </c>
      <c r="H1766" s="3">
        <f t="shared" si="166"/>
        <v>46.94</v>
      </c>
      <c r="I1766" s="3">
        <f t="shared" si="167"/>
        <v>37.94</v>
      </c>
      <c r="J1766" s="3">
        <f t="shared" si="168"/>
        <v>33.979999999999997</v>
      </c>
      <c r="K1766" s="191">
        <v>10</v>
      </c>
      <c r="L1766" s="3">
        <v>-6.1</v>
      </c>
      <c r="M1766" s="191">
        <v>8.3000000000000007</v>
      </c>
      <c r="N1766" s="191">
        <v>3.3</v>
      </c>
      <c r="O1766" s="191">
        <v>1.1000000000000001</v>
      </c>
    </row>
    <row r="1767" spans="2:15" ht="17.25" x14ac:dyDescent="0.35">
      <c r="B1767" s="172">
        <f t="shared" si="164"/>
        <v>1759</v>
      </c>
      <c r="C1767" s="173">
        <v>3</v>
      </c>
      <c r="D1767" s="173">
        <v>15</v>
      </c>
      <c r="E1767" s="174">
        <v>7</v>
      </c>
      <c r="F1767" s="3">
        <f t="shared" si="163"/>
        <v>50</v>
      </c>
      <c r="G1767" s="3">
        <f t="shared" si="165"/>
        <v>20.84</v>
      </c>
      <c r="H1767" s="3">
        <f t="shared" si="166"/>
        <v>46.94</v>
      </c>
      <c r="I1767" s="3">
        <f t="shared" si="167"/>
        <v>37.94</v>
      </c>
      <c r="J1767" s="3">
        <f t="shared" si="168"/>
        <v>35.06</v>
      </c>
      <c r="K1767" s="191">
        <v>10</v>
      </c>
      <c r="L1767" s="3">
        <v>-6.2</v>
      </c>
      <c r="M1767" s="191">
        <v>8.3000000000000007</v>
      </c>
      <c r="N1767" s="191">
        <v>3.3</v>
      </c>
      <c r="O1767" s="191">
        <v>1.7</v>
      </c>
    </row>
    <row r="1768" spans="2:15" ht="17.25" x14ac:dyDescent="0.35">
      <c r="B1768" s="172">
        <f t="shared" si="164"/>
        <v>1760</v>
      </c>
      <c r="C1768" s="173">
        <v>3</v>
      </c>
      <c r="D1768" s="173">
        <v>15</v>
      </c>
      <c r="E1768" s="174">
        <v>8</v>
      </c>
      <c r="F1768" s="3">
        <f t="shared" si="163"/>
        <v>48.2</v>
      </c>
      <c r="G1768" s="3">
        <f t="shared" si="165"/>
        <v>22.46</v>
      </c>
      <c r="H1768" s="3">
        <f t="shared" si="166"/>
        <v>51.980000000000004</v>
      </c>
      <c r="I1768" s="3">
        <f t="shared" si="167"/>
        <v>42.980000000000004</v>
      </c>
      <c r="J1768" s="3">
        <f t="shared" si="168"/>
        <v>41</v>
      </c>
      <c r="K1768" s="191">
        <v>9</v>
      </c>
      <c r="L1768" s="3">
        <v>-5.3</v>
      </c>
      <c r="M1768" s="191">
        <v>11.1</v>
      </c>
      <c r="N1768" s="191">
        <v>6.1</v>
      </c>
      <c r="O1768" s="191">
        <v>5</v>
      </c>
    </row>
    <row r="1769" spans="2:15" ht="17.25" x14ac:dyDescent="0.35">
      <c r="B1769" s="172">
        <f t="shared" si="164"/>
        <v>1761</v>
      </c>
      <c r="C1769" s="173">
        <v>3</v>
      </c>
      <c r="D1769" s="173">
        <v>15</v>
      </c>
      <c r="E1769" s="174">
        <v>9</v>
      </c>
      <c r="F1769" s="3">
        <f t="shared" si="163"/>
        <v>57.2</v>
      </c>
      <c r="G1769" s="3">
        <f t="shared" si="165"/>
        <v>25.88</v>
      </c>
      <c r="H1769" s="3">
        <f t="shared" si="166"/>
        <v>53.06</v>
      </c>
      <c r="I1769" s="3">
        <f t="shared" si="167"/>
        <v>48.92</v>
      </c>
      <c r="J1769" s="3">
        <f t="shared" si="168"/>
        <v>44.96</v>
      </c>
      <c r="K1769" s="191">
        <v>14</v>
      </c>
      <c r="L1769" s="3">
        <v>-3.4</v>
      </c>
      <c r="M1769" s="191">
        <v>11.7</v>
      </c>
      <c r="N1769" s="191">
        <v>9.4</v>
      </c>
      <c r="O1769" s="191">
        <v>7.2</v>
      </c>
    </row>
    <row r="1770" spans="2:15" ht="17.25" x14ac:dyDescent="0.35">
      <c r="B1770" s="172">
        <f t="shared" si="164"/>
        <v>1762</v>
      </c>
      <c r="C1770" s="173">
        <v>3</v>
      </c>
      <c r="D1770" s="173">
        <v>15</v>
      </c>
      <c r="E1770" s="174">
        <v>10</v>
      </c>
      <c r="F1770" s="3">
        <f t="shared" si="163"/>
        <v>59</v>
      </c>
      <c r="G1770" s="3">
        <f t="shared" si="165"/>
        <v>29.3</v>
      </c>
      <c r="H1770" s="3">
        <f t="shared" si="166"/>
        <v>55.94</v>
      </c>
      <c r="I1770" s="3">
        <f t="shared" si="167"/>
        <v>55.040000000000006</v>
      </c>
      <c r="J1770" s="3">
        <f t="shared" si="168"/>
        <v>48.92</v>
      </c>
      <c r="K1770" s="191">
        <v>15</v>
      </c>
      <c r="L1770" s="3">
        <v>-1.5</v>
      </c>
      <c r="M1770" s="191">
        <v>13.3</v>
      </c>
      <c r="N1770" s="191">
        <v>12.8</v>
      </c>
      <c r="O1770" s="191">
        <v>9.4</v>
      </c>
    </row>
    <row r="1771" spans="2:15" ht="17.25" x14ac:dyDescent="0.35">
      <c r="B1771" s="172">
        <f t="shared" si="164"/>
        <v>1763</v>
      </c>
      <c r="C1771" s="173">
        <v>3</v>
      </c>
      <c r="D1771" s="173">
        <v>15</v>
      </c>
      <c r="E1771" s="174">
        <v>11</v>
      </c>
      <c r="F1771" s="3">
        <f t="shared" si="163"/>
        <v>60.8</v>
      </c>
      <c r="G1771" s="3">
        <f t="shared" si="165"/>
        <v>30.92</v>
      </c>
      <c r="H1771" s="3">
        <f t="shared" si="166"/>
        <v>57.92</v>
      </c>
      <c r="I1771" s="3">
        <f t="shared" si="167"/>
        <v>57.92</v>
      </c>
      <c r="J1771" s="3">
        <f t="shared" si="168"/>
        <v>51.980000000000004</v>
      </c>
      <c r="K1771" s="191">
        <v>16</v>
      </c>
      <c r="L1771" s="3">
        <v>-0.6</v>
      </c>
      <c r="M1771" s="191">
        <v>14.4</v>
      </c>
      <c r="N1771" s="191">
        <v>14.4</v>
      </c>
      <c r="O1771" s="191">
        <v>11.1</v>
      </c>
    </row>
    <row r="1772" spans="2:15" ht="17.25" x14ac:dyDescent="0.35">
      <c r="B1772" s="172">
        <f t="shared" si="164"/>
        <v>1764</v>
      </c>
      <c r="C1772" s="173">
        <v>3</v>
      </c>
      <c r="D1772" s="173">
        <v>15</v>
      </c>
      <c r="E1772" s="174">
        <v>12</v>
      </c>
      <c r="F1772" s="3">
        <f t="shared" si="163"/>
        <v>71.599999999999994</v>
      </c>
      <c r="G1772" s="3">
        <f t="shared" si="165"/>
        <v>32.54</v>
      </c>
      <c r="H1772" s="3">
        <f t="shared" si="166"/>
        <v>60.08</v>
      </c>
      <c r="I1772" s="3">
        <f t="shared" si="167"/>
        <v>62.06</v>
      </c>
      <c r="J1772" s="3">
        <f t="shared" si="168"/>
        <v>57.019999999999996</v>
      </c>
      <c r="K1772" s="191">
        <v>22</v>
      </c>
      <c r="L1772" s="3">
        <v>0.3</v>
      </c>
      <c r="M1772" s="191">
        <v>15.6</v>
      </c>
      <c r="N1772" s="191">
        <v>16.7</v>
      </c>
      <c r="O1772" s="191">
        <v>13.9</v>
      </c>
    </row>
    <row r="1773" spans="2:15" ht="17.25" x14ac:dyDescent="0.35">
      <c r="B1773" s="172">
        <f t="shared" si="164"/>
        <v>1765</v>
      </c>
      <c r="C1773" s="173">
        <v>3</v>
      </c>
      <c r="D1773" s="173">
        <v>15</v>
      </c>
      <c r="E1773" s="174">
        <v>13</v>
      </c>
      <c r="F1773" s="3">
        <f t="shared" si="163"/>
        <v>68</v>
      </c>
      <c r="G1773" s="3">
        <f t="shared" si="165"/>
        <v>36.14</v>
      </c>
      <c r="H1773" s="3">
        <f t="shared" si="166"/>
        <v>62.06</v>
      </c>
      <c r="I1773" s="3">
        <f t="shared" si="167"/>
        <v>64.94</v>
      </c>
      <c r="J1773" s="3">
        <f t="shared" si="168"/>
        <v>59</v>
      </c>
      <c r="K1773" s="191">
        <v>20</v>
      </c>
      <c r="L1773" s="3">
        <v>2.2999999999999998</v>
      </c>
      <c r="M1773" s="191">
        <v>16.7</v>
      </c>
      <c r="N1773" s="191">
        <v>18.3</v>
      </c>
      <c r="O1773" s="191">
        <v>15</v>
      </c>
    </row>
    <row r="1774" spans="2:15" ht="17.25" x14ac:dyDescent="0.35">
      <c r="B1774" s="172">
        <f t="shared" si="164"/>
        <v>1766</v>
      </c>
      <c r="C1774" s="173">
        <v>3</v>
      </c>
      <c r="D1774" s="173">
        <v>15</v>
      </c>
      <c r="E1774" s="174">
        <v>14</v>
      </c>
      <c r="F1774" s="3">
        <f t="shared" si="163"/>
        <v>69.800000000000011</v>
      </c>
      <c r="G1774" s="3">
        <f t="shared" si="165"/>
        <v>34.159999999999997</v>
      </c>
      <c r="H1774" s="3">
        <f t="shared" si="166"/>
        <v>62.06</v>
      </c>
      <c r="I1774" s="3">
        <f t="shared" si="167"/>
        <v>66.02</v>
      </c>
      <c r="J1774" s="3">
        <f t="shared" si="168"/>
        <v>62.96</v>
      </c>
      <c r="K1774" s="191">
        <v>21</v>
      </c>
      <c r="L1774" s="3">
        <v>1.2</v>
      </c>
      <c r="M1774" s="191">
        <v>16.7</v>
      </c>
      <c r="N1774" s="191">
        <v>18.899999999999999</v>
      </c>
      <c r="O1774" s="191">
        <v>17.2</v>
      </c>
    </row>
    <row r="1775" spans="2:15" ht="17.25" x14ac:dyDescent="0.35">
      <c r="B1775" s="172">
        <f t="shared" si="164"/>
        <v>1767</v>
      </c>
      <c r="C1775" s="173">
        <v>3</v>
      </c>
      <c r="D1775" s="173">
        <v>15</v>
      </c>
      <c r="E1775" s="174">
        <v>15</v>
      </c>
      <c r="F1775" s="3">
        <f t="shared" si="163"/>
        <v>68</v>
      </c>
      <c r="G1775" s="3">
        <f t="shared" si="165"/>
        <v>37.58</v>
      </c>
      <c r="H1775" s="3">
        <f t="shared" si="166"/>
        <v>62.96</v>
      </c>
      <c r="I1775" s="3">
        <f t="shared" si="167"/>
        <v>66.92</v>
      </c>
      <c r="J1775" s="3">
        <f t="shared" si="168"/>
        <v>64.039999999999992</v>
      </c>
      <c r="K1775" s="191">
        <v>20</v>
      </c>
      <c r="L1775" s="3">
        <v>3.1</v>
      </c>
      <c r="M1775" s="191">
        <v>17.2</v>
      </c>
      <c r="N1775" s="191">
        <v>19.399999999999999</v>
      </c>
      <c r="O1775" s="191">
        <v>17.8</v>
      </c>
    </row>
    <row r="1776" spans="2:15" ht="17.25" x14ac:dyDescent="0.35">
      <c r="B1776" s="172">
        <f t="shared" si="164"/>
        <v>1768</v>
      </c>
      <c r="C1776" s="173">
        <v>3</v>
      </c>
      <c r="D1776" s="173">
        <v>15</v>
      </c>
      <c r="E1776" s="174">
        <v>16</v>
      </c>
      <c r="F1776" s="3">
        <f t="shared" si="163"/>
        <v>66.2</v>
      </c>
      <c r="G1776" s="3">
        <f t="shared" si="165"/>
        <v>37.4</v>
      </c>
      <c r="H1776" s="3">
        <f t="shared" si="166"/>
        <v>60.980000000000004</v>
      </c>
      <c r="I1776" s="3">
        <f t="shared" si="167"/>
        <v>66.92</v>
      </c>
      <c r="J1776" s="3">
        <f t="shared" si="168"/>
        <v>64.94</v>
      </c>
      <c r="K1776" s="191">
        <v>19</v>
      </c>
      <c r="L1776" s="3">
        <v>3</v>
      </c>
      <c r="M1776" s="191">
        <v>16.100000000000001</v>
      </c>
      <c r="N1776" s="191">
        <v>19.399999999999999</v>
      </c>
      <c r="O1776" s="191">
        <v>18.3</v>
      </c>
    </row>
    <row r="1777" spans="2:15" ht="17.25" x14ac:dyDescent="0.35">
      <c r="B1777" s="172">
        <f t="shared" si="164"/>
        <v>1769</v>
      </c>
      <c r="C1777" s="173">
        <v>3</v>
      </c>
      <c r="D1777" s="173">
        <v>15</v>
      </c>
      <c r="E1777" s="174">
        <v>17</v>
      </c>
      <c r="F1777" s="3">
        <f t="shared" si="163"/>
        <v>62.6</v>
      </c>
      <c r="G1777" s="3">
        <f t="shared" si="165"/>
        <v>33.619999999999997</v>
      </c>
      <c r="H1777" s="3">
        <f t="shared" si="166"/>
        <v>60.08</v>
      </c>
      <c r="I1777" s="3">
        <f t="shared" si="167"/>
        <v>62.96</v>
      </c>
      <c r="J1777" s="3">
        <f t="shared" si="168"/>
        <v>66.02</v>
      </c>
      <c r="K1777" s="191">
        <v>17</v>
      </c>
      <c r="L1777" s="3">
        <v>0.9</v>
      </c>
      <c r="M1777" s="191">
        <v>15.6</v>
      </c>
      <c r="N1777" s="191">
        <v>17.2</v>
      </c>
      <c r="O1777" s="191">
        <v>18.899999999999999</v>
      </c>
    </row>
    <row r="1778" spans="2:15" ht="17.25" x14ac:dyDescent="0.35">
      <c r="B1778" s="172">
        <f t="shared" si="164"/>
        <v>1770</v>
      </c>
      <c r="C1778" s="173">
        <v>3</v>
      </c>
      <c r="D1778" s="173">
        <v>15</v>
      </c>
      <c r="E1778" s="174">
        <v>18</v>
      </c>
      <c r="F1778" s="3">
        <f t="shared" si="163"/>
        <v>59</v>
      </c>
      <c r="G1778" s="3">
        <f t="shared" si="165"/>
        <v>31.64</v>
      </c>
      <c r="H1778" s="3">
        <f t="shared" si="166"/>
        <v>57.92</v>
      </c>
      <c r="I1778" s="3">
        <f t="shared" si="167"/>
        <v>59</v>
      </c>
      <c r="J1778" s="3">
        <f t="shared" si="168"/>
        <v>62.96</v>
      </c>
      <c r="K1778" s="191">
        <v>15</v>
      </c>
      <c r="L1778" s="3">
        <v>-0.2</v>
      </c>
      <c r="M1778" s="191">
        <v>14.4</v>
      </c>
      <c r="N1778" s="191">
        <v>15</v>
      </c>
      <c r="O1778" s="191">
        <v>17.2</v>
      </c>
    </row>
    <row r="1779" spans="2:15" ht="17.25" x14ac:dyDescent="0.35">
      <c r="B1779" s="172">
        <f t="shared" si="164"/>
        <v>1771</v>
      </c>
      <c r="C1779" s="173">
        <v>3</v>
      </c>
      <c r="D1779" s="173">
        <v>15</v>
      </c>
      <c r="E1779" s="174">
        <v>19</v>
      </c>
      <c r="F1779" s="3">
        <f t="shared" si="163"/>
        <v>53.6</v>
      </c>
      <c r="G1779" s="3">
        <f t="shared" si="165"/>
        <v>27.86</v>
      </c>
      <c r="H1779" s="3">
        <f t="shared" si="166"/>
        <v>57.92</v>
      </c>
      <c r="I1779" s="3">
        <f t="shared" si="167"/>
        <v>57.92</v>
      </c>
      <c r="J1779" s="3">
        <f t="shared" si="168"/>
        <v>55.94</v>
      </c>
      <c r="K1779" s="191">
        <v>12</v>
      </c>
      <c r="L1779" s="3">
        <v>-2.2999999999999998</v>
      </c>
      <c r="M1779" s="191">
        <v>14.4</v>
      </c>
      <c r="N1779" s="191">
        <v>14.4</v>
      </c>
      <c r="O1779" s="191">
        <v>13.3</v>
      </c>
    </row>
    <row r="1780" spans="2:15" ht="17.25" x14ac:dyDescent="0.35">
      <c r="B1780" s="172">
        <f t="shared" si="164"/>
        <v>1772</v>
      </c>
      <c r="C1780" s="173">
        <v>3</v>
      </c>
      <c r="D1780" s="173">
        <v>15</v>
      </c>
      <c r="E1780" s="174">
        <v>20</v>
      </c>
      <c r="F1780" s="3">
        <f t="shared" si="163"/>
        <v>50</v>
      </c>
      <c r="G1780" s="3">
        <f t="shared" si="165"/>
        <v>25.88</v>
      </c>
      <c r="H1780" s="3">
        <f t="shared" si="166"/>
        <v>55.040000000000006</v>
      </c>
      <c r="I1780" s="3">
        <f t="shared" si="167"/>
        <v>55.94</v>
      </c>
      <c r="J1780" s="3">
        <f t="shared" si="168"/>
        <v>55.040000000000006</v>
      </c>
      <c r="K1780" s="191">
        <v>10</v>
      </c>
      <c r="L1780" s="3">
        <v>-3.4</v>
      </c>
      <c r="M1780" s="191">
        <v>12.8</v>
      </c>
      <c r="N1780" s="191">
        <v>13.3</v>
      </c>
      <c r="O1780" s="191">
        <v>12.8</v>
      </c>
    </row>
    <row r="1781" spans="2:15" ht="17.25" x14ac:dyDescent="0.35">
      <c r="B1781" s="172">
        <f t="shared" si="164"/>
        <v>1773</v>
      </c>
      <c r="C1781" s="173">
        <v>3</v>
      </c>
      <c r="D1781" s="173">
        <v>15</v>
      </c>
      <c r="E1781" s="174">
        <v>21</v>
      </c>
      <c r="F1781" s="3">
        <f t="shared" si="163"/>
        <v>55.400000000000006</v>
      </c>
      <c r="G1781" s="3">
        <f t="shared" si="165"/>
        <v>22.1</v>
      </c>
      <c r="H1781" s="3">
        <f t="shared" si="166"/>
        <v>55.040000000000006</v>
      </c>
      <c r="I1781" s="3">
        <f t="shared" si="167"/>
        <v>51.980000000000004</v>
      </c>
      <c r="J1781" s="3">
        <f t="shared" si="168"/>
        <v>51.08</v>
      </c>
      <c r="K1781" s="191">
        <v>13</v>
      </c>
      <c r="L1781" s="3">
        <v>-5.5</v>
      </c>
      <c r="M1781" s="191">
        <v>12.8</v>
      </c>
      <c r="N1781" s="191">
        <v>11.1</v>
      </c>
      <c r="O1781" s="191">
        <v>10.6</v>
      </c>
    </row>
    <row r="1782" spans="2:15" ht="17.25" x14ac:dyDescent="0.35">
      <c r="B1782" s="172">
        <f t="shared" si="164"/>
        <v>1774</v>
      </c>
      <c r="C1782" s="173">
        <v>3</v>
      </c>
      <c r="D1782" s="173">
        <v>15</v>
      </c>
      <c r="E1782" s="174">
        <v>22</v>
      </c>
      <c r="F1782" s="3">
        <f t="shared" si="163"/>
        <v>53.6</v>
      </c>
      <c r="G1782" s="3">
        <f t="shared" si="165"/>
        <v>20.12</v>
      </c>
      <c r="H1782" s="3">
        <f t="shared" si="166"/>
        <v>53.96</v>
      </c>
      <c r="I1782" s="3">
        <f t="shared" si="167"/>
        <v>51.08</v>
      </c>
      <c r="J1782" s="3">
        <f t="shared" si="168"/>
        <v>50</v>
      </c>
      <c r="K1782" s="191">
        <v>12</v>
      </c>
      <c r="L1782" s="3">
        <v>-6.6</v>
      </c>
      <c r="M1782" s="191">
        <v>12.2</v>
      </c>
      <c r="N1782" s="191">
        <v>10.6</v>
      </c>
      <c r="O1782" s="191">
        <v>10</v>
      </c>
    </row>
    <row r="1783" spans="2:15" ht="17.25" x14ac:dyDescent="0.35">
      <c r="B1783" s="172">
        <f t="shared" si="164"/>
        <v>1775</v>
      </c>
      <c r="C1783" s="173">
        <v>3</v>
      </c>
      <c r="D1783" s="173">
        <v>15</v>
      </c>
      <c r="E1783" s="174">
        <v>23</v>
      </c>
      <c r="F1783" s="3">
        <f t="shared" si="163"/>
        <v>51.8</v>
      </c>
      <c r="G1783" s="3">
        <f t="shared" si="165"/>
        <v>19.939999999999998</v>
      </c>
      <c r="H1783" s="3">
        <f t="shared" si="166"/>
        <v>51.980000000000004</v>
      </c>
      <c r="I1783" s="3">
        <f t="shared" si="167"/>
        <v>46.94</v>
      </c>
      <c r="J1783" s="3">
        <f t="shared" si="168"/>
        <v>46.94</v>
      </c>
      <c r="K1783" s="191">
        <v>11</v>
      </c>
      <c r="L1783" s="3">
        <v>-6.7</v>
      </c>
      <c r="M1783" s="191">
        <v>11.1</v>
      </c>
      <c r="N1783" s="191">
        <v>8.3000000000000007</v>
      </c>
      <c r="O1783" s="191">
        <v>8.3000000000000007</v>
      </c>
    </row>
    <row r="1784" spans="2:15" ht="17.25" x14ac:dyDescent="0.35">
      <c r="B1784" s="172">
        <f t="shared" si="164"/>
        <v>1776</v>
      </c>
      <c r="C1784" s="173">
        <v>3</v>
      </c>
      <c r="D1784" s="173">
        <v>15</v>
      </c>
      <c r="E1784" s="174">
        <v>24</v>
      </c>
      <c r="F1784" s="3">
        <f t="shared" si="163"/>
        <v>53.6</v>
      </c>
      <c r="G1784" s="3">
        <f t="shared" si="165"/>
        <v>16.159999999999997</v>
      </c>
      <c r="H1784" s="3">
        <f t="shared" si="166"/>
        <v>53.06</v>
      </c>
      <c r="I1784" s="3">
        <f t="shared" si="167"/>
        <v>48.92</v>
      </c>
      <c r="J1784" s="3">
        <f t="shared" si="168"/>
        <v>46.04</v>
      </c>
      <c r="K1784" s="191">
        <v>12</v>
      </c>
      <c r="L1784" s="3">
        <v>-8.8000000000000007</v>
      </c>
      <c r="M1784" s="191">
        <v>11.7</v>
      </c>
      <c r="N1784" s="191">
        <v>9.4</v>
      </c>
      <c r="O1784" s="191">
        <v>7.8</v>
      </c>
    </row>
    <row r="1785" spans="2:15" ht="17.25" x14ac:dyDescent="0.35">
      <c r="B1785" s="172">
        <f t="shared" si="164"/>
        <v>1777</v>
      </c>
      <c r="C1785" s="173">
        <v>3</v>
      </c>
      <c r="D1785" s="173">
        <v>16</v>
      </c>
      <c r="E1785" s="174">
        <v>1</v>
      </c>
      <c r="F1785" s="3">
        <f t="shared" si="163"/>
        <v>50</v>
      </c>
      <c r="G1785" s="3">
        <f t="shared" si="165"/>
        <v>14.18</v>
      </c>
      <c r="H1785" s="3">
        <f t="shared" si="166"/>
        <v>51.980000000000004</v>
      </c>
      <c r="I1785" s="3">
        <f t="shared" si="167"/>
        <v>48.92</v>
      </c>
      <c r="J1785" s="3">
        <f t="shared" si="168"/>
        <v>44.96</v>
      </c>
      <c r="K1785" s="191">
        <v>10</v>
      </c>
      <c r="L1785" s="3">
        <v>-9.9</v>
      </c>
      <c r="M1785" s="191">
        <v>11.1</v>
      </c>
      <c r="N1785" s="191">
        <v>9.4</v>
      </c>
      <c r="O1785" s="191">
        <v>7.2</v>
      </c>
    </row>
    <row r="1786" spans="2:15" ht="17.25" x14ac:dyDescent="0.35">
      <c r="B1786" s="172">
        <f t="shared" si="164"/>
        <v>1778</v>
      </c>
      <c r="C1786" s="173">
        <v>3</v>
      </c>
      <c r="D1786" s="173">
        <v>16</v>
      </c>
      <c r="E1786" s="174">
        <v>2</v>
      </c>
      <c r="F1786" s="3">
        <f t="shared" si="163"/>
        <v>50</v>
      </c>
      <c r="G1786" s="3">
        <f t="shared" si="165"/>
        <v>10.399999999999999</v>
      </c>
      <c r="H1786" s="3">
        <f t="shared" si="166"/>
        <v>51.08</v>
      </c>
      <c r="I1786" s="3">
        <f t="shared" si="167"/>
        <v>46.94</v>
      </c>
      <c r="J1786" s="3">
        <f t="shared" si="168"/>
        <v>44.96</v>
      </c>
      <c r="K1786" s="191">
        <v>10</v>
      </c>
      <c r="L1786" s="3">
        <v>-12</v>
      </c>
      <c r="M1786" s="191">
        <v>10.6</v>
      </c>
      <c r="N1786" s="191">
        <v>8.3000000000000007</v>
      </c>
      <c r="O1786" s="191">
        <v>7.2</v>
      </c>
    </row>
    <row r="1787" spans="2:15" ht="17.25" x14ac:dyDescent="0.35">
      <c r="B1787" s="172">
        <f t="shared" si="164"/>
        <v>1779</v>
      </c>
      <c r="C1787" s="173">
        <v>3</v>
      </c>
      <c r="D1787" s="173">
        <v>16</v>
      </c>
      <c r="E1787" s="174">
        <v>3</v>
      </c>
      <c r="F1787" s="3">
        <f t="shared" si="163"/>
        <v>50</v>
      </c>
      <c r="G1787" s="3">
        <f t="shared" si="165"/>
        <v>10.219999999999999</v>
      </c>
      <c r="H1787" s="3">
        <f t="shared" si="166"/>
        <v>50</v>
      </c>
      <c r="I1787" s="3">
        <f t="shared" si="167"/>
        <v>44.96</v>
      </c>
      <c r="J1787" s="3">
        <f t="shared" si="168"/>
        <v>39.92</v>
      </c>
      <c r="K1787" s="191">
        <v>10</v>
      </c>
      <c r="L1787" s="3">
        <v>-12.1</v>
      </c>
      <c r="M1787" s="191">
        <v>10</v>
      </c>
      <c r="N1787" s="191">
        <v>7.2</v>
      </c>
      <c r="O1787" s="191">
        <v>4.4000000000000004</v>
      </c>
    </row>
    <row r="1788" spans="2:15" ht="17.25" x14ac:dyDescent="0.35">
      <c r="B1788" s="172">
        <f t="shared" si="164"/>
        <v>1780</v>
      </c>
      <c r="C1788" s="173">
        <v>3</v>
      </c>
      <c r="D1788" s="173">
        <v>16</v>
      </c>
      <c r="E1788" s="174">
        <v>4</v>
      </c>
      <c r="F1788" s="3">
        <f t="shared" si="163"/>
        <v>48.2</v>
      </c>
      <c r="G1788" s="3">
        <f t="shared" si="165"/>
        <v>10.039999999999999</v>
      </c>
      <c r="H1788" s="3">
        <f t="shared" si="166"/>
        <v>48.92</v>
      </c>
      <c r="I1788" s="3">
        <f t="shared" si="167"/>
        <v>41</v>
      </c>
      <c r="J1788" s="3">
        <f t="shared" si="168"/>
        <v>39.019999999999996</v>
      </c>
      <c r="K1788" s="191">
        <v>9</v>
      </c>
      <c r="L1788" s="3">
        <v>-12.2</v>
      </c>
      <c r="M1788" s="191">
        <v>9.4</v>
      </c>
      <c r="N1788" s="191">
        <v>5</v>
      </c>
      <c r="O1788" s="191">
        <v>3.9</v>
      </c>
    </row>
    <row r="1789" spans="2:15" ht="17.25" x14ac:dyDescent="0.35">
      <c r="B1789" s="172">
        <f t="shared" si="164"/>
        <v>1781</v>
      </c>
      <c r="C1789" s="173">
        <v>3</v>
      </c>
      <c r="D1789" s="173">
        <v>16</v>
      </c>
      <c r="E1789" s="174">
        <v>5</v>
      </c>
      <c r="F1789" s="3">
        <f t="shared" si="163"/>
        <v>46.4</v>
      </c>
      <c r="G1789" s="3">
        <f t="shared" si="165"/>
        <v>11.659999999999997</v>
      </c>
      <c r="H1789" s="3">
        <f t="shared" si="166"/>
        <v>46.94</v>
      </c>
      <c r="I1789" s="3">
        <f t="shared" si="167"/>
        <v>37.94</v>
      </c>
      <c r="J1789" s="3">
        <f t="shared" si="168"/>
        <v>37.04</v>
      </c>
      <c r="K1789" s="191">
        <v>8</v>
      </c>
      <c r="L1789" s="3">
        <v>-11.3</v>
      </c>
      <c r="M1789" s="191">
        <v>8.3000000000000007</v>
      </c>
      <c r="N1789" s="191">
        <v>3.3</v>
      </c>
      <c r="O1789" s="191">
        <v>2.8</v>
      </c>
    </row>
    <row r="1790" spans="2:15" ht="17.25" x14ac:dyDescent="0.35">
      <c r="B1790" s="172">
        <f t="shared" si="164"/>
        <v>1782</v>
      </c>
      <c r="C1790" s="173">
        <v>3</v>
      </c>
      <c r="D1790" s="173">
        <v>16</v>
      </c>
      <c r="E1790" s="174">
        <v>6</v>
      </c>
      <c r="F1790" s="3">
        <f t="shared" si="163"/>
        <v>44.6</v>
      </c>
      <c r="G1790" s="3">
        <f t="shared" si="165"/>
        <v>13.459999999999997</v>
      </c>
      <c r="H1790" s="3">
        <f t="shared" si="166"/>
        <v>46.94</v>
      </c>
      <c r="I1790" s="3">
        <f t="shared" si="167"/>
        <v>37.94</v>
      </c>
      <c r="J1790" s="3">
        <f t="shared" si="168"/>
        <v>35.96</v>
      </c>
      <c r="K1790" s="191">
        <v>7</v>
      </c>
      <c r="L1790" s="3">
        <v>-10.3</v>
      </c>
      <c r="M1790" s="191">
        <v>8.3000000000000007</v>
      </c>
      <c r="N1790" s="191">
        <v>3.3</v>
      </c>
      <c r="O1790" s="191">
        <v>2.2000000000000002</v>
      </c>
    </row>
    <row r="1791" spans="2:15" ht="17.25" x14ac:dyDescent="0.35">
      <c r="B1791" s="172">
        <f t="shared" si="164"/>
        <v>1783</v>
      </c>
      <c r="C1791" s="173">
        <v>3</v>
      </c>
      <c r="D1791" s="173">
        <v>16</v>
      </c>
      <c r="E1791" s="174">
        <v>7</v>
      </c>
      <c r="F1791" s="3">
        <f t="shared" si="163"/>
        <v>44.6</v>
      </c>
      <c r="G1791" s="3">
        <f t="shared" si="165"/>
        <v>13.279999999999998</v>
      </c>
      <c r="H1791" s="3">
        <f t="shared" si="166"/>
        <v>48.019999999999996</v>
      </c>
      <c r="I1791" s="3">
        <f t="shared" si="167"/>
        <v>39.92</v>
      </c>
      <c r="J1791" s="3">
        <f t="shared" si="168"/>
        <v>37.94</v>
      </c>
      <c r="K1791" s="191">
        <v>7</v>
      </c>
      <c r="L1791" s="3">
        <v>-10.4</v>
      </c>
      <c r="M1791" s="191">
        <v>8.9</v>
      </c>
      <c r="N1791" s="191">
        <v>4.4000000000000004</v>
      </c>
      <c r="O1791" s="191">
        <v>3.3</v>
      </c>
    </row>
    <row r="1792" spans="2:15" ht="17.25" x14ac:dyDescent="0.35">
      <c r="B1792" s="172">
        <f t="shared" si="164"/>
        <v>1784</v>
      </c>
      <c r="C1792" s="173">
        <v>3</v>
      </c>
      <c r="D1792" s="173">
        <v>16</v>
      </c>
      <c r="E1792" s="174">
        <v>8</v>
      </c>
      <c r="F1792" s="3">
        <f t="shared" si="163"/>
        <v>50</v>
      </c>
      <c r="G1792" s="3">
        <f t="shared" si="165"/>
        <v>31.1</v>
      </c>
      <c r="H1792" s="3">
        <f t="shared" si="166"/>
        <v>51.08</v>
      </c>
      <c r="I1792" s="3">
        <f t="shared" si="167"/>
        <v>48.92</v>
      </c>
      <c r="J1792" s="3">
        <f t="shared" si="168"/>
        <v>41</v>
      </c>
      <c r="K1792" s="191">
        <v>10</v>
      </c>
      <c r="L1792" s="3">
        <v>-0.5</v>
      </c>
      <c r="M1792" s="191">
        <v>10.6</v>
      </c>
      <c r="N1792" s="191">
        <v>9.4</v>
      </c>
      <c r="O1792" s="191">
        <v>5</v>
      </c>
    </row>
    <row r="1793" spans="2:15" ht="17.25" x14ac:dyDescent="0.35">
      <c r="B1793" s="172">
        <f t="shared" si="164"/>
        <v>1785</v>
      </c>
      <c r="C1793" s="173">
        <v>3</v>
      </c>
      <c r="D1793" s="173">
        <v>16</v>
      </c>
      <c r="E1793" s="174">
        <v>9</v>
      </c>
      <c r="F1793" s="3">
        <f t="shared" si="163"/>
        <v>51.8</v>
      </c>
      <c r="G1793" s="3">
        <f t="shared" si="165"/>
        <v>32.72</v>
      </c>
      <c r="H1793" s="3">
        <f t="shared" si="166"/>
        <v>53.06</v>
      </c>
      <c r="I1793" s="3">
        <f t="shared" si="167"/>
        <v>53.96</v>
      </c>
      <c r="J1793" s="3">
        <f t="shared" si="168"/>
        <v>44.96</v>
      </c>
      <c r="K1793" s="191">
        <v>11</v>
      </c>
      <c r="L1793" s="3">
        <v>0.4</v>
      </c>
      <c r="M1793" s="191">
        <v>11.7</v>
      </c>
      <c r="N1793" s="191">
        <v>12.2</v>
      </c>
      <c r="O1793" s="191">
        <v>7.2</v>
      </c>
    </row>
    <row r="1794" spans="2:15" ht="17.25" x14ac:dyDescent="0.35">
      <c r="B1794" s="172">
        <f t="shared" si="164"/>
        <v>1786</v>
      </c>
      <c r="C1794" s="173">
        <v>3</v>
      </c>
      <c r="D1794" s="173">
        <v>16</v>
      </c>
      <c r="E1794" s="174">
        <v>10</v>
      </c>
      <c r="F1794" s="3">
        <f t="shared" si="163"/>
        <v>55.400000000000006</v>
      </c>
      <c r="G1794" s="3">
        <f t="shared" si="165"/>
        <v>34.340000000000003</v>
      </c>
      <c r="H1794" s="3">
        <f t="shared" si="166"/>
        <v>55.040000000000006</v>
      </c>
      <c r="I1794" s="3">
        <f t="shared" si="167"/>
        <v>51.08</v>
      </c>
      <c r="J1794" s="3">
        <f t="shared" si="168"/>
        <v>48.92</v>
      </c>
      <c r="K1794" s="191">
        <v>13</v>
      </c>
      <c r="L1794" s="3">
        <v>1.3</v>
      </c>
      <c r="M1794" s="191">
        <v>12.8</v>
      </c>
      <c r="N1794" s="191">
        <v>10.6</v>
      </c>
      <c r="O1794" s="191">
        <v>9.4</v>
      </c>
    </row>
    <row r="1795" spans="2:15" ht="17.25" x14ac:dyDescent="0.35">
      <c r="B1795" s="172">
        <f t="shared" si="164"/>
        <v>1787</v>
      </c>
      <c r="C1795" s="173">
        <v>3</v>
      </c>
      <c r="D1795" s="173">
        <v>16</v>
      </c>
      <c r="E1795" s="174">
        <v>11</v>
      </c>
      <c r="F1795" s="3">
        <f t="shared" si="163"/>
        <v>59</v>
      </c>
      <c r="G1795" s="3">
        <f t="shared" si="165"/>
        <v>35.96</v>
      </c>
      <c r="H1795" s="3">
        <f t="shared" si="166"/>
        <v>57.019999999999996</v>
      </c>
      <c r="I1795" s="3">
        <f t="shared" si="167"/>
        <v>50</v>
      </c>
      <c r="J1795" s="3">
        <f t="shared" si="168"/>
        <v>57.019999999999996</v>
      </c>
      <c r="K1795" s="191">
        <v>15</v>
      </c>
      <c r="L1795" s="3">
        <v>2.2000000000000002</v>
      </c>
      <c r="M1795" s="191">
        <v>13.9</v>
      </c>
      <c r="N1795" s="191">
        <v>10</v>
      </c>
      <c r="O1795" s="191">
        <v>13.9</v>
      </c>
    </row>
    <row r="1796" spans="2:15" ht="17.25" x14ac:dyDescent="0.35">
      <c r="B1796" s="172">
        <f t="shared" si="164"/>
        <v>1788</v>
      </c>
      <c r="C1796" s="173">
        <v>3</v>
      </c>
      <c r="D1796" s="173">
        <v>16</v>
      </c>
      <c r="E1796" s="174">
        <v>12</v>
      </c>
      <c r="F1796" s="3">
        <f t="shared" si="163"/>
        <v>60.8</v>
      </c>
      <c r="G1796" s="3">
        <f t="shared" si="165"/>
        <v>39.380000000000003</v>
      </c>
      <c r="H1796" s="3">
        <f t="shared" si="166"/>
        <v>59</v>
      </c>
      <c r="I1796" s="3">
        <f t="shared" si="167"/>
        <v>53.96</v>
      </c>
      <c r="J1796" s="3">
        <f t="shared" si="168"/>
        <v>62.06</v>
      </c>
      <c r="K1796" s="191">
        <v>16</v>
      </c>
      <c r="L1796" s="3">
        <v>4.0999999999999996</v>
      </c>
      <c r="M1796" s="191">
        <v>15</v>
      </c>
      <c r="N1796" s="191">
        <v>12.2</v>
      </c>
      <c r="O1796" s="191">
        <v>16.7</v>
      </c>
    </row>
    <row r="1797" spans="2:15" ht="17.25" x14ac:dyDescent="0.35">
      <c r="B1797" s="172">
        <f t="shared" si="164"/>
        <v>1789</v>
      </c>
      <c r="C1797" s="173">
        <v>3</v>
      </c>
      <c r="D1797" s="173">
        <v>16</v>
      </c>
      <c r="E1797" s="174">
        <v>13</v>
      </c>
      <c r="F1797" s="3">
        <f t="shared" si="163"/>
        <v>60.8</v>
      </c>
      <c r="G1797" s="3">
        <f t="shared" si="165"/>
        <v>41</v>
      </c>
      <c r="H1797" s="3">
        <f t="shared" si="166"/>
        <v>57.019999999999996</v>
      </c>
      <c r="I1797" s="3">
        <f t="shared" si="167"/>
        <v>53.96</v>
      </c>
      <c r="J1797" s="3">
        <f t="shared" si="168"/>
        <v>68</v>
      </c>
      <c r="K1797" s="191">
        <v>16</v>
      </c>
      <c r="L1797" s="3">
        <v>5</v>
      </c>
      <c r="M1797" s="191">
        <v>13.9</v>
      </c>
      <c r="N1797" s="191">
        <v>12.2</v>
      </c>
      <c r="O1797" s="191">
        <v>20</v>
      </c>
    </row>
    <row r="1798" spans="2:15" ht="17.25" x14ac:dyDescent="0.35">
      <c r="B1798" s="172">
        <f t="shared" si="164"/>
        <v>1790</v>
      </c>
      <c r="C1798" s="173">
        <v>3</v>
      </c>
      <c r="D1798" s="173">
        <v>16</v>
      </c>
      <c r="E1798" s="174">
        <v>14</v>
      </c>
      <c r="F1798" s="3">
        <f t="shared" si="163"/>
        <v>60.8</v>
      </c>
      <c r="G1798" s="3">
        <f t="shared" si="165"/>
        <v>41</v>
      </c>
      <c r="H1798" s="3">
        <f t="shared" si="166"/>
        <v>57.92</v>
      </c>
      <c r="I1798" s="3">
        <f t="shared" si="167"/>
        <v>57.019999999999996</v>
      </c>
      <c r="J1798" s="3">
        <f t="shared" si="168"/>
        <v>69.080000000000013</v>
      </c>
      <c r="K1798" s="191">
        <v>16</v>
      </c>
      <c r="L1798" s="3">
        <v>5</v>
      </c>
      <c r="M1798" s="191">
        <v>14.4</v>
      </c>
      <c r="N1798" s="191">
        <v>13.9</v>
      </c>
      <c r="O1798" s="191">
        <v>20.6</v>
      </c>
    </row>
    <row r="1799" spans="2:15" ht="17.25" x14ac:dyDescent="0.35">
      <c r="B1799" s="172">
        <f t="shared" si="164"/>
        <v>1791</v>
      </c>
      <c r="C1799" s="173">
        <v>3</v>
      </c>
      <c r="D1799" s="173">
        <v>16</v>
      </c>
      <c r="E1799" s="174">
        <v>15</v>
      </c>
      <c r="F1799" s="3">
        <f t="shared" si="163"/>
        <v>60.8</v>
      </c>
      <c r="G1799" s="3">
        <f t="shared" si="165"/>
        <v>41</v>
      </c>
      <c r="H1799" s="3">
        <f t="shared" si="166"/>
        <v>55.94</v>
      </c>
      <c r="I1799" s="3">
        <f t="shared" si="167"/>
        <v>55.94</v>
      </c>
      <c r="J1799" s="3">
        <f t="shared" si="168"/>
        <v>68</v>
      </c>
      <c r="K1799" s="191">
        <v>16</v>
      </c>
      <c r="L1799" s="3">
        <v>5</v>
      </c>
      <c r="M1799" s="191">
        <v>13.3</v>
      </c>
      <c r="N1799" s="191">
        <v>13.3</v>
      </c>
      <c r="O1799" s="191">
        <v>20</v>
      </c>
    </row>
    <row r="1800" spans="2:15" ht="17.25" x14ac:dyDescent="0.35">
      <c r="B1800" s="172">
        <f t="shared" si="164"/>
        <v>1792</v>
      </c>
      <c r="C1800" s="173">
        <v>3</v>
      </c>
      <c r="D1800" s="173">
        <v>16</v>
      </c>
      <c r="E1800" s="174">
        <v>16</v>
      </c>
      <c r="F1800" s="3">
        <f t="shared" si="163"/>
        <v>62.6</v>
      </c>
      <c r="G1800" s="3">
        <f t="shared" si="165"/>
        <v>41</v>
      </c>
      <c r="H1800" s="3">
        <f t="shared" si="166"/>
        <v>50</v>
      </c>
      <c r="I1800" s="3">
        <f t="shared" si="167"/>
        <v>59</v>
      </c>
      <c r="J1800" s="3">
        <f t="shared" si="168"/>
        <v>64.94</v>
      </c>
      <c r="K1800" s="191">
        <v>17</v>
      </c>
      <c r="L1800" s="3">
        <v>5</v>
      </c>
      <c r="M1800" s="191">
        <v>10</v>
      </c>
      <c r="N1800" s="191">
        <v>15</v>
      </c>
      <c r="O1800" s="191">
        <v>18.3</v>
      </c>
    </row>
    <row r="1801" spans="2:15" ht="17.25" x14ac:dyDescent="0.35">
      <c r="B1801" s="172">
        <f t="shared" si="164"/>
        <v>1793</v>
      </c>
      <c r="C1801" s="173">
        <v>3</v>
      </c>
      <c r="D1801" s="173">
        <v>16</v>
      </c>
      <c r="E1801" s="174">
        <v>17</v>
      </c>
      <c r="F1801" s="3">
        <f t="shared" si="163"/>
        <v>60.8</v>
      </c>
      <c r="G1801" s="3">
        <f t="shared" si="165"/>
        <v>39.200000000000003</v>
      </c>
      <c r="H1801" s="3">
        <f t="shared" si="166"/>
        <v>48.92</v>
      </c>
      <c r="I1801" s="3">
        <f t="shared" si="167"/>
        <v>57.019999999999996</v>
      </c>
      <c r="J1801" s="3">
        <f t="shared" si="168"/>
        <v>64.94</v>
      </c>
      <c r="K1801" s="191">
        <v>16</v>
      </c>
      <c r="L1801" s="3">
        <v>4</v>
      </c>
      <c r="M1801" s="191">
        <v>9.4</v>
      </c>
      <c r="N1801" s="191">
        <v>13.9</v>
      </c>
      <c r="O1801" s="191">
        <v>18.3</v>
      </c>
    </row>
    <row r="1802" spans="2:15" ht="17.25" x14ac:dyDescent="0.35">
      <c r="B1802" s="172">
        <f t="shared" si="164"/>
        <v>1794</v>
      </c>
      <c r="C1802" s="173">
        <v>3</v>
      </c>
      <c r="D1802" s="173">
        <v>16</v>
      </c>
      <c r="E1802" s="174">
        <v>18</v>
      </c>
      <c r="F1802" s="3">
        <f t="shared" ref="F1802:F1865" si="169">(9/5)*K1802+32</f>
        <v>57.2</v>
      </c>
      <c r="G1802" s="3">
        <f t="shared" si="165"/>
        <v>33.799999999999997</v>
      </c>
      <c r="H1802" s="3">
        <f t="shared" si="166"/>
        <v>48.019999999999996</v>
      </c>
      <c r="I1802" s="3">
        <f t="shared" si="167"/>
        <v>55.040000000000006</v>
      </c>
      <c r="J1802" s="3">
        <f t="shared" si="168"/>
        <v>64.039999999999992</v>
      </c>
      <c r="K1802" s="191">
        <v>14</v>
      </c>
      <c r="L1802" s="3">
        <v>1</v>
      </c>
      <c r="M1802" s="191">
        <v>8.9</v>
      </c>
      <c r="N1802" s="191">
        <v>12.8</v>
      </c>
      <c r="O1802" s="191">
        <v>17.8</v>
      </c>
    </row>
    <row r="1803" spans="2:15" ht="17.25" x14ac:dyDescent="0.35">
      <c r="B1803" s="172">
        <f t="shared" ref="B1803:B1866" si="170">B1802+1</f>
        <v>1795</v>
      </c>
      <c r="C1803" s="173">
        <v>3</v>
      </c>
      <c r="D1803" s="173">
        <v>16</v>
      </c>
      <c r="E1803" s="174">
        <v>19</v>
      </c>
      <c r="F1803" s="3">
        <f t="shared" si="169"/>
        <v>51.8</v>
      </c>
      <c r="G1803" s="3">
        <f t="shared" si="165"/>
        <v>26.6</v>
      </c>
      <c r="H1803" s="3">
        <f t="shared" si="166"/>
        <v>48.019999999999996</v>
      </c>
      <c r="I1803" s="3">
        <f t="shared" si="167"/>
        <v>51.08</v>
      </c>
      <c r="J1803" s="3">
        <f t="shared" si="168"/>
        <v>60.980000000000004</v>
      </c>
      <c r="K1803" s="191">
        <v>11</v>
      </c>
      <c r="L1803" s="3">
        <v>-3</v>
      </c>
      <c r="M1803" s="191">
        <v>8.9</v>
      </c>
      <c r="N1803" s="191">
        <v>10.6</v>
      </c>
      <c r="O1803" s="191">
        <v>16.100000000000001</v>
      </c>
    </row>
    <row r="1804" spans="2:15" ht="17.25" x14ac:dyDescent="0.35">
      <c r="B1804" s="172">
        <f t="shared" si="170"/>
        <v>1796</v>
      </c>
      <c r="C1804" s="173">
        <v>3</v>
      </c>
      <c r="D1804" s="173">
        <v>16</v>
      </c>
      <c r="E1804" s="174">
        <v>20</v>
      </c>
      <c r="F1804" s="3">
        <f t="shared" si="169"/>
        <v>51.8</v>
      </c>
      <c r="G1804" s="3">
        <f t="shared" si="165"/>
        <v>23</v>
      </c>
      <c r="H1804" s="3">
        <f t="shared" si="166"/>
        <v>46.94</v>
      </c>
      <c r="I1804" s="3">
        <f t="shared" si="167"/>
        <v>50</v>
      </c>
      <c r="J1804" s="3">
        <f t="shared" si="168"/>
        <v>57.019999999999996</v>
      </c>
      <c r="K1804" s="191">
        <v>11</v>
      </c>
      <c r="L1804" s="3">
        <v>-5</v>
      </c>
      <c r="M1804" s="191">
        <v>8.3000000000000007</v>
      </c>
      <c r="N1804" s="191">
        <v>10</v>
      </c>
      <c r="O1804" s="191">
        <v>13.9</v>
      </c>
    </row>
    <row r="1805" spans="2:15" ht="17.25" x14ac:dyDescent="0.35">
      <c r="B1805" s="172">
        <f t="shared" si="170"/>
        <v>1797</v>
      </c>
      <c r="C1805" s="173">
        <v>3</v>
      </c>
      <c r="D1805" s="173">
        <v>16</v>
      </c>
      <c r="E1805" s="174">
        <v>21</v>
      </c>
      <c r="F1805" s="3">
        <f t="shared" si="169"/>
        <v>50</v>
      </c>
      <c r="G1805" s="3">
        <f t="shared" si="165"/>
        <v>23</v>
      </c>
      <c r="H1805" s="3">
        <f t="shared" si="166"/>
        <v>46.94</v>
      </c>
      <c r="I1805" s="3">
        <f t="shared" si="167"/>
        <v>46.04</v>
      </c>
      <c r="J1805" s="3">
        <f t="shared" si="168"/>
        <v>59</v>
      </c>
      <c r="K1805" s="191">
        <v>10</v>
      </c>
      <c r="L1805" s="3">
        <v>-5</v>
      </c>
      <c r="M1805" s="191">
        <v>8.3000000000000007</v>
      </c>
      <c r="N1805" s="191">
        <v>7.8</v>
      </c>
      <c r="O1805" s="191">
        <v>15</v>
      </c>
    </row>
    <row r="1806" spans="2:15" ht="17.25" x14ac:dyDescent="0.35">
      <c r="B1806" s="172">
        <f t="shared" si="170"/>
        <v>1798</v>
      </c>
      <c r="C1806" s="173">
        <v>3</v>
      </c>
      <c r="D1806" s="173">
        <v>16</v>
      </c>
      <c r="E1806" s="174">
        <v>22</v>
      </c>
      <c r="F1806" s="3">
        <f t="shared" si="169"/>
        <v>50</v>
      </c>
      <c r="G1806" s="3">
        <f t="shared" si="165"/>
        <v>17.600000000000001</v>
      </c>
      <c r="H1806" s="3">
        <f t="shared" si="166"/>
        <v>46.04</v>
      </c>
      <c r="I1806" s="3">
        <f t="shared" si="167"/>
        <v>42.980000000000004</v>
      </c>
      <c r="J1806" s="3">
        <f t="shared" si="168"/>
        <v>50</v>
      </c>
      <c r="K1806" s="191">
        <v>10</v>
      </c>
      <c r="L1806" s="3">
        <v>-8</v>
      </c>
      <c r="M1806" s="191">
        <v>7.8</v>
      </c>
      <c r="N1806" s="191">
        <v>6.1</v>
      </c>
      <c r="O1806" s="191">
        <v>10</v>
      </c>
    </row>
    <row r="1807" spans="2:15" ht="17.25" x14ac:dyDescent="0.35">
      <c r="B1807" s="172">
        <f t="shared" si="170"/>
        <v>1799</v>
      </c>
      <c r="C1807" s="173">
        <v>3</v>
      </c>
      <c r="D1807" s="173">
        <v>16</v>
      </c>
      <c r="E1807" s="174">
        <v>23</v>
      </c>
      <c r="F1807" s="3">
        <f t="shared" si="169"/>
        <v>48.2</v>
      </c>
      <c r="G1807" s="3">
        <f t="shared" si="165"/>
        <v>15.8</v>
      </c>
      <c r="H1807" s="3">
        <f t="shared" si="166"/>
        <v>44.96</v>
      </c>
      <c r="I1807" s="3">
        <f t="shared" si="167"/>
        <v>37.94</v>
      </c>
      <c r="J1807" s="3">
        <f t="shared" si="168"/>
        <v>48.92</v>
      </c>
      <c r="K1807" s="191">
        <v>9</v>
      </c>
      <c r="L1807" s="3">
        <v>-9</v>
      </c>
      <c r="M1807" s="191">
        <v>7.2</v>
      </c>
      <c r="N1807" s="191">
        <v>3.3</v>
      </c>
      <c r="O1807" s="191">
        <v>9.4</v>
      </c>
    </row>
    <row r="1808" spans="2:15" ht="17.25" x14ac:dyDescent="0.35">
      <c r="B1808" s="172">
        <f t="shared" si="170"/>
        <v>1800</v>
      </c>
      <c r="C1808" s="173">
        <v>3</v>
      </c>
      <c r="D1808" s="173">
        <v>16</v>
      </c>
      <c r="E1808" s="174">
        <v>24</v>
      </c>
      <c r="F1808" s="3">
        <f t="shared" si="169"/>
        <v>48.2</v>
      </c>
      <c r="G1808" s="3">
        <f t="shared" si="165"/>
        <v>14</v>
      </c>
      <c r="H1808" s="3">
        <f t="shared" si="166"/>
        <v>44.06</v>
      </c>
      <c r="I1808" s="3">
        <f t="shared" si="167"/>
        <v>41</v>
      </c>
      <c r="J1808" s="3">
        <f t="shared" si="168"/>
        <v>48.019999999999996</v>
      </c>
      <c r="K1808" s="191">
        <v>9</v>
      </c>
      <c r="L1808" s="3">
        <v>-10</v>
      </c>
      <c r="M1808" s="191">
        <v>6.7</v>
      </c>
      <c r="N1808" s="191">
        <v>5</v>
      </c>
      <c r="O1808" s="191">
        <v>8.9</v>
      </c>
    </row>
    <row r="1809" spans="2:15" ht="17.25" x14ac:dyDescent="0.35">
      <c r="B1809" s="172">
        <f t="shared" si="170"/>
        <v>1801</v>
      </c>
      <c r="C1809" s="173">
        <v>3</v>
      </c>
      <c r="D1809" s="173">
        <v>17</v>
      </c>
      <c r="E1809" s="174">
        <v>1</v>
      </c>
      <c r="F1809" s="3">
        <f t="shared" si="169"/>
        <v>46.4</v>
      </c>
      <c r="G1809" s="3">
        <f t="shared" si="165"/>
        <v>8.5999999999999979</v>
      </c>
      <c r="H1809" s="3">
        <f t="shared" si="166"/>
        <v>42.08</v>
      </c>
      <c r="I1809" s="3">
        <f t="shared" si="167"/>
        <v>35.06</v>
      </c>
      <c r="J1809" s="3">
        <f t="shared" si="168"/>
        <v>46.94</v>
      </c>
      <c r="K1809" s="191">
        <v>8</v>
      </c>
      <c r="L1809" s="3">
        <v>-13</v>
      </c>
      <c r="M1809" s="191">
        <v>5.6</v>
      </c>
      <c r="N1809" s="191">
        <v>1.7</v>
      </c>
      <c r="O1809" s="191">
        <v>8.3000000000000007</v>
      </c>
    </row>
    <row r="1810" spans="2:15" ht="17.25" x14ac:dyDescent="0.35">
      <c r="B1810" s="172">
        <f t="shared" si="170"/>
        <v>1802</v>
      </c>
      <c r="C1810" s="173">
        <v>3</v>
      </c>
      <c r="D1810" s="173">
        <v>17</v>
      </c>
      <c r="E1810" s="174">
        <v>2</v>
      </c>
      <c r="F1810" s="3">
        <f t="shared" si="169"/>
        <v>44.6</v>
      </c>
      <c r="G1810" s="3">
        <f t="shared" si="165"/>
        <v>8.5999999999999979</v>
      </c>
      <c r="H1810" s="3">
        <f t="shared" si="166"/>
        <v>42.08</v>
      </c>
      <c r="I1810" s="3">
        <f t="shared" si="167"/>
        <v>32</v>
      </c>
      <c r="J1810" s="3">
        <f t="shared" si="168"/>
        <v>46.94</v>
      </c>
      <c r="K1810" s="191">
        <v>7</v>
      </c>
      <c r="L1810" s="3">
        <v>-13</v>
      </c>
      <c r="M1810" s="191">
        <v>5.6</v>
      </c>
      <c r="N1810" s="191">
        <v>0</v>
      </c>
      <c r="O1810" s="191">
        <v>8.3000000000000007</v>
      </c>
    </row>
    <row r="1811" spans="2:15" ht="17.25" x14ac:dyDescent="0.35">
      <c r="B1811" s="172">
        <f t="shared" si="170"/>
        <v>1803</v>
      </c>
      <c r="C1811" s="173">
        <v>3</v>
      </c>
      <c r="D1811" s="173">
        <v>17</v>
      </c>
      <c r="E1811" s="174">
        <v>3</v>
      </c>
      <c r="F1811" s="3">
        <f t="shared" si="169"/>
        <v>44.6</v>
      </c>
      <c r="G1811" s="3">
        <f t="shared" si="165"/>
        <v>5</v>
      </c>
      <c r="H1811" s="3">
        <f t="shared" si="166"/>
        <v>44.06</v>
      </c>
      <c r="I1811" s="3">
        <f t="shared" si="167"/>
        <v>33.08</v>
      </c>
      <c r="J1811" s="3">
        <f t="shared" si="168"/>
        <v>46.04</v>
      </c>
      <c r="K1811" s="191">
        <v>7</v>
      </c>
      <c r="L1811" s="3">
        <v>-15</v>
      </c>
      <c r="M1811" s="191">
        <v>6.7</v>
      </c>
      <c r="N1811" s="191">
        <v>0.6</v>
      </c>
      <c r="O1811" s="191">
        <v>7.8</v>
      </c>
    </row>
    <row r="1812" spans="2:15" ht="17.25" x14ac:dyDescent="0.35">
      <c r="B1812" s="172">
        <f t="shared" si="170"/>
        <v>1804</v>
      </c>
      <c r="C1812" s="173">
        <v>3</v>
      </c>
      <c r="D1812" s="173">
        <v>17</v>
      </c>
      <c r="E1812" s="174">
        <v>4</v>
      </c>
      <c r="F1812" s="3">
        <f t="shared" si="169"/>
        <v>44.6</v>
      </c>
      <c r="G1812" s="3">
        <f t="shared" si="165"/>
        <v>5</v>
      </c>
      <c r="H1812" s="3">
        <f t="shared" si="166"/>
        <v>42.980000000000004</v>
      </c>
      <c r="I1812" s="3">
        <f t="shared" si="167"/>
        <v>30.02</v>
      </c>
      <c r="J1812" s="3">
        <f t="shared" si="168"/>
        <v>44.96</v>
      </c>
      <c r="K1812" s="191">
        <v>7</v>
      </c>
      <c r="L1812" s="3">
        <v>-15</v>
      </c>
      <c r="M1812" s="191">
        <v>6.1</v>
      </c>
      <c r="N1812" s="191">
        <v>-1.1000000000000001</v>
      </c>
      <c r="O1812" s="191">
        <v>7.2</v>
      </c>
    </row>
    <row r="1813" spans="2:15" ht="17.25" x14ac:dyDescent="0.35">
      <c r="B1813" s="172">
        <f t="shared" si="170"/>
        <v>1805</v>
      </c>
      <c r="C1813" s="173">
        <v>3</v>
      </c>
      <c r="D1813" s="173">
        <v>17</v>
      </c>
      <c r="E1813" s="174">
        <v>5</v>
      </c>
      <c r="F1813" s="3">
        <f t="shared" si="169"/>
        <v>44.6</v>
      </c>
      <c r="G1813" s="3">
        <f t="shared" si="165"/>
        <v>3.1999999999999993</v>
      </c>
      <c r="H1813" s="3">
        <f t="shared" si="166"/>
        <v>44.06</v>
      </c>
      <c r="I1813" s="3">
        <f t="shared" si="167"/>
        <v>28.94</v>
      </c>
      <c r="J1813" s="3">
        <f t="shared" si="168"/>
        <v>44.96</v>
      </c>
      <c r="K1813" s="191">
        <v>7</v>
      </c>
      <c r="L1813" s="3">
        <v>-16</v>
      </c>
      <c r="M1813" s="191">
        <v>6.7</v>
      </c>
      <c r="N1813" s="191">
        <v>-1.7</v>
      </c>
      <c r="O1813" s="191">
        <v>7.2</v>
      </c>
    </row>
    <row r="1814" spans="2:15" ht="17.25" x14ac:dyDescent="0.35">
      <c r="B1814" s="172">
        <f t="shared" si="170"/>
        <v>1806</v>
      </c>
      <c r="C1814" s="173">
        <v>3</v>
      </c>
      <c r="D1814" s="173">
        <v>17</v>
      </c>
      <c r="E1814" s="174">
        <v>6</v>
      </c>
      <c r="F1814" s="3">
        <f t="shared" si="169"/>
        <v>42.8</v>
      </c>
      <c r="G1814" s="3">
        <f t="shared" si="165"/>
        <v>4.82</v>
      </c>
      <c r="H1814" s="3">
        <f t="shared" si="166"/>
        <v>44.06</v>
      </c>
      <c r="I1814" s="3">
        <f t="shared" si="167"/>
        <v>30.02</v>
      </c>
      <c r="J1814" s="3">
        <f t="shared" si="168"/>
        <v>42.980000000000004</v>
      </c>
      <c r="K1814" s="191">
        <v>6</v>
      </c>
      <c r="L1814" s="3">
        <v>-15.1</v>
      </c>
      <c r="M1814" s="191">
        <v>6.7</v>
      </c>
      <c r="N1814" s="191">
        <v>-1.1000000000000001</v>
      </c>
      <c r="O1814" s="191">
        <v>6.1</v>
      </c>
    </row>
    <row r="1815" spans="2:15" ht="17.25" x14ac:dyDescent="0.35">
      <c r="B1815" s="172">
        <f t="shared" si="170"/>
        <v>1807</v>
      </c>
      <c r="C1815" s="173">
        <v>3</v>
      </c>
      <c r="D1815" s="173">
        <v>17</v>
      </c>
      <c r="E1815" s="174">
        <v>7</v>
      </c>
      <c r="F1815" s="3">
        <f t="shared" si="169"/>
        <v>42.8</v>
      </c>
      <c r="G1815" s="3">
        <f t="shared" si="165"/>
        <v>8.9599999999999973</v>
      </c>
      <c r="H1815" s="3">
        <f t="shared" si="166"/>
        <v>46.04</v>
      </c>
      <c r="I1815" s="3">
        <f t="shared" si="167"/>
        <v>30.92</v>
      </c>
      <c r="J1815" s="3">
        <f t="shared" si="168"/>
        <v>42.08</v>
      </c>
      <c r="K1815" s="191">
        <v>6</v>
      </c>
      <c r="L1815" s="3">
        <v>-12.8</v>
      </c>
      <c r="M1815" s="191">
        <v>7.8</v>
      </c>
      <c r="N1815" s="191">
        <v>-0.6</v>
      </c>
      <c r="O1815" s="191">
        <v>5.6</v>
      </c>
    </row>
    <row r="1816" spans="2:15" ht="17.25" x14ac:dyDescent="0.35">
      <c r="B1816" s="172">
        <f t="shared" si="170"/>
        <v>1808</v>
      </c>
      <c r="C1816" s="173">
        <v>3</v>
      </c>
      <c r="D1816" s="173">
        <v>17</v>
      </c>
      <c r="E1816" s="174">
        <v>8</v>
      </c>
      <c r="F1816" s="3">
        <f t="shared" si="169"/>
        <v>42.8</v>
      </c>
      <c r="G1816" s="3">
        <f t="shared" si="165"/>
        <v>15.8</v>
      </c>
      <c r="H1816" s="3">
        <f t="shared" si="166"/>
        <v>48.019999999999996</v>
      </c>
      <c r="I1816" s="3">
        <f t="shared" si="167"/>
        <v>39.019999999999996</v>
      </c>
      <c r="J1816" s="3">
        <f t="shared" si="168"/>
        <v>44.96</v>
      </c>
      <c r="K1816" s="191">
        <v>6</v>
      </c>
      <c r="L1816" s="3">
        <v>-9</v>
      </c>
      <c r="M1816" s="191">
        <v>8.9</v>
      </c>
      <c r="N1816" s="191">
        <v>3.9</v>
      </c>
      <c r="O1816" s="191">
        <v>7.2</v>
      </c>
    </row>
    <row r="1817" spans="2:15" ht="17.25" x14ac:dyDescent="0.35">
      <c r="B1817" s="172">
        <f t="shared" si="170"/>
        <v>1809</v>
      </c>
      <c r="C1817" s="173">
        <v>3</v>
      </c>
      <c r="D1817" s="173">
        <v>17</v>
      </c>
      <c r="E1817" s="174">
        <v>9</v>
      </c>
      <c r="F1817" s="3">
        <f t="shared" si="169"/>
        <v>44.6</v>
      </c>
      <c r="G1817" s="3">
        <f t="shared" ref="G1817:G1880" si="171">(9/5)*L1817+32</f>
        <v>24.8</v>
      </c>
      <c r="H1817" s="3">
        <f t="shared" ref="H1817:H1880" si="172">(9/5)*M1817+32</f>
        <v>51.08</v>
      </c>
      <c r="I1817" s="3">
        <f t="shared" ref="I1817:I1880" si="173">(9/5)*N1817+32</f>
        <v>44.96</v>
      </c>
      <c r="J1817" s="3">
        <f t="shared" ref="J1817:J1880" si="174">(9/5)*O1817+32</f>
        <v>51.980000000000004</v>
      </c>
      <c r="K1817" s="191">
        <v>7</v>
      </c>
      <c r="L1817" s="3">
        <v>-4</v>
      </c>
      <c r="M1817" s="191">
        <v>10.6</v>
      </c>
      <c r="N1817" s="191">
        <v>7.2</v>
      </c>
      <c r="O1817" s="191">
        <v>11.1</v>
      </c>
    </row>
    <row r="1818" spans="2:15" ht="17.25" x14ac:dyDescent="0.35">
      <c r="B1818" s="172">
        <f t="shared" si="170"/>
        <v>1810</v>
      </c>
      <c r="C1818" s="173">
        <v>3</v>
      </c>
      <c r="D1818" s="173">
        <v>17</v>
      </c>
      <c r="E1818" s="174">
        <v>10</v>
      </c>
      <c r="F1818" s="3">
        <f t="shared" si="169"/>
        <v>42.8</v>
      </c>
      <c r="G1818" s="3">
        <f t="shared" si="171"/>
        <v>33.799999999999997</v>
      </c>
      <c r="H1818" s="3">
        <f t="shared" si="172"/>
        <v>51.980000000000004</v>
      </c>
      <c r="I1818" s="3">
        <f t="shared" si="173"/>
        <v>48.92</v>
      </c>
      <c r="J1818" s="3">
        <f t="shared" si="174"/>
        <v>57.019999999999996</v>
      </c>
      <c r="K1818" s="191">
        <v>6</v>
      </c>
      <c r="L1818" s="3">
        <v>1</v>
      </c>
      <c r="M1818" s="191">
        <v>11.1</v>
      </c>
      <c r="N1818" s="191">
        <v>9.4</v>
      </c>
      <c r="O1818" s="191">
        <v>13.9</v>
      </c>
    </row>
    <row r="1819" spans="2:15" ht="17.25" x14ac:dyDescent="0.35">
      <c r="B1819" s="172">
        <f t="shared" si="170"/>
        <v>1811</v>
      </c>
      <c r="C1819" s="173">
        <v>3</v>
      </c>
      <c r="D1819" s="173">
        <v>17</v>
      </c>
      <c r="E1819" s="174">
        <v>11</v>
      </c>
      <c r="F1819" s="3">
        <f t="shared" si="169"/>
        <v>44.6</v>
      </c>
      <c r="G1819" s="3">
        <f t="shared" si="171"/>
        <v>39.200000000000003</v>
      </c>
      <c r="H1819" s="3">
        <f t="shared" si="172"/>
        <v>53.96</v>
      </c>
      <c r="I1819" s="3">
        <f t="shared" si="173"/>
        <v>51.08</v>
      </c>
      <c r="J1819" s="3">
        <f t="shared" si="174"/>
        <v>60.980000000000004</v>
      </c>
      <c r="K1819" s="191">
        <v>7</v>
      </c>
      <c r="L1819" s="3">
        <v>4</v>
      </c>
      <c r="M1819" s="191">
        <v>12.2</v>
      </c>
      <c r="N1819" s="191">
        <v>10.6</v>
      </c>
      <c r="O1819" s="191">
        <v>16.100000000000001</v>
      </c>
    </row>
    <row r="1820" spans="2:15" ht="17.25" x14ac:dyDescent="0.35">
      <c r="B1820" s="172">
        <f t="shared" si="170"/>
        <v>1812</v>
      </c>
      <c r="C1820" s="173">
        <v>3</v>
      </c>
      <c r="D1820" s="173">
        <v>17</v>
      </c>
      <c r="E1820" s="174">
        <v>12</v>
      </c>
      <c r="F1820" s="3">
        <f t="shared" si="169"/>
        <v>44.6</v>
      </c>
      <c r="G1820" s="3">
        <f t="shared" si="171"/>
        <v>44.6</v>
      </c>
      <c r="H1820" s="3">
        <f t="shared" si="172"/>
        <v>55.94</v>
      </c>
      <c r="I1820" s="3">
        <f t="shared" si="173"/>
        <v>57.019999999999996</v>
      </c>
      <c r="J1820" s="3">
        <f t="shared" si="174"/>
        <v>64.039999999999992</v>
      </c>
      <c r="K1820" s="191">
        <v>7</v>
      </c>
      <c r="L1820" s="3">
        <v>7</v>
      </c>
      <c r="M1820" s="191">
        <v>13.3</v>
      </c>
      <c r="N1820" s="191">
        <v>13.9</v>
      </c>
      <c r="O1820" s="191">
        <v>17.8</v>
      </c>
    </row>
    <row r="1821" spans="2:15" ht="17.25" x14ac:dyDescent="0.35">
      <c r="B1821" s="172">
        <f t="shared" si="170"/>
        <v>1813</v>
      </c>
      <c r="C1821" s="173">
        <v>3</v>
      </c>
      <c r="D1821" s="173">
        <v>17</v>
      </c>
      <c r="E1821" s="174">
        <v>13</v>
      </c>
      <c r="F1821" s="3">
        <f t="shared" si="169"/>
        <v>46.4</v>
      </c>
      <c r="G1821" s="3">
        <f t="shared" si="171"/>
        <v>44.6</v>
      </c>
      <c r="H1821" s="3">
        <f t="shared" si="172"/>
        <v>57.92</v>
      </c>
      <c r="I1821" s="3">
        <f t="shared" si="173"/>
        <v>59</v>
      </c>
      <c r="J1821" s="3">
        <f t="shared" si="174"/>
        <v>62.96</v>
      </c>
      <c r="K1821" s="191">
        <v>8</v>
      </c>
      <c r="L1821" s="3">
        <v>7</v>
      </c>
      <c r="M1821" s="191">
        <v>14.4</v>
      </c>
      <c r="N1821" s="191">
        <v>15</v>
      </c>
      <c r="O1821" s="191">
        <v>17.2</v>
      </c>
    </row>
    <row r="1822" spans="2:15" ht="17.25" x14ac:dyDescent="0.35">
      <c r="B1822" s="172">
        <f t="shared" si="170"/>
        <v>1814</v>
      </c>
      <c r="C1822" s="173">
        <v>3</v>
      </c>
      <c r="D1822" s="173">
        <v>17</v>
      </c>
      <c r="E1822" s="174">
        <v>14</v>
      </c>
      <c r="F1822" s="3">
        <f t="shared" si="169"/>
        <v>48.2</v>
      </c>
      <c r="G1822" s="3">
        <f t="shared" si="171"/>
        <v>46.4</v>
      </c>
      <c r="H1822" s="3">
        <f t="shared" si="172"/>
        <v>55.94</v>
      </c>
      <c r="I1822" s="3">
        <f t="shared" si="173"/>
        <v>60.08</v>
      </c>
      <c r="J1822" s="3">
        <f t="shared" si="174"/>
        <v>60.980000000000004</v>
      </c>
      <c r="K1822" s="191">
        <v>9</v>
      </c>
      <c r="L1822" s="3">
        <v>8</v>
      </c>
      <c r="M1822" s="191">
        <v>13.3</v>
      </c>
      <c r="N1822" s="191">
        <v>15.6</v>
      </c>
      <c r="O1822" s="191">
        <v>16.100000000000001</v>
      </c>
    </row>
    <row r="1823" spans="2:15" ht="17.25" x14ac:dyDescent="0.35">
      <c r="B1823" s="172">
        <f t="shared" si="170"/>
        <v>1815</v>
      </c>
      <c r="C1823" s="173">
        <v>3</v>
      </c>
      <c r="D1823" s="173">
        <v>17</v>
      </c>
      <c r="E1823" s="174">
        <v>15</v>
      </c>
      <c r="F1823" s="3">
        <f t="shared" si="169"/>
        <v>46.4</v>
      </c>
      <c r="G1823" s="3">
        <f t="shared" si="171"/>
        <v>48.2</v>
      </c>
      <c r="H1823" s="3">
        <f t="shared" si="172"/>
        <v>57.92</v>
      </c>
      <c r="I1823" s="3">
        <f t="shared" si="173"/>
        <v>59</v>
      </c>
      <c r="J1823" s="3">
        <f t="shared" si="174"/>
        <v>60.980000000000004</v>
      </c>
      <c r="K1823" s="191">
        <v>8</v>
      </c>
      <c r="L1823" s="3">
        <v>9</v>
      </c>
      <c r="M1823" s="191">
        <v>14.4</v>
      </c>
      <c r="N1823" s="191">
        <v>15</v>
      </c>
      <c r="O1823" s="191">
        <v>16.100000000000001</v>
      </c>
    </row>
    <row r="1824" spans="2:15" ht="17.25" x14ac:dyDescent="0.35">
      <c r="B1824" s="172">
        <f t="shared" si="170"/>
        <v>1816</v>
      </c>
      <c r="C1824" s="173">
        <v>3</v>
      </c>
      <c r="D1824" s="173">
        <v>17</v>
      </c>
      <c r="E1824" s="174">
        <v>16</v>
      </c>
      <c r="F1824" s="3">
        <f t="shared" si="169"/>
        <v>41</v>
      </c>
      <c r="G1824" s="3">
        <f t="shared" si="171"/>
        <v>48.2</v>
      </c>
      <c r="H1824" s="3">
        <f t="shared" si="172"/>
        <v>57.92</v>
      </c>
      <c r="I1824" s="3">
        <f t="shared" si="173"/>
        <v>57.92</v>
      </c>
      <c r="J1824" s="3">
        <f t="shared" si="174"/>
        <v>46.94</v>
      </c>
      <c r="K1824" s="191">
        <v>5</v>
      </c>
      <c r="L1824" s="3">
        <v>9</v>
      </c>
      <c r="M1824" s="191">
        <v>14.4</v>
      </c>
      <c r="N1824" s="191">
        <v>14.4</v>
      </c>
      <c r="O1824" s="191">
        <v>8.3000000000000007</v>
      </c>
    </row>
    <row r="1825" spans="2:15" ht="17.25" x14ac:dyDescent="0.35">
      <c r="B1825" s="172">
        <f t="shared" si="170"/>
        <v>1817</v>
      </c>
      <c r="C1825" s="173">
        <v>3</v>
      </c>
      <c r="D1825" s="173">
        <v>17</v>
      </c>
      <c r="E1825" s="174">
        <v>17</v>
      </c>
      <c r="F1825" s="3">
        <f t="shared" si="169"/>
        <v>39.200000000000003</v>
      </c>
      <c r="G1825" s="3">
        <f t="shared" si="171"/>
        <v>48.2</v>
      </c>
      <c r="H1825" s="3">
        <f t="shared" si="172"/>
        <v>57.92</v>
      </c>
      <c r="I1825" s="3">
        <f t="shared" si="173"/>
        <v>55.040000000000006</v>
      </c>
      <c r="J1825" s="3">
        <f t="shared" si="174"/>
        <v>48.019999999999996</v>
      </c>
      <c r="K1825" s="191">
        <v>4</v>
      </c>
      <c r="L1825" s="3">
        <v>9</v>
      </c>
      <c r="M1825" s="191">
        <v>14.4</v>
      </c>
      <c r="N1825" s="191">
        <v>12.8</v>
      </c>
      <c r="O1825" s="191">
        <v>8.9</v>
      </c>
    </row>
    <row r="1826" spans="2:15" ht="17.25" x14ac:dyDescent="0.35">
      <c r="B1826" s="172">
        <f t="shared" si="170"/>
        <v>1818</v>
      </c>
      <c r="C1826" s="173">
        <v>3</v>
      </c>
      <c r="D1826" s="173">
        <v>17</v>
      </c>
      <c r="E1826" s="174">
        <v>18</v>
      </c>
      <c r="F1826" s="3">
        <f t="shared" si="169"/>
        <v>37.4</v>
      </c>
      <c r="G1826" s="3">
        <f t="shared" si="171"/>
        <v>41</v>
      </c>
      <c r="H1826" s="3">
        <f t="shared" si="172"/>
        <v>55.94</v>
      </c>
      <c r="I1826" s="3">
        <f t="shared" si="173"/>
        <v>51.08</v>
      </c>
      <c r="J1826" s="3">
        <f t="shared" si="174"/>
        <v>44.06</v>
      </c>
      <c r="K1826" s="191">
        <v>3</v>
      </c>
      <c r="L1826" s="3">
        <v>5</v>
      </c>
      <c r="M1826" s="191">
        <v>13.3</v>
      </c>
      <c r="N1826" s="191">
        <v>10.6</v>
      </c>
      <c r="O1826" s="191">
        <v>6.7</v>
      </c>
    </row>
    <row r="1827" spans="2:15" ht="17.25" x14ac:dyDescent="0.35">
      <c r="B1827" s="172">
        <f t="shared" si="170"/>
        <v>1819</v>
      </c>
      <c r="C1827" s="173">
        <v>3</v>
      </c>
      <c r="D1827" s="173">
        <v>17</v>
      </c>
      <c r="E1827" s="174">
        <v>19</v>
      </c>
      <c r="F1827" s="3">
        <f t="shared" si="169"/>
        <v>39.200000000000003</v>
      </c>
      <c r="G1827" s="3">
        <f t="shared" si="171"/>
        <v>37.4</v>
      </c>
      <c r="H1827" s="3">
        <f t="shared" si="172"/>
        <v>53.06</v>
      </c>
      <c r="I1827" s="3">
        <f t="shared" si="173"/>
        <v>46.94</v>
      </c>
      <c r="J1827" s="3">
        <f t="shared" si="174"/>
        <v>42.980000000000004</v>
      </c>
      <c r="K1827" s="191">
        <v>4</v>
      </c>
      <c r="L1827" s="3">
        <v>3</v>
      </c>
      <c r="M1827" s="191">
        <v>11.7</v>
      </c>
      <c r="N1827" s="191">
        <v>8.3000000000000007</v>
      </c>
      <c r="O1827" s="191">
        <v>6.1</v>
      </c>
    </row>
    <row r="1828" spans="2:15" ht="17.25" x14ac:dyDescent="0.35">
      <c r="B1828" s="172">
        <f t="shared" si="170"/>
        <v>1820</v>
      </c>
      <c r="C1828" s="173">
        <v>3</v>
      </c>
      <c r="D1828" s="173">
        <v>17</v>
      </c>
      <c r="E1828" s="174">
        <v>20</v>
      </c>
      <c r="F1828" s="3">
        <f t="shared" si="169"/>
        <v>37.4</v>
      </c>
      <c r="G1828" s="3">
        <f t="shared" si="171"/>
        <v>33.799999999999997</v>
      </c>
      <c r="H1828" s="3">
        <f t="shared" si="172"/>
        <v>51.980000000000004</v>
      </c>
      <c r="I1828" s="3">
        <f t="shared" si="173"/>
        <v>44.06</v>
      </c>
      <c r="J1828" s="3">
        <f t="shared" si="174"/>
        <v>37.94</v>
      </c>
      <c r="K1828" s="191">
        <v>3</v>
      </c>
      <c r="L1828" s="3">
        <v>1</v>
      </c>
      <c r="M1828" s="191">
        <v>11.1</v>
      </c>
      <c r="N1828" s="191">
        <v>6.7</v>
      </c>
      <c r="O1828" s="191">
        <v>3.3</v>
      </c>
    </row>
    <row r="1829" spans="2:15" ht="17.25" x14ac:dyDescent="0.35">
      <c r="B1829" s="172">
        <f t="shared" si="170"/>
        <v>1821</v>
      </c>
      <c r="C1829" s="173">
        <v>3</v>
      </c>
      <c r="D1829" s="173">
        <v>17</v>
      </c>
      <c r="E1829" s="174">
        <v>21</v>
      </c>
      <c r="F1829" s="3">
        <f t="shared" si="169"/>
        <v>37.4</v>
      </c>
      <c r="G1829" s="3">
        <f t="shared" si="171"/>
        <v>33.799999999999997</v>
      </c>
      <c r="H1829" s="3">
        <f t="shared" si="172"/>
        <v>51.08</v>
      </c>
      <c r="I1829" s="3">
        <f t="shared" si="173"/>
        <v>39.92</v>
      </c>
      <c r="J1829" s="3">
        <f t="shared" si="174"/>
        <v>37.94</v>
      </c>
      <c r="K1829" s="191">
        <v>3</v>
      </c>
      <c r="L1829" s="3">
        <v>1</v>
      </c>
      <c r="M1829" s="191">
        <v>10.6</v>
      </c>
      <c r="N1829" s="191">
        <v>4.4000000000000004</v>
      </c>
      <c r="O1829" s="191">
        <v>3.3</v>
      </c>
    </row>
    <row r="1830" spans="2:15" ht="17.25" x14ac:dyDescent="0.35">
      <c r="B1830" s="172">
        <f t="shared" si="170"/>
        <v>1822</v>
      </c>
      <c r="C1830" s="173">
        <v>3</v>
      </c>
      <c r="D1830" s="173">
        <v>17</v>
      </c>
      <c r="E1830" s="174">
        <v>22</v>
      </c>
      <c r="F1830" s="3">
        <f t="shared" si="169"/>
        <v>34.520000000000003</v>
      </c>
      <c r="G1830" s="3">
        <f t="shared" si="171"/>
        <v>24.8</v>
      </c>
      <c r="H1830" s="3">
        <f t="shared" si="172"/>
        <v>46.04</v>
      </c>
      <c r="I1830" s="3">
        <f t="shared" si="173"/>
        <v>37.94</v>
      </c>
      <c r="J1830" s="3">
        <f t="shared" si="174"/>
        <v>35.96</v>
      </c>
      <c r="K1830" s="191">
        <v>1.4</v>
      </c>
      <c r="L1830" s="3">
        <v>-4</v>
      </c>
      <c r="M1830" s="191">
        <v>7.8</v>
      </c>
      <c r="N1830" s="191">
        <v>3.3</v>
      </c>
      <c r="O1830" s="191">
        <v>2.2000000000000002</v>
      </c>
    </row>
    <row r="1831" spans="2:15" ht="17.25" x14ac:dyDescent="0.35">
      <c r="B1831" s="172">
        <f t="shared" si="170"/>
        <v>1823</v>
      </c>
      <c r="C1831" s="173">
        <v>3</v>
      </c>
      <c r="D1831" s="173">
        <v>17</v>
      </c>
      <c r="E1831" s="174">
        <v>23</v>
      </c>
      <c r="F1831" s="3">
        <f t="shared" si="169"/>
        <v>32</v>
      </c>
      <c r="G1831" s="3">
        <f t="shared" si="171"/>
        <v>24.8</v>
      </c>
      <c r="H1831" s="3">
        <f t="shared" si="172"/>
        <v>44.96</v>
      </c>
      <c r="I1831" s="3">
        <f t="shared" si="173"/>
        <v>35.06</v>
      </c>
      <c r="J1831" s="3">
        <f t="shared" si="174"/>
        <v>35.96</v>
      </c>
      <c r="K1831" s="191">
        <v>0</v>
      </c>
      <c r="L1831" s="3">
        <v>-4</v>
      </c>
      <c r="M1831" s="191">
        <v>7.2</v>
      </c>
      <c r="N1831" s="191">
        <v>1.7</v>
      </c>
      <c r="O1831" s="191">
        <v>2.2000000000000002</v>
      </c>
    </row>
    <row r="1832" spans="2:15" ht="17.25" x14ac:dyDescent="0.35">
      <c r="B1832" s="172">
        <f t="shared" si="170"/>
        <v>1824</v>
      </c>
      <c r="C1832" s="173">
        <v>3</v>
      </c>
      <c r="D1832" s="173">
        <v>17</v>
      </c>
      <c r="E1832" s="174">
        <v>24</v>
      </c>
      <c r="F1832" s="3">
        <f t="shared" si="169"/>
        <v>32</v>
      </c>
      <c r="G1832" s="3">
        <f t="shared" si="171"/>
        <v>24.8</v>
      </c>
      <c r="H1832" s="3">
        <f t="shared" si="172"/>
        <v>44.06</v>
      </c>
      <c r="I1832" s="3">
        <f t="shared" si="173"/>
        <v>32</v>
      </c>
      <c r="J1832" s="3">
        <f t="shared" si="174"/>
        <v>37.04</v>
      </c>
      <c r="K1832" s="191">
        <v>0</v>
      </c>
      <c r="L1832" s="3">
        <v>-4</v>
      </c>
      <c r="M1832" s="191">
        <v>6.7</v>
      </c>
      <c r="N1832" s="191">
        <v>0</v>
      </c>
      <c r="O1832" s="191">
        <v>2.8</v>
      </c>
    </row>
    <row r="1833" spans="2:15" ht="17.25" x14ac:dyDescent="0.35">
      <c r="B1833" s="172">
        <f t="shared" si="170"/>
        <v>1825</v>
      </c>
      <c r="C1833" s="173">
        <v>3</v>
      </c>
      <c r="D1833" s="173">
        <v>18</v>
      </c>
      <c r="E1833" s="174">
        <v>1</v>
      </c>
      <c r="F1833" s="3">
        <f t="shared" si="169"/>
        <v>32.54</v>
      </c>
      <c r="G1833" s="3">
        <f t="shared" si="171"/>
        <v>23</v>
      </c>
      <c r="H1833" s="3">
        <f t="shared" si="172"/>
        <v>42.08</v>
      </c>
      <c r="I1833" s="3">
        <f t="shared" si="173"/>
        <v>32</v>
      </c>
      <c r="J1833" s="3">
        <f t="shared" si="174"/>
        <v>35.06</v>
      </c>
      <c r="K1833" s="191">
        <v>0.3</v>
      </c>
      <c r="L1833" s="3">
        <v>-5</v>
      </c>
      <c r="M1833" s="191">
        <v>5.6</v>
      </c>
      <c r="N1833" s="191">
        <v>0</v>
      </c>
      <c r="O1833" s="191">
        <v>1.7</v>
      </c>
    </row>
    <row r="1834" spans="2:15" ht="17.25" x14ac:dyDescent="0.35">
      <c r="B1834" s="172">
        <f t="shared" si="170"/>
        <v>1826</v>
      </c>
      <c r="C1834" s="173">
        <v>3</v>
      </c>
      <c r="D1834" s="173">
        <v>18</v>
      </c>
      <c r="E1834" s="174">
        <v>2</v>
      </c>
      <c r="F1834" s="3">
        <f t="shared" si="169"/>
        <v>33.26</v>
      </c>
      <c r="G1834" s="3">
        <f t="shared" si="171"/>
        <v>21.2</v>
      </c>
      <c r="H1834" s="3">
        <f t="shared" si="172"/>
        <v>42.08</v>
      </c>
      <c r="I1834" s="3">
        <f t="shared" si="173"/>
        <v>28.94</v>
      </c>
      <c r="J1834" s="3">
        <f t="shared" si="174"/>
        <v>35.06</v>
      </c>
      <c r="K1834" s="191">
        <v>0.7</v>
      </c>
      <c r="L1834" s="3">
        <v>-6</v>
      </c>
      <c r="M1834" s="191">
        <v>5.6</v>
      </c>
      <c r="N1834" s="191">
        <v>-1.7</v>
      </c>
      <c r="O1834" s="191">
        <v>1.7</v>
      </c>
    </row>
    <row r="1835" spans="2:15" ht="17.25" x14ac:dyDescent="0.35">
      <c r="B1835" s="172">
        <f t="shared" si="170"/>
        <v>1827</v>
      </c>
      <c r="C1835" s="173">
        <v>3</v>
      </c>
      <c r="D1835" s="173">
        <v>18</v>
      </c>
      <c r="E1835" s="174">
        <v>3</v>
      </c>
      <c r="F1835" s="3">
        <f t="shared" si="169"/>
        <v>32</v>
      </c>
      <c r="G1835" s="3">
        <f t="shared" si="171"/>
        <v>19.399999999999999</v>
      </c>
      <c r="H1835" s="3">
        <f t="shared" si="172"/>
        <v>42.08</v>
      </c>
      <c r="I1835" s="3">
        <f t="shared" si="173"/>
        <v>28.04</v>
      </c>
      <c r="J1835" s="3">
        <f t="shared" si="174"/>
        <v>35.06</v>
      </c>
      <c r="K1835" s="191">
        <v>0</v>
      </c>
      <c r="L1835" s="3">
        <v>-7</v>
      </c>
      <c r="M1835" s="191">
        <v>5.6</v>
      </c>
      <c r="N1835" s="191">
        <v>-2.2000000000000002</v>
      </c>
      <c r="O1835" s="191">
        <v>1.7</v>
      </c>
    </row>
    <row r="1836" spans="2:15" ht="17.25" x14ac:dyDescent="0.35">
      <c r="B1836" s="172">
        <f t="shared" si="170"/>
        <v>1828</v>
      </c>
      <c r="C1836" s="173">
        <v>3</v>
      </c>
      <c r="D1836" s="173">
        <v>18</v>
      </c>
      <c r="E1836" s="174">
        <v>4</v>
      </c>
      <c r="F1836" s="3">
        <f t="shared" si="169"/>
        <v>32.54</v>
      </c>
      <c r="G1836" s="3">
        <f t="shared" si="171"/>
        <v>15.8</v>
      </c>
      <c r="H1836" s="3">
        <f t="shared" si="172"/>
        <v>42.08</v>
      </c>
      <c r="I1836" s="3">
        <f t="shared" si="173"/>
        <v>26.96</v>
      </c>
      <c r="J1836" s="3">
        <f t="shared" si="174"/>
        <v>33.979999999999997</v>
      </c>
      <c r="K1836" s="191">
        <v>0.3</v>
      </c>
      <c r="L1836" s="3">
        <v>-9</v>
      </c>
      <c r="M1836" s="191">
        <v>5.6</v>
      </c>
      <c r="N1836" s="191">
        <v>-2.8</v>
      </c>
      <c r="O1836" s="191">
        <v>1.1000000000000001</v>
      </c>
    </row>
    <row r="1837" spans="2:15" ht="17.25" x14ac:dyDescent="0.35">
      <c r="B1837" s="172">
        <f t="shared" si="170"/>
        <v>1829</v>
      </c>
      <c r="C1837" s="173">
        <v>3</v>
      </c>
      <c r="D1837" s="173">
        <v>18</v>
      </c>
      <c r="E1837" s="174">
        <v>5</v>
      </c>
      <c r="F1837" s="3">
        <f t="shared" si="169"/>
        <v>31.46</v>
      </c>
      <c r="G1837" s="3">
        <f t="shared" si="171"/>
        <v>12.2</v>
      </c>
      <c r="H1837" s="3">
        <f t="shared" si="172"/>
        <v>41</v>
      </c>
      <c r="I1837" s="3">
        <f t="shared" si="173"/>
        <v>26.060000000000002</v>
      </c>
      <c r="J1837" s="3">
        <f t="shared" si="174"/>
        <v>33.979999999999997</v>
      </c>
      <c r="K1837" s="191">
        <v>-0.3</v>
      </c>
      <c r="L1837" s="3">
        <v>-11</v>
      </c>
      <c r="M1837" s="191">
        <v>5</v>
      </c>
      <c r="N1837" s="191">
        <v>-3.3</v>
      </c>
      <c r="O1837" s="191">
        <v>1.1000000000000001</v>
      </c>
    </row>
    <row r="1838" spans="2:15" ht="17.25" x14ac:dyDescent="0.35">
      <c r="B1838" s="172">
        <f t="shared" si="170"/>
        <v>1830</v>
      </c>
      <c r="C1838" s="173">
        <v>3</v>
      </c>
      <c r="D1838" s="173">
        <v>18</v>
      </c>
      <c r="E1838" s="174">
        <v>6</v>
      </c>
      <c r="F1838" s="3">
        <f t="shared" si="169"/>
        <v>32</v>
      </c>
      <c r="G1838" s="3">
        <f t="shared" si="171"/>
        <v>8.5999999999999979</v>
      </c>
      <c r="H1838" s="3">
        <f t="shared" si="172"/>
        <v>42.08</v>
      </c>
      <c r="I1838" s="3">
        <f t="shared" si="173"/>
        <v>24.98</v>
      </c>
      <c r="J1838" s="3">
        <f t="shared" si="174"/>
        <v>33.08</v>
      </c>
      <c r="K1838" s="191">
        <v>0</v>
      </c>
      <c r="L1838" s="3">
        <v>-13</v>
      </c>
      <c r="M1838" s="191">
        <v>5.6</v>
      </c>
      <c r="N1838" s="191">
        <v>-3.9</v>
      </c>
      <c r="O1838" s="191">
        <v>0.6</v>
      </c>
    </row>
    <row r="1839" spans="2:15" ht="17.25" x14ac:dyDescent="0.35">
      <c r="B1839" s="172">
        <f t="shared" si="170"/>
        <v>1831</v>
      </c>
      <c r="C1839" s="173">
        <v>3</v>
      </c>
      <c r="D1839" s="173">
        <v>18</v>
      </c>
      <c r="E1839" s="174">
        <v>7</v>
      </c>
      <c r="F1839" s="3">
        <f t="shared" si="169"/>
        <v>30.74</v>
      </c>
      <c r="G1839" s="3">
        <f t="shared" si="171"/>
        <v>12.2</v>
      </c>
      <c r="H1839" s="3">
        <f t="shared" si="172"/>
        <v>42.08</v>
      </c>
      <c r="I1839" s="3">
        <f t="shared" si="173"/>
        <v>28.04</v>
      </c>
      <c r="J1839" s="3">
        <f t="shared" si="174"/>
        <v>33.979999999999997</v>
      </c>
      <c r="K1839" s="191">
        <v>-0.7</v>
      </c>
      <c r="L1839" s="3">
        <v>-11</v>
      </c>
      <c r="M1839" s="191">
        <v>5.6</v>
      </c>
      <c r="N1839" s="191">
        <v>-2.2000000000000002</v>
      </c>
      <c r="O1839" s="191">
        <v>1.1000000000000001</v>
      </c>
    </row>
    <row r="1840" spans="2:15" ht="17.25" x14ac:dyDescent="0.35">
      <c r="B1840" s="172">
        <f t="shared" si="170"/>
        <v>1832</v>
      </c>
      <c r="C1840" s="173">
        <v>3</v>
      </c>
      <c r="D1840" s="173">
        <v>18</v>
      </c>
      <c r="E1840" s="174">
        <v>8</v>
      </c>
      <c r="F1840" s="3">
        <f t="shared" si="169"/>
        <v>31.46</v>
      </c>
      <c r="G1840" s="3">
        <f t="shared" si="171"/>
        <v>15.8</v>
      </c>
      <c r="H1840" s="3">
        <f t="shared" si="172"/>
        <v>42.980000000000004</v>
      </c>
      <c r="I1840" s="3">
        <f t="shared" si="173"/>
        <v>35.96</v>
      </c>
      <c r="J1840" s="3">
        <f t="shared" si="174"/>
        <v>37.94</v>
      </c>
      <c r="K1840" s="191">
        <v>-0.3</v>
      </c>
      <c r="L1840" s="3">
        <v>-9</v>
      </c>
      <c r="M1840" s="191">
        <v>6.1</v>
      </c>
      <c r="N1840" s="191">
        <v>2.2000000000000002</v>
      </c>
      <c r="O1840" s="191">
        <v>3.3</v>
      </c>
    </row>
    <row r="1841" spans="2:15" ht="17.25" x14ac:dyDescent="0.35">
      <c r="B1841" s="172">
        <f t="shared" si="170"/>
        <v>1833</v>
      </c>
      <c r="C1841" s="173">
        <v>3</v>
      </c>
      <c r="D1841" s="173">
        <v>18</v>
      </c>
      <c r="E1841" s="174">
        <v>9</v>
      </c>
      <c r="F1841" s="3">
        <f t="shared" si="169"/>
        <v>32</v>
      </c>
      <c r="G1841" s="3">
        <f t="shared" si="171"/>
        <v>21.2</v>
      </c>
      <c r="H1841" s="3">
        <f t="shared" si="172"/>
        <v>44.96</v>
      </c>
      <c r="I1841" s="3">
        <f t="shared" si="173"/>
        <v>42.08</v>
      </c>
      <c r="J1841" s="3">
        <f t="shared" si="174"/>
        <v>42.08</v>
      </c>
      <c r="K1841" s="191">
        <v>0</v>
      </c>
      <c r="L1841" s="3">
        <v>-6</v>
      </c>
      <c r="M1841" s="191">
        <v>7.2</v>
      </c>
      <c r="N1841" s="191">
        <v>5.6</v>
      </c>
      <c r="O1841" s="191">
        <v>5.6</v>
      </c>
    </row>
    <row r="1842" spans="2:15" ht="17.25" x14ac:dyDescent="0.35">
      <c r="B1842" s="172">
        <f t="shared" si="170"/>
        <v>1834</v>
      </c>
      <c r="C1842" s="173">
        <v>3</v>
      </c>
      <c r="D1842" s="173">
        <v>18</v>
      </c>
      <c r="E1842" s="174">
        <v>10</v>
      </c>
      <c r="F1842" s="3">
        <f t="shared" si="169"/>
        <v>32</v>
      </c>
      <c r="G1842" s="3">
        <f t="shared" si="171"/>
        <v>26.6</v>
      </c>
      <c r="H1842" s="3">
        <f t="shared" si="172"/>
        <v>46.94</v>
      </c>
      <c r="I1842" s="3">
        <f t="shared" si="173"/>
        <v>46.94</v>
      </c>
      <c r="J1842" s="3">
        <f t="shared" si="174"/>
        <v>44.06</v>
      </c>
      <c r="K1842" s="191">
        <v>0</v>
      </c>
      <c r="L1842" s="3">
        <v>-3</v>
      </c>
      <c r="M1842" s="191">
        <v>8.3000000000000007</v>
      </c>
      <c r="N1842" s="191">
        <v>8.3000000000000007</v>
      </c>
      <c r="O1842" s="191">
        <v>6.7</v>
      </c>
    </row>
    <row r="1843" spans="2:15" ht="17.25" x14ac:dyDescent="0.35">
      <c r="B1843" s="172">
        <f t="shared" si="170"/>
        <v>1835</v>
      </c>
      <c r="C1843" s="173">
        <v>3</v>
      </c>
      <c r="D1843" s="173">
        <v>18</v>
      </c>
      <c r="E1843" s="174">
        <v>11</v>
      </c>
      <c r="F1843" s="3">
        <f t="shared" si="169"/>
        <v>31.28</v>
      </c>
      <c r="G1843" s="3">
        <f t="shared" si="171"/>
        <v>32</v>
      </c>
      <c r="H1843" s="3">
        <f t="shared" si="172"/>
        <v>48.92</v>
      </c>
      <c r="I1843" s="3">
        <f t="shared" si="173"/>
        <v>51.08</v>
      </c>
      <c r="J1843" s="3">
        <f t="shared" si="174"/>
        <v>48.019999999999996</v>
      </c>
      <c r="K1843" s="191">
        <v>-0.4</v>
      </c>
      <c r="L1843" s="3">
        <v>0</v>
      </c>
      <c r="M1843" s="191">
        <v>9.4</v>
      </c>
      <c r="N1843" s="191">
        <v>10.6</v>
      </c>
      <c r="O1843" s="191">
        <v>8.9</v>
      </c>
    </row>
    <row r="1844" spans="2:15" ht="17.25" x14ac:dyDescent="0.35">
      <c r="B1844" s="172">
        <f t="shared" si="170"/>
        <v>1836</v>
      </c>
      <c r="C1844" s="173">
        <v>3</v>
      </c>
      <c r="D1844" s="173">
        <v>18</v>
      </c>
      <c r="E1844" s="174">
        <v>12</v>
      </c>
      <c r="F1844" s="3">
        <f t="shared" si="169"/>
        <v>32.54</v>
      </c>
      <c r="G1844" s="3">
        <f t="shared" si="171"/>
        <v>35.96</v>
      </c>
      <c r="H1844" s="3">
        <f t="shared" si="172"/>
        <v>51.980000000000004</v>
      </c>
      <c r="I1844" s="3">
        <f t="shared" si="173"/>
        <v>51.980000000000004</v>
      </c>
      <c r="J1844" s="3">
        <f t="shared" si="174"/>
        <v>51.980000000000004</v>
      </c>
      <c r="K1844" s="191">
        <v>0.3</v>
      </c>
      <c r="L1844" s="3">
        <v>2.2000000000000002</v>
      </c>
      <c r="M1844" s="191">
        <v>11.1</v>
      </c>
      <c r="N1844" s="191">
        <v>11.1</v>
      </c>
      <c r="O1844" s="191">
        <v>11.1</v>
      </c>
    </row>
    <row r="1845" spans="2:15" ht="17.25" x14ac:dyDescent="0.35">
      <c r="B1845" s="172">
        <f t="shared" si="170"/>
        <v>1837</v>
      </c>
      <c r="C1845" s="173">
        <v>3</v>
      </c>
      <c r="D1845" s="173">
        <v>18</v>
      </c>
      <c r="E1845" s="174">
        <v>13</v>
      </c>
      <c r="F1845" s="3">
        <f t="shared" si="169"/>
        <v>31.82</v>
      </c>
      <c r="G1845" s="3">
        <f t="shared" si="171"/>
        <v>39.92</v>
      </c>
      <c r="H1845" s="3">
        <f t="shared" si="172"/>
        <v>53.06</v>
      </c>
      <c r="I1845" s="3">
        <f t="shared" si="173"/>
        <v>55.040000000000006</v>
      </c>
      <c r="J1845" s="3">
        <f t="shared" si="174"/>
        <v>53.96</v>
      </c>
      <c r="K1845" s="191">
        <v>-0.1</v>
      </c>
      <c r="L1845" s="3">
        <v>4.4000000000000004</v>
      </c>
      <c r="M1845" s="191">
        <v>11.7</v>
      </c>
      <c r="N1845" s="191">
        <v>12.8</v>
      </c>
      <c r="O1845" s="191">
        <v>12.2</v>
      </c>
    </row>
    <row r="1846" spans="2:15" ht="17.25" x14ac:dyDescent="0.35">
      <c r="B1846" s="172">
        <f t="shared" si="170"/>
        <v>1838</v>
      </c>
      <c r="C1846" s="173">
        <v>3</v>
      </c>
      <c r="D1846" s="173">
        <v>18</v>
      </c>
      <c r="E1846" s="174">
        <v>14</v>
      </c>
      <c r="F1846" s="3">
        <f t="shared" si="169"/>
        <v>33.08</v>
      </c>
      <c r="G1846" s="3">
        <f t="shared" si="171"/>
        <v>42.08</v>
      </c>
      <c r="H1846" s="3">
        <f t="shared" si="172"/>
        <v>55.040000000000006</v>
      </c>
      <c r="I1846" s="3">
        <f t="shared" si="173"/>
        <v>55.94</v>
      </c>
      <c r="J1846" s="3">
        <f t="shared" si="174"/>
        <v>57.019999999999996</v>
      </c>
      <c r="K1846" s="191">
        <v>0.6</v>
      </c>
      <c r="L1846" s="3">
        <v>5.6</v>
      </c>
      <c r="M1846" s="191">
        <v>12.8</v>
      </c>
      <c r="N1846" s="191">
        <v>13.3</v>
      </c>
      <c r="O1846" s="191">
        <v>13.9</v>
      </c>
    </row>
    <row r="1847" spans="2:15" ht="17.25" x14ac:dyDescent="0.35">
      <c r="B1847" s="172">
        <f t="shared" si="170"/>
        <v>1839</v>
      </c>
      <c r="C1847" s="173">
        <v>3</v>
      </c>
      <c r="D1847" s="173">
        <v>18</v>
      </c>
      <c r="E1847" s="174">
        <v>15</v>
      </c>
      <c r="F1847" s="3">
        <f t="shared" si="169"/>
        <v>32.36</v>
      </c>
      <c r="G1847" s="3">
        <f t="shared" si="171"/>
        <v>44.96</v>
      </c>
      <c r="H1847" s="3">
        <f t="shared" si="172"/>
        <v>53.96</v>
      </c>
      <c r="I1847" s="3">
        <f t="shared" si="173"/>
        <v>57.019999999999996</v>
      </c>
      <c r="J1847" s="3">
        <f t="shared" si="174"/>
        <v>55.040000000000006</v>
      </c>
      <c r="K1847" s="191">
        <v>0.2</v>
      </c>
      <c r="L1847" s="3">
        <v>7.2</v>
      </c>
      <c r="M1847" s="191">
        <v>12.2</v>
      </c>
      <c r="N1847" s="191">
        <v>13.9</v>
      </c>
      <c r="O1847" s="191">
        <v>12.8</v>
      </c>
    </row>
    <row r="1848" spans="2:15" ht="17.25" x14ac:dyDescent="0.35">
      <c r="B1848" s="172">
        <f t="shared" si="170"/>
        <v>1840</v>
      </c>
      <c r="C1848" s="173">
        <v>3</v>
      </c>
      <c r="D1848" s="173">
        <v>18</v>
      </c>
      <c r="E1848" s="174">
        <v>16</v>
      </c>
      <c r="F1848" s="3">
        <f t="shared" si="169"/>
        <v>33.44</v>
      </c>
      <c r="G1848" s="3">
        <f t="shared" si="171"/>
        <v>45.86</v>
      </c>
      <c r="H1848" s="3">
        <f t="shared" si="172"/>
        <v>51.980000000000004</v>
      </c>
      <c r="I1848" s="3">
        <f t="shared" si="173"/>
        <v>57.92</v>
      </c>
      <c r="J1848" s="3">
        <f t="shared" si="174"/>
        <v>55.040000000000006</v>
      </c>
      <c r="K1848" s="191">
        <v>0.8</v>
      </c>
      <c r="L1848" s="3">
        <v>7.7</v>
      </c>
      <c r="M1848" s="191">
        <v>11.1</v>
      </c>
      <c r="N1848" s="191">
        <v>14.4</v>
      </c>
      <c r="O1848" s="191">
        <v>12.8</v>
      </c>
    </row>
    <row r="1849" spans="2:15" ht="17.25" x14ac:dyDescent="0.35">
      <c r="B1849" s="172">
        <f t="shared" si="170"/>
        <v>1841</v>
      </c>
      <c r="C1849" s="173">
        <v>3</v>
      </c>
      <c r="D1849" s="173">
        <v>18</v>
      </c>
      <c r="E1849" s="174">
        <v>17</v>
      </c>
      <c r="F1849" s="3">
        <f t="shared" si="169"/>
        <v>32.9</v>
      </c>
      <c r="G1849" s="3">
        <f t="shared" si="171"/>
        <v>45.68</v>
      </c>
      <c r="H1849" s="3">
        <f t="shared" si="172"/>
        <v>50</v>
      </c>
      <c r="I1849" s="3">
        <f t="shared" si="173"/>
        <v>57.019999999999996</v>
      </c>
      <c r="J1849" s="3">
        <f t="shared" si="174"/>
        <v>55.94</v>
      </c>
      <c r="K1849" s="191">
        <v>0.5</v>
      </c>
      <c r="L1849" s="3">
        <v>7.6</v>
      </c>
      <c r="M1849" s="191">
        <v>10</v>
      </c>
      <c r="N1849" s="191">
        <v>13.9</v>
      </c>
      <c r="O1849" s="191">
        <v>13.3</v>
      </c>
    </row>
    <row r="1850" spans="2:15" ht="17.25" x14ac:dyDescent="0.35">
      <c r="B1850" s="172">
        <f t="shared" si="170"/>
        <v>1842</v>
      </c>
      <c r="C1850" s="173">
        <v>3</v>
      </c>
      <c r="D1850" s="173">
        <v>18</v>
      </c>
      <c r="E1850" s="174">
        <v>18</v>
      </c>
      <c r="F1850" s="3">
        <f t="shared" si="169"/>
        <v>28.58</v>
      </c>
      <c r="G1850" s="3">
        <f t="shared" si="171"/>
        <v>43.52</v>
      </c>
      <c r="H1850" s="3">
        <f t="shared" si="172"/>
        <v>48.92</v>
      </c>
      <c r="I1850" s="3">
        <f t="shared" si="173"/>
        <v>53.06</v>
      </c>
      <c r="J1850" s="3">
        <f t="shared" si="174"/>
        <v>51.08</v>
      </c>
      <c r="K1850" s="191">
        <v>-1.9</v>
      </c>
      <c r="L1850" s="3">
        <v>6.4</v>
      </c>
      <c r="M1850" s="191">
        <v>9.4</v>
      </c>
      <c r="N1850" s="191">
        <v>11.7</v>
      </c>
      <c r="O1850" s="191">
        <v>10.6</v>
      </c>
    </row>
    <row r="1851" spans="2:15" ht="17.25" x14ac:dyDescent="0.35">
      <c r="B1851" s="172">
        <f t="shared" si="170"/>
        <v>1843</v>
      </c>
      <c r="C1851" s="173">
        <v>3</v>
      </c>
      <c r="D1851" s="173">
        <v>18</v>
      </c>
      <c r="E1851" s="174">
        <v>19</v>
      </c>
      <c r="F1851" s="3">
        <f t="shared" si="169"/>
        <v>20.84</v>
      </c>
      <c r="G1851" s="3">
        <f t="shared" si="171"/>
        <v>39.200000000000003</v>
      </c>
      <c r="H1851" s="3">
        <f t="shared" si="172"/>
        <v>48.019999999999996</v>
      </c>
      <c r="I1851" s="3">
        <f t="shared" si="173"/>
        <v>48.92</v>
      </c>
      <c r="J1851" s="3">
        <f t="shared" si="174"/>
        <v>48.019999999999996</v>
      </c>
      <c r="K1851" s="191">
        <v>-6.2</v>
      </c>
      <c r="L1851" s="3">
        <v>4</v>
      </c>
      <c r="M1851" s="191">
        <v>8.9</v>
      </c>
      <c r="N1851" s="191">
        <v>9.4</v>
      </c>
      <c r="O1851" s="191">
        <v>8.9</v>
      </c>
    </row>
    <row r="1852" spans="2:15" ht="17.25" x14ac:dyDescent="0.35">
      <c r="B1852" s="172">
        <f t="shared" si="170"/>
        <v>1844</v>
      </c>
      <c r="C1852" s="173">
        <v>3</v>
      </c>
      <c r="D1852" s="173">
        <v>18</v>
      </c>
      <c r="E1852" s="174">
        <v>20</v>
      </c>
      <c r="F1852" s="3">
        <f t="shared" si="169"/>
        <v>18.32</v>
      </c>
      <c r="G1852" s="3">
        <f t="shared" si="171"/>
        <v>36.14</v>
      </c>
      <c r="H1852" s="3">
        <f t="shared" si="172"/>
        <v>46.94</v>
      </c>
      <c r="I1852" s="3">
        <f t="shared" si="173"/>
        <v>48.019999999999996</v>
      </c>
      <c r="J1852" s="3">
        <f t="shared" si="174"/>
        <v>46.04</v>
      </c>
      <c r="K1852" s="191">
        <v>-7.6</v>
      </c>
      <c r="L1852" s="3">
        <v>2.2999999999999998</v>
      </c>
      <c r="M1852" s="191">
        <v>8.3000000000000007</v>
      </c>
      <c r="N1852" s="191">
        <v>8.9</v>
      </c>
      <c r="O1852" s="191">
        <v>7.8</v>
      </c>
    </row>
    <row r="1853" spans="2:15" ht="17.25" x14ac:dyDescent="0.35">
      <c r="B1853" s="172">
        <f t="shared" si="170"/>
        <v>1845</v>
      </c>
      <c r="C1853" s="173">
        <v>3</v>
      </c>
      <c r="D1853" s="173">
        <v>18</v>
      </c>
      <c r="E1853" s="174">
        <v>21</v>
      </c>
      <c r="F1853" s="3">
        <f t="shared" si="169"/>
        <v>17.600000000000001</v>
      </c>
      <c r="G1853" s="3">
        <f t="shared" si="171"/>
        <v>35.06</v>
      </c>
      <c r="H1853" s="3">
        <f t="shared" si="172"/>
        <v>46.04</v>
      </c>
      <c r="I1853" s="3">
        <f t="shared" si="173"/>
        <v>42.980000000000004</v>
      </c>
      <c r="J1853" s="3">
        <f t="shared" si="174"/>
        <v>44.06</v>
      </c>
      <c r="K1853" s="191">
        <v>-8</v>
      </c>
      <c r="L1853" s="3">
        <v>1.7</v>
      </c>
      <c r="M1853" s="191">
        <v>7.8</v>
      </c>
      <c r="N1853" s="191">
        <v>6.1</v>
      </c>
      <c r="O1853" s="191">
        <v>6.7</v>
      </c>
    </row>
    <row r="1854" spans="2:15" ht="17.25" x14ac:dyDescent="0.35">
      <c r="B1854" s="172">
        <f t="shared" si="170"/>
        <v>1846</v>
      </c>
      <c r="C1854" s="173">
        <v>3</v>
      </c>
      <c r="D1854" s="173">
        <v>18</v>
      </c>
      <c r="E1854" s="174">
        <v>22</v>
      </c>
      <c r="F1854" s="3">
        <f t="shared" si="169"/>
        <v>13.459999999999997</v>
      </c>
      <c r="G1854" s="3">
        <f t="shared" si="171"/>
        <v>35.96</v>
      </c>
      <c r="H1854" s="3">
        <f t="shared" si="172"/>
        <v>46.04</v>
      </c>
      <c r="I1854" s="3">
        <f t="shared" si="173"/>
        <v>39.019999999999996</v>
      </c>
      <c r="J1854" s="3">
        <f t="shared" si="174"/>
        <v>42.980000000000004</v>
      </c>
      <c r="K1854" s="191">
        <v>-10.3</v>
      </c>
      <c r="L1854" s="3">
        <v>2.2000000000000002</v>
      </c>
      <c r="M1854" s="191">
        <v>7.8</v>
      </c>
      <c r="N1854" s="191">
        <v>3.9</v>
      </c>
      <c r="O1854" s="191">
        <v>6.1</v>
      </c>
    </row>
    <row r="1855" spans="2:15" ht="17.25" x14ac:dyDescent="0.35">
      <c r="B1855" s="172">
        <f t="shared" si="170"/>
        <v>1847</v>
      </c>
      <c r="C1855" s="173">
        <v>3</v>
      </c>
      <c r="D1855" s="173">
        <v>18</v>
      </c>
      <c r="E1855" s="174">
        <v>23</v>
      </c>
      <c r="F1855" s="3">
        <f t="shared" si="169"/>
        <v>16.340000000000003</v>
      </c>
      <c r="G1855" s="3">
        <f t="shared" si="171"/>
        <v>36.86</v>
      </c>
      <c r="H1855" s="3">
        <f t="shared" si="172"/>
        <v>44.06</v>
      </c>
      <c r="I1855" s="3">
        <f t="shared" si="173"/>
        <v>35.96</v>
      </c>
      <c r="J1855" s="3">
        <f t="shared" si="174"/>
        <v>44.06</v>
      </c>
      <c r="K1855" s="191">
        <v>-8.6999999999999993</v>
      </c>
      <c r="L1855" s="3">
        <v>2.7</v>
      </c>
      <c r="M1855" s="191">
        <v>6.7</v>
      </c>
      <c r="N1855" s="191">
        <v>2.2000000000000002</v>
      </c>
      <c r="O1855" s="191">
        <v>6.7</v>
      </c>
    </row>
    <row r="1856" spans="2:15" ht="17.25" x14ac:dyDescent="0.35">
      <c r="B1856" s="172">
        <f t="shared" si="170"/>
        <v>1848</v>
      </c>
      <c r="C1856" s="173">
        <v>3</v>
      </c>
      <c r="D1856" s="173">
        <v>18</v>
      </c>
      <c r="E1856" s="174">
        <v>24</v>
      </c>
      <c r="F1856" s="3">
        <f t="shared" si="169"/>
        <v>15.8</v>
      </c>
      <c r="G1856" s="3">
        <f t="shared" si="171"/>
        <v>33.619999999999997</v>
      </c>
      <c r="H1856" s="3">
        <f t="shared" si="172"/>
        <v>42.980000000000004</v>
      </c>
      <c r="I1856" s="3">
        <f t="shared" si="173"/>
        <v>33.979999999999997</v>
      </c>
      <c r="J1856" s="3">
        <f t="shared" si="174"/>
        <v>42.980000000000004</v>
      </c>
      <c r="K1856" s="191">
        <v>-9</v>
      </c>
      <c r="L1856" s="3">
        <v>0.9</v>
      </c>
      <c r="M1856" s="191">
        <v>6.1</v>
      </c>
      <c r="N1856" s="191">
        <v>1.1000000000000001</v>
      </c>
      <c r="O1856" s="191">
        <v>6.1</v>
      </c>
    </row>
    <row r="1857" spans="2:15" ht="17.25" x14ac:dyDescent="0.35">
      <c r="B1857" s="172">
        <f t="shared" si="170"/>
        <v>1849</v>
      </c>
      <c r="C1857" s="173">
        <v>3</v>
      </c>
      <c r="D1857" s="173">
        <v>19</v>
      </c>
      <c r="E1857" s="174">
        <v>1</v>
      </c>
      <c r="F1857" s="3">
        <f t="shared" si="169"/>
        <v>16.88</v>
      </c>
      <c r="G1857" s="3">
        <f t="shared" si="171"/>
        <v>28.4</v>
      </c>
      <c r="H1857" s="3">
        <f t="shared" si="172"/>
        <v>42.980000000000004</v>
      </c>
      <c r="I1857" s="3">
        <f t="shared" si="173"/>
        <v>33.08</v>
      </c>
      <c r="J1857" s="3">
        <f t="shared" si="174"/>
        <v>44.06</v>
      </c>
      <c r="K1857" s="191">
        <v>-8.4</v>
      </c>
      <c r="L1857" s="3">
        <v>-2</v>
      </c>
      <c r="M1857" s="191">
        <v>6.1</v>
      </c>
      <c r="N1857" s="191">
        <v>0.6</v>
      </c>
      <c r="O1857" s="191">
        <v>6.7</v>
      </c>
    </row>
    <row r="1858" spans="2:15" ht="17.25" x14ac:dyDescent="0.35">
      <c r="B1858" s="172">
        <f t="shared" si="170"/>
        <v>1850</v>
      </c>
      <c r="C1858" s="173">
        <v>3</v>
      </c>
      <c r="D1858" s="173">
        <v>19</v>
      </c>
      <c r="E1858" s="174">
        <v>2</v>
      </c>
      <c r="F1858" s="3">
        <f t="shared" si="169"/>
        <v>16.159999999999997</v>
      </c>
      <c r="G1858" s="3">
        <f t="shared" si="171"/>
        <v>26.24</v>
      </c>
      <c r="H1858" s="3">
        <f t="shared" si="172"/>
        <v>42.08</v>
      </c>
      <c r="I1858" s="3">
        <f t="shared" si="173"/>
        <v>28.04</v>
      </c>
      <c r="J1858" s="3">
        <f t="shared" si="174"/>
        <v>42.980000000000004</v>
      </c>
      <c r="K1858" s="191">
        <v>-8.8000000000000007</v>
      </c>
      <c r="L1858" s="3">
        <v>-3.2</v>
      </c>
      <c r="M1858" s="191">
        <v>5.6</v>
      </c>
      <c r="N1858" s="191">
        <v>-2.2000000000000002</v>
      </c>
      <c r="O1858" s="191">
        <v>6.1</v>
      </c>
    </row>
    <row r="1859" spans="2:15" ht="17.25" x14ac:dyDescent="0.35">
      <c r="B1859" s="172">
        <f t="shared" si="170"/>
        <v>1851</v>
      </c>
      <c r="C1859" s="173">
        <v>3</v>
      </c>
      <c r="D1859" s="173">
        <v>19</v>
      </c>
      <c r="E1859" s="174">
        <v>3</v>
      </c>
      <c r="F1859" s="3">
        <f t="shared" si="169"/>
        <v>15.620000000000001</v>
      </c>
      <c r="G1859" s="3">
        <f t="shared" si="171"/>
        <v>24.259999999999998</v>
      </c>
      <c r="H1859" s="3">
        <f t="shared" si="172"/>
        <v>41</v>
      </c>
      <c r="I1859" s="3">
        <f t="shared" si="173"/>
        <v>28.94</v>
      </c>
      <c r="J1859" s="3">
        <f t="shared" si="174"/>
        <v>42.08</v>
      </c>
      <c r="K1859" s="191">
        <v>-9.1</v>
      </c>
      <c r="L1859" s="3">
        <v>-4.3</v>
      </c>
      <c r="M1859" s="191">
        <v>5</v>
      </c>
      <c r="N1859" s="191">
        <v>-1.7</v>
      </c>
      <c r="O1859" s="191">
        <v>5.6</v>
      </c>
    </row>
    <row r="1860" spans="2:15" ht="17.25" x14ac:dyDescent="0.35">
      <c r="B1860" s="172">
        <f t="shared" si="170"/>
        <v>1852</v>
      </c>
      <c r="C1860" s="173">
        <v>3</v>
      </c>
      <c r="D1860" s="173">
        <v>19</v>
      </c>
      <c r="E1860" s="174">
        <v>4</v>
      </c>
      <c r="F1860" s="3">
        <f t="shared" si="169"/>
        <v>16.7</v>
      </c>
      <c r="G1860" s="3">
        <f t="shared" si="171"/>
        <v>23.9</v>
      </c>
      <c r="H1860" s="3">
        <f t="shared" si="172"/>
        <v>39.92</v>
      </c>
      <c r="I1860" s="3">
        <f t="shared" si="173"/>
        <v>26.96</v>
      </c>
      <c r="J1860" s="3">
        <f t="shared" si="174"/>
        <v>39.92</v>
      </c>
      <c r="K1860" s="191">
        <v>-8.5</v>
      </c>
      <c r="L1860" s="3">
        <v>-4.5</v>
      </c>
      <c r="M1860" s="191">
        <v>4.4000000000000004</v>
      </c>
      <c r="N1860" s="191">
        <v>-2.8</v>
      </c>
      <c r="O1860" s="191">
        <v>4.4000000000000004</v>
      </c>
    </row>
    <row r="1861" spans="2:15" ht="17.25" x14ac:dyDescent="0.35">
      <c r="B1861" s="172">
        <f t="shared" si="170"/>
        <v>1853</v>
      </c>
      <c r="C1861" s="173">
        <v>3</v>
      </c>
      <c r="D1861" s="173">
        <v>19</v>
      </c>
      <c r="E1861" s="174">
        <v>5</v>
      </c>
      <c r="F1861" s="3">
        <f t="shared" si="169"/>
        <v>14.36</v>
      </c>
      <c r="G1861" s="3">
        <f t="shared" si="171"/>
        <v>23.54</v>
      </c>
      <c r="H1861" s="3">
        <f t="shared" si="172"/>
        <v>37.04</v>
      </c>
      <c r="I1861" s="3">
        <f t="shared" si="173"/>
        <v>26.96</v>
      </c>
      <c r="J1861" s="3">
        <f t="shared" si="174"/>
        <v>39.019999999999996</v>
      </c>
      <c r="K1861" s="191">
        <v>-9.8000000000000007</v>
      </c>
      <c r="L1861" s="3">
        <v>-4.7</v>
      </c>
      <c r="M1861" s="191">
        <v>2.8</v>
      </c>
      <c r="N1861" s="191">
        <v>-2.8</v>
      </c>
      <c r="O1861" s="191">
        <v>3.9</v>
      </c>
    </row>
    <row r="1862" spans="2:15" ht="17.25" x14ac:dyDescent="0.35">
      <c r="B1862" s="172">
        <f t="shared" si="170"/>
        <v>1854</v>
      </c>
      <c r="C1862" s="173">
        <v>3</v>
      </c>
      <c r="D1862" s="173">
        <v>19</v>
      </c>
      <c r="E1862" s="174">
        <v>6</v>
      </c>
      <c r="F1862" s="3">
        <f t="shared" si="169"/>
        <v>8.240000000000002</v>
      </c>
      <c r="G1862" s="3">
        <f t="shared" si="171"/>
        <v>23.36</v>
      </c>
      <c r="H1862" s="3">
        <f t="shared" si="172"/>
        <v>41</v>
      </c>
      <c r="I1862" s="3">
        <f t="shared" si="173"/>
        <v>28.04</v>
      </c>
      <c r="J1862" s="3">
        <f t="shared" si="174"/>
        <v>37.04</v>
      </c>
      <c r="K1862" s="191">
        <v>-13.2</v>
      </c>
      <c r="L1862" s="3">
        <v>-4.8</v>
      </c>
      <c r="M1862" s="191">
        <v>5</v>
      </c>
      <c r="N1862" s="191">
        <v>-2.2000000000000002</v>
      </c>
      <c r="O1862" s="191">
        <v>2.8</v>
      </c>
    </row>
    <row r="1863" spans="2:15" ht="17.25" x14ac:dyDescent="0.35">
      <c r="B1863" s="172">
        <f t="shared" si="170"/>
        <v>1855</v>
      </c>
      <c r="C1863" s="173">
        <v>3</v>
      </c>
      <c r="D1863" s="173">
        <v>19</v>
      </c>
      <c r="E1863" s="174">
        <v>7</v>
      </c>
      <c r="F1863" s="3">
        <f t="shared" si="169"/>
        <v>3.9200000000000017</v>
      </c>
      <c r="G1863" s="3">
        <f t="shared" si="171"/>
        <v>26.6</v>
      </c>
      <c r="H1863" s="3">
        <f t="shared" si="172"/>
        <v>39.92</v>
      </c>
      <c r="I1863" s="3">
        <f t="shared" si="173"/>
        <v>30.02</v>
      </c>
      <c r="J1863" s="3">
        <f t="shared" si="174"/>
        <v>37.94</v>
      </c>
      <c r="K1863" s="191">
        <v>-15.6</v>
      </c>
      <c r="L1863" s="3">
        <v>-3</v>
      </c>
      <c r="M1863" s="191">
        <v>4.4000000000000004</v>
      </c>
      <c r="N1863" s="191">
        <v>-1.1000000000000001</v>
      </c>
      <c r="O1863" s="191">
        <v>3.3</v>
      </c>
    </row>
    <row r="1864" spans="2:15" ht="17.25" x14ac:dyDescent="0.35">
      <c r="B1864" s="172">
        <f t="shared" si="170"/>
        <v>1856</v>
      </c>
      <c r="C1864" s="173">
        <v>3</v>
      </c>
      <c r="D1864" s="173">
        <v>19</v>
      </c>
      <c r="E1864" s="174">
        <v>8</v>
      </c>
      <c r="F1864" s="3">
        <f t="shared" si="169"/>
        <v>8.7799999999999976</v>
      </c>
      <c r="G1864" s="3">
        <f t="shared" si="171"/>
        <v>29.84</v>
      </c>
      <c r="H1864" s="3">
        <f t="shared" si="172"/>
        <v>42.980000000000004</v>
      </c>
      <c r="I1864" s="3">
        <f t="shared" si="173"/>
        <v>37.94</v>
      </c>
      <c r="J1864" s="3">
        <f t="shared" si="174"/>
        <v>39.92</v>
      </c>
      <c r="K1864" s="191">
        <v>-12.9</v>
      </c>
      <c r="L1864" s="3">
        <v>-1.2</v>
      </c>
      <c r="M1864" s="191">
        <v>6.1</v>
      </c>
      <c r="N1864" s="191">
        <v>3.3</v>
      </c>
      <c r="O1864" s="191">
        <v>4.4000000000000004</v>
      </c>
    </row>
    <row r="1865" spans="2:15" ht="17.25" x14ac:dyDescent="0.35">
      <c r="B1865" s="172">
        <f t="shared" si="170"/>
        <v>1857</v>
      </c>
      <c r="C1865" s="173">
        <v>3</v>
      </c>
      <c r="D1865" s="173">
        <v>19</v>
      </c>
      <c r="E1865" s="174">
        <v>9</v>
      </c>
      <c r="F1865" s="3">
        <f t="shared" si="169"/>
        <v>8.0599999999999987</v>
      </c>
      <c r="G1865" s="3">
        <f t="shared" si="171"/>
        <v>35.06</v>
      </c>
      <c r="H1865" s="3">
        <f t="shared" si="172"/>
        <v>46.94</v>
      </c>
      <c r="I1865" s="3">
        <f t="shared" si="173"/>
        <v>44.96</v>
      </c>
      <c r="J1865" s="3">
        <f t="shared" si="174"/>
        <v>46.04</v>
      </c>
      <c r="K1865" s="191">
        <v>-13.3</v>
      </c>
      <c r="L1865" s="3">
        <v>1.7</v>
      </c>
      <c r="M1865" s="191">
        <v>8.3000000000000007</v>
      </c>
      <c r="N1865" s="191">
        <v>7.2</v>
      </c>
      <c r="O1865" s="191">
        <v>7.8</v>
      </c>
    </row>
    <row r="1866" spans="2:15" ht="17.25" x14ac:dyDescent="0.35">
      <c r="B1866" s="172">
        <f t="shared" si="170"/>
        <v>1858</v>
      </c>
      <c r="C1866" s="173">
        <v>3</v>
      </c>
      <c r="D1866" s="173">
        <v>19</v>
      </c>
      <c r="E1866" s="174">
        <v>10</v>
      </c>
      <c r="F1866" s="3">
        <f t="shared" ref="F1866:F1929" si="175">(9/5)*K1866+32</f>
        <v>21.92</v>
      </c>
      <c r="G1866" s="3">
        <f t="shared" si="171"/>
        <v>38.299999999999997</v>
      </c>
      <c r="H1866" s="3">
        <f t="shared" si="172"/>
        <v>48.92</v>
      </c>
      <c r="I1866" s="3">
        <f t="shared" si="173"/>
        <v>50</v>
      </c>
      <c r="J1866" s="3">
        <f t="shared" si="174"/>
        <v>48.92</v>
      </c>
      <c r="K1866" s="191">
        <v>-5.6</v>
      </c>
      <c r="L1866" s="3">
        <v>3.5</v>
      </c>
      <c r="M1866" s="191">
        <v>9.4</v>
      </c>
      <c r="N1866" s="191">
        <v>10</v>
      </c>
      <c r="O1866" s="191">
        <v>9.4</v>
      </c>
    </row>
    <row r="1867" spans="2:15" ht="17.25" x14ac:dyDescent="0.35">
      <c r="B1867" s="172">
        <f t="shared" ref="B1867:B1930" si="176">B1866+1</f>
        <v>1859</v>
      </c>
      <c r="C1867" s="173">
        <v>3</v>
      </c>
      <c r="D1867" s="173">
        <v>19</v>
      </c>
      <c r="E1867" s="174">
        <v>11</v>
      </c>
      <c r="F1867" s="3">
        <f t="shared" si="175"/>
        <v>30.2</v>
      </c>
      <c r="G1867" s="3">
        <f t="shared" si="171"/>
        <v>45.14</v>
      </c>
      <c r="H1867" s="3">
        <f t="shared" si="172"/>
        <v>51.980000000000004</v>
      </c>
      <c r="I1867" s="3">
        <f t="shared" si="173"/>
        <v>55.94</v>
      </c>
      <c r="J1867" s="3">
        <f t="shared" si="174"/>
        <v>51.980000000000004</v>
      </c>
      <c r="K1867" s="191">
        <v>-1</v>
      </c>
      <c r="L1867" s="3">
        <v>7.3</v>
      </c>
      <c r="M1867" s="191">
        <v>11.1</v>
      </c>
      <c r="N1867" s="191">
        <v>13.3</v>
      </c>
      <c r="O1867" s="191">
        <v>11.1</v>
      </c>
    </row>
    <row r="1868" spans="2:15" ht="17.25" x14ac:dyDescent="0.35">
      <c r="B1868" s="172">
        <f t="shared" si="176"/>
        <v>1860</v>
      </c>
      <c r="C1868" s="173">
        <v>3</v>
      </c>
      <c r="D1868" s="173">
        <v>19</v>
      </c>
      <c r="E1868" s="174">
        <v>12</v>
      </c>
      <c r="F1868" s="3">
        <f t="shared" si="175"/>
        <v>30.2</v>
      </c>
      <c r="G1868" s="3">
        <f t="shared" si="171"/>
        <v>53.96</v>
      </c>
      <c r="H1868" s="3">
        <f t="shared" si="172"/>
        <v>53.96</v>
      </c>
      <c r="I1868" s="3">
        <f t="shared" si="173"/>
        <v>59</v>
      </c>
      <c r="J1868" s="3">
        <f t="shared" si="174"/>
        <v>55.040000000000006</v>
      </c>
      <c r="K1868" s="191">
        <v>-1</v>
      </c>
      <c r="L1868" s="3">
        <v>12.2</v>
      </c>
      <c r="M1868" s="191">
        <v>12.2</v>
      </c>
      <c r="N1868" s="191">
        <v>15</v>
      </c>
      <c r="O1868" s="191">
        <v>12.8</v>
      </c>
    </row>
    <row r="1869" spans="2:15" ht="17.25" x14ac:dyDescent="0.35">
      <c r="B1869" s="172">
        <f t="shared" si="176"/>
        <v>1861</v>
      </c>
      <c r="C1869" s="173">
        <v>3</v>
      </c>
      <c r="D1869" s="173">
        <v>19</v>
      </c>
      <c r="E1869" s="174">
        <v>13</v>
      </c>
      <c r="F1869" s="3">
        <f t="shared" si="175"/>
        <v>32</v>
      </c>
      <c r="G1869" s="3">
        <f t="shared" si="171"/>
        <v>57.2</v>
      </c>
      <c r="H1869" s="3">
        <f t="shared" si="172"/>
        <v>55.040000000000006</v>
      </c>
      <c r="I1869" s="3">
        <f t="shared" si="173"/>
        <v>60.980000000000004</v>
      </c>
      <c r="J1869" s="3">
        <f t="shared" si="174"/>
        <v>57.92</v>
      </c>
      <c r="K1869" s="191">
        <v>0</v>
      </c>
      <c r="L1869" s="3">
        <v>14</v>
      </c>
      <c r="M1869" s="191">
        <v>12.8</v>
      </c>
      <c r="N1869" s="191">
        <v>16.100000000000001</v>
      </c>
      <c r="O1869" s="191">
        <v>14.4</v>
      </c>
    </row>
    <row r="1870" spans="2:15" ht="17.25" x14ac:dyDescent="0.35">
      <c r="B1870" s="172">
        <f t="shared" si="176"/>
        <v>1862</v>
      </c>
      <c r="C1870" s="173">
        <v>3</v>
      </c>
      <c r="D1870" s="173">
        <v>19</v>
      </c>
      <c r="E1870" s="174">
        <v>14</v>
      </c>
      <c r="F1870" s="3">
        <f t="shared" si="175"/>
        <v>32</v>
      </c>
      <c r="G1870" s="3">
        <f t="shared" si="171"/>
        <v>60.8</v>
      </c>
      <c r="H1870" s="3">
        <f t="shared" si="172"/>
        <v>55.040000000000006</v>
      </c>
      <c r="I1870" s="3">
        <f t="shared" si="173"/>
        <v>64.039999999999992</v>
      </c>
      <c r="J1870" s="3">
        <f t="shared" si="174"/>
        <v>59</v>
      </c>
      <c r="K1870" s="191">
        <v>0</v>
      </c>
      <c r="L1870" s="3">
        <v>16</v>
      </c>
      <c r="M1870" s="191">
        <v>12.8</v>
      </c>
      <c r="N1870" s="191">
        <v>17.8</v>
      </c>
      <c r="O1870" s="191">
        <v>15</v>
      </c>
    </row>
    <row r="1871" spans="2:15" ht="17.25" x14ac:dyDescent="0.35">
      <c r="B1871" s="172">
        <f t="shared" si="176"/>
        <v>1863</v>
      </c>
      <c r="C1871" s="173">
        <v>3</v>
      </c>
      <c r="D1871" s="173">
        <v>19</v>
      </c>
      <c r="E1871" s="174">
        <v>15</v>
      </c>
      <c r="F1871" s="3">
        <f t="shared" si="175"/>
        <v>32</v>
      </c>
      <c r="G1871" s="3">
        <f t="shared" si="171"/>
        <v>62.6</v>
      </c>
      <c r="H1871" s="3">
        <f t="shared" si="172"/>
        <v>55.040000000000006</v>
      </c>
      <c r="I1871" s="3">
        <f t="shared" si="173"/>
        <v>64.94</v>
      </c>
      <c r="J1871" s="3">
        <f t="shared" si="174"/>
        <v>59</v>
      </c>
      <c r="K1871" s="191">
        <v>0</v>
      </c>
      <c r="L1871" s="3">
        <v>17</v>
      </c>
      <c r="M1871" s="191">
        <v>12.8</v>
      </c>
      <c r="N1871" s="191">
        <v>18.3</v>
      </c>
      <c r="O1871" s="191">
        <v>15</v>
      </c>
    </row>
    <row r="1872" spans="2:15" ht="17.25" x14ac:dyDescent="0.35">
      <c r="B1872" s="172">
        <f t="shared" si="176"/>
        <v>1864</v>
      </c>
      <c r="C1872" s="173">
        <v>3</v>
      </c>
      <c r="D1872" s="173">
        <v>19</v>
      </c>
      <c r="E1872" s="174">
        <v>16</v>
      </c>
      <c r="F1872" s="3">
        <f t="shared" si="175"/>
        <v>32</v>
      </c>
      <c r="G1872" s="3">
        <f t="shared" si="171"/>
        <v>62.6</v>
      </c>
      <c r="H1872" s="3">
        <f t="shared" si="172"/>
        <v>55.040000000000006</v>
      </c>
      <c r="I1872" s="3">
        <f t="shared" si="173"/>
        <v>64.94</v>
      </c>
      <c r="J1872" s="3">
        <f t="shared" si="174"/>
        <v>60.08</v>
      </c>
      <c r="K1872" s="191">
        <v>0</v>
      </c>
      <c r="L1872" s="3">
        <v>17</v>
      </c>
      <c r="M1872" s="191">
        <v>12.8</v>
      </c>
      <c r="N1872" s="191">
        <v>18.3</v>
      </c>
      <c r="O1872" s="191">
        <v>15.6</v>
      </c>
    </row>
    <row r="1873" spans="2:15" ht="17.25" x14ac:dyDescent="0.35">
      <c r="B1873" s="172">
        <f t="shared" si="176"/>
        <v>1865</v>
      </c>
      <c r="C1873" s="173">
        <v>3</v>
      </c>
      <c r="D1873" s="173">
        <v>19</v>
      </c>
      <c r="E1873" s="174">
        <v>17</v>
      </c>
      <c r="F1873" s="3">
        <f t="shared" si="175"/>
        <v>33.08</v>
      </c>
      <c r="G1873" s="3">
        <f t="shared" si="171"/>
        <v>60.8</v>
      </c>
      <c r="H1873" s="3">
        <f t="shared" si="172"/>
        <v>53.06</v>
      </c>
      <c r="I1873" s="3">
        <f t="shared" si="173"/>
        <v>64.039999999999992</v>
      </c>
      <c r="J1873" s="3">
        <f t="shared" si="174"/>
        <v>57.019999999999996</v>
      </c>
      <c r="K1873" s="191">
        <v>0.6</v>
      </c>
      <c r="L1873" s="3">
        <v>16</v>
      </c>
      <c r="M1873" s="191">
        <v>11.7</v>
      </c>
      <c r="N1873" s="191">
        <v>17.8</v>
      </c>
      <c r="O1873" s="191">
        <v>13.9</v>
      </c>
    </row>
    <row r="1874" spans="2:15" ht="17.25" x14ac:dyDescent="0.35">
      <c r="B1874" s="172">
        <f t="shared" si="176"/>
        <v>1866</v>
      </c>
      <c r="C1874" s="173">
        <v>3</v>
      </c>
      <c r="D1874" s="173">
        <v>19</v>
      </c>
      <c r="E1874" s="174">
        <v>18</v>
      </c>
      <c r="F1874" s="3">
        <f t="shared" si="175"/>
        <v>31.64</v>
      </c>
      <c r="G1874" s="3">
        <f t="shared" si="171"/>
        <v>57.2</v>
      </c>
      <c r="H1874" s="3">
        <f t="shared" si="172"/>
        <v>51.08</v>
      </c>
      <c r="I1874" s="3">
        <f t="shared" si="173"/>
        <v>60.980000000000004</v>
      </c>
      <c r="J1874" s="3">
        <f t="shared" si="174"/>
        <v>55.040000000000006</v>
      </c>
      <c r="K1874" s="191">
        <v>-0.2</v>
      </c>
      <c r="L1874" s="3">
        <v>14</v>
      </c>
      <c r="M1874" s="191">
        <v>10.6</v>
      </c>
      <c r="N1874" s="191">
        <v>16.100000000000001</v>
      </c>
      <c r="O1874" s="191">
        <v>12.8</v>
      </c>
    </row>
    <row r="1875" spans="2:15" ht="17.25" x14ac:dyDescent="0.35">
      <c r="B1875" s="172">
        <f t="shared" si="176"/>
        <v>1867</v>
      </c>
      <c r="C1875" s="173">
        <v>3</v>
      </c>
      <c r="D1875" s="173">
        <v>19</v>
      </c>
      <c r="E1875" s="174">
        <v>19</v>
      </c>
      <c r="F1875" s="3">
        <f t="shared" si="175"/>
        <v>30.56</v>
      </c>
      <c r="G1875" s="3">
        <f t="shared" si="171"/>
        <v>51.8</v>
      </c>
      <c r="H1875" s="3">
        <f t="shared" si="172"/>
        <v>50</v>
      </c>
      <c r="I1875" s="3">
        <f t="shared" si="173"/>
        <v>55.94</v>
      </c>
      <c r="J1875" s="3">
        <f t="shared" si="174"/>
        <v>51.08</v>
      </c>
      <c r="K1875" s="191">
        <v>-0.8</v>
      </c>
      <c r="L1875" s="3">
        <v>11</v>
      </c>
      <c r="M1875" s="191">
        <v>10</v>
      </c>
      <c r="N1875" s="191">
        <v>13.3</v>
      </c>
      <c r="O1875" s="191">
        <v>10.6</v>
      </c>
    </row>
    <row r="1876" spans="2:15" ht="17.25" x14ac:dyDescent="0.35">
      <c r="B1876" s="172">
        <f t="shared" si="176"/>
        <v>1868</v>
      </c>
      <c r="C1876" s="173">
        <v>3</v>
      </c>
      <c r="D1876" s="173">
        <v>19</v>
      </c>
      <c r="E1876" s="174">
        <v>20</v>
      </c>
      <c r="F1876" s="3">
        <f t="shared" si="175"/>
        <v>31.1</v>
      </c>
      <c r="G1876" s="3">
        <f t="shared" si="171"/>
        <v>51.8</v>
      </c>
      <c r="H1876" s="3">
        <f t="shared" si="172"/>
        <v>50</v>
      </c>
      <c r="I1876" s="3">
        <f t="shared" si="173"/>
        <v>53.06</v>
      </c>
      <c r="J1876" s="3">
        <f t="shared" si="174"/>
        <v>50</v>
      </c>
      <c r="K1876" s="191">
        <v>-0.5</v>
      </c>
      <c r="L1876" s="3">
        <v>11</v>
      </c>
      <c r="M1876" s="191">
        <v>10</v>
      </c>
      <c r="N1876" s="191">
        <v>11.7</v>
      </c>
      <c r="O1876" s="191">
        <v>10</v>
      </c>
    </row>
    <row r="1877" spans="2:15" ht="17.25" x14ac:dyDescent="0.35">
      <c r="B1877" s="172">
        <f t="shared" si="176"/>
        <v>1869</v>
      </c>
      <c r="C1877" s="173">
        <v>3</v>
      </c>
      <c r="D1877" s="173">
        <v>19</v>
      </c>
      <c r="E1877" s="174">
        <v>21</v>
      </c>
      <c r="F1877" s="3">
        <f t="shared" si="175"/>
        <v>32</v>
      </c>
      <c r="G1877" s="3">
        <f t="shared" si="171"/>
        <v>46.4</v>
      </c>
      <c r="H1877" s="3">
        <f t="shared" si="172"/>
        <v>46.94</v>
      </c>
      <c r="I1877" s="3">
        <f t="shared" si="173"/>
        <v>46.04</v>
      </c>
      <c r="J1877" s="3">
        <f t="shared" si="174"/>
        <v>50</v>
      </c>
      <c r="K1877" s="191">
        <v>0</v>
      </c>
      <c r="L1877" s="3">
        <v>8</v>
      </c>
      <c r="M1877" s="191">
        <v>8.3000000000000007</v>
      </c>
      <c r="N1877" s="191">
        <v>7.8</v>
      </c>
      <c r="O1877" s="191">
        <v>10</v>
      </c>
    </row>
    <row r="1878" spans="2:15" ht="17.25" x14ac:dyDescent="0.35">
      <c r="B1878" s="172">
        <f t="shared" si="176"/>
        <v>1870</v>
      </c>
      <c r="C1878" s="173">
        <v>3</v>
      </c>
      <c r="D1878" s="173">
        <v>19</v>
      </c>
      <c r="E1878" s="174">
        <v>22</v>
      </c>
      <c r="F1878" s="3">
        <f t="shared" si="175"/>
        <v>32</v>
      </c>
      <c r="G1878" s="3">
        <f t="shared" si="171"/>
        <v>44.6</v>
      </c>
      <c r="H1878" s="3">
        <f t="shared" si="172"/>
        <v>44.06</v>
      </c>
      <c r="I1878" s="3">
        <f t="shared" si="173"/>
        <v>44.96</v>
      </c>
      <c r="J1878" s="3">
        <f t="shared" si="174"/>
        <v>48.92</v>
      </c>
      <c r="K1878" s="191">
        <v>0</v>
      </c>
      <c r="L1878" s="3">
        <v>7</v>
      </c>
      <c r="M1878" s="191">
        <v>6.7</v>
      </c>
      <c r="N1878" s="191">
        <v>7.2</v>
      </c>
      <c r="O1878" s="191">
        <v>9.4</v>
      </c>
    </row>
    <row r="1879" spans="2:15" ht="17.25" x14ac:dyDescent="0.35">
      <c r="B1879" s="172">
        <f t="shared" si="176"/>
        <v>1871</v>
      </c>
      <c r="C1879" s="173">
        <v>3</v>
      </c>
      <c r="D1879" s="173">
        <v>19</v>
      </c>
      <c r="E1879" s="174">
        <v>23</v>
      </c>
      <c r="F1879" s="3">
        <f t="shared" si="175"/>
        <v>32</v>
      </c>
      <c r="G1879" s="3">
        <f t="shared" si="171"/>
        <v>42.8</v>
      </c>
      <c r="H1879" s="3">
        <f t="shared" si="172"/>
        <v>42.08</v>
      </c>
      <c r="I1879" s="3">
        <f t="shared" si="173"/>
        <v>42.08</v>
      </c>
      <c r="J1879" s="3">
        <f t="shared" si="174"/>
        <v>48.92</v>
      </c>
      <c r="K1879" s="191">
        <v>0</v>
      </c>
      <c r="L1879" s="3">
        <v>6</v>
      </c>
      <c r="M1879" s="191">
        <v>5.6</v>
      </c>
      <c r="N1879" s="191">
        <v>5.6</v>
      </c>
      <c r="O1879" s="191">
        <v>9.4</v>
      </c>
    </row>
    <row r="1880" spans="2:15" ht="17.25" x14ac:dyDescent="0.35">
      <c r="B1880" s="172">
        <f t="shared" si="176"/>
        <v>1872</v>
      </c>
      <c r="C1880" s="173">
        <v>3</v>
      </c>
      <c r="D1880" s="173">
        <v>19</v>
      </c>
      <c r="E1880" s="174">
        <v>24</v>
      </c>
      <c r="F1880" s="3">
        <f t="shared" si="175"/>
        <v>33.799999999999997</v>
      </c>
      <c r="G1880" s="3">
        <f t="shared" si="171"/>
        <v>42.8</v>
      </c>
      <c r="H1880" s="3">
        <f t="shared" si="172"/>
        <v>41</v>
      </c>
      <c r="I1880" s="3">
        <f t="shared" si="173"/>
        <v>37.94</v>
      </c>
      <c r="J1880" s="3">
        <f t="shared" si="174"/>
        <v>50</v>
      </c>
      <c r="K1880" s="191">
        <v>1</v>
      </c>
      <c r="L1880" s="3">
        <v>6</v>
      </c>
      <c r="M1880" s="191">
        <v>5</v>
      </c>
      <c r="N1880" s="191">
        <v>3.3</v>
      </c>
      <c r="O1880" s="191">
        <v>10</v>
      </c>
    </row>
    <row r="1881" spans="2:15" ht="17.25" x14ac:dyDescent="0.35">
      <c r="B1881" s="172">
        <f t="shared" si="176"/>
        <v>1873</v>
      </c>
      <c r="C1881" s="173">
        <v>3</v>
      </c>
      <c r="D1881" s="173">
        <v>20</v>
      </c>
      <c r="E1881" s="174">
        <v>1</v>
      </c>
      <c r="F1881" s="3">
        <f t="shared" si="175"/>
        <v>30.2</v>
      </c>
      <c r="G1881" s="3">
        <f t="shared" ref="G1881:G1944" si="177">(9/5)*L1881+32</f>
        <v>41</v>
      </c>
      <c r="H1881" s="3">
        <f t="shared" ref="H1881:H1944" si="178">(9/5)*M1881+32</f>
        <v>39.019999999999996</v>
      </c>
      <c r="I1881" s="3">
        <f t="shared" ref="I1881:I1944" si="179">(9/5)*N1881+32</f>
        <v>35.96</v>
      </c>
      <c r="J1881" s="3">
        <f t="shared" ref="J1881:J1944" si="180">(9/5)*O1881+32</f>
        <v>57.019999999999996</v>
      </c>
      <c r="K1881" s="191">
        <v>-1</v>
      </c>
      <c r="L1881" s="3">
        <v>5</v>
      </c>
      <c r="M1881" s="191">
        <v>3.9</v>
      </c>
      <c r="N1881" s="191">
        <v>2.2000000000000002</v>
      </c>
      <c r="O1881" s="191">
        <v>13.9</v>
      </c>
    </row>
    <row r="1882" spans="2:15" ht="17.25" x14ac:dyDescent="0.35">
      <c r="B1882" s="172">
        <f t="shared" si="176"/>
        <v>1874</v>
      </c>
      <c r="C1882" s="173">
        <v>3</v>
      </c>
      <c r="D1882" s="173">
        <v>20</v>
      </c>
      <c r="E1882" s="174">
        <v>2</v>
      </c>
      <c r="F1882" s="3">
        <f t="shared" si="175"/>
        <v>24.8</v>
      </c>
      <c r="G1882" s="3">
        <f t="shared" si="177"/>
        <v>44.6</v>
      </c>
      <c r="H1882" s="3">
        <f t="shared" si="178"/>
        <v>39.019999999999996</v>
      </c>
      <c r="I1882" s="3">
        <f t="shared" si="179"/>
        <v>35.96</v>
      </c>
      <c r="J1882" s="3">
        <f t="shared" si="180"/>
        <v>50</v>
      </c>
      <c r="K1882" s="191">
        <v>-4</v>
      </c>
      <c r="L1882" s="3">
        <v>7</v>
      </c>
      <c r="M1882" s="191">
        <v>3.9</v>
      </c>
      <c r="N1882" s="191">
        <v>2.2000000000000002</v>
      </c>
      <c r="O1882" s="191">
        <v>10</v>
      </c>
    </row>
    <row r="1883" spans="2:15" ht="17.25" x14ac:dyDescent="0.35">
      <c r="B1883" s="172">
        <f t="shared" si="176"/>
        <v>1875</v>
      </c>
      <c r="C1883" s="173">
        <v>3</v>
      </c>
      <c r="D1883" s="173">
        <v>20</v>
      </c>
      <c r="E1883" s="174">
        <v>3</v>
      </c>
      <c r="F1883" s="3">
        <f t="shared" si="175"/>
        <v>28.4</v>
      </c>
      <c r="G1883" s="3">
        <f t="shared" si="177"/>
        <v>35.6</v>
      </c>
      <c r="H1883" s="3">
        <f t="shared" si="178"/>
        <v>35.96</v>
      </c>
      <c r="I1883" s="3">
        <f t="shared" si="179"/>
        <v>33.08</v>
      </c>
      <c r="J1883" s="3">
        <f t="shared" si="180"/>
        <v>53.06</v>
      </c>
      <c r="K1883" s="191">
        <v>-2</v>
      </c>
      <c r="L1883" s="3">
        <v>2</v>
      </c>
      <c r="M1883" s="191">
        <v>2.2000000000000002</v>
      </c>
      <c r="N1883" s="191">
        <v>0.6</v>
      </c>
      <c r="O1883" s="191">
        <v>11.7</v>
      </c>
    </row>
    <row r="1884" spans="2:15" ht="17.25" x14ac:dyDescent="0.35">
      <c r="B1884" s="172">
        <f t="shared" si="176"/>
        <v>1876</v>
      </c>
      <c r="C1884" s="173">
        <v>3</v>
      </c>
      <c r="D1884" s="173">
        <v>20</v>
      </c>
      <c r="E1884" s="174">
        <v>4</v>
      </c>
      <c r="F1884" s="3">
        <f t="shared" si="175"/>
        <v>33.799999999999997</v>
      </c>
      <c r="G1884" s="3">
        <f t="shared" si="177"/>
        <v>33.799999999999997</v>
      </c>
      <c r="H1884" s="3">
        <f t="shared" si="178"/>
        <v>35.96</v>
      </c>
      <c r="I1884" s="3">
        <f t="shared" si="179"/>
        <v>32</v>
      </c>
      <c r="J1884" s="3">
        <f t="shared" si="180"/>
        <v>48.92</v>
      </c>
      <c r="K1884" s="191">
        <v>1</v>
      </c>
      <c r="L1884" s="3">
        <v>1</v>
      </c>
      <c r="M1884" s="191">
        <v>2.2000000000000002</v>
      </c>
      <c r="N1884" s="191">
        <v>0</v>
      </c>
      <c r="O1884" s="191">
        <v>9.4</v>
      </c>
    </row>
    <row r="1885" spans="2:15" ht="17.25" x14ac:dyDescent="0.35">
      <c r="B1885" s="172">
        <f t="shared" si="176"/>
        <v>1877</v>
      </c>
      <c r="C1885" s="173">
        <v>3</v>
      </c>
      <c r="D1885" s="173">
        <v>20</v>
      </c>
      <c r="E1885" s="174">
        <v>5</v>
      </c>
      <c r="F1885" s="3">
        <f t="shared" si="175"/>
        <v>32</v>
      </c>
      <c r="G1885" s="3">
        <f t="shared" si="177"/>
        <v>33.799999999999997</v>
      </c>
      <c r="H1885" s="3">
        <f t="shared" si="178"/>
        <v>37.04</v>
      </c>
      <c r="I1885" s="3">
        <f t="shared" si="179"/>
        <v>32</v>
      </c>
      <c r="J1885" s="3">
        <f t="shared" si="180"/>
        <v>46.94</v>
      </c>
      <c r="K1885" s="191">
        <v>0</v>
      </c>
      <c r="L1885" s="3">
        <v>1</v>
      </c>
      <c r="M1885" s="191">
        <v>2.8</v>
      </c>
      <c r="N1885" s="191">
        <v>0</v>
      </c>
      <c r="O1885" s="191">
        <v>8.3000000000000007</v>
      </c>
    </row>
    <row r="1886" spans="2:15" ht="17.25" x14ac:dyDescent="0.35">
      <c r="B1886" s="172">
        <f t="shared" si="176"/>
        <v>1878</v>
      </c>
      <c r="C1886" s="173">
        <v>3</v>
      </c>
      <c r="D1886" s="173">
        <v>20</v>
      </c>
      <c r="E1886" s="174">
        <v>6</v>
      </c>
      <c r="F1886" s="3">
        <f t="shared" si="175"/>
        <v>32</v>
      </c>
      <c r="G1886" s="3">
        <f t="shared" si="177"/>
        <v>30.74</v>
      </c>
      <c r="H1886" s="3">
        <f t="shared" si="178"/>
        <v>37.04</v>
      </c>
      <c r="I1886" s="3">
        <f t="shared" si="179"/>
        <v>33.08</v>
      </c>
      <c r="J1886" s="3">
        <f t="shared" si="180"/>
        <v>46.04</v>
      </c>
      <c r="K1886" s="191">
        <v>0</v>
      </c>
      <c r="L1886" s="3">
        <v>-0.7</v>
      </c>
      <c r="M1886" s="191">
        <v>2.8</v>
      </c>
      <c r="N1886" s="191">
        <v>0.6</v>
      </c>
      <c r="O1886" s="191">
        <v>7.8</v>
      </c>
    </row>
    <row r="1887" spans="2:15" ht="17.25" x14ac:dyDescent="0.35">
      <c r="B1887" s="172">
        <f t="shared" si="176"/>
        <v>1879</v>
      </c>
      <c r="C1887" s="173">
        <v>3</v>
      </c>
      <c r="D1887" s="173">
        <v>20</v>
      </c>
      <c r="E1887" s="174">
        <v>7</v>
      </c>
      <c r="F1887" s="3">
        <f t="shared" si="175"/>
        <v>32</v>
      </c>
      <c r="G1887" s="3">
        <f t="shared" si="177"/>
        <v>30.2</v>
      </c>
      <c r="H1887" s="3">
        <f t="shared" si="178"/>
        <v>39.019999999999996</v>
      </c>
      <c r="I1887" s="3">
        <f t="shared" si="179"/>
        <v>33.979999999999997</v>
      </c>
      <c r="J1887" s="3">
        <f t="shared" si="180"/>
        <v>46.94</v>
      </c>
      <c r="K1887" s="191">
        <v>0</v>
      </c>
      <c r="L1887" s="3">
        <v>-1</v>
      </c>
      <c r="M1887" s="191">
        <v>3.9</v>
      </c>
      <c r="N1887" s="191">
        <v>1.1000000000000001</v>
      </c>
      <c r="O1887" s="191">
        <v>8.3000000000000007</v>
      </c>
    </row>
    <row r="1888" spans="2:15" ht="17.25" x14ac:dyDescent="0.35">
      <c r="B1888" s="172">
        <f t="shared" si="176"/>
        <v>1880</v>
      </c>
      <c r="C1888" s="173">
        <v>3</v>
      </c>
      <c r="D1888" s="173">
        <v>20</v>
      </c>
      <c r="E1888" s="174">
        <v>8</v>
      </c>
      <c r="F1888" s="3">
        <f t="shared" si="175"/>
        <v>33.799999999999997</v>
      </c>
      <c r="G1888" s="3">
        <f t="shared" si="177"/>
        <v>30.2</v>
      </c>
      <c r="H1888" s="3">
        <f t="shared" si="178"/>
        <v>44.96</v>
      </c>
      <c r="I1888" s="3">
        <f t="shared" si="179"/>
        <v>42.08</v>
      </c>
      <c r="J1888" s="3">
        <f t="shared" si="180"/>
        <v>44.96</v>
      </c>
      <c r="K1888" s="191">
        <v>1</v>
      </c>
      <c r="L1888" s="3">
        <v>-1</v>
      </c>
      <c r="M1888" s="191">
        <v>7.2</v>
      </c>
      <c r="N1888" s="191">
        <v>5.6</v>
      </c>
      <c r="O1888" s="191">
        <v>7.2</v>
      </c>
    </row>
    <row r="1889" spans="2:15" ht="17.25" x14ac:dyDescent="0.35">
      <c r="B1889" s="172">
        <f t="shared" si="176"/>
        <v>1881</v>
      </c>
      <c r="C1889" s="173">
        <v>3</v>
      </c>
      <c r="D1889" s="173">
        <v>20</v>
      </c>
      <c r="E1889" s="174">
        <v>9</v>
      </c>
      <c r="F1889" s="3">
        <f t="shared" si="175"/>
        <v>35.6</v>
      </c>
      <c r="G1889" s="3">
        <f t="shared" si="177"/>
        <v>30.2</v>
      </c>
      <c r="H1889" s="3">
        <f t="shared" si="178"/>
        <v>46.94</v>
      </c>
      <c r="I1889" s="3">
        <f t="shared" si="179"/>
        <v>48.019999999999996</v>
      </c>
      <c r="J1889" s="3">
        <f t="shared" si="180"/>
        <v>48.019999999999996</v>
      </c>
      <c r="K1889" s="191">
        <v>2</v>
      </c>
      <c r="L1889" s="3">
        <v>-1</v>
      </c>
      <c r="M1889" s="191">
        <v>8.3000000000000007</v>
      </c>
      <c r="N1889" s="191">
        <v>8.9</v>
      </c>
      <c r="O1889" s="191">
        <v>8.9</v>
      </c>
    </row>
    <row r="1890" spans="2:15" ht="17.25" x14ac:dyDescent="0.35">
      <c r="B1890" s="172">
        <f t="shared" si="176"/>
        <v>1882</v>
      </c>
      <c r="C1890" s="173">
        <v>3</v>
      </c>
      <c r="D1890" s="173">
        <v>20</v>
      </c>
      <c r="E1890" s="174">
        <v>10</v>
      </c>
      <c r="F1890" s="3">
        <f t="shared" si="175"/>
        <v>39.200000000000003</v>
      </c>
      <c r="G1890" s="3">
        <f t="shared" si="177"/>
        <v>30.2</v>
      </c>
      <c r="H1890" s="3">
        <f t="shared" si="178"/>
        <v>50</v>
      </c>
      <c r="I1890" s="3">
        <f t="shared" si="179"/>
        <v>53.96</v>
      </c>
      <c r="J1890" s="3">
        <f t="shared" si="180"/>
        <v>51.980000000000004</v>
      </c>
      <c r="K1890" s="191">
        <v>4</v>
      </c>
      <c r="L1890" s="3">
        <v>-1</v>
      </c>
      <c r="M1890" s="191">
        <v>10</v>
      </c>
      <c r="N1890" s="191">
        <v>12.2</v>
      </c>
      <c r="O1890" s="191">
        <v>11.1</v>
      </c>
    </row>
    <row r="1891" spans="2:15" ht="17.25" x14ac:dyDescent="0.35">
      <c r="B1891" s="172">
        <f t="shared" si="176"/>
        <v>1883</v>
      </c>
      <c r="C1891" s="173">
        <v>3</v>
      </c>
      <c r="D1891" s="173">
        <v>20</v>
      </c>
      <c r="E1891" s="174">
        <v>11</v>
      </c>
      <c r="F1891" s="3">
        <f t="shared" si="175"/>
        <v>37.4</v>
      </c>
      <c r="G1891" s="3">
        <f t="shared" si="177"/>
        <v>32</v>
      </c>
      <c r="H1891" s="3">
        <f t="shared" si="178"/>
        <v>53.06</v>
      </c>
      <c r="I1891" s="3">
        <f t="shared" si="179"/>
        <v>60.08</v>
      </c>
      <c r="J1891" s="3">
        <f t="shared" si="180"/>
        <v>55.94</v>
      </c>
      <c r="K1891" s="191">
        <v>3</v>
      </c>
      <c r="L1891" s="3">
        <v>0</v>
      </c>
      <c r="M1891" s="191">
        <v>11.7</v>
      </c>
      <c r="N1891" s="191">
        <v>15.6</v>
      </c>
      <c r="O1891" s="191">
        <v>13.3</v>
      </c>
    </row>
    <row r="1892" spans="2:15" ht="17.25" x14ac:dyDescent="0.35">
      <c r="B1892" s="172">
        <f t="shared" si="176"/>
        <v>1884</v>
      </c>
      <c r="C1892" s="173">
        <v>3</v>
      </c>
      <c r="D1892" s="173">
        <v>20</v>
      </c>
      <c r="E1892" s="174">
        <v>12</v>
      </c>
      <c r="F1892" s="3">
        <f t="shared" si="175"/>
        <v>39.200000000000003</v>
      </c>
      <c r="G1892" s="3">
        <f t="shared" si="177"/>
        <v>30.2</v>
      </c>
      <c r="H1892" s="3">
        <f t="shared" si="178"/>
        <v>55.040000000000006</v>
      </c>
      <c r="I1892" s="3">
        <f t="shared" si="179"/>
        <v>62.96</v>
      </c>
      <c r="J1892" s="3">
        <f t="shared" si="180"/>
        <v>60.08</v>
      </c>
      <c r="K1892" s="191">
        <v>4</v>
      </c>
      <c r="L1892" s="3">
        <v>-1</v>
      </c>
      <c r="M1892" s="191">
        <v>12.8</v>
      </c>
      <c r="N1892" s="191">
        <v>17.2</v>
      </c>
      <c r="O1892" s="191">
        <v>15.6</v>
      </c>
    </row>
    <row r="1893" spans="2:15" ht="17.25" x14ac:dyDescent="0.35">
      <c r="B1893" s="172">
        <f t="shared" si="176"/>
        <v>1885</v>
      </c>
      <c r="C1893" s="173">
        <v>3</v>
      </c>
      <c r="D1893" s="173">
        <v>20</v>
      </c>
      <c r="E1893" s="174">
        <v>13</v>
      </c>
      <c r="F1893" s="3">
        <f t="shared" si="175"/>
        <v>37.4</v>
      </c>
      <c r="G1893" s="3">
        <f t="shared" si="177"/>
        <v>32</v>
      </c>
      <c r="H1893" s="3">
        <f t="shared" si="178"/>
        <v>55.94</v>
      </c>
      <c r="I1893" s="3">
        <f t="shared" si="179"/>
        <v>64.039999999999992</v>
      </c>
      <c r="J1893" s="3">
        <f t="shared" si="180"/>
        <v>64.039999999999992</v>
      </c>
      <c r="K1893" s="191">
        <v>3</v>
      </c>
      <c r="L1893" s="3">
        <v>0</v>
      </c>
      <c r="M1893" s="191">
        <v>13.3</v>
      </c>
      <c r="N1893" s="191">
        <v>17.8</v>
      </c>
      <c r="O1893" s="191">
        <v>17.8</v>
      </c>
    </row>
    <row r="1894" spans="2:15" ht="17.25" x14ac:dyDescent="0.35">
      <c r="B1894" s="172">
        <f t="shared" si="176"/>
        <v>1886</v>
      </c>
      <c r="C1894" s="173">
        <v>3</v>
      </c>
      <c r="D1894" s="173">
        <v>20</v>
      </c>
      <c r="E1894" s="174">
        <v>14</v>
      </c>
      <c r="F1894" s="3">
        <f t="shared" si="175"/>
        <v>35.6</v>
      </c>
      <c r="G1894" s="3">
        <f t="shared" si="177"/>
        <v>32</v>
      </c>
      <c r="H1894" s="3">
        <f t="shared" si="178"/>
        <v>57.019999999999996</v>
      </c>
      <c r="I1894" s="3">
        <f t="shared" si="179"/>
        <v>64.94</v>
      </c>
      <c r="J1894" s="3">
        <f t="shared" si="180"/>
        <v>64.94</v>
      </c>
      <c r="K1894" s="191">
        <v>2</v>
      </c>
      <c r="L1894" s="3">
        <v>0</v>
      </c>
      <c r="M1894" s="191">
        <v>13.9</v>
      </c>
      <c r="N1894" s="191">
        <v>18.3</v>
      </c>
      <c r="O1894" s="191">
        <v>18.3</v>
      </c>
    </row>
    <row r="1895" spans="2:15" ht="17.25" x14ac:dyDescent="0.35">
      <c r="B1895" s="172">
        <f t="shared" si="176"/>
        <v>1887</v>
      </c>
      <c r="C1895" s="173">
        <v>3</v>
      </c>
      <c r="D1895" s="173">
        <v>20</v>
      </c>
      <c r="E1895" s="174">
        <v>15</v>
      </c>
      <c r="F1895" s="3">
        <f t="shared" si="175"/>
        <v>35.6</v>
      </c>
      <c r="G1895" s="3">
        <f t="shared" si="177"/>
        <v>32</v>
      </c>
      <c r="H1895" s="3">
        <f t="shared" si="178"/>
        <v>57.92</v>
      </c>
      <c r="I1895" s="3">
        <f t="shared" si="179"/>
        <v>66.92</v>
      </c>
      <c r="J1895" s="3">
        <f t="shared" si="180"/>
        <v>59</v>
      </c>
      <c r="K1895" s="191">
        <v>2</v>
      </c>
      <c r="L1895" s="3">
        <v>0</v>
      </c>
      <c r="M1895" s="191">
        <v>14.4</v>
      </c>
      <c r="N1895" s="191">
        <v>19.399999999999999</v>
      </c>
      <c r="O1895" s="191">
        <v>15</v>
      </c>
    </row>
    <row r="1896" spans="2:15" ht="17.25" x14ac:dyDescent="0.35">
      <c r="B1896" s="172">
        <f t="shared" si="176"/>
        <v>1888</v>
      </c>
      <c r="C1896" s="173">
        <v>3</v>
      </c>
      <c r="D1896" s="173">
        <v>20</v>
      </c>
      <c r="E1896" s="174">
        <v>16</v>
      </c>
      <c r="F1896" s="3">
        <f t="shared" si="175"/>
        <v>33.799999999999997</v>
      </c>
      <c r="G1896" s="3">
        <f t="shared" si="177"/>
        <v>32</v>
      </c>
      <c r="H1896" s="3">
        <f t="shared" si="178"/>
        <v>55.94</v>
      </c>
      <c r="I1896" s="3">
        <f t="shared" si="179"/>
        <v>64.94</v>
      </c>
      <c r="J1896" s="3">
        <f t="shared" si="180"/>
        <v>55.94</v>
      </c>
      <c r="K1896" s="191">
        <v>1</v>
      </c>
      <c r="L1896" s="3">
        <v>0</v>
      </c>
      <c r="M1896" s="191">
        <v>13.3</v>
      </c>
      <c r="N1896" s="191">
        <v>18.3</v>
      </c>
      <c r="O1896" s="191">
        <v>13.3</v>
      </c>
    </row>
    <row r="1897" spans="2:15" ht="17.25" x14ac:dyDescent="0.35">
      <c r="B1897" s="172">
        <f t="shared" si="176"/>
        <v>1889</v>
      </c>
      <c r="C1897" s="173">
        <v>3</v>
      </c>
      <c r="D1897" s="173">
        <v>20</v>
      </c>
      <c r="E1897" s="174">
        <v>17</v>
      </c>
      <c r="F1897" s="3">
        <f t="shared" si="175"/>
        <v>33.799999999999997</v>
      </c>
      <c r="G1897" s="3">
        <f t="shared" si="177"/>
        <v>30.2</v>
      </c>
      <c r="H1897" s="3">
        <f t="shared" si="178"/>
        <v>55.94</v>
      </c>
      <c r="I1897" s="3">
        <f t="shared" si="179"/>
        <v>62.06</v>
      </c>
      <c r="J1897" s="3">
        <f t="shared" si="180"/>
        <v>51.08</v>
      </c>
      <c r="K1897" s="191">
        <v>1</v>
      </c>
      <c r="L1897" s="3">
        <v>-1</v>
      </c>
      <c r="M1897" s="191">
        <v>13.3</v>
      </c>
      <c r="N1897" s="191">
        <v>16.7</v>
      </c>
      <c r="O1897" s="191">
        <v>10.6</v>
      </c>
    </row>
    <row r="1898" spans="2:15" ht="17.25" x14ac:dyDescent="0.35">
      <c r="B1898" s="172">
        <f t="shared" si="176"/>
        <v>1890</v>
      </c>
      <c r="C1898" s="173">
        <v>3</v>
      </c>
      <c r="D1898" s="173">
        <v>20</v>
      </c>
      <c r="E1898" s="174">
        <v>18</v>
      </c>
      <c r="F1898" s="3">
        <f t="shared" si="175"/>
        <v>32</v>
      </c>
      <c r="G1898" s="3">
        <f t="shared" si="177"/>
        <v>29.3</v>
      </c>
      <c r="H1898" s="3">
        <f t="shared" si="178"/>
        <v>53.06</v>
      </c>
      <c r="I1898" s="3">
        <f t="shared" si="179"/>
        <v>57.92</v>
      </c>
      <c r="J1898" s="3">
        <f t="shared" si="180"/>
        <v>48.92</v>
      </c>
      <c r="K1898" s="191">
        <v>0</v>
      </c>
      <c r="L1898" s="3">
        <v>-1.5</v>
      </c>
      <c r="M1898" s="191">
        <v>11.7</v>
      </c>
      <c r="N1898" s="191">
        <v>14.4</v>
      </c>
      <c r="O1898" s="191">
        <v>9.4</v>
      </c>
    </row>
    <row r="1899" spans="2:15" ht="17.25" x14ac:dyDescent="0.35">
      <c r="B1899" s="172">
        <f t="shared" si="176"/>
        <v>1891</v>
      </c>
      <c r="C1899" s="173">
        <v>3</v>
      </c>
      <c r="D1899" s="173">
        <v>20</v>
      </c>
      <c r="E1899" s="174">
        <v>19</v>
      </c>
      <c r="F1899" s="3">
        <f t="shared" si="175"/>
        <v>33.799999999999997</v>
      </c>
      <c r="G1899" s="3">
        <f t="shared" si="177"/>
        <v>27.5</v>
      </c>
      <c r="H1899" s="3">
        <f t="shared" si="178"/>
        <v>51.980000000000004</v>
      </c>
      <c r="I1899" s="3">
        <f t="shared" si="179"/>
        <v>55.040000000000006</v>
      </c>
      <c r="J1899" s="3">
        <f t="shared" si="180"/>
        <v>50</v>
      </c>
      <c r="K1899" s="191">
        <v>1</v>
      </c>
      <c r="L1899" s="3">
        <v>-2.5</v>
      </c>
      <c r="M1899" s="191">
        <v>11.1</v>
      </c>
      <c r="N1899" s="191">
        <v>12.8</v>
      </c>
      <c r="O1899" s="191">
        <v>10</v>
      </c>
    </row>
    <row r="1900" spans="2:15" ht="17.25" x14ac:dyDescent="0.35">
      <c r="B1900" s="172">
        <f t="shared" si="176"/>
        <v>1892</v>
      </c>
      <c r="C1900" s="173">
        <v>3</v>
      </c>
      <c r="D1900" s="173">
        <v>20</v>
      </c>
      <c r="E1900" s="174">
        <v>20</v>
      </c>
      <c r="F1900" s="3">
        <f t="shared" si="175"/>
        <v>35.6</v>
      </c>
      <c r="G1900" s="3">
        <f t="shared" si="177"/>
        <v>27.32</v>
      </c>
      <c r="H1900" s="3">
        <f t="shared" si="178"/>
        <v>51.08</v>
      </c>
      <c r="I1900" s="3">
        <f t="shared" si="179"/>
        <v>53.06</v>
      </c>
      <c r="J1900" s="3">
        <f t="shared" si="180"/>
        <v>48.92</v>
      </c>
      <c r="K1900" s="191">
        <v>2</v>
      </c>
      <c r="L1900" s="3">
        <v>-2.6</v>
      </c>
      <c r="M1900" s="191">
        <v>10.6</v>
      </c>
      <c r="N1900" s="191">
        <v>11.7</v>
      </c>
      <c r="O1900" s="191">
        <v>9.4</v>
      </c>
    </row>
    <row r="1901" spans="2:15" ht="17.25" x14ac:dyDescent="0.35">
      <c r="B1901" s="172">
        <f t="shared" si="176"/>
        <v>1893</v>
      </c>
      <c r="C1901" s="173">
        <v>3</v>
      </c>
      <c r="D1901" s="173">
        <v>20</v>
      </c>
      <c r="E1901" s="174">
        <v>21</v>
      </c>
      <c r="F1901" s="3">
        <f t="shared" si="175"/>
        <v>35.6</v>
      </c>
      <c r="G1901" s="3">
        <f t="shared" si="177"/>
        <v>28.04</v>
      </c>
      <c r="H1901" s="3">
        <f t="shared" si="178"/>
        <v>51.08</v>
      </c>
      <c r="I1901" s="3">
        <f t="shared" si="179"/>
        <v>51.08</v>
      </c>
      <c r="J1901" s="3">
        <f t="shared" si="180"/>
        <v>46.94</v>
      </c>
      <c r="K1901" s="191">
        <v>2</v>
      </c>
      <c r="L1901" s="3">
        <v>-2.2000000000000002</v>
      </c>
      <c r="M1901" s="191">
        <v>10.6</v>
      </c>
      <c r="N1901" s="191">
        <v>10.6</v>
      </c>
      <c r="O1901" s="191">
        <v>8.3000000000000007</v>
      </c>
    </row>
    <row r="1902" spans="2:15" ht="17.25" x14ac:dyDescent="0.35">
      <c r="B1902" s="172">
        <f t="shared" si="176"/>
        <v>1894</v>
      </c>
      <c r="C1902" s="173">
        <v>3</v>
      </c>
      <c r="D1902" s="173">
        <v>20</v>
      </c>
      <c r="E1902" s="174">
        <v>22</v>
      </c>
      <c r="F1902" s="3">
        <f t="shared" si="175"/>
        <v>35.6</v>
      </c>
      <c r="G1902" s="3">
        <f t="shared" si="177"/>
        <v>28.4</v>
      </c>
      <c r="H1902" s="3">
        <f t="shared" si="178"/>
        <v>50</v>
      </c>
      <c r="I1902" s="3">
        <f t="shared" si="179"/>
        <v>42.980000000000004</v>
      </c>
      <c r="J1902" s="3">
        <f t="shared" si="180"/>
        <v>46.94</v>
      </c>
      <c r="K1902" s="191">
        <v>2</v>
      </c>
      <c r="L1902" s="3">
        <v>-2</v>
      </c>
      <c r="M1902" s="191">
        <v>10</v>
      </c>
      <c r="N1902" s="191">
        <v>6.1</v>
      </c>
      <c r="O1902" s="191">
        <v>8.3000000000000007</v>
      </c>
    </row>
    <row r="1903" spans="2:15" ht="17.25" x14ac:dyDescent="0.35">
      <c r="B1903" s="172">
        <f t="shared" si="176"/>
        <v>1895</v>
      </c>
      <c r="C1903" s="173">
        <v>3</v>
      </c>
      <c r="D1903" s="173">
        <v>20</v>
      </c>
      <c r="E1903" s="174">
        <v>23</v>
      </c>
      <c r="F1903" s="3">
        <f t="shared" si="175"/>
        <v>35.6</v>
      </c>
      <c r="G1903" s="3">
        <f t="shared" si="177"/>
        <v>28.4</v>
      </c>
      <c r="H1903" s="3">
        <f t="shared" si="178"/>
        <v>48.92</v>
      </c>
      <c r="I1903" s="3">
        <f t="shared" si="179"/>
        <v>39.92</v>
      </c>
      <c r="J1903" s="3">
        <f t="shared" si="180"/>
        <v>48.92</v>
      </c>
      <c r="K1903" s="191">
        <v>2</v>
      </c>
      <c r="L1903" s="3">
        <v>-2</v>
      </c>
      <c r="M1903" s="191">
        <v>9.4</v>
      </c>
      <c r="N1903" s="191">
        <v>4.4000000000000004</v>
      </c>
      <c r="O1903" s="191">
        <v>9.4</v>
      </c>
    </row>
    <row r="1904" spans="2:15" ht="17.25" x14ac:dyDescent="0.35">
      <c r="B1904" s="172">
        <f t="shared" si="176"/>
        <v>1896</v>
      </c>
      <c r="C1904" s="173">
        <v>3</v>
      </c>
      <c r="D1904" s="173">
        <v>20</v>
      </c>
      <c r="E1904" s="174">
        <v>24</v>
      </c>
      <c r="F1904" s="3">
        <f t="shared" si="175"/>
        <v>33.799999999999997</v>
      </c>
      <c r="G1904" s="3">
        <f t="shared" si="177"/>
        <v>28.4</v>
      </c>
      <c r="H1904" s="3">
        <f t="shared" si="178"/>
        <v>48.019999999999996</v>
      </c>
      <c r="I1904" s="3">
        <f t="shared" si="179"/>
        <v>39.019999999999996</v>
      </c>
      <c r="J1904" s="3">
        <f t="shared" si="180"/>
        <v>48.92</v>
      </c>
      <c r="K1904" s="191">
        <v>1</v>
      </c>
      <c r="L1904" s="3">
        <v>-2</v>
      </c>
      <c r="M1904" s="191">
        <v>8.9</v>
      </c>
      <c r="N1904" s="191">
        <v>3.9</v>
      </c>
      <c r="O1904" s="191">
        <v>9.4</v>
      </c>
    </row>
    <row r="1905" spans="2:15" ht="17.25" x14ac:dyDescent="0.35">
      <c r="B1905" s="172">
        <f t="shared" si="176"/>
        <v>1897</v>
      </c>
      <c r="C1905" s="173">
        <v>3</v>
      </c>
      <c r="D1905" s="173">
        <v>21</v>
      </c>
      <c r="E1905" s="174">
        <v>1</v>
      </c>
      <c r="F1905" s="3">
        <f t="shared" si="175"/>
        <v>33.799999999999997</v>
      </c>
      <c r="G1905" s="3">
        <f t="shared" si="177"/>
        <v>28.4</v>
      </c>
      <c r="H1905" s="3">
        <f t="shared" si="178"/>
        <v>42.980000000000004</v>
      </c>
      <c r="I1905" s="3">
        <f t="shared" si="179"/>
        <v>37.94</v>
      </c>
      <c r="J1905" s="3">
        <f t="shared" si="180"/>
        <v>51.08</v>
      </c>
      <c r="K1905" s="191">
        <v>1</v>
      </c>
      <c r="L1905" s="3">
        <v>-2</v>
      </c>
      <c r="M1905" s="191">
        <v>6.1</v>
      </c>
      <c r="N1905" s="191">
        <v>3.3</v>
      </c>
      <c r="O1905" s="191">
        <v>10.6</v>
      </c>
    </row>
    <row r="1906" spans="2:15" ht="17.25" x14ac:dyDescent="0.35">
      <c r="B1906" s="172">
        <f t="shared" si="176"/>
        <v>1898</v>
      </c>
      <c r="C1906" s="173">
        <v>3</v>
      </c>
      <c r="D1906" s="173">
        <v>21</v>
      </c>
      <c r="E1906" s="174">
        <v>2</v>
      </c>
      <c r="F1906" s="3">
        <f t="shared" si="175"/>
        <v>32</v>
      </c>
      <c r="G1906" s="3">
        <f t="shared" si="177"/>
        <v>28.4</v>
      </c>
      <c r="H1906" s="3">
        <f t="shared" si="178"/>
        <v>42.08</v>
      </c>
      <c r="I1906" s="3">
        <f t="shared" si="179"/>
        <v>37.94</v>
      </c>
      <c r="J1906" s="3">
        <f t="shared" si="180"/>
        <v>51.980000000000004</v>
      </c>
      <c r="K1906" s="191">
        <v>0</v>
      </c>
      <c r="L1906" s="3">
        <v>-2</v>
      </c>
      <c r="M1906" s="191">
        <v>5.6</v>
      </c>
      <c r="N1906" s="191">
        <v>3.3</v>
      </c>
      <c r="O1906" s="191">
        <v>11.1</v>
      </c>
    </row>
    <row r="1907" spans="2:15" ht="17.25" x14ac:dyDescent="0.35">
      <c r="B1907" s="172">
        <f t="shared" si="176"/>
        <v>1899</v>
      </c>
      <c r="C1907" s="173">
        <v>3</v>
      </c>
      <c r="D1907" s="173">
        <v>21</v>
      </c>
      <c r="E1907" s="174">
        <v>3</v>
      </c>
      <c r="F1907" s="3">
        <f t="shared" si="175"/>
        <v>32</v>
      </c>
      <c r="G1907" s="3">
        <f t="shared" si="177"/>
        <v>28.4</v>
      </c>
      <c r="H1907" s="3">
        <f t="shared" si="178"/>
        <v>39.92</v>
      </c>
      <c r="I1907" s="3">
        <f t="shared" si="179"/>
        <v>37.04</v>
      </c>
      <c r="J1907" s="3">
        <f t="shared" si="180"/>
        <v>50</v>
      </c>
      <c r="K1907" s="191">
        <v>0</v>
      </c>
      <c r="L1907" s="3">
        <v>-2</v>
      </c>
      <c r="M1907" s="191">
        <v>4.4000000000000004</v>
      </c>
      <c r="N1907" s="191">
        <v>2.8</v>
      </c>
      <c r="O1907" s="191">
        <v>10</v>
      </c>
    </row>
    <row r="1908" spans="2:15" ht="17.25" x14ac:dyDescent="0.35">
      <c r="B1908" s="172">
        <f t="shared" si="176"/>
        <v>1900</v>
      </c>
      <c r="C1908" s="173">
        <v>3</v>
      </c>
      <c r="D1908" s="173">
        <v>21</v>
      </c>
      <c r="E1908" s="174">
        <v>4</v>
      </c>
      <c r="F1908" s="3">
        <f t="shared" si="175"/>
        <v>32</v>
      </c>
      <c r="G1908" s="3">
        <f t="shared" si="177"/>
        <v>28.4</v>
      </c>
      <c r="H1908" s="3">
        <f t="shared" si="178"/>
        <v>37.04</v>
      </c>
      <c r="I1908" s="3">
        <f t="shared" si="179"/>
        <v>33.979999999999997</v>
      </c>
      <c r="J1908" s="3">
        <f t="shared" si="180"/>
        <v>48.019999999999996</v>
      </c>
      <c r="K1908" s="191">
        <v>0</v>
      </c>
      <c r="L1908" s="3">
        <v>-2</v>
      </c>
      <c r="M1908" s="191">
        <v>2.8</v>
      </c>
      <c r="N1908" s="191">
        <v>1.1000000000000001</v>
      </c>
      <c r="O1908" s="191">
        <v>8.9</v>
      </c>
    </row>
    <row r="1909" spans="2:15" ht="17.25" x14ac:dyDescent="0.35">
      <c r="B1909" s="172">
        <f t="shared" si="176"/>
        <v>1901</v>
      </c>
      <c r="C1909" s="173">
        <v>3</v>
      </c>
      <c r="D1909" s="173">
        <v>21</v>
      </c>
      <c r="E1909" s="174">
        <v>5</v>
      </c>
      <c r="F1909" s="3">
        <f t="shared" si="175"/>
        <v>32</v>
      </c>
      <c r="G1909" s="3">
        <f t="shared" si="177"/>
        <v>28.4</v>
      </c>
      <c r="H1909" s="3">
        <f t="shared" si="178"/>
        <v>39.019999999999996</v>
      </c>
      <c r="I1909" s="3">
        <f t="shared" si="179"/>
        <v>35.96</v>
      </c>
      <c r="J1909" s="3">
        <f t="shared" si="180"/>
        <v>51.08</v>
      </c>
      <c r="K1909" s="191">
        <v>0</v>
      </c>
      <c r="L1909" s="3">
        <v>-2</v>
      </c>
      <c r="M1909" s="191">
        <v>3.9</v>
      </c>
      <c r="N1909" s="191">
        <v>2.2000000000000002</v>
      </c>
      <c r="O1909" s="191">
        <v>10.6</v>
      </c>
    </row>
    <row r="1910" spans="2:15" ht="17.25" x14ac:dyDescent="0.35">
      <c r="B1910" s="172">
        <f t="shared" si="176"/>
        <v>1902</v>
      </c>
      <c r="C1910" s="173">
        <v>3</v>
      </c>
      <c r="D1910" s="173">
        <v>21</v>
      </c>
      <c r="E1910" s="174">
        <v>6</v>
      </c>
      <c r="F1910" s="3">
        <f t="shared" si="175"/>
        <v>32</v>
      </c>
      <c r="G1910" s="3">
        <f t="shared" si="177"/>
        <v>28.4</v>
      </c>
      <c r="H1910" s="3">
        <f t="shared" si="178"/>
        <v>37.04</v>
      </c>
      <c r="I1910" s="3">
        <f t="shared" si="179"/>
        <v>37.04</v>
      </c>
      <c r="J1910" s="3">
        <f t="shared" si="180"/>
        <v>51.08</v>
      </c>
      <c r="K1910" s="191">
        <v>0</v>
      </c>
      <c r="L1910" s="3">
        <v>-2</v>
      </c>
      <c r="M1910" s="191">
        <v>2.8</v>
      </c>
      <c r="N1910" s="191">
        <v>2.8</v>
      </c>
      <c r="O1910" s="191">
        <v>10.6</v>
      </c>
    </row>
    <row r="1911" spans="2:15" ht="17.25" x14ac:dyDescent="0.35">
      <c r="B1911" s="172">
        <f t="shared" si="176"/>
        <v>1903</v>
      </c>
      <c r="C1911" s="173">
        <v>3</v>
      </c>
      <c r="D1911" s="173">
        <v>21</v>
      </c>
      <c r="E1911" s="174">
        <v>7</v>
      </c>
      <c r="F1911" s="3">
        <f t="shared" si="175"/>
        <v>32</v>
      </c>
      <c r="G1911" s="3">
        <f t="shared" si="177"/>
        <v>28.4</v>
      </c>
      <c r="H1911" s="3">
        <f t="shared" si="178"/>
        <v>42.08</v>
      </c>
      <c r="I1911" s="3">
        <f t="shared" si="179"/>
        <v>39.019999999999996</v>
      </c>
      <c r="J1911" s="3">
        <f t="shared" si="180"/>
        <v>48.92</v>
      </c>
      <c r="K1911" s="191">
        <v>0</v>
      </c>
      <c r="L1911" s="3">
        <v>-2</v>
      </c>
      <c r="M1911" s="191">
        <v>5.6</v>
      </c>
      <c r="N1911" s="191">
        <v>3.9</v>
      </c>
      <c r="O1911" s="191">
        <v>9.4</v>
      </c>
    </row>
    <row r="1912" spans="2:15" ht="17.25" x14ac:dyDescent="0.35">
      <c r="B1912" s="172">
        <f t="shared" si="176"/>
        <v>1904</v>
      </c>
      <c r="C1912" s="173">
        <v>3</v>
      </c>
      <c r="D1912" s="173">
        <v>21</v>
      </c>
      <c r="E1912" s="174">
        <v>8</v>
      </c>
      <c r="F1912" s="3">
        <f t="shared" si="175"/>
        <v>33.08</v>
      </c>
      <c r="G1912" s="3">
        <f t="shared" si="177"/>
        <v>28.4</v>
      </c>
      <c r="H1912" s="3">
        <f t="shared" si="178"/>
        <v>46.04</v>
      </c>
      <c r="I1912" s="3">
        <f t="shared" si="179"/>
        <v>39.92</v>
      </c>
      <c r="J1912" s="3">
        <f t="shared" si="180"/>
        <v>53.96</v>
      </c>
      <c r="K1912" s="191">
        <v>0.6</v>
      </c>
      <c r="L1912" s="3">
        <v>-2</v>
      </c>
      <c r="M1912" s="191">
        <v>7.8</v>
      </c>
      <c r="N1912" s="191">
        <v>4.4000000000000004</v>
      </c>
      <c r="O1912" s="191">
        <v>12.2</v>
      </c>
    </row>
    <row r="1913" spans="2:15" ht="17.25" x14ac:dyDescent="0.35">
      <c r="B1913" s="172">
        <f t="shared" si="176"/>
        <v>1905</v>
      </c>
      <c r="C1913" s="173">
        <v>3</v>
      </c>
      <c r="D1913" s="173">
        <v>21</v>
      </c>
      <c r="E1913" s="174">
        <v>9</v>
      </c>
      <c r="F1913" s="3">
        <f t="shared" si="175"/>
        <v>33.799999999999997</v>
      </c>
      <c r="G1913" s="3">
        <f t="shared" si="177"/>
        <v>30.2</v>
      </c>
      <c r="H1913" s="3">
        <f t="shared" si="178"/>
        <v>48.019999999999996</v>
      </c>
      <c r="I1913" s="3">
        <f t="shared" si="179"/>
        <v>44.06</v>
      </c>
      <c r="J1913" s="3">
        <f t="shared" si="180"/>
        <v>57.92</v>
      </c>
      <c r="K1913" s="191">
        <v>1</v>
      </c>
      <c r="L1913" s="3">
        <v>-1</v>
      </c>
      <c r="M1913" s="191">
        <v>8.9</v>
      </c>
      <c r="N1913" s="191">
        <v>6.7</v>
      </c>
      <c r="O1913" s="191">
        <v>14.4</v>
      </c>
    </row>
    <row r="1914" spans="2:15" ht="17.25" x14ac:dyDescent="0.35">
      <c r="B1914" s="172">
        <f t="shared" si="176"/>
        <v>1906</v>
      </c>
      <c r="C1914" s="173">
        <v>3</v>
      </c>
      <c r="D1914" s="173">
        <v>21</v>
      </c>
      <c r="E1914" s="174">
        <v>10</v>
      </c>
      <c r="F1914" s="3">
        <f t="shared" si="175"/>
        <v>39.200000000000003</v>
      </c>
      <c r="G1914" s="3">
        <f t="shared" si="177"/>
        <v>30.2</v>
      </c>
      <c r="H1914" s="3">
        <f t="shared" si="178"/>
        <v>51.08</v>
      </c>
      <c r="I1914" s="3">
        <f t="shared" si="179"/>
        <v>50</v>
      </c>
      <c r="J1914" s="3">
        <f t="shared" si="180"/>
        <v>57.92</v>
      </c>
      <c r="K1914" s="191">
        <v>4</v>
      </c>
      <c r="L1914" s="3">
        <v>-1</v>
      </c>
      <c r="M1914" s="191">
        <v>10.6</v>
      </c>
      <c r="N1914" s="191">
        <v>10</v>
      </c>
      <c r="O1914" s="191">
        <v>14.4</v>
      </c>
    </row>
    <row r="1915" spans="2:15" ht="17.25" x14ac:dyDescent="0.35">
      <c r="B1915" s="172">
        <f t="shared" si="176"/>
        <v>1907</v>
      </c>
      <c r="C1915" s="173">
        <v>3</v>
      </c>
      <c r="D1915" s="173">
        <v>21</v>
      </c>
      <c r="E1915" s="174">
        <v>11</v>
      </c>
      <c r="F1915" s="3">
        <f t="shared" si="175"/>
        <v>39.200000000000003</v>
      </c>
      <c r="G1915" s="3">
        <f t="shared" si="177"/>
        <v>30.2</v>
      </c>
      <c r="H1915" s="3">
        <f t="shared" si="178"/>
        <v>53.06</v>
      </c>
      <c r="I1915" s="3">
        <f t="shared" si="179"/>
        <v>62.06</v>
      </c>
      <c r="J1915" s="3">
        <f t="shared" si="180"/>
        <v>39.92</v>
      </c>
      <c r="K1915" s="191">
        <v>4</v>
      </c>
      <c r="L1915" s="3">
        <v>-1</v>
      </c>
      <c r="M1915" s="191">
        <v>11.7</v>
      </c>
      <c r="N1915" s="191">
        <v>16.7</v>
      </c>
      <c r="O1915" s="191">
        <v>4.4000000000000004</v>
      </c>
    </row>
    <row r="1916" spans="2:15" ht="17.25" x14ac:dyDescent="0.35">
      <c r="B1916" s="172">
        <f t="shared" si="176"/>
        <v>1908</v>
      </c>
      <c r="C1916" s="173">
        <v>3</v>
      </c>
      <c r="D1916" s="173">
        <v>21</v>
      </c>
      <c r="E1916" s="174">
        <v>12</v>
      </c>
      <c r="F1916" s="3">
        <f t="shared" si="175"/>
        <v>41</v>
      </c>
      <c r="G1916" s="3">
        <f t="shared" si="177"/>
        <v>30.2</v>
      </c>
      <c r="H1916" s="3">
        <f t="shared" si="178"/>
        <v>55.94</v>
      </c>
      <c r="I1916" s="3">
        <f t="shared" si="179"/>
        <v>60.980000000000004</v>
      </c>
      <c r="J1916" s="3">
        <f t="shared" si="180"/>
        <v>41</v>
      </c>
      <c r="K1916" s="191">
        <v>5</v>
      </c>
      <c r="L1916" s="3">
        <v>-1</v>
      </c>
      <c r="M1916" s="191">
        <v>13.3</v>
      </c>
      <c r="N1916" s="191">
        <v>16.100000000000001</v>
      </c>
      <c r="O1916" s="191">
        <v>5</v>
      </c>
    </row>
    <row r="1917" spans="2:15" ht="17.25" x14ac:dyDescent="0.35">
      <c r="B1917" s="172">
        <f t="shared" si="176"/>
        <v>1909</v>
      </c>
      <c r="C1917" s="173">
        <v>3</v>
      </c>
      <c r="D1917" s="173">
        <v>21</v>
      </c>
      <c r="E1917" s="174">
        <v>13</v>
      </c>
      <c r="F1917" s="3">
        <f t="shared" si="175"/>
        <v>41</v>
      </c>
      <c r="G1917" s="3">
        <f t="shared" si="177"/>
        <v>33.799999999999997</v>
      </c>
      <c r="H1917" s="3">
        <f t="shared" si="178"/>
        <v>57.019999999999996</v>
      </c>
      <c r="I1917" s="3">
        <f t="shared" si="179"/>
        <v>64.94</v>
      </c>
      <c r="J1917" s="3">
        <f t="shared" si="180"/>
        <v>41</v>
      </c>
      <c r="K1917" s="191">
        <v>5</v>
      </c>
      <c r="L1917" s="3">
        <v>1</v>
      </c>
      <c r="M1917" s="191">
        <v>13.9</v>
      </c>
      <c r="N1917" s="191">
        <v>18.3</v>
      </c>
      <c r="O1917" s="191">
        <v>5</v>
      </c>
    </row>
    <row r="1918" spans="2:15" ht="17.25" x14ac:dyDescent="0.35">
      <c r="B1918" s="172">
        <f t="shared" si="176"/>
        <v>1910</v>
      </c>
      <c r="C1918" s="173">
        <v>3</v>
      </c>
      <c r="D1918" s="173">
        <v>21</v>
      </c>
      <c r="E1918" s="174">
        <v>14</v>
      </c>
      <c r="F1918" s="3">
        <f t="shared" si="175"/>
        <v>41</v>
      </c>
      <c r="G1918" s="3">
        <f t="shared" si="177"/>
        <v>35.6</v>
      </c>
      <c r="H1918" s="3">
        <f t="shared" si="178"/>
        <v>57.92</v>
      </c>
      <c r="I1918" s="3">
        <f t="shared" si="179"/>
        <v>66.02</v>
      </c>
      <c r="J1918" s="3">
        <f t="shared" si="180"/>
        <v>48.019999999999996</v>
      </c>
      <c r="K1918" s="191">
        <v>5</v>
      </c>
      <c r="L1918" s="3">
        <v>2</v>
      </c>
      <c r="M1918" s="191">
        <v>14.4</v>
      </c>
      <c r="N1918" s="191">
        <v>18.899999999999999</v>
      </c>
      <c r="O1918" s="191">
        <v>8.9</v>
      </c>
    </row>
    <row r="1919" spans="2:15" ht="17.25" x14ac:dyDescent="0.35">
      <c r="B1919" s="172">
        <f t="shared" si="176"/>
        <v>1911</v>
      </c>
      <c r="C1919" s="173">
        <v>3</v>
      </c>
      <c r="D1919" s="173">
        <v>21</v>
      </c>
      <c r="E1919" s="174">
        <v>15</v>
      </c>
      <c r="F1919" s="3">
        <f t="shared" si="175"/>
        <v>42.8</v>
      </c>
      <c r="G1919" s="3">
        <f t="shared" si="177"/>
        <v>35.6</v>
      </c>
      <c r="H1919" s="3">
        <f t="shared" si="178"/>
        <v>57.92</v>
      </c>
      <c r="I1919" s="3">
        <f t="shared" si="179"/>
        <v>64.039999999999992</v>
      </c>
      <c r="J1919" s="3">
        <f t="shared" si="180"/>
        <v>50</v>
      </c>
      <c r="K1919" s="191">
        <v>6</v>
      </c>
      <c r="L1919" s="3">
        <v>2</v>
      </c>
      <c r="M1919" s="191">
        <v>14.4</v>
      </c>
      <c r="N1919" s="191">
        <v>17.8</v>
      </c>
      <c r="O1919" s="191">
        <v>10</v>
      </c>
    </row>
    <row r="1920" spans="2:15" ht="17.25" x14ac:dyDescent="0.35">
      <c r="B1920" s="172">
        <f t="shared" si="176"/>
        <v>1912</v>
      </c>
      <c r="C1920" s="173">
        <v>3</v>
      </c>
      <c r="D1920" s="173">
        <v>21</v>
      </c>
      <c r="E1920" s="174">
        <v>16</v>
      </c>
      <c r="F1920" s="3">
        <f t="shared" si="175"/>
        <v>42.26</v>
      </c>
      <c r="G1920" s="3">
        <f t="shared" si="177"/>
        <v>35.6</v>
      </c>
      <c r="H1920" s="3">
        <f t="shared" si="178"/>
        <v>57.92</v>
      </c>
      <c r="I1920" s="3">
        <f t="shared" si="179"/>
        <v>60.980000000000004</v>
      </c>
      <c r="J1920" s="3">
        <f t="shared" si="180"/>
        <v>51.08</v>
      </c>
      <c r="K1920" s="191">
        <v>5.7</v>
      </c>
      <c r="L1920" s="3">
        <v>2</v>
      </c>
      <c r="M1920" s="191">
        <v>14.4</v>
      </c>
      <c r="N1920" s="191">
        <v>16.100000000000001</v>
      </c>
      <c r="O1920" s="191">
        <v>10.6</v>
      </c>
    </row>
    <row r="1921" spans="2:15" ht="17.25" x14ac:dyDescent="0.35">
      <c r="B1921" s="172">
        <f t="shared" si="176"/>
        <v>1913</v>
      </c>
      <c r="C1921" s="173">
        <v>3</v>
      </c>
      <c r="D1921" s="173">
        <v>21</v>
      </c>
      <c r="E1921" s="174">
        <v>17</v>
      </c>
      <c r="F1921" s="3">
        <f t="shared" si="175"/>
        <v>41</v>
      </c>
      <c r="G1921" s="3">
        <f t="shared" si="177"/>
        <v>35.6</v>
      </c>
      <c r="H1921" s="3">
        <f t="shared" si="178"/>
        <v>57.92</v>
      </c>
      <c r="I1921" s="3">
        <f t="shared" si="179"/>
        <v>55.94</v>
      </c>
      <c r="J1921" s="3">
        <f t="shared" si="180"/>
        <v>53.06</v>
      </c>
      <c r="K1921" s="191">
        <v>5</v>
      </c>
      <c r="L1921" s="3">
        <v>2</v>
      </c>
      <c r="M1921" s="191">
        <v>14.4</v>
      </c>
      <c r="N1921" s="191">
        <v>13.3</v>
      </c>
      <c r="O1921" s="191">
        <v>11.7</v>
      </c>
    </row>
    <row r="1922" spans="2:15" ht="17.25" x14ac:dyDescent="0.35">
      <c r="B1922" s="172">
        <f t="shared" si="176"/>
        <v>1914</v>
      </c>
      <c r="C1922" s="173">
        <v>3</v>
      </c>
      <c r="D1922" s="173">
        <v>21</v>
      </c>
      <c r="E1922" s="174">
        <v>18</v>
      </c>
      <c r="F1922" s="3">
        <f t="shared" si="175"/>
        <v>39.200000000000003</v>
      </c>
      <c r="G1922" s="3">
        <f t="shared" si="177"/>
        <v>35.6</v>
      </c>
      <c r="H1922" s="3">
        <f t="shared" si="178"/>
        <v>55.040000000000006</v>
      </c>
      <c r="I1922" s="3">
        <f t="shared" si="179"/>
        <v>53.06</v>
      </c>
      <c r="J1922" s="3">
        <f t="shared" si="180"/>
        <v>50</v>
      </c>
      <c r="K1922" s="191">
        <v>4</v>
      </c>
      <c r="L1922" s="3">
        <v>2</v>
      </c>
      <c r="M1922" s="191">
        <v>12.8</v>
      </c>
      <c r="N1922" s="191">
        <v>11.7</v>
      </c>
      <c r="O1922" s="191">
        <v>10</v>
      </c>
    </row>
    <row r="1923" spans="2:15" ht="17.25" x14ac:dyDescent="0.35">
      <c r="B1923" s="172">
        <f t="shared" si="176"/>
        <v>1915</v>
      </c>
      <c r="C1923" s="173">
        <v>3</v>
      </c>
      <c r="D1923" s="173">
        <v>21</v>
      </c>
      <c r="E1923" s="174">
        <v>19</v>
      </c>
      <c r="F1923" s="3">
        <f t="shared" si="175"/>
        <v>37.4</v>
      </c>
      <c r="G1923" s="3">
        <f t="shared" si="177"/>
        <v>33.799999999999997</v>
      </c>
      <c r="H1923" s="3">
        <f t="shared" si="178"/>
        <v>51.980000000000004</v>
      </c>
      <c r="I1923" s="3">
        <f t="shared" si="179"/>
        <v>51.08</v>
      </c>
      <c r="J1923" s="3">
        <f t="shared" si="180"/>
        <v>44.96</v>
      </c>
      <c r="K1923" s="191">
        <v>3</v>
      </c>
      <c r="L1923" s="3">
        <v>1</v>
      </c>
      <c r="M1923" s="191">
        <v>11.1</v>
      </c>
      <c r="N1923" s="191">
        <v>10.6</v>
      </c>
      <c r="O1923" s="191">
        <v>7.2</v>
      </c>
    </row>
    <row r="1924" spans="2:15" ht="17.25" x14ac:dyDescent="0.35">
      <c r="B1924" s="172">
        <f t="shared" si="176"/>
        <v>1916</v>
      </c>
      <c r="C1924" s="173">
        <v>3</v>
      </c>
      <c r="D1924" s="173">
        <v>21</v>
      </c>
      <c r="E1924" s="174">
        <v>20</v>
      </c>
      <c r="F1924" s="3">
        <f t="shared" si="175"/>
        <v>35.6</v>
      </c>
      <c r="G1924" s="3">
        <f t="shared" si="177"/>
        <v>30.2</v>
      </c>
      <c r="H1924" s="3">
        <f t="shared" si="178"/>
        <v>53.06</v>
      </c>
      <c r="I1924" s="3">
        <f t="shared" si="179"/>
        <v>48.92</v>
      </c>
      <c r="J1924" s="3">
        <f t="shared" si="180"/>
        <v>48.92</v>
      </c>
      <c r="K1924" s="191">
        <v>2</v>
      </c>
      <c r="L1924" s="3">
        <v>-1</v>
      </c>
      <c r="M1924" s="191">
        <v>11.7</v>
      </c>
      <c r="N1924" s="191">
        <v>9.4</v>
      </c>
      <c r="O1924" s="191">
        <v>9.4</v>
      </c>
    </row>
    <row r="1925" spans="2:15" ht="17.25" x14ac:dyDescent="0.35">
      <c r="B1925" s="172">
        <f t="shared" si="176"/>
        <v>1917</v>
      </c>
      <c r="C1925" s="173">
        <v>3</v>
      </c>
      <c r="D1925" s="173">
        <v>21</v>
      </c>
      <c r="E1925" s="174">
        <v>21</v>
      </c>
      <c r="F1925" s="3">
        <f t="shared" si="175"/>
        <v>35.6</v>
      </c>
      <c r="G1925" s="3">
        <f t="shared" si="177"/>
        <v>30.2</v>
      </c>
      <c r="H1925" s="3">
        <f t="shared" si="178"/>
        <v>48.92</v>
      </c>
      <c r="I1925" s="3">
        <f t="shared" si="179"/>
        <v>51.980000000000004</v>
      </c>
      <c r="J1925" s="3">
        <f t="shared" si="180"/>
        <v>39.92</v>
      </c>
      <c r="K1925" s="191">
        <v>2</v>
      </c>
      <c r="L1925" s="3">
        <v>-1</v>
      </c>
      <c r="M1925" s="191">
        <v>9.4</v>
      </c>
      <c r="N1925" s="191">
        <v>11.1</v>
      </c>
      <c r="O1925" s="191">
        <v>4.4000000000000004</v>
      </c>
    </row>
    <row r="1926" spans="2:15" ht="17.25" x14ac:dyDescent="0.35">
      <c r="B1926" s="172">
        <f t="shared" si="176"/>
        <v>1918</v>
      </c>
      <c r="C1926" s="173">
        <v>3</v>
      </c>
      <c r="D1926" s="173">
        <v>21</v>
      </c>
      <c r="E1926" s="174">
        <v>22</v>
      </c>
      <c r="F1926" s="3">
        <f t="shared" si="175"/>
        <v>33.799999999999997</v>
      </c>
      <c r="G1926" s="3">
        <f t="shared" si="177"/>
        <v>28.4</v>
      </c>
      <c r="H1926" s="3">
        <f t="shared" si="178"/>
        <v>46.04</v>
      </c>
      <c r="I1926" s="3">
        <f t="shared" si="179"/>
        <v>51.08</v>
      </c>
      <c r="J1926" s="3">
        <f t="shared" si="180"/>
        <v>39.019999999999996</v>
      </c>
      <c r="K1926" s="191">
        <v>1</v>
      </c>
      <c r="L1926" s="3">
        <v>-2</v>
      </c>
      <c r="M1926" s="191">
        <v>7.8</v>
      </c>
      <c r="N1926" s="191">
        <v>10.6</v>
      </c>
      <c r="O1926" s="191">
        <v>3.9</v>
      </c>
    </row>
    <row r="1927" spans="2:15" ht="17.25" x14ac:dyDescent="0.35">
      <c r="B1927" s="172">
        <f t="shared" si="176"/>
        <v>1919</v>
      </c>
      <c r="C1927" s="173">
        <v>3</v>
      </c>
      <c r="D1927" s="173">
        <v>21</v>
      </c>
      <c r="E1927" s="174">
        <v>23</v>
      </c>
      <c r="F1927" s="3">
        <f t="shared" si="175"/>
        <v>32</v>
      </c>
      <c r="G1927" s="3">
        <f t="shared" si="177"/>
        <v>28.4</v>
      </c>
      <c r="H1927" s="3">
        <f t="shared" si="178"/>
        <v>46.04</v>
      </c>
      <c r="I1927" s="3">
        <f t="shared" si="179"/>
        <v>50</v>
      </c>
      <c r="J1927" s="3">
        <f t="shared" si="180"/>
        <v>35.96</v>
      </c>
      <c r="K1927" s="191">
        <v>0</v>
      </c>
      <c r="L1927" s="3">
        <v>-2</v>
      </c>
      <c r="M1927" s="191">
        <v>7.8</v>
      </c>
      <c r="N1927" s="191">
        <v>10</v>
      </c>
      <c r="O1927" s="191">
        <v>2.2000000000000002</v>
      </c>
    </row>
    <row r="1928" spans="2:15" ht="17.25" x14ac:dyDescent="0.35">
      <c r="B1928" s="172">
        <f t="shared" si="176"/>
        <v>1920</v>
      </c>
      <c r="C1928" s="173">
        <v>3</v>
      </c>
      <c r="D1928" s="173">
        <v>21</v>
      </c>
      <c r="E1928" s="174">
        <v>24</v>
      </c>
      <c r="F1928" s="3">
        <f t="shared" si="175"/>
        <v>32</v>
      </c>
      <c r="G1928" s="3">
        <f t="shared" si="177"/>
        <v>26.6</v>
      </c>
      <c r="H1928" s="3">
        <f t="shared" si="178"/>
        <v>42.980000000000004</v>
      </c>
      <c r="I1928" s="3">
        <f t="shared" si="179"/>
        <v>50</v>
      </c>
      <c r="J1928" s="3">
        <f t="shared" si="180"/>
        <v>37.04</v>
      </c>
      <c r="K1928" s="191">
        <v>0</v>
      </c>
      <c r="L1928" s="3">
        <v>-3</v>
      </c>
      <c r="M1928" s="191">
        <v>6.1</v>
      </c>
      <c r="N1928" s="191">
        <v>10</v>
      </c>
      <c r="O1928" s="191">
        <v>2.8</v>
      </c>
    </row>
    <row r="1929" spans="2:15" ht="17.25" x14ac:dyDescent="0.35">
      <c r="B1929" s="172">
        <f t="shared" si="176"/>
        <v>1921</v>
      </c>
      <c r="C1929" s="173">
        <v>3</v>
      </c>
      <c r="D1929" s="173">
        <v>22</v>
      </c>
      <c r="E1929" s="174">
        <v>1</v>
      </c>
      <c r="F1929" s="3">
        <f t="shared" si="175"/>
        <v>32</v>
      </c>
      <c r="G1929" s="3">
        <f t="shared" si="177"/>
        <v>26.6</v>
      </c>
      <c r="H1929" s="3">
        <f t="shared" si="178"/>
        <v>42.08</v>
      </c>
      <c r="I1929" s="3">
        <f t="shared" si="179"/>
        <v>50</v>
      </c>
      <c r="J1929" s="3">
        <f t="shared" si="180"/>
        <v>37.04</v>
      </c>
      <c r="K1929" s="191">
        <v>0</v>
      </c>
      <c r="L1929" s="3">
        <v>-3</v>
      </c>
      <c r="M1929" s="191">
        <v>5.6</v>
      </c>
      <c r="N1929" s="191">
        <v>10</v>
      </c>
      <c r="O1929" s="191">
        <v>2.8</v>
      </c>
    </row>
    <row r="1930" spans="2:15" ht="17.25" x14ac:dyDescent="0.35">
      <c r="B1930" s="172">
        <f t="shared" si="176"/>
        <v>1922</v>
      </c>
      <c r="C1930" s="173">
        <v>3</v>
      </c>
      <c r="D1930" s="173">
        <v>22</v>
      </c>
      <c r="E1930" s="174">
        <v>2</v>
      </c>
      <c r="F1930" s="3">
        <f t="shared" ref="F1930:F1993" si="181">(9/5)*K1930+32</f>
        <v>30.2</v>
      </c>
      <c r="G1930" s="3">
        <f t="shared" si="177"/>
        <v>24.8</v>
      </c>
      <c r="H1930" s="3">
        <f t="shared" si="178"/>
        <v>42.08</v>
      </c>
      <c r="I1930" s="3">
        <f t="shared" si="179"/>
        <v>51.08</v>
      </c>
      <c r="J1930" s="3">
        <f t="shared" si="180"/>
        <v>37.04</v>
      </c>
      <c r="K1930" s="191">
        <v>-1</v>
      </c>
      <c r="L1930" s="3">
        <v>-4</v>
      </c>
      <c r="M1930" s="191">
        <v>5.6</v>
      </c>
      <c r="N1930" s="191">
        <v>10.6</v>
      </c>
      <c r="O1930" s="191">
        <v>2.8</v>
      </c>
    </row>
    <row r="1931" spans="2:15" ht="17.25" x14ac:dyDescent="0.35">
      <c r="B1931" s="172">
        <f t="shared" ref="B1931:B1994" si="182">B1930+1</f>
        <v>1923</v>
      </c>
      <c r="C1931" s="173">
        <v>3</v>
      </c>
      <c r="D1931" s="173">
        <v>22</v>
      </c>
      <c r="E1931" s="174">
        <v>3</v>
      </c>
      <c r="F1931" s="3">
        <f t="shared" si="181"/>
        <v>30.2</v>
      </c>
      <c r="G1931" s="3">
        <f t="shared" si="177"/>
        <v>26.6</v>
      </c>
      <c r="H1931" s="3">
        <f t="shared" si="178"/>
        <v>41</v>
      </c>
      <c r="I1931" s="3">
        <f t="shared" si="179"/>
        <v>48.92</v>
      </c>
      <c r="J1931" s="3">
        <f t="shared" si="180"/>
        <v>35.96</v>
      </c>
      <c r="K1931" s="191">
        <v>-1</v>
      </c>
      <c r="L1931" s="3">
        <v>-3</v>
      </c>
      <c r="M1931" s="191">
        <v>5</v>
      </c>
      <c r="N1931" s="191">
        <v>9.4</v>
      </c>
      <c r="O1931" s="191">
        <v>2.2000000000000002</v>
      </c>
    </row>
    <row r="1932" spans="2:15" ht="17.25" x14ac:dyDescent="0.35">
      <c r="B1932" s="172">
        <f t="shared" si="182"/>
        <v>1924</v>
      </c>
      <c r="C1932" s="173">
        <v>3</v>
      </c>
      <c r="D1932" s="173">
        <v>22</v>
      </c>
      <c r="E1932" s="174">
        <v>4</v>
      </c>
      <c r="F1932" s="3">
        <f t="shared" si="181"/>
        <v>28.4</v>
      </c>
      <c r="G1932" s="3">
        <f t="shared" si="177"/>
        <v>26.6</v>
      </c>
      <c r="H1932" s="3">
        <f t="shared" si="178"/>
        <v>39.92</v>
      </c>
      <c r="I1932" s="3">
        <f t="shared" si="179"/>
        <v>50</v>
      </c>
      <c r="J1932" s="3">
        <f t="shared" si="180"/>
        <v>35.96</v>
      </c>
      <c r="K1932" s="191">
        <v>-2</v>
      </c>
      <c r="L1932" s="3">
        <v>-3</v>
      </c>
      <c r="M1932" s="191">
        <v>4.4000000000000004</v>
      </c>
      <c r="N1932" s="191">
        <v>10</v>
      </c>
      <c r="O1932" s="191">
        <v>2.2000000000000002</v>
      </c>
    </row>
    <row r="1933" spans="2:15" ht="17.25" x14ac:dyDescent="0.35">
      <c r="B1933" s="172">
        <f t="shared" si="182"/>
        <v>1925</v>
      </c>
      <c r="C1933" s="173">
        <v>3</v>
      </c>
      <c r="D1933" s="173">
        <v>22</v>
      </c>
      <c r="E1933" s="174">
        <v>5</v>
      </c>
      <c r="F1933" s="3">
        <f t="shared" si="181"/>
        <v>30.2</v>
      </c>
      <c r="G1933" s="3">
        <f t="shared" si="177"/>
        <v>26.6</v>
      </c>
      <c r="H1933" s="3">
        <f t="shared" si="178"/>
        <v>37.94</v>
      </c>
      <c r="I1933" s="3">
        <f t="shared" si="179"/>
        <v>48.92</v>
      </c>
      <c r="J1933" s="3">
        <f t="shared" si="180"/>
        <v>33.979999999999997</v>
      </c>
      <c r="K1933" s="191">
        <v>-1</v>
      </c>
      <c r="L1933" s="3">
        <v>-3</v>
      </c>
      <c r="M1933" s="191">
        <v>3.3</v>
      </c>
      <c r="N1933" s="191">
        <v>9.4</v>
      </c>
      <c r="O1933" s="191">
        <v>1.1000000000000001</v>
      </c>
    </row>
    <row r="1934" spans="2:15" ht="17.25" x14ac:dyDescent="0.35">
      <c r="B1934" s="172">
        <f t="shared" si="182"/>
        <v>1926</v>
      </c>
      <c r="C1934" s="173">
        <v>3</v>
      </c>
      <c r="D1934" s="173">
        <v>22</v>
      </c>
      <c r="E1934" s="174">
        <v>6</v>
      </c>
      <c r="F1934" s="3">
        <f t="shared" si="181"/>
        <v>28.4</v>
      </c>
      <c r="G1934" s="3">
        <f t="shared" si="177"/>
        <v>26.6</v>
      </c>
      <c r="H1934" s="3">
        <f t="shared" si="178"/>
        <v>39.019999999999996</v>
      </c>
      <c r="I1934" s="3">
        <f t="shared" si="179"/>
        <v>51.980000000000004</v>
      </c>
      <c r="J1934" s="3">
        <f t="shared" si="180"/>
        <v>35.06</v>
      </c>
      <c r="K1934" s="191">
        <v>-2</v>
      </c>
      <c r="L1934" s="3">
        <v>-3</v>
      </c>
      <c r="M1934" s="191">
        <v>3.9</v>
      </c>
      <c r="N1934" s="191">
        <v>11.1</v>
      </c>
      <c r="O1934" s="191">
        <v>1.7</v>
      </c>
    </row>
    <row r="1935" spans="2:15" ht="17.25" x14ac:dyDescent="0.35">
      <c r="B1935" s="172">
        <f t="shared" si="182"/>
        <v>1927</v>
      </c>
      <c r="C1935" s="173">
        <v>3</v>
      </c>
      <c r="D1935" s="173">
        <v>22</v>
      </c>
      <c r="E1935" s="174">
        <v>7</v>
      </c>
      <c r="F1935" s="3">
        <f t="shared" si="181"/>
        <v>30.56</v>
      </c>
      <c r="G1935" s="3">
        <f t="shared" si="177"/>
        <v>26.6</v>
      </c>
      <c r="H1935" s="3">
        <f t="shared" si="178"/>
        <v>41</v>
      </c>
      <c r="I1935" s="3">
        <f t="shared" si="179"/>
        <v>53.06</v>
      </c>
      <c r="J1935" s="3">
        <f t="shared" si="180"/>
        <v>39.92</v>
      </c>
      <c r="K1935" s="191">
        <v>-0.8</v>
      </c>
      <c r="L1935" s="3">
        <v>-3</v>
      </c>
      <c r="M1935" s="191">
        <v>5</v>
      </c>
      <c r="N1935" s="191">
        <v>11.7</v>
      </c>
      <c r="O1935" s="191">
        <v>4.4000000000000004</v>
      </c>
    </row>
    <row r="1936" spans="2:15" ht="17.25" x14ac:dyDescent="0.35">
      <c r="B1936" s="172">
        <f t="shared" si="182"/>
        <v>1928</v>
      </c>
      <c r="C1936" s="173">
        <v>3</v>
      </c>
      <c r="D1936" s="173">
        <v>22</v>
      </c>
      <c r="E1936" s="174">
        <v>8</v>
      </c>
      <c r="F1936" s="3">
        <f t="shared" si="181"/>
        <v>35.6</v>
      </c>
      <c r="G1936" s="3">
        <f t="shared" si="177"/>
        <v>30.2</v>
      </c>
      <c r="H1936" s="3">
        <f t="shared" si="178"/>
        <v>46.94</v>
      </c>
      <c r="I1936" s="3">
        <f t="shared" si="179"/>
        <v>51.980000000000004</v>
      </c>
      <c r="J1936" s="3">
        <f t="shared" si="180"/>
        <v>39.92</v>
      </c>
      <c r="K1936" s="191">
        <v>2</v>
      </c>
      <c r="L1936" s="3">
        <v>-1</v>
      </c>
      <c r="M1936" s="191">
        <v>8.3000000000000007</v>
      </c>
      <c r="N1936" s="191">
        <v>11.1</v>
      </c>
      <c r="O1936" s="191">
        <v>4.4000000000000004</v>
      </c>
    </row>
    <row r="1937" spans="2:15" ht="17.25" x14ac:dyDescent="0.35">
      <c r="B1937" s="172">
        <f t="shared" si="182"/>
        <v>1929</v>
      </c>
      <c r="C1937" s="173">
        <v>3</v>
      </c>
      <c r="D1937" s="173">
        <v>22</v>
      </c>
      <c r="E1937" s="174">
        <v>9</v>
      </c>
      <c r="F1937" s="3">
        <f t="shared" si="181"/>
        <v>42.8</v>
      </c>
      <c r="G1937" s="3">
        <f t="shared" si="177"/>
        <v>32</v>
      </c>
      <c r="H1937" s="3">
        <f t="shared" si="178"/>
        <v>50</v>
      </c>
      <c r="I1937" s="3">
        <f t="shared" si="179"/>
        <v>51.980000000000004</v>
      </c>
      <c r="J1937" s="3">
        <f t="shared" si="180"/>
        <v>44.96</v>
      </c>
      <c r="K1937" s="191">
        <v>6</v>
      </c>
      <c r="L1937" s="3">
        <v>0</v>
      </c>
      <c r="M1937" s="191">
        <v>10</v>
      </c>
      <c r="N1937" s="191">
        <v>11.1</v>
      </c>
      <c r="O1937" s="191">
        <v>7.2</v>
      </c>
    </row>
    <row r="1938" spans="2:15" ht="17.25" x14ac:dyDescent="0.35">
      <c r="B1938" s="172">
        <f t="shared" si="182"/>
        <v>1930</v>
      </c>
      <c r="C1938" s="173">
        <v>3</v>
      </c>
      <c r="D1938" s="173">
        <v>22</v>
      </c>
      <c r="E1938" s="174">
        <v>10</v>
      </c>
      <c r="F1938" s="3">
        <f t="shared" si="181"/>
        <v>44.6</v>
      </c>
      <c r="G1938" s="3">
        <f t="shared" si="177"/>
        <v>34.520000000000003</v>
      </c>
      <c r="H1938" s="3">
        <f t="shared" si="178"/>
        <v>55.040000000000006</v>
      </c>
      <c r="I1938" s="3">
        <f t="shared" si="179"/>
        <v>51.980000000000004</v>
      </c>
      <c r="J1938" s="3">
        <f t="shared" si="180"/>
        <v>48.92</v>
      </c>
      <c r="K1938" s="191">
        <v>7</v>
      </c>
      <c r="L1938" s="3">
        <v>1.4</v>
      </c>
      <c r="M1938" s="191">
        <v>12.8</v>
      </c>
      <c r="N1938" s="191">
        <v>11.1</v>
      </c>
      <c r="O1938" s="191">
        <v>9.4</v>
      </c>
    </row>
    <row r="1939" spans="2:15" ht="17.25" x14ac:dyDescent="0.35">
      <c r="B1939" s="172">
        <f t="shared" si="182"/>
        <v>1931</v>
      </c>
      <c r="C1939" s="173">
        <v>3</v>
      </c>
      <c r="D1939" s="173">
        <v>22</v>
      </c>
      <c r="E1939" s="174">
        <v>11</v>
      </c>
      <c r="F1939" s="3">
        <f t="shared" si="181"/>
        <v>46.4</v>
      </c>
      <c r="G1939" s="3">
        <f t="shared" si="177"/>
        <v>37.04</v>
      </c>
      <c r="H1939" s="3">
        <f t="shared" si="178"/>
        <v>57.019999999999996</v>
      </c>
      <c r="I1939" s="3">
        <f t="shared" si="179"/>
        <v>53.96</v>
      </c>
      <c r="J1939" s="3">
        <f t="shared" si="180"/>
        <v>50</v>
      </c>
      <c r="K1939" s="191">
        <v>8</v>
      </c>
      <c r="L1939" s="3">
        <v>2.8</v>
      </c>
      <c r="M1939" s="191">
        <v>13.9</v>
      </c>
      <c r="N1939" s="191">
        <v>12.2</v>
      </c>
      <c r="O1939" s="191">
        <v>10</v>
      </c>
    </row>
    <row r="1940" spans="2:15" ht="17.25" x14ac:dyDescent="0.35">
      <c r="B1940" s="172">
        <f t="shared" si="182"/>
        <v>1932</v>
      </c>
      <c r="C1940" s="173">
        <v>3</v>
      </c>
      <c r="D1940" s="173">
        <v>22</v>
      </c>
      <c r="E1940" s="174">
        <v>12</v>
      </c>
      <c r="F1940" s="3">
        <f t="shared" si="181"/>
        <v>44.6</v>
      </c>
      <c r="G1940" s="3">
        <f t="shared" si="177"/>
        <v>41.36</v>
      </c>
      <c r="H1940" s="3">
        <f t="shared" si="178"/>
        <v>59</v>
      </c>
      <c r="I1940" s="3">
        <f t="shared" si="179"/>
        <v>55.94</v>
      </c>
      <c r="J1940" s="3">
        <f t="shared" si="180"/>
        <v>51.980000000000004</v>
      </c>
      <c r="K1940" s="191">
        <v>7</v>
      </c>
      <c r="L1940" s="3">
        <v>5.2</v>
      </c>
      <c r="M1940" s="191">
        <v>15</v>
      </c>
      <c r="N1940" s="191">
        <v>13.3</v>
      </c>
      <c r="O1940" s="191">
        <v>11.1</v>
      </c>
    </row>
    <row r="1941" spans="2:15" ht="17.25" x14ac:dyDescent="0.35">
      <c r="B1941" s="172">
        <f t="shared" si="182"/>
        <v>1933</v>
      </c>
      <c r="C1941" s="173">
        <v>3</v>
      </c>
      <c r="D1941" s="173">
        <v>22</v>
      </c>
      <c r="E1941" s="174">
        <v>13</v>
      </c>
      <c r="F1941" s="3">
        <f t="shared" si="181"/>
        <v>42.8</v>
      </c>
      <c r="G1941" s="3">
        <f t="shared" si="177"/>
        <v>45.5</v>
      </c>
      <c r="H1941" s="3">
        <f t="shared" si="178"/>
        <v>60.980000000000004</v>
      </c>
      <c r="I1941" s="3">
        <f t="shared" si="179"/>
        <v>57.92</v>
      </c>
      <c r="J1941" s="3">
        <f t="shared" si="180"/>
        <v>57.92</v>
      </c>
      <c r="K1941" s="191">
        <v>6</v>
      </c>
      <c r="L1941" s="3">
        <v>7.5</v>
      </c>
      <c r="M1941" s="191">
        <v>16.100000000000001</v>
      </c>
      <c r="N1941" s="191">
        <v>14.4</v>
      </c>
      <c r="O1941" s="191">
        <v>14.4</v>
      </c>
    </row>
    <row r="1942" spans="2:15" ht="17.25" x14ac:dyDescent="0.35">
      <c r="B1942" s="172">
        <f t="shared" si="182"/>
        <v>1934</v>
      </c>
      <c r="C1942" s="173">
        <v>3</v>
      </c>
      <c r="D1942" s="173">
        <v>22</v>
      </c>
      <c r="E1942" s="174">
        <v>14</v>
      </c>
      <c r="F1942" s="3">
        <f t="shared" si="181"/>
        <v>42.8</v>
      </c>
      <c r="G1942" s="3">
        <f t="shared" si="177"/>
        <v>49.82</v>
      </c>
      <c r="H1942" s="3">
        <f t="shared" si="178"/>
        <v>62.06</v>
      </c>
      <c r="I1942" s="3">
        <f t="shared" si="179"/>
        <v>59</v>
      </c>
      <c r="J1942" s="3">
        <f t="shared" si="180"/>
        <v>55.94</v>
      </c>
      <c r="K1942" s="191">
        <v>6</v>
      </c>
      <c r="L1942" s="3">
        <v>9.9</v>
      </c>
      <c r="M1942" s="191">
        <v>16.7</v>
      </c>
      <c r="N1942" s="191">
        <v>15</v>
      </c>
      <c r="O1942" s="191">
        <v>13.3</v>
      </c>
    </row>
    <row r="1943" spans="2:15" ht="17.25" x14ac:dyDescent="0.35">
      <c r="B1943" s="172">
        <f t="shared" si="182"/>
        <v>1935</v>
      </c>
      <c r="C1943" s="173">
        <v>3</v>
      </c>
      <c r="D1943" s="173">
        <v>22</v>
      </c>
      <c r="E1943" s="174">
        <v>15</v>
      </c>
      <c r="F1943" s="3">
        <f t="shared" si="181"/>
        <v>41</v>
      </c>
      <c r="G1943" s="3">
        <f t="shared" si="177"/>
        <v>50.540000000000006</v>
      </c>
      <c r="H1943" s="3">
        <f t="shared" si="178"/>
        <v>62.06</v>
      </c>
      <c r="I1943" s="3">
        <f t="shared" si="179"/>
        <v>60.08</v>
      </c>
      <c r="J1943" s="3">
        <f t="shared" si="180"/>
        <v>53.96</v>
      </c>
      <c r="K1943" s="191">
        <v>5</v>
      </c>
      <c r="L1943" s="3">
        <v>10.3</v>
      </c>
      <c r="M1943" s="191">
        <v>16.7</v>
      </c>
      <c r="N1943" s="191">
        <v>15.6</v>
      </c>
      <c r="O1943" s="191">
        <v>12.2</v>
      </c>
    </row>
    <row r="1944" spans="2:15" ht="17.25" x14ac:dyDescent="0.35">
      <c r="B1944" s="172">
        <f t="shared" si="182"/>
        <v>1936</v>
      </c>
      <c r="C1944" s="173">
        <v>3</v>
      </c>
      <c r="D1944" s="173">
        <v>22</v>
      </c>
      <c r="E1944" s="174">
        <v>16</v>
      </c>
      <c r="F1944" s="3">
        <f t="shared" si="181"/>
        <v>42.8</v>
      </c>
      <c r="G1944" s="3">
        <f t="shared" si="177"/>
        <v>51.26</v>
      </c>
      <c r="H1944" s="3">
        <f t="shared" si="178"/>
        <v>62.96</v>
      </c>
      <c r="I1944" s="3">
        <f t="shared" si="179"/>
        <v>60.08</v>
      </c>
      <c r="J1944" s="3">
        <f t="shared" si="180"/>
        <v>51.980000000000004</v>
      </c>
      <c r="K1944" s="191">
        <v>6</v>
      </c>
      <c r="L1944" s="3">
        <v>10.7</v>
      </c>
      <c r="M1944" s="191">
        <v>17.2</v>
      </c>
      <c r="N1944" s="191">
        <v>15.6</v>
      </c>
      <c r="O1944" s="191">
        <v>11.1</v>
      </c>
    </row>
    <row r="1945" spans="2:15" ht="17.25" x14ac:dyDescent="0.35">
      <c r="B1945" s="172">
        <f t="shared" si="182"/>
        <v>1937</v>
      </c>
      <c r="C1945" s="173">
        <v>3</v>
      </c>
      <c r="D1945" s="173">
        <v>22</v>
      </c>
      <c r="E1945" s="174">
        <v>17</v>
      </c>
      <c r="F1945" s="3">
        <f t="shared" si="181"/>
        <v>41</v>
      </c>
      <c r="G1945" s="3">
        <f t="shared" ref="G1945:G2008" si="183">(9/5)*L1945+32</f>
        <v>51.980000000000004</v>
      </c>
      <c r="H1945" s="3">
        <f t="shared" ref="H1945:H2008" si="184">(9/5)*M1945+32</f>
        <v>62.06</v>
      </c>
      <c r="I1945" s="3">
        <f t="shared" ref="I1945:I2008" si="185">(9/5)*N1945+32</f>
        <v>62.96</v>
      </c>
      <c r="J1945" s="3">
        <f t="shared" ref="J1945:J2008" si="186">(9/5)*O1945+32</f>
        <v>51.980000000000004</v>
      </c>
      <c r="K1945" s="191">
        <v>5</v>
      </c>
      <c r="L1945" s="3">
        <v>11.1</v>
      </c>
      <c r="M1945" s="191">
        <v>16.7</v>
      </c>
      <c r="N1945" s="191">
        <v>17.2</v>
      </c>
      <c r="O1945" s="191">
        <v>11.1</v>
      </c>
    </row>
    <row r="1946" spans="2:15" ht="17.25" x14ac:dyDescent="0.35">
      <c r="B1946" s="172">
        <f t="shared" si="182"/>
        <v>1938</v>
      </c>
      <c r="C1946" s="173">
        <v>3</v>
      </c>
      <c r="D1946" s="173">
        <v>22</v>
      </c>
      <c r="E1946" s="174">
        <v>18</v>
      </c>
      <c r="F1946" s="3">
        <f t="shared" si="181"/>
        <v>41</v>
      </c>
      <c r="G1946" s="3">
        <f t="shared" si="183"/>
        <v>52.7</v>
      </c>
      <c r="H1946" s="3">
        <f t="shared" si="184"/>
        <v>59</v>
      </c>
      <c r="I1946" s="3">
        <f t="shared" si="185"/>
        <v>60.08</v>
      </c>
      <c r="J1946" s="3">
        <f t="shared" si="186"/>
        <v>50</v>
      </c>
      <c r="K1946" s="191">
        <v>5</v>
      </c>
      <c r="L1946" s="3">
        <v>11.5</v>
      </c>
      <c r="M1946" s="191">
        <v>15</v>
      </c>
      <c r="N1946" s="191">
        <v>15.6</v>
      </c>
      <c r="O1946" s="191">
        <v>10</v>
      </c>
    </row>
    <row r="1947" spans="2:15" ht="17.25" x14ac:dyDescent="0.35">
      <c r="B1947" s="172">
        <f t="shared" si="182"/>
        <v>1939</v>
      </c>
      <c r="C1947" s="173">
        <v>3</v>
      </c>
      <c r="D1947" s="173">
        <v>22</v>
      </c>
      <c r="E1947" s="174">
        <v>19</v>
      </c>
      <c r="F1947" s="3">
        <f t="shared" si="181"/>
        <v>41</v>
      </c>
      <c r="G1947" s="3">
        <f t="shared" si="183"/>
        <v>49.64</v>
      </c>
      <c r="H1947" s="3">
        <f t="shared" si="184"/>
        <v>57.92</v>
      </c>
      <c r="I1947" s="3">
        <f t="shared" si="185"/>
        <v>60.08</v>
      </c>
      <c r="J1947" s="3">
        <f t="shared" si="186"/>
        <v>46.94</v>
      </c>
      <c r="K1947" s="191">
        <v>5</v>
      </c>
      <c r="L1947" s="3">
        <v>9.8000000000000007</v>
      </c>
      <c r="M1947" s="191">
        <v>14.4</v>
      </c>
      <c r="N1947" s="191">
        <v>15.6</v>
      </c>
      <c r="O1947" s="191">
        <v>8.3000000000000007</v>
      </c>
    </row>
    <row r="1948" spans="2:15" ht="17.25" x14ac:dyDescent="0.35">
      <c r="B1948" s="172">
        <f t="shared" si="182"/>
        <v>1940</v>
      </c>
      <c r="C1948" s="173">
        <v>3</v>
      </c>
      <c r="D1948" s="173">
        <v>22</v>
      </c>
      <c r="E1948" s="174">
        <v>20</v>
      </c>
      <c r="F1948" s="3">
        <f t="shared" si="181"/>
        <v>41</v>
      </c>
      <c r="G1948" s="3">
        <f t="shared" si="183"/>
        <v>50.36</v>
      </c>
      <c r="H1948" s="3">
        <f t="shared" si="184"/>
        <v>55.94</v>
      </c>
      <c r="I1948" s="3">
        <f t="shared" si="185"/>
        <v>60.08</v>
      </c>
      <c r="J1948" s="3">
        <f t="shared" si="186"/>
        <v>46.04</v>
      </c>
      <c r="K1948" s="191">
        <v>5</v>
      </c>
      <c r="L1948" s="3">
        <v>10.199999999999999</v>
      </c>
      <c r="M1948" s="191">
        <v>13.3</v>
      </c>
      <c r="N1948" s="191">
        <v>15.6</v>
      </c>
      <c r="O1948" s="191">
        <v>7.8</v>
      </c>
    </row>
    <row r="1949" spans="2:15" ht="17.25" x14ac:dyDescent="0.35">
      <c r="B1949" s="172">
        <f t="shared" si="182"/>
        <v>1941</v>
      </c>
      <c r="C1949" s="173">
        <v>3</v>
      </c>
      <c r="D1949" s="173">
        <v>22</v>
      </c>
      <c r="E1949" s="174">
        <v>21</v>
      </c>
      <c r="F1949" s="3">
        <f t="shared" si="181"/>
        <v>41</v>
      </c>
      <c r="G1949" s="3">
        <f t="shared" si="183"/>
        <v>47.480000000000004</v>
      </c>
      <c r="H1949" s="3">
        <f t="shared" si="184"/>
        <v>51.08</v>
      </c>
      <c r="I1949" s="3">
        <f t="shared" si="185"/>
        <v>60.08</v>
      </c>
      <c r="J1949" s="3">
        <f t="shared" si="186"/>
        <v>42.980000000000004</v>
      </c>
      <c r="K1949" s="191">
        <v>5</v>
      </c>
      <c r="L1949" s="3">
        <v>8.6</v>
      </c>
      <c r="M1949" s="191">
        <v>10.6</v>
      </c>
      <c r="N1949" s="191">
        <v>15.6</v>
      </c>
      <c r="O1949" s="191">
        <v>6.1</v>
      </c>
    </row>
    <row r="1950" spans="2:15" ht="17.25" x14ac:dyDescent="0.35">
      <c r="B1950" s="172">
        <f t="shared" si="182"/>
        <v>1942</v>
      </c>
      <c r="C1950" s="173">
        <v>3</v>
      </c>
      <c r="D1950" s="173">
        <v>22</v>
      </c>
      <c r="E1950" s="174">
        <v>22</v>
      </c>
      <c r="F1950" s="3">
        <f t="shared" si="181"/>
        <v>39.200000000000003</v>
      </c>
      <c r="G1950" s="3">
        <f t="shared" si="183"/>
        <v>48.2</v>
      </c>
      <c r="H1950" s="3">
        <f t="shared" si="184"/>
        <v>48.92</v>
      </c>
      <c r="I1950" s="3">
        <f t="shared" si="185"/>
        <v>60.08</v>
      </c>
      <c r="J1950" s="3">
        <f t="shared" si="186"/>
        <v>42.980000000000004</v>
      </c>
      <c r="K1950" s="191">
        <v>4</v>
      </c>
      <c r="L1950" s="3">
        <v>9</v>
      </c>
      <c r="M1950" s="191">
        <v>9.4</v>
      </c>
      <c r="N1950" s="191">
        <v>15.6</v>
      </c>
      <c r="O1950" s="191">
        <v>6.1</v>
      </c>
    </row>
    <row r="1951" spans="2:15" ht="17.25" x14ac:dyDescent="0.35">
      <c r="B1951" s="172">
        <f t="shared" si="182"/>
        <v>1943</v>
      </c>
      <c r="C1951" s="173">
        <v>3</v>
      </c>
      <c r="D1951" s="173">
        <v>22</v>
      </c>
      <c r="E1951" s="174">
        <v>23</v>
      </c>
      <c r="F1951" s="3">
        <f t="shared" si="181"/>
        <v>39.200000000000003</v>
      </c>
      <c r="G1951" s="3">
        <f t="shared" si="183"/>
        <v>47.120000000000005</v>
      </c>
      <c r="H1951" s="3">
        <f t="shared" si="184"/>
        <v>48.92</v>
      </c>
      <c r="I1951" s="3">
        <f t="shared" si="185"/>
        <v>57.92</v>
      </c>
      <c r="J1951" s="3">
        <f t="shared" si="186"/>
        <v>39.92</v>
      </c>
      <c r="K1951" s="191">
        <v>4</v>
      </c>
      <c r="L1951" s="3">
        <v>8.4</v>
      </c>
      <c r="M1951" s="191">
        <v>9.4</v>
      </c>
      <c r="N1951" s="191">
        <v>14.4</v>
      </c>
      <c r="O1951" s="191">
        <v>4.4000000000000004</v>
      </c>
    </row>
    <row r="1952" spans="2:15" ht="17.25" x14ac:dyDescent="0.35">
      <c r="B1952" s="172">
        <f t="shared" si="182"/>
        <v>1944</v>
      </c>
      <c r="C1952" s="173">
        <v>3</v>
      </c>
      <c r="D1952" s="173">
        <v>22</v>
      </c>
      <c r="E1952" s="174">
        <v>24</v>
      </c>
      <c r="F1952" s="3">
        <f t="shared" si="181"/>
        <v>39.200000000000003</v>
      </c>
      <c r="G1952" s="3">
        <f t="shared" si="183"/>
        <v>47.120000000000005</v>
      </c>
      <c r="H1952" s="3">
        <f t="shared" si="184"/>
        <v>48.019999999999996</v>
      </c>
      <c r="I1952" s="3">
        <f t="shared" si="185"/>
        <v>60.980000000000004</v>
      </c>
      <c r="J1952" s="3">
        <f t="shared" si="186"/>
        <v>37.94</v>
      </c>
      <c r="K1952" s="191">
        <v>4</v>
      </c>
      <c r="L1952" s="3">
        <v>8.4</v>
      </c>
      <c r="M1952" s="191">
        <v>8.9</v>
      </c>
      <c r="N1952" s="191">
        <v>16.100000000000001</v>
      </c>
      <c r="O1952" s="191">
        <v>3.3</v>
      </c>
    </row>
    <row r="1953" spans="2:15" ht="17.25" x14ac:dyDescent="0.35">
      <c r="B1953" s="172">
        <f t="shared" si="182"/>
        <v>1945</v>
      </c>
      <c r="C1953" s="173">
        <v>3</v>
      </c>
      <c r="D1953" s="173">
        <v>23</v>
      </c>
      <c r="E1953" s="174">
        <v>1</v>
      </c>
      <c r="F1953" s="3">
        <f t="shared" si="181"/>
        <v>37.4</v>
      </c>
      <c r="G1953" s="3">
        <f t="shared" si="183"/>
        <v>46.4</v>
      </c>
      <c r="H1953" s="3">
        <f t="shared" si="184"/>
        <v>42.980000000000004</v>
      </c>
      <c r="I1953" s="3">
        <f t="shared" si="185"/>
        <v>60.08</v>
      </c>
      <c r="J1953" s="3">
        <f t="shared" si="186"/>
        <v>35.96</v>
      </c>
      <c r="K1953" s="191">
        <v>3</v>
      </c>
      <c r="L1953" s="3">
        <v>8</v>
      </c>
      <c r="M1953" s="191">
        <v>6.1</v>
      </c>
      <c r="N1953" s="191">
        <v>15.6</v>
      </c>
      <c r="O1953" s="191">
        <v>2.2000000000000002</v>
      </c>
    </row>
    <row r="1954" spans="2:15" ht="17.25" x14ac:dyDescent="0.35">
      <c r="B1954" s="172">
        <f t="shared" si="182"/>
        <v>1946</v>
      </c>
      <c r="C1954" s="173">
        <v>3</v>
      </c>
      <c r="D1954" s="173">
        <v>23</v>
      </c>
      <c r="E1954" s="174">
        <v>2</v>
      </c>
      <c r="F1954" s="3">
        <f t="shared" si="181"/>
        <v>37.4</v>
      </c>
      <c r="G1954" s="3">
        <f t="shared" si="183"/>
        <v>44.78</v>
      </c>
      <c r="H1954" s="3">
        <f t="shared" si="184"/>
        <v>42.08</v>
      </c>
      <c r="I1954" s="3">
        <f t="shared" si="185"/>
        <v>59</v>
      </c>
      <c r="J1954" s="3">
        <f t="shared" si="186"/>
        <v>30.92</v>
      </c>
      <c r="K1954" s="191">
        <v>3</v>
      </c>
      <c r="L1954" s="3">
        <v>7.1</v>
      </c>
      <c r="M1954" s="191">
        <v>5.6</v>
      </c>
      <c r="N1954" s="191">
        <v>15</v>
      </c>
      <c r="O1954" s="191">
        <v>-0.6</v>
      </c>
    </row>
    <row r="1955" spans="2:15" ht="17.25" x14ac:dyDescent="0.35">
      <c r="B1955" s="172">
        <f t="shared" si="182"/>
        <v>1947</v>
      </c>
      <c r="C1955" s="173">
        <v>3</v>
      </c>
      <c r="D1955" s="173">
        <v>23</v>
      </c>
      <c r="E1955" s="174">
        <v>3</v>
      </c>
      <c r="F1955" s="3">
        <f t="shared" si="181"/>
        <v>39.200000000000003</v>
      </c>
      <c r="G1955" s="3">
        <f t="shared" si="183"/>
        <v>41.9</v>
      </c>
      <c r="H1955" s="3">
        <f t="shared" si="184"/>
        <v>46.04</v>
      </c>
      <c r="I1955" s="3">
        <f t="shared" si="185"/>
        <v>59</v>
      </c>
      <c r="J1955" s="3">
        <f t="shared" si="186"/>
        <v>30.92</v>
      </c>
      <c r="K1955" s="191">
        <v>4</v>
      </c>
      <c r="L1955" s="3">
        <v>5.5</v>
      </c>
      <c r="M1955" s="191">
        <v>7.8</v>
      </c>
      <c r="N1955" s="191">
        <v>15</v>
      </c>
      <c r="O1955" s="191">
        <v>-0.6</v>
      </c>
    </row>
    <row r="1956" spans="2:15" ht="17.25" x14ac:dyDescent="0.35">
      <c r="B1956" s="172">
        <f t="shared" si="182"/>
        <v>1948</v>
      </c>
      <c r="C1956" s="173">
        <v>3</v>
      </c>
      <c r="D1956" s="173">
        <v>23</v>
      </c>
      <c r="E1956" s="174">
        <v>4</v>
      </c>
      <c r="F1956" s="3">
        <f t="shared" si="181"/>
        <v>37.4</v>
      </c>
      <c r="G1956" s="3">
        <f t="shared" si="183"/>
        <v>38.299999999999997</v>
      </c>
      <c r="H1956" s="3">
        <f t="shared" si="184"/>
        <v>42.980000000000004</v>
      </c>
      <c r="I1956" s="3">
        <f t="shared" si="185"/>
        <v>57.92</v>
      </c>
      <c r="J1956" s="3">
        <f t="shared" si="186"/>
        <v>33.979999999999997</v>
      </c>
      <c r="K1956" s="191">
        <v>3</v>
      </c>
      <c r="L1956" s="3">
        <v>3.5</v>
      </c>
      <c r="M1956" s="191">
        <v>6.1</v>
      </c>
      <c r="N1956" s="191">
        <v>14.4</v>
      </c>
      <c r="O1956" s="191">
        <v>1.1000000000000001</v>
      </c>
    </row>
    <row r="1957" spans="2:15" ht="17.25" x14ac:dyDescent="0.35">
      <c r="B1957" s="172">
        <f t="shared" si="182"/>
        <v>1949</v>
      </c>
      <c r="C1957" s="173">
        <v>3</v>
      </c>
      <c r="D1957" s="173">
        <v>23</v>
      </c>
      <c r="E1957" s="174">
        <v>5</v>
      </c>
      <c r="F1957" s="3">
        <f t="shared" si="181"/>
        <v>39.200000000000003</v>
      </c>
      <c r="G1957" s="3">
        <f t="shared" si="183"/>
        <v>35.78</v>
      </c>
      <c r="H1957" s="3">
        <f t="shared" si="184"/>
        <v>42.08</v>
      </c>
      <c r="I1957" s="3">
        <f t="shared" si="185"/>
        <v>57.92</v>
      </c>
      <c r="J1957" s="3">
        <f t="shared" si="186"/>
        <v>33.979999999999997</v>
      </c>
      <c r="K1957" s="191">
        <v>4</v>
      </c>
      <c r="L1957" s="3">
        <v>2.1</v>
      </c>
      <c r="M1957" s="191">
        <v>5.6</v>
      </c>
      <c r="N1957" s="191">
        <v>14.4</v>
      </c>
      <c r="O1957" s="191">
        <v>1.1000000000000001</v>
      </c>
    </row>
    <row r="1958" spans="2:15" ht="17.25" x14ac:dyDescent="0.35">
      <c r="B1958" s="172">
        <f t="shared" si="182"/>
        <v>1950</v>
      </c>
      <c r="C1958" s="173">
        <v>3</v>
      </c>
      <c r="D1958" s="173">
        <v>23</v>
      </c>
      <c r="E1958" s="174">
        <v>6</v>
      </c>
      <c r="F1958" s="3">
        <f t="shared" si="181"/>
        <v>39.200000000000003</v>
      </c>
      <c r="G1958" s="3">
        <f t="shared" si="183"/>
        <v>33.979999999999997</v>
      </c>
      <c r="H1958" s="3">
        <f t="shared" si="184"/>
        <v>39.019999999999996</v>
      </c>
      <c r="I1958" s="3">
        <f t="shared" si="185"/>
        <v>57.019999999999996</v>
      </c>
      <c r="J1958" s="3">
        <f t="shared" si="186"/>
        <v>35.96</v>
      </c>
      <c r="K1958" s="191">
        <v>4</v>
      </c>
      <c r="L1958" s="3">
        <v>1.1000000000000001</v>
      </c>
      <c r="M1958" s="191">
        <v>3.9</v>
      </c>
      <c r="N1958" s="191">
        <v>13.9</v>
      </c>
      <c r="O1958" s="191">
        <v>2.2000000000000002</v>
      </c>
    </row>
    <row r="1959" spans="2:15" ht="17.25" x14ac:dyDescent="0.35">
      <c r="B1959" s="172">
        <f t="shared" si="182"/>
        <v>1951</v>
      </c>
      <c r="C1959" s="173">
        <v>3</v>
      </c>
      <c r="D1959" s="173">
        <v>23</v>
      </c>
      <c r="E1959" s="174">
        <v>7</v>
      </c>
      <c r="F1959" s="3">
        <f t="shared" si="181"/>
        <v>46.4</v>
      </c>
      <c r="G1959" s="3">
        <f t="shared" si="183"/>
        <v>35.24</v>
      </c>
      <c r="H1959" s="3">
        <f t="shared" si="184"/>
        <v>46.04</v>
      </c>
      <c r="I1959" s="3">
        <f t="shared" si="185"/>
        <v>55.94</v>
      </c>
      <c r="J1959" s="3">
        <f t="shared" si="186"/>
        <v>37.04</v>
      </c>
      <c r="K1959" s="191">
        <v>8</v>
      </c>
      <c r="L1959" s="3">
        <v>1.8</v>
      </c>
      <c r="M1959" s="191">
        <v>7.8</v>
      </c>
      <c r="N1959" s="191">
        <v>13.3</v>
      </c>
      <c r="O1959" s="191">
        <v>2.8</v>
      </c>
    </row>
    <row r="1960" spans="2:15" ht="17.25" x14ac:dyDescent="0.35">
      <c r="B1960" s="172">
        <f t="shared" si="182"/>
        <v>1952</v>
      </c>
      <c r="C1960" s="173">
        <v>3</v>
      </c>
      <c r="D1960" s="173">
        <v>23</v>
      </c>
      <c r="E1960" s="174">
        <v>8</v>
      </c>
      <c r="F1960" s="3">
        <f t="shared" si="181"/>
        <v>44.6</v>
      </c>
      <c r="G1960" s="3">
        <f t="shared" si="183"/>
        <v>40.64</v>
      </c>
      <c r="H1960" s="3">
        <f t="shared" si="184"/>
        <v>51.08</v>
      </c>
      <c r="I1960" s="3">
        <f t="shared" si="185"/>
        <v>60.980000000000004</v>
      </c>
      <c r="J1960" s="3">
        <f t="shared" si="186"/>
        <v>44.06</v>
      </c>
      <c r="K1960" s="191">
        <v>7</v>
      </c>
      <c r="L1960" s="3">
        <v>4.8</v>
      </c>
      <c r="M1960" s="191">
        <v>10.6</v>
      </c>
      <c r="N1960" s="191">
        <v>16.100000000000001</v>
      </c>
      <c r="O1960" s="191">
        <v>6.7</v>
      </c>
    </row>
    <row r="1961" spans="2:15" ht="17.25" x14ac:dyDescent="0.35">
      <c r="B1961" s="172">
        <f t="shared" si="182"/>
        <v>1953</v>
      </c>
      <c r="C1961" s="173">
        <v>3</v>
      </c>
      <c r="D1961" s="173">
        <v>23</v>
      </c>
      <c r="E1961" s="174">
        <v>9</v>
      </c>
      <c r="F1961" s="3">
        <f t="shared" si="181"/>
        <v>44.6</v>
      </c>
      <c r="G1961" s="3">
        <f t="shared" si="183"/>
        <v>46.94</v>
      </c>
      <c r="H1961" s="3">
        <f t="shared" si="184"/>
        <v>53.96</v>
      </c>
      <c r="I1961" s="3">
        <f t="shared" si="185"/>
        <v>62.96</v>
      </c>
      <c r="J1961" s="3">
        <f t="shared" si="186"/>
        <v>48.019999999999996</v>
      </c>
      <c r="K1961" s="191">
        <v>7</v>
      </c>
      <c r="L1961" s="3">
        <v>8.3000000000000007</v>
      </c>
      <c r="M1961" s="191">
        <v>12.2</v>
      </c>
      <c r="N1961" s="191">
        <v>17.2</v>
      </c>
      <c r="O1961" s="191">
        <v>8.9</v>
      </c>
    </row>
    <row r="1962" spans="2:15" ht="17.25" x14ac:dyDescent="0.35">
      <c r="B1962" s="172">
        <f t="shared" si="182"/>
        <v>1954</v>
      </c>
      <c r="C1962" s="173">
        <v>3</v>
      </c>
      <c r="D1962" s="173">
        <v>23</v>
      </c>
      <c r="E1962" s="174">
        <v>10</v>
      </c>
      <c r="F1962" s="3">
        <f t="shared" si="181"/>
        <v>46.4</v>
      </c>
      <c r="G1962" s="3">
        <f t="shared" si="183"/>
        <v>53.24</v>
      </c>
      <c r="H1962" s="3">
        <f t="shared" si="184"/>
        <v>57.019999999999996</v>
      </c>
      <c r="I1962" s="3">
        <f t="shared" si="185"/>
        <v>64.039999999999992</v>
      </c>
      <c r="J1962" s="3">
        <f t="shared" si="186"/>
        <v>51.08</v>
      </c>
      <c r="K1962" s="191">
        <v>8</v>
      </c>
      <c r="L1962" s="3">
        <v>11.8</v>
      </c>
      <c r="M1962" s="191">
        <v>13.9</v>
      </c>
      <c r="N1962" s="191">
        <v>17.8</v>
      </c>
      <c r="O1962" s="191">
        <v>10.6</v>
      </c>
    </row>
    <row r="1963" spans="2:15" ht="17.25" x14ac:dyDescent="0.35">
      <c r="B1963" s="172">
        <f t="shared" si="182"/>
        <v>1955</v>
      </c>
      <c r="C1963" s="173">
        <v>3</v>
      </c>
      <c r="D1963" s="173">
        <v>23</v>
      </c>
      <c r="E1963" s="174">
        <v>11</v>
      </c>
      <c r="F1963" s="3">
        <f t="shared" si="181"/>
        <v>51.8</v>
      </c>
      <c r="G1963" s="3">
        <f t="shared" si="183"/>
        <v>59.72</v>
      </c>
      <c r="H1963" s="3">
        <f t="shared" si="184"/>
        <v>60.08</v>
      </c>
      <c r="I1963" s="3">
        <f t="shared" si="185"/>
        <v>64.039999999999992</v>
      </c>
      <c r="J1963" s="3">
        <f t="shared" si="186"/>
        <v>53.96</v>
      </c>
      <c r="K1963" s="191">
        <v>11</v>
      </c>
      <c r="L1963" s="3">
        <v>15.4</v>
      </c>
      <c r="M1963" s="191">
        <v>15.6</v>
      </c>
      <c r="N1963" s="191">
        <v>17.8</v>
      </c>
      <c r="O1963" s="191">
        <v>12.2</v>
      </c>
    </row>
    <row r="1964" spans="2:15" ht="17.25" x14ac:dyDescent="0.35">
      <c r="B1964" s="172">
        <f t="shared" si="182"/>
        <v>1956</v>
      </c>
      <c r="C1964" s="173">
        <v>3</v>
      </c>
      <c r="D1964" s="173">
        <v>23</v>
      </c>
      <c r="E1964" s="174">
        <v>12</v>
      </c>
      <c r="F1964" s="3">
        <f t="shared" si="181"/>
        <v>50</v>
      </c>
      <c r="G1964" s="3">
        <f t="shared" si="183"/>
        <v>63.86</v>
      </c>
      <c r="H1964" s="3">
        <f t="shared" si="184"/>
        <v>62.96</v>
      </c>
      <c r="I1964" s="3">
        <f t="shared" si="185"/>
        <v>62.96</v>
      </c>
      <c r="J1964" s="3">
        <f t="shared" si="186"/>
        <v>59</v>
      </c>
      <c r="K1964" s="191">
        <v>10</v>
      </c>
      <c r="L1964" s="3">
        <v>17.7</v>
      </c>
      <c r="M1964" s="191">
        <v>17.2</v>
      </c>
      <c r="N1964" s="191">
        <v>17.2</v>
      </c>
      <c r="O1964" s="191">
        <v>15</v>
      </c>
    </row>
    <row r="1965" spans="2:15" ht="17.25" x14ac:dyDescent="0.35">
      <c r="B1965" s="172">
        <f t="shared" si="182"/>
        <v>1957</v>
      </c>
      <c r="C1965" s="173">
        <v>3</v>
      </c>
      <c r="D1965" s="173">
        <v>23</v>
      </c>
      <c r="E1965" s="174">
        <v>13</v>
      </c>
      <c r="F1965" s="3">
        <f t="shared" si="181"/>
        <v>57.2</v>
      </c>
      <c r="G1965" s="3">
        <f t="shared" si="183"/>
        <v>66.2</v>
      </c>
      <c r="H1965" s="3">
        <f t="shared" si="184"/>
        <v>64.039999999999992</v>
      </c>
      <c r="I1965" s="3">
        <f t="shared" si="185"/>
        <v>60.980000000000004</v>
      </c>
      <c r="J1965" s="3">
        <f t="shared" si="186"/>
        <v>62.06</v>
      </c>
      <c r="K1965" s="191">
        <v>14</v>
      </c>
      <c r="L1965" s="3">
        <v>19</v>
      </c>
      <c r="M1965" s="191">
        <v>17.8</v>
      </c>
      <c r="N1965" s="191">
        <v>16.100000000000001</v>
      </c>
      <c r="O1965" s="191">
        <v>16.7</v>
      </c>
    </row>
    <row r="1966" spans="2:15" ht="17.25" x14ac:dyDescent="0.35">
      <c r="B1966" s="172">
        <f t="shared" si="182"/>
        <v>1958</v>
      </c>
      <c r="C1966" s="173">
        <v>3</v>
      </c>
      <c r="D1966" s="173">
        <v>23</v>
      </c>
      <c r="E1966" s="174">
        <v>14</v>
      </c>
      <c r="F1966" s="3">
        <f t="shared" si="181"/>
        <v>53.6</v>
      </c>
      <c r="G1966" s="3">
        <f t="shared" si="183"/>
        <v>71.42</v>
      </c>
      <c r="H1966" s="3">
        <f t="shared" si="184"/>
        <v>64.94</v>
      </c>
      <c r="I1966" s="3">
        <f t="shared" si="185"/>
        <v>55.94</v>
      </c>
      <c r="J1966" s="3">
        <f t="shared" si="186"/>
        <v>62.96</v>
      </c>
      <c r="K1966" s="191">
        <v>12</v>
      </c>
      <c r="L1966" s="3">
        <v>21.9</v>
      </c>
      <c r="M1966" s="191">
        <v>18.3</v>
      </c>
      <c r="N1966" s="191">
        <v>13.3</v>
      </c>
      <c r="O1966" s="191">
        <v>17.2</v>
      </c>
    </row>
    <row r="1967" spans="2:15" ht="17.25" x14ac:dyDescent="0.35">
      <c r="B1967" s="172">
        <f t="shared" si="182"/>
        <v>1959</v>
      </c>
      <c r="C1967" s="173">
        <v>3</v>
      </c>
      <c r="D1967" s="173">
        <v>23</v>
      </c>
      <c r="E1967" s="174">
        <v>15</v>
      </c>
      <c r="F1967" s="3">
        <f t="shared" si="181"/>
        <v>50</v>
      </c>
      <c r="G1967" s="3">
        <f t="shared" si="183"/>
        <v>73.22</v>
      </c>
      <c r="H1967" s="3">
        <f t="shared" si="184"/>
        <v>66.02</v>
      </c>
      <c r="I1967" s="3">
        <f t="shared" si="185"/>
        <v>44.96</v>
      </c>
      <c r="J1967" s="3">
        <f t="shared" si="186"/>
        <v>60.08</v>
      </c>
      <c r="K1967" s="191">
        <v>10</v>
      </c>
      <c r="L1967" s="3">
        <v>22.9</v>
      </c>
      <c r="M1967" s="191">
        <v>18.899999999999999</v>
      </c>
      <c r="N1967" s="191">
        <v>7.2</v>
      </c>
      <c r="O1967" s="191">
        <v>15.6</v>
      </c>
    </row>
    <row r="1968" spans="2:15" ht="17.25" x14ac:dyDescent="0.35">
      <c r="B1968" s="172">
        <f t="shared" si="182"/>
        <v>1960</v>
      </c>
      <c r="C1968" s="173">
        <v>3</v>
      </c>
      <c r="D1968" s="173">
        <v>23</v>
      </c>
      <c r="E1968" s="174">
        <v>16</v>
      </c>
      <c r="F1968" s="3">
        <f t="shared" si="181"/>
        <v>50</v>
      </c>
      <c r="G1968" s="3">
        <f t="shared" si="183"/>
        <v>75.02</v>
      </c>
      <c r="H1968" s="3">
        <f t="shared" si="184"/>
        <v>66.02</v>
      </c>
      <c r="I1968" s="3">
        <f t="shared" si="185"/>
        <v>46.04</v>
      </c>
      <c r="J1968" s="3">
        <f t="shared" si="186"/>
        <v>60.980000000000004</v>
      </c>
      <c r="K1968" s="191">
        <v>10</v>
      </c>
      <c r="L1968" s="3">
        <v>23.9</v>
      </c>
      <c r="M1968" s="191">
        <v>18.899999999999999</v>
      </c>
      <c r="N1968" s="191">
        <v>7.8</v>
      </c>
      <c r="O1968" s="191">
        <v>16.100000000000001</v>
      </c>
    </row>
    <row r="1969" spans="2:15" ht="17.25" x14ac:dyDescent="0.35">
      <c r="B1969" s="172">
        <f t="shared" si="182"/>
        <v>1961</v>
      </c>
      <c r="C1969" s="173">
        <v>3</v>
      </c>
      <c r="D1969" s="173">
        <v>23</v>
      </c>
      <c r="E1969" s="174">
        <v>17</v>
      </c>
      <c r="F1969" s="3">
        <f t="shared" si="181"/>
        <v>51.8</v>
      </c>
      <c r="G1969" s="3">
        <f t="shared" si="183"/>
        <v>74.84</v>
      </c>
      <c r="H1969" s="3">
        <f t="shared" si="184"/>
        <v>66.02</v>
      </c>
      <c r="I1969" s="3">
        <f t="shared" si="185"/>
        <v>46.04</v>
      </c>
      <c r="J1969" s="3">
        <f t="shared" si="186"/>
        <v>60.08</v>
      </c>
      <c r="K1969" s="191">
        <v>11</v>
      </c>
      <c r="L1969" s="3">
        <v>23.8</v>
      </c>
      <c r="M1969" s="191">
        <v>18.899999999999999</v>
      </c>
      <c r="N1969" s="191">
        <v>7.8</v>
      </c>
      <c r="O1969" s="191">
        <v>15.6</v>
      </c>
    </row>
    <row r="1970" spans="2:15" ht="17.25" x14ac:dyDescent="0.35">
      <c r="B1970" s="172">
        <f t="shared" si="182"/>
        <v>1962</v>
      </c>
      <c r="C1970" s="173">
        <v>3</v>
      </c>
      <c r="D1970" s="173">
        <v>23</v>
      </c>
      <c r="E1970" s="174">
        <v>18</v>
      </c>
      <c r="F1970" s="3">
        <f t="shared" si="181"/>
        <v>48.2</v>
      </c>
      <c r="G1970" s="3">
        <f t="shared" si="183"/>
        <v>71.240000000000009</v>
      </c>
      <c r="H1970" s="3">
        <f t="shared" si="184"/>
        <v>62.96</v>
      </c>
      <c r="I1970" s="3">
        <f t="shared" si="185"/>
        <v>46.04</v>
      </c>
      <c r="J1970" s="3">
        <f t="shared" si="186"/>
        <v>53.96</v>
      </c>
      <c r="K1970" s="191">
        <v>9</v>
      </c>
      <c r="L1970" s="3">
        <v>21.8</v>
      </c>
      <c r="M1970" s="191">
        <v>17.2</v>
      </c>
      <c r="N1970" s="191">
        <v>7.8</v>
      </c>
      <c r="O1970" s="191">
        <v>12.2</v>
      </c>
    </row>
    <row r="1971" spans="2:15" ht="17.25" x14ac:dyDescent="0.35">
      <c r="B1971" s="172">
        <f t="shared" si="182"/>
        <v>1963</v>
      </c>
      <c r="C1971" s="173">
        <v>3</v>
      </c>
      <c r="D1971" s="173">
        <v>23</v>
      </c>
      <c r="E1971" s="174">
        <v>19</v>
      </c>
      <c r="F1971" s="3">
        <f t="shared" si="181"/>
        <v>44.6</v>
      </c>
      <c r="G1971" s="3">
        <f t="shared" si="183"/>
        <v>64.94</v>
      </c>
      <c r="H1971" s="3">
        <f t="shared" si="184"/>
        <v>60.08</v>
      </c>
      <c r="I1971" s="3">
        <f t="shared" si="185"/>
        <v>46.04</v>
      </c>
      <c r="J1971" s="3">
        <f t="shared" si="186"/>
        <v>51.08</v>
      </c>
      <c r="K1971" s="191">
        <v>7</v>
      </c>
      <c r="L1971" s="3">
        <v>18.3</v>
      </c>
      <c r="M1971" s="191">
        <v>15.6</v>
      </c>
      <c r="N1971" s="191">
        <v>7.8</v>
      </c>
      <c r="O1971" s="191">
        <v>10.6</v>
      </c>
    </row>
    <row r="1972" spans="2:15" ht="17.25" x14ac:dyDescent="0.35">
      <c r="B1972" s="172">
        <f t="shared" si="182"/>
        <v>1964</v>
      </c>
      <c r="C1972" s="173">
        <v>3</v>
      </c>
      <c r="D1972" s="173">
        <v>23</v>
      </c>
      <c r="E1972" s="174">
        <v>20</v>
      </c>
      <c r="F1972" s="3">
        <f t="shared" si="181"/>
        <v>46.4</v>
      </c>
      <c r="G1972" s="3">
        <f t="shared" si="183"/>
        <v>60.44</v>
      </c>
      <c r="H1972" s="3">
        <f t="shared" si="184"/>
        <v>57.92</v>
      </c>
      <c r="I1972" s="3">
        <f t="shared" si="185"/>
        <v>46.04</v>
      </c>
      <c r="J1972" s="3">
        <f t="shared" si="186"/>
        <v>48.019999999999996</v>
      </c>
      <c r="K1972" s="191">
        <v>8</v>
      </c>
      <c r="L1972" s="3">
        <v>15.8</v>
      </c>
      <c r="M1972" s="191">
        <v>14.4</v>
      </c>
      <c r="N1972" s="191">
        <v>7.8</v>
      </c>
      <c r="O1972" s="191">
        <v>8.9</v>
      </c>
    </row>
    <row r="1973" spans="2:15" ht="17.25" x14ac:dyDescent="0.35">
      <c r="B1973" s="172">
        <f t="shared" si="182"/>
        <v>1965</v>
      </c>
      <c r="C1973" s="173">
        <v>3</v>
      </c>
      <c r="D1973" s="173">
        <v>23</v>
      </c>
      <c r="E1973" s="174">
        <v>21</v>
      </c>
      <c r="F1973" s="3">
        <f t="shared" si="181"/>
        <v>42.8</v>
      </c>
      <c r="G1973" s="3">
        <f t="shared" si="183"/>
        <v>59.540000000000006</v>
      </c>
      <c r="H1973" s="3">
        <f t="shared" si="184"/>
        <v>55.94</v>
      </c>
      <c r="I1973" s="3">
        <f t="shared" si="185"/>
        <v>44.96</v>
      </c>
      <c r="J1973" s="3">
        <f t="shared" si="186"/>
        <v>46.94</v>
      </c>
      <c r="K1973" s="191">
        <v>6</v>
      </c>
      <c r="L1973" s="3">
        <v>15.3</v>
      </c>
      <c r="M1973" s="191">
        <v>13.3</v>
      </c>
      <c r="N1973" s="191">
        <v>7.2</v>
      </c>
      <c r="O1973" s="191">
        <v>8.3000000000000007</v>
      </c>
    </row>
    <row r="1974" spans="2:15" ht="17.25" x14ac:dyDescent="0.35">
      <c r="B1974" s="172">
        <f t="shared" si="182"/>
        <v>1966</v>
      </c>
      <c r="C1974" s="173">
        <v>3</v>
      </c>
      <c r="D1974" s="173">
        <v>23</v>
      </c>
      <c r="E1974" s="174">
        <v>22</v>
      </c>
      <c r="F1974" s="3">
        <f t="shared" si="181"/>
        <v>42.8</v>
      </c>
      <c r="G1974" s="3">
        <f t="shared" si="183"/>
        <v>57.74</v>
      </c>
      <c r="H1974" s="3">
        <f t="shared" si="184"/>
        <v>51.980000000000004</v>
      </c>
      <c r="I1974" s="3">
        <f t="shared" si="185"/>
        <v>44.96</v>
      </c>
      <c r="J1974" s="3">
        <f t="shared" si="186"/>
        <v>44.96</v>
      </c>
      <c r="K1974" s="191">
        <v>6</v>
      </c>
      <c r="L1974" s="3">
        <v>14.3</v>
      </c>
      <c r="M1974" s="191">
        <v>11.1</v>
      </c>
      <c r="N1974" s="191">
        <v>7.2</v>
      </c>
      <c r="O1974" s="191">
        <v>7.2</v>
      </c>
    </row>
    <row r="1975" spans="2:15" ht="17.25" x14ac:dyDescent="0.35">
      <c r="B1975" s="172">
        <f t="shared" si="182"/>
        <v>1967</v>
      </c>
      <c r="C1975" s="173">
        <v>3</v>
      </c>
      <c r="D1975" s="173">
        <v>23</v>
      </c>
      <c r="E1975" s="174">
        <v>23</v>
      </c>
      <c r="F1975" s="3">
        <f t="shared" si="181"/>
        <v>42.8</v>
      </c>
      <c r="G1975" s="3">
        <f t="shared" si="183"/>
        <v>54.32</v>
      </c>
      <c r="H1975" s="3">
        <f t="shared" si="184"/>
        <v>51.08</v>
      </c>
      <c r="I1975" s="3">
        <f t="shared" si="185"/>
        <v>44.06</v>
      </c>
      <c r="J1975" s="3">
        <f t="shared" si="186"/>
        <v>44.96</v>
      </c>
      <c r="K1975" s="191">
        <v>6</v>
      </c>
      <c r="L1975" s="3">
        <v>12.4</v>
      </c>
      <c r="M1975" s="191">
        <v>10.6</v>
      </c>
      <c r="N1975" s="191">
        <v>6.7</v>
      </c>
      <c r="O1975" s="191">
        <v>7.2</v>
      </c>
    </row>
    <row r="1976" spans="2:15" ht="17.25" x14ac:dyDescent="0.35">
      <c r="B1976" s="172">
        <f t="shared" si="182"/>
        <v>1968</v>
      </c>
      <c r="C1976" s="173">
        <v>3</v>
      </c>
      <c r="D1976" s="173">
        <v>23</v>
      </c>
      <c r="E1976" s="174">
        <v>24</v>
      </c>
      <c r="F1976" s="3">
        <f t="shared" si="181"/>
        <v>41</v>
      </c>
      <c r="G1976" s="3">
        <f t="shared" si="183"/>
        <v>50.540000000000006</v>
      </c>
      <c r="H1976" s="3">
        <f t="shared" si="184"/>
        <v>48.019999999999996</v>
      </c>
      <c r="I1976" s="3">
        <f t="shared" si="185"/>
        <v>44.06</v>
      </c>
      <c r="J1976" s="3">
        <f t="shared" si="186"/>
        <v>42.980000000000004</v>
      </c>
      <c r="K1976" s="191">
        <v>5</v>
      </c>
      <c r="L1976" s="3">
        <v>10.3</v>
      </c>
      <c r="M1976" s="191">
        <v>8.9</v>
      </c>
      <c r="N1976" s="191">
        <v>6.7</v>
      </c>
      <c r="O1976" s="191">
        <v>6.1</v>
      </c>
    </row>
    <row r="1977" spans="2:15" ht="17.25" x14ac:dyDescent="0.35">
      <c r="B1977" s="172">
        <f t="shared" si="182"/>
        <v>1969</v>
      </c>
      <c r="C1977" s="173">
        <v>3</v>
      </c>
      <c r="D1977" s="173">
        <v>24</v>
      </c>
      <c r="E1977" s="174">
        <v>1</v>
      </c>
      <c r="F1977" s="3">
        <f t="shared" si="181"/>
        <v>41</v>
      </c>
      <c r="G1977" s="3">
        <f t="shared" si="183"/>
        <v>50.72</v>
      </c>
      <c r="H1977" s="3">
        <f t="shared" si="184"/>
        <v>46.04</v>
      </c>
      <c r="I1977" s="3">
        <f t="shared" si="185"/>
        <v>44.06</v>
      </c>
      <c r="J1977" s="3">
        <f t="shared" si="186"/>
        <v>41</v>
      </c>
      <c r="K1977" s="191">
        <v>5</v>
      </c>
      <c r="L1977" s="3">
        <v>10.4</v>
      </c>
      <c r="M1977" s="191">
        <v>7.8</v>
      </c>
      <c r="N1977" s="191">
        <v>6.7</v>
      </c>
      <c r="O1977" s="191">
        <v>5</v>
      </c>
    </row>
    <row r="1978" spans="2:15" ht="17.25" x14ac:dyDescent="0.35">
      <c r="B1978" s="172">
        <f t="shared" si="182"/>
        <v>1970</v>
      </c>
      <c r="C1978" s="173">
        <v>3</v>
      </c>
      <c r="D1978" s="173">
        <v>24</v>
      </c>
      <c r="E1978" s="174">
        <v>2</v>
      </c>
      <c r="F1978" s="3">
        <f t="shared" si="181"/>
        <v>37.4</v>
      </c>
      <c r="G1978" s="3">
        <f t="shared" si="183"/>
        <v>52.519999999999996</v>
      </c>
      <c r="H1978" s="3">
        <f t="shared" si="184"/>
        <v>46.04</v>
      </c>
      <c r="I1978" s="3">
        <f t="shared" si="185"/>
        <v>44.06</v>
      </c>
      <c r="J1978" s="3">
        <f t="shared" si="186"/>
        <v>39.92</v>
      </c>
      <c r="K1978" s="191">
        <v>3</v>
      </c>
      <c r="L1978" s="3">
        <v>11.4</v>
      </c>
      <c r="M1978" s="191">
        <v>7.8</v>
      </c>
      <c r="N1978" s="191">
        <v>6.7</v>
      </c>
      <c r="O1978" s="191">
        <v>4.4000000000000004</v>
      </c>
    </row>
    <row r="1979" spans="2:15" ht="17.25" x14ac:dyDescent="0.35">
      <c r="B1979" s="172">
        <f t="shared" si="182"/>
        <v>1971</v>
      </c>
      <c r="C1979" s="173">
        <v>3</v>
      </c>
      <c r="D1979" s="173">
        <v>24</v>
      </c>
      <c r="E1979" s="174">
        <v>3</v>
      </c>
      <c r="F1979" s="3">
        <f t="shared" si="181"/>
        <v>35.6</v>
      </c>
      <c r="G1979" s="3">
        <f t="shared" si="183"/>
        <v>48.74</v>
      </c>
      <c r="H1979" s="3">
        <f t="shared" si="184"/>
        <v>44.96</v>
      </c>
      <c r="I1979" s="3">
        <f t="shared" si="185"/>
        <v>42.980000000000004</v>
      </c>
      <c r="J1979" s="3">
        <f t="shared" si="186"/>
        <v>37.94</v>
      </c>
      <c r="K1979" s="191">
        <v>2</v>
      </c>
      <c r="L1979" s="3">
        <v>9.3000000000000007</v>
      </c>
      <c r="M1979" s="191">
        <v>7.2</v>
      </c>
      <c r="N1979" s="191">
        <v>6.1</v>
      </c>
      <c r="O1979" s="191">
        <v>3.3</v>
      </c>
    </row>
    <row r="1980" spans="2:15" ht="17.25" x14ac:dyDescent="0.35">
      <c r="B1980" s="172">
        <f t="shared" si="182"/>
        <v>1972</v>
      </c>
      <c r="C1980" s="173">
        <v>3</v>
      </c>
      <c r="D1980" s="173">
        <v>24</v>
      </c>
      <c r="E1980" s="174">
        <v>4</v>
      </c>
      <c r="F1980" s="3">
        <f t="shared" si="181"/>
        <v>35.6</v>
      </c>
      <c r="G1980" s="3">
        <f t="shared" si="183"/>
        <v>52.519999999999996</v>
      </c>
      <c r="H1980" s="3">
        <f t="shared" si="184"/>
        <v>44.06</v>
      </c>
      <c r="I1980" s="3">
        <f t="shared" si="185"/>
        <v>42.980000000000004</v>
      </c>
      <c r="J1980" s="3">
        <f t="shared" si="186"/>
        <v>35.96</v>
      </c>
      <c r="K1980" s="191">
        <v>2</v>
      </c>
      <c r="L1980" s="3">
        <v>11.4</v>
      </c>
      <c r="M1980" s="191">
        <v>6.7</v>
      </c>
      <c r="N1980" s="191">
        <v>6.1</v>
      </c>
      <c r="O1980" s="191">
        <v>2.2000000000000002</v>
      </c>
    </row>
    <row r="1981" spans="2:15" ht="17.25" x14ac:dyDescent="0.35">
      <c r="B1981" s="172">
        <f t="shared" si="182"/>
        <v>1973</v>
      </c>
      <c r="C1981" s="173">
        <v>3</v>
      </c>
      <c r="D1981" s="173">
        <v>24</v>
      </c>
      <c r="E1981" s="174">
        <v>5</v>
      </c>
      <c r="F1981" s="3">
        <f t="shared" si="181"/>
        <v>33.799999999999997</v>
      </c>
      <c r="G1981" s="3">
        <f t="shared" si="183"/>
        <v>48.92</v>
      </c>
      <c r="H1981" s="3">
        <f t="shared" si="184"/>
        <v>42.08</v>
      </c>
      <c r="I1981" s="3">
        <f t="shared" si="185"/>
        <v>42.980000000000004</v>
      </c>
      <c r="J1981" s="3">
        <f t="shared" si="186"/>
        <v>35.06</v>
      </c>
      <c r="K1981" s="191">
        <v>1</v>
      </c>
      <c r="L1981" s="3">
        <v>9.4</v>
      </c>
      <c r="M1981" s="191">
        <v>5.6</v>
      </c>
      <c r="N1981" s="191">
        <v>6.1</v>
      </c>
      <c r="O1981" s="191">
        <v>1.7</v>
      </c>
    </row>
    <row r="1982" spans="2:15" ht="17.25" x14ac:dyDescent="0.35">
      <c r="B1982" s="172">
        <f t="shared" si="182"/>
        <v>1974</v>
      </c>
      <c r="C1982" s="173">
        <v>3</v>
      </c>
      <c r="D1982" s="173">
        <v>24</v>
      </c>
      <c r="E1982" s="174">
        <v>6</v>
      </c>
      <c r="F1982" s="3">
        <f t="shared" si="181"/>
        <v>31.64</v>
      </c>
      <c r="G1982" s="3">
        <f t="shared" si="183"/>
        <v>48.92</v>
      </c>
      <c r="H1982" s="3">
        <f t="shared" si="184"/>
        <v>41</v>
      </c>
      <c r="I1982" s="3">
        <f t="shared" si="185"/>
        <v>42.08</v>
      </c>
      <c r="J1982" s="3">
        <f t="shared" si="186"/>
        <v>30.02</v>
      </c>
      <c r="K1982" s="191">
        <v>-0.2</v>
      </c>
      <c r="L1982" s="3">
        <v>9.4</v>
      </c>
      <c r="M1982" s="191">
        <v>5</v>
      </c>
      <c r="N1982" s="191">
        <v>5.6</v>
      </c>
      <c r="O1982" s="191">
        <v>-1.1000000000000001</v>
      </c>
    </row>
    <row r="1983" spans="2:15" ht="17.25" x14ac:dyDescent="0.35">
      <c r="B1983" s="172">
        <f t="shared" si="182"/>
        <v>1975</v>
      </c>
      <c r="C1983" s="173">
        <v>3</v>
      </c>
      <c r="D1983" s="173">
        <v>24</v>
      </c>
      <c r="E1983" s="174">
        <v>7</v>
      </c>
      <c r="F1983" s="3">
        <f t="shared" si="181"/>
        <v>31.28</v>
      </c>
      <c r="G1983" s="3">
        <f t="shared" si="183"/>
        <v>54.32</v>
      </c>
      <c r="H1983" s="3">
        <f t="shared" si="184"/>
        <v>48.019999999999996</v>
      </c>
      <c r="I1983" s="3">
        <f t="shared" si="185"/>
        <v>41</v>
      </c>
      <c r="J1983" s="3">
        <f t="shared" si="186"/>
        <v>33.979999999999997</v>
      </c>
      <c r="K1983" s="191">
        <v>-0.4</v>
      </c>
      <c r="L1983" s="3">
        <v>12.4</v>
      </c>
      <c r="M1983" s="191">
        <v>8.9</v>
      </c>
      <c r="N1983" s="191">
        <v>5</v>
      </c>
      <c r="O1983" s="191">
        <v>1.1000000000000001</v>
      </c>
    </row>
    <row r="1984" spans="2:15" ht="17.25" x14ac:dyDescent="0.35">
      <c r="B1984" s="172">
        <f t="shared" si="182"/>
        <v>1976</v>
      </c>
      <c r="C1984" s="173">
        <v>3</v>
      </c>
      <c r="D1984" s="173">
        <v>24</v>
      </c>
      <c r="E1984" s="174">
        <v>8</v>
      </c>
      <c r="F1984" s="3">
        <f t="shared" si="181"/>
        <v>33.799999999999997</v>
      </c>
      <c r="G1984" s="3">
        <f t="shared" si="183"/>
        <v>59.72</v>
      </c>
      <c r="H1984" s="3">
        <f t="shared" si="184"/>
        <v>53.06</v>
      </c>
      <c r="I1984" s="3">
        <f t="shared" si="185"/>
        <v>42.08</v>
      </c>
      <c r="J1984" s="3">
        <f t="shared" si="186"/>
        <v>41</v>
      </c>
      <c r="K1984" s="191">
        <v>1</v>
      </c>
      <c r="L1984" s="3">
        <v>15.4</v>
      </c>
      <c r="M1984" s="191">
        <v>11.7</v>
      </c>
      <c r="N1984" s="191">
        <v>5.6</v>
      </c>
      <c r="O1984" s="191">
        <v>5</v>
      </c>
    </row>
    <row r="1985" spans="2:15" ht="17.25" x14ac:dyDescent="0.35">
      <c r="B1985" s="172">
        <f t="shared" si="182"/>
        <v>1977</v>
      </c>
      <c r="C1985" s="173">
        <v>3</v>
      </c>
      <c r="D1985" s="173">
        <v>24</v>
      </c>
      <c r="E1985" s="174">
        <v>9</v>
      </c>
      <c r="F1985" s="3">
        <f t="shared" si="181"/>
        <v>35.6</v>
      </c>
      <c r="G1985" s="3">
        <f t="shared" si="183"/>
        <v>65.300000000000011</v>
      </c>
      <c r="H1985" s="3">
        <f t="shared" si="184"/>
        <v>57.019999999999996</v>
      </c>
      <c r="I1985" s="3">
        <f t="shared" si="185"/>
        <v>42.08</v>
      </c>
      <c r="J1985" s="3">
        <f t="shared" si="186"/>
        <v>46.04</v>
      </c>
      <c r="K1985" s="191">
        <v>2</v>
      </c>
      <c r="L1985" s="3">
        <v>18.5</v>
      </c>
      <c r="M1985" s="191">
        <v>13.9</v>
      </c>
      <c r="N1985" s="191">
        <v>5.6</v>
      </c>
      <c r="O1985" s="191">
        <v>7.8</v>
      </c>
    </row>
    <row r="1986" spans="2:15" ht="17.25" x14ac:dyDescent="0.35">
      <c r="B1986" s="172">
        <f t="shared" si="182"/>
        <v>1978</v>
      </c>
      <c r="C1986" s="173">
        <v>3</v>
      </c>
      <c r="D1986" s="173">
        <v>24</v>
      </c>
      <c r="E1986" s="174">
        <v>10</v>
      </c>
      <c r="F1986" s="3">
        <f t="shared" si="181"/>
        <v>33.799999999999997</v>
      </c>
      <c r="G1986" s="3">
        <f t="shared" si="183"/>
        <v>66.38</v>
      </c>
      <c r="H1986" s="3">
        <f t="shared" si="184"/>
        <v>60.08</v>
      </c>
      <c r="I1986" s="3">
        <f t="shared" si="185"/>
        <v>44.06</v>
      </c>
      <c r="J1986" s="3">
        <f t="shared" si="186"/>
        <v>48.92</v>
      </c>
      <c r="K1986" s="191">
        <v>1</v>
      </c>
      <c r="L1986" s="3">
        <v>19.100000000000001</v>
      </c>
      <c r="M1986" s="191">
        <v>15.6</v>
      </c>
      <c r="N1986" s="191">
        <v>6.7</v>
      </c>
      <c r="O1986" s="191">
        <v>9.4</v>
      </c>
    </row>
    <row r="1987" spans="2:15" ht="17.25" x14ac:dyDescent="0.35">
      <c r="B1987" s="172">
        <f t="shared" si="182"/>
        <v>1979</v>
      </c>
      <c r="C1987" s="173">
        <v>3</v>
      </c>
      <c r="D1987" s="173">
        <v>24</v>
      </c>
      <c r="E1987" s="174">
        <v>11</v>
      </c>
      <c r="F1987" s="3">
        <f t="shared" si="181"/>
        <v>33.799999999999997</v>
      </c>
      <c r="G1987" s="3">
        <f t="shared" si="183"/>
        <v>66.38</v>
      </c>
      <c r="H1987" s="3">
        <f t="shared" si="184"/>
        <v>64.039999999999992</v>
      </c>
      <c r="I1987" s="3">
        <f t="shared" si="185"/>
        <v>46.04</v>
      </c>
      <c r="J1987" s="3">
        <f t="shared" si="186"/>
        <v>55.94</v>
      </c>
      <c r="K1987" s="191">
        <v>1</v>
      </c>
      <c r="L1987" s="3">
        <v>19.100000000000001</v>
      </c>
      <c r="M1987" s="191">
        <v>17.8</v>
      </c>
      <c r="N1987" s="191">
        <v>7.8</v>
      </c>
      <c r="O1987" s="191">
        <v>13.3</v>
      </c>
    </row>
    <row r="1988" spans="2:15" ht="17.25" x14ac:dyDescent="0.35">
      <c r="B1988" s="172">
        <f t="shared" si="182"/>
        <v>1980</v>
      </c>
      <c r="C1988" s="173">
        <v>3</v>
      </c>
      <c r="D1988" s="173">
        <v>24</v>
      </c>
      <c r="E1988" s="174">
        <v>12</v>
      </c>
      <c r="F1988" s="3">
        <f t="shared" si="181"/>
        <v>33.799999999999997</v>
      </c>
      <c r="G1988" s="3">
        <f t="shared" si="183"/>
        <v>71.599999999999994</v>
      </c>
      <c r="H1988" s="3">
        <f t="shared" si="184"/>
        <v>66.92</v>
      </c>
      <c r="I1988" s="3">
        <f t="shared" si="185"/>
        <v>48.92</v>
      </c>
      <c r="J1988" s="3">
        <f t="shared" si="186"/>
        <v>62.96</v>
      </c>
      <c r="K1988" s="191">
        <v>1</v>
      </c>
      <c r="L1988" s="3">
        <v>22</v>
      </c>
      <c r="M1988" s="191">
        <v>19.399999999999999</v>
      </c>
      <c r="N1988" s="191">
        <v>9.4</v>
      </c>
      <c r="O1988" s="191">
        <v>17.2</v>
      </c>
    </row>
    <row r="1989" spans="2:15" ht="17.25" x14ac:dyDescent="0.35">
      <c r="B1989" s="172">
        <f t="shared" si="182"/>
        <v>1981</v>
      </c>
      <c r="C1989" s="173">
        <v>3</v>
      </c>
      <c r="D1989" s="173">
        <v>24</v>
      </c>
      <c r="E1989" s="174">
        <v>13</v>
      </c>
      <c r="F1989" s="3">
        <f t="shared" si="181"/>
        <v>33.799999999999997</v>
      </c>
      <c r="G1989" s="3">
        <f t="shared" si="183"/>
        <v>70.52</v>
      </c>
      <c r="H1989" s="3">
        <f t="shared" si="184"/>
        <v>69.080000000000013</v>
      </c>
      <c r="I1989" s="3">
        <f t="shared" si="185"/>
        <v>50</v>
      </c>
      <c r="J1989" s="3">
        <f t="shared" si="186"/>
        <v>62.96</v>
      </c>
      <c r="K1989" s="191">
        <v>1</v>
      </c>
      <c r="L1989" s="3">
        <v>21.4</v>
      </c>
      <c r="M1989" s="191">
        <v>20.6</v>
      </c>
      <c r="N1989" s="191">
        <v>10</v>
      </c>
      <c r="O1989" s="191">
        <v>17.2</v>
      </c>
    </row>
    <row r="1990" spans="2:15" ht="17.25" x14ac:dyDescent="0.35">
      <c r="B1990" s="172">
        <f t="shared" si="182"/>
        <v>1982</v>
      </c>
      <c r="C1990" s="173">
        <v>3</v>
      </c>
      <c r="D1990" s="173">
        <v>24</v>
      </c>
      <c r="E1990" s="174">
        <v>14</v>
      </c>
      <c r="F1990" s="3">
        <f t="shared" si="181"/>
        <v>32</v>
      </c>
      <c r="G1990" s="3">
        <f t="shared" si="183"/>
        <v>70.52</v>
      </c>
      <c r="H1990" s="3">
        <f t="shared" si="184"/>
        <v>69.98</v>
      </c>
      <c r="I1990" s="3">
        <f t="shared" si="185"/>
        <v>55.040000000000006</v>
      </c>
      <c r="J1990" s="3">
        <f t="shared" si="186"/>
        <v>64.94</v>
      </c>
      <c r="K1990" s="191">
        <v>0</v>
      </c>
      <c r="L1990" s="3">
        <v>21.4</v>
      </c>
      <c r="M1990" s="191">
        <v>21.1</v>
      </c>
      <c r="N1990" s="191">
        <v>12.8</v>
      </c>
      <c r="O1990" s="191">
        <v>18.3</v>
      </c>
    </row>
    <row r="1991" spans="2:15" ht="17.25" x14ac:dyDescent="0.35">
      <c r="B1991" s="172">
        <f t="shared" si="182"/>
        <v>1983</v>
      </c>
      <c r="C1991" s="173">
        <v>3</v>
      </c>
      <c r="D1991" s="173">
        <v>24</v>
      </c>
      <c r="E1991" s="174">
        <v>15</v>
      </c>
      <c r="F1991" s="3">
        <f t="shared" si="181"/>
        <v>33.799999999999997</v>
      </c>
      <c r="G1991" s="3">
        <f t="shared" si="183"/>
        <v>66.740000000000009</v>
      </c>
      <c r="H1991" s="3">
        <f t="shared" si="184"/>
        <v>71.06</v>
      </c>
      <c r="I1991" s="3">
        <f t="shared" si="185"/>
        <v>53.06</v>
      </c>
      <c r="J1991" s="3">
        <f t="shared" si="186"/>
        <v>66.02</v>
      </c>
      <c r="K1991" s="191">
        <v>1</v>
      </c>
      <c r="L1991" s="3">
        <v>19.3</v>
      </c>
      <c r="M1991" s="191">
        <v>21.7</v>
      </c>
      <c r="N1991" s="191">
        <v>11.7</v>
      </c>
      <c r="O1991" s="191">
        <v>18.899999999999999</v>
      </c>
    </row>
    <row r="1992" spans="2:15" ht="17.25" x14ac:dyDescent="0.35">
      <c r="B1992" s="172">
        <f t="shared" si="182"/>
        <v>1984</v>
      </c>
      <c r="C1992" s="173">
        <v>3</v>
      </c>
      <c r="D1992" s="173">
        <v>24</v>
      </c>
      <c r="E1992" s="174">
        <v>16</v>
      </c>
      <c r="F1992" s="3">
        <f t="shared" si="181"/>
        <v>33.799999999999997</v>
      </c>
      <c r="G1992" s="3">
        <f t="shared" si="183"/>
        <v>66.740000000000009</v>
      </c>
      <c r="H1992" s="3">
        <f t="shared" si="184"/>
        <v>69.080000000000013</v>
      </c>
      <c r="I1992" s="3">
        <f t="shared" si="185"/>
        <v>53.06</v>
      </c>
      <c r="J1992" s="3">
        <f t="shared" si="186"/>
        <v>64.94</v>
      </c>
      <c r="K1992" s="191">
        <v>1</v>
      </c>
      <c r="L1992" s="3">
        <v>19.3</v>
      </c>
      <c r="M1992" s="191">
        <v>20.6</v>
      </c>
      <c r="N1992" s="191">
        <v>11.7</v>
      </c>
      <c r="O1992" s="191">
        <v>18.3</v>
      </c>
    </row>
    <row r="1993" spans="2:15" ht="17.25" x14ac:dyDescent="0.35">
      <c r="B1993" s="172">
        <f t="shared" si="182"/>
        <v>1985</v>
      </c>
      <c r="C1993" s="173">
        <v>3</v>
      </c>
      <c r="D1993" s="173">
        <v>24</v>
      </c>
      <c r="E1993" s="174">
        <v>17</v>
      </c>
      <c r="F1993" s="3">
        <f t="shared" si="181"/>
        <v>33.799999999999997</v>
      </c>
      <c r="G1993" s="3">
        <f t="shared" si="183"/>
        <v>64.94</v>
      </c>
      <c r="H1993" s="3">
        <f t="shared" si="184"/>
        <v>68</v>
      </c>
      <c r="I1993" s="3">
        <f t="shared" si="185"/>
        <v>50</v>
      </c>
      <c r="J1993" s="3">
        <f t="shared" si="186"/>
        <v>64.94</v>
      </c>
      <c r="K1993" s="191">
        <v>1</v>
      </c>
      <c r="L1993" s="3">
        <v>18.3</v>
      </c>
      <c r="M1993" s="191">
        <v>20</v>
      </c>
      <c r="N1993" s="191">
        <v>10</v>
      </c>
      <c r="O1993" s="191">
        <v>18.3</v>
      </c>
    </row>
    <row r="1994" spans="2:15" ht="17.25" x14ac:dyDescent="0.35">
      <c r="B1994" s="172">
        <f t="shared" si="182"/>
        <v>1986</v>
      </c>
      <c r="C1994" s="173">
        <v>3</v>
      </c>
      <c r="D1994" s="173">
        <v>24</v>
      </c>
      <c r="E1994" s="174">
        <v>18</v>
      </c>
      <c r="F1994" s="3">
        <f t="shared" ref="F1994:F2057" si="187">(9/5)*K1994+32</f>
        <v>32.9</v>
      </c>
      <c r="G1994" s="3">
        <f t="shared" si="183"/>
        <v>62.42</v>
      </c>
      <c r="H1994" s="3">
        <f t="shared" si="184"/>
        <v>66.02</v>
      </c>
      <c r="I1994" s="3">
        <f t="shared" si="185"/>
        <v>48.019999999999996</v>
      </c>
      <c r="J1994" s="3">
        <f t="shared" si="186"/>
        <v>60.980000000000004</v>
      </c>
      <c r="K1994" s="191">
        <v>0.5</v>
      </c>
      <c r="L1994" s="3">
        <v>16.899999999999999</v>
      </c>
      <c r="M1994" s="191">
        <v>18.899999999999999</v>
      </c>
      <c r="N1994" s="191">
        <v>8.9</v>
      </c>
      <c r="O1994" s="191">
        <v>16.100000000000001</v>
      </c>
    </row>
    <row r="1995" spans="2:15" ht="17.25" x14ac:dyDescent="0.35">
      <c r="B1995" s="172">
        <f t="shared" ref="B1995:B2058" si="188">B1994+1</f>
        <v>1987</v>
      </c>
      <c r="C1995" s="173">
        <v>3</v>
      </c>
      <c r="D1995" s="173">
        <v>24</v>
      </c>
      <c r="E1995" s="174">
        <v>19</v>
      </c>
      <c r="F1995" s="3">
        <f t="shared" si="187"/>
        <v>32</v>
      </c>
      <c r="G1995" s="3">
        <f t="shared" si="183"/>
        <v>59</v>
      </c>
      <c r="H1995" s="3">
        <f t="shared" si="184"/>
        <v>62.96</v>
      </c>
      <c r="I1995" s="3">
        <f t="shared" si="185"/>
        <v>42.980000000000004</v>
      </c>
      <c r="J1995" s="3">
        <f t="shared" si="186"/>
        <v>55.94</v>
      </c>
      <c r="K1995" s="191">
        <v>0</v>
      </c>
      <c r="L1995" s="3">
        <v>15</v>
      </c>
      <c r="M1995" s="191">
        <v>17.2</v>
      </c>
      <c r="N1995" s="191">
        <v>6.1</v>
      </c>
      <c r="O1995" s="191">
        <v>13.3</v>
      </c>
    </row>
    <row r="1996" spans="2:15" ht="17.25" x14ac:dyDescent="0.35">
      <c r="B1996" s="172">
        <f t="shared" si="188"/>
        <v>1988</v>
      </c>
      <c r="C1996" s="173">
        <v>3</v>
      </c>
      <c r="D1996" s="173">
        <v>24</v>
      </c>
      <c r="E1996" s="174">
        <v>20</v>
      </c>
      <c r="F1996" s="3">
        <f t="shared" si="187"/>
        <v>32</v>
      </c>
      <c r="G1996" s="3">
        <f t="shared" si="183"/>
        <v>56.120000000000005</v>
      </c>
      <c r="H1996" s="3">
        <f t="shared" si="184"/>
        <v>60.980000000000004</v>
      </c>
      <c r="I1996" s="3">
        <f t="shared" si="185"/>
        <v>42.08</v>
      </c>
      <c r="J1996" s="3">
        <f t="shared" si="186"/>
        <v>51.980000000000004</v>
      </c>
      <c r="K1996" s="191">
        <v>0</v>
      </c>
      <c r="L1996" s="3">
        <v>13.4</v>
      </c>
      <c r="M1996" s="191">
        <v>16.100000000000001</v>
      </c>
      <c r="N1996" s="191">
        <v>5.6</v>
      </c>
      <c r="O1996" s="191">
        <v>11.1</v>
      </c>
    </row>
    <row r="1997" spans="2:15" ht="17.25" x14ac:dyDescent="0.35">
      <c r="B1997" s="172">
        <f t="shared" si="188"/>
        <v>1989</v>
      </c>
      <c r="C1997" s="173">
        <v>3</v>
      </c>
      <c r="D1997" s="173">
        <v>24</v>
      </c>
      <c r="E1997" s="174">
        <v>21</v>
      </c>
      <c r="F1997" s="3">
        <f t="shared" si="187"/>
        <v>32</v>
      </c>
      <c r="G1997" s="3">
        <f t="shared" si="183"/>
        <v>57.019999999999996</v>
      </c>
      <c r="H1997" s="3">
        <f t="shared" si="184"/>
        <v>57.92</v>
      </c>
      <c r="I1997" s="3">
        <f t="shared" si="185"/>
        <v>42.08</v>
      </c>
      <c r="J1997" s="3">
        <f t="shared" si="186"/>
        <v>50</v>
      </c>
      <c r="K1997" s="191">
        <v>0</v>
      </c>
      <c r="L1997" s="3">
        <v>13.9</v>
      </c>
      <c r="M1997" s="191">
        <v>14.4</v>
      </c>
      <c r="N1997" s="191">
        <v>5.6</v>
      </c>
      <c r="O1997" s="191">
        <v>10</v>
      </c>
    </row>
    <row r="1998" spans="2:15" ht="17.25" x14ac:dyDescent="0.35">
      <c r="B1998" s="172">
        <f t="shared" si="188"/>
        <v>1990</v>
      </c>
      <c r="C1998" s="173">
        <v>3</v>
      </c>
      <c r="D1998" s="173">
        <v>24</v>
      </c>
      <c r="E1998" s="174">
        <v>22</v>
      </c>
      <c r="F1998" s="3">
        <f t="shared" si="187"/>
        <v>32</v>
      </c>
      <c r="G1998" s="3">
        <f t="shared" si="183"/>
        <v>56.120000000000005</v>
      </c>
      <c r="H1998" s="3">
        <f t="shared" si="184"/>
        <v>55.040000000000006</v>
      </c>
      <c r="I1998" s="3">
        <f t="shared" si="185"/>
        <v>42.08</v>
      </c>
      <c r="J1998" s="3">
        <f t="shared" si="186"/>
        <v>48.019999999999996</v>
      </c>
      <c r="K1998" s="191">
        <v>0</v>
      </c>
      <c r="L1998" s="3">
        <v>13.4</v>
      </c>
      <c r="M1998" s="191">
        <v>12.8</v>
      </c>
      <c r="N1998" s="191">
        <v>5.6</v>
      </c>
      <c r="O1998" s="191">
        <v>8.9</v>
      </c>
    </row>
    <row r="1999" spans="2:15" ht="17.25" x14ac:dyDescent="0.35">
      <c r="B1999" s="172">
        <f t="shared" si="188"/>
        <v>1991</v>
      </c>
      <c r="C1999" s="173">
        <v>3</v>
      </c>
      <c r="D1999" s="173">
        <v>24</v>
      </c>
      <c r="E1999" s="174">
        <v>23</v>
      </c>
      <c r="F1999" s="3">
        <f t="shared" si="187"/>
        <v>32</v>
      </c>
      <c r="G1999" s="3">
        <f t="shared" si="183"/>
        <v>53.42</v>
      </c>
      <c r="H1999" s="3">
        <f t="shared" si="184"/>
        <v>53.96</v>
      </c>
      <c r="I1999" s="3">
        <f t="shared" si="185"/>
        <v>42.08</v>
      </c>
      <c r="J1999" s="3">
        <f t="shared" si="186"/>
        <v>46.04</v>
      </c>
      <c r="K1999" s="191">
        <v>0</v>
      </c>
      <c r="L1999" s="3">
        <v>11.9</v>
      </c>
      <c r="M1999" s="191">
        <v>12.2</v>
      </c>
      <c r="N1999" s="191">
        <v>5.6</v>
      </c>
      <c r="O1999" s="191">
        <v>7.8</v>
      </c>
    </row>
    <row r="2000" spans="2:15" ht="17.25" x14ac:dyDescent="0.35">
      <c r="B2000" s="172">
        <f t="shared" si="188"/>
        <v>1992</v>
      </c>
      <c r="C2000" s="173">
        <v>3</v>
      </c>
      <c r="D2000" s="173">
        <v>24</v>
      </c>
      <c r="E2000" s="174">
        <v>24</v>
      </c>
      <c r="F2000" s="3">
        <f t="shared" si="187"/>
        <v>32</v>
      </c>
      <c r="G2000" s="3">
        <f t="shared" si="183"/>
        <v>51.620000000000005</v>
      </c>
      <c r="H2000" s="3">
        <f t="shared" si="184"/>
        <v>55.040000000000006</v>
      </c>
      <c r="I2000" s="3">
        <f t="shared" si="185"/>
        <v>41</v>
      </c>
      <c r="J2000" s="3">
        <f t="shared" si="186"/>
        <v>44.06</v>
      </c>
      <c r="K2000" s="191">
        <v>0</v>
      </c>
      <c r="L2000" s="3">
        <v>10.9</v>
      </c>
      <c r="M2000" s="191">
        <v>12.8</v>
      </c>
      <c r="N2000" s="191">
        <v>5</v>
      </c>
      <c r="O2000" s="191">
        <v>6.7</v>
      </c>
    </row>
    <row r="2001" spans="2:15" ht="17.25" x14ac:dyDescent="0.35">
      <c r="B2001" s="172">
        <f t="shared" si="188"/>
        <v>1993</v>
      </c>
      <c r="C2001" s="173">
        <v>3</v>
      </c>
      <c r="D2001" s="173">
        <v>25</v>
      </c>
      <c r="E2001" s="174">
        <v>1</v>
      </c>
      <c r="F2001" s="3">
        <f t="shared" si="187"/>
        <v>32</v>
      </c>
      <c r="G2001" s="3">
        <f t="shared" si="183"/>
        <v>49.28</v>
      </c>
      <c r="H2001" s="3">
        <f t="shared" si="184"/>
        <v>51.980000000000004</v>
      </c>
      <c r="I2001" s="3">
        <f t="shared" si="185"/>
        <v>39.92</v>
      </c>
      <c r="J2001" s="3">
        <f t="shared" si="186"/>
        <v>42.08</v>
      </c>
      <c r="K2001" s="191">
        <v>0</v>
      </c>
      <c r="L2001" s="3">
        <v>9.6</v>
      </c>
      <c r="M2001" s="191">
        <v>11.1</v>
      </c>
      <c r="N2001" s="191">
        <v>4.4000000000000004</v>
      </c>
      <c r="O2001" s="191">
        <v>5.6</v>
      </c>
    </row>
    <row r="2002" spans="2:15" ht="17.25" x14ac:dyDescent="0.35">
      <c r="B2002" s="172">
        <f t="shared" si="188"/>
        <v>1994</v>
      </c>
      <c r="C2002" s="173">
        <v>3</v>
      </c>
      <c r="D2002" s="173">
        <v>25</v>
      </c>
      <c r="E2002" s="174">
        <v>2</v>
      </c>
      <c r="F2002" s="3">
        <f t="shared" si="187"/>
        <v>32</v>
      </c>
      <c r="G2002" s="3">
        <f t="shared" si="183"/>
        <v>47.84</v>
      </c>
      <c r="H2002" s="3">
        <f t="shared" si="184"/>
        <v>50</v>
      </c>
      <c r="I2002" s="3">
        <f t="shared" si="185"/>
        <v>41</v>
      </c>
      <c r="J2002" s="3">
        <f t="shared" si="186"/>
        <v>37.94</v>
      </c>
      <c r="K2002" s="191">
        <v>0</v>
      </c>
      <c r="L2002" s="3">
        <v>8.8000000000000007</v>
      </c>
      <c r="M2002" s="191">
        <v>10</v>
      </c>
      <c r="N2002" s="191">
        <v>5</v>
      </c>
      <c r="O2002" s="191">
        <v>3.3</v>
      </c>
    </row>
    <row r="2003" spans="2:15" ht="17.25" x14ac:dyDescent="0.35">
      <c r="B2003" s="172">
        <f t="shared" si="188"/>
        <v>1995</v>
      </c>
      <c r="C2003" s="173">
        <v>3</v>
      </c>
      <c r="D2003" s="173">
        <v>25</v>
      </c>
      <c r="E2003" s="174">
        <v>3</v>
      </c>
      <c r="F2003" s="3">
        <f t="shared" si="187"/>
        <v>33.799999999999997</v>
      </c>
      <c r="G2003" s="3">
        <f t="shared" si="183"/>
        <v>46.58</v>
      </c>
      <c r="H2003" s="3">
        <f t="shared" si="184"/>
        <v>48.92</v>
      </c>
      <c r="I2003" s="3">
        <f t="shared" si="185"/>
        <v>39.92</v>
      </c>
      <c r="J2003" s="3">
        <f t="shared" si="186"/>
        <v>32</v>
      </c>
      <c r="K2003" s="191">
        <v>1</v>
      </c>
      <c r="L2003" s="3">
        <v>8.1</v>
      </c>
      <c r="M2003" s="191">
        <v>9.4</v>
      </c>
      <c r="N2003" s="191">
        <v>4.4000000000000004</v>
      </c>
      <c r="O2003" s="191">
        <v>0</v>
      </c>
    </row>
    <row r="2004" spans="2:15" ht="17.25" x14ac:dyDescent="0.35">
      <c r="B2004" s="172">
        <f t="shared" si="188"/>
        <v>1996</v>
      </c>
      <c r="C2004" s="173">
        <v>3</v>
      </c>
      <c r="D2004" s="173">
        <v>25</v>
      </c>
      <c r="E2004" s="174">
        <v>4</v>
      </c>
      <c r="F2004" s="3">
        <f t="shared" si="187"/>
        <v>32</v>
      </c>
      <c r="G2004" s="3">
        <f t="shared" si="183"/>
        <v>44.78</v>
      </c>
      <c r="H2004" s="3">
        <f t="shared" si="184"/>
        <v>48.92</v>
      </c>
      <c r="I2004" s="3">
        <f t="shared" si="185"/>
        <v>39.92</v>
      </c>
      <c r="J2004" s="3">
        <f t="shared" si="186"/>
        <v>33.979999999999997</v>
      </c>
      <c r="K2004" s="191">
        <v>0</v>
      </c>
      <c r="L2004" s="3">
        <v>7.1</v>
      </c>
      <c r="M2004" s="191">
        <v>9.4</v>
      </c>
      <c r="N2004" s="191">
        <v>4.4000000000000004</v>
      </c>
      <c r="O2004" s="191">
        <v>1.1000000000000001</v>
      </c>
    </row>
    <row r="2005" spans="2:15" ht="17.25" x14ac:dyDescent="0.35">
      <c r="B2005" s="172">
        <f t="shared" si="188"/>
        <v>1997</v>
      </c>
      <c r="C2005" s="173">
        <v>3</v>
      </c>
      <c r="D2005" s="173">
        <v>25</v>
      </c>
      <c r="E2005" s="174">
        <v>5</v>
      </c>
      <c r="F2005" s="3">
        <f t="shared" si="187"/>
        <v>32</v>
      </c>
      <c r="G2005" s="3">
        <f t="shared" si="183"/>
        <v>44.6</v>
      </c>
      <c r="H2005" s="3">
        <f t="shared" si="184"/>
        <v>48.019999999999996</v>
      </c>
      <c r="I2005" s="3">
        <f t="shared" si="185"/>
        <v>39.92</v>
      </c>
      <c r="J2005" s="3">
        <f t="shared" si="186"/>
        <v>33.979999999999997</v>
      </c>
      <c r="K2005" s="191">
        <v>0</v>
      </c>
      <c r="L2005" s="3">
        <v>7</v>
      </c>
      <c r="M2005" s="191">
        <v>8.9</v>
      </c>
      <c r="N2005" s="191">
        <v>4.4000000000000004</v>
      </c>
      <c r="O2005" s="191">
        <v>1.1000000000000001</v>
      </c>
    </row>
    <row r="2006" spans="2:15" ht="17.25" x14ac:dyDescent="0.35">
      <c r="B2006" s="172">
        <f t="shared" si="188"/>
        <v>1998</v>
      </c>
      <c r="C2006" s="173">
        <v>3</v>
      </c>
      <c r="D2006" s="173">
        <v>25</v>
      </c>
      <c r="E2006" s="174">
        <v>6</v>
      </c>
      <c r="F2006" s="3">
        <f t="shared" si="187"/>
        <v>30.2</v>
      </c>
      <c r="G2006" s="3">
        <f t="shared" si="183"/>
        <v>44.24</v>
      </c>
      <c r="H2006" s="3">
        <f t="shared" si="184"/>
        <v>48.019999999999996</v>
      </c>
      <c r="I2006" s="3">
        <f t="shared" si="185"/>
        <v>41</v>
      </c>
      <c r="J2006" s="3">
        <f t="shared" si="186"/>
        <v>30.92</v>
      </c>
      <c r="K2006" s="191">
        <v>-1</v>
      </c>
      <c r="L2006" s="3">
        <v>6.8</v>
      </c>
      <c r="M2006" s="191">
        <v>8.9</v>
      </c>
      <c r="N2006" s="191">
        <v>5</v>
      </c>
      <c r="O2006" s="191">
        <v>-0.6</v>
      </c>
    </row>
    <row r="2007" spans="2:15" ht="17.25" x14ac:dyDescent="0.35">
      <c r="B2007" s="172">
        <f t="shared" si="188"/>
        <v>1999</v>
      </c>
      <c r="C2007" s="173">
        <v>3</v>
      </c>
      <c r="D2007" s="173">
        <v>25</v>
      </c>
      <c r="E2007" s="174">
        <v>7</v>
      </c>
      <c r="F2007" s="3">
        <f t="shared" si="187"/>
        <v>30.2</v>
      </c>
      <c r="G2007" s="3">
        <f t="shared" si="183"/>
        <v>47.84</v>
      </c>
      <c r="H2007" s="3">
        <f t="shared" si="184"/>
        <v>50</v>
      </c>
      <c r="I2007" s="3">
        <f t="shared" si="185"/>
        <v>41</v>
      </c>
      <c r="J2007" s="3">
        <f t="shared" si="186"/>
        <v>32</v>
      </c>
      <c r="K2007" s="191">
        <v>-1</v>
      </c>
      <c r="L2007" s="3">
        <v>8.8000000000000007</v>
      </c>
      <c r="M2007" s="191">
        <v>10</v>
      </c>
      <c r="N2007" s="191">
        <v>5</v>
      </c>
      <c r="O2007" s="191">
        <v>0</v>
      </c>
    </row>
    <row r="2008" spans="2:15" ht="17.25" x14ac:dyDescent="0.35">
      <c r="B2008" s="172">
        <f t="shared" si="188"/>
        <v>2000</v>
      </c>
      <c r="C2008" s="173">
        <v>3</v>
      </c>
      <c r="D2008" s="173">
        <v>25</v>
      </c>
      <c r="E2008" s="174">
        <v>8</v>
      </c>
      <c r="F2008" s="3">
        <f t="shared" si="187"/>
        <v>32</v>
      </c>
      <c r="G2008" s="3">
        <f t="shared" si="183"/>
        <v>54.68</v>
      </c>
      <c r="H2008" s="3">
        <f t="shared" si="184"/>
        <v>55.94</v>
      </c>
      <c r="I2008" s="3">
        <f t="shared" si="185"/>
        <v>42.980000000000004</v>
      </c>
      <c r="J2008" s="3">
        <f t="shared" si="186"/>
        <v>44.06</v>
      </c>
      <c r="K2008" s="191">
        <v>0</v>
      </c>
      <c r="L2008" s="3">
        <v>12.6</v>
      </c>
      <c r="M2008" s="191">
        <v>13.3</v>
      </c>
      <c r="N2008" s="191">
        <v>6.1</v>
      </c>
      <c r="O2008" s="191">
        <v>6.7</v>
      </c>
    </row>
    <row r="2009" spans="2:15" ht="17.25" x14ac:dyDescent="0.35">
      <c r="B2009" s="172">
        <f t="shared" si="188"/>
        <v>2001</v>
      </c>
      <c r="C2009" s="173">
        <v>3</v>
      </c>
      <c r="D2009" s="173">
        <v>25</v>
      </c>
      <c r="E2009" s="174">
        <v>9</v>
      </c>
      <c r="F2009" s="3">
        <f t="shared" si="187"/>
        <v>39.200000000000003</v>
      </c>
      <c r="G2009" s="3">
        <f t="shared" ref="G2009:G2072" si="189">(9/5)*L2009+32</f>
        <v>60.08</v>
      </c>
      <c r="H2009" s="3">
        <f t="shared" ref="H2009:H2072" si="190">(9/5)*M2009+32</f>
        <v>59</v>
      </c>
      <c r="I2009" s="3">
        <f t="shared" ref="I2009:I2072" si="191">(9/5)*N2009+32</f>
        <v>44.06</v>
      </c>
      <c r="J2009" s="3">
        <f t="shared" ref="J2009:J2072" si="192">(9/5)*O2009+32</f>
        <v>51.08</v>
      </c>
      <c r="K2009" s="191">
        <v>4</v>
      </c>
      <c r="L2009" s="3">
        <v>15.6</v>
      </c>
      <c r="M2009" s="191">
        <v>15</v>
      </c>
      <c r="N2009" s="191">
        <v>6.7</v>
      </c>
      <c r="O2009" s="191">
        <v>10.6</v>
      </c>
    </row>
    <row r="2010" spans="2:15" ht="17.25" x14ac:dyDescent="0.35">
      <c r="B2010" s="172">
        <f t="shared" si="188"/>
        <v>2002</v>
      </c>
      <c r="C2010" s="173">
        <v>3</v>
      </c>
      <c r="D2010" s="173">
        <v>25</v>
      </c>
      <c r="E2010" s="174">
        <v>10</v>
      </c>
      <c r="F2010" s="3">
        <f t="shared" si="187"/>
        <v>39.200000000000003</v>
      </c>
      <c r="G2010" s="3">
        <f t="shared" si="189"/>
        <v>61.34</v>
      </c>
      <c r="H2010" s="3">
        <f t="shared" si="190"/>
        <v>62.96</v>
      </c>
      <c r="I2010" s="3">
        <f t="shared" si="191"/>
        <v>44.96</v>
      </c>
      <c r="J2010" s="3">
        <f t="shared" si="192"/>
        <v>53.96</v>
      </c>
      <c r="K2010" s="191">
        <v>4</v>
      </c>
      <c r="L2010" s="3">
        <v>16.3</v>
      </c>
      <c r="M2010" s="191">
        <v>17.2</v>
      </c>
      <c r="N2010" s="191">
        <v>7.2</v>
      </c>
      <c r="O2010" s="191">
        <v>12.2</v>
      </c>
    </row>
    <row r="2011" spans="2:15" ht="17.25" x14ac:dyDescent="0.35">
      <c r="B2011" s="172">
        <f t="shared" si="188"/>
        <v>2003</v>
      </c>
      <c r="C2011" s="173">
        <v>3</v>
      </c>
      <c r="D2011" s="173">
        <v>25</v>
      </c>
      <c r="E2011" s="174">
        <v>11</v>
      </c>
      <c r="F2011" s="3">
        <f t="shared" si="187"/>
        <v>39.200000000000003</v>
      </c>
      <c r="G2011" s="3">
        <f t="shared" si="189"/>
        <v>62.96</v>
      </c>
      <c r="H2011" s="3">
        <f t="shared" si="190"/>
        <v>64.94</v>
      </c>
      <c r="I2011" s="3">
        <f t="shared" si="191"/>
        <v>46.94</v>
      </c>
      <c r="J2011" s="3">
        <f t="shared" si="192"/>
        <v>57.019999999999996</v>
      </c>
      <c r="K2011" s="191">
        <v>4</v>
      </c>
      <c r="L2011" s="3">
        <v>17.2</v>
      </c>
      <c r="M2011" s="191">
        <v>18.3</v>
      </c>
      <c r="N2011" s="191">
        <v>8.3000000000000007</v>
      </c>
      <c r="O2011" s="191">
        <v>13.9</v>
      </c>
    </row>
    <row r="2012" spans="2:15" ht="17.25" x14ac:dyDescent="0.35">
      <c r="B2012" s="172">
        <f t="shared" si="188"/>
        <v>2004</v>
      </c>
      <c r="C2012" s="173">
        <v>3</v>
      </c>
      <c r="D2012" s="173">
        <v>25</v>
      </c>
      <c r="E2012" s="174">
        <v>12</v>
      </c>
      <c r="F2012" s="3">
        <f t="shared" si="187"/>
        <v>39.200000000000003</v>
      </c>
      <c r="G2012" s="3">
        <f t="shared" si="189"/>
        <v>71.78</v>
      </c>
      <c r="H2012" s="3">
        <f t="shared" si="190"/>
        <v>68</v>
      </c>
      <c r="I2012" s="3">
        <f t="shared" si="191"/>
        <v>48.92</v>
      </c>
      <c r="J2012" s="3">
        <f t="shared" si="192"/>
        <v>62.96</v>
      </c>
      <c r="K2012" s="191">
        <v>4</v>
      </c>
      <c r="L2012" s="3">
        <v>22.1</v>
      </c>
      <c r="M2012" s="191">
        <v>20</v>
      </c>
      <c r="N2012" s="191">
        <v>9.4</v>
      </c>
      <c r="O2012" s="191">
        <v>17.2</v>
      </c>
    </row>
    <row r="2013" spans="2:15" ht="17.25" x14ac:dyDescent="0.35">
      <c r="B2013" s="172">
        <f t="shared" si="188"/>
        <v>2005</v>
      </c>
      <c r="C2013" s="173">
        <v>3</v>
      </c>
      <c r="D2013" s="173">
        <v>25</v>
      </c>
      <c r="E2013" s="174">
        <v>13</v>
      </c>
      <c r="F2013" s="3">
        <f t="shared" si="187"/>
        <v>39.200000000000003</v>
      </c>
      <c r="G2013" s="3">
        <f t="shared" si="189"/>
        <v>75.2</v>
      </c>
      <c r="H2013" s="3">
        <f t="shared" si="190"/>
        <v>69.98</v>
      </c>
      <c r="I2013" s="3">
        <f t="shared" si="191"/>
        <v>50</v>
      </c>
      <c r="J2013" s="3">
        <f t="shared" si="192"/>
        <v>64.039999999999992</v>
      </c>
      <c r="K2013" s="191">
        <v>4</v>
      </c>
      <c r="L2013" s="3">
        <v>24</v>
      </c>
      <c r="M2013" s="191">
        <v>21.1</v>
      </c>
      <c r="N2013" s="191">
        <v>10</v>
      </c>
      <c r="O2013" s="191">
        <v>17.8</v>
      </c>
    </row>
    <row r="2014" spans="2:15" ht="17.25" x14ac:dyDescent="0.35">
      <c r="B2014" s="172">
        <f t="shared" si="188"/>
        <v>2006</v>
      </c>
      <c r="C2014" s="173">
        <v>3</v>
      </c>
      <c r="D2014" s="173">
        <v>25</v>
      </c>
      <c r="E2014" s="174">
        <v>14</v>
      </c>
      <c r="F2014" s="3">
        <f t="shared" si="187"/>
        <v>41</v>
      </c>
      <c r="G2014" s="3">
        <f t="shared" si="189"/>
        <v>76.460000000000008</v>
      </c>
      <c r="H2014" s="3">
        <f t="shared" si="190"/>
        <v>71.06</v>
      </c>
      <c r="I2014" s="3">
        <f t="shared" si="191"/>
        <v>51.980000000000004</v>
      </c>
      <c r="J2014" s="3">
        <f t="shared" si="192"/>
        <v>68</v>
      </c>
      <c r="K2014" s="191">
        <v>5</v>
      </c>
      <c r="L2014" s="3">
        <v>24.7</v>
      </c>
      <c r="M2014" s="191">
        <v>21.7</v>
      </c>
      <c r="N2014" s="191">
        <v>11.1</v>
      </c>
      <c r="O2014" s="191">
        <v>20</v>
      </c>
    </row>
    <row r="2015" spans="2:15" ht="17.25" x14ac:dyDescent="0.35">
      <c r="B2015" s="172">
        <f t="shared" si="188"/>
        <v>2007</v>
      </c>
      <c r="C2015" s="173">
        <v>3</v>
      </c>
      <c r="D2015" s="173">
        <v>25</v>
      </c>
      <c r="E2015" s="174">
        <v>15</v>
      </c>
      <c r="F2015" s="3">
        <f t="shared" si="187"/>
        <v>42.8</v>
      </c>
      <c r="G2015" s="3">
        <f t="shared" si="189"/>
        <v>77.72</v>
      </c>
      <c r="H2015" s="3">
        <f t="shared" si="190"/>
        <v>68</v>
      </c>
      <c r="I2015" s="3">
        <f t="shared" si="191"/>
        <v>51.980000000000004</v>
      </c>
      <c r="J2015" s="3">
        <f t="shared" si="192"/>
        <v>66.02</v>
      </c>
      <c r="K2015" s="191">
        <v>6</v>
      </c>
      <c r="L2015" s="3">
        <v>25.4</v>
      </c>
      <c r="M2015" s="191">
        <v>20</v>
      </c>
      <c r="N2015" s="191">
        <v>11.1</v>
      </c>
      <c r="O2015" s="191">
        <v>18.899999999999999</v>
      </c>
    </row>
    <row r="2016" spans="2:15" ht="17.25" x14ac:dyDescent="0.35">
      <c r="B2016" s="172">
        <f t="shared" si="188"/>
        <v>2008</v>
      </c>
      <c r="C2016" s="173">
        <v>3</v>
      </c>
      <c r="D2016" s="173">
        <v>25</v>
      </c>
      <c r="E2016" s="174">
        <v>16</v>
      </c>
      <c r="F2016" s="3">
        <f t="shared" si="187"/>
        <v>42.8</v>
      </c>
      <c r="G2016" s="3">
        <f t="shared" si="189"/>
        <v>77</v>
      </c>
      <c r="H2016" s="3">
        <f t="shared" si="190"/>
        <v>71.06</v>
      </c>
      <c r="I2016" s="3">
        <f t="shared" si="191"/>
        <v>51.980000000000004</v>
      </c>
      <c r="J2016" s="3">
        <f t="shared" si="192"/>
        <v>66.92</v>
      </c>
      <c r="K2016" s="191">
        <v>6</v>
      </c>
      <c r="L2016" s="3">
        <v>25</v>
      </c>
      <c r="M2016" s="191">
        <v>21.7</v>
      </c>
      <c r="N2016" s="191">
        <v>11.1</v>
      </c>
      <c r="O2016" s="191">
        <v>19.399999999999999</v>
      </c>
    </row>
    <row r="2017" spans="2:15" ht="17.25" x14ac:dyDescent="0.35">
      <c r="B2017" s="172">
        <f t="shared" si="188"/>
        <v>2009</v>
      </c>
      <c r="C2017" s="173">
        <v>3</v>
      </c>
      <c r="D2017" s="173">
        <v>25</v>
      </c>
      <c r="E2017" s="174">
        <v>17</v>
      </c>
      <c r="F2017" s="3">
        <f t="shared" si="187"/>
        <v>44.6</v>
      </c>
      <c r="G2017" s="3">
        <f t="shared" si="189"/>
        <v>75.38</v>
      </c>
      <c r="H2017" s="3">
        <f t="shared" si="190"/>
        <v>69.080000000000013</v>
      </c>
      <c r="I2017" s="3">
        <f t="shared" si="191"/>
        <v>48.92</v>
      </c>
      <c r="J2017" s="3">
        <f t="shared" si="192"/>
        <v>68</v>
      </c>
      <c r="K2017" s="191">
        <v>7</v>
      </c>
      <c r="L2017" s="3">
        <v>24.1</v>
      </c>
      <c r="M2017" s="191">
        <v>20.6</v>
      </c>
      <c r="N2017" s="191">
        <v>9.4</v>
      </c>
      <c r="O2017" s="191">
        <v>20</v>
      </c>
    </row>
    <row r="2018" spans="2:15" ht="17.25" x14ac:dyDescent="0.35">
      <c r="B2018" s="172">
        <f t="shared" si="188"/>
        <v>2010</v>
      </c>
      <c r="C2018" s="173">
        <v>3</v>
      </c>
      <c r="D2018" s="173">
        <v>25</v>
      </c>
      <c r="E2018" s="174">
        <v>18</v>
      </c>
      <c r="F2018" s="3">
        <f t="shared" si="187"/>
        <v>44.6</v>
      </c>
      <c r="G2018" s="3">
        <f t="shared" si="189"/>
        <v>71.960000000000008</v>
      </c>
      <c r="H2018" s="3">
        <f t="shared" si="190"/>
        <v>66.92</v>
      </c>
      <c r="I2018" s="3">
        <f t="shared" si="191"/>
        <v>44.06</v>
      </c>
      <c r="J2018" s="3">
        <f t="shared" si="192"/>
        <v>64.039999999999992</v>
      </c>
      <c r="K2018" s="191">
        <v>7</v>
      </c>
      <c r="L2018" s="3">
        <v>22.2</v>
      </c>
      <c r="M2018" s="191">
        <v>19.399999999999999</v>
      </c>
      <c r="N2018" s="191">
        <v>6.7</v>
      </c>
      <c r="O2018" s="191">
        <v>17.8</v>
      </c>
    </row>
    <row r="2019" spans="2:15" ht="17.25" x14ac:dyDescent="0.35">
      <c r="B2019" s="172">
        <f t="shared" si="188"/>
        <v>2011</v>
      </c>
      <c r="C2019" s="173">
        <v>3</v>
      </c>
      <c r="D2019" s="173">
        <v>25</v>
      </c>
      <c r="E2019" s="174">
        <v>19</v>
      </c>
      <c r="F2019" s="3">
        <f t="shared" si="187"/>
        <v>41</v>
      </c>
      <c r="G2019" s="3">
        <f t="shared" si="189"/>
        <v>64.94</v>
      </c>
      <c r="H2019" s="3">
        <f t="shared" si="190"/>
        <v>66.02</v>
      </c>
      <c r="I2019" s="3">
        <f t="shared" si="191"/>
        <v>46.04</v>
      </c>
      <c r="J2019" s="3">
        <f t="shared" si="192"/>
        <v>59</v>
      </c>
      <c r="K2019" s="191">
        <v>5</v>
      </c>
      <c r="L2019" s="3">
        <v>18.3</v>
      </c>
      <c r="M2019" s="191">
        <v>18.899999999999999</v>
      </c>
      <c r="N2019" s="191">
        <v>7.8</v>
      </c>
      <c r="O2019" s="191">
        <v>15</v>
      </c>
    </row>
    <row r="2020" spans="2:15" ht="17.25" x14ac:dyDescent="0.35">
      <c r="B2020" s="172">
        <f t="shared" si="188"/>
        <v>2012</v>
      </c>
      <c r="C2020" s="173">
        <v>3</v>
      </c>
      <c r="D2020" s="173">
        <v>25</v>
      </c>
      <c r="E2020" s="174">
        <v>20</v>
      </c>
      <c r="F2020" s="3">
        <f t="shared" si="187"/>
        <v>39.200000000000003</v>
      </c>
      <c r="G2020" s="3">
        <f t="shared" si="189"/>
        <v>66.92</v>
      </c>
      <c r="H2020" s="3">
        <f t="shared" si="190"/>
        <v>64.039999999999992</v>
      </c>
      <c r="I2020" s="3">
        <f t="shared" si="191"/>
        <v>46.04</v>
      </c>
      <c r="J2020" s="3">
        <f t="shared" si="192"/>
        <v>53.96</v>
      </c>
      <c r="K2020" s="191">
        <v>4</v>
      </c>
      <c r="L2020" s="3">
        <v>19.399999999999999</v>
      </c>
      <c r="M2020" s="191">
        <v>17.8</v>
      </c>
      <c r="N2020" s="191">
        <v>7.8</v>
      </c>
      <c r="O2020" s="191">
        <v>12.2</v>
      </c>
    </row>
    <row r="2021" spans="2:15" ht="17.25" x14ac:dyDescent="0.35">
      <c r="B2021" s="172">
        <f t="shared" si="188"/>
        <v>2013</v>
      </c>
      <c r="C2021" s="173">
        <v>3</v>
      </c>
      <c r="D2021" s="173">
        <v>25</v>
      </c>
      <c r="E2021" s="174">
        <v>21</v>
      </c>
      <c r="F2021" s="3">
        <f t="shared" si="187"/>
        <v>39.200000000000003</v>
      </c>
      <c r="G2021" s="3">
        <f t="shared" si="189"/>
        <v>58.1</v>
      </c>
      <c r="H2021" s="3">
        <f t="shared" si="190"/>
        <v>64.94</v>
      </c>
      <c r="I2021" s="3">
        <f t="shared" si="191"/>
        <v>44.06</v>
      </c>
      <c r="J2021" s="3">
        <f t="shared" si="192"/>
        <v>51.980000000000004</v>
      </c>
      <c r="K2021" s="191">
        <v>4</v>
      </c>
      <c r="L2021" s="3">
        <v>14.5</v>
      </c>
      <c r="M2021" s="191">
        <v>18.3</v>
      </c>
      <c r="N2021" s="191">
        <v>6.7</v>
      </c>
      <c r="O2021" s="191">
        <v>11.1</v>
      </c>
    </row>
    <row r="2022" spans="2:15" ht="17.25" x14ac:dyDescent="0.35">
      <c r="B2022" s="172">
        <f t="shared" si="188"/>
        <v>2014</v>
      </c>
      <c r="C2022" s="173">
        <v>3</v>
      </c>
      <c r="D2022" s="173">
        <v>25</v>
      </c>
      <c r="E2022" s="174">
        <v>22</v>
      </c>
      <c r="F2022" s="3">
        <f t="shared" si="187"/>
        <v>39.200000000000003</v>
      </c>
      <c r="G2022" s="3">
        <f t="shared" si="189"/>
        <v>58.28</v>
      </c>
      <c r="H2022" s="3">
        <f t="shared" si="190"/>
        <v>64.039999999999992</v>
      </c>
      <c r="I2022" s="3">
        <f t="shared" si="191"/>
        <v>44.96</v>
      </c>
      <c r="J2022" s="3">
        <f t="shared" si="192"/>
        <v>51.08</v>
      </c>
      <c r="K2022" s="191">
        <v>4</v>
      </c>
      <c r="L2022" s="3">
        <v>14.6</v>
      </c>
      <c r="M2022" s="191">
        <v>17.8</v>
      </c>
      <c r="N2022" s="191">
        <v>7.2</v>
      </c>
      <c r="O2022" s="191">
        <v>10.6</v>
      </c>
    </row>
    <row r="2023" spans="2:15" ht="17.25" x14ac:dyDescent="0.35">
      <c r="B2023" s="172">
        <f t="shared" si="188"/>
        <v>2015</v>
      </c>
      <c r="C2023" s="173">
        <v>3</v>
      </c>
      <c r="D2023" s="173">
        <v>25</v>
      </c>
      <c r="E2023" s="174">
        <v>23</v>
      </c>
      <c r="F2023" s="3">
        <f t="shared" si="187"/>
        <v>39.200000000000003</v>
      </c>
      <c r="G2023" s="3">
        <f t="shared" si="189"/>
        <v>53.06</v>
      </c>
      <c r="H2023" s="3">
        <f t="shared" si="190"/>
        <v>62.96</v>
      </c>
      <c r="I2023" s="3">
        <f t="shared" si="191"/>
        <v>42.980000000000004</v>
      </c>
      <c r="J2023" s="3">
        <f t="shared" si="192"/>
        <v>46.94</v>
      </c>
      <c r="K2023" s="191">
        <v>4</v>
      </c>
      <c r="L2023" s="3">
        <v>11.7</v>
      </c>
      <c r="M2023" s="191">
        <v>17.2</v>
      </c>
      <c r="N2023" s="191">
        <v>6.1</v>
      </c>
      <c r="O2023" s="191">
        <v>8.3000000000000007</v>
      </c>
    </row>
    <row r="2024" spans="2:15" ht="17.25" x14ac:dyDescent="0.35">
      <c r="B2024" s="172">
        <f t="shared" si="188"/>
        <v>2016</v>
      </c>
      <c r="C2024" s="173">
        <v>3</v>
      </c>
      <c r="D2024" s="173">
        <v>25</v>
      </c>
      <c r="E2024" s="174">
        <v>24</v>
      </c>
      <c r="F2024" s="3">
        <f t="shared" si="187"/>
        <v>39.200000000000003</v>
      </c>
      <c r="G2024" s="3">
        <f t="shared" si="189"/>
        <v>49.64</v>
      </c>
      <c r="H2024" s="3">
        <f t="shared" si="190"/>
        <v>57.92</v>
      </c>
      <c r="I2024" s="3">
        <f t="shared" si="191"/>
        <v>42.08</v>
      </c>
      <c r="J2024" s="3">
        <f t="shared" si="192"/>
        <v>46.94</v>
      </c>
      <c r="K2024" s="191">
        <v>4</v>
      </c>
      <c r="L2024" s="3">
        <v>9.8000000000000007</v>
      </c>
      <c r="M2024" s="191">
        <v>14.4</v>
      </c>
      <c r="N2024" s="191">
        <v>5.6</v>
      </c>
      <c r="O2024" s="191">
        <v>8.3000000000000007</v>
      </c>
    </row>
    <row r="2025" spans="2:15" ht="17.25" x14ac:dyDescent="0.35">
      <c r="B2025" s="172">
        <f t="shared" si="188"/>
        <v>2017</v>
      </c>
      <c r="C2025" s="173">
        <v>3</v>
      </c>
      <c r="D2025" s="173">
        <v>26</v>
      </c>
      <c r="E2025" s="174">
        <v>1</v>
      </c>
      <c r="F2025" s="3">
        <f t="shared" si="187"/>
        <v>39.200000000000003</v>
      </c>
      <c r="G2025" s="3">
        <f t="shared" si="189"/>
        <v>49.82</v>
      </c>
      <c r="H2025" s="3">
        <f t="shared" si="190"/>
        <v>53.06</v>
      </c>
      <c r="I2025" s="3">
        <f t="shared" si="191"/>
        <v>39.92</v>
      </c>
      <c r="J2025" s="3">
        <f t="shared" si="192"/>
        <v>42.980000000000004</v>
      </c>
      <c r="K2025" s="191">
        <v>4</v>
      </c>
      <c r="L2025" s="3">
        <v>9.9</v>
      </c>
      <c r="M2025" s="191">
        <v>11.7</v>
      </c>
      <c r="N2025" s="191">
        <v>4.4000000000000004</v>
      </c>
      <c r="O2025" s="191">
        <v>6.1</v>
      </c>
    </row>
    <row r="2026" spans="2:15" ht="17.25" x14ac:dyDescent="0.35">
      <c r="B2026" s="172">
        <f t="shared" si="188"/>
        <v>2018</v>
      </c>
      <c r="C2026" s="173">
        <v>3</v>
      </c>
      <c r="D2026" s="173">
        <v>26</v>
      </c>
      <c r="E2026" s="174">
        <v>2</v>
      </c>
      <c r="F2026" s="3">
        <f t="shared" si="187"/>
        <v>39.200000000000003</v>
      </c>
      <c r="G2026" s="3">
        <f t="shared" si="189"/>
        <v>48.379999999999995</v>
      </c>
      <c r="H2026" s="3">
        <f t="shared" si="190"/>
        <v>51.980000000000004</v>
      </c>
      <c r="I2026" s="3">
        <f t="shared" si="191"/>
        <v>39.019999999999996</v>
      </c>
      <c r="J2026" s="3">
        <f t="shared" si="192"/>
        <v>37.04</v>
      </c>
      <c r="K2026" s="191">
        <v>4</v>
      </c>
      <c r="L2026" s="3">
        <v>9.1</v>
      </c>
      <c r="M2026" s="191">
        <v>11.1</v>
      </c>
      <c r="N2026" s="191">
        <v>3.9</v>
      </c>
      <c r="O2026" s="191">
        <v>2.8</v>
      </c>
    </row>
    <row r="2027" spans="2:15" ht="17.25" x14ac:dyDescent="0.35">
      <c r="B2027" s="172">
        <f t="shared" si="188"/>
        <v>2019</v>
      </c>
      <c r="C2027" s="173">
        <v>3</v>
      </c>
      <c r="D2027" s="173">
        <v>26</v>
      </c>
      <c r="E2027" s="174">
        <v>3</v>
      </c>
      <c r="F2027" s="3">
        <f t="shared" si="187"/>
        <v>42.8</v>
      </c>
      <c r="G2027" s="3">
        <f t="shared" si="189"/>
        <v>46.76</v>
      </c>
      <c r="H2027" s="3">
        <f t="shared" si="190"/>
        <v>51.980000000000004</v>
      </c>
      <c r="I2027" s="3">
        <f t="shared" si="191"/>
        <v>39.019999999999996</v>
      </c>
      <c r="J2027" s="3">
        <f t="shared" si="192"/>
        <v>41</v>
      </c>
      <c r="K2027" s="191">
        <v>6</v>
      </c>
      <c r="L2027" s="3">
        <v>8.1999999999999993</v>
      </c>
      <c r="M2027" s="191">
        <v>11.1</v>
      </c>
      <c r="N2027" s="191">
        <v>3.9</v>
      </c>
      <c r="O2027" s="191">
        <v>5</v>
      </c>
    </row>
    <row r="2028" spans="2:15" ht="17.25" x14ac:dyDescent="0.35">
      <c r="B2028" s="172">
        <f t="shared" si="188"/>
        <v>2020</v>
      </c>
      <c r="C2028" s="173">
        <v>3</v>
      </c>
      <c r="D2028" s="173">
        <v>26</v>
      </c>
      <c r="E2028" s="174">
        <v>4</v>
      </c>
      <c r="F2028" s="3">
        <f t="shared" si="187"/>
        <v>42.8</v>
      </c>
      <c r="G2028" s="3">
        <f t="shared" si="189"/>
        <v>43.34</v>
      </c>
      <c r="H2028" s="3">
        <f t="shared" si="190"/>
        <v>51.980000000000004</v>
      </c>
      <c r="I2028" s="3">
        <f t="shared" si="191"/>
        <v>35.96</v>
      </c>
      <c r="J2028" s="3">
        <f t="shared" si="192"/>
        <v>33.979999999999997</v>
      </c>
      <c r="K2028" s="191">
        <v>6</v>
      </c>
      <c r="L2028" s="3">
        <v>6.3</v>
      </c>
      <c r="M2028" s="191">
        <v>11.1</v>
      </c>
      <c r="N2028" s="191">
        <v>2.2000000000000002</v>
      </c>
      <c r="O2028" s="191">
        <v>1.1000000000000001</v>
      </c>
    </row>
    <row r="2029" spans="2:15" ht="17.25" x14ac:dyDescent="0.35">
      <c r="B2029" s="172">
        <f t="shared" si="188"/>
        <v>2021</v>
      </c>
      <c r="C2029" s="173">
        <v>3</v>
      </c>
      <c r="D2029" s="173">
        <v>26</v>
      </c>
      <c r="E2029" s="174">
        <v>5</v>
      </c>
      <c r="F2029" s="3">
        <f t="shared" si="187"/>
        <v>37.4</v>
      </c>
      <c r="G2029" s="3">
        <f t="shared" si="189"/>
        <v>41.72</v>
      </c>
      <c r="H2029" s="3">
        <f t="shared" si="190"/>
        <v>51.980000000000004</v>
      </c>
      <c r="I2029" s="3">
        <f t="shared" si="191"/>
        <v>33.979999999999997</v>
      </c>
      <c r="J2029" s="3">
        <f t="shared" si="192"/>
        <v>33.08</v>
      </c>
      <c r="K2029" s="191">
        <v>3</v>
      </c>
      <c r="L2029" s="3">
        <v>5.4</v>
      </c>
      <c r="M2029" s="191">
        <v>11.1</v>
      </c>
      <c r="N2029" s="191">
        <v>1.1000000000000001</v>
      </c>
      <c r="O2029" s="191">
        <v>0.6</v>
      </c>
    </row>
    <row r="2030" spans="2:15" ht="17.25" x14ac:dyDescent="0.35">
      <c r="B2030" s="172">
        <f t="shared" si="188"/>
        <v>2022</v>
      </c>
      <c r="C2030" s="173">
        <v>3</v>
      </c>
      <c r="D2030" s="173">
        <v>26</v>
      </c>
      <c r="E2030" s="174">
        <v>6</v>
      </c>
      <c r="F2030" s="3">
        <f t="shared" si="187"/>
        <v>37.4</v>
      </c>
      <c r="G2030" s="3">
        <f t="shared" si="189"/>
        <v>41.54</v>
      </c>
      <c r="H2030" s="3">
        <f t="shared" si="190"/>
        <v>51.08</v>
      </c>
      <c r="I2030" s="3">
        <f t="shared" si="191"/>
        <v>33.08</v>
      </c>
      <c r="J2030" s="3">
        <f t="shared" si="192"/>
        <v>33.979999999999997</v>
      </c>
      <c r="K2030" s="191">
        <v>3</v>
      </c>
      <c r="L2030" s="3">
        <v>5.3</v>
      </c>
      <c r="M2030" s="191">
        <v>10.6</v>
      </c>
      <c r="N2030" s="191">
        <v>0.6</v>
      </c>
      <c r="O2030" s="191">
        <v>1.1000000000000001</v>
      </c>
    </row>
    <row r="2031" spans="2:15" ht="17.25" x14ac:dyDescent="0.35">
      <c r="B2031" s="172">
        <f t="shared" si="188"/>
        <v>2023</v>
      </c>
      <c r="C2031" s="173">
        <v>3</v>
      </c>
      <c r="D2031" s="173">
        <v>26</v>
      </c>
      <c r="E2031" s="174">
        <v>7</v>
      </c>
      <c r="F2031" s="3">
        <f t="shared" si="187"/>
        <v>41</v>
      </c>
      <c r="G2031" s="3">
        <f t="shared" si="189"/>
        <v>43.879999999999995</v>
      </c>
      <c r="H2031" s="3">
        <f t="shared" si="190"/>
        <v>53.06</v>
      </c>
      <c r="I2031" s="3">
        <f t="shared" si="191"/>
        <v>35.96</v>
      </c>
      <c r="J2031" s="3">
        <f t="shared" si="192"/>
        <v>39.019999999999996</v>
      </c>
      <c r="K2031" s="191">
        <v>5</v>
      </c>
      <c r="L2031" s="3">
        <v>6.6</v>
      </c>
      <c r="M2031" s="191">
        <v>11.7</v>
      </c>
      <c r="N2031" s="191">
        <v>2.2000000000000002</v>
      </c>
      <c r="O2031" s="191">
        <v>3.9</v>
      </c>
    </row>
    <row r="2032" spans="2:15" ht="17.25" x14ac:dyDescent="0.35">
      <c r="B2032" s="172">
        <f t="shared" si="188"/>
        <v>2024</v>
      </c>
      <c r="C2032" s="173">
        <v>3</v>
      </c>
      <c r="D2032" s="173">
        <v>26</v>
      </c>
      <c r="E2032" s="174">
        <v>8</v>
      </c>
      <c r="F2032" s="3">
        <f t="shared" si="187"/>
        <v>51.8</v>
      </c>
      <c r="G2032" s="3">
        <f t="shared" si="189"/>
        <v>49.46</v>
      </c>
      <c r="H2032" s="3">
        <f t="shared" si="190"/>
        <v>55.94</v>
      </c>
      <c r="I2032" s="3">
        <f t="shared" si="191"/>
        <v>42.08</v>
      </c>
      <c r="J2032" s="3">
        <f t="shared" si="192"/>
        <v>46.04</v>
      </c>
      <c r="K2032" s="191">
        <v>11</v>
      </c>
      <c r="L2032" s="3">
        <v>9.6999999999999993</v>
      </c>
      <c r="M2032" s="191">
        <v>13.3</v>
      </c>
      <c r="N2032" s="191">
        <v>5.6</v>
      </c>
      <c r="O2032" s="191">
        <v>7.8</v>
      </c>
    </row>
    <row r="2033" spans="2:15" ht="17.25" x14ac:dyDescent="0.35">
      <c r="B2033" s="172">
        <f t="shared" si="188"/>
        <v>2025</v>
      </c>
      <c r="C2033" s="173">
        <v>3</v>
      </c>
      <c r="D2033" s="173">
        <v>26</v>
      </c>
      <c r="E2033" s="174">
        <v>9</v>
      </c>
      <c r="F2033" s="3">
        <f t="shared" si="187"/>
        <v>53.6</v>
      </c>
      <c r="G2033" s="3">
        <f t="shared" si="189"/>
        <v>53.24</v>
      </c>
      <c r="H2033" s="3">
        <f t="shared" si="190"/>
        <v>55.94</v>
      </c>
      <c r="I2033" s="3">
        <f t="shared" si="191"/>
        <v>46.94</v>
      </c>
      <c r="J2033" s="3">
        <f t="shared" si="192"/>
        <v>51.08</v>
      </c>
      <c r="K2033" s="191">
        <v>12</v>
      </c>
      <c r="L2033" s="3">
        <v>11.8</v>
      </c>
      <c r="M2033" s="191">
        <v>13.3</v>
      </c>
      <c r="N2033" s="191">
        <v>8.3000000000000007</v>
      </c>
      <c r="O2033" s="191">
        <v>10.6</v>
      </c>
    </row>
    <row r="2034" spans="2:15" ht="17.25" x14ac:dyDescent="0.35">
      <c r="B2034" s="172">
        <f t="shared" si="188"/>
        <v>2026</v>
      </c>
      <c r="C2034" s="173">
        <v>3</v>
      </c>
      <c r="D2034" s="173">
        <v>26</v>
      </c>
      <c r="E2034" s="174">
        <v>10</v>
      </c>
      <c r="F2034" s="3">
        <f t="shared" si="187"/>
        <v>55.58</v>
      </c>
      <c r="G2034" s="3">
        <f t="shared" si="189"/>
        <v>60.620000000000005</v>
      </c>
      <c r="H2034" s="3">
        <f t="shared" si="190"/>
        <v>60.08</v>
      </c>
      <c r="I2034" s="3">
        <f t="shared" si="191"/>
        <v>48.92</v>
      </c>
      <c r="J2034" s="3">
        <f t="shared" si="192"/>
        <v>57.92</v>
      </c>
      <c r="K2034" s="191">
        <v>13.1</v>
      </c>
      <c r="L2034" s="3">
        <v>15.9</v>
      </c>
      <c r="M2034" s="191">
        <v>15.6</v>
      </c>
      <c r="N2034" s="191">
        <v>9.4</v>
      </c>
      <c r="O2034" s="191">
        <v>14.4</v>
      </c>
    </row>
    <row r="2035" spans="2:15" ht="17.25" x14ac:dyDescent="0.35">
      <c r="B2035" s="172">
        <f t="shared" si="188"/>
        <v>2027</v>
      </c>
      <c r="C2035" s="173">
        <v>3</v>
      </c>
      <c r="D2035" s="173">
        <v>26</v>
      </c>
      <c r="E2035" s="174">
        <v>11</v>
      </c>
      <c r="F2035" s="3">
        <f t="shared" si="187"/>
        <v>57.2</v>
      </c>
      <c r="G2035" s="3">
        <f t="shared" si="189"/>
        <v>66.2</v>
      </c>
      <c r="H2035" s="3">
        <f t="shared" si="190"/>
        <v>62.06</v>
      </c>
      <c r="I2035" s="3">
        <f t="shared" si="191"/>
        <v>51.980000000000004</v>
      </c>
      <c r="J2035" s="3">
        <f t="shared" si="192"/>
        <v>59</v>
      </c>
      <c r="K2035" s="191">
        <v>14</v>
      </c>
      <c r="L2035" s="3">
        <v>19</v>
      </c>
      <c r="M2035" s="191">
        <v>16.7</v>
      </c>
      <c r="N2035" s="191">
        <v>11.1</v>
      </c>
      <c r="O2035" s="191">
        <v>15</v>
      </c>
    </row>
    <row r="2036" spans="2:15" ht="17.25" x14ac:dyDescent="0.35">
      <c r="B2036" s="172">
        <f t="shared" si="188"/>
        <v>2028</v>
      </c>
      <c r="C2036" s="173">
        <v>3</v>
      </c>
      <c r="D2036" s="173">
        <v>26</v>
      </c>
      <c r="E2036" s="174">
        <v>12</v>
      </c>
      <c r="F2036" s="3">
        <f t="shared" si="187"/>
        <v>50</v>
      </c>
      <c r="G2036" s="3">
        <f t="shared" si="189"/>
        <v>64.94</v>
      </c>
      <c r="H2036" s="3">
        <f t="shared" si="190"/>
        <v>64.94</v>
      </c>
      <c r="I2036" s="3">
        <f t="shared" si="191"/>
        <v>55.040000000000006</v>
      </c>
      <c r="J2036" s="3">
        <f t="shared" si="192"/>
        <v>64.039999999999992</v>
      </c>
      <c r="K2036" s="191">
        <v>10</v>
      </c>
      <c r="L2036" s="3">
        <v>18.3</v>
      </c>
      <c r="M2036" s="191">
        <v>18.3</v>
      </c>
      <c r="N2036" s="191">
        <v>12.8</v>
      </c>
      <c r="O2036" s="191">
        <v>17.8</v>
      </c>
    </row>
    <row r="2037" spans="2:15" ht="17.25" x14ac:dyDescent="0.35">
      <c r="B2037" s="172">
        <f t="shared" si="188"/>
        <v>2029</v>
      </c>
      <c r="C2037" s="173">
        <v>3</v>
      </c>
      <c r="D2037" s="173">
        <v>26</v>
      </c>
      <c r="E2037" s="174">
        <v>13</v>
      </c>
      <c r="F2037" s="3">
        <f t="shared" si="187"/>
        <v>50</v>
      </c>
      <c r="G2037" s="3">
        <f t="shared" si="189"/>
        <v>63.5</v>
      </c>
      <c r="H2037" s="3">
        <f t="shared" si="190"/>
        <v>66.02</v>
      </c>
      <c r="I2037" s="3">
        <f t="shared" si="191"/>
        <v>59</v>
      </c>
      <c r="J2037" s="3">
        <f t="shared" si="192"/>
        <v>64.039999999999992</v>
      </c>
      <c r="K2037" s="191">
        <v>10</v>
      </c>
      <c r="L2037" s="3">
        <v>17.5</v>
      </c>
      <c r="M2037" s="191">
        <v>18.899999999999999</v>
      </c>
      <c r="N2037" s="191">
        <v>15</v>
      </c>
      <c r="O2037" s="191">
        <v>17.8</v>
      </c>
    </row>
    <row r="2038" spans="2:15" ht="17.25" x14ac:dyDescent="0.35">
      <c r="B2038" s="172">
        <f t="shared" si="188"/>
        <v>2030</v>
      </c>
      <c r="C2038" s="173">
        <v>3</v>
      </c>
      <c r="D2038" s="173">
        <v>26</v>
      </c>
      <c r="E2038" s="174">
        <v>14</v>
      </c>
      <c r="F2038" s="3">
        <f t="shared" si="187"/>
        <v>55.400000000000006</v>
      </c>
      <c r="G2038" s="3">
        <f t="shared" si="189"/>
        <v>60.26</v>
      </c>
      <c r="H2038" s="3">
        <f t="shared" si="190"/>
        <v>66.92</v>
      </c>
      <c r="I2038" s="3">
        <f t="shared" si="191"/>
        <v>55.94</v>
      </c>
      <c r="J2038" s="3">
        <f t="shared" si="192"/>
        <v>68</v>
      </c>
      <c r="K2038" s="191">
        <v>13</v>
      </c>
      <c r="L2038" s="3">
        <v>15.7</v>
      </c>
      <c r="M2038" s="191">
        <v>19.399999999999999</v>
      </c>
      <c r="N2038" s="191">
        <v>13.3</v>
      </c>
      <c r="O2038" s="191">
        <v>20</v>
      </c>
    </row>
    <row r="2039" spans="2:15" ht="17.25" x14ac:dyDescent="0.35">
      <c r="B2039" s="172">
        <f t="shared" si="188"/>
        <v>2031</v>
      </c>
      <c r="C2039" s="173">
        <v>3</v>
      </c>
      <c r="D2039" s="173">
        <v>26</v>
      </c>
      <c r="E2039" s="174">
        <v>15</v>
      </c>
      <c r="F2039" s="3">
        <f t="shared" si="187"/>
        <v>51.8</v>
      </c>
      <c r="G2039" s="3">
        <f t="shared" si="189"/>
        <v>57.2</v>
      </c>
      <c r="H2039" s="3">
        <f t="shared" si="190"/>
        <v>64.94</v>
      </c>
      <c r="I2039" s="3">
        <f t="shared" si="191"/>
        <v>53.96</v>
      </c>
      <c r="J2039" s="3">
        <f t="shared" si="192"/>
        <v>69.080000000000013</v>
      </c>
      <c r="K2039" s="191">
        <v>11</v>
      </c>
      <c r="L2039" s="3">
        <v>14</v>
      </c>
      <c r="M2039" s="191">
        <v>18.3</v>
      </c>
      <c r="N2039" s="191">
        <v>12.2</v>
      </c>
      <c r="O2039" s="191">
        <v>20.6</v>
      </c>
    </row>
    <row r="2040" spans="2:15" ht="17.25" x14ac:dyDescent="0.35">
      <c r="B2040" s="172">
        <f t="shared" si="188"/>
        <v>2032</v>
      </c>
      <c r="C2040" s="173">
        <v>3</v>
      </c>
      <c r="D2040" s="173">
        <v>26</v>
      </c>
      <c r="E2040" s="174">
        <v>16</v>
      </c>
      <c r="F2040" s="3">
        <f t="shared" si="187"/>
        <v>51.8</v>
      </c>
      <c r="G2040" s="3">
        <f t="shared" si="189"/>
        <v>57.74</v>
      </c>
      <c r="H2040" s="3">
        <f t="shared" si="190"/>
        <v>64.94</v>
      </c>
      <c r="I2040" s="3">
        <f t="shared" si="191"/>
        <v>51.980000000000004</v>
      </c>
      <c r="J2040" s="3">
        <f t="shared" si="192"/>
        <v>69.080000000000013</v>
      </c>
      <c r="K2040" s="191">
        <v>11</v>
      </c>
      <c r="L2040" s="3">
        <v>14.3</v>
      </c>
      <c r="M2040" s="191">
        <v>18.3</v>
      </c>
      <c r="N2040" s="191">
        <v>11.1</v>
      </c>
      <c r="O2040" s="191">
        <v>20.6</v>
      </c>
    </row>
    <row r="2041" spans="2:15" ht="17.25" x14ac:dyDescent="0.35">
      <c r="B2041" s="172">
        <f t="shared" si="188"/>
        <v>2033</v>
      </c>
      <c r="C2041" s="173">
        <v>3</v>
      </c>
      <c r="D2041" s="173">
        <v>26</v>
      </c>
      <c r="E2041" s="174">
        <v>17</v>
      </c>
      <c r="F2041" s="3">
        <f t="shared" si="187"/>
        <v>55.400000000000006</v>
      </c>
      <c r="G2041" s="3">
        <f t="shared" si="189"/>
        <v>57.92</v>
      </c>
      <c r="H2041" s="3">
        <f t="shared" si="190"/>
        <v>66.92</v>
      </c>
      <c r="I2041" s="3">
        <f t="shared" si="191"/>
        <v>50</v>
      </c>
      <c r="J2041" s="3">
        <f t="shared" si="192"/>
        <v>68</v>
      </c>
      <c r="K2041" s="191">
        <v>13</v>
      </c>
      <c r="L2041" s="3">
        <v>14.4</v>
      </c>
      <c r="M2041" s="191">
        <v>19.399999999999999</v>
      </c>
      <c r="N2041" s="191">
        <v>10</v>
      </c>
      <c r="O2041" s="191">
        <v>20</v>
      </c>
    </row>
    <row r="2042" spans="2:15" ht="17.25" x14ac:dyDescent="0.35">
      <c r="B2042" s="172">
        <f t="shared" si="188"/>
        <v>2034</v>
      </c>
      <c r="C2042" s="173">
        <v>3</v>
      </c>
      <c r="D2042" s="173">
        <v>26</v>
      </c>
      <c r="E2042" s="174">
        <v>18</v>
      </c>
      <c r="F2042" s="3">
        <f t="shared" si="187"/>
        <v>51.8</v>
      </c>
      <c r="G2042" s="3">
        <f t="shared" si="189"/>
        <v>56.120000000000005</v>
      </c>
      <c r="H2042" s="3">
        <f t="shared" si="190"/>
        <v>64.039999999999992</v>
      </c>
      <c r="I2042" s="3">
        <f t="shared" si="191"/>
        <v>46.94</v>
      </c>
      <c r="J2042" s="3">
        <f t="shared" si="192"/>
        <v>64.039999999999992</v>
      </c>
      <c r="K2042" s="191">
        <v>11</v>
      </c>
      <c r="L2042" s="3">
        <v>13.4</v>
      </c>
      <c r="M2042" s="191">
        <v>17.8</v>
      </c>
      <c r="N2042" s="191">
        <v>8.3000000000000007</v>
      </c>
      <c r="O2042" s="191">
        <v>17.8</v>
      </c>
    </row>
    <row r="2043" spans="2:15" ht="17.25" x14ac:dyDescent="0.35">
      <c r="B2043" s="172">
        <f t="shared" si="188"/>
        <v>2035</v>
      </c>
      <c r="C2043" s="173">
        <v>3</v>
      </c>
      <c r="D2043" s="173">
        <v>26</v>
      </c>
      <c r="E2043" s="174">
        <v>19</v>
      </c>
      <c r="F2043" s="3">
        <f t="shared" si="187"/>
        <v>51.8</v>
      </c>
      <c r="G2043" s="3">
        <f t="shared" si="189"/>
        <v>53.24</v>
      </c>
      <c r="H2043" s="3">
        <f t="shared" si="190"/>
        <v>62.06</v>
      </c>
      <c r="I2043" s="3">
        <f t="shared" si="191"/>
        <v>46.04</v>
      </c>
      <c r="J2043" s="3">
        <f t="shared" si="192"/>
        <v>60.08</v>
      </c>
      <c r="K2043" s="191">
        <v>11</v>
      </c>
      <c r="L2043" s="3">
        <v>11.8</v>
      </c>
      <c r="M2043" s="191">
        <v>16.7</v>
      </c>
      <c r="N2043" s="191">
        <v>7.8</v>
      </c>
      <c r="O2043" s="191">
        <v>15.6</v>
      </c>
    </row>
    <row r="2044" spans="2:15" ht="17.25" x14ac:dyDescent="0.35">
      <c r="B2044" s="172">
        <f t="shared" si="188"/>
        <v>2036</v>
      </c>
      <c r="C2044" s="173">
        <v>3</v>
      </c>
      <c r="D2044" s="173">
        <v>26</v>
      </c>
      <c r="E2044" s="174">
        <v>20</v>
      </c>
      <c r="F2044" s="3">
        <f t="shared" si="187"/>
        <v>48.2</v>
      </c>
      <c r="G2044" s="3">
        <f t="shared" si="189"/>
        <v>52.16</v>
      </c>
      <c r="H2044" s="3">
        <f t="shared" si="190"/>
        <v>59</v>
      </c>
      <c r="I2044" s="3">
        <f t="shared" si="191"/>
        <v>44.96</v>
      </c>
      <c r="J2044" s="3">
        <f t="shared" si="192"/>
        <v>53.96</v>
      </c>
      <c r="K2044" s="191">
        <v>9</v>
      </c>
      <c r="L2044" s="3">
        <v>11.2</v>
      </c>
      <c r="M2044" s="191">
        <v>15</v>
      </c>
      <c r="N2044" s="191">
        <v>7.2</v>
      </c>
      <c r="O2044" s="191">
        <v>12.2</v>
      </c>
    </row>
    <row r="2045" spans="2:15" ht="17.25" x14ac:dyDescent="0.35">
      <c r="B2045" s="172">
        <f t="shared" si="188"/>
        <v>2037</v>
      </c>
      <c r="C2045" s="173">
        <v>3</v>
      </c>
      <c r="D2045" s="173">
        <v>26</v>
      </c>
      <c r="E2045" s="174">
        <v>21</v>
      </c>
      <c r="F2045" s="3">
        <f t="shared" si="187"/>
        <v>41</v>
      </c>
      <c r="G2045" s="3">
        <f t="shared" si="189"/>
        <v>51.8</v>
      </c>
      <c r="H2045" s="3">
        <f t="shared" si="190"/>
        <v>55.94</v>
      </c>
      <c r="I2045" s="3">
        <f t="shared" si="191"/>
        <v>44.06</v>
      </c>
      <c r="J2045" s="3">
        <f t="shared" si="192"/>
        <v>53.96</v>
      </c>
      <c r="K2045" s="191">
        <v>5</v>
      </c>
      <c r="L2045" s="3">
        <v>11</v>
      </c>
      <c r="M2045" s="191">
        <v>13.3</v>
      </c>
      <c r="N2045" s="191">
        <v>6.7</v>
      </c>
      <c r="O2045" s="191">
        <v>12.2</v>
      </c>
    </row>
    <row r="2046" spans="2:15" ht="17.25" x14ac:dyDescent="0.35">
      <c r="B2046" s="172">
        <f t="shared" si="188"/>
        <v>2038</v>
      </c>
      <c r="C2046" s="173">
        <v>3</v>
      </c>
      <c r="D2046" s="173">
        <v>26</v>
      </c>
      <c r="E2046" s="174">
        <v>22</v>
      </c>
      <c r="F2046" s="3">
        <f t="shared" si="187"/>
        <v>42.8</v>
      </c>
      <c r="G2046" s="3">
        <f t="shared" si="189"/>
        <v>51.8</v>
      </c>
      <c r="H2046" s="3">
        <f t="shared" si="190"/>
        <v>53.96</v>
      </c>
      <c r="I2046" s="3">
        <f t="shared" si="191"/>
        <v>42.980000000000004</v>
      </c>
      <c r="J2046" s="3">
        <f t="shared" si="192"/>
        <v>46.04</v>
      </c>
      <c r="K2046" s="191">
        <v>6</v>
      </c>
      <c r="L2046" s="3">
        <v>11</v>
      </c>
      <c r="M2046" s="191">
        <v>12.2</v>
      </c>
      <c r="N2046" s="191">
        <v>6.1</v>
      </c>
      <c r="O2046" s="191">
        <v>7.8</v>
      </c>
    </row>
    <row r="2047" spans="2:15" ht="17.25" x14ac:dyDescent="0.35">
      <c r="B2047" s="172">
        <f t="shared" si="188"/>
        <v>2039</v>
      </c>
      <c r="C2047" s="173">
        <v>3</v>
      </c>
      <c r="D2047" s="173">
        <v>26</v>
      </c>
      <c r="E2047" s="174">
        <v>23</v>
      </c>
      <c r="F2047" s="3">
        <f t="shared" si="187"/>
        <v>39.200000000000003</v>
      </c>
      <c r="G2047" s="3">
        <f t="shared" si="189"/>
        <v>50.72</v>
      </c>
      <c r="H2047" s="3">
        <f t="shared" si="190"/>
        <v>53.96</v>
      </c>
      <c r="I2047" s="3">
        <f t="shared" si="191"/>
        <v>42.08</v>
      </c>
      <c r="J2047" s="3">
        <f t="shared" si="192"/>
        <v>48.92</v>
      </c>
      <c r="K2047" s="191">
        <v>4</v>
      </c>
      <c r="L2047" s="3">
        <v>10.4</v>
      </c>
      <c r="M2047" s="191">
        <v>12.2</v>
      </c>
      <c r="N2047" s="191">
        <v>5.6</v>
      </c>
      <c r="O2047" s="191">
        <v>9.4</v>
      </c>
    </row>
    <row r="2048" spans="2:15" ht="17.25" x14ac:dyDescent="0.35">
      <c r="B2048" s="172">
        <f t="shared" si="188"/>
        <v>2040</v>
      </c>
      <c r="C2048" s="173">
        <v>3</v>
      </c>
      <c r="D2048" s="173">
        <v>26</v>
      </c>
      <c r="E2048" s="174">
        <v>24</v>
      </c>
      <c r="F2048" s="3">
        <f t="shared" si="187"/>
        <v>37.4</v>
      </c>
      <c r="G2048" s="3">
        <f t="shared" si="189"/>
        <v>54.68</v>
      </c>
      <c r="H2048" s="3">
        <f t="shared" si="190"/>
        <v>55.040000000000006</v>
      </c>
      <c r="I2048" s="3">
        <f t="shared" si="191"/>
        <v>42.980000000000004</v>
      </c>
      <c r="J2048" s="3">
        <f t="shared" si="192"/>
        <v>48.92</v>
      </c>
      <c r="K2048" s="191">
        <v>3</v>
      </c>
      <c r="L2048" s="3">
        <v>12.6</v>
      </c>
      <c r="M2048" s="191">
        <v>12.8</v>
      </c>
      <c r="N2048" s="191">
        <v>6.1</v>
      </c>
      <c r="O2048" s="191">
        <v>9.4</v>
      </c>
    </row>
    <row r="2049" spans="2:15" ht="17.25" x14ac:dyDescent="0.35">
      <c r="B2049" s="172">
        <f t="shared" si="188"/>
        <v>2041</v>
      </c>
      <c r="C2049" s="173">
        <v>3</v>
      </c>
      <c r="D2049" s="173">
        <v>27</v>
      </c>
      <c r="E2049" s="174">
        <v>1</v>
      </c>
      <c r="F2049" s="3">
        <f t="shared" si="187"/>
        <v>37.4</v>
      </c>
      <c r="G2049" s="3">
        <f t="shared" si="189"/>
        <v>54.68</v>
      </c>
      <c r="H2049" s="3">
        <f t="shared" si="190"/>
        <v>51.980000000000004</v>
      </c>
      <c r="I2049" s="3">
        <f t="shared" si="191"/>
        <v>41</v>
      </c>
      <c r="J2049" s="3">
        <f t="shared" si="192"/>
        <v>46.04</v>
      </c>
      <c r="K2049" s="191">
        <v>3</v>
      </c>
      <c r="L2049" s="3">
        <v>12.6</v>
      </c>
      <c r="M2049" s="191">
        <v>11.1</v>
      </c>
      <c r="N2049" s="191">
        <v>5</v>
      </c>
      <c r="O2049" s="191">
        <v>7.8</v>
      </c>
    </row>
    <row r="2050" spans="2:15" ht="17.25" x14ac:dyDescent="0.35">
      <c r="B2050" s="172">
        <f t="shared" si="188"/>
        <v>2042</v>
      </c>
      <c r="C2050" s="173">
        <v>3</v>
      </c>
      <c r="D2050" s="173">
        <v>27</v>
      </c>
      <c r="E2050" s="174">
        <v>2</v>
      </c>
      <c r="F2050" s="3">
        <f t="shared" si="187"/>
        <v>39.200000000000003</v>
      </c>
      <c r="G2050" s="3">
        <f t="shared" si="189"/>
        <v>52.7</v>
      </c>
      <c r="H2050" s="3">
        <f t="shared" si="190"/>
        <v>51.08</v>
      </c>
      <c r="I2050" s="3">
        <f t="shared" si="191"/>
        <v>41</v>
      </c>
      <c r="J2050" s="3">
        <f t="shared" si="192"/>
        <v>44.06</v>
      </c>
      <c r="K2050" s="191">
        <v>4</v>
      </c>
      <c r="L2050" s="3">
        <v>11.5</v>
      </c>
      <c r="M2050" s="191">
        <v>10.6</v>
      </c>
      <c r="N2050" s="191">
        <v>5</v>
      </c>
      <c r="O2050" s="191">
        <v>6.7</v>
      </c>
    </row>
    <row r="2051" spans="2:15" ht="17.25" x14ac:dyDescent="0.35">
      <c r="B2051" s="172">
        <f t="shared" si="188"/>
        <v>2043</v>
      </c>
      <c r="C2051" s="173">
        <v>3</v>
      </c>
      <c r="D2051" s="173">
        <v>27</v>
      </c>
      <c r="E2051" s="174">
        <v>3</v>
      </c>
      <c r="F2051" s="3">
        <f t="shared" si="187"/>
        <v>37.4</v>
      </c>
      <c r="G2051" s="3">
        <f t="shared" si="189"/>
        <v>50</v>
      </c>
      <c r="H2051" s="3">
        <f t="shared" si="190"/>
        <v>48.92</v>
      </c>
      <c r="I2051" s="3">
        <f t="shared" si="191"/>
        <v>39.92</v>
      </c>
      <c r="J2051" s="3">
        <f t="shared" si="192"/>
        <v>42.08</v>
      </c>
      <c r="K2051" s="191">
        <v>3</v>
      </c>
      <c r="L2051" s="3">
        <v>10</v>
      </c>
      <c r="M2051" s="191">
        <v>9.4</v>
      </c>
      <c r="N2051" s="191">
        <v>4.4000000000000004</v>
      </c>
      <c r="O2051" s="191">
        <v>5.6</v>
      </c>
    </row>
    <row r="2052" spans="2:15" ht="17.25" x14ac:dyDescent="0.35">
      <c r="B2052" s="172">
        <f t="shared" si="188"/>
        <v>2044</v>
      </c>
      <c r="C2052" s="173">
        <v>3</v>
      </c>
      <c r="D2052" s="173">
        <v>27</v>
      </c>
      <c r="E2052" s="174">
        <v>4</v>
      </c>
      <c r="F2052" s="3">
        <f t="shared" si="187"/>
        <v>35.6</v>
      </c>
      <c r="G2052" s="3">
        <f t="shared" si="189"/>
        <v>50</v>
      </c>
      <c r="H2052" s="3">
        <f t="shared" si="190"/>
        <v>46.94</v>
      </c>
      <c r="I2052" s="3">
        <f t="shared" si="191"/>
        <v>42.08</v>
      </c>
      <c r="J2052" s="3">
        <f t="shared" si="192"/>
        <v>41</v>
      </c>
      <c r="K2052" s="191">
        <v>2</v>
      </c>
      <c r="L2052" s="3">
        <v>10</v>
      </c>
      <c r="M2052" s="191">
        <v>8.3000000000000007</v>
      </c>
      <c r="N2052" s="191">
        <v>5.6</v>
      </c>
      <c r="O2052" s="191">
        <v>5</v>
      </c>
    </row>
    <row r="2053" spans="2:15" ht="17.25" x14ac:dyDescent="0.35">
      <c r="B2053" s="172">
        <f t="shared" si="188"/>
        <v>2045</v>
      </c>
      <c r="C2053" s="173">
        <v>3</v>
      </c>
      <c r="D2053" s="173">
        <v>27</v>
      </c>
      <c r="E2053" s="174">
        <v>5</v>
      </c>
      <c r="F2053" s="3">
        <f t="shared" si="187"/>
        <v>33.799999999999997</v>
      </c>
      <c r="G2053" s="3">
        <f t="shared" si="189"/>
        <v>46.94</v>
      </c>
      <c r="H2053" s="3">
        <f t="shared" si="190"/>
        <v>46.04</v>
      </c>
      <c r="I2053" s="3">
        <f t="shared" si="191"/>
        <v>42.980000000000004</v>
      </c>
      <c r="J2053" s="3">
        <f t="shared" si="192"/>
        <v>42.08</v>
      </c>
      <c r="K2053" s="191">
        <v>1</v>
      </c>
      <c r="L2053" s="3">
        <v>8.3000000000000007</v>
      </c>
      <c r="M2053" s="191">
        <v>7.8</v>
      </c>
      <c r="N2053" s="191">
        <v>6.1</v>
      </c>
      <c r="O2053" s="191">
        <v>5.6</v>
      </c>
    </row>
    <row r="2054" spans="2:15" ht="17.25" x14ac:dyDescent="0.35">
      <c r="B2054" s="172">
        <f t="shared" si="188"/>
        <v>2046</v>
      </c>
      <c r="C2054" s="173">
        <v>3</v>
      </c>
      <c r="D2054" s="173">
        <v>27</v>
      </c>
      <c r="E2054" s="174">
        <v>6</v>
      </c>
      <c r="F2054" s="3">
        <f t="shared" si="187"/>
        <v>33.799999999999997</v>
      </c>
      <c r="G2054" s="3">
        <f t="shared" si="189"/>
        <v>41</v>
      </c>
      <c r="H2054" s="3">
        <f t="shared" si="190"/>
        <v>44.96</v>
      </c>
      <c r="I2054" s="3">
        <f t="shared" si="191"/>
        <v>41</v>
      </c>
      <c r="J2054" s="3">
        <f t="shared" si="192"/>
        <v>41</v>
      </c>
      <c r="K2054" s="191">
        <v>1</v>
      </c>
      <c r="L2054" s="3">
        <v>5</v>
      </c>
      <c r="M2054" s="191">
        <v>7.2</v>
      </c>
      <c r="N2054" s="191">
        <v>5</v>
      </c>
      <c r="O2054" s="191">
        <v>5</v>
      </c>
    </row>
    <row r="2055" spans="2:15" ht="17.25" x14ac:dyDescent="0.35">
      <c r="B2055" s="172">
        <f t="shared" si="188"/>
        <v>2047</v>
      </c>
      <c r="C2055" s="173">
        <v>3</v>
      </c>
      <c r="D2055" s="173">
        <v>27</v>
      </c>
      <c r="E2055" s="174">
        <v>7</v>
      </c>
      <c r="F2055" s="3">
        <f t="shared" si="187"/>
        <v>33.799999999999997</v>
      </c>
      <c r="G2055" s="3">
        <f t="shared" si="189"/>
        <v>46.94</v>
      </c>
      <c r="H2055" s="3">
        <f t="shared" si="190"/>
        <v>51.980000000000004</v>
      </c>
      <c r="I2055" s="3">
        <f t="shared" si="191"/>
        <v>41</v>
      </c>
      <c r="J2055" s="3">
        <f t="shared" si="192"/>
        <v>42.08</v>
      </c>
      <c r="K2055" s="191">
        <v>1</v>
      </c>
      <c r="L2055" s="3">
        <v>8.3000000000000007</v>
      </c>
      <c r="M2055" s="191">
        <v>11.1</v>
      </c>
      <c r="N2055" s="191">
        <v>5</v>
      </c>
      <c r="O2055" s="191">
        <v>5.6</v>
      </c>
    </row>
    <row r="2056" spans="2:15" ht="17.25" x14ac:dyDescent="0.35">
      <c r="B2056" s="172">
        <f t="shared" si="188"/>
        <v>2048</v>
      </c>
      <c r="C2056" s="173">
        <v>3</v>
      </c>
      <c r="D2056" s="173">
        <v>27</v>
      </c>
      <c r="E2056" s="174">
        <v>8</v>
      </c>
      <c r="F2056" s="3">
        <f t="shared" si="187"/>
        <v>35.6</v>
      </c>
      <c r="G2056" s="3">
        <f t="shared" si="189"/>
        <v>50</v>
      </c>
      <c r="H2056" s="3">
        <f t="shared" si="190"/>
        <v>55.040000000000006</v>
      </c>
      <c r="I2056" s="3">
        <f t="shared" si="191"/>
        <v>42.980000000000004</v>
      </c>
      <c r="J2056" s="3">
        <f t="shared" si="192"/>
        <v>46.04</v>
      </c>
      <c r="K2056" s="191">
        <v>2</v>
      </c>
      <c r="L2056" s="3">
        <v>10</v>
      </c>
      <c r="M2056" s="191">
        <v>12.8</v>
      </c>
      <c r="N2056" s="191">
        <v>6.1</v>
      </c>
      <c r="O2056" s="191">
        <v>7.8</v>
      </c>
    </row>
    <row r="2057" spans="2:15" ht="17.25" x14ac:dyDescent="0.35">
      <c r="B2057" s="172">
        <f t="shared" si="188"/>
        <v>2049</v>
      </c>
      <c r="C2057" s="173">
        <v>3</v>
      </c>
      <c r="D2057" s="173">
        <v>27</v>
      </c>
      <c r="E2057" s="174">
        <v>9</v>
      </c>
      <c r="F2057" s="3">
        <f t="shared" si="187"/>
        <v>35.6</v>
      </c>
      <c r="G2057" s="3">
        <f t="shared" si="189"/>
        <v>53.96</v>
      </c>
      <c r="H2057" s="3">
        <f t="shared" si="190"/>
        <v>57.92</v>
      </c>
      <c r="I2057" s="3">
        <f t="shared" si="191"/>
        <v>44.96</v>
      </c>
      <c r="J2057" s="3">
        <f t="shared" si="192"/>
        <v>48.019999999999996</v>
      </c>
      <c r="K2057" s="191">
        <v>2</v>
      </c>
      <c r="L2057" s="3">
        <v>12.2</v>
      </c>
      <c r="M2057" s="191">
        <v>14.4</v>
      </c>
      <c r="N2057" s="191">
        <v>7.2</v>
      </c>
      <c r="O2057" s="191">
        <v>8.9</v>
      </c>
    </row>
    <row r="2058" spans="2:15" ht="17.25" x14ac:dyDescent="0.35">
      <c r="B2058" s="172">
        <f t="shared" si="188"/>
        <v>2050</v>
      </c>
      <c r="C2058" s="173">
        <v>3</v>
      </c>
      <c r="D2058" s="173">
        <v>27</v>
      </c>
      <c r="E2058" s="174">
        <v>10</v>
      </c>
      <c r="F2058" s="3">
        <f t="shared" ref="F2058:F2121" si="193">(9/5)*K2058+32</f>
        <v>32</v>
      </c>
      <c r="G2058" s="3">
        <f t="shared" si="189"/>
        <v>55.94</v>
      </c>
      <c r="H2058" s="3">
        <f t="shared" si="190"/>
        <v>62.06</v>
      </c>
      <c r="I2058" s="3">
        <f t="shared" si="191"/>
        <v>48.019999999999996</v>
      </c>
      <c r="J2058" s="3">
        <f t="shared" si="192"/>
        <v>51.980000000000004</v>
      </c>
      <c r="K2058" s="191">
        <v>0</v>
      </c>
      <c r="L2058" s="3">
        <v>13.3</v>
      </c>
      <c r="M2058" s="191">
        <v>16.7</v>
      </c>
      <c r="N2058" s="191">
        <v>8.9</v>
      </c>
      <c r="O2058" s="191">
        <v>11.1</v>
      </c>
    </row>
    <row r="2059" spans="2:15" ht="17.25" x14ac:dyDescent="0.35">
      <c r="B2059" s="172">
        <f t="shared" ref="B2059:B2122" si="194">B2058+1</f>
        <v>2051</v>
      </c>
      <c r="C2059" s="173">
        <v>3</v>
      </c>
      <c r="D2059" s="173">
        <v>27</v>
      </c>
      <c r="E2059" s="174">
        <v>11</v>
      </c>
      <c r="F2059" s="3">
        <f t="shared" si="193"/>
        <v>35.6</v>
      </c>
      <c r="G2059" s="3">
        <f t="shared" si="189"/>
        <v>56.84</v>
      </c>
      <c r="H2059" s="3">
        <f t="shared" si="190"/>
        <v>64.94</v>
      </c>
      <c r="I2059" s="3">
        <f t="shared" si="191"/>
        <v>51.08</v>
      </c>
      <c r="J2059" s="3">
        <f t="shared" si="192"/>
        <v>57.019999999999996</v>
      </c>
      <c r="K2059" s="191">
        <v>2</v>
      </c>
      <c r="L2059" s="3">
        <v>13.8</v>
      </c>
      <c r="M2059" s="191">
        <v>18.3</v>
      </c>
      <c r="N2059" s="191">
        <v>10.6</v>
      </c>
      <c r="O2059" s="191">
        <v>13.9</v>
      </c>
    </row>
    <row r="2060" spans="2:15" ht="17.25" x14ac:dyDescent="0.35">
      <c r="B2060" s="172">
        <f t="shared" si="194"/>
        <v>2052</v>
      </c>
      <c r="C2060" s="173">
        <v>3</v>
      </c>
      <c r="D2060" s="173">
        <v>27</v>
      </c>
      <c r="E2060" s="174">
        <v>12</v>
      </c>
      <c r="F2060" s="3">
        <f t="shared" si="193"/>
        <v>28.4</v>
      </c>
      <c r="G2060" s="3">
        <f t="shared" si="189"/>
        <v>57.92</v>
      </c>
      <c r="H2060" s="3">
        <f t="shared" si="190"/>
        <v>66.92</v>
      </c>
      <c r="I2060" s="3">
        <f t="shared" si="191"/>
        <v>51.08</v>
      </c>
      <c r="J2060" s="3">
        <f t="shared" si="192"/>
        <v>60.08</v>
      </c>
      <c r="K2060" s="191">
        <v>-2</v>
      </c>
      <c r="L2060" s="3">
        <v>14.4</v>
      </c>
      <c r="M2060" s="191">
        <v>19.399999999999999</v>
      </c>
      <c r="N2060" s="191">
        <v>10.6</v>
      </c>
      <c r="O2060" s="191">
        <v>15.6</v>
      </c>
    </row>
    <row r="2061" spans="2:15" ht="17.25" x14ac:dyDescent="0.35">
      <c r="B2061" s="172">
        <f t="shared" si="194"/>
        <v>2053</v>
      </c>
      <c r="C2061" s="173">
        <v>3</v>
      </c>
      <c r="D2061" s="173">
        <v>27</v>
      </c>
      <c r="E2061" s="174">
        <v>13</v>
      </c>
      <c r="F2061" s="3">
        <f t="shared" si="193"/>
        <v>26.6</v>
      </c>
      <c r="G2061" s="3">
        <f t="shared" si="189"/>
        <v>56.84</v>
      </c>
      <c r="H2061" s="3">
        <f t="shared" si="190"/>
        <v>69.080000000000013</v>
      </c>
      <c r="I2061" s="3">
        <f t="shared" si="191"/>
        <v>48.92</v>
      </c>
      <c r="J2061" s="3">
        <f t="shared" si="192"/>
        <v>62.06</v>
      </c>
      <c r="K2061" s="191">
        <v>-3</v>
      </c>
      <c r="L2061" s="3">
        <v>13.8</v>
      </c>
      <c r="M2061" s="191">
        <v>20.6</v>
      </c>
      <c r="N2061" s="191">
        <v>9.4</v>
      </c>
      <c r="O2061" s="191">
        <v>16.7</v>
      </c>
    </row>
    <row r="2062" spans="2:15" ht="17.25" x14ac:dyDescent="0.35">
      <c r="B2062" s="172">
        <f t="shared" si="194"/>
        <v>2054</v>
      </c>
      <c r="C2062" s="173">
        <v>3</v>
      </c>
      <c r="D2062" s="173">
        <v>27</v>
      </c>
      <c r="E2062" s="174">
        <v>14</v>
      </c>
      <c r="F2062" s="3">
        <f t="shared" si="193"/>
        <v>26.6</v>
      </c>
      <c r="G2062" s="3">
        <f t="shared" si="189"/>
        <v>56.84</v>
      </c>
      <c r="H2062" s="3">
        <f t="shared" si="190"/>
        <v>71.06</v>
      </c>
      <c r="I2062" s="3">
        <f t="shared" si="191"/>
        <v>48.019999999999996</v>
      </c>
      <c r="J2062" s="3">
        <f t="shared" si="192"/>
        <v>64.039999999999992</v>
      </c>
      <c r="K2062" s="191">
        <v>-3</v>
      </c>
      <c r="L2062" s="3">
        <v>13.8</v>
      </c>
      <c r="M2062" s="191">
        <v>21.7</v>
      </c>
      <c r="N2062" s="191">
        <v>8.9</v>
      </c>
      <c r="O2062" s="191">
        <v>17.8</v>
      </c>
    </row>
    <row r="2063" spans="2:15" ht="17.25" x14ac:dyDescent="0.35">
      <c r="B2063" s="172">
        <f t="shared" si="194"/>
        <v>2055</v>
      </c>
      <c r="C2063" s="173">
        <v>3</v>
      </c>
      <c r="D2063" s="173">
        <v>27</v>
      </c>
      <c r="E2063" s="174">
        <v>15</v>
      </c>
      <c r="F2063" s="3">
        <f t="shared" si="193"/>
        <v>27.14</v>
      </c>
      <c r="G2063" s="3">
        <f t="shared" si="189"/>
        <v>55.94</v>
      </c>
      <c r="H2063" s="3">
        <f t="shared" si="190"/>
        <v>71.06</v>
      </c>
      <c r="I2063" s="3">
        <f t="shared" si="191"/>
        <v>42.980000000000004</v>
      </c>
      <c r="J2063" s="3">
        <f t="shared" si="192"/>
        <v>64.94</v>
      </c>
      <c r="K2063" s="191">
        <v>-2.7</v>
      </c>
      <c r="L2063" s="3">
        <v>13.3</v>
      </c>
      <c r="M2063" s="191">
        <v>21.7</v>
      </c>
      <c r="N2063" s="191">
        <v>6.1</v>
      </c>
      <c r="O2063" s="191">
        <v>18.3</v>
      </c>
    </row>
    <row r="2064" spans="2:15" ht="17.25" x14ac:dyDescent="0.35">
      <c r="B2064" s="172">
        <f t="shared" si="194"/>
        <v>2056</v>
      </c>
      <c r="C2064" s="173">
        <v>3</v>
      </c>
      <c r="D2064" s="173">
        <v>27</v>
      </c>
      <c r="E2064" s="174">
        <v>16</v>
      </c>
      <c r="F2064" s="3">
        <f t="shared" si="193"/>
        <v>26.6</v>
      </c>
      <c r="G2064" s="3">
        <f t="shared" si="189"/>
        <v>53.96</v>
      </c>
      <c r="H2064" s="3">
        <f t="shared" si="190"/>
        <v>73.039999999999992</v>
      </c>
      <c r="I2064" s="3">
        <f t="shared" si="191"/>
        <v>41</v>
      </c>
      <c r="J2064" s="3">
        <f t="shared" si="192"/>
        <v>66.02</v>
      </c>
      <c r="K2064" s="191">
        <v>-3</v>
      </c>
      <c r="L2064" s="3">
        <v>12.2</v>
      </c>
      <c r="M2064" s="191">
        <v>22.8</v>
      </c>
      <c r="N2064" s="191">
        <v>5</v>
      </c>
      <c r="O2064" s="191">
        <v>18.899999999999999</v>
      </c>
    </row>
    <row r="2065" spans="2:15" ht="17.25" x14ac:dyDescent="0.35">
      <c r="B2065" s="172">
        <f t="shared" si="194"/>
        <v>2057</v>
      </c>
      <c r="C2065" s="173">
        <v>3</v>
      </c>
      <c r="D2065" s="173">
        <v>27</v>
      </c>
      <c r="E2065" s="174">
        <v>17</v>
      </c>
      <c r="F2065" s="3">
        <f t="shared" si="193"/>
        <v>26.6</v>
      </c>
      <c r="G2065" s="3">
        <f t="shared" si="189"/>
        <v>51.980000000000004</v>
      </c>
      <c r="H2065" s="3">
        <f t="shared" si="190"/>
        <v>71.960000000000008</v>
      </c>
      <c r="I2065" s="3">
        <f t="shared" si="191"/>
        <v>42.08</v>
      </c>
      <c r="J2065" s="3">
        <f t="shared" si="192"/>
        <v>64.94</v>
      </c>
      <c r="K2065" s="191">
        <v>-3</v>
      </c>
      <c r="L2065" s="3">
        <v>11.1</v>
      </c>
      <c r="M2065" s="191">
        <v>22.2</v>
      </c>
      <c r="N2065" s="191">
        <v>5.6</v>
      </c>
      <c r="O2065" s="191">
        <v>18.3</v>
      </c>
    </row>
    <row r="2066" spans="2:15" ht="17.25" x14ac:dyDescent="0.35">
      <c r="B2066" s="172">
        <f t="shared" si="194"/>
        <v>2058</v>
      </c>
      <c r="C2066" s="173">
        <v>3</v>
      </c>
      <c r="D2066" s="173">
        <v>27</v>
      </c>
      <c r="E2066" s="174">
        <v>18</v>
      </c>
      <c r="F2066" s="3">
        <f t="shared" si="193"/>
        <v>24.8</v>
      </c>
      <c r="G2066" s="3">
        <f t="shared" si="189"/>
        <v>46.94</v>
      </c>
      <c r="H2066" s="3">
        <f t="shared" si="190"/>
        <v>69.080000000000013</v>
      </c>
      <c r="I2066" s="3">
        <f t="shared" si="191"/>
        <v>39.92</v>
      </c>
      <c r="J2066" s="3">
        <f t="shared" si="192"/>
        <v>60.980000000000004</v>
      </c>
      <c r="K2066" s="191">
        <v>-4</v>
      </c>
      <c r="L2066" s="3">
        <v>8.3000000000000007</v>
      </c>
      <c r="M2066" s="191">
        <v>20.6</v>
      </c>
      <c r="N2066" s="191">
        <v>4.4000000000000004</v>
      </c>
      <c r="O2066" s="191">
        <v>16.100000000000001</v>
      </c>
    </row>
    <row r="2067" spans="2:15" ht="17.25" x14ac:dyDescent="0.35">
      <c r="B2067" s="172">
        <f t="shared" si="194"/>
        <v>2059</v>
      </c>
      <c r="C2067" s="173">
        <v>3</v>
      </c>
      <c r="D2067" s="173">
        <v>27</v>
      </c>
      <c r="E2067" s="174">
        <v>19</v>
      </c>
      <c r="F2067" s="3">
        <f t="shared" si="193"/>
        <v>23</v>
      </c>
      <c r="G2067" s="3">
        <f t="shared" si="189"/>
        <v>43.879999999999995</v>
      </c>
      <c r="H2067" s="3">
        <f t="shared" si="190"/>
        <v>64.94</v>
      </c>
      <c r="I2067" s="3">
        <f t="shared" si="191"/>
        <v>39.019999999999996</v>
      </c>
      <c r="J2067" s="3">
        <f t="shared" si="192"/>
        <v>59</v>
      </c>
      <c r="K2067" s="191">
        <v>-5</v>
      </c>
      <c r="L2067" s="3">
        <v>6.6</v>
      </c>
      <c r="M2067" s="191">
        <v>18.3</v>
      </c>
      <c r="N2067" s="191">
        <v>3.9</v>
      </c>
      <c r="O2067" s="191">
        <v>15</v>
      </c>
    </row>
    <row r="2068" spans="2:15" ht="17.25" x14ac:dyDescent="0.35">
      <c r="B2068" s="172">
        <f t="shared" si="194"/>
        <v>2060</v>
      </c>
      <c r="C2068" s="173">
        <v>3</v>
      </c>
      <c r="D2068" s="173">
        <v>27</v>
      </c>
      <c r="E2068" s="174">
        <v>20</v>
      </c>
      <c r="F2068" s="3">
        <f t="shared" si="193"/>
        <v>23</v>
      </c>
      <c r="G2068" s="3">
        <f t="shared" si="189"/>
        <v>41</v>
      </c>
      <c r="H2068" s="3">
        <f t="shared" si="190"/>
        <v>62.96</v>
      </c>
      <c r="I2068" s="3">
        <f t="shared" si="191"/>
        <v>37.04</v>
      </c>
      <c r="J2068" s="3">
        <f t="shared" si="192"/>
        <v>53.06</v>
      </c>
      <c r="K2068" s="191">
        <v>-5</v>
      </c>
      <c r="L2068" s="3">
        <v>5</v>
      </c>
      <c r="M2068" s="191">
        <v>17.2</v>
      </c>
      <c r="N2068" s="191">
        <v>2.8</v>
      </c>
      <c r="O2068" s="191">
        <v>11.7</v>
      </c>
    </row>
    <row r="2069" spans="2:15" ht="17.25" x14ac:dyDescent="0.35">
      <c r="B2069" s="172">
        <f t="shared" si="194"/>
        <v>2061</v>
      </c>
      <c r="C2069" s="173">
        <v>3</v>
      </c>
      <c r="D2069" s="173">
        <v>27</v>
      </c>
      <c r="E2069" s="174">
        <v>21</v>
      </c>
      <c r="F2069" s="3">
        <f t="shared" si="193"/>
        <v>23</v>
      </c>
      <c r="G2069" s="3">
        <f t="shared" si="189"/>
        <v>41</v>
      </c>
      <c r="H2069" s="3">
        <f t="shared" si="190"/>
        <v>59</v>
      </c>
      <c r="I2069" s="3">
        <f t="shared" si="191"/>
        <v>35.96</v>
      </c>
      <c r="J2069" s="3">
        <f t="shared" si="192"/>
        <v>50</v>
      </c>
      <c r="K2069" s="191">
        <v>-5</v>
      </c>
      <c r="L2069" s="3">
        <v>5</v>
      </c>
      <c r="M2069" s="191">
        <v>15</v>
      </c>
      <c r="N2069" s="191">
        <v>2.2000000000000002</v>
      </c>
      <c r="O2069" s="191">
        <v>10</v>
      </c>
    </row>
    <row r="2070" spans="2:15" ht="17.25" x14ac:dyDescent="0.35">
      <c r="B2070" s="172">
        <f t="shared" si="194"/>
        <v>2062</v>
      </c>
      <c r="C2070" s="173">
        <v>3</v>
      </c>
      <c r="D2070" s="173">
        <v>27</v>
      </c>
      <c r="E2070" s="174">
        <v>22</v>
      </c>
      <c r="F2070" s="3">
        <f t="shared" si="193"/>
        <v>23</v>
      </c>
      <c r="G2070" s="3">
        <f t="shared" si="189"/>
        <v>39.92</v>
      </c>
      <c r="H2070" s="3">
        <f t="shared" si="190"/>
        <v>57.019999999999996</v>
      </c>
      <c r="I2070" s="3">
        <f t="shared" si="191"/>
        <v>35.96</v>
      </c>
      <c r="J2070" s="3">
        <f t="shared" si="192"/>
        <v>46.04</v>
      </c>
      <c r="K2070" s="191">
        <v>-5</v>
      </c>
      <c r="L2070" s="3">
        <v>4.4000000000000004</v>
      </c>
      <c r="M2070" s="191">
        <v>13.9</v>
      </c>
      <c r="N2070" s="191">
        <v>2.2000000000000002</v>
      </c>
      <c r="O2070" s="191">
        <v>7.8</v>
      </c>
    </row>
    <row r="2071" spans="2:15" ht="17.25" x14ac:dyDescent="0.35">
      <c r="B2071" s="172">
        <f t="shared" si="194"/>
        <v>2063</v>
      </c>
      <c r="C2071" s="173">
        <v>3</v>
      </c>
      <c r="D2071" s="173">
        <v>27</v>
      </c>
      <c r="E2071" s="174">
        <v>23</v>
      </c>
      <c r="F2071" s="3">
        <f t="shared" si="193"/>
        <v>24.8</v>
      </c>
      <c r="G2071" s="3">
        <f t="shared" si="189"/>
        <v>37.94</v>
      </c>
      <c r="H2071" s="3">
        <f t="shared" si="190"/>
        <v>55.040000000000006</v>
      </c>
      <c r="I2071" s="3">
        <f t="shared" si="191"/>
        <v>35.96</v>
      </c>
      <c r="J2071" s="3">
        <f t="shared" si="192"/>
        <v>44.96</v>
      </c>
      <c r="K2071" s="191">
        <v>-4</v>
      </c>
      <c r="L2071" s="3">
        <v>3.3</v>
      </c>
      <c r="M2071" s="191">
        <v>12.8</v>
      </c>
      <c r="N2071" s="191">
        <v>2.2000000000000002</v>
      </c>
      <c r="O2071" s="191">
        <v>7.2</v>
      </c>
    </row>
    <row r="2072" spans="2:15" ht="17.25" x14ac:dyDescent="0.35">
      <c r="B2072" s="172">
        <f t="shared" si="194"/>
        <v>2064</v>
      </c>
      <c r="C2072" s="173">
        <v>3</v>
      </c>
      <c r="D2072" s="173">
        <v>27</v>
      </c>
      <c r="E2072" s="174">
        <v>24</v>
      </c>
      <c r="F2072" s="3">
        <f t="shared" si="193"/>
        <v>24.8</v>
      </c>
      <c r="G2072" s="3">
        <f t="shared" si="189"/>
        <v>37.94</v>
      </c>
      <c r="H2072" s="3">
        <f t="shared" si="190"/>
        <v>55.040000000000006</v>
      </c>
      <c r="I2072" s="3">
        <f t="shared" si="191"/>
        <v>33.08</v>
      </c>
      <c r="J2072" s="3">
        <f t="shared" si="192"/>
        <v>46.04</v>
      </c>
      <c r="K2072" s="191">
        <v>-4</v>
      </c>
      <c r="L2072" s="3">
        <v>3.3</v>
      </c>
      <c r="M2072" s="191">
        <v>12.8</v>
      </c>
      <c r="N2072" s="191">
        <v>0.6</v>
      </c>
      <c r="O2072" s="191">
        <v>7.8</v>
      </c>
    </row>
    <row r="2073" spans="2:15" ht="17.25" x14ac:dyDescent="0.35">
      <c r="B2073" s="172">
        <f t="shared" si="194"/>
        <v>2065</v>
      </c>
      <c r="C2073" s="173">
        <v>3</v>
      </c>
      <c r="D2073" s="173">
        <v>28</v>
      </c>
      <c r="E2073" s="174">
        <v>1</v>
      </c>
      <c r="F2073" s="3">
        <f t="shared" si="193"/>
        <v>23</v>
      </c>
      <c r="G2073" s="3">
        <f t="shared" ref="G2073:G2136" si="195">(9/5)*L2073+32</f>
        <v>37.94</v>
      </c>
      <c r="H2073" s="3">
        <f t="shared" ref="H2073:H2136" si="196">(9/5)*M2073+32</f>
        <v>55.040000000000006</v>
      </c>
      <c r="I2073" s="3">
        <f t="shared" ref="I2073:I2136" si="197">(9/5)*N2073+32</f>
        <v>32</v>
      </c>
      <c r="J2073" s="3">
        <f t="shared" ref="J2073:J2136" si="198">(9/5)*O2073+32</f>
        <v>48.019999999999996</v>
      </c>
      <c r="K2073" s="191">
        <v>-5</v>
      </c>
      <c r="L2073" s="3">
        <v>3.3</v>
      </c>
      <c r="M2073" s="191">
        <v>12.8</v>
      </c>
      <c r="N2073" s="191">
        <v>0</v>
      </c>
      <c r="O2073" s="191">
        <v>8.9</v>
      </c>
    </row>
    <row r="2074" spans="2:15" ht="17.25" x14ac:dyDescent="0.35">
      <c r="B2074" s="172">
        <f t="shared" si="194"/>
        <v>2066</v>
      </c>
      <c r="C2074" s="173">
        <v>3</v>
      </c>
      <c r="D2074" s="173">
        <v>28</v>
      </c>
      <c r="E2074" s="174">
        <v>2</v>
      </c>
      <c r="F2074" s="3">
        <f t="shared" si="193"/>
        <v>23</v>
      </c>
      <c r="G2074" s="3">
        <f t="shared" si="195"/>
        <v>37.94</v>
      </c>
      <c r="H2074" s="3">
        <f t="shared" si="196"/>
        <v>53.06</v>
      </c>
      <c r="I2074" s="3">
        <f t="shared" si="197"/>
        <v>33.08</v>
      </c>
      <c r="J2074" s="3">
        <f t="shared" si="198"/>
        <v>44.96</v>
      </c>
      <c r="K2074" s="191">
        <v>-5</v>
      </c>
      <c r="L2074" s="3">
        <v>3.3</v>
      </c>
      <c r="M2074" s="191">
        <v>11.7</v>
      </c>
      <c r="N2074" s="191">
        <v>0.6</v>
      </c>
      <c r="O2074" s="191">
        <v>7.2</v>
      </c>
    </row>
    <row r="2075" spans="2:15" ht="17.25" x14ac:dyDescent="0.35">
      <c r="B2075" s="172">
        <f t="shared" si="194"/>
        <v>2067</v>
      </c>
      <c r="C2075" s="173">
        <v>3</v>
      </c>
      <c r="D2075" s="173">
        <v>28</v>
      </c>
      <c r="E2075" s="174">
        <v>3</v>
      </c>
      <c r="F2075" s="3">
        <f t="shared" si="193"/>
        <v>21.2</v>
      </c>
      <c r="G2075" s="3">
        <f t="shared" si="195"/>
        <v>37.94</v>
      </c>
      <c r="H2075" s="3">
        <f t="shared" si="196"/>
        <v>53.06</v>
      </c>
      <c r="I2075" s="3">
        <f t="shared" si="197"/>
        <v>32</v>
      </c>
      <c r="J2075" s="3">
        <f t="shared" si="198"/>
        <v>44.06</v>
      </c>
      <c r="K2075" s="191">
        <v>-6</v>
      </c>
      <c r="L2075" s="3">
        <v>3.3</v>
      </c>
      <c r="M2075" s="191">
        <v>11.7</v>
      </c>
      <c r="N2075" s="191">
        <v>0</v>
      </c>
      <c r="O2075" s="191">
        <v>6.7</v>
      </c>
    </row>
    <row r="2076" spans="2:15" ht="17.25" x14ac:dyDescent="0.35">
      <c r="B2076" s="172">
        <f t="shared" si="194"/>
        <v>2068</v>
      </c>
      <c r="C2076" s="173">
        <v>3</v>
      </c>
      <c r="D2076" s="173">
        <v>28</v>
      </c>
      <c r="E2076" s="174">
        <v>4</v>
      </c>
      <c r="F2076" s="3">
        <f t="shared" si="193"/>
        <v>21.2</v>
      </c>
      <c r="G2076" s="3">
        <f t="shared" si="195"/>
        <v>36.86</v>
      </c>
      <c r="H2076" s="3">
        <f t="shared" si="196"/>
        <v>53.96</v>
      </c>
      <c r="I2076" s="3">
        <f t="shared" si="197"/>
        <v>28.94</v>
      </c>
      <c r="J2076" s="3">
        <f t="shared" si="198"/>
        <v>46.04</v>
      </c>
      <c r="K2076" s="191">
        <v>-6</v>
      </c>
      <c r="L2076" s="3">
        <v>2.7</v>
      </c>
      <c r="M2076" s="191">
        <v>12.2</v>
      </c>
      <c r="N2076" s="191">
        <v>-1.7</v>
      </c>
      <c r="O2076" s="191">
        <v>7.8</v>
      </c>
    </row>
    <row r="2077" spans="2:15" ht="17.25" x14ac:dyDescent="0.35">
      <c r="B2077" s="172">
        <f t="shared" si="194"/>
        <v>2069</v>
      </c>
      <c r="C2077" s="173">
        <v>3</v>
      </c>
      <c r="D2077" s="173">
        <v>28</v>
      </c>
      <c r="E2077" s="174">
        <v>5</v>
      </c>
      <c r="F2077" s="3">
        <f t="shared" si="193"/>
        <v>21.2</v>
      </c>
      <c r="G2077" s="3">
        <f t="shared" si="195"/>
        <v>36.86</v>
      </c>
      <c r="H2077" s="3">
        <f t="shared" si="196"/>
        <v>53.06</v>
      </c>
      <c r="I2077" s="3">
        <f t="shared" si="197"/>
        <v>30.92</v>
      </c>
      <c r="J2077" s="3">
        <f t="shared" si="198"/>
        <v>44.96</v>
      </c>
      <c r="K2077" s="191">
        <v>-6</v>
      </c>
      <c r="L2077" s="3">
        <v>2.7</v>
      </c>
      <c r="M2077" s="191">
        <v>11.7</v>
      </c>
      <c r="N2077" s="191">
        <v>-0.6</v>
      </c>
      <c r="O2077" s="191">
        <v>7.2</v>
      </c>
    </row>
    <row r="2078" spans="2:15" ht="17.25" x14ac:dyDescent="0.35">
      <c r="B2078" s="172">
        <f t="shared" si="194"/>
        <v>2070</v>
      </c>
      <c r="C2078" s="173">
        <v>3</v>
      </c>
      <c r="D2078" s="173">
        <v>28</v>
      </c>
      <c r="E2078" s="174">
        <v>6</v>
      </c>
      <c r="F2078" s="3">
        <f t="shared" si="193"/>
        <v>23</v>
      </c>
      <c r="G2078" s="3">
        <f t="shared" si="195"/>
        <v>34.880000000000003</v>
      </c>
      <c r="H2078" s="3">
        <f t="shared" si="196"/>
        <v>53.06</v>
      </c>
      <c r="I2078" s="3">
        <f t="shared" si="197"/>
        <v>30.02</v>
      </c>
      <c r="J2078" s="3">
        <f t="shared" si="198"/>
        <v>46.94</v>
      </c>
      <c r="K2078" s="191">
        <v>-5</v>
      </c>
      <c r="L2078" s="3">
        <v>1.6</v>
      </c>
      <c r="M2078" s="191">
        <v>11.7</v>
      </c>
      <c r="N2078" s="191">
        <v>-1.1000000000000001</v>
      </c>
      <c r="O2078" s="191">
        <v>8.3000000000000007</v>
      </c>
    </row>
    <row r="2079" spans="2:15" ht="17.25" x14ac:dyDescent="0.35">
      <c r="B2079" s="172">
        <f t="shared" si="194"/>
        <v>2071</v>
      </c>
      <c r="C2079" s="173">
        <v>3</v>
      </c>
      <c r="D2079" s="173">
        <v>28</v>
      </c>
      <c r="E2079" s="174">
        <v>7</v>
      </c>
      <c r="F2079" s="3">
        <f t="shared" si="193"/>
        <v>24.8</v>
      </c>
      <c r="G2079" s="3">
        <f t="shared" si="195"/>
        <v>36.86</v>
      </c>
      <c r="H2079" s="3">
        <f t="shared" si="196"/>
        <v>55.040000000000006</v>
      </c>
      <c r="I2079" s="3">
        <f t="shared" si="197"/>
        <v>30.02</v>
      </c>
      <c r="J2079" s="3">
        <f t="shared" si="198"/>
        <v>48.019999999999996</v>
      </c>
      <c r="K2079" s="191">
        <v>-4</v>
      </c>
      <c r="L2079" s="3">
        <v>2.7</v>
      </c>
      <c r="M2079" s="191">
        <v>12.8</v>
      </c>
      <c r="N2079" s="191">
        <v>-1.1000000000000001</v>
      </c>
      <c r="O2079" s="191">
        <v>8.9</v>
      </c>
    </row>
    <row r="2080" spans="2:15" ht="17.25" x14ac:dyDescent="0.35">
      <c r="B2080" s="172">
        <f t="shared" si="194"/>
        <v>2072</v>
      </c>
      <c r="C2080" s="173">
        <v>3</v>
      </c>
      <c r="D2080" s="173">
        <v>28</v>
      </c>
      <c r="E2080" s="174">
        <v>8</v>
      </c>
      <c r="F2080" s="3">
        <f t="shared" si="193"/>
        <v>26.78</v>
      </c>
      <c r="G2080" s="3">
        <f t="shared" si="195"/>
        <v>38.840000000000003</v>
      </c>
      <c r="H2080" s="3">
        <f t="shared" si="196"/>
        <v>59</v>
      </c>
      <c r="I2080" s="3">
        <f t="shared" si="197"/>
        <v>32</v>
      </c>
      <c r="J2080" s="3">
        <f t="shared" si="198"/>
        <v>48.92</v>
      </c>
      <c r="K2080" s="191">
        <v>-2.9</v>
      </c>
      <c r="L2080" s="3">
        <v>3.8</v>
      </c>
      <c r="M2080" s="191">
        <v>15</v>
      </c>
      <c r="N2080" s="191">
        <v>0</v>
      </c>
      <c r="O2080" s="191">
        <v>9.4</v>
      </c>
    </row>
    <row r="2081" spans="2:15" ht="17.25" x14ac:dyDescent="0.35">
      <c r="B2081" s="172">
        <f t="shared" si="194"/>
        <v>2073</v>
      </c>
      <c r="C2081" s="173">
        <v>3</v>
      </c>
      <c r="D2081" s="173">
        <v>28</v>
      </c>
      <c r="E2081" s="174">
        <v>9</v>
      </c>
      <c r="F2081" s="3">
        <f t="shared" si="193"/>
        <v>28.4</v>
      </c>
      <c r="G2081" s="3">
        <f t="shared" si="195"/>
        <v>36.86</v>
      </c>
      <c r="H2081" s="3">
        <f t="shared" si="196"/>
        <v>60.980000000000004</v>
      </c>
      <c r="I2081" s="3">
        <f t="shared" si="197"/>
        <v>35.06</v>
      </c>
      <c r="J2081" s="3">
        <f t="shared" si="198"/>
        <v>51.980000000000004</v>
      </c>
      <c r="K2081" s="191">
        <v>-2</v>
      </c>
      <c r="L2081" s="3">
        <v>2.7</v>
      </c>
      <c r="M2081" s="191">
        <v>16.100000000000001</v>
      </c>
      <c r="N2081" s="191">
        <v>1.7</v>
      </c>
      <c r="O2081" s="191">
        <v>11.1</v>
      </c>
    </row>
    <row r="2082" spans="2:15" ht="17.25" x14ac:dyDescent="0.35">
      <c r="B2082" s="172">
        <f t="shared" si="194"/>
        <v>2074</v>
      </c>
      <c r="C2082" s="173">
        <v>3</v>
      </c>
      <c r="D2082" s="173">
        <v>28</v>
      </c>
      <c r="E2082" s="174">
        <v>10</v>
      </c>
      <c r="F2082" s="3">
        <f t="shared" si="193"/>
        <v>30.2</v>
      </c>
      <c r="G2082" s="3">
        <f t="shared" si="195"/>
        <v>41.9</v>
      </c>
      <c r="H2082" s="3">
        <f t="shared" si="196"/>
        <v>64.039999999999992</v>
      </c>
      <c r="I2082" s="3">
        <f t="shared" si="197"/>
        <v>37.04</v>
      </c>
      <c r="J2082" s="3">
        <f t="shared" si="198"/>
        <v>55.94</v>
      </c>
      <c r="K2082" s="191">
        <v>-1</v>
      </c>
      <c r="L2082" s="3">
        <v>5.5</v>
      </c>
      <c r="M2082" s="191">
        <v>17.8</v>
      </c>
      <c r="N2082" s="191">
        <v>2.8</v>
      </c>
      <c r="O2082" s="191">
        <v>13.3</v>
      </c>
    </row>
    <row r="2083" spans="2:15" ht="17.25" x14ac:dyDescent="0.35">
      <c r="B2083" s="172">
        <f t="shared" si="194"/>
        <v>2075</v>
      </c>
      <c r="C2083" s="173">
        <v>3</v>
      </c>
      <c r="D2083" s="173">
        <v>28</v>
      </c>
      <c r="E2083" s="174">
        <v>11</v>
      </c>
      <c r="F2083" s="3">
        <f t="shared" si="193"/>
        <v>32</v>
      </c>
      <c r="G2083" s="3">
        <f t="shared" si="195"/>
        <v>45.86</v>
      </c>
      <c r="H2083" s="3">
        <f t="shared" si="196"/>
        <v>66.92</v>
      </c>
      <c r="I2083" s="3">
        <f t="shared" si="197"/>
        <v>37.04</v>
      </c>
      <c r="J2083" s="3">
        <f t="shared" si="198"/>
        <v>62.06</v>
      </c>
      <c r="K2083" s="191">
        <v>0</v>
      </c>
      <c r="L2083" s="3">
        <v>7.7</v>
      </c>
      <c r="M2083" s="191">
        <v>19.399999999999999</v>
      </c>
      <c r="N2083" s="191">
        <v>2.8</v>
      </c>
      <c r="O2083" s="191">
        <v>16.7</v>
      </c>
    </row>
    <row r="2084" spans="2:15" ht="17.25" x14ac:dyDescent="0.35">
      <c r="B2084" s="172">
        <f t="shared" si="194"/>
        <v>2076</v>
      </c>
      <c r="C2084" s="173">
        <v>3</v>
      </c>
      <c r="D2084" s="173">
        <v>28</v>
      </c>
      <c r="E2084" s="174">
        <v>12</v>
      </c>
      <c r="F2084" s="3">
        <f t="shared" si="193"/>
        <v>33.799999999999997</v>
      </c>
      <c r="G2084" s="3">
        <f t="shared" si="195"/>
        <v>47.84</v>
      </c>
      <c r="H2084" s="3">
        <f t="shared" si="196"/>
        <v>69.080000000000013</v>
      </c>
      <c r="I2084" s="3">
        <f t="shared" si="197"/>
        <v>37.04</v>
      </c>
      <c r="J2084" s="3">
        <f t="shared" si="198"/>
        <v>64.94</v>
      </c>
      <c r="K2084" s="191">
        <v>1</v>
      </c>
      <c r="L2084" s="3">
        <v>8.8000000000000007</v>
      </c>
      <c r="M2084" s="191">
        <v>20.6</v>
      </c>
      <c r="N2084" s="191">
        <v>2.8</v>
      </c>
      <c r="O2084" s="191">
        <v>18.3</v>
      </c>
    </row>
    <row r="2085" spans="2:15" ht="17.25" x14ac:dyDescent="0.35">
      <c r="B2085" s="172">
        <f t="shared" si="194"/>
        <v>2077</v>
      </c>
      <c r="C2085" s="173">
        <v>3</v>
      </c>
      <c r="D2085" s="173">
        <v>28</v>
      </c>
      <c r="E2085" s="174">
        <v>13</v>
      </c>
      <c r="F2085" s="3">
        <f t="shared" si="193"/>
        <v>33.799999999999997</v>
      </c>
      <c r="G2085" s="3">
        <f t="shared" si="195"/>
        <v>48.92</v>
      </c>
      <c r="H2085" s="3">
        <f t="shared" si="196"/>
        <v>71.06</v>
      </c>
      <c r="I2085" s="3">
        <f t="shared" si="197"/>
        <v>37.04</v>
      </c>
      <c r="J2085" s="3">
        <f t="shared" si="198"/>
        <v>62.06</v>
      </c>
      <c r="K2085" s="191">
        <v>1</v>
      </c>
      <c r="L2085" s="3">
        <v>9.4</v>
      </c>
      <c r="M2085" s="191">
        <v>21.7</v>
      </c>
      <c r="N2085" s="191">
        <v>2.8</v>
      </c>
      <c r="O2085" s="191">
        <v>16.7</v>
      </c>
    </row>
    <row r="2086" spans="2:15" ht="17.25" x14ac:dyDescent="0.35">
      <c r="B2086" s="172">
        <f t="shared" si="194"/>
        <v>2078</v>
      </c>
      <c r="C2086" s="173">
        <v>3</v>
      </c>
      <c r="D2086" s="173">
        <v>28</v>
      </c>
      <c r="E2086" s="174">
        <v>14</v>
      </c>
      <c r="F2086" s="3">
        <f t="shared" si="193"/>
        <v>37.4</v>
      </c>
      <c r="G2086" s="3">
        <f t="shared" si="195"/>
        <v>50</v>
      </c>
      <c r="H2086" s="3">
        <f t="shared" si="196"/>
        <v>71.06</v>
      </c>
      <c r="I2086" s="3">
        <f t="shared" si="197"/>
        <v>42.08</v>
      </c>
      <c r="J2086" s="3">
        <f t="shared" si="198"/>
        <v>59</v>
      </c>
      <c r="K2086" s="191">
        <v>3</v>
      </c>
      <c r="L2086" s="3">
        <v>10</v>
      </c>
      <c r="M2086" s="191">
        <v>21.7</v>
      </c>
      <c r="N2086" s="191">
        <v>5.6</v>
      </c>
      <c r="O2086" s="191">
        <v>15</v>
      </c>
    </row>
    <row r="2087" spans="2:15" ht="17.25" x14ac:dyDescent="0.35">
      <c r="B2087" s="172">
        <f t="shared" si="194"/>
        <v>2079</v>
      </c>
      <c r="C2087" s="173">
        <v>3</v>
      </c>
      <c r="D2087" s="173">
        <v>28</v>
      </c>
      <c r="E2087" s="174">
        <v>15</v>
      </c>
      <c r="F2087" s="3">
        <f t="shared" si="193"/>
        <v>37.4</v>
      </c>
      <c r="G2087" s="3">
        <f t="shared" si="195"/>
        <v>51.980000000000004</v>
      </c>
      <c r="H2087" s="3">
        <f t="shared" si="196"/>
        <v>69.080000000000013</v>
      </c>
      <c r="I2087" s="3">
        <f t="shared" si="197"/>
        <v>39.019999999999996</v>
      </c>
      <c r="J2087" s="3">
        <f t="shared" si="198"/>
        <v>55.040000000000006</v>
      </c>
      <c r="K2087" s="191">
        <v>3</v>
      </c>
      <c r="L2087" s="3">
        <v>11.1</v>
      </c>
      <c r="M2087" s="191">
        <v>20.6</v>
      </c>
      <c r="N2087" s="191">
        <v>3.9</v>
      </c>
      <c r="O2087" s="191">
        <v>12.8</v>
      </c>
    </row>
    <row r="2088" spans="2:15" ht="17.25" x14ac:dyDescent="0.35">
      <c r="B2088" s="172">
        <f t="shared" si="194"/>
        <v>2080</v>
      </c>
      <c r="C2088" s="173">
        <v>3</v>
      </c>
      <c r="D2088" s="173">
        <v>28</v>
      </c>
      <c r="E2088" s="174">
        <v>16</v>
      </c>
      <c r="F2088" s="3">
        <f t="shared" si="193"/>
        <v>33.799999999999997</v>
      </c>
      <c r="G2088" s="3">
        <f t="shared" si="195"/>
        <v>48.92</v>
      </c>
      <c r="H2088" s="3">
        <f t="shared" si="196"/>
        <v>66.92</v>
      </c>
      <c r="I2088" s="3">
        <f t="shared" si="197"/>
        <v>35.96</v>
      </c>
      <c r="J2088" s="3">
        <f t="shared" si="198"/>
        <v>50</v>
      </c>
      <c r="K2088" s="191">
        <v>1</v>
      </c>
      <c r="L2088" s="3">
        <v>9.4</v>
      </c>
      <c r="M2088" s="191">
        <v>19.399999999999999</v>
      </c>
      <c r="N2088" s="191">
        <v>2.2000000000000002</v>
      </c>
      <c r="O2088" s="191">
        <v>10</v>
      </c>
    </row>
    <row r="2089" spans="2:15" ht="17.25" x14ac:dyDescent="0.35">
      <c r="B2089" s="172">
        <f t="shared" si="194"/>
        <v>2081</v>
      </c>
      <c r="C2089" s="173">
        <v>3</v>
      </c>
      <c r="D2089" s="173">
        <v>28</v>
      </c>
      <c r="E2089" s="174">
        <v>17</v>
      </c>
      <c r="F2089" s="3">
        <f t="shared" si="193"/>
        <v>32</v>
      </c>
      <c r="G2089" s="3">
        <f t="shared" si="195"/>
        <v>46.94</v>
      </c>
      <c r="H2089" s="3">
        <f t="shared" si="196"/>
        <v>64.039999999999992</v>
      </c>
      <c r="I2089" s="3">
        <f t="shared" si="197"/>
        <v>35.96</v>
      </c>
      <c r="J2089" s="3">
        <f t="shared" si="198"/>
        <v>48.019999999999996</v>
      </c>
      <c r="K2089" s="191">
        <v>0</v>
      </c>
      <c r="L2089" s="3">
        <v>8.3000000000000007</v>
      </c>
      <c r="M2089" s="191">
        <v>17.8</v>
      </c>
      <c r="N2089" s="191">
        <v>2.2000000000000002</v>
      </c>
      <c r="O2089" s="191">
        <v>8.9</v>
      </c>
    </row>
    <row r="2090" spans="2:15" ht="17.25" x14ac:dyDescent="0.35">
      <c r="B2090" s="172">
        <f t="shared" si="194"/>
        <v>2082</v>
      </c>
      <c r="C2090" s="173">
        <v>3</v>
      </c>
      <c r="D2090" s="173">
        <v>28</v>
      </c>
      <c r="E2090" s="174">
        <v>18</v>
      </c>
      <c r="F2090" s="3">
        <f t="shared" si="193"/>
        <v>30.2</v>
      </c>
      <c r="G2090" s="3">
        <f t="shared" si="195"/>
        <v>43.879999999999995</v>
      </c>
      <c r="H2090" s="3">
        <f t="shared" si="196"/>
        <v>60.980000000000004</v>
      </c>
      <c r="I2090" s="3">
        <f t="shared" si="197"/>
        <v>33.979999999999997</v>
      </c>
      <c r="J2090" s="3">
        <f t="shared" si="198"/>
        <v>46.94</v>
      </c>
      <c r="K2090" s="191">
        <v>-1</v>
      </c>
      <c r="L2090" s="3">
        <v>6.6</v>
      </c>
      <c r="M2090" s="191">
        <v>16.100000000000001</v>
      </c>
      <c r="N2090" s="191">
        <v>1.1000000000000001</v>
      </c>
      <c r="O2090" s="191">
        <v>8.3000000000000007</v>
      </c>
    </row>
    <row r="2091" spans="2:15" ht="17.25" x14ac:dyDescent="0.35">
      <c r="B2091" s="172">
        <f t="shared" si="194"/>
        <v>2083</v>
      </c>
      <c r="C2091" s="173">
        <v>3</v>
      </c>
      <c r="D2091" s="173">
        <v>28</v>
      </c>
      <c r="E2091" s="174">
        <v>19</v>
      </c>
      <c r="F2091" s="3">
        <f t="shared" si="193"/>
        <v>26.6</v>
      </c>
      <c r="G2091" s="3">
        <f t="shared" si="195"/>
        <v>41.9</v>
      </c>
      <c r="H2091" s="3">
        <f t="shared" si="196"/>
        <v>59</v>
      </c>
      <c r="I2091" s="3">
        <f t="shared" si="197"/>
        <v>33.08</v>
      </c>
      <c r="J2091" s="3">
        <f t="shared" si="198"/>
        <v>46.94</v>
      </c>
      <c r="K2091" s="191">
        <v>-3</v>
      </c>
      <c r="L2091" s="3">
        <v>5.5</v>
      </c>
      <c r="M2091" s="191">
        <v>15</v>
      </c>
      <c r="N2091" s="191">
        <v>0.6</v>
      </c>
      <c r="O2091" s="191">
        <v>8.3000000000000007</v>
      </c>
    </row>
    <row r="2092" spans="2:15" ht="17.25" x14ac:dyDescent="0.35">
      <c r="B2092" s="172">
        <f t="shared" si="194"/>
        <v>2084</v>
      </c>
      <c r="C2092" s="173">
        <v>3</v>
      </c>
      <c r="D2092" s="173">
        <v>28</v>
      </c>
      <c r="E2092" s="174">
        <v>20</v>
      </c>
      <c r="F2092" s="3">
        <f t="shared" si="193"/>
        <v>24.8</v>
      </c>
      <c r="G2092" s="3">
        <f t="shared" si="195"/>
        <v>39.92</v>
      </c>
      <c r="H2092" s="3">
        <f t="shared" si="196"/>
        <v>55.94</v>
      </c>
      <c r="I2092" s="3">
        <f t="shared" si="197"/>
        <v>33.08</v>
      </c>
      <c r="J2092" s="3">
        <f t="shared" si="198"/>
        <v>48.019999999999996</v>
      </c>
      <c r="K2092" s="191">
        <v>-4</v>
      </c>
      <c r="L2092" s="3">
        <v>4.4000000000000004</v>
      </c>
      <c r="M2092" s="191">
        <v>13.3</v>
      </c>
      <c r="N2092" s="191">
        <v>0.6</v>
      </c>
      <c r="O2092" s="191">
        <v>8.9</v>
      </c>
    </row>
    <row r="2093" spans="2:15" ht="17.25" x14ac:dyDescent="0.35">
      <c r="B2093" s="172">
        <f t="shared" si="194"/>
        <v>2085</v>
      </c>
      <c r="C2093" s="173">
        <v>3</v>
      </c>
      <c r="D2093" s="173">
        <v>28</v>
      </c>
      <c r="E2093" s="174">
        <v>21</v>
      </c>
      <c r="F2093" s="3">
        <f t="shared" si="193"/>
        <v>23</v>
      </c>
      <c r="G2093" s="3">
        <f t="shared" si="195"/>
        <v>39.92</v>
      </c>
      <c r="H2093" s="3">
        <f t="shared" si="196"/>
        <v>53.96</v>
      </c>
      <c r="I2093" s="3">
        <f t="shared" si="197"/>
        <v>33.08</v>
      </c>
      <c r="J2093" s="3">
        <f t="shared" si="198"/>
        <v>46.04</v>
      </c>
      <c r="K2093" s="191">
        <v>-5</v>
      </c>
      <c r="L2093" s="3">
        <v>4.4000000000000004</v>
      </c>
      <c r="M2093" s="191">
        <v>12.2</v>
      </c>
      <c r="N2093" s="191">
        <v>0.6</v>
      </c>
      <c r="O2093" s="191">
        <v>7.8</v>
      </c>
    </row>
    <row r="2094" spans="2:15" ht="17.25" x14ac:dyDescent="0.35">
      <c r="B2094" s="172">
        <f t="shared" si="194"/>
        <v>2086</v>
      </c>
      <c r="C2094" s="173">
        <v>3</v>
      </c>
      <c r="D2094" s="173">
        <v>28</v>
      </c>
      <c r="E2094" s="174">
        <v>22</v>
      </c>
      <c r="F2094" s="3">
        <f t="shared" si="193"/>
        <v>21.2</v>
      </c>
      <c r="G2094" s="3">
        <f t="shared" si="195"/>
        <v>41</v>
      </c>
      <c r="H2094" s="3">
        <f t="shared" si="196"/>
        <v>51.980000000000004</v>
      </c>
      <c r="I2094" s="3">
        <f t="shared" si="197"/>
        <v>33.08</v>
      </c>
      <c r="J2094" s="3">
        <f t="shared" si="198"/>
        <v>44.06</v>
      </c>
      <c r="K2094" s="191">
        <v>-6</v>
      </c>
      <c r="L2094" s="3">
        <v>5</v>
      </c>
      <c r="M2094" s="191">
        <v>11.1</v>
      </c>
      <c r="N2094" s="191">
        <v>0.6</v>
      </c>
      <c r="O2094" s="191">
        <v>6.7</v>
      </c>
    </row>
    <row r="2095" spans="2:15" ht="17.25" x14ac:dyDescent="0.35">
      <c r="B2095" s="172">
        <f t="shared" si="194"/>
        <v>2087</v>
      </c>
      <c r="C2095" s="173">
        <v>3</v>
      </c>
      <c r="D2095" s="173">
        <v>28</v>
      </c>
      <c r="E2095" s="174">
        <v>23</v>
      </c>
      <c r="F2095" s="3">
        <f t="shared" si="193"/>
        <v>21.2</v>
      </c>
      <c r="G2095" s="3">
        <f t="shared" si="195"/>
        <v>41</v>
      </c>
      <c r="H2095" s="3">
        <f t="shared" si="196"/>
        <v>51.08</v>
      </c>
      <c r="I2095" s="3">
        <f t="shared" si="197"/>
        <v>30.92</v>
      </c>
      <c r="J2095" s="3">
        <f t="shared" si="198"/>
        <v>44.06</v>
      </c>
      <c r="K2095" s="191">
        <v>-6</v>
      </c>
      <c r="L2095" s="3">
        <v>5</v>
      </c>
      <c r="M2095" s="191">
        <v>10.6</v>
      </c>
      <c r="N2095" s="191">
        <v>-0.6</v>
      </c>
      <c r="O2095" s="191">
        <v>6.7</v>
      </c>
    </row>
    <row r="2096" spans="2:15" ht="17.25" x14ac:dyDescent="0.35">
      <c r="B2096" s="172">
        <f t="shared" si="194"/>
        <v>2088</v>
      </c>
      <c r="C2096" s="173">
        <v>3</v>
      </c>
      <c r="D2096" s="173">
        <v>28</v>
      </c>
      <c r="E2096" s="174">
        <v>24</v>
      </c>
      <c r="F2096" s="3">
        <f t="shared" si="193"/>
        <v>19.399999999999999</v>
      </c>
      <c r="G2096" s="3">
        <f t="shared" si="195"/>
        <v>41.9</v>
      </c>
      <c r="H2096" s="3">
        <f t="shared" si="196"/>
        <v>50</v>
      </c>
      <c r="I2096" s="3">
        <f t="shared" si="197"/>
        <v>30.02</v>
      </c>
      <c r="J2096" s="3">
        <f t="shared" si="198"/>
        <v>42.08</v>
      </c>
      <c r="K2096" s="191">
        <v>-7</v>
      </c>
      <c r="L2096" s="3">
        <v>5.5</v>
      </c>
      <c r="M2096" s="191">
        <v>10</v>
      </c>
      <c r="N2096" s="191">
        <v>-1.1000000000000001</v>
      </c>
      <c r="O2096" s="191">
        <v>5.6</v>
      </c>
    </row>
    <row r="2097" spans="2:15" ht="17.25" x14ac:dyDescent="0.35">
      <c r="B2097" s="172">
        <f t="shared" si="194"/>
        <v>2089</v>
      </c>
      <c r="C2097" s="173">
        <v>3</v>
      </c>
      <c r="D2097" s="173">
        <v>29</v>
      </c>
      <c r="E2097" s="174">
        <v>1</v>
      </c>
      <c r="F2097" s="3">
        <f t="shared" si="193"/>
        <v>21.2</v>
      </c>
      <c r="G2097" s="3">
        <f t="shared" si="195"/>
        <v>41</v>
      </c>
      <c r="H2097" s="3">
        <f t="shared" si="196"/>
        <v>48.019999999999996</v>
      </c>
      <c r="I2097" s="3">
        <f t="shared" si="197"/>
        <v>30.92</v>
      </c>
      <c r="J2097" s="3">
        <f t="shared" si="198"/>
        <v>39.019999999999996</v>
      </c>
      <c r="K2097" s="191">
        <v>-6</v>
      </c>
      <c r="L2097" s="3">
        <v>5</v>
      </c>
      <c r="M2097" s="191">
        <v>8.9</v>
      </c>
      <c r="N2097" s="191">
        <v>-0.6</v>
      </c>
      <c r="O2097" s="191">
        <v>3.9</v>
      </c>
    </row>
    <row r="2098" spans="2:15" ht="17.25" x14ac:dyDescent="0.35">
      <c r="B2098" s="172">
        <f t="shared" si="194"/>
        <v>2090</v>
      </c>
      <c r="C2098" s="173">
        <v>3</v>
      </c>
      <c r="D2098" s="173">
        <v>29</v>
      </c>
      <c r="E2098" s="174">
        <v>2</v>
      </c>
      <c r="F2098" s="3">
        <f t="shared" si="193"/>
        <v>19.399999999999999</v>
      </c>
      <c r="G2098" s="3">
        <f t="shared" si="195"/>
        <v>39.92</v>
      </c>
      <c r="H2098" s="3">
        <f t="shared" si="196"/>
        <v>46.04</v>
      </c>
      <c r="I2098" s="3">
        <f t="shared" si="197"/>
        <v>30.92</v>
      </c>
      <c r="J2098" s="3">
        <f t="shared" si="198"/>
        <v>41</v>
      </c>
      <c r="K2098" s="191">
        <v>-7</v>
      </c>
      <c r="L2098" s="3">
        <v>4.4000000000000004</v>
      </c>
      <c r="M2098" s="191">
        <v>7.8</v>
      </c>
      <c r="N2098" s="191">
        <v>-0.6</v>
      </c>
      <c r="O2098" s="191">
        <v>5</v>
      </c>
    </row>
    <row r="2099" spans="2:15" ht="17.25" x14ac:dyDescent="0.35">
      <c r="B2099" s="172">
        <f t="shared" si="194"/>
        <v>2091</v>
      </c>
      <c r="C2099" s="173">
        <v>3</v>
      </c>
      <c r="D2099" s="173">
        <v>29</v>
      </c>
      <c r="E2099" s="174">
        <v>3</v>
      </c>
      <c r="F2099" s="3">
        <f t="shared" si="193"/>
        <v>19.399999999999999</v>
      </c>
      <c r="G2099" s="3">
        <f t="shared" si="195"/>
        <v>39.92</v>
      </c>
      <c r="H2099" s="3">
        <f t="shared" si="196"/>
        <v>44.96</v>
      </c>
      <c r="I2099" s="3">
        <f t="shared" si="197"/>
        <v>30.92</v>
      </c>
      <c r="J2099" s="3">
        <f t="shared" si="198"/>
        <v>42.08</v>
      </c>
      <c r="K2099" s="191">
        <v>-7</v>
      </c>
      <c r="L2099" s="3">
        <v>4.4000000000000004</v>
      </c>
      <c r="M2099" s="191">
        <v>7.2</v>
      </c>
      <c r="N2099" s="191">
        <v>-0.6</v>
      </c>
      <c r="O2099" s="191">
        <v>5.6</v>
      </c>
    </row>
    <row r="2100" spans="2:15" ht="17.25" x14ac:dyDescent="0.35">
      <c r="B2100" s="172">
        <f t="shared" si="194"/>
        <v>2092</v>
      </c>
      <c r="C2100" s="173">
        <v>3</v>
      </c>
      <c r="D2100" s="173">
        <v>29</v>
      </c>
      <c r="E2100" s="174">
        <v>4</v>
      </c>
      <c r="F2100" s="3">
        <f t="shared" si="193"/>
        <v>19.399999999999999</v>
      </c>
      <c r="G2100" s="3">
        <f t="shared" si="195"/>
        <v>39.92</v>
      </c>
      <c r="H2100" s="3">
        <f t="shared" si="196"/>
        <v>44.06</v>
      </c>
      <c r="I2100" s="3">
        <f t="shared" si="197"/>
        <v>30.92</v>
      </c>
      <c r="J2100" s="3">
        <f t="shared" si="198"/>
        <v>42.08</v>
      </c>
      <c r="K2100" s="191">
        <v>-7</v>
      </c>
      <c r="L2100" s="3">
        <v>4.4000000000000004</v>
      </c>
      <c r="M2100" s="191">
        <v>6.7</v>
      </c>
      <c r="N2100" s="191">
        <v>-0.6</v>
      </c>
      <c r="O2100" s="191">
        <v>5.6</v>
      </c>
    </row>
    <row r="2101" spans="2:15" ht="17.25" x14ac:dyDescent="0.35">
      <c r="B2101" s="172">
        <f t="shared" si="194"/>
        <v>2093</v>
      </c>
      <c r="C2101" s="173">
        <v>3</v>
      </c>
      <c r="D2101" s="173">
        <v>29</v>
      </c>
      <c r="E2101" s="174">
        <v>5</v>
      </c>
      <c r="F2101" s="3">
        <f t="shared" si="193"/>
        <v>19.399999999999999</v>
      </c>
      <c r="G2101" s="3">
        <f t="shared" si="195"/>
        <v>38.840000000000003</v>
      </c>
      <c r="H2101" s="3">
        <f t="shared" si="196"/>
        <v>44.06</v>
      </c>
      <c r="I2101" s="3">
        <f t="shared" si="197"/>
        <v>30.02</v>
      </c>
      <c r="J2101" s="3">
        <f t="shared" si="198"/>
        <v>42.08</v>
      </c>
      <c r="K2101" s="191">
        <v>-7</v>
      </c>
      <c r="L2101" s="3">
        <v>3.8</v>
      </c>
      <c r="M2101" s="191">
        <v>6.7</v>
      </c>
      <c r="N2101" s="191">
        <v>-1.1000000000000001</v>
      </c>
      <c r="O2101" s="191">
        <v>5.6</v>
      </c>
    </row>
    <row r="2102" spans="2:15" ht="17.25" x14ac:dyDescent="0.35">
      <c r="B2102" s="172">
        <f t="shared" si="194"/>
        <v>2094</v>
      </c>
      <c r="C2102" s="173">
        <v>3</v>
      </c>
      <c r="D2102" s="173">
        <v>29</v>
      </c>
      <c r="E2102" s="174">
        <v>6</v>
      </c>
      <c r="F2102" s="3">
        <f t="shared" si="193"/>
        <v>17.600000000000001</v>
      </c>
      <c r="G2102" s="3">
        <f t="shared" si="195"/>
        <v>39.92</v>
      </c>
      <c r="H2102" s="3">
        <f t="shared" si="196"/>
        <v>42.980000000000004</v>
      </c>
      <c r="I2102" s="3">
        <f t="shared" si="197"/>
        <v>30.02</v>
      </c>
      <c r="J2102" s="3">
        <f t="shared" si="198"/>
        <v>42.08</v>
      </c>
      <c r="K2102" s="191">
        <v>-8</v>
      </c>
      <c r="L2102" s="3">
        <v>4.4000000000000004</v>
      </c>
      <c r="M2102" s="191">
        <v>6.1</v>
      </c>
      <c r="N2102" s="191">
        <v>-1.1000000000000001</v>
      </c>
      <c r="O2102" s="191">
        <v>5.6</v>
      </c>
    </row>
    <row r="2103" spans="2:15" ht="17.25" x14ac:dyDescent="0.35">
      <c r="B2103" s="172">
        <f t="shared" si="194"/>
        <v>2095</v>
      </c>
      <c r="C2103" s="173">
        <v>3</v>
      </c>
      <c r="D2103" s="173">
        <v>29</v>
      </c>
      <c r="E2103" s="174">
        <v>7</v>
      </c>
      <c r="F2103" s="3">
        <f t="shared" si="193"/>
        <v>21.2</v>
      </c>
      <c r="G2103" s="3">
        <f t="shared" si="195"/>
        <v>39.92</v>
      </c>
      <c r="H2103" s="3">
        <f t="shared" si="196"/>
        <v>46.94</v>
      </c>
      <c r="I2103" s="3">
        <f t="shared" si="197"/>
        <v>28.94</v>
      </c>
      <c r="J2103" s="3">
        <f t="shared" si="198"/>
        <v>42.08</v>
      </c>
      <c r="K2103" s="191">
        <v>-6</v>
      </c>
      <c r="L2103" s="3">
        <v>4.4000000000000004</v>
      </c>
      <c r="M2103" s="191">
        <v>8.3000000000000007</v>
      </c>
      <c r="N2103" s="191">
        <v>-1.7</v>
      </c>
      <c r="O2103" s="191">
        <v>5.6</v>
      </c>
    </row>
    <row r="2104" spans="2:15" ht="17.25" x14ac:dyDescent="0.35">
      <c r="B2104" s="172">
        <f t="shared" si="194"/>
        <v>2096</v>
      </c>
      <c r="C2104" s="173">
        <v>3</v>
      </c>
      <c r="D2104" s="173">
        <v>29</v>
      </c>
      <c r="E2104" s="174">
        <v>8</v>
      </c>
      <c r="F2104" s="3">
        <f t="shared" si="193"/>
        <v>26.6</v>
      </c>
      <c r="G2104" s="3">
        <f t="shared" si="195"/>
        <v>41.9</v>
      </c>
      <c r="H2104" s="3">
        <f t="shared" si="196"/>
        <v>48.019999999999996</v>
      </c>
      <c r="I2104" s="3">
        <f t="shared" si="197"/>
        <v>28.94</v>
      </c>
      <c r="J2104" s="3">
        <f t="shared" si="198"/>
        <v>46.04</v>
      </c>
      <c r="K2104" s="191">
        <v>-3</v>
      </c>
      <c r="L2104" s="3">
        <v>5.5</v>
      </c>
      <c r="M2104" s="191">
        <v>8.9</v>
      </c>
      <c r="N2104" s="191">
        <v>-1.7</v>
      </c>
      <c r="O2104" s="191">
        <v>7.8</v>
      </c>
    </row>
    <row r="2105" spans="2:15" ht="17.25" x14ac:dyDescent="0.35">
      <c r="B2105" s="172">
        <f t="shared" si="194"/>
        <v>2097</v>
      </c>
      <c r="C2105" s="173">
        <v>3</v>
      </c>
      <c r="D2105" s="173">
        <v>29</v>
      </c>
      <c r="E2105" s="174">
        <v>9</v>
      </c>
      <c r="F2105" s="3">
        <f t="shared" si="193"/>
        <v>30.2</v>
      </c>
      <c r="G2105" s="3">
        <f t="shared" si="195"/>
        <v>41.9</v>
      </c>
      <c r="H2105" s="3">
        <f t="shared" si="196"/>
        <v>50</v>
      </c>
      <c r="I2105" s="3">
        <f t="shared" si="197"/>
        <v>28.94</v>
      </c>
      <c r="J2105" s="3">
        <f t="shared" si="198"/>
        <v>50</v>
      </c>
      <c r="K2105" s="191">
        <v>-1</v>
      </c>
      <c r="L2105" s="3">
        <v>5.5</v>
      </c>
      <c r="M2105" s="191">
        <v>10</v>
      </c>
      <c r="N2105" s="191">
        <v>-1.7</v>
      </c>
      <c r="O2105" s="191">
        <v>10</v>
      </c>
    </row>
    <row r="2106" spans="2:15" ht="17.25" x14ac:dyDescent="0.35">
      <c r="B2106" s="172">
        <f t="shared" si="194"/>
        <v>2098</v>
      </c>
      <c r="C2106" s="173">
        <v>3</v>
      </c>
      <c r="D2106" s="173">
        <v>29</v>
      </c>
      <c r="E2106" s="174">
        <v>10</v>
      </c>
      <c r="F2106" s="3">
        <f t="shared" si="193"/>
        <v>33.799999999999997</v>
      </c>
      <c r="G2106" s="3">
        <f t="shared" si="195"/>
        <v>43.879999999999995</v>
      </c>
      <c r="H2106" s="3">
        <f t="shared" si="196"/>
        <v>51.980000000000004</v>
      </c>
      <c r="I2106" s="3">
        <f t="shared" si="197"/>
        <v>35.06</v>
      </c>
      <c r="J2106" s="3">
        <f t="shared" si="198"/>
        <v>48.019999999999996</v>
      </c>
      <c r="K2106" s="191">
        <v>1</v>
      </c>
      <c r="L2106" s="3">
        <v>6.6</v>
      </c>
      <c r="M2106" s="191">
        <v>11.1</v>
      </c>
      <c r="N2106" s="191">
        <v>1.7</v>
      </c>
      <c r="O2106" s="191">
        <v>8.9</v>
      </c>
    </row>
    <row r="2107" spans="2:15" ht="17.25" x14ac:dyDescent="0.35">
      <c r="B2107" s="172">
        <f t="shared" si="194"/>
        <v>2099</v>
      </c>
      <c r="C2107" s="173">
        <v>3</v>
      </c>
      <c r="D2107" s="173">
        <v>29</v>
      </c>
      <c r="E2107" s="174">
        <v>11</v>
      </c>
      <c r="F2107" s="3">
        <f t="shared" si="193"/>
        <v>37.4</v>
      </c>
      <c r="G2107" s="3">
        <f t="shared" si="195"/>
        <v>44.96</v>
      </c>
      <c r="H2107" s="3">
        <f t="shared" si="196"/>
        <v>51.980000000000004</v>
      </c>
      <c r="I2107" s="3">
        <f t="shared" si="197"/>
        <v>39.019999999999996</v>
      </c>
      <c r="J2107" s="3">
        <f t="shared" si="198"/>
        <v>48.92</v>
      </c>
      <c r="K2107" s="191">
        <v>3</v>
      </c>
      <c r="L2107" s="3">
        <v>7.2</v>
      </c>
      <c r="M2107" s="191">
        <v>11.1</v>
      </c>
      <c r="N2107" s="191">
        <v>3.9</v>
      </c>
      <c r="O2107" s="191">
        <v>9.4</v>
      </c>
    </row>
    <row r="2108" spans="2:15" ht="17.25" x14ac:dyDescent="0.35">
      <c r="B2108" s="172">
        <f t="shared" si="194"/>
        <v>2100</v>
      </c>
      <c r="C2108" s="173">
        <v>3</v>
      </c>
      <c r="D2108" s="173">
        <v>29</v>
      </c>
      <c r="E2108" s="174">
        <v>12</v>
      </c>
      <c r="F2108" s="3">
        <f t="shared" si="193"/>
        <v>37.4</v>
      </c>
      <c r="G2108" s="3">
        <f t="shared" si="195"/>
        <v>46.94</v>
      </c>
      <c r="H2108" s="3">
        <f t="shared" si="196"/>
        <v>55.94</v>
      </c>
      <c r="I2108" s="3">
        <f t="shared" si="197"/>
        <v>35.96</v>
      </c>
      <c r="J2108" s="3">
        <f t="shared" si="198"/>
        <v>53.96</v>
      </c>
      <c r="K2108" s="191">
        <v>3</v>
      </c>
      <c r="L2108" s="3">
        <v>8.3000000000000007</v>
      </c>
      <c r="M2108" s="191">
        <v>13.3</v>
      </c>
      <c r="N2108" s="191">
        <v>2.2000000000000002</v>
      </c>
      <c r="O2108" s="191">
        <v>12.2</v>
      </c>
    </row>
    <row r="2109" spans="2:15" ht="17.25" x14ac:dyDescent="0.35">
      <c r="B2109" s="172">
        <f t="shared" si="194"/>
        <v>2101</v>
      </c>
      <c r="C2109" s="173">
        <v>3</v>
      </c>
      <c r="D2109" s="173">
        <v>29</v>
      </c>
      <c r="E2109" s="174">
        <v>13</v>
      </c>
      <c r="F2109" s="3">
        <f t="shared" si="193"/>
        <v>37.4</v>
      </c>
      <c r="G2109" s="3">
        <f t="shared" si="195"/>
        <v>47.84</v>
      </c>
      <c r="H2109" s="3">
        <f t="shared" si="196"/>
        <v>57.019999999999996</v>
      </c>
      <c r="I2109" s="3">
        <f t="shared" si="197"/>
        <v>39.019999999999996</v>
      </c>
      <c r="J2109" s="3">
        <f t="shared" si="198"/>
        <v>53.06</v>
      </c>
      <c r="K2109" s="191">
        <v>3</v>
      </c>
      <c r="L2109" s="3">
        <v>8.8000000000000007</v>
      </c>
      <c r="M2109" s="191">
        <v>13.9</v>
      </c>
      <c r="N2109" s="191">
        <v>3.9</v>
      </c>
      <c r="O2109" s="191">
        <v>11.7</v>
      </c>
    </row>
    <row r="2110" spans="2:15" ht="17.25" x14ac:dyDescent="0.35">
      <c r="B2110" s="172">
        <f t="shared" si="194"/>
        <v>2102</v>
      </c>
      <c r="C2110" s="173">
        <v>3</v>
      </c>
      <c r="D2110" s="173">
        <v>29</v>
      </c>
      <c r="E2110" s="174">
        <v>14</v>
      </c>
      <c r="F2110" s="3">
        <f t="shared" si="193"/>
        <v>33.799999999999997</v>
      </c>
      <c r="G2110" s="3">
        <f t="shared" si="195"/>
        <v>47.84</v>
      </c>
      <c r="H2110" s="3">
        <f t="shared" si="196"/>
        <v>57.92</v>
      </c>
      <c r="I2110" s="3">
        <f t="shared" si="197"/>
        <v>37.94</v>
      </c>
      <c r="J2110" s="3">
        <f t="shared" si="198"/>
        <v>53.96</v>
      </c>
      <c r="K2110" s="191">
        <v>1</v>
      </c>
      <c r="L2110" s="3">
        <v>8.8000000000000007</v>
      </c>
      <c r="M2110" s="191">
        <v>14.4</v>
      </c>
      <c r="N2110" s="191">
        <v>3.3</v>
      </c>
      <c r="O2110" s="191">
        <v>12.2</v>
      </c>
    </row>
    <row r="2111" spans="2:15" ht="17.25" x14ac:dyDescent="0.35">
      <c r="B2111" s="172">
        <f t="shared" si="194"/>
        <v>2103</v>
      </c>
      <c r="C2111" s="173">
        <v>3</v>
      </c>
      <c r="D2111" s="173">
        <v>29</v>
      </c>
      <c r="E2111" s="174">
        <v>15</v>
      </c>
      <c r="F2111" s="3">
        <f t="shared" si="193"/>
        <v>33.799999999999997</v>
      </c>
      <c r="G2111" s="3">
        <f t="shared" si="195"/>
        <v>48.92</v>
      </c>
      <c r="H2111" s="3">
        <f t="shared" si="196"/>
        <v>59</v>
      </c>
      <c r="I2111" s="3">
        <f t="shared" si="197"/>
        <v>39.92</v>
      </c>
      <c r="J2111" s="3">
        <f t="shared" si="198"/>
        <v>57.019999999999996</v>
      </c>
      <c r="K2111" s="191">
        <v>1</v>
      </c>
      <c r="L2111" s="3">
        <v>9.4</v>
      </c>
      <c r="M2111" s="191">
        <v>15</v>
      </c>
      <c r="N2111" s="191">
        <v>4.4000000000000004</v>
      </c>
      <c r="O2111" s="191">
        <v>13.9</v>
      </c>
    </row>
    <row r="2112" spans="2:15" ht="17.25" x14ac:dyDescent="0.35">
      <c r="B2112" s="172">
        <f t="shared" si="194"/>
        <v>2104</v>
      </c>
      <c r="C2112" s="173">
        <v>3</v>
      </c>
      <c r="D2112" s="173">
        <v>29</v>
      </c>
      <c r="E2112" s="174">
        <v>16</v>
      </c>
      <c r="F2112" s="3">
        <f t="shared" si="193"/>
        <v>33.799999999999997</v>
      </c>
      <c r="G2112" s="3">
        <f t="shared" si="195"/>
        <v>47.84</v>
      </c>
      <c r="H2112" s="3">
        <f t="shared" si="196"/>
        <v>57.92</v>
      </c>
      <c r="I2112" s="3">
        <f t="shared" si="197"/>
        <v>39.92</v>
      </c>
      <c r="J2112" s="3">
        <f t="shared" si="198"/>
        <v>57.019999999999996</v>
      </c>
      <c r="K2112" s="191">
        <v>1</v>
      </c>
      <c r="L2112" s="3">
        <v>8.8000000000000007</v>
      </c>
      <c r="M2112" s="191">
        <v>14.4</v>
      </c>
      <c r="N2112" s="191">
        <v>4.4000000000000004</v>
      </c>
      <c r="O2112" s="191">
        <v>13.9</v>
      </c>
    </row>
    <row r="2113" spans="2:15" ht="17.25" x14ac:dyDescent="0.35">
      <c r="B2113" s="172">
        <f t="shared" si="194"/>
        <v>2105</v>
      </c>
      <c r="C2113" s="173">
        <v>3</v>
      </c>
      <c r="D2113" s="173">
        <v>29</v>
      </c>
      <c r="E2113" s="174">
        <v>17</v>
      </c>
      <c r="F2113" s="3">
        <f t="shared" si="193"/>
        <v>33.799999999999997</v>
      </c>
      <c r="G2113" s="3">
        <f t="shared" si="195"/>
        <v>44.96</v>
      </c>
      <c r="H2113" s="3">
        <f t="shared" si="196"/>
        <v>57.019999999999996</v>
      </c>
      <c r="I2113" s="3">
        <f t="shared" si="197"/>
        <v>39.92</v>
      </c>
      <c r="J2113" s="3">
        <f t="shared" si="198"/>
        <v>55.040000000000006</v>
      </c>
      <c r="K2113" s="191">
        <v>1</v>
      </c>
      <c r="L2113" s="3">
        <v>7.2</v>
      </c>
      <c r="M2113" s="191">
        <v>13.9</v>
      </c>
      <c r="N2113" s="191">
        <v>4.4000000000000004</v>
      </c>
      <c r="O2113" s="191">
        <v>12.8</v>
      </c>
    </row>
    <row r="2114" spans="2:15" ht="17.25" x14ac:dyDescent="0.35">
      <c r="B2114" s="172">
        <f t="shared" si="194"/>
        <v>2106</v>
      </c>
      <c r="C2114" s="173">
        <v>3</v>
      </c>
      <c r="D2114" s="173">
        <v>29</v>
      </c>
      <c r="E2114" s="174">
        <v>18</v>
      </c>
      <c r="F2114" s="3">
        <f t="shared" si="193"/>
        <v>35.6</v>
      </c>
      <c r="G2114" s="3">
        <f t="shared" si="195"/>
        <v>43.879999999999995</v>
      </c>
      <c r="H2114" s="3">
        <f t="shared" si="196"/>
        <v>55.040000000000006</v>
      </c>
      <c r="I2114" s="3">
        <f t="shared" si="197"/>
        <v>39.92</v>
      </c>
      <c r="J2114" s="3">
        <f t="shared" si="198"/>
        <v>50</v>
      </c>
      <c r="K2114" s="191">
        <v>2</v>
      </c>
      <c r="L2114" s="3">
        <v>6.6</v>
      </c>
      <c r="M2114" s="191">
        <v>12.8</v>
      </c>
      <c r="N2114" s="191">
        <v>4.4000000000000004</v>
      </c>
      <c r="O2114" s="191">
        <v>10</v>
      </c>
    </row>
    <row r="2115" spans="2:15" ht="17.25" x14ac:dyDescent="0.35">
      <c r="B2115" s="172">
        <f t="shared" si="194"/>
        <v>2107</v>
      </c>
      <c r="C2115" s="173">
        <v>3</v>
      </c>
      <c r="D2115" s="173">
        <v>29</v>
      </c>
      <c r="E2115" s="174">
        <v>19</v>
      </c>
      <c r="F2115" s="3">
        <f t="shared" si="193"/>
        <v>33.799999999999997</v>
      </c>
      <c r="G2115" s="3">
        <f t="shared" si="195"/>
        <v>43.879999999999995</v>
      </c>
      <c r="H2115" s="3">
        <f t="shared" si="196"/>
        <v>55.040000000000006</v>
      </c>
      <c r="I2115" s="3">
        <f t="shared" si="197"/>
        <v>37.94</v>
      </c>
      <c r="J2115" s="3">
        <f t="shared" si="198"/>
        <v>44.96</v>
      </c>
      <c r="K2115" s="191">
        <v>1</v>
      </c>
      <c r="L2115" s="3">
        <v>6.6</v>
      </c>
      <c r="M2115" s="191">
        <v>12.8</v>
      </c>
      <c r="N2115" s="191">
        <v>3.3</v>
      </c>
      <c r="O2115" s="191">
        <v>7.2</v>
      </c>
    </row>
    <row r="2116" spans="2:15" ht="17.25" x14ac:dyDescent="0.35">
      <c r="B2116" s="172">
        <f t="shared" si="194"/>
        <v>2108</v>
      </c>
      <c r="C2116" s="173">
        <v>3</v>
      </c>
      <c r="D2116" s="173">
        <v>29</v>
      </c>
      <c r="E2116" s="174">
        <v>20</v>
      </c>
      <c r="F2116" s="3">
        <f t="shared" si="193"/>
        <v>32</v>
      </c>
      <c r="G2116" s="3">
        <f t="shared" si="195"/>
        <v>42.980000000000004</v>
      </c>
      <c r="H2116" s="3">
        <f t="shared" si="196"/>
        <v>53.96</v>
      </c>
      <c r="I2116" s="3">
        <f t="shared" si="197"/>
        <v>37.04</v>
      </c>
      <c r="J2116" s="3">
        <f t="shared" si="198"/>
        <v>42.980000000000004</v>
      </c>
      <c r="K2116" s="191">
        <v>0</v>
      </c>
      <c r="L2116" s="3">
        <v>6.1</v>
      </c>
      <c r="M2116" s="191">
        <v>12.2</v>
      </c>
      <c r="N2116" s="191">
        <v>2.8</v>
      </c>
      <c r="O2116" s="191">
        <v>6.1</v>
      </c>
    </row>
    <row r="2117" spans="2:15" ht="17.25" x14ac:dyDescent="0.35">
      <c r="B2117" s="172">
        <f t="shared" si="194"/>
        <v>2109</v>
      </c>
      <c r="C2117" s="173">
        <v>3</v>
      </c>
      <c r="D2117" s="173">
        <v>29</v>
      </c>
      <c r="E2117" s="174">
        <v>21</v>
      </c>
      <c r="F2117" s="3">
        <f t="shared" si="193"/>
        <v>32</v>
      </c>
      <c r="G2117" s="3">
        <f t="shared" si="195"/>
        <v>42.980000000000004</v>
      </c>
      <c r="H2117" s="3">
        <f t="shared" si="196"/>
        <v>50</v>
      </c>
      <c r="I2117" s="3">
        <f t="shared" si="197"/>
        <v>37.04</v>
      </c>
      <c r="J2117" s="3">
        <f t="shared" si="198"/>
        <v>42.08</v>
      </c>
      <c r="K2117" s="191">
        <v>0</v>
      </c>
      <c r="L2117" s="3">
        <v>6.1</v>
      </c>
      <c r="M2117" s="191">
        <v>10</v>
      </c>
      <c r="N2117" s="191">
        <v>2.8</v>
      </c>
      <c r="O2117" s="191">
        <v>5.6</v>
      </c>
    </row>
    <row r="2118" spans="2:15" ht="17.25" x14ac:dyDescent="0.35">
      <c r="B2118" s="172">
        <f t="shared" si="194"/>
        <v>2110</v>
      </c>
      <c r="C2118" s="173">
        <v>3</v>
      </c>
      <c r="D2118" s="173">
        <v>29</v>
      </c>
      <c r="E2118" s="174">
        <v>22</v>
      </c>
      <c r="F2118" s="3">
        <f t="shared" si="193"/>
        <v>28.4</v>
      </c>
      <c r="G2118" s="3">
        <f t="shared" si="195"/>
        <v>41</v>
      </c>
      <c r="H2118" s="3">
        <f t="shared" si="196"/>
        <v>48.92</v>
      </c>
      <c r="I2118" s="3">
        <f t="shared" si="197"/>
        <v>37.04</v>
      </c>
      <c r="J2118" s="3">
        <f t="shared" si="198"/>
        <v>39.92</v>
      </c>
      <c r="K2118" s="191">
        <v>-2</v>
      </c>
      <c r="L2118" s="3">
        <v>5</v>
      </c>
      <c r="M2118" s="191">
        <v>9.4</v>
      </c>
      <c r="N2118" s="191">
        <v>2.8</v>
      </c>
      <c r="O2118" s="191">
        <v>4.4000000000000004</v>
      </c>
    </row>
    <row r="2119" spans="2:15" ht="17.25" x14ac:dyDescent="0.35">
      <c r="B2119" s="172">
        <f t="shared" si="194"/>
        <v>2111</v>
      </c>
      <c r="C2119" s="173">
        <v>3</v>
      </c>
      <c r="D2119" s="173">
        <v>29</v>
      </c>
      <c r="E2119" s="174">
        <v>23</v>
      </c>
      <c r="F2119" s="3">
        <f t="shared" si="193"/>
        <v>28.4</v>
      </c>
      <c r="G2119" s="3">
        <f t="shared" si="195"/>
        <v>39.92</v>
      </c>
      <c r="H2119" s="3">
        <f t="shared" si="196"/>
        <v>48.92</v>
      </c>
      <c r="I2119" s="3">
        <f t="shared" si="197"/>
        <v>35.06</v>
      </c>
      <c r="J2119" s="3">
        <f t="shared" si="198"/>
        <v>37.94</v>
      </c>
      <c r="K2119" s="191">
        <v>-2</v>
      </c>
      <c r="L2119" s="3">
        <v>4.4000000000000004</v>
      </c>
      <c r="M2119" s="191">
        <v>9.4</v>
      </c>
      <c r="N2119" s="191">
        <v>1.7</v>
      </c>
      <c r="O2119" s="191">
        <v>3.3</v>
      </c>
    </row>
    <row r="2120" spans="2:15" ht="17.25" x14ac:dyDescent="0.35">
      <c r="B2120" s="172">
        <f t="shared" si="194"/>
        <v>2112</v>
      </c>
      <c r="C2120" s="173">
        <v>3</v>
      </c>
      <c r="D2120" s="173">
        <v>29</v>
      </c>
      <c r="E2120" s="174">
        <v>24</v>
      </c>
      <c r="F2120" s="3">
        <f t="shared" si="193"/>
        <v>28.4</v>
      </c>
      <c r="G2120" s="3">
        <f t="shared" si="195"/>
        <v>39.92</v>
      </c>
      <c r="H2120" s="3">
        <f t="shared" si="196"/>
        <v>48.019999999999996</v>
      </c>
      <c r="I2120" s="3">
        <f t="shared" si="197"/>
        <v>33.979999999999997</v>
      </c>
      <c r="J2120" s="3">
        <f t="shared" si="198"/>
        <v>35.96</v>
      </c>
      <c r="K2120" s="191">
        <v>-2</v>
      </c>
      <c r="L2120" s="3">
        <v>4.4000000000000004</v>
      </c>
      <c r="M2120" s="191">
        <v>8.9</v>
      </c>
      <c r="N2120" s="191">
        <v>1.1000000000000001</v>
      </c>
      <c r="O2120" s="191">
        <v>2.2000000000000002</v>
      </c>
    </row>
    <row r="2121" spans="2:15" ht="17.25" x14ac:dyDescent="0.35">
      <c r="B2121" s="172">
        <f t="shared" si="194"/>
        <v>2113</v>
      </c>
      <c r="C2121" s="173">
        <v>3</v>
      </c>
      <c r="D2121" s="173">
        <v>30</v>
      </c>
      <c r="E2121" s="174">
        <v>1</v>
      </c>
      <c r="F2121" s="3">
        <f t="shared" si="193"/>
        <v>28.4</v>
      </c>
      <c r="G2121" s="3">
        <f t="shared" si="195"/>
        <v>38.840000000000003</v>
      </c>
      <c r="H2121" s="3">
        <f t="shared" si="196"/>
        <v>50</v>
      </c>
      <c r="I2121" s="3">
        <f t="shared" si="197"/>
        <v>28.94</v>
      </c>
      <c r="J2121" s="3">
        <f t="shared" si="198"/>
        <v>32</v>
      </c>
      <c r="K2121" s="191">
        <v>-2</v>
      </c>
      <c r="L2121" s="3">
        <v>3.8</v>
      </c>
      <c r="M2121" s="191">
        <v>10</v>
      </c>
      <c r="N2121" s="191">
        <v>-1.7</v>
      </c>
      <c r="O2121" s="191">
        <v>0</v>
      </c>
    </row>
    <row r="2122" spans="2:15" ht="17.25" x14ac:dyDescent="0.35">
      <c r="B2122" s="172">
        <f t="shared" si="194"/>
        <v>2114</v>
      </c>
      <c r="C2122" s="173">
        <v>3</v>
      </c>
      <c r="D2122" s="173">
        <v>30</v>
      </c>
      <c r="E2122" s="174">
        <v>2</v>
      </c>
      <c r="F2122" s="3">
        <f t="shared" ref="F2122:F2185" si="199">(9/5)*K2122+32</f>
        <v>28.4</v>
      </c>
      <c r="G2122" s="3">
        <f t="shared" si="195"/>
        <v>38.840000000000003</v>
      </c>
      <c r="H2122" s="3">
        <f t="shared" si="196"/>
        <v>48.019999999999996</v>
      </c>
      <c r="I2122" s="3">
        <f t="shared" si="197"/>
        <v>26.96</v>
      </c>
      <c r="J2122" s="3">
        <f t="shared" si="198"/>
        <v>30.02</v>
      </c>
      <c r="K2122" s="191">
        <v>-2</v>
      </c>
      <c r="L2122" s="3">
        <v>3.8</v>
      </c>
      <c r="M2122" s="191">
        <v>8.9</v>
      </c>
      <c r="N2122" s="191">
        <v>-2.8</v>
      </c>
      <c r="O2122" s="191">
        <v>-1.1000000000000001</v>
      </c>
    </row>
    <row r="2123" spans="2:15" ht="17.25" x14ac:dyDescent="0.35">
      <c r="B2123" s="172">
        <f t="shared" ref="B2123:B2186" si="200">B2122+1</f>
        <v>2115</v>
      </c>
      <c r="C2123" s="173">
        <v>3</v>
      </c>
      <c r="D2123" s="173">
        <v>30</v>
      </c>
      <c r="E2123" s="174">
        <v>3</v>
      </c>
      <c r="F2123" s="3">
        <f t="shared" si="199"/>
        <v>28.4</v>
      </c>
      <c r="G2123" s="3">
        <f t="shared" si="195"/>
        <v>38.840000000000003</v>
      </c>
      <c r="H2123" s="3">
        <f t="shared" si="196"/>
        <v>46.94</v>
      </c>
      <c r="I2123" s="3">
        <f t="shared" si="197"/>
        <v>24.08</v>
      </c>
      <c r="J2123" s="3">
        <f t="shared" si="198"/>
        <v>30.92</v>
      </c>
      <c r="K2123" s="191">
        <v>-2</v>
      </c>
      <c r="L2123" s="3">
        <v>3.8</v>
      </c>
      <c r="M2123" s="191">
        <v>8.3000000000000007</v>
      </c>
      <c r="N2123" s="191">
        <v>-4.4000000000000004</v>
      </c>
      <c r="O2123" s="191">
        <v>-0.6</v>
      </c>
    </row>
    <row r="2124" spans="2:15" ht="17.25" x14ac:dyDescent="0.35">
      <c r="B2124" s="172">
        <f t="shared" si="200"/>
        <v>2116</v>
      </c>
      <c r="C2124" s="173">
        <v>3</v>
      </c>
      <c r="D2124" s="173">
        <v>30</v>
      </c>
      <c r="E2124" s="174">
        <v>4</v>
      </c>
      <c r="F2124" s="3">
        <f t="shared" si="199"/>
        <v>28.4</v>
      </c>
      <c r="G2124" s="3">
        <f t="shared" si="195"/>
        <v>38.840000000000003</v>
      </c>
      <c r="H2124" s="3">
        <f t="shared" si="196"/>
        <v>46.94</v>
      </c>
      <c r="I2124" s="3">
        <f t="shared" si="197"/>
        <v>24.98</v>
      </c>
      <c r="J2124" s="3">
        <f t="shared" si="198"/>
        <v>30.92</v>
      </c>
      <c r="K2124" s="191">
        <v>-2</v>
      </c>
      <c r="L2124" s="3">
        <v>3.8</v>
      </c>
      <c r="M2124" s="191">
        <v>8.3000000000000007</v>
      </c>
      <c r="N2124" s="191">
        <v>-3.9</v>
      </c>
      <c r="O2124" s="191">
        <v>-0.6</v>
      </c>
    </row>
    <row r="2125" spans="2:15" ht="17.25" x14ac:dyDescent="0.35">
      <c r="B2125" s="172">
        <f t="shared" si="200"/>
        <v>2117</v>
      </c>
      <c r="C2125" s="173">
        <v>3</v>
      </c>
      <c r="D2125" s="173">
        <v>30</v>
      </c>
      <c r="E2125" s="174">
        <v>5</v>
      </c>
      <c r="F2125" s="3">
        <f t="shared" si="199"/>
        <v>28.4</v>
      </c>
      <c r="G2125" s="3">
        <f t="shared" si="195"/>
        <v>38.840000000000003</v>
      </c>
      <c r="H2125" s="3">
        <f t="shared" si="196"/>
        <v>46.04</v>
      </c>
      <c r="I2125" s="3">
        <f t="shared" si="197"/>
        <v>23</v>
      </c>
      <c r="J2125" s="3">
        <f t="shared" si="198"/>
        <v>30.92</v>
      </c>
      <c r="K2125" s="191">
        <v>-2</v>
      </c>
      <c r="L2125" s="3">
        <v>3.8</v>
      </c>
      <c r="M2125" s="191">
        <v>7.8</v>
      </c>
      <c r="N2125" s="191">
        <v>-5</v>
      </c>
      <c r="O2125" s="191">
        <v>-0.6</v>
      </c>
    </row>
    <row r="2126" spans="2:15" ht="17.25" x14ac:dyDescent="0.35">
      <c r="B2126" s="172">
        <f t="shared" si="200"/>
        <v>2118</v>
      </c>
      <c r="C2126" s="173">
        <v>3</v>
      </c>
      <c r="D2126" s="173">
        <v>30</v>
      </c>
      <c r="E2126" s="174">
        <v>6</v>
      </c>
      <c r="F2126" s="3">
        <f t="shared" si="199"/>
        <v>28.4</v>
      </c>
      <c r="G2126" s="3">
        <f t="shared" si="195"/>
        <v>38.840000000000003</v>
      </c>
      <c r="H2126" s="3">
        <f t="shared" si="196"/>
        <v>44.96</v>
      </c>
      <c r="I2126" s="3">
        <f t="shared" si="197"/>
        <v>23</v>
      </c>
      <c r="J2126" s="3">
        <f t="shared" si="198"/>
        <v>28.04</v>
      </c>
      <c r="K2126" s="191">
        <v>-2</v>
      </c>
      <c r="L2126" s="3">
        <v>3.8</v>
      </c>
      <c r="M2126" s="191">
        <v>7.2</v>
      </c>
      <c r="N2126" s="191">
        <v>-5</v>
      </c>
      <c r="O2126" s="191">
        <v>-2.2000000000000002</v>
      </c>
    </row>
    <row r="2127" spans="2:15" ht="17.25" x14ac:dyDescent="0.35">
      <c r="B2127" s="172">
        <f t="shared" si="200"/>
        <v>2119</v>
      </c>
      <c r="C2127" s="173">
        <v>3</v>
      </c>
      <c r="D2127" s="173">
        <v>30</v>
      </c>
      <c r="E2127" s="174">
        <v>7</v>
      </c>
      <c r="F2127" s="3">
        <f t="shared" si="199"/>
        <v>32</v>
      </c>
      <c r="G2127" s="3">
        <f t="shared" si="195"/>
        <v>38.840000000000003</v>
      </c>
      <c r="H2127" s="3">
        <f t="shared" si="196"/>
        <v>48.019999999999996</v>
      </c>
      <c r="I2127" s="3">
        <f t="shared" si="197"/>
        <v>28.04</v>
      </c>
      <c r="J2127" s="3">
        <f t="shared" si="198"/>
        <v>33.979999999999997</v>
      </c>
      <c r="K2127" s="191">
        <v>0</v>
      </c>
      <c r="L2127" s="3">
        <v>3.8</v>
      </c>
      <c r="M2127" s="191">
        <v>8.9</v>
      </c>
      <c r="N2127" s="191">
        <v>-2.2000000000000002</v>
      </c>
      <c r="O2127" s="191">
        <v>1.1000000000000001</v>
      </c>
    </row>
    <row r="2128" spans="2:15" ht="17.25" x14ac:dyDescent="0.35">
      <c r="B2128" s="172">
        <f t="shared" si="200"/>
        <v>2120</v>
      </c>
      <c r="C2128" s="173">
        <v>3</v>
      </c>
      <c r="D2128" s="173">
        <v>30</v>
      </c>
      <c r="E2128" s="174">
        <v>8</v>
      </c>
      <c r="F2128" s="3">
        <f t="shared" si="199"/>
        <v>35.6</v>
      </c>
      <c r="G2128" s="3">
        <f t="shared" si="195"/>
        <v>38.840000000000003</v>
      </c>
      <c r="H2128" s="3">
        <f t="shared" si="196"/>
        <v>50</v>
      </c>
      <c r="I2128" s="3">
        <f t="shared" si="197"/>
        <v>33.08</v>
      </c>
      <c r="J2128" s="3">
        <f t="shared" si="198"/>
        <v>39.92</v>
      </c>
      <c r="K2128" s="191">
        <v>2</v>
      </c>
      <c r="L2128" s="3">
        <v>3.8</v>
      </c>
      <c r="M2128" s="191">
        <v>10</v>
      </c>
      <c r="N2128" s="191">
        <v>0.6</v>
      </c>
      <c r="O2128" s="191">
        <v>4.4000000000000004</v>
      </c>
    </row>
    <row r="2129" spans="2:15" ht="17.25" x14ac:dyDescent="0.35">
      <c r="B2129" s="172">
        <f t="shared" si="200"/>
        <v>2121</v>
      </c>
      <c r="C2129" s="173">
        <v>3</v>
      </c>
      <c r="D2129" s="173">
        <v>30</v>
      </c>
      <c r="E2129" s="174">
        <v>9</v>
      </c>
      <c r="F2129" s="3">
        <f t="shared" si="199"/>
        <v>44.6</v>
      </c>
      <c r="G2129" s="3">
        <f t="shared" si="195"/>
        <v>39.92</v>
      </c>
      <c r="H2129" s="3">
        <f t="shared" si="196"/>
        <v>53.06</v>
      </c>
      <c r="I2129" s="3">
        <f t="shared" si="197"/>
        <v>37.94</v>
      </c>
      <c r="J2129" s="3">
        <f t="shared" si="198"/>
        <v>44.96</v>
      </c>
      <c r="K2129" s="191">
        <v>7</v>
      </c>
      <c r="L2129" s="3">
        <v>4.4000000000000004</v>
      </c>
      <c r="M2129" s="191">
        <v>11.7</v>
      </c>
      <c r="N2129" s="191">
        <v>3.3</v>
      </c>
      <c r="O2129" s="191">
        <v>7.2</v>
      </c>
    </row>
    <row r="2130" spans="2:15" ht="17.25" x14ac:dyDescent="0.35">
      <c r="B2130" s="172">
        <f t="shared" si="200"/>
        <v>2122</v>
      </c>
      <c r="C2130" s="173">
        <v>3</v>
      </c>
      <c r="D2130" s="173">
        <v>30</v>
      </c>
      <c r="E2130" s="174">
        <v>10</v>
      </c>
      <c r="F2130" s="3">
        <f t="shared" si="199"/>
        <v>48.2</v>
      </c>
      <c r="G2130" s="3">
        <f t="shared" si="195"/>
        <v>38.840000000000003</v>
      </c>
      <c r="H2130" s="3">
        <f t="shared" si="196"/>
        <v>53.96</v>
      </c>
      <c r="I2130" s="3">
        <f t="shared" si="197"/>
        <v>41</v>
      </c>
      <c r="J2130" s="3">
        <f t="shared" si="198"/>
        <v>48.92</v>
      </c>
      <c r="K2130" s="191">
        <v>9</v>
      </c>
      <c r="L2130" s="3">
        <v>3.8</v>
      </c>
      <c r="M2130" s="191">
        <v>12.2</v>
      </c>
      <c r="N2130" s="191">
        <v>5</v>
      </c>
      <c r="O2130" s="191">
        <v>9.4</v>
      </c>
    </row>
    <row r="2131" spans="2:15" ht="17.25" x14ac:dyDescent="0.35">
      <c r="B2131" s="172">
        <f t="shared" si="200"/>
        <v>2123</v>
      </c>
      <c r="C2131" s="173">
        <v>3</v>
      </c>
      <c r="D2131" s="173">
        <v>30</v>
      </c>
      <c r="E2131" s="174">
        <v>11</v>
      </c>
      <c r="F2131" s="3">
        <f t="shared" si="199"/>
        <v>51.8</v>
      </c>
      <c r="G2131" s="3">
        <f t="shared" si="195"/>
        <v>41.9</v>
      </c>
      <c r="H2131" s="3">
        <f t="shared" si="196"/>
        <v>57.92</v>
      </c>
      <c r="I2131" s="3">
        <f t="shared" si="197"/>
        <v>44.96</v>
      </c>
      <c r="J2131" s="3">
        <f t="shared" si="198"/>
        <v>51.980000000000004</v>
      </c>
      <c r="K2131" s="191">
        <v>11</v>
      </c>
      <c r="L2131" s="3">
        <v>5.5</v>
      </c>
      <c r="M2131" s="191">
        <v>14.4</v>
      </c>
      <c r="N2131" s="191">
        <v>7.2</v>
      </c>
      <c r="O2131" s="191">
        <v>11.1</v>
      </c>
    </row>
    <row r="2132" spans="2:15" ht="17.25" x14ac:dyDescent="0.35">
      <c r="B2132" s="172">
        <f t="shared" si="200"/>
        <v>2124</v>
      </c>
      <c r="C2132" s="173">
        <v>3</v>
      </c>
      <c r="D2132" s="173">
        <v>30</v>
      </c>
      <c r="E2132" s="174">
        <v>12</v>
      </c>
      <c r="F2132" s="3">
        <f t="shared" si="199"/>
        <v>53.6</v>
      </c>
      <c r="G2132" s="3">
        <f t="shared" si="195"/>
        <v>43.879999999999995</v>
      </c>
      <c r="H2132" s="3">
        <f t="shared" si="196"/>
        <v>59</v>
      </c>
      <c r="I2132" s="3">
        <f t="shared" si="197"/>
        <v>48.019999999999996</v>
      </c>
      <c r="J2132" s="3">
        <f t="shared" si="198"/>
        <v>55.040000000000006</v>
      </c>
      <c r="K2132" s="191">
        <v>12</v>
      </c>
      <c r="L2132" s="3">
        <v>6.6</v>
      </c>
      <c r="M2132" s="191">
        <v>15</v>
      </c>
      <c r="N2132" s="191">
        <v>8.9</v>
      </c>
      <c r="O2132" s="191">
        <v>12.8</v>
      </c>
    </row>
    <row r="2133" spans="2:15" ht="17.25" x14ac:dyDescent="0.35">
      <c r="B2133" s="172">
        <f t="shared" si="200"/>
        <v>2125</v>
      </c>
      <c r="C2133" s="173">
        <v>3</v>
      </c>
      <c r="D2133" s="173">
        <v>30</v>
      </c>
      <c r="E2133" s="174">
        <v>13</v>
      </c>
      <c r="F2133" s="3">
        <f t="shared" si="199"/>
        <v>55.400000000000006</v>
      </c>
      <c r="G2133" s="3">
        <f t="shared" si="195"/>
        <v>45.86</v>
      </c>
      <c r="H2133" s="3">
        <f t="shared" si="196"/>
        <v>60.08</v>
      </c>
      <c r="I2133" s="3">
        <f t="shared" si="197"/>
        <v>48.92</v>
      </c>
      <c r="J2133" s="3">
        <f t="shared" si="198"/>
        <v>57.92</v>
      </c>
      <c r="K2133" s="191">
        <v>13</v>
      </c>
      <c r="L2133" s="3">
        <v>7.7</v>
      </c>
      <c r="M2133" s="191">
        <v>15.6</v>
      </c>
      <c r="N2133" s="191">
        <v>9.4</v>
      </c>
      <c r="O2133" s="191">
        <v>14.4</v>
      </c>
    </row>
    <row r="2134" spans="2:15" ht="17.25" x14ac:dyDescent="0.35">
      <c r="B2134" s="172">
        <f t="shared" si="200"/>
        <v>2126</v>
      </c>
      <c r="C2134" s="173">
        <v>3</v>
      </c>
      <c r="D2134" s="173">
        <v>30</v>
      </c>
      <c r="E2134" s="174">
        <v>14</v>
      </c>
      <c r="F2134" s="3">
        <f t="shared" si="199"/>
        <v>53.6</v>
      </c>
      <c r="G2134" s="3">
        <f t="shared" si="195"/>
        <v>44.06</v>
      </c>
      <c r="H2134" s="3">
        <f t="shared" si="196"/>
        <v>62.06</v>
      </c>
      <c r="I2134" s="3">
        <f t="shared" si="197"/>
        <v>53.06</v>
      </c>
      <c r="J2134" s="3">
        <f t="shared" si="198"/>
        <v>60.08</v>
      </c>
      <c r="K2134" s="191">
        <v>12</v>
      </c>
      <c r="L2134" s="3">
        <v>6.7</v>
      </c>
      <c r="M2134" s="191">
        <v>16.7</v>
      </c>
      <c r="N2134" s="191">
        <v>11.7</v>
      </c>
      <c r="O2134" s="191">
        <v>15.6</v>
      </c>
    </row>
    <row r="2135" spans="2:15" ht="17.25" x14ac:dyDescent="0.35">
      <c r="B2135" s="172">
        <f t="shared" si="200"/>
        <v>2127</v>
      </c>
      <c r="C2135" s="173">
        <v>3</v>
      </c>
      <c r="D2135" s="173">
        <v>30</v>
      </c>
      <c r="E2135" s="174">
        <v>15</v>
      </c>
      <c r="F2135" s="3">
        <f t="shared" si="199"/>
        <v>51.8</v>
      </c>
      <c r="G2135" s="3">
        <f t="shared" si="195"/>
        <v>44.06</v>
      </c>
      <c r="H2135" s="3">
        <f t="shared" si="196"/>
        <v>62.96</v>
      </c>
      <c r="I2135" s="3">
        <f t="shared" si="197"/>
        <v>53.06</v>
      </c>
      <c r="J2135" s="3">
        <f t="shared" si="198"/>
        <v>60.980000000000004</v>
      </c>
      <c r="K2135" s="191">
        <v>11</v>
      </c>
      <c r="L2135" s="3">
        <v>6.7</v>
      </c>
      <c r="M2135" s="191">
        <v>17.2</v>
      </c>
      <c r="N2135" s="191">
        <v>11.7</v>
      </c>
      <c r="O2135" s="191">
        <v>16.100000000000001</v>
      </c>
    </row>
    <row r="2136" spans="2:15" ht="17.25" x14ac:dyDescent="0.35">
      <c r="B2136" s="172">
        <f t="shared" si="200"/>
        <v>2128</v>
      </c>
      <c r="C2136" s="173">
        <v>3</v>
      </c>
      <c r="D2136" s="173">
        <v>30</v>
      </c>
      <c r="E2136" s="174">
        <v>16</v>
      </c>
      <c r="F2136" s="3">
        <f t="shared" si="199"/>
        <v>53.6</v>
      </c>
      <c r="G2136" s="3">
        <f t="shared" si="195"/>
        <v>44.24</v>
      </c>
      <c r="H2136" s="3">
        <f t="shared" si="196"/>
        <v>62.96</v>
      </c>
      <c r="I2136" s="3">
        <f t="shared" si="197"/>
        <v>53.96</v>
      </c>
      <c r="J2136" s="3">
        <f t="shared" si="198"/>
        <v>60.980000000000004</v>
      </c>
      <c r="K2136" s="191">
        <v>12</v>
      </c>
      <c r="L2136" s="3">
        <v>6.8</v>
      </c>
      <c r="M2136" s="191">
        <v>17.2</v>
      </c>
      <c r="N2136" s="191">
        <v>12.2</v>
      </c>
      <c r="O2136" s="191">
        <v>16.100000000000001</v>
      </c>
    </row>
    <row r="2137" spans="2:15" ht="17.25" x14ac:dyDescent="0.35">
      <c r="B2137" s="172">
        <f t="shared" si="200"/>
        <v>2129</v>
      </c>
      <c r="C2137" s="173">
        <v>3</v>
      </c>
      <c r="D2137" s="173">
        <v>30</v>
      </c>
      <c r="E2137" s="174">
        <v>17</v>
      </c>
      <c r="F2137" s="3">
        <f t="shared" si="199"/>
        <v>53.6</v>
      </c>
      <c r="G2137" s="3">
        <f t="shared" ref="G2137:G2200" si="201">(9/5)*L2137+32</f>
        <v>42.26</v>
      </c>
      <c r="H2137" s="3">
        <f t="shared" ref="H2137:H2200" si="202">(9/5)*M2137+32</f>
        <v>62.06</v>
      </c>
      <c r="I2137" s="3">
        <f t="shared" ref="I2137:I2200" si="203">(9/5)*N2137+32</f>
        <v>51.980000000000004</v>
      </c>
      <c r="J2137" s="3">
        <f t="shared" ref="J2137:J2200" si="204">(9/5)*O2137+32</f>
        <v>62.06</v>
      </c>
      <c r="K2137" s="191">
        <v>12</v>
      </c>
      <c r="L2137" s="3">
        <v>5.7</v>
      </c>
      <c r="M2137" s="191">
        <v>16.7</v>
      </c>
      <c r="N2137" s="191">
        <v>11.1</v>
      </c>
      <c r="O2137" s="191">
        <v>16.7</v>
      </c>
    </row>
    <row r="2138" spans="2:15" ht="17.25" x14ac:dyDescent="0.35">
      <c r="B2138" s="172">
        <f t="shared" si="200"/>
        <v>2130</v>
      </c>
      <c r="C2138" s="173">
        <v>3</v>
      </c>
      <c r="D2138" s="173">
        <v>30</v>
      </c>
      <c r="E2138" s="174">
        <v>18</v>
      </c>
      <c r="F2138" s="3">
        <f t="shared" si="199"/>
        <v>50</v>
      </c>
      <c r="G2138" s="3">
        <f t="shared" si="201"/>
        <v>39.380000000000003</v>
      </c>
      <c r="H2138" s="3">
        <f t="shared" si="202"/>
        <v>60.08</v>
      </c>
      <c r="I2138" s="3">
        <f t="shared" si="203"/>
        <v>46.94</v>
      </c>
      <c r="J2138" s="3">
        <f t="shared" si="204"/>
        <v>57.92</v>
      </c>
      <c r="K2138" s="191">
        <v>10</v>
      </c>
      <c r="L2138" s="3">
        <v>4.0999999999999996</v>
      </c>
      <c r="M2138" s="191">
        <v>15.6</v>
      </c>
      <c r="N2138" s="191">
        <v>8.3000000000000007</v>
      </c>
      <c r="O2138" s="191">
        <v>14.4</v>
      </c>
    </row>
    <row r="2139" spans="2:15" ht="17.25" x14ac:dyDescent="0.35">
      <c r="B2139" s="172">
        <f t="shared" si="200"/>
        <v>2131</v>
      </c>
      <c r="C2139" s="173">
        <v>3</v>
      </c>
      <c r="D2139" s="173">
        <v>30</v>
      </c>
      <c r="E2139" s="174">
        <v>19</v>
      </c>
      <c r="F2139" s="3">
        <f t="shared" si="199"/>
        <v>48.2</v>
      </c>
      <c r="G2139" s="3">
        <f t="shared" si="201"/>
        <v>37.58</v>
      </c>
      <c r="H2139" s="3">
        <f t="shared" si="202"/>
        <v>57.019999999999996</v>
      </c>
      <c r="I2139" s="3">
        <f t="shared" si="203"/>
        <v>42.980000000000004</v>
      </c>
      <c r="J2139" s="3">
        <f t="shared" si="204"/>
        <v>53.06</v>
      </c>
      <c r="K2139" s="191">
        <v>9</v>
      </c>
      <c r="L2139" s="3">
        <v>3.1</v>
      </c>
      <c r="M2139" s="191">
        <v>13.9</v>
      </c>
      <c r="N2139" s="191">
        <v>6.1</v>
      </c>
      <c r="O2139" s="191">
        <v>11.7</v>
      </c>
    </row>
    <row r="2140" spans="2:15" ht="17.25" x14ac:dyDescent="0.35">
      <c r="B2140" s="172">
        <f t="shared" si="200"/>
        <v>2132</v>
      </c>
      <c r="C2140" s="173">
        <v>3</v>
      </c>
      <c r="D2140" s="173">
        <v>30</v>
      </c>
      <c r="E2140" s="174">
        <v>20</v>
      </c>
      <c r="F2140" s="3">
        <f t="shared" si="199"/>
        <v>42.8</v>
      </c>
      <c r="G2140" s="3">
        <f t="shared" si="201"/>
        <v>32.54</v>
      </c>
      <c r="H2140" s="3">
        <f t="shared" si="202"/>
        <v>55.94</v>
      </c>
      <c r="I2140" s="3">
        <f t="shared" si="203"/>
        <v>41</v>
      </c>
      <c r="J2140" s="3">
        <f t="shared" si="204"/>
        <v>55.040000000000006</v>
      </c>
      <c r="K2140" s="191">
        <v>6</v>
      </c>
      <c r="L2140" s="3">
        <v>0.3</v>
      </c>
      <c r="M2140" s="191">
        <v>13.3</v>
      </c>
      <c r="N2140" s="191">
        <v>5</v>
      </c>
      <c r="O2140" s="191">
        <v>12.8</v>
      </c>
    </row>
    <row r="2141" spans="2:15" ht="17.25" x14ac:dyDescent="0.35">
      <c r="B2141" s="172">
        <f t="shared" si="200"/>
        <v>2133</v>
      </c>
      <c r="C2141" s="173">
        <v>3</v>
      </c>
      <c r="D2141" s="173">
        <v>30</v>
      </c>
      <c r="E2141" s="174">
        <v>21</v>
      </c>
      <c r="F2141" s="3">
        <f t="shared" si="199"/>
        <v>42.8</v>
      </c>
      <c r="G2141" s="3">
        <f t="shared" si="201"/>
        <v>29.66</v>
      </c>
      <c r="H2141" s="3">
        <f t="shared" si="202"/>
        <v>53.96</v>
      </c>
      <c r="I2141" s="3">
        <f t="shared" si="203"/>
        <v>41</v>
      </c>
      <c r="J2141" s="3">
        <f t="shared" si="204"/>
        <v>51.08</v>
      </c>
      <c r="K2141" s="191">
        <v>6</v>
      </c>
      <c r="L2141" s="3">
        <v>-1.3</v>
      </c>
      <c r="M2141" s="191">
        <v>12.2</v>
      </c>
      <c r="N2141" s="191">
        <v>5</v>
      </c>
      <c r="O2141" s="191">
        <v>10.6</v>
      </c>
    </row>
    <row r="2142" spans="2:15" ht="17.25" x14ac:dyDescent="0.35">
      <c r="B2142" s="172">
        <f t="shared" si="200"/>
        <v>2134</v>
      </c>
      <c r="C2142" s="173">
        <v>3</v>
      </c>
      <c r="D2142" s="173">
        <v>30</v>
      </c>
      <c r="E2142" s="174">
        <v>22</v>
      </c>
      <c r="F2142" s="3">
        <f t="shared" si="199"/>
        <v>39.200000000000003</v>
      </c>
      <c r="G2142" s="3">
        <f t="shared" si="201"/>
        <v>28.759999999999998</v>
      </c>
      <c r="H2142" s="3">
        <f t="shared" si="202"/>
        <v>51.08</v>
      </c>
      <c r="I2142" s="3">
        <f t="shared" si="203"/>
        <v>39.92</v>
      </c>
      <c r="J2142" s="3">
        <f t="shared" si="204"/>
        <v>48.92</v>
      </c>
      <c r="K2142" s="191">
        <v>4</v>
      </c>
      <c r="L2142" s="3">
        <v>-1.8</v>
      </c>
      <c r="M2142" s="191">
        <v>10.6</v>
      </c>
      <c r="N2142" s="191">
        <v>4.4000000000000004</v>
      </c>
      <c r="O2142" s="191">
        <v>9.4</v>
      </c>
    </row>
    <row r="2143" spans="2:15" ht="17.25" x14ac:dyDescent="0.35">
      <c r="B2143" s="172">
        <f t="shared" si="200"/>
        <v>2135</v>
      </c>
      <c r="C2143" s="173">
        <v>3</v>
      </c>
      <c r="D2143" s="173">
        <v>30</v>
      </c>
      <c r="E2143" s="174">
        <v>23</v>
      </c>
      <c r="F2143" s="3">
        <f t="shared" si="199"/>
        <v>39.200000000000003</v>
      </c>
      <c r="G2143" s="3">
        <f t="shared" si="201"/>
        <v>26.96</v>
      </c>
      <c r="H2143" s="3">
        <f t="shared" si="202"/>
        <v>51.08</v>
      </c>
      <c r="I2143" s="3">
        <f t="shared" si="203"/>
        <v>39.92</v>
      </c>
      <c r="J2143" s="3">
        <f t="shared" si="204"/>
        <v>50</v>
      </c>
      <c r="K2143" s="191">
        <v>4</v>
      </c>
      <c r="L2143" s="3">
        <v>-2.8</v>
      </c>
      <c r="M2143" s="191">
        <v>10.6</v>
      </c>
      <c r="N2143" s="191">
        <v>4.4000000000000004</v>
      </c>
      <c r="O2143" s="191">
        <v>10</v>
      </c>
    </row>
    <row r="2144" spans="2:15" ht="17.25" x14ac:dyDescent="0.35">
      <c r="B2144" s="172">
        <f t="shared" si="200"/>
        <v>2136</v>
      </c>
      <c r="C2144" s="173">
        <v>3</v>
      </c>
      <c r="D2144" s="173">
        <v>30</v>
      </c>
      <c r="E2144" s="174">
        <v>24</v>
      </c>
      <c r="F2144" s="3">
        <f t="shared" si="199"/>
        <v>39.200000000000003</v>
      </c>
      <c r="G2144" s="3">
        <f t="shared" si="201"/>
        <v>24.98</v>
      </c>
      <c r="H2144" s="3">
        <f t="shared" si="202"/>
        <v>51.08</v>
      </c>
      <c r="I2144" s="3">
        <f t="shared" si="203"/>
        <v>39.92</v>
      </c>
      <c r="J2144" s="3">
        <f t="shared" si="204"/>
        <v>48.019999999999996</v>
      </c>
      <c r="K2144" s="191">
        <v>4</v>
      </c>
      <c r="L2144" s="3">
        <v>-3.9</v>
      </c>
      <c r="M2144" s="191">
        <v>10.6</v>
      </c>
      <c r="N2144" s="191">
        <v>4.4000000000000004</v>
      </c>
      <c r="O2144" s="191">
        <v>8.9</v>
      </c>
    </row>
    <row r="2145" spans="2:15" ht="17.25" x14ac:dyDescent="0.35">
      <c r="B2145" s="172">
        <f t="shared" si="200"/>
        <v>2137</v>
      </c>
      <c r="C2145" s="173">
        <v>3</v>
      </c>
      <c r="D2145" s="173">
        <v>31</v>
      </c>
      <c r="E2145" s="174">
        <v>1</v>
      </c>
      <c r="F2145" s="3">
        <f t="shared" si="199"/>
        <v>39.200000000000003</v>
      </c>
      <c r="G2145" s="3">
        <f t="shared" si="201"/>
        <v>23.18</v>
      </c>
      <c r="H2145" s="3">
        <f t="shared" si="202"/>
        <v>51.980000000000004</v>
      </c>
      <c r="I2145" s="3">
        <f t="shared" si="203"/>
        <v>39.92</v>
      </c>
      <c r="J2145" s="3">
        <f t="shared" si="204"/>
        <v>46.94</v>
      </c>
      <c r="K2145" s="191">
        <v>4</v>
      </c>
      <c r="L2145" s="3">
        <v>-4.9000000000000004</v>
      </c>
      <c r="M2145" s="191">
        <v>11.1</v>
      </c>
      <c r="N2145" s="191">
        <v>4.4000000000000004</v>
      </c>
      <c r="O2145" s="191">
        <v>8.3000000000000007</v>
      </c>
    </row>
    <row r="2146" spans="2:15" ht="17.25" x14ac:dyDescent="0.35">
      <c r="B2146" s="172">
        <f t="shared" si="200"/>
        <v>2138</v>
      </c>
      <c r="C2146" s="173">
        <v>3</v>
      </c>
      <c r="D2146" s="173">
        <v>31</v>
      </c>
      <c r="E2146" s="174">
        <v>2</v>
      </c>
      <c r="F2146" s="3">
        <f t="shared" si="199"/>
        <v>39.200000000000003</v>
      </c>
      <c r="G2146" s="3">
        <f t="shared" si="201"/>
        <v>21.2</v>
      </c>
      <c r="H2146" s="3">
        <f t="shared" si="202"/>
        <v>50</v>
      </c>
      <c r="I2146" s="3">
        <f t="shared" si="203"/>
        <v>39.92</v>
      </c>
      <c r="J2146" s="3">
        <f t="shared" si="204"/>
        <v>44.06</v>
      </c>
      <c r="K2146" s="191">
        <v>4</v>
      </c>
      <c r="L2146" s="3">
        <v>-6</v>
      </c>
      <c r="M2146" s="191">
        <v>10</v>
      </c>
      <c r="N2146" s="191">
        <v>4.4000000000000004</v>
      </c>
      <c r="O2146" s="191">
        <v>6.7</v>
      </c>
    </row>
    <row r="2147" spans="2:15" ht="17.25" x14ac:dyDescent="0.35">
      <c r="B2147" s="172">
        <f t="shared" si="200"/>
        <v>2139</v>
      </c>
      <c r="C2147" s="173">
        <v>3</v>
      </c>
      <c r="D2147" s="173">
        <v>31</v>
      </c>
      <c r="E2147" s="174">
        <v>3</v>
      </c>
      <c r="F2147" s="3">
        <f t="shared" si="199"/>
        <v>39.200000000000003</v>
      </c>
      <c r="G2147" s="3">
        <f t="shared" si="201"/>
        <v>22.82</v>
      </c>
      <c r="H2147" s="3">
        <f t="shared" si="202"/>
        <v>50</v>
      </c>
      <c r="I2147" s="3">
        <f t="shared" si="203"/>
        <v>39.92</v>
      </c>
      <c r="J2147" s="3">
        <f t="shared" si="204"/>
        <v>44.06</v>
      </c>
      <c r="K2147" s="191">
        <v>4</v>
      </c>
      <c r="L2147" s="3">
        <v>-5.0999999999999996</v>
      </c>
      <c r="M2147" s="191">
        <v>10</v>
      </c>
      <c r="N2147" s="191">
        <v>4.4000000000000004</v>
      </c>
      <c r="O2147" s="191">
        <v>6.7</v>
      </c>
    </row>
    <row r="2148" spans="2:15" ht="17.25" x14ac:dyDescent="0.35">
      <c r="B2148" s="172">
        <f t="shared" si="200"/>
        <v>2140</v>
      </c>
      <c r="C2148" s="173">
        <v>3</v>
      </c>
      <c r="D2148" s="173">
        <v>31</v>
      </c>
      <c r="E2148" s="174">
        <v>4</v>
      </c>
      <c r="F2148" s="3">
        <f t="shared" si="199"/>
        <v>39.200000000000003</v>
      </c>
      <c r="G2148" s="3">
        <f t="shared" si="201"/>
        <v>22.46</v>
      </c>
      <c r="H2148" s="3">
        <f t="shared" si="202"/>
        <v>50</v>
      </c>
      <c r="I2148" s="3">
        <f t="shared" si="203"/>
        <v>37.94</v>
      </c>
      <c r="J2148" s="3">
        <f t="shared" si="204"/>
        <v>37.04</v>
      </c>
      <c r="K2148" s="191">
        <v>4</v>
      </c>
      <c r="L2148" s="3">
        <v>-5.3</v>
      </c>
      <c r="M2148" s="191">
        <v>10</v>
      </c>
      <c r="N2148" s="191">
        <v>3.3</v>
      </c>
      <c r="O2148" s="191">
        <v>2.8</v>
      </c>
    </row>
    <row r="2149" spans="2:15" ht="17.25" x14ac:dyDescent="0.35">
      <c r="B2149" s="172">
        <f t="shared" si="200"/>
        <v>2141</v>
      </c>
      <c r="C2149" s="173">
        <v>3</v>
      </c>
      <c r="D2149" s="173">
        <v>31</v>
      </c>
      <c r="E2149" s="174">
        <v>5</v>
      </c>
      <c r="F2149" s="3">
        <f t="shared" si="199"/>
        <v>39.200000000000003</v>
      </c>
      <c r="G2149" s="3">
        <f t="shared" si="201"/>
        <v>24.08</v>
      </c>
      <c r="H2149" s="3">
        <f t="shared" si="202"/>
        <v>50</v>
      </c>
      <c r="I2149" s="3">
        <f t="shared" si="203"/>
        <v>35.96</v>
      </c>
      <c r="J2149" s="3">
        <f t="shared" si="204"/>
        <v>35.06</v>
      </c>
      <c r="K2149" s="191">
        <v>4</v>
      </c>
      <c r="L2149" s="3">
        <v>-4.4000000000000004</v>
      </c>
      <c r="M2149" s="191">
        <v>10</v>
      </c>
      <c r="N2149" s="191">
        <v>2.2000000000000002</v>
      </c>
      <c r="O2149" s="191">
        <v>1.7</v>
      </c>
    </row>
    <row r="2150" spans="2:15" ht="17.25" x14ac:dyDescent="0.35">
      <c r="B2150" s="172">
        <f t="shared" si="200"/>
        <v>2142</v>
      </c>
      <c r="C2150" s="173">
        <v>3</v>
      </c>
      <c r="D2150" s="173">
        <v>31</v>
      </c>
      <c r="E2150" s="174">
        <v>6</v>
      </c>
      <c r="F2150" s="3">
        <f t="shared" si="199"/>
        <v>37.4</v>
      </c>
      <c r="G2150" s="3">
        <f t="shared" si="201"/>
        <v>25.7</v>
      </c>
      <c r="H2150" s="3">
        <f t="shared" si="202"/>
        <v>48.019999999999996</v>
      </c>
      <c r="I2150" s="3">
        <f t="shared" si="203"/>
        <v>37.04</v>
      </c>
      <c r="J2150" s="3">
        <f t="shared" si="204"/>
        <v>37.94</v>
      </c>
      <c r="K2150" s="191">
        <v>3</v>
      </c>
      <c r="L2150" s="3">
        <v>-3.5</v>
      </c>
      <c r="M2150" s="191">
        <v>8.9</v>
      </c>
      <c r="N2150" s="191">
        <v>2.8</v>
      </c>
      <c r="O2150" s="191">
        <v>3.3</v>
      </c>
    </row>
    <row r="2151" spans="2:15" ht="17.25" x14ac:dyDescent="0.35">
      <c r="B2151" s="172">
        <f t="shared" si="200"/>
        <v>2143</v>
      </c>
      <c r="C2151" s="173">
        <v>3</v>
      </c>
      <c r="D2151" s="173">
        <v>31</v>
      </c>
      <c r="E2151" s="174">
        <v>7</v>
      </c>
      <c r="F2151" s="3">
        <f t="shared" si="199"/>
        <v>44.6</v>
      </c>
      <c r="G2151" s="3">
        <f t="shared" si="201"/>
        <v>27.32</v>
      </c>
      <c r="H2151" s="3">
        <f t="shared" si="202"/>
        <v>53.96</v>
      </c>
      <c r="I2151" s="3">
        <f t="shared" si="203"/>
        <v>37.04</v>
      </c>
      <c r="J2151" s="3">
        <f t="shared" si="204"/>
        <v>39.019999999999996</v>
      </c>
      <c r="K2151" s="191">
        <v>7</v>
      </c>
      <c r="L2151" s="3">
        <v>-2.6</v>
      </c>
      <c r="M2151" s="191">
        <v>12.2</v>
      </c>
      <c r="N2151" s="191">
        <v>2.8</v>
      </c>
      <c r="O2151" s="191">
        <v>3.9</v>
      </c>
    </row>
    <row r="2152" spans="2:15" ht="17.25" x14ac:dyDescent="0.35">
      <c r="B2152" s="172">
        <f t="shared" si="200"/>
        <v>2144</v>
      </c>
      <c r="C2152" s="173">
        <v>3</v>
      </c>
      <c r="D2152" s="173">
        <v>31</v>
      </c>
      <c r="E2152" s="174">
        <v>8</v>
      </c>
      <c r="F2152" s="3">
        <f t="shared" si="199"/>
        <v>49.28</v>
      </c>
      <c r="G2152" s="3">
        <f t="shared" si="201"/>
        <v>28.759999999999998</v>
      </c>
      <c r="H2152" s="3">
        <f t="shared" si="202"/>
        <v>57.92</v>
      </c>
      <c r="I2152" s="3">
        <f t="shared" si="203"/>
        <v>37.04</v>
      </c>
      <c r="J2152" s="3">
        <f t="shared" si="204"/>
        <v>46.04</v>
      </c>
      <c r="K2152" s="191">
        <v>9.6</v>
      </c>
      <c r="L2152" s="3">
        <v>-1.8</v>
      </c>
      <c r="M2152" s="191">
        <v>14.4</v>
      </c>
      <c r="N2152" s="191">
        <v>2.8</v>
      </c>
      <c r="O2152" s="191">
        <v>7.8</v>
      </c>
    </row>
    <row r="2153" spans="2:15" ht="17.25" x14ac:dyDescent="0.35">
      <c r="B2153" s="172">
        <f t="shared" si="200"/>
        <v>2145</v>
      </c>
      <c r="C2153" s="173">
        <v>3</v>
      </c>
      <c r="D2153" s="173">
        <v>31</v>
      </c>
      <c r="E2153" s="174">
        <v>9</v>
      </c>
      <c r="F2153" s="3">
        <f t="shared" si="199"/>
        <v>53.6</v>
      </c>
      <c r="G2153" s="3">
        <f t="shared" si="201"/>
        <v>32.18</v>
      </c>
      <c r="H2153" s="3">
        <f t="shared" si="202"/>
        <v>60.980000000000004</v>
      </c>
      <c r="I2153" s="3">
        <f t="shared" si="203"/>
        <v>37.04</v>
      </c>
      <c r="J2153" s="3">
        <f t="shared" si="204"/>
        <v>48.92</v>
      </c>
      <c r="K2153" s="191">
        <v>12</v>
      </c>
      <c r="L2153" s="3">
        <v>0.1</v>
      </c>
      <c r="M2153" s="191">
        <v>16.100000000000001</v>
      </c>
      <c r="N2153" s="191">
        <v>2.8</v>
      </c>
      <c r="O2153" s="191">
        <v>9.4</v>
      </c>
    </row>
    <row r="2154" spans="2:15" ht="17.25" x14ac:dyDescent="0.35">
      <c r="B2154" s="172">
        <f t="shared" si="200"/>
        <v>2146</v>
      </c>
      <c r="C2154" s="173">
        <v>3</v>
      </c>
      <c r="D2154" s="173">
        <v>31</v>
      </c>
      <c r="E2154" s="174">
        <v>10</v>
      </c>
      <c r="F2154" s="3">
        <f t="shared" si="199"/>
        <v>59</v>
      </c>
      <c r="G2154" s="3">
        <f t="shared" si="201"/>
        <v>35.6</v>
      </c>
      <c r="H2154" s="3">
        <f t="shared" si="202"/>
        <v>66.02</v>
      </c>
      <c r="I2154" s="3">
        <f t="shared" si="203"/>
        <v>35.96</v>
      </c>
      <c r="J2154" s="3">
        <f t="shared" si="204"/>
        <v>51.08</v>
      </c>
      <c r="K2154" s="191">
        <v>15</v>
      </c>
      <c r="L2154" s="3">
        <v>2</v>
      </c>
      <c r="M2154" s="191">
        <v>18.899999999999999</v>
      </c>
      <c r="N2154" s="191">
        <v>2.2000000000000002</v>
      </c>
      <c r="O2154" s="191">
        <v>10.6</v>
      </c>
    </row>
    <row r="2155" spans="2:15" ht="17.25" x14ac:dyDescent="0.35">
      <c r="B2155" s="172">
        <f t="shared" si="200"/>
        <v>2147</v>
      </c>
      <c r="C2155" s="173">
        <v>3</v>
      </c>
      <c r="D2155" s="173">
        <v>31</v>
      </c>
      <c r="E2155" s="174">
        <v>11</v>
      </c>
      <c r="F2155" s="3">
        <f t="shared" si="199"/>
        <v>59</v>
      </c>
      <c r="G2155" s="3">
        <f t="shared" si="201"/>
        <v>46.4</v>
      </c>
      <c r="H2155" s="3">
        <f t="shared" si="202"/>
        <v>68</v>
      </c>
      <c r="I2155" s="3">
        <f t="shared" si="203"/>
        <v>37.04</v>
      </c>
      <c r="J2155" s="3">
        <f t="shared" si="204"/>
        <v>53.96</v>
      </c>
      <c r="K2155" s="191">
        <v>15</v>
      </c>
      <c r="L2155" s="3">
        <v>8</v>
      </c>
      <c r="M2155" s="191">
        <v>20</v>
      </c>
      <c r="N2155" s="191">
        <v>2.8</v>
      </c>
      <c r="O2155" s="191">
        <v>12.2</v>
      </c>
    </row>
    <row r="2156" spans="2:15" ht="17.25" x14ac:dyDescent="0.35">
      <c r="B2156" s="172">
        <f t="shared" si="200"/>
        <v>2148</v>
      </c>
      <c r="C2156" s="173">
        <v>3</v>
      </c>
      <c r="D2156" s="173">
        <v>31</v>
      </c>
      <c r="E2156" s="174">
        <v>12</v>
      </c>
      <c r="F2156" s="3">
        <f t="shared" si="199"/>
        <v>64.400000000000006</v>
      </c>
      <c r="G2156" s="3">
        <f t="shared" si="201"/>
        <v>49.64</v>
      </c>
      <c r="H2156" s="3">
        <f t="shared" si="202"/>
        <v>69.98</v>
      </c>
      <c r="I2156" s="3">
        <f t="shared" si="203"/>
        <v>35.96</v>
      </c>
      <c r="J2156" s="3">
        <f t="shared" si="204"/>
        <v>57.019999999999996</v>
      </c>
      <c r="K2156" s="191">
        <v>18</v>
      </c>
      <c r="L2156" s="3">
        <v>9.8000000000000007</v>
      </c>
      <c r="M2156" s="191">
        <v>21.1</v>
      </c>
      <c r="N2156" s="191">
        <v>2.2000000000000002</v>
      </c>
      <c r="O2156" s="191">
        <v>13.9</v>
      </c>
    </row>
    <row r="2157" spans="2:15" ht="17.25" x14ac:dyDescent="0.35">
      <c r="B2157" s="172">
        <f t="shared" si="200"/>
        <v>2149</v>
      </c>
      <c r="C2157" s="173">
        <v>3</v>
      </c>
      <c r="D2157" s="173">
        <v>31</v>
      </c>
      <c r="E2157" s="174">
        <v>13</v>
      </c>
      <c r="F2157" s="3">
        <f t="shared" si="199"/>
        <v>66.2</v>
      </c>
      <c r="G2157" s="3">
        <f t="shared" si="201"/>
        <v>49.82</v>
      </c>
      <c r="H2157" s="3">
        <f t="shared" si="202"/>
        <v>71.06</v>
      </c>
      <c r="I2157" s="3">
        <f t="shared" si="203"/>
        <v>35.96</v>
      </c>
      <c r="J2157" s="3">
        <f t="shared" si="204"/>
        <v>53.06</v>
      </c>
      <c r="K2157" s="191">
        <v>19</v>
      </c>
      <c r="L2157" s="3">
        <v>9.9</v>
      </c>
      <c r="M2157" s="191">
        <v>21.7</v>
      </c>
      <c r="N2157" s="191">
        <v>2.2000000000000002</v>
      </c>
      <c r="O2157" s="191">
        <v>11.7</v>
      </c>
    </row>
    <row r="2158" spans="2:15" ht="17.25" x14ac:dyDescent="0.35">
      <c r="B2158" s="172">
        <f t="shared" si="200"/>
        <v>2150</v>
      </c>
      <c r="C2158" s="173">
        <v>3</v>
      </c>
      <c r="D2158" s="173">
        <v>31</v>
      </c>
      <c r="E2158" s="174">
        <v>14</v>
      </c>
      <c r="F2158" s="3">
        <f t="shared" si="199"/>
        <v>68</v>
      </c>
      <c r="G2158" s="3">
        <f t="shared" si="201"/>
        <v>50.18</v>
      </c>
      <c r="H2158" s="3">
        <f t="shared" si="202"/>
        <v>73.039999999999992</v>
      </c>
      <c r="I2158" s="3">
        <f t="shared" si="203"/>
        <v>37.94</v>
      </c>
      <c r="J2158" s="3">
        <f t="shared" si="204"/>
        <v>57.92</v>
      </c>
      <c r="K2158" s="191">
        <v>20</v>
      </c>
      <c r="L2158" s="3">
        <v>10.1</v>
      </c>
      <c r="M2158" s="191">
        <v>22.8</v>
      </c>
      <c r="N2158" s="191">
        <v>3.3</v>
      </c>
      <c r="O2158" s="191">
        <v>14.4</v>
      </c>
    </row>
    <row r="2159" spans="2:15" ht="17.25" x14ac:dyDescent="0.35">
      <c r="B2159" s="172">
        <f t="shared" si="200"/>
        <v>2151</v>
      </c>
      <c r="C2159" s="173">
        <v>3</v>
      </c>
      <c r="D2159" s="173">
        <v>31</v>
      </c>
      <c r="E2159" s="174">
        <v>15</v>
      </c>
      <c r="F2159" s="3">
        <f t="shared" si="199"/>
        <v>68</v>
      </c>
      <c r="G2159" s="3">
        <f t="shared" si="201"/>
        <v>50.36</v>
      </c>
      <c r="H2159" s="3">
        <f t="shared" si="202"/>
        <v>73.039999999999992</v>
      </c>
      <c r="I2159" s="3">
        <f t="shared" si="203"/>
        <v>39.019999999999996</v>
      </c>
      <c r="J2159" s="3">
        <f t="shared" si="204"/>
        <v>59</v>
      </c>
      <c r="K2159" s="191">
        <v>20</v>
      </c>
      <c r="L2159" s="3">
        <v>10.199999999999999</v>
      </c>
      <c r="M2159" s="191">
        <v>22.8</v>
      </c>
      <c r="N2159" s="191">
        <v>3.9</v>
      </c>
      <c r="O2159" s="191">
        <v>15</v>
      </c>
    </row>
    <row r="2160" spans="2:15" ht="17.25" x14ac:dyDescent="0.35">
      <c r="B2160" s="172">
        <f t="shared" si="200"/>
        <v>2152</v>
      </c>
      <c r="C2160" s="173">
        <v>3</v>
      </c>
      <c r="D2160" s="173">
        <v>31</v>
      </c>
      <c r="E2160" s="174">
        <v>16</v>
      </c>
      <c r="F2160" s="3">
        <f t="shared" si="199"/>
        <v>68</v>
      </c>
      <c r="G2160" s="3">
        <f t="shared" si="201"/>
        <v>49.46</v>
      </c>
      <c r="H2160" s="3">
        <f t="shared" si="202"/>
        <v>73.039999999999992</v>
      </c>
      <c r="I2160" s="3">
        <f t="shared" si="203"/>
        <v>37.94</v>
      </c>
      <c r="J2160" s="3">
        <f t="shared" si="204"/>
        <v>59</v>
      </c>
      <c r="K2160" s="191">
        <v>20</v>
      </c>
      <c r="L2160" s="3">
        <v>9.6999999999999993</v>
      </c>
      <c r="M2160" s="191">
        <v>22.8</v>
      </c>
      <c r="N2160" s="191">
        <v>3.3</v>
      </c>
      <c r="O2160" s="191">
        <v>15</v>
      </c>
    </row>
    <row r="2161" spans="2:15" ht="17.25" x14ac:dyDescent="0.35">
      <c r="B2161" s="172">
        <f t="shared" si="200"/>
        <v>2153</v>
      </c>
      <c r="C2161" s="173">
        <v>3</v>
      </c>
      <c r="D2161" s="173">
        <v>31</v>
      </c>
      <c r="E2161" s="174">
        <v>17</v>
      </c>
      <c r="F2161" s="3">
        <f t="shared" si="199"/>
        <v>66.2</v>
      </c>
      <c r="G2161" s="3">
        <f t="shared" si="201"/>
        <v>48.56</v>
      </c>
      <c r="H2161" s="3">
        <f t="shared" si="202"/>
        <v>71.06</v>
      </c>
      <c r="I2161" s="3">
        <f t="shared" si="203"/>
        <v>35.96</v>
      </c>
      <c r="J2161" s="3">
        <f t="shared" si="204"/>
        <v>53.96</v>
      </c>
      <c r="K2161" s="191">
        <v>19</v>
      </c>
      <c r="L2161" s="3">
        <v>9.1999999999999993</v>
      </c>
      <c r="M2161" s="191">
        <v>21.7</v>
      </c>
      <c r="N2161" s="191">
        <v>2.2000000000000002</v>
      </c>
      <c r="O2161" s="191">
        <v>12.2</v>
      </c>
    </row>
    <row r="2162" spans="2:15" ht="17.25" x14ac:dyDescent="0.35">
      <c r="B2162" s="172">
        <f t="shared" si="200"/>
        <v>2154</v>
      </c>
      <c r="C2162" s="173">
        <v>3</v>
      </c>
      <c r="D2162" s="173">
        <v>31</v>
      </c>
      <c r="E2162" s="174">
        <v>18</v>
      </c>
      <c r="F2162" s="3">
        <f t="shared" si="199"/>
        <v>59</v>
      </c>
      <c r="G2162" s="3">
        <f t="shared" si="201"/>
        <v>46.04</v>
      </c>
      <c r="H2162" s="3">
        <f t="shared" si="202"/>
        <v>69.080000000000013</v>
      </c>
      <c r="I2162" s="3">
        <f t="shared" si="203"/>
        <v>37.04</v>
      </c>
      <c r="J2162" s="3">
        <f t="shared" si="204"/>
        <v>51.08</v>
      </c>
      <c r="K2162" s="191">
        <v>15</v>
      </c>
      <c r="L2162" s="3">
        <v>7.8</v>
      </c>
      <c r="M2162" s="191">
        <v>20.6</v>
      </c>
      <c r="N2162" s="191">
        <v>2.8</v>
      </c>
      <c r="O2162" s="191">
        <v>10.6</v>
      </c>
    </row>
    <row r="2163" spans="2:15" ht="17.25" x14ac:dyDescent="0.35">
      <c r="B2163" s="172">
        <f t="shared" si="200"/>
        <v>2155</v>
      </c>
      <c r="C2163" s="173">
        <v>3</v>
      </c>
      <c r="D2163" s="173">
        <v>31</v>
      </c>
      <c r="E2163" s="174">
        <v>19</v>
      </c>
      <c r="F2163" s="3">
        <f t="shared" si="199"/>
        <v>51.8</v>
      </c>
      <c r="G2163" s="3">
        <f t="shared" si="201"/>
        <v>42.26</v>
      </c>
      <c r="H2163" s="3">
        <f t="shared" si="202"/>
        <v>64.94</v>
      </c>
      <c r="I2163" s="3">
        <f t="shared" si="203"/>
        <v>37.04</v>
      </c>
      <c r="J2163" s="3">
        <f t="shared" si="204"/>
        <v>44.96</v>
      </c>
      <c r="K2163" s="191">
        <v>11</v>
      </c>
      <c r="L2163" s="3">
        <v>5.7</v>
      </c>
      <c r="M2163" s="191">
        <v>18.3</v>
      </c>
      <c r="N2163" s="191">
        <v>2.8</v>
      </c>
      <c r="O2163" s="191">
        <v>7.2</v>
      </c>
    </row>
    <row r="2164" spans="2:15" ht="17.25" x14ac:dyDescent="0.35">
      <c r="B2164" s="172">
        <f t="shared" si="200"/>
        <v>2156</v>
      </c>
      <c r="C2164" s="173">
        <v>3</v>
      </c>
      <c r="D2164" s="173">
        <v>31</v>
      </c>
      <c r="E2164" s="174">
        <v>20</v>
      </c>
      <c r="F2164" s="3">
        <f t="shared" si="199"/>
        <v>51.8</v>
      </c>
      <c r="G2164" s="3">
        <f t="shared" si="201"/>
        <v>41.36</v>
      </c>
      <c r="H2164" s="3">
        <f t="shared" si="202"/>
        <v>62.06</v>
      </c>
      <c r="I2164" s="3">
        <f t="shared" si="203"/>
        <v>37.04</v>
      </c>
      <c r="J2164" s="3">
        <f t="shared" si="204"/>
        <v>42.980000000000004</v>
      </c>
      <c r="K2164" s="191">
        <v>11</v>
      </c>
      <c r="L2164" s="3">
        <v>5.2</v>
      </c>
      <c r="M2164" s="191">
        <v>16.7</v>
      </c>
      <c r="N2164" s="191">
        <v>2.8</v>
      </c>
      <c r="O2164" s="191">
        <v>6.1</v>
      </c>
    </row>
    <row r="2165" spans="2:15" ht="17.25" x14ac:dyDescent="0.35">
      <c r="B2165" s="172">
        <f t="shared" si="200"/>
        <v>2157</v>
      </c>
      <c r="C2165" s="173">
        <v>3</v>
      </c>
      <c r="D2165" s="173">
        <v>31</v>
      </c>
      <c r="E2165" s="174">
        <v>21</v>
      </c>
      <c r="F2165" s="3">
        <f t="shared" si="199"/>
        <v>50</v>
      </c>
      <c r="G2165" s="3">
        <f t="shared" si="201"/>
        <v>38.480000000000004</v>
      </c>
      <c r="H2165" s="3">
        <f t="shared" si="202"/>
        <v>62.96</v>
      </c>
      <c r="I2165" s="3">
        <f t="shared" si="203"/>
        <v>37.04</v>
      </c>
      <c r="J2165" s="3">
        <f t="shared" si="204"/>
        <v>41</v>
      </c>
      <c r="K2165" s="191">
        <v>10</v>
      </c>
      <c r="L2165" s="3">
        <v>3.6</v>
      </c>
      <c r="M2165" s="191">
        <v>17.2</v>
      </c>
      <c r="N2165" s="191">
        <v>2.8</v>
      </c>
      <c r="O2165" s="191">
        <v>5</v>
      </c>
    </row>
    <row r="2166" spans="2:15" ht="17.25" x14ac:dyDescent="0.35">
      <c r="B2166" s="172">
        <f t="shared" si="200"/>
        <v>2158</v>
      </c>
      <c r="C2166" s="173">
        <v>3</v>
      </c>
      <c r="D2166" s="173">
        <v>31</v>
      </c>
      <c r="E2166" s="174">
        <v>22</v>
      </c>
      <c r="F2166" s="3">
        <f t="shared" si="199"/>
        <v>47.66</v>
      </c>
      <c r="G2166" s="3">
        <f t="shared" si="201"/>
        <v>35.42</v>
      </c>
      <c r="H2166" s="3">
        <f t="shared" si="202"/>
        <v>63.86</v>
      </c>
      <c r="I2166" s="3">
        <f t="shared" si="203"/>
        <v>35.96</v>
      </c>
      <c r="J2166" s="3">
        <f t="shared" si="204"/>
        <v>42.08</v>
      </c>
      <c r="K2166" s="191">
        <v>8.6999999999999993</v>
      </c>
      <c r="L2166" s="3">
        <v>1.9</v>
      </c>
      <c r="M2166" s="191">
        <v>17.7</v>
      </c>
      <c r="N2166" s="191">
        <v>2.2000000000000002</v>
      </c>
      <c r="O2166" s="191">
        <v>5.6</v>
      </c>
    </row>
    <row r="2167" spans="2:15" ht="17.25" x14ac:dyDescent="0.35">
      <c r="B2167" s="172">
        <f t="shared" si="200"/>
        <v>2159</v>
      </c>
      <c r="C2167" s="173">
        <v>3</v>
      </c>
      <c r="D2167" s="173">
        <v>31</v>
      </c>
      <c r="E2167" s="174">
        <v>23</v>
      </c>
      <c r="F2167" s="3">
        <f t="shared" si="199"/>
        <v>45.32</v>
      </c>
      <c r="G2167" s="3">
        <f t="shared" si="201"/>
        <v>32.54</v>
      </c>
      <c r="H2167" s="3">
        <f t="shared" si="202"/>
        <v>64.759999999999991</v>
      </c>
      <c r="I2167" s="3">
        <f t="shared" si="203"/>
        <v>34.700000000000003</v>
      </c>
      <c r="J2167" s="3">
        <f t="shared" si="204"/>
        <v>43.34</v>
      </c>
      <c r="K2167" s="191">
        <v>7.4</v>
      </c>
      <c r="L2167" s="3">
        <v>0.3</v>
      </c>
      <c r="M2167" s="191">
        <v>18.2</v>
      </c>
      <c r="N2167" s="191">
        <v>1.5</v>
      </c>
      <c r="O2167" s="191">
        <v>6.3</v>
      </c>
    </row>
    <row r="2168" spans="2:15" ht="17.25" x14ac:dyDescent="0.35">
      <c r="B2168" s="172">
        <f t="shared" si="200"/>
        <v>2160</v>
      </c>
      <c r="C2168" s="173">
        <v>3</v>
      </c>
      <c r="D2168" s="173">
        <v>31</v>
      </c>
      <c r="E2168" s="174">
        <v>24</v>
      </c>
      <c r="F2168" s="3">
        <f t="shared" si="199"/>
        <v>42.980000000000004</v>
      </c>
      <c r="G2168" s="3">
        <f t="shared" si="201"/>
        <v>29.66</v>
      </c>
      <c r="H2168" s="3">
        <f t="shared" si="202"/>
        <v>65.66</v>
      </c>
      <c r="I2168" s="3">
        <f t="shared" si="203"/>
        <v>33.619999999999997</v>
      </c>
      <c r="J2168" s="3">
        <f t="shared" si="204"/>
        <v>44.42</v>
      </c>
      <c r="K2168" s="191">
        <v>6.1</v>
      </c>
      <c r="L2168" s="3">
        <v>-1.3</v>
      </c>
      <c r="M2168" s="191">
        <v>18.7</v>
      </c>
      <c r="N2168" s="191">
        <v>0.9</v>
      </c>
      <c r="O2168" s="191">
        <v>6.9</v>
      </c>
    </row>
    <row r="2169" spans="2:15" ht="17.25" x14ac:dyDescent="0.35">
      <c r="B2169" s="172">
        <f t="shared" si="200"/>
        <v>2161</v>
      </c>
      <c r="C2169" s="173">
        <v>4</v>
      </c>
      <c r="D2169" s="173">
        <v>1</v>
      </c>
      <c r="E2169" s="174">
        <v>1</v>
      </c>
      <c r="F2169" s="3">
        <f t="shared" si="199"/>
        <v>40.82</v>
      </c>
      <c r="G2169" s="3">
        <f t="shared" si="201"/>
        <v>26.78</v>
      </c>
      <c r="H2169" s="3">
        <f t="shared" si="202"/>
        <v>66.38</v>
      </c>
      <c r="I2169" s="3">
        <f t="shared" si="203"/>
        <v>32.36</v>
      </c>
      <c r="J2169" s="3">
        <f t="shared" si="204"/>
        <v>45.5</v>
      </c>
      <c r="K2169" s="191">
        <v>4.9000000000000004</v>
      </c>
      <c r="L2169" s="3">
        <v>-2.9</v>
      </c>
      <c r="M2169" s="191">
        <v>19.100000000000001</v>
      </c>
      <c r="N2169" s="191">
        <v>0.2</v>
      </c>
      <c r="O2169" s="191">
        <v>7.5</v>
      </c>
    </row>
    <row r="2170" spans="2:15" ht="17.25" x14ac:dyDescent="0.35">
      <c r="B2170" s="172">
        <f t="shared" si="200"/>
        <v>2162</v>
      </c>
      <c r="C2170" s="173">
        <v>4</v>
      </c>
      <c r="D2170" s="173">
        <v>1</v>
      </c>
      <c r="E2170" s="174">
        <v>2</v>
      </c>
      <c r="F2170" s="3">
        <f t="shared" si="199"/>
        <v>38.480000000000004</v>
      </c>
      <c r="G2170" s="3">
        <f t="shared" si="201"/>
        <v>23.72</v>
      </c>
      <c r="H2170" s="3">
        <f t="shared" si="202"/>
        <v>67.28</v>
      </c>
      <c r="I2170" s="3">
        <f t="shared" si="203"/>
        <v>31.46</v>
      </c>
      <c r="J2170" s="3">
        <f t="shared" si="204"/>
        <v>46.58</v>
      </c>
      <c r="K2170" s="191">
        <v>3.6</v>
      </c>
      <c r="L2170" s="3">
        <v>-4.5999999999999996</v>
      </c>
      <c r="M2170" s="191">
        <v>19.600000000000001</v>
      </c>
      <c r="N2170" s="191">
        <v>-0.3</v>
      </c>
      <c r="O2170" s="191">
        <v>8.1</v>
      </c>
    </row>
    <row r="2171" spans="2:15" ht="17.25" x14ac:dyDescent="0.35">
      <c r="B2171" s="172">
        <f t="shared" si="200"/>
        <v>2163</v>
      </c>
      <c r="C2171" s="173">
        <v>4</v>
      </c>
      <c r="D2171" s="173">
        <v>1</v>
      </c>
      <c r="E2171" s="174">
        <v>3</v>
      </c>
      <c r="F2171" s="3">
        <f t="shared" si="199"/>
        <v>36.14</v>
      </c>
      <c r="G2171" s="3">
        <f t="shared" si="201"/>
        <v>20.84</v>
      </c>
      <c r="H2171" s="3">
        <f t="shared" si="202"/>
        <v>68.180000000000007</v>
      </c>
      <c r="I2171" s="3">
        <f t="shared" si="203"/>
        <v>30.2</v>
      </c>
      <c r="J2171" s="3">
        <f t="shared" si="204"/>
        <v>47.84</v>
      </c>
      <c r="K2171" s="191">
        <v>2.2999999999999998</v>
      </c>
      <c r="L2171" s="3">
        <v>-6.2</v>
      </c>
      <c r="M2171" s="191">
        <v>20.100000000000001</v>
      </c>
      <c r="N2171" s="191">
        <v>-1</v>
      </c>
      <c r="O2171" s="191">
        <v>8.8000000000000007</v>
      </c>
    </row>
    <row r="2172" spans="2:15" ht="17.25" x14ac:dyDescent="0.35">
      <c r="B2172" s="172">
        <f t="shared" si="200"/>
        <v>2164</v>
      </c>
      <c r="C2172" s="173">
        <v>4</v>
      </c>
      <c r="D2172" s="173">
        <v>1</v>
      </c>
      <c r="E2172" s="174">
        <v>4</v>
      </c>
      <c r="F2172" s="3">
        <f t="shared" si="199"/>
        <v>33.799999999999997</v>
      </c>
      <c r="G2172" s="3">
        <f t="shared" si="201"/>
        <v>17.600000000000001</v>
      </c>
      <c r="H2172" s="3">
        <f t="shared" si="202"/>
        <v>69.080000000000013</v>
      </c>
      <c r="I2172" s="3">
        <f t="shared" si="203"/>
        <v>28.94</v>
      </c>
      <c r="J2172" s="3">
        <f t="shared" si="204"/>
        <v>48.92</v>
      </c>
      <c r="K2172" s="191">
        <v>1</v>
      </c>
      <c r="L2172" s="3">
        <v>-8</v>
      </c>
      <c r="M2172" s="191">
        <v>20.6</v>
      </c>
      <c r="N2172" s="191">
        <v>-1.7</v>
      </c>
      <c r="O2172" s="191">
        <v>9.4</v>
      </c>
    </row>
    <row r="2173" spans="2:15" ht="17.25" x14ac:dyDescent="0.35">
      <c r="B2173" s="172">
        <f t="shared" si="200"/>
        <v>2165</v>
      </c>
      <c r="C2173" s="173">
        <v>4</v>
      </c>
      <c r="D2173" s="173">
        <v>1</v>
      </c>
      <c r="E2173" s="174">
        <v>5</v>
      </c>
      <c r="F2173" s="3">
        <f t="shared" si="199"/>
        <v>35.6</v>
      </c>
      <c r="G2173" s="3">
        <f t="shared" si="201"/>
        <v>15.8</v>
      </c>
      <c r="H2173" s="3">
        <f t="shared" si="202"/>
        <v>68</v>
      </c>
      <c r="I2173" s="3">
        <f t="shared" si="203"/>
        <v>29.3</v>
      </c>
      <c r="J2173" s="3">
        <f t="shared" si="204"/>
        <v>42.980000000000004</v>
      </c>
      <c r="K2173" s="191">
        <v>2</v>
      </c>
      <c r="L2173" s="3">
        <v>-9</v>
      </c>
      <c r="M2173" s="191">
        <v>20</v>
      </c>
      <c r="N2173" s="191">
        <v>-1.5</v>
      </c>
      <c r="O2173" s="191">
        <v>6.1</v>
      </c>
    </row>
    <row r="2174" spans="2:15" ht="17.25" x14ac:dyDescent="0.35">
      <c r="B2174" s="172">
        <f t="shared" si="200"/>
        <v>2166</v>
      </c>
      <c r="C2174" s="173">
        <v>4</v>
      </c>
      <c r="D2174" s="173">
        <v>1</v>
      </c>
      <c r="E2174" s="174">
        <v>6</v>
      </c>
      <c r="F2174" s="3">
        <f t="shared" si="199"/>
        <v>33.799999999999997</v>
      </c>
      <c r="G2174" s="3">
        <f t="shared" si="201"/>
        <v>12.2</v>
      </c>
      <c r="H2174" s="3">
        <f t="shared" si="202"/>
        <v>66.02</v>
      </c>
      <c r="I2174" s="3">
        <f t="shared" si="203"/>
        <v>29.66</v>
      </c>
      <c r="J2174" s="3">
        <f t="shared" si="204"/>
        <v>42.980000000000004</v>
      </c>
      <c r="K2174" s="191">
        <v>1</v>
      </c>
      <c r="L2174" s="3">
        <v>-11</v>
      </c>
      <c r="M2174" s="191">
        <v>18.899999999999999</v>
      </c>
      <c r="N2174" s="191">
        <v>-1.3</v>
      </c>
      <c r="O2174" s="191">
        <v>6.1</v>
      </c>
    </row>
    <row r="2175" spans="2:15" ht="17.25" x14ac:dyDescent="0.35">
      <c r="B2175" s="172">
        <f t="shared" si="200"/>
        <v>2167</v>
      </c>
      <c r="C2175" s="173">
        <v>4</v>
      </c>
      <c r="D2175" s="173">
        <v>1</v>
      </c>
      <c r="E2175" s="174">
        <v>7</v>
      </c>
      <c r="F2175" s="3">
        <f t="shared" si="199"/>
        <v>35.6</v>
      </c>
      <c r="G2175" s="3">
        <f t="shared" si="201"/>
        <v>21.2</v>
      </c>
      <c r="H2175" s="3">
        <f t="shared" si="202"/>
        <v>69.080000000000013</v>
      </c>
      <c r="I2175" s="3">
        <f t="shared" si="203"/>
        <v>30.02</v>
      </c>
      <c r="J2175" s="3">
        <f t="shared" si="204"/>
        <v>48.019999999999996</v>
      </c>
      <c r="K2175" s="191">
        <v>2</v>
      </c>
      <c r="L2175" s="3">
        <v>-6</v>
      </c>
      <c r="M2175" s="191">
        <v>20.6</v>
      </c>
      <c r="N2175" s="191">
        <v>-1.1000000000000001</v>
      </c>
      <c r="O2175" s="191">
        <v>8.9</v>
      </c>
    </row>
    <row r="2176" spans="2:15" ht="17.25" x14ac:dyDescent="0.35">
      <c r="B2176" s="172">
        <f t="shared" si="200"/>
        <v>2168</v>
      </c>
      <c r="C2176" s="173">
        <v>4</v>
      </c>
      <c r="D2176" s="173">
        <v>1</v>
      </c>
      <c r="E2176" s="174">
        <v>8</v>
      </c>
      <c r="F2176" s="3">
        <f t="shared" si="199"/>
        <v>35.6</v>
      </c>
      <c r="G2176" s="3">
        <f t="shared" si="201"/>
        <v>28.4</v>
      </c>
      <c r="H2176" s="3">
        <f t="shared" si="202"/>
        <v>71.960000000000008</v>
      </c>
      <c r="I2176" s="3">
        <f t="shared" si="203"/>
        <v>31.1</v>
      </c>
      <c r="J2176" s="3">
        <f t="shared" si="204"/>
        <v>53.06</v>
      </c>
      <c r="K2176" s="191">
        <v>2</v>
      </c>
      <c r="L2176" s="3">
        <v>-2</v>
      </c>
      <c r="M2176" s="191">
        <v>22.2</v>
      </c>
      <c r="N2176" s="191">
        <v>-0.5</v>
      </c>
      <c r="O2176" s="191">
        <v>11.7</v>
      </c>
    </row>
    <row r="2177" spans="2:15" ht="17.25" x14ac:dyDescent="0.35">
      <c r="B2177" s="172">
        <f t="shared" si="200"/>
        <v>2169</v>
      </c>
      <c r="C2177" s="173">
        <v>4</v>
      </c>
      <c r="D2177" s="173">
        <v>1</v>
      </c>
      <c r="E2177" s="174">
        <v>9</v>
      </c>
      <c r="F2177" s="3">
        <f t="shared" si="199"/>
        <v>35.6</v>
      </c>
      <c r="G2177" s="3">
        <f t="shared" si="201"/>
        <v>37.4</v>
      </c>
      <c r="H2177" s="3">
        <f t="shared" si="202"/>
        <v>73.94</v>
      </c>
      <c r="I2177" s="3">
        <f t="shared" si="203"/>
        <v>32</v>
      </c>
      <c r="J2177" s="3">
        <f t="shared" si="204"/>
        <v>57.019999999999996</v>
      </c>
      <c r="K2177" s="191">
        <v>2</v>
      </c>
      <c r="L2177" s="3">
        <v>3</v>
      </c>
      <c r="M2177" s="191">
        <v>23.3</v>
      </c>
      <c r="N2177" s="191">
        <v>0</v>
      </c>
      <c r="O2177" s="191">
        <v>13.9</v>
      </c>
    </row>
    <row r="2178" spans="2:15" ht="17.25" x14ac:dyDescent="0.35">
      <c r="B2178" s="172">
        <f t="shared" si="200"/>
        <v>2170</v>
      </c>
      <c r="C2178" s="173">
        <v>4</v>
      </c>
      <c r="D2178" s="173">
        <v>1</v>
      </c>
      <c r="E2178" s="174">
        <v>10</v>
      </c>
      <c r="F2178" s="3">
        <f t="shared" si="199"/>
        <v>35.6</v>
      </c>
      <c r="G2178" s="3">
        <f t="shared" si="201"/>
        <v>48.2</v>
      </c>
      <c r="H2178" s="3">
        <f t="shared" si="202"/>
        <v>75.92</v>
      </c>
      <c r="I2178" s="3">
        <f t="shared" si="203"/>
        <v>33.08</v>
      </c>
      <c r="J2178" s="3">
        <f t="shared" si="204"/>
        <v>60.980000000000004</v>
      </c>
      <c r="K2178" s="191">
        <v>2</v>
      </c>
      <c r="L2178" s="3">
        <v>9</v>
      </c>
      <c r="M2178" s="191">
        <v>24.4</v>
      </c>
      <c r="N2178" s="191">
        <v>0.6</v>
      </c>
      <c r="O2178" s="191">
        <v>16.100000000000001</v>
      </c>
    </row>
    <row r="2179" spans="2:15" ht="17.25" x14ac:dyDescent="0.35">
      <c r="B2179" s="172">
        <f t="shared" si="200"/>
        <v>2171</v>
      </c>
      <c r="C2179" s="173">
        <v>4</v>
      </c>
      <c r="D2179" s="173">
        <v>1</v>
      </c>
      <c r="E2179" s="174">
        <v>11</v>
      </c>
      <c r="F2179" s="3">
        <f t="shared" si="199"/>
        <v>35.6</v>
      </c>
      <c r="G2179" s="3">
        <f t="shared" si="201"/>
        <v>55.76</v>
      </c>
      <c r="H2179" s="3">
        <f t="shared" si="202"/>
        <v>77</v>
      </c>
      <c r="I2179" s="3">
        <f t="shared" si="203"/>
        <v>34.700000000000003</v>
      </c>
      <c r="J2179" s="3">
        <f t="shared" si="204"/>
        <v>66.02</v>
      </c>
      <c r="K2179" s="191">
        <v>2</v>
      </c>
      <c r="L2179" s="3">
        <v>13.2</v>
      </c>
      <c r="M2179" s="191">
        <v>25</v>
      </c>
      <c r="N2179" s="191">
        <v>1.5</v>
      </c>
      <c r="O2179" s="191">
        <v>18.899999999999999</v>
      </c>
    </row>
    <row r="2180" spans="2:15" ht="17.25" x14ac:dyDescent="0.35">
      <c r="B2180" s="172">
        <f t="shared" si="200"/>
        <v>2172</v>
      </c>
      <c r="C2180" s="173">
        <v>4</v>
      </c>
      <c r="D2180" s="173">
        <v>1</v>
      </c>
      <c r="E2180" s="174">
        <v>12</v>
      </c>
      <c r="F2180" s="3">
        <f t="shared" si="199"/>
        <v>35.6</v>
      </c>
      <c r="G2180" s="3">
        <f t="shared" si="201"/>
        <v>56.120000000000005</v>
      </c>
      <c r="H2180" s="3">
        <f t="shared" si="202"/>
        <v>78.98</v>
      </c>
      <c r="I2180" s="3">
        <f t="shared" si="203"/>
        <v>36.32</v>
      </c>
      <c r="J2180" s="3">
        <f t="shared" si="204"/>
        <v>68</v>
      </c>
      <c r="K2180" s="191">
        <v>2</v>
      </c>
      <c r="L2180" s="3">
        <v>13.4</v>
      </c>
      <c r="M2180" s="191">
        <v>26.1</v>
      </c>
      <c r="N2180" s="191">
        <v>2.4</v>
      </c>
      <c r="O2180" s="191">
        <v>20</v>
      </c>
    </row>
    <row r="2181" spans="2:15" ht="17.25" x14ac:dyDescent="0.35">
      <c r="B2181" s="172">
        <f t="shared" si="200"/>
        <v>2173</v>
      </c>
      <c r="C2181" s="173">
        <v>4</v>
      </c>
      <c r="D2181" s="173">
        <v>1</v>
      </c>
      <c r="E2181" s="174">
        <v>13</v>
      </c>
      <c r="F2181" s="3">
        <f t="shared" si="199"/>
        <v>37.4</v>
      </c>
      <c r="G2181" s="3">
        <f t="shared" si="201"/>
        <v>60.08</v>
      </c>
      <c r="H2181" s="3">
        <f t="shared" si="202"/>
        <v>78.98</v>
      </c>
      <c r="I2181" s="3">
        <f t="shared" si="203"/>
        <v>37.94</v>
      </c>
      <c r="J2181" s="3">
        <f t="shared" si="204"/>
        <v>69.98</v>
      </c>
      <c r="K2181" s="191">
        <v>3</v>
      </c>
      <c r="L2181" s="3">
        <v>15.6</v>
      </c>
      <c r="M2181" s="191">
        <v>26.1</v>
      </c>
      <c r="N2181" s="191">
        <v>3.3</v>
      </c>
      <c r="O2181" s="191">
        <v>21.1</v>
      </c>
    </row>
    <row r="2182" spans="2:15" ht="17.25" x14ac:dyDescent="0.35">
      <c r="B2182" s="172">
        <f t="shared" si="200"/>
        <v>2174</v>
      </c>
      <c r="C2182" s="173">
        <v>4</v>
      </c>
      <c r="D2182" s="173">
        <v>1</v>
      </c>
      <c r="E2182" s="174">
        <v>14</v>
      </c>
      <c r="F2182" s="3">
        <f t="shared" si="199"/>
        <v>37.4</v>
      </c>
      <c r="G2182" s="3">
        <f t="shared" si="201"/>
        <v>64.039999999999992</v>
      </c>
      <c r="H2182" s="3">
        <f t="shared" si="202"/>
        <v>80.06</v>
      </c>
      <c r="I2182" s="3">
        <f t="shared" si="203"/>
        <v>39.019999999999996</v>
      </c>
      <c r="J2182" s="3">
        <f t="shared" si="204"/>
        <v>71.960000000000008</v>
      </c>
      <c r="K2182" s="191">
        <v>3</v>
      </c>
      <c r="L2182" s="3">
        <v>17.8</v>
      </c>
      <c r="M2182" s="191">
        <v>26.7</v>
      </c>
      <c r="N2182" s="191">
        <v>3.9</v>
      </c>
      <c r="O2182" s="191">
        <v>22.2</v>
      </c>
    </row>
    <row r="2183" spans="2:15" ht="17.25" x14ac:dyDescent="0.35">
      <c r="B2183" s="172">
        <f t="shared" si="200"/>
        <v>2175</v>
      </c>
      <c r="C2183" s="173">
        <v>4</v>
      </c>
      <c r="D2183" s="173">
        <v>1</v>
      </c>
      <c r="E2183" s="174">
        <v>15</v>
      </c>
      <c r="F2183" s="3">
        <f t="shared" si="199"/>
        <v>35.6</v>
      </c>
      <c r="G2183" s="3">
        <f t="shared" si="201"/>
        <v>64.400000000000006</v>
      </c>
      <c r="H2183" s="3">
        <f t="shared" si="202"/>
        <v>80.06</v>
      </c>
      <c r="I2183" s="3">
        <f t="shared" si="203"/>
        <v>39.92</v>
      </c>
      <c r="J2183" s="3">
        <f t="shared" si="204"/>
        <v>75.92</v>
      </c>
      <c r="K2183" s="191">
        <v>2</v>
      </c>
      <c r="L2183" s="3">
        <v>18</v>
      </c>
      <c r="M2183" s="191">
        <v>26.7</v>
      </c>
      <c r="N2183" s="191">
        <v>4.4000000000000004</v>
      </c>
      <c r="O2183" s="191">
        <v>24.4</v>
      </c>
    </row>
    <row r="2184" spans="2:15" ht="17.25" x14ac:dyDescent="0.35">
      <c r="B2184" s="172">
        <f t="shared" si="200"/>
        <v>2176</v>
      </c>
      <c r="C2184" s="173">
        <v>4</v>
      </c>
      <c r="D2184" s="173">
        <v>1</v>
      </c>
      <c r="E2184" s="174">
        <v>16</v>
      </c>
      <c r="F2184" s="3">
        <f t="shared" si="199"/>
        <v>35.6</v>
      </c>
      <c r="G2184" s="3">
        <f t="shared" si="201"/>
        <v>66.56</v>
      </c>
      <c r="H2184" s="3">
        <f t="shared" si="202"/>
        <v>78.98</v>
      </c>
      <c r="I2184" s="3">
        <f t="shared" si="203"/>
        <v>41</v>
      </c>
      <c r="J2184" s="3">
        <f t="shared" si="204"/>
        <v>75.92</v>
      </c>
      <c r="K2184" s="191">
        <v>2</v>
      </c>
      <c r="L2184" s="3">
        <v>19.2</v>
      </c>
      <c r="M2184" s="191">
        <v>26.1</v>
      </c>
      <c r="N2184" s="191">
        <v>5</v>
      </c>
      <c r="O2184" s="191">
        <v>24.4</v>
      </c>
    </row>
    <row r="2185" spans="2:15" ht="17.25" x14ac:dyDescent="0.35">
      <c r="B2185" s="172">
        <f t="shared" si="200"/>
        <v>2177</v>
      </c>
      <c r="C2185" s="173">
        <v>4</v>
      </c>
      <c r="D2185" s="173">
        <v>1</v>
      </c>
      <c r="E2185" s="174">
        <v>17</v>
      </c>
      <c r="F2185" s="3">
        <f t="shared" si="199"/>
        <v>33.799999999999997</v>
      </c>
      <c r="G2185" s="3">
        <f t="shared" si="201"/>
        <v>66.92</v>
      </c>
      <c r="H2185" s="3">
        <f t="shared" si="202"/>
        <v>77</v>
      </c>
      <c r="I2185" s="3">
        <f t="shared" si="203"/>
        <v>39.380000000000003</v>
      </c>
      <c r="J2185" s="3">
        <f t="shared" si="204"/>
        <v>75.92</v>
      </c>
      <c r="K2185" s="191">
        <v>1</v>
      </c>
      <c r="L2185" s="3">
        <v>19.399999999999999</v>
      </c>
      <c r="M2185" s="191">
        <v>25</v>
      </c>
      <c r="N2185" s="191">
        <v>4.0999999999999996</v>
      </c>
      <c r="O2185" s="191">
        <v>24.4</v>
      </c>
    </row>
    <row r="2186" spans="2:15" ht="17.25" x14ac:dyDescent="0.35">
      <c r="B2186" s="172">
        <f t="shared" si="200"/>
        <v>2178</v>
      </c>
      <c r="C2186" s="173">
        <v>4</v>
      </c>
      <c r="D2186" s="173">
        <v>1</v>
      </c>
      <c r="E2186" s="174">
        <v>18</v>
      </c>
      <c r="F2186" s="3">
        <f t="shared" ref="F2186:F2249" si="205">(9/5)*K2186+32</f>
        <v>33.799999999999997</v>
      </c>
      <c r="G2186" s="3">
        <f t="shared" si="201"/>
        <v>61.88</v>
      </c>
      <c r="H2186" s="3">
        <f t="shared" si="202"/>
        <v>73.94</v>
      </c>
      <c r="I2186" s="3">
        <f t="shared" si="203"/>
        <v>37.58</v>
      </c>
      <c r="J2186" s="3">
        <f t="shared" si="204"/>
        <v>75.02</v>
      </c>
      <c r="K2186" s="191">
        <v>1</v>
      </c>
      <c r="L2186" s="3">
        <v>16.600000000000001</v>
      </c>
      <c r="M2186" s="191">
        <v>23.3</v>
      </c>
      <c r="N2186" s="191">
        <v>3.1</v>
      </c>
      <c r="O2186" s="191">
        <v>23.9</v>
      </c>
    </row>
    <row r="2187" spans="2:15" ht="17.25" x14ac:dyDescent="0.35">
      <c r="B2187" s="172">
        <f t="shared" ref="B2187:B2250" si="206">B2186+1</f>
        <v>2179</v>
      </c>
      <c r="C2187" s="173">
        <v>4</v>
      </c>
      <c r="D2187" s="173">
        <v>1</v>
      </c>
      <c r="E2187" s="174">
        <v>19</v>
      </c>
      <c r="F2187" s="3">
        <f t="shared" si="205"/>
        <v>32</v>
      </c>
      <c r="G2187" s="3">
        <f t="shared" si="201"/>
        <v>55.040000000000006</v>
      </c>
      <c r="H2187" s="3">
        <f t="shared" si="202"/>
        <v>71.06</v>
      </c>
      <c r="I2187" s="3">
        <f t="shared" si="203"/>
        <v>35.96</v>
      </c>
      <c r="J2187" s="3">
        <f t="shared" si="204"/>
        <v>69.080000000000013</v>
      </c>
      <c r="K2187" s="191">
        <v>0</v>
      </c>
      <c r="L2187" s="3">
        <v>12.8</v>
      </c>
      <c r="M2187" s="191">
        <v>21.7</v>
      </c>
      <c r="N2187" s="191">
        <v>2.2000000000000002</v>
      </c>
      <c r="O2187" s="191">
        <v>20.6</v>
      </c>
    </row>
    <row r="2188" spans="2:15" ht="17.25" x14ac:dyDescent="0.35">
      <c r="B2188" s="172">
        <f t="shared" si="206"/>
        <v>2180</v>
      </c>
      <c r="C2188" s="173">
        <v>4</v>
      </c>
      <c r="D2188" s="173">
        <v>1</v>
      </c>
      <c r="E2188" s="174">
        <v>20</v>
      </c>
      <c r="F2188" s="3">
        <f t="shared" si="205"/>
        <v>30.2</v>
      </c>
      <c r="G2188" s="3">
        <f t="shared" si="201"/>
        <v>50</v>
      </c>
      <c r="H2188" s="3">
        <f t="shared" si="202"/>
        <v>69.080000000000013</v>
      </c>
      <c r="I2188" s="3">
        <f t="shared" si="203"/>
        <v>35.06</v>
      </c>
      <c r="J2188" s="3">
        <f t="shared" si="204"/>
        <v>66.02</v>
      </c>
      <c r="K2188" s="191">
        <v>-1</v>
      </c>
      <c r="L2188" s="3">
        <v>10</v>
      </c>
      <c r="M2188" s="191">
        <v>20.6</v>
      </c>
      <c r="N2188" s="191">
        <v>1.7</v>
      </c>
      <c r="O2188" s="191">
        <v>18.899999999999999</v>
      </c>
    </row>
    <row r="2189" spans="2:15" ht="17.25" x14ac:dyDescent="0.35">
      <c r="B2189" s="172">
        <f t="shared" si="206"/>
        <v>2181</v>
      </c>
      <c r="C2189" s="173">
        <v>4</v>
      </c>
      <c r="D2189" s="173">
        <v>1</v>
      </c>
      <c r="E2189" s="174">
        <v>21</v>
      </c>
      <c r="F2189" s="3">
        <f t="shared" si="205"/>
        <v>28.4</v>
      </c>
      <c r="G2189" s="3">
        <f t="shared" si="201"/>
        <v>43.16</v>
      </c>
      <c r="H2189" s="3">
        <f t="shared" si="202"/>
        <v>66.02</v>
      </c>
      <c r="I2189" s="3">
        <f t="shared" si="203"/>
        <v>33.979999999999997</v>
      </c>
      <c r="J2189" s="3">
        <f t="shared" si="204"/>
        <v>62.06</v>
      </c>
      <c r="K2189" s="191">
        <v>-2</v>
      </c>
      <c r="L2189" s="3">
        <v>6.2</v>
      </c>
      <c r="M2189" s="191">
        <v>18.899999999999999</v>
      </c>
      <c r="N2189" s="191">
        <v>1.1000000000000001</v>
      </c>
      <c r="O2189" s="191">
        <v>16.7</v>
      </c>
    </row>
    <row r="2190" spans="2:15" ht="17.25" x14ac:dyDescent="0.35">
      <c r="B2190" s="172">
        <f t="shared" si="206"/>
        <v>2182</v>
      </c>
      <c r="C2190" s="173">
        <v>4</v>
      </c>
      <c r="D2190" s="173">
        <v>1</v>
      </c>
      <c r="E2190" s="174">
        <v>22</v>
      </c>
      <c r="F2190" s="3">
        <f t="shared" si="205"/>
        <v>28.4</v>
      </c>
      <c r="G2190" s="3">
        <f t="shared" si="201"/>
        <v>39.92</v>
      </c>
      <c r="H2190" s="3">
        <f t="shared" si="202"/>
        <v>64.039999999999992</v>
      </c>
      <c r="I2190" s="3">
        <f t="shared" si="203"/>
        <v>33.08</v>
      </c>
      <c r="J2190" s="3">
        <f t="shared" si="204"/>
        <v>53.96</v>
      </c>
      <c r="K2190" s="191">
        <v>-2</v>
      </c>
      <c r="L2190" s="3">
        <v>4.4000000000000004</v>
      </c>
      <c r="M2190" s="191">
        <v>17.8</v>
      </c>
      <c r="N2190" s="191">
        <v>0.6</v>
      </c>
      <c r="O2190" s="191">
        <v>12.2</v>
      </c>
    </row>
    <row r="2191" spans="2:15" ht="17.25" x14ac:dyDescent="0.35">
      <c r="B2191" s="172">
        <f t="shared" si="206"/>
        <v>2183</v>
      </c>
      <c r="C2191" s="173">
        <v>4</v>
      </c>
      <c r="D2191" s="173">
        <v>1</v>
      </c>
      <c r="E2191" s="174">
        <v>23</v>
      </c>
      <c r="F2191" s="3">
        <f t="shared" si="205"/>
        <v>26.6</v>
      </c>
      <c r="G2191" s="3">
        <f t="shared" si="201"/>
        <v>38.480000000000004</v>
      </c>
      <c r="H2191" s="3">
        <f t="shared" si="202"/>
        <v>62.96</v>
      </c>
      <c r="I2191" s="3">
        <f t="shared" si="203"/>
        <v>33.44</v>
      </c>
      <c r="J2191" s="3">
        <f t="shared" si="204"/>
        <v>55.040000000000006</v>
      </c>
      <c r="K2191" s="191">
        <v>-3</v>
      </c>
      <c r="L2191" s="3">
        <v>3.6</v>
      </c>
      <c r="M2191" s="191">
        <v>17.2</v>
      </c>
      <c r="N2191" s="191">
        <v>0.8</v>
      </c>
      <c r="O2191" s="191">
        <v>12.8</v>
      </c>
    </row>
    <row r="2192" spans="2:15" ht="17.25" x14ac:dyDescent="0.35">
      <c r="B2192" s="172">
        <f t="shared" si="206"/>
        <v>2184</v>
      </c>
      <c r="C2192" s="173">
        <v>4</v>
      </c>
      <c r="D2192" s="173">
        <v>1</v>
      </c>
      <c r="E2192" s="174">
        <v>24</v>
      </c>
      <c r="F2192" s="3">
        <f t="shared" si="205"/>
        <v>24.8</v>
      </c>
      <c r="G2192" s="3">
        <f t="shared" si="201"/>
        <v>33.44</v>
      </c>
      <c r="H2192" s="3">
        <f t="shared" si="202"/>
        <v>64.039999999999992</v>
      </c>
      <c r="I2192" s="3">
        <f t="shared" si="203"/>
        <v>33.619999999999997</v>
      </c>
      <c r="J2192" s="3">
        <f t="shared" si="204"/>
        <v>53.06</v>
      </c>
      <c r="K2192" s="191">
        <v>-4</v>
      </c>
      <c r="L2192" s="3">
        <v>0.8</v>
      </c>
      <c r="M2192" s="191">
        <v>17.8</v>
      </c>
      <c r="N2192" s="191">
        <v>0.9</v>
      </c>
      <c r="O2192" s="191">
        <v>11.7</v>
      </c>
    </row>
    <row r="2193" spans="2:15" ht="17.25" x14ac:dyDescent="0.35">
      <c r="B2193" s="172">
        <f t="shared" si="206"/>
        <v>2185</v>
      </c>
      <c r="C2193" s="173">
        <v>4</v>
      </c>
      <c r="D2193" s="173">
        <v>2</v>
      </c>
      <c r="E2193" s="174">
        <v>1</v>
      </c>
      <c r="F2193" s="3">
        <f t="shared" si="205"/>
        <v>24.8</v>
      </c>
      <c r="G2193" s="3">
        <f t="shared" si="201"/>
        <v>32</v>
      </c>
      <c r="H2193" s="3">
        <f t="shared" si="202"/>
        <v>62.06</v>
      </c>
      <c r="I2193" s="3">
        <f t="shared" si="203"/>
        <v>33.979999999999997</v>
      </c>
      <c r="J2193" s="3">
        <f t="shared" si="204"/>
        <v>53.06</v>
      </c>
      <c r="K2193" s="191">
        <v>-4</v>
      </c>
      <c r="L2193" s="3">
        <v>0</v>
      </c>
      <c r="M2193" s="191">
        <v>16.7</v>
      </c>
      <c r="N2193" s="191">
        <v>1.1000000000000001</v>
      </c>
      <c r="O2193" s="191">
        <v>11.7</v>
      </c>
    </row>
    <row r="2194" spans="2:15" ht="17.25" x14ac:dyDescent="0.35">
      <c r="B2194" s="172">
        <f t="shared" si="206"/>
        <v>2186</v>
      </c>
      <c r="C2194" s="173">
        <v>4</v>
      </c>
      <c r="D2194" s="173">
        <v>2</v>
      </c>
      <c r="E2194" s="174">
        <v>2</v>
      </c>
      <c r="F2194" s="3">
        <f t="shared" si="205"/>
        <v>23</v>
      </c>
      <c r="G2194" s="3">
        <f t="shared" si="201"/>
        <v>32</v>
      </c>
      <c r="H2194" s="3">
        <f t="shared" si="202"/>
        <v>57.92</v>
      </c>
      <c r="I2194" s="3">
        <f t="shared" si="203"/>
        <v>33.26</v>
      </c>
      <c r="J2194" s="3">
        <f t="shared" si="204"/>
        <v>51.08</v>
      </c>
      <c r="K2194" s="191">
        <v>-5</v>
      </c>
      <c r="L2194" s="3">
        <v>0</v>
      </c>
      <c r="M2194" s="191">
        <v>14.4</v>
      </c>
      <c r="N2194" s="191">
        <v>0.7</v>
      </c>
      <c r="O2194" s="191">
        <v>10.6</v>
      </c>
    </row>
    <row r="2195" spans="2:15" ht="17.25" x14ac:dyDescent="0.35">
      <c r="B2195" s="172">
        <f t="shared" si="206"/>
        <v>2187</v>
      </c>
      <c r="C2195" s="173">
        <v>4</v>
      </c>
      <c r="D2195" s="173">
        <v>2</v>
      </c>
      <c r="E2195" s="174">
        <v>3</v>
      </c>
      <c r="F2195" s="3">
        <f t="shared" si="205"/>
        <v>23</v>
      </c>
      <c r="G2195" s="3">
        <f t="shared" si="201"/>
        <v>32</v>
      </c>
      <c r="H2195" s="3">
        <f t="shared" si="202"/>
        <v>55.94</v>
      </c>
      <c r="I2195" s="3">
        <f t="shared" si="203"/>
        <v>32.72</v>
      </c>
      <c r="J2195" s="3">
        <f t="shared" si="204"/>
        <v>51.980000000000004</v>
      </c>
      <c r="K2195" s="191">
        <v>-5</v>
      </c>
      <c r="L2195" s="3">
        <v>0</v>
      </c>
      <c r="M2195" s="191">
        <v>13.3</v>
      </c>
      <c r="N2195" s="191">
        <v>0.4</v>
      </c>
      <c r="O2195" s="191">
        <v>11.1</v>
      </c>
    </row>
    <row r="2196" spans="2:15" ht="17.25" x14ac:dyDescent="0.35">
      <c r="B2196" s="172">
        <f t="shared" si="206"/>
        <v>2188</v>
      </c>
      <c r="C2196" s="173">
        <v>4</v>
      </c>
      <c r="D2196" s="173">
        <v>2</v>
      </c>
      <c r="E2196" s="174">
        <v>4</v>
      </c>
      <c r="F2196" s="3">
        <f t="shared" si="205"/>
        <v>24.8</v>
      </c>
      <c r="G2196" s="3">
        <f t="shared" si="201"/>
        <v>32</v>
      </c>
      <c r="H2196" s="3">
        <f t="shared" si="202"/>
        <v>57.019999999999996</v>
      </c>
      <c r="I2196" s="3">
        <f t="shared" si="203"/>
        <v>32</v>
      </c>
      <c r="J2196" s="3">
        <f t="shared" si="204"/>
        <v>48.92</v>
      </c>
      <c r="K2196" s="191">
        <v>-4</v>
      </c>
      <c r="L2196" s="3">
        <v>0</v>
      </c>
      <c r="M2196" s="191">
        <v>13.9</v>
      </c>
      <c r="N2196" s="191">
        <v>0</v>
      </c>
      <c r="O2196" s="191">
        <v>9.4</v>
      </c>
    </row>
    <row r="2197" spans="2:15" ht="17.25" x14ac:dyDescent="0.35">
      <c r="B2197" s="172">
        <f t="shared" si="206"/>
        <v>2189</v>
      </c>
      <c r="C2197" s="173">
        <v>4</v>
      </c>
      <c r="D2197" s="173">
        <v>2</v>
      </c>
      <c r="E2197" s="174">
        <v>5</v>
      </c>
      <c r="F2197" s="3">
        <f t="shared" si="205"/>
        <v>23</v>
      </c>
      <c r="G2197" s="3">
        <f t="shared" si="201"/>
        <v>28.759999999999998</v>
      </c>
      <c r="H2197" s="3">
        <f t="shared" si="202"/>
        <v>53.06</v>
      </c>
      <c r="I2197" s="3">
        <f t="shared" si="203"/>
        <v>32</v>
      </c>
      <c r="J2197" s="3">
        <f t="shared" si="204"/>
        <v>51.08</v>
      </c>
      <c r="K2197" s="191">
        <v>-5</v>
      </c>
      <c r="L2197" s="3">
        <v>-1.8</v>
      </c>
      <c r="M2197" s="191">
        <v>11.7</v>
      </c>
      <c r="N2197" s="191">
        <v>0</v>
      </c>
      <c r="O2197" s="191">
        <v>10.6</v>
      </c>
    </row>
    <row r="2198" spans="2:15" ht="17.25" x14ac:dyDescent="0.35">
      <c r="B2198" s="172">
        <f t="shared" si="206"/>
        <v>2190</v>
      </c>
      <c r="C2198" s="173">
        <v>4</v>
      </c>
      <c r="D2198" s="173">
        <v>2</v>
      </c>
      <c r="E2198" s="174">
        <v>6</v>
      </c>
      <c r="F2198" s="3">
        <f t="shared" si="205"/>
        <v>23</v>
      </c>
      <c r="G2198" s="3">
        <f t="shared" si="201"/>
        <v>26.6</v>
      </c>
      <c r="H2198" s="3">
        <f t="shared" si="202"/>
        <v>50</v>
      </c>
      <c r="I2198" s="3">
        <f t="shared" si="203"/>
        <v>32</v>
      </c>
      <c r="J2198" s="3">
        <f t="shared" si="204"/>
        <v>51.08</v>
      </c>
      <c r="K2198" s="191">
        <v>-5</v>
      </c>
      <c r="L2198" s="3">
        <v>-3</v>
      </c>
      <c r="M2198" s="191">
        <v>10</v>
      </c>
      <c r="N2198" s="191">
        <v>0</v>
      </c>
      <c r="O2198" s="191">
        <v>10.6</v>
      </c>
    </row>
    <row r="2199" spans="2:15" ht="17.25" x14ac:dyDescent="0.35">
      <c r="B2199" s="172">
        <f t="shared" si="206"/>
        <v>2191</v>
      </c>
      <c r="C2199" s="173">
        <v>4</v>
      </c>
      <c r="D2199" s="173">
        <v>2</v>
      </c>
      <c r="E2199" s="174">
        <v>7</v>
      </c>
      <c r="F2199" s="3">
        <f t="shared" si="205"/>
        <v>23</v>
      </c>
      <c r="G2199" s="3">
        <f t="shared" si="201"/>
        <v>28.4</v>
      </c>
      <c r="H2199" s="3">
        <f t="shared" si="202"/>
        <v>51.980000000000004</v>
      </c>
      <c r="I2199" s="3">
        <f t="shared" si="203"/>
        <v>32</v>
      </c>
      <c r="J2199" s="3">
        <f t="shared" si="204"/>
        <v>53.06</v>
      </c>
      <c r="K2199" s="191">
        <v>-5</v>
      </c>
      <c r="L2199" s="3">
        <v>-2</v>
      </c>
      <c r="M2199" s="191">
        <v>11.1</v>
      </c>
      <c r="N2199" s="191">
        <v>0</v>
      </c>
      <c r="O2199" s="191">
        <v>11.7</v>
      </c>
    </row>
    <row r="2200" spans="2:15" ht="17.25" x14ac:dyDescent="0.35">
      <c r="B2200" s="172">
        <f t="shared" si="206"/>
        <v>2192</v>
      </c>
      <c r="C2200" s="173">
        <v>4</v>
      </c>
      <c r="D2200" s="173">
        <v>2</v>
      </c>
      <c r="E2200" s="174">
        <v>8</v>
      </c>
      <c r="F2200" s="3">
        <f t="shared" si="205"/>
        <v>23</v>
      </c>
      <c r="G2200" s="3">
        <f t="shared" si="201"/>
        <v>30.74</v>
      </c>
      <c r="H2200" s="3">
        <f t="shared" si="202"/>
        <v>53.06</v>
      </c>
      <c r="I2200" s="3">
        <f t="shared" si="203"/>
        <v>33.26</v>
      </c>
      <c r="J2200" s="3">
        <f t="shared" si="204"/>
        <v>57.019999999999996</v>
      </c>
      <c r="K2200" s="191">
        <v>-5</v>
      </c>
      <c r="L2200" s="3">
        <v>-0.7</v>
      </c>
      <c r="M2200" s="191">
        <v>11.7</v>
      </c>
      <c r="N2200" s="191">
        <v>0.7</v>
      </c>
      <c r="O2200" s="191">
        <v>13.9</v>
      </c>
    </row>
    <row r="2201" spans="2:15" ht="17.25" x14ac:dyDescent="0.35">
      <c r="B2201" s="172">
        <f t="shared" si="206"/>
        <v>2193</v>
      </c>
      <c r="C2201" s="173">
        <v>4</v>
      </c>
      <c r="D2201" s="173">
        <v>2</v>
      </c>
      <c r="E2201" s="174">
        <v>9</v>
      </c>
      <c r="F2201" s="3">
        <f t="shared" si="205"/>
        <v>24.8</v>
      </c>
      <c r="G2201" s="3">
        <f t="shared" ref="G2201:G2264" si="207">(9/5)*L2201+32</f>
        <v>32</v>
      </c>
      <c r="H2201" s="3">
        <f t="shared" ref="H2201:H2264" si="208">(9/5)*M2201+32</f>
        <v>55.040000000000006</v>
      </c>
      <c r="I2201" s="3">
        <f t="shared" ref="I2201:I2264" si="209">(9/5)*N2201+32</f>
        <v>34.700000000000003</v>
      </c>
      <c r="J2201" s="3">
        <f t="shared" ref="J2201:J2264" si="210">(9/5)*O2201+32</f>
        <v>62.96</v>
      </c>
      <c r="K2201" s="191">
        <v>-4</v>
      </c>
      <c r="L2201" s="3">
        <v>0</v>
      </c>
      <c r="M2201" s="191">
        <v>12.8</v>
      </c>
      <c r="N2201" s="191">
        <v>1.5</v>
      </c>
      <c r="O2201" s="191">
        <v>17.2</v>
      </c>
    </row>
    <row r="2202" spans="2:15" ht="17.25" x14ac:dyDescent="0.35">
      <c r="B2202" s="172">
        <f t="shared" si="206"/>
        <v>2194</v>
      </c>
      <c r="C2202" s="173">
        <v>4</v>
      </c>
      <c r="D2202" s="173">
        <v>2</v>
      </c>
      <c r="E2202" s="174">
        <v>10</v>
      </c>
      <c r="F2202" s="3">
        <f t="shared" si="205"/>
        <v>24.8</v>
      </c>
      <c r="G2202" s="3">
        <f t="shared" si="207"/>
        <v>33.799999999999997</v>
      </c>
      <c r="H2202" s="3">
        <f t="shared" si="208"/>
        <v>57.019999999999996</v>
      </c>
      <c r="I2202" s="3">
        <f t="shared" si="209"/>
        <v>35.96</v>
      </c>
      <c r="J2202" s="3">
        <f t="shared" si="210"/>
        <v>62.96</v>
      </c>
      <c r="K2202" s="191">
        <v>-4</v>
      </c>
      <c r="L2202" s="3">
        <v>1</v>
      </c>
      <c r="M2202" s="191">
        <v>13.9</v>
      </c>
      <c r="N2202" s="191">
        <v>2.2000000000000002</v>
      </c>
      <c r="O2202" s="191">
        <v>17.2</v>
      </c>
    </row>
    <row r="2203" spans="2:15" ht="17.25" x14ac:dyDescent="0.35">
      <c r="B2203" s="172">
        <f t="shared" si="206"/>
        <v>2195</v>
      </c>
      <c r="C2203" s="173">
        <v>4</v>
      </c>
      <c r="D2203" s="173">
        <v>2</v>
      </c>
      <c r="E2203" s="174">
        <v>11</v>
      </c>
      <c r="F2203" s="3">
        <f t="shared" si="205"/>
        <v>26.6</v>
      </c>
      <c r="G2203" s="3">
        <f t="shared" si="207"/>
        <v>33.799999999999997</v>
      </c>
      <c r="H2203" s="3">
        <f t="shared" si="208"/>
        <v>60.08</v>
      </c>
      <c r="I2203" s="3">
        <f t="shared" si="209"/>
        <v>39.019999999999996</v>
      </c>
      <c r="J2203" s="3">
        <f t="shared" si="210"/>
        <v>68</v>
      </c>
      <c r="K2203" s="191">
        <v>-3</v>
      </c>
      <c r="L2203" s="3">
        <v>1</v>
      </c>
      <c r="M2203" s="191">
        <v>15.6</v>
      </c>
      <c r="N2203" s="191">
        <v>3.9</v>
      </c>
      <c r="O2203" s="191">
        <v>20</v>
      </c>
    </row>
    <row r="2204" spans="2:15" ht="17.25" x14ac:dyDescent="0.35">
      <c r="B2204" s="172">
        <f t="shared" si="206"/>
        <v>2196</v>
      </c>
      <c r="C2204" s="173">
        <v>4</v>
      </c>
      <c r="D2204" s="173">
        <v>2</v>
      </c>
      <c r="E2204" s="174">
        <v>12</v>
      </c>
      <c r="F2204" s="3">
        <f t="shared" si="205"/>
        <v>26.6</v>
      </c>
      <c r="G2204" s="3">
        <f t="shared" si="207"/>
        <v>34.700000000000003</v>
      </c>
      <c r="H2204" s="3">
        <f t="shared" si="208"/>
        <v>62.06</v>
      </c>
      <c r="I2204" s="3">
        <f t="shared" si="209"/>
        <v>41.9</v>
      </c>
      <c r="J2204" s="3">
        <f t="shared" si="210"/>
        <v>69.98</v>
      </c>
      <c r="K2204" s="191">
        <v>-3</v>
      </c>
      <c r="L2204" s="3">
        <v>1.5</v>
      </c>
      <c r="M2204" s="191">
        <v>16.7</v>
      </c>
      <c r="N2204" s="191">
        <v>5.5</v>
      </c>
      <c r="O2204" s="191">
        <v>21.1</v>
      </c>
    </row>
    <row r="2205" spans="2:15" ht="17.25" x14ac:dyDescent="0.35">
      <c r="B2205" s="172">
        <f t="shared" si="206"/>
        <v>2197</v>
      </c>
      <c r="C2205" s="173">
        <v>4</v>
      </c>
      <c r="D2205" s="173">
        <v>2</v>
      </c>
      <c r="E2205" s="174">
        <v>13</v>
      </c>
      <c r="F2205" s="3">
        <f t="shared" si="205"/>
        <v>24.8</v>
      </c>
      <c r="G2205" s="3">
        <f t="shared" si="207"/>
        <v>35.6</v>
      </c>
      <c r="H2205" s="3">
        <f t="shared" si="208"/>
        <v>64.039999999999992</v>
      </c>
      <c r="I2205" s="3">
        <f t="shared" si="209"/>
        <v>44.96</v>
      </c>
      <c r="J2205" s="3">
        <f t="shared" si="210"/>
        <v>71.960000000000008</v>
      </c>
      <c r="K2205" s="191">
        <v>-4</v>
      </c>
      <c r="L2205" s="3">
        <v>2</v>
      </c>
      <c r="M2205" s="191">
        <v>17.8</v>
      </c>
      <c r="N2205" s="191">
        <v>7.2</v>
      </c>
      <c r="O2205" s="191">
        <v>22.2</v>
      </c>
    </row>
    <row r="2206" spans="2:15" ht="17.25" x14ac:dyDescent="0.35">
      <c r="B2206" s="172">
        <f t="shared" si="206"/>
        <v>2198</v>
      </c>
      <c r="C2206" s="173">
        <v>4</v>
      </c>
      <c r="D2206" s="173">
        <v>2</v>
      </c>
      <c r="E2206" s="174">
        <v>14</v>
      </c>
      <c r="F2206" s="3">
        <f t="shared" si="205"/>
        <v>26.6</v>
      </c>
      <c r="G2206" s="3">
        <f t="shared" si="207"/>
        <v>36.5</v>
      </c>
      <c r="H2206" s="3">
        <f t="shared" si="208"/>
        <v>64.94</v>
      </c>
      <c r="I2206" s="3">
        <f t="shared" si="209"/>
        <v>46.04</v>
      </c>
      <c r="J2206" s="3">
        <f t="shared" si="210"/>
        <v>71.06</v>
      </c>
      <c r="K2206" s="191">
        <v>-3</v>
      </c>
      <c r="L2206" s="3">
        <v>2.5</v>
      </c>
      <c r="M2206" s="191">
        <v>18.3</v>
      </c>
      <c r="N2206" s="191">
        <v>7.8</v>
      </c>
      <c r="O2206" s="191">
        <v>21.7</v>
      </c>
    </row>
    <row r="2207" spans="2:15" ht="17.25" x14ac:dyDescent="0.35">
      <c r="B2207" s="172">
        <f t="shared" si="206"/>
        <v>2199</v>
      </c>
      <c r="C2207" s="173">
        <v>4</v>
      </c>
      <c r="D2207" s="173">
        <v>2</v>
      </c>
      <c r="E2207" s="174">
        <v>15</v>
      </c>
      <c r="F2207" s="3">
        <f t="shared" si="205"/>
        <v>24.8</v>
      </c>
      <c r="G2207" s="3">
        <f t="shared" si="207"/>
        <v>36.32</v>
      </c>
      <c r="H2207" s="3">
        <f t="shared" si="208"/>
        <v>66.02</v>
      </c>
      <c r="I2207" s="3">
        <f t="shared" si="209"/>
        <v>46.94</v>
      </c>
      <c r="J2207" s="3">
        <f t="shared" si="210"/>
        <v>71.06</v>
      </c>
      <c r="K2207" s="191">
        <v>-4</v>
      </c>
      <c r="L2207" s="3">
        <v>2.4</v>
      </c>
      <c r="M2207" s="191">
        <v>18.899999999999999</v>
      </c>
      <c r="N2207" s="191">
        <v>8.3000000000000007</v>
      </c>
      <c r="O2207" s="191">
        <v>21.7</v>
      </c>
    </row>
    <row r="2208" spans="2:15" ht="17.25" x14ac:dyDescent="0.35">
      <c r="B2208" s="172">
        <f t="shared" si="206"/>
        <v>2200</v>
      </c>
      <c r="C2208" s="173">
        <v>4</v>
      </c>
      <c r="D2208" s="173">
        <v>2</v>
      </c>
      <c r="E2208" s="174">
        <v>16</v>
      </c>
      <c r="F2208" s="3">
        <f t="shared" si="205"/>
        <v>24.8</v>
      </c>
      <c r="G2208" s="3">
        <f t="shared" si="207"/>
        <v>35.6</v>
      </c>
      <c r="H2208" s="3">
        <f t="shared" si="208"/>
        <v>66.02</v>
      </c>
      <c r="I2208" s="3">
        <f t="shared" si="209"/>
        <v>48.019999999999996</v>
      </c>
      <c r="J2208" s="3">
        <f t="shared" si="210"/>
        <v>69.080000000000013</v>
      </c>
      <c r="K2208" s="191">
        <v>-4</v>
      </c>
      <c r="L2208" s="3">
        <v>2</v>
      </c>
      <c r="M2208" s="191">
        <v>18.899999999999999</v>
      </c>
      <c r="N2208" s="191">
        <v>8.9</v>
      </c>
      <c r="O2208" s="191">
        <v>20.6</v>
      </c>
    </row>
    <row r="2209" spans="2:15" ht="17.25" x14ac:dyDescent="0.35">
      <c r="B2209" s="172">
        <f t="shared" si="206"/>
        <v>2201</v>
      </c>
      <c r="C2209" s="173">
        <v>4</v>
      </c>
      <c r="D2209" s="173">
        <v>2</v>
      </c>
      <c r="E2209" s="174">
        <v>17</v>
      </c>
      <c r="F2209" s="3">
        <f t="shared" si="205"/>
        <v>25.52</v>
      </c>
      <c r="G2209" s="3">
        <f t="shared" si="207"/>
        <v>32.9</v>
      </c>
      <c r="H2209" s="3">
        <f t="shared" si="208"/>
        <v>64.94</v>
      </c>
      <c r="I2209" s="3">
        <f t="shared" si="209"/>
        <v>45.68</v>
      </c>
      <c r="J2209" s="3">
        <f t="shared" si="210"/>
        <v>69.080000000000013</v>
      </c>
      <c r="K2209" s="191">
        <v>-3.6</v>
      </c>
      <c r="L2209" s="3">
        <v>0.5</v>
      </c>
      <c r="M2209" s="191">
        <v>18.3</v>
      </c>
      <c r="N2209" s="191">
        <v>7.6</v>
      </c>
      <c r="O2209" s="191">
        <v>20.6</v>
      </c>
    </row>
    <row r="2210" spans="2:15" ht="17.25" x14ac:dyDescent="0.35">
      <c r="B2210" s="172">
        <f t="shared" si="206"/>
        <v>2202</v>
      </c>
      <c r="C2210" s="173">
        <v>4</v>
      </c>
      <c r="D2210" s="173">
        <v>2</v>
      </c>
      <c r="E2210" s="174">
        <v>18</v>
      </c>
      <c r="F2210" s="3">
        <f t="shared" si="205"/>
        <v>24.8</v>
      </c>
      <c r="G2210" s="3">
        <f t="shared" si="207"/>
        <v>28.4</v>
      </c>
      <c r="H2210" s="3">
        <f t="shared" si="208"/>
        <v>62.96</v>
      </c>
      <c r="I2210" s="3">
        <f t="shared" si="209"/>
        <v>43.34</v>
      </c>
      <c r="J2210" s="3">
        <f t="shared" si="210"/>
        <v>68</v>
      </c>
      <c r="K2210" s="191">
        <v>-4</v>
      </c>
      <c r="L2210" s="3">
        <v>-2</v>
      </c>
      <c r="M2210" s="191">
        <v>17.2</v>
      </c>
      <c r="N2210" s="191">
        <v>6.3</v>
      </c>
      <c r="O2210" s="191">
        <v>20</v>
      </c>
    </row>
    <row r="2211" spans="2:15" ht="17.25" x14ac:dyDescent="0.35">
      <c r="B2211" s="172">
        <f t="shared" si="206"/>
        <v>2203</v>
      </c>
      <c r="C2211" s="173">
        <v>4</v>
      </c>
      <c r="D2211" s="173">
        <v>2</v>
      </c>
      <c r="E2211" s="174">
        <v>19</v>
      </c>
      <c r="F2211" s="3">
        <f t="shared" si="205"/>
        <v>23</v>
      </c>
      <c r="G2211" s="3">
        <f t="shared" si="207"/>
        <v>18.32</v>
      </c>
      <c r="H2211" s="3">
        <f t="shared" si="208"/>
        <v>60.980000000000004</v>
      </c>
      <c r="I2211" s="3">
        <f t="shared" si="209"/>
        <v>41</v>
      </c>
      <c r="J2211" s="3">
        <f t="shared" si="210"/>
        <v>64.94</v>
      </c>
      <c r="K2211" s="191">
        <v>-5</v>
      </c>
      <c r="L2211" s="3">
        <v>-7.6</v>
      </c>
      <c r="M2211" s="191">
        <v>16.100000000000001</v>
      </c>
      <c r="N2211" s="191">
        <v>5</v>
      </c>
      <c r="O2211" s="191">
        <v>18.3</v>
      </c>
    </row>
    <row r="2212" spans="2:15" ht="17.25" x14ac:dyDescent="0.35">
      <c r="B2212" s="172">
        <f t="shared" si="206"/>
        <v>2204</v>
      </c>
      <c r="C2212" s="173">
        <v>4</v>
      </c>
      <c r="D2212" s="173">
        <v>2</v>
      </c>
      <c r="E2212" s="174">
        <v>20</v>
      </c>
      <c r="F2212" s="3">
        <f t="shared" si="205"/>
        <v>23</v>
      </c>
      <c r="G2212" s="3">
        <f t="shared" si="207"/>
        <v>17.420000000000002</v>
      </c>
      <c r="H2212" s="3">
        <f t="shared" si="208"/>
        <v>60.08</v>
      </c>
      <c r="I2212" s="3">
        <f t="shared" si="209"/>
        <v>39.92</v>
      </c>
      <c r="J2212" s="3">
        <f t="shared" si="210"/>
        <v>62.96</v>
      </c>
      <c r="K2212" s="191">
        <v>-5</v>
      </c>
      <c r="L2212" s="3">
        <v>-8.1</v>
      </c>
      <c r="M2212" s="191">
        <v>15.6</v>
      </c>
      <c r="N2212" s="191">
        <v>4.4000000000000004</v>
      </c>
      <c r="O2212" s="191">
        <v>17.2</v>
      </c>
    </row>
    <row r="2213" spans="2:15" ht="17.25" x14ac:dyDescent="0.35">
      <c r="B2213" s="172">
        <f t="shared" si="206"/>
        <v>2205</v>
      </c>
      <c r="C2213" s="173">
        <v>4</v>
      </c>
      <c r="D2213" s="173">
        <v>2</v>
      </c>
      <c r="E2213" s="174">
        <v>21</v>
      </c>
      <c r="F2213" s="3">
        <f t="shared" si="205"/>
        <v>23</v>
      </c>
      <c r="G2213" s="3">
        <f t="shared" si="207"/>
        <v>14.719999999999999</v>
      </c>
      <c r="H2213" s="3">
        <f t="shared" si="208"/>
        <v>57.92</v>
      </c>
      <c r="I2213" s="3">
        <f t="shared" si="209"/>
        <v>39.019999999999996</v>
      </c>
      <c r="J2213" s="3">
        <f t="shared" si="210"/>
        <v>60.980000000000004</v>
      </c>
      <c r="K2213" s="191">
        <v>-5</v>
      </c>
      <c r="L2213" s="3">
        <v>-9.6</v>
      </c>
      <c r="M2213" s="191">
        <v>14.4</v>
      </c>
      <c r="N2213" s="191">
        <v>3.9</v>
      </c>
      <c r="O2213" s="191">
        <v>16.100000000000001</v>
      </c>
    </row>
    <row r="2214" spans="2:15" ht="17.25" x14ac:dyDescent="0.35">
      <c r="B2214" s="172">
        <f t="shared" si="206"/>
        <v>2206</v>
      </c>
      <c r="C2214" s="173">
        <v>4</v>
      </c>
      <c r="D2214" s="173">
        <v>2</v>
      </c>
      <c r="E2214" s="174">
        <v>22</v>
      </c>
      <c r="F2214" s="3">
        <f t="shared" si="205"/>
        <v>23</v>
      </c>
      <c r="G2214" s="3">
        <f t="shared" si="207"/>
        <v>13.82</v>
      </c>
      <c r="H2214" s="3">
        <f t="shared" si="208"/>
        <v>55.94</v>
      </c>
      <c r="I2214" s="3">
        <f t="shared" si="209"/>
        <v>37.94</v>
      </c>
      <c r="J2214" s="3">
        <f t="shared" si="210"/>
        <v>57.019999999999996</v>
      </c>
      <c r="K2214" s="191">
        <v>-5</v>
      </c>
      <c r="L2214" s="3">
        <v>-10.1</v>
      </c>
      <c r="M2214" s="191">
        <v>13.3</v>
      </c>
      <c r="N2214" s="191">
        <v>3.3</v>
      </c>
      <c r="O2214" s="191">
        <v>13.9</v>
      </c>
    </row>
    <row r="2215" spans="2:15" ht="17.25" x14ac:dyDescent="0.35">
      <c r="B2215" s="172">
        <f t="shared" si="206"/>
        <v>2207</v>
      </c>
      <c r="C2215" s="173">
        <v>4</v>
      </c>
      <c r="D2215" s="173">
        <v>2</v>
      </c>
      <c r="E2215" s="174">
        <v>23</v>
      </c>
      <c r="F2215" s="3">
        <f t="shared" si="205"/>
        <v>23</v>
      </c>
      <c r="G2215" s="3">
        <f t="shared" si="207"/>
        <v>10.940000000000001</v>
      </c>
      <c r="H2215" s="3">
        <f t="shared" si="208"/>
        <v>55.040000000000006</v>
      </c>
      <c r="I2215" s="3">
        <f t="shared" si="209"/>
        <v>36.68</v>
      </c>
      <c r="J2215" s="3">
        <f t="shared" si="210"/>
        <v>55.94</v>
      </c>
      <c r="K2215" s="191">
        <v>-5</v>
      </c>
      <c r="L2215" s="3">
        <v>-11.7</v>
      </c>
      <c r="M2215" s="191">
        <v>12.8</v>
      </c>
      <c r="N2215" s="191">
        <v>2.6</v>
      </c>
      <c r="O2215" s="191">
        <v>13.3</v>
      </c>
    </row>
    <row r="2216" spans="2:15" ht="17.25" x14ac:dyDescent="0.35">
      <c r="B2216" s="172">
        <f t="shared" si="206"/>
        <v>2208</v>
      </c>
      <c r="C2216" s="173">
        <v>4</v>
      </c>
      <c r="D2216" s="173">
        <v>2</v>
      </c>
      <c r="E2216" s="174">
        <v>24</v>
      </c>
      <c r="F2216" s="3">
        <f t="shared" si="205"/>
        <v>23</v>
      </c>
      <c r="G2216" s="3">
        <f t="shared" si="207"/>
        <v>11.84</v>
      </c>
      <c r="H2216" s="3">
        <f t="shared" si="208"/>
        <v>55.040000000000006</v>
      </c>
      <c r="I2216" s="3">
        <f t="shared" si="209"/>
        <v>35.24</v>
      </c>
      <c r="J2216" s="3">
        <f t="shared" si="210"/>
        <v>51.980000000000004</v>
      </c>
      <c r="K2216" s="191">
        <v>-5</v>
      </c>
      <c r="L2216" s="3">
        <v>-11.2</v>
      </c>
      <c r="M2216" s="191">
        <v>12.8</v>
      </c>
      <c r="N2216" s="191">
        <v>1.8</v>
      </c>
      <c r="O2216" s="191">
        <v>11.1</v>
      </c>
    </row>
    <row r="2217" spans="2:15" ht="17.25" x14ac:dyDescent="0.35">
      <c r="B2217" s="172">
        <f t="shared" si="206"/>
        <v>2209</v>
      </c>
      <c r="C2217" s="173">
        <v>4</v>
      </c>
      <c r="D2217" s="173">
        <v>3</v>
      </c>
      <c r="E2217" s="174">
        <v>1</v>
      </c>
      <c r="F2217" s="3">
        <f t="shared" si="205"/>
        <v>23</v>
      </c>
      <c r="G2217" s="3">
        <f t="shared" si="207"/>
        <v>10.940000000000001</v>
      </c>
      <c r="H2217" s="3">
        <f t="shared" si="208"/>
        <v>55.040000000000006</v>
      </c>
      <c r="I2217" s="3">
        <f t="shared" si="209"/>
        <v>33.979999999999997</v>
      </c>
      <c r="J2217" s="3">
        <f t="shared" si="210"/>
        <v>51.08</v>
      </c>
      <c r="K2217" s="191">
        <v>-5</v>
      </c>
      <c r="L2217" s="3">
        <v>-11.7</v>
      </c>
      <c r="M2217" s="191">
        <v>12.8</v>
      </c>
      <c r="N2217" s="191">
        <v>1.1000000000000001</v>
      </c>
      <c r="O2217" s="191">
        <v>10.6</v>
      </c>
    </row>
    <row r="2218" spans="2:15" ht="17.25" x14ac:dyDescent="0.35">
      <c r="B2218" s="172">
        <f t="shared" si="206"/>
        <v>2210</v>
      </c>
      <c r="C2218" s="173">
        <v>4</v>
      </c>
      <c r="D2218" s="173">
        <v>3</v>
      </c>
      <c r="E2218" s="174">
        <v>2</v>
      </c>
      <c r="F2218" s="3">
        <f t="shared" si="205"/>
        <v>23</v>
      </c>
      <c r="G2218" s="3">
        <f t="shared" si="207"/>
        <v>10.039999999999999</v>
      </c>
      <c r="H2218" s="3">
        <f t="shared" si="208"/>
        <v>55.040000000000006</v>
      </c>
      <c r="I2218" s="3">
        <f t="shared" si="209"/>
        <v>32</v>
      </c>
      <c r="J2218" s="3">
        <f t="shared" si="210"/>
        <v>48.92</v>
      </c>
      <c r="K2218" s="191">
        <v>-5</v>
      </c>
      <c r="L2218" s="3">
        <v>-12.2</v>
      </c>
      <c r="M2218" s="191">
        <v>12.8</v>
      </c>
      <c r="N2218" s="191">
        <v>0</v>
      </c>
      <c r="O2218" s="191">
        <v>9.4</v>
      </c>
    </row>
    <row r="2219" spans="2:15" ht="17.25" x14ac:dyDescent="0.35">
      <c r="B2219" s="172">
        <f t="shared" si="206"/>
        <v>2211</v>
      </c>
      <c r="C2219" s="173">
        <v>4</v>
      </c>
      <c r="D2219" s="173">
        <v>3</v>
      </c>
      <c r="E2219" s="174">
        <v>3</v>
      </c>
      <c r="F2219" s="3">
        <f t="shared" si="205"/>
        <v>17.600000000000001</v>
      </c>
      <c r="G2219" s="3">
        <f t="shared" si="207"/>
        <v>8.9599999999999973</v>
      </c>
      <c r="H2219" s="3">
        <f t="shared" si="208"/>
        <v>53.96</v>
      </c>
      <c r="I2219" s="3">
        <f t="shared" si="209"/>
        <v>30.02</v>
      </c>
      <c r="J2219" s="3">
        <f t="shared" si="210"/>
        <v>48.92</v>
      </c>
      <c r="K2219" s="191">
        <v>-8</v>
      </c>
      <c r="L2219" s="3">
        <v>-12.8</v>
      </c>
      <c r="M2219" s="191">
        <v>12.2</v>
      </c>
      <c r="N2219" s="191">
        <v>-1.1000000000000001</v>
      </c>
      <c r="O2219" s="191">
        <v>9.4</v>
      </c>
    </row>
    <row r="2220" spans="2:15" ht="17.25" x14ac:dyDescent="0.35">
      <c r="B2220" s="172">
        <f t="shared" si="206"/>
        <v>2212</v>
      </c>
      <c r="C2220" s="173">
        <v>4</v>
      </c>
      <c r="D2220" s="173">
        <v>3</v>
      </c>
      <c r="E2220" s="174">
        <v>4</v>
      </c>
      <c r="F2220" s="3">
        <f t="shared" si="205"/>
        <v>17.600000000000001</v>
      </c>
      <c r="G2220" s="3">
        <f t="shared" si="207"/>
        <v>9.86</v>
      </c>
      <c r="H2220" s="3">
        <f t="shared" si="208"/>
        <v>53.96</v>
      </c>
      <c r="I2220" s="3">
        <f t="shared" si="209"/>
        <v>28.04</v>
      </c>
      <c r="J2220" s="3">
        <f t="shared" si="210"/>
        <v>46.94</v>
      </c>
      <c r="K2220" s="191">
        <v>-8</v>
      </c>
      <c r="L2220" s="3">
        <v>-12.3</v>
      </c>
      <c r="M2220" s="191">
        <v>12.2</v>
      </c>
      <c r="N2220" s="191">
        <v>-2.2000000000000002</v>
      </c>
      <c r="O2220" s="191">
        <v>8.3000000000000007</v>
      </c>
    </row>
    <row r="2221" spans="2:15" ht="17.25" x14ac:dyDescent="0.35">
      <c r="B2221" s="172">
        <f t="shared" si="206"/>
        <v>2213</v>
      </c>
      <c r="C2221" s="173">
        <v>4</v>
      </c>
      <c r="D2221" s="173">
        <v>3</v>
      </c>
      <c r="E2221" s="174">
        <v>5</v>
      </c>
      <c r="F2221" s="3">
        <f t="shared" si="205"/>
        <v>17.600000000000001</v>
      </c>
      <c r="G2221" s="3">
        <f t="shared" si="207"/>
        <v>10.759999999999998</v>
      </c>
      <c r="H2221" s="3">
        <f t="shared" si="208"/>
        <v>53.96</v>
      </c>
      <c r="I2221" s="3">
        <f t="shared" si="209"/>
        <v>28.04</v>
      </c>
      <c r="J2221" s="3">
        <f t="shared" si="210"/>
        <v>46.94</v>
      </c>
      <c r="K2221" s="191">
        <v>-8</v>
      </c>
      <c r="L2221" s="3">
        <v>-11.8</v>
      </c>
      <c r="M2221" s="191">
        <v>12.2</v>
      </c>
      <c r="N2221" s="191">
        <v>-2.2000000000000002</v>
      </c>
      <c r="O2221" s="191">
        <v>8.3000000000000007</v>
      </c>
    </row>
    <row r="2222" spans="2:15" ht="17.25" x14ac:dyDescent="0.35">
      <c r="B2222" s="172">
        <f t="shared" si="206"/>
        <v>2214</v>
      </c>
      <c r="C2222" s="173">
        <v>4</v>
      </c>
      <c r="D2222" s="173">
        <v>3</v>
      </c>
      <c r="E2222" s="174">
        <v>6</v>
      </c>
      <c r="F2222" s="3">
        <f t="shared" si="205"/>
        <v>17.600000000000001</v>
      </c>
      <c r="G2222" s="3">
        <f t="shared" si="207"/>
        <v>8.0599999999999987</v>
      </c>
      <c r="H2222" s="3">
        <f t="shared" si="208"/>
        <v>53.96</v>
      </c>
      <c r="I2222" s="3">
        <f t="shared" si="209"/>
        <v>28.04</v>
      </c>
      <c r="J2222" s="3">
        <f t="shared" si="210"/>
        <v>42.08</v>
      </c>
      <c r="K2222" s="191">
        <v>-8</v>
      </c>
      <c r="L2222" s="3">
        <v>-13.3</v>
      </c>
      <c r="M2222" s="191">
        <v>12.2</v>
      </c>
      <c r="N2222" s="191">
        <v>-2.2000000000000002</v>
      </c>
      <c r="O2222" s="191">
        <v>5.6</v>
      </c>
    </row>
    <row r="2223" spans="2:15" ht="17.25" x14ac:dyDescent="0.35">
      <c r="B2223" s="172">
        <f t="shared" si="206"/>
        <v>2215</v>
      </c>
      <c r="C2223" s="173">
        <v>4</v>
      </c>
      <c r="D2223" s="173">
        <v>3</v>
      </c>
      <c r="E2223" s="174">
        <v>7</v>
      </c>
      <c r="F2223" s="3">
        <f t="shared" si="205"/>
        <v>21.2</v>
      </c>
      <c r="G2223" s="3">
        <f t="shared" si="207"/>
        <v>14.18</v>
      </c>
      <c r="H2223" s="3">
        <f t="shared" si="208"/>
        <v>55.94</v>
      </c>
      <c r="I2223" s="3">
        <f t="shared" si="209"/>
        <v>28.04</v>
      </c>
      <c r="J2223" s="3">
        <f t="shared" si="210"/>
        <v>46.04</v>
      </c>
      <c r="K2223" s="191">
        <v>-6</v>
      </c>
      <c r="L2223" s="3">
        <v>-9.9</v>
      </c>
      <c r="M2223" s="191">
        <v>13.3</v>
      </c>
      <c r="N2223" s="191">
        <v>-2.2000000000000002</v>
      </c>
      <c r="O2223" s="191">
        <v>7.8</v>
      </c>
    </row>
    <row r="2224" spans="2:15" ht="17.25" x14ac:dyDescent="0.35">
      <c r="B2224" s="172">
        <f t="shared" si="206"/>
        <v>2216</v>
      </c>
      <c r="C2224" s="173">
        <v>4</v>
      </c>
      <c r="D2224" s="173">
        <v>3</v>
      </c>
      <c r="E2224" s="174">
        <v>8</v>
      </c>
      <c r="F2224" s="3">
        <f t="shared" si="205"/>
        <v>23</v>
      </c>
      <c r="G2224" s="3">
        <f t="shared" si="207"/>
        <v>18.68</v>
      </c>
      <c r="H2224" s="3">
        <f t="shared" si="208"/>
        <v>59</v>
      </c>
      <c r="I2224" s="3">
        <f t="shared" si="209"/>
        <v>33.619999999999997</v>
      </c>
      <c r="J2224" s="3">
        <f t="shared" si="210"/>
        <v>50</v>
      </c>
      <c r="K2224" s="191">
        <v>-5</v>
      </c>
      <c r="L2224" s="3">
        <v>-7.4</v>
      </c>
      <c r="M2224" s="191">
        <v>15</v>
      </c>
      <c r="N2224" s="191">
        <v>0.9</v>
      </c>
      <c r="O2224" s="191">
        <v>10</v>
      </c>
    </row>
    <row r="2225" spans="2:15" ht="17.25" x14ac:dyDescent="0.35">
      <c r="B2225" s="172">
        <f t="shared" si="206"/>
        <v>2217</v>
      </c>
      <c r="C2225" s="173">
        <v>4</v>
      </c>
      <c r="D2225" s="173">
        <v>3</v>
      </c>
      <c r="E2225" s="174">
        <v>9</v>
      </c>
      <c r="F2225" s="3">
        <f t="shared" si="205"/>
        <v>24.8</v>
      </c>
      <c r="G2225" s="3">
        <f t="shared" si="207"/>
        <v>24.98</v>
      </c>
      <c r="H2225" s="3">
        <f t="shared" si="208"/>
        <v>60.980000000000004</v>
      </c>
      <c r="I2225" s="3">
        <f t="shared" si="209"/>
        <v>39.380000000000003</v>
      </c>
      <c r="J2225" s="3">
        <f t="shared" si="210"/>
        <v>53.06</v>
      </c>
      <c r="K2225" s="191">
        <v>-4</v>
      </c>
      <c r="L2225" s="3">
        <v>-3.9</v>
      </c>
      <c r="M2225" s="191">
        <v>16.100000000000001</v>
      </c>
      <c r="N2225" s="191">
        <v>4.0999999999999996</v>
      </c>
      <c r="O2225" s="191">
        <v>11.7</v>
      </c>
    </row>
    <row r="2226" spans="2:15" ht="17.25" x14ac:dyDescent="0.35">
      <c r="B2226" s="172">
        <f t="shared" si="206"/>
        <v>2218</v>
      </c>
      <c r="C2226" s="173">
        <v>4</v>
      </c>
      <c r="D2226" s="173">
        <v>3</v>
      </c>
      <c r="E2226" s="174">
        <v>10</v>
      </c>
      <c r="F2226" s="3">
        <f t="shared" si="205"/>
        <v>26.6</v>
      </c>
      <c r="G2226" s="3">
        <f t="shared" si="207"/>
        <v>29.48</v>
      </c>
      <c r="H2226" s="3">
        <f t="shared" si="208"/>
        <v>64.039999999999992</v>
      </c>
      <c r="I2226" s="3">
        <f t="shared" si="209"/>
        <v>44.96</v>
      </c>
      <c r="J2226" s="3">
        <f t="shared" si="210"/>
        <v>55.040000000000006</v>
      </c>
      <c r="K2226" s="191">
        <v>-3</v>
      </c>
      <c r="L2226" s="3">
        <v>-1.4</v>
      </c>
      <c r="M2226" s="191">
        <v>17.8</v>
      </c>
      <c r="N2226" s="191">
        <v>7.2</v>
      </c>
      <c r="O2226" s="191">
        <v>12.8</v>
      </c>
    </row>
    <row r="2227" spans="2:15" ht="17.25" x14ac:dyDescent="0.35">
      <c r="B2227" s="172">
        <f t="shared" si="206"/>
        <v>2219</v>
      </c>
      <c r="C2227" s="173">
        <v>4</v>
      </c>
      <c r="D2227" s="173">
        <v>3</v>
      </c>
      <c r="E2227" s="174">
        <v>11</v>
      </c>
      <c r="F2227" s="3">
        <f t="shared" si="205"/>
        <v>28.4</v>
      </c>
      <c r="G2227" s="3">
        <f t="shared" si="207"/>
        <v>37.4</v>
      </c>
      <c r="H2227" s="3">
        <f t="shared" si="208"/>
        <v>66.02</v>
      </c>
      <c r="I2227" s="3">
        <f t="shared" si="209"/>
        <v>46.94</v>
      </c>
      <c r="J2227" s="3">
        <f t="shared" si="210"/>
        <v>57.92</v>
      </c>
      <c r="K2227" s="191">
        <v>-2</v>
      </c>
      <c r="L2227" s="3">
        <v>3</v>
      </c>
      <c r="M2227" s="191">
        <v>18.899999999999999</v>
      </c>
      <c r="N2227" s="191">
        <v>8.3000000000000007</v>
      </c>
      <c r="O2227" s="191">
        <v>14.4</v>
      </c>
    </row>
    <row r="2228" spans="2:15" ht="17.25" x14ac:dyDescent="0.35">
      <c r="B2228" s="172">
        <f t="shared" si="206"/>
        <v>2220</v>
      </c>
      <c r="C2228" s="173">
        <v>4</v>
      </c>
      <c r="D2228" s="173">
        <v>3</v>
      </c>
      <c r="E2228" s="174">
        <v>12</v>
      </c>
      <c r="F2228" s="3">
        <f t="shared" si="205"/>
        <v>30.2</v>
      </c>
      <c r="G2228" s="3">
        <f t="shared" si="207"/>
        <v>47.3</v>
      </c>
      <c r="H2228" s="3">
        <f t="shared" si="208"/>
        <v>68</v>
      </c>
      <c r="I2228" s="3">
        <f t="shared" si="209"/>
        <v>49.1</v>
      </c>
      <c r="J2228" s="3">
        <f t="shared" si="210"/>
        <v>60.08</v>
      </c>
      <c r="K2228" s="191">
        <v>-1</v>
      </c>
      <c r="L2228" s="3">
        <v>8.5</v>
      </c>
      <c r="M2228" s="191">
        <v>20</v>
      </c>
      <c r="N2228" s="191">
        <v>9.5</v>
      </c>
      <c r="O2228" s="191">
        <v>15.6</v>
      </c>
    </row>
    <row r="2229" spans="2:15" ht="17.25" x14ac:dyDescent="0.35">
      <c r="B2229" s="172">
        <f t="shared" si="206"/>
        <v>2221</v>
      </c>
      <c r="C2229" s="173">
        <v>4</v>
      </c>
      <c r="D2229" s="173">
        <v>3</v>
      </c>
      <c r="E2229" s="174">
        <v>13</v>
      </c>
      <c r="F2229" s="3">
        <f t="shared" si="205"/>
        <v>35.6</v>
      </c>
      <c r="G2229" s="3">
        <f t="shared" si="207"/>
        <v>55.400000000000006</v>
      </c>
      <c r="H2229" s="3">
        <f t="shared" si="208"/>
        <v>69.080000000000013</v>
      </c>
      <c r="I2229" s="3">
        <f t="shared" si="209"/>
        <v>51.08</v>
      </c>
      <c r="J2229" s="3">
        <f t="shared" si="210"/>
        <v>64.94</v>
      </c>
      <c r="K2229" s="191">
        <v>2</v>
      </c>
      <c r="L2229" s="3">
        <v>13</v>
      </c>
      <c r="M2229" s="191">
        <v>20.6</v>
      </c>
      <c r="N2229" s="191">
        <v>10.6</v>
      </c>
      <c r="O2229" s="191">
        <v>18.3</v>
      </c>
    </row>
    <row r="2230" spans="2:15" ht="17.25" x14ac:dyDescent="0.35">
      <c r="B2230" s="172">
        <f t="shared" si="206"/>
        <v>2222</v>
      </c>
      <c r="C2230" s="173">
        <v>4</v>
      </c>
      <c r="D2230" s="173">
        <v>3</v>
      </c>
      <c r="E2230" s="174">
        <v>14</v>
      </c>
      <c r="F2230" s="3">
        <f t="shared" si="205"/>
        <v>35.6</v>
      </c>
      <c r="G2230" s="3">
        <f t="shared" si="207"/>
        <v>53.96</v>
      </c>
      <c r="H2230" s="3">
        <f t="shared" si="208"/>
        <v>69.98</v>
      </c>
      <c r="I2230" s="3">
        <f t="shared" si="209"/>
        <v>51.8</v>
      </c>
      <c r="J2230" s="3">
        <f t="shared" si="210"/>
        <v>66.92</v>
      </c>
      <c r="K2230" s="191">
        <v>2</v>
      </c>
      <c r="L2230" s="3">
        <v>12.2</v>
      </c>
      <c r="M2230" s="191">
        <v>21.1</v>
      </c>
      <c r="N2230" s="191">
        <v>11</v>
      </c>
      <c r="O2230" s="191">
        <v>19.399999999999999</v>
      </c>
    </row>
    <row r="2231" spans="2:15" ht="17.25" x14ac:dyDescent="0.35">
      <c r="B2231" s="172">
        <f t="shared" si="206"/>
        <v>2223</v>
      </c>
      <c r="C2231" s="173">
        <v>4</v>
      </c>
      <c r="D2231" s="173">
        <v>3</v>
      </c>
      <c r="E2231" s="174">
        <v>15</v>
      </c>
      <c r="F2231" s="3">
        <f t="shared" si="205"/>
        <v>37.4</v>
      </c>
      <c r="G2231" s="3">
        <f t="shared" si="207"/>
        <v>52.16</v>
      </c>
      <c r="H2231" s="3">
        <f t="shared" si="208"/>
        <v>69.98</v>
      </c>
      <c r="I2231" s="3">
        <f t="shared" si="209"/>
        <v>52.34</v>
      </c>
      <c r="J2231" s="3">
        <f t="shared" si="210"/>
        <v>66.92</v>
      </c>
      <c r="K2231" s="191">
        <v>3</v>
      </c>
      <c r="L2231" s="3">
        <v>11.2</v>
      </c>
      <c r="M2231" s="191">
        <v>21.1</v>
      </c>
      <c r="N2231" s="191">
        <v>11.3</v>
      </c>
      <c r="O2231" s="191">
        <v>19.399999999999999</v>
      </c>
    </row>
    <row r="2232" spans="2:15" ht="17.25" x14ac:dyDescent="0.35">
      <c r="B2232" s="172">
        <f t="shared" si="206"/>
        <v>2224</v>
      </c>
      <c r="C2232" s="173">
        <v>4</v>
      </c>
      <c r="D2232" s="173">
        <v>3</v>
      </c>
      <c r="E2232" s="174">
        <v>16</v>
      </c>
      <c r="F2232" s="3">
        <f t="shared" si="205"/>
        <v>35.6</v>
      </c>
      <c r="G2232" s="3">
        <f t="shared" si="207"/>
        <v>51.44</v>
      </c>
      <c r="H2232" s="3">
        <f t="shared" si="208"/>
        <v>71.06</v>
      </c>
      <c r="I2232" s="3">
        <f t="shared" si="209"/>
        <v>53.06</v>
      </c>
      <c r="J2232" s="3">
        <f t="shared" si="210"/>
        <v>66.02</v>
      </c>
      <c r="K2232" s="191">
        <v>2</v>
      </c>
      <c r="L2232" s="3">
        <v>10.8</v>
      </c>
      <c r="M2232" s="191">
        <v>21.7</v>
      </c>
      <c r="N2232" s="191">
        <v>11.7</v>
      </c>
      <c r="O2232" s="191">
        <v>18.899999999999999</v>
      </c>
    </row>
    <row r="2233" spans="2:15" ht="17.25" x14ac:dyDescent="0.35">
      <c r="B2233" s="172">
        <f t="shared" si="206"/>
        <v>2225</v>
      </c>
      <c r="C2233" s="173">
        <v>4</v>
      </c>
      <c r="D2233" s="173">
        <v>3</v>
      </c>
      <c r="E2233" s="174">
        <v>17</v>
      </c>
      <c r="F2233" s="3">
        <f t="shared" si="205"/>
        <v>37.4</v>
      </c>
      <c r="G2233" s="3">
        <f t="shared" si="207"/>
        <v>50.900000000000006</v>
      </c>
      <c r="H2233" s="3">
        <f t="shared" si="208"/>
        <v>71.06</v>
      </c>
      <c r="I2233" s="3">
        <f t="shared" si="209"/>
        <v>51.620000000000005</v>
      </c>
      <c r="J2233" s="3">
        <f t="shared" si="210"/>
        <v>62.96</v>
      </c>
      <c r="K2233" s="191">
        <v>3</v>
      </c>
      <c r="L2233" s="3">
        <v>10.5</v>
      </c>
      <c r="M2233" s="191">
        <v>21.7</v>
      </c>
      <c r="N2233" s="191">
        <v>10.9</v>
      </c>
      <c r="O2233" s="191">
        <v>17.2</v>
      </c>
    </row>
    <row r="2234" spans="2:15" ht="17.25" x14ac:dyDescent="0.35">
      <c r="B2234" s="172">
        <f t="shared" si="206"/>
        <v>2226</v>
      </c>
      <c r="C2234" s="173">
        <v>4</v>
      </c>
      <c r="D2234" s="173">
        <v>3</v>
      </c>
      <c r="E2234" s="174">
        <v>18</v>
      </c>
      <c r="F2234" s="3">
        <f t="shared" si="205"/>
        <v>37.4</v>
      </c>
      <c r="G2234" s="3">
        <f t="shared" si="207"/>
        <v>47.3</v>
      </c>
      <c r="H2234" s="3">
        <f t="shared" si="208"/>
        <v>69.080000000000013</v>
      </c>
      <c r="I2234" s="3">
        <f t="shared" si="209"/>
        <v>50.36</v>
      </c>
      <c r="J2234" s="3">
        <f t="shared" si="210"/>
        <v>60.08</v>
      </c>
      <c r="K2234" s="191">
        <v>3</v>
      </c>
      <c r="L2234" s="3">
        <v>8.5</v>
      </c>
      <c r="M2234" s="191">
        <v>20.6</v>
      </c>
      <c r="N2234" s="191">
        <v>10.199999999999999</v>
      </c>
      <c r="O2234" s="191">
        <v>15.6</v>
      </c>
    </row>
    <row r="2235" spans="2:15" ht="17.25" x14ac:dyDescent="0.35">
      <c r="B2235" s="172">
        <f t="shared" si="206"/>
        <v>2227</v>
      </c>
      <c r="C2235" s="173">
        <v>4</v>
      </c>
      <c r="D2235" s="173">
        <v>3</v>
      </c>
      <c r="E2235" s="174">
        <v>19</v>
      </c>
      <c r="F2235" s="3">
        <f t="shared" si="205"/>
        <v>33.799999999999997</v>
      </c>
      <c r="G2235" s="3">
        <f t="shared" si="207"/>
        <v>41.72</v>
      </c>
      <c r="H2235" s="3">
        <f t="shared" si="208"/>
        <v>66.02</v>
      </c>
      <c r="I2235" s="3">
        <f t="shared" si="209"/>
        <v>48.92</v>
      </c>
      <c r="J2235" s="3">
        <f t="shared" si="210"/>
        <v>55.94</v>
      </c>
      <c r="K2235" s="191">
        <v>1</v>
      </c>
      <c r="L2235" s="3">
        <v>5.4</v>
      </c>
      <c r="M2235" s="191">
        <v>18.899999999999999</v>
      </c>
      <c r="N2235" s="191">
        <v>9.4</v>
      </c>
      <c r="O2235" s="191">
        <v>13.3</v>
      </c>
    </row>
    <row r="2236" spans="2:15" ht="17.25" x14ac:dyDescent="0.35">
      <c r="B2236" s="172">
        <f t="shared" si="206"/>
        <v>2228</v>
      </c>
      <c r="C2236" s="173">
        <v>4</v>
      </c>
      <c r="D2236" s="173">
        <v>3</v>
      </c>
      <c r="E2236" s="174">
        <v>20</v>
      </c>
      <c r="F2236" s="3">
        <f t="shared" si="205"/>
        <v>30.2</v>
      </c>
      <c r="G2236" s="3">
        <f t="shared" si="207"/>
        <v>39.200000000000003</v>
      </c>
      <c r="H2236" s="3">
        <f t="shared" si="208"/>
        <v>64.039999999999992</v>
      </c>
      <c r="I2236" s="3">
        <f t="shared" si="209"/>
        <v>47.66</v>
      </c>
      <c r="J2236" s="3">
        <f t="shared" si="210"/>
        <v>53.96</v>
      </c>
      <c r="K2236" s="191">
        <v>-1</v>
      </c>
      <c r="L2236" s="3">
        <v>4</v>
      </c>
      <c r="M2236" s="191">
        <v>17.8</v>
      </c>
      <c r="N2236" s="191">
        <v>8.6999999999999993</v>
      </c>
      <c r="O2236" s="191">
        <v>12.2</v>
      </c>
    </row>
    <row r="2237" spans="2:15" ht="17.25" x14ac:dyDescent="0.35">
      <c r="B2237" s="172">
        <f t="shared" si="206"/>
        <v>2229</v>
      </c>
      <c r="C2237" s="173">
        <v>4</v>
      </c>
      <c r="D2237" s="173">
        <v>3</v>
      </c>
      <c r="E2237" s="174">
        <v>21</v>
      </c>
      <c r="F2237" s="3">
        <f t="shared" si="205"/>
        <v>26.6</v>
      </c>
      <c r="G2237" s="3">
        <f t="shared" si="207"/>
        <v>37.4</v>
      </c>
      <c r="H2237" s="3">
        <f t="shared" si="208"/>
        <v>62.06</v>
      </c>
      <c r="I2237" s="3">
        <f t="shared" si="209"/>
        <v>46.22</v>
      </c>
      <c r="J2237" s="3">
        <f t="shared" si="210"/>
        <v>51.980000000000004</v>
      </c>
      <c r="K2237" s="191">
        <v>-3</v>
      </c>
      <c r="L2237" s="3">
        <v>3</v>
      </c>
      <c r="M2237" s="191">
        <v>16.7</v>
      </c>
      <c r="N2237" s="191">
        <v>7.9</v>
      </c>
      <c r="O2237" s="191">
        <v>11.1</v>
      </c>
    </row>
    <row r="2238" spans="2:15" ht="17.25" x14ac:dyDescent="0.35">
      <c r="B2238" s="172">
        <f t="shared" si="206"/>
        <v>2230</v>
      </c>
      <c r="C2238" s="173">
        <v>4</v>
      </c>
      <c r="D2238" s="173">
        <v>3</v>
      </c>
      <c r="E2238" s="174">
        <v>22</v>
      </c>
      <c r="F2238" s="3">
        <f t="shared" si="205"/>
        <v>28.4</v>
      </c>
      <c r="G2238" s="3">
        <f t="shared" si="207"/>
        <v>35.78</v>
      </c>
      <c r="H2238" s="3">
        <f t="shared" si="208"/>
        <v>59</v>
      </c>
      <c r="I2238" s="3">
        <f t="shared" si="209"/>
        <v>44.96</v>
      </c>
      <c r="J2238" s="3">
        <f t="shared" si="210"/>
        <v>50</v>
      </c>
      <c r="K2238" s="191">
        <v>-2</v>
      </c>
      <c r="L2238" s="3">
        <v>2.1</v>
      </c>
      <c r="M2238" s="191">
        <v>15</v>
      </c>
      <c r="N2238" s="191">
        <v>7.2</v>
      </c>
      <c r="O2238" s="191">
        <v>10</v>
      </c>
    </row>
    <row r="2239" spans="2:15" ht="17.25" x14ac:dyDescent="0.35">
      <c r="B2239" s="172">
        <f t="shared" si="206"/>
        <v>2231</v>
      </c>
      <c r="C2239" s="173">
        <v>4</v>
      </c>
      <c r="D2239" s="173">
        <v>3</v>
      </c>
      <c r="E2239" s="174">
        <v>23</v>
      </c>
      <c r="F2239" s="3">
        <f t="shared" si="205"/>
        <v>28.4</v>
      </c>
      <c r="G2239" s="3">
        <f t="shared" si="207"/>
        <v>33.26</v>
      </c>
      <c r="H2239" s="3">
        <f t="shared" si="208"/>
        <v>57.019999999999996</v>
      </c>
      <c r="I2239" s="3">
        <f t="shared" si="209"/>
        <v>44.06</v>
      </c>
      <c r="J2239" s="3">
        <f t="shared" si="210"/>
        <v>48.019999999999996</v>
      </c>
      <c r="K2239" s="191">
        <v>-2</v>
      </c>
      <c r="L2239" s="3">
        <v>0.7</v>
      </c>
      <c r="M2239" s="191">
        <v>13.9</v>
      </c>
      <c r="N2239" s="191">
        <v>6.7</v>
      </c>
      <c r="O2239" s="191">
        <v>8.9</v>
      </c>
    </row>
    <row r="2240" spans="2:15" ht="17.25" x14ac:dyDescent="0.35">
      <c r="B2240" s="172">
        <f t="shared" si="206"/>
        <v>2232</v>
      </c>
      <c r="C2240" s="173">
        <v>4</v>
      </c>
      <c r="D2240" s="173">
        <v>3</v>
      </c>
      <c r="E2240" s="174">
        <v>24</v>
      </c>
      <c r="F2240" s="3">
        <f t="shared" si="205"/>
        <v>26.6</v>
      </c>
      <c r="G2240" s="3">
        <f t="shared" si="207"/>
        <v>31.46</v>
      </c>
      <c r="H2240" s="3">
        <f t="shared" si="208"/>
        <v>55.040000000000006</v>
      </c>
      <c r="I2240" s="3">
        <f t="shared" si="209"/>
        <v>42.980000000000004</v>
      </c>
      <c r="J2240" s="3">
        <f t="shared" si="210"/>
        <v>46.04</v>
      </c>
      <c r="K2240" s="191">
        <v>-3</v>
      </c>
      <c r="L2240" s="3">
        <v>-0.3</v>
      </c>
      <c r="M2240" s="191">
        <v>12.8</v>
      </c>
      <c r="N2240" s="191">
        <v>6.1</v>
      </c>
      <c r="O2240" s="191">
        <v>7.8</v>
      </c>
    </row>
    <row r="2241" spans="2:15" ht="17.25" x14ac:dyDescent="0.35">
      <c r="B2241" s="172">
        <f t="shared" si="206"/>
        <v>2233</v>
      </c>
      <c r="C2241" s="173">
        <v>4</v>
      </c>
      <c r="D2241" s="173">
        <v>4</v>
      </c>
      <c r="E2241" s="174">
        <v>1</v>
      </c>
      <c r="F2241" s="3">
        <f t="shared" si="205"/>
        <v>26.6</v>
      </c>
      <c r="G2241" s="3">
        <f t="shared" si="207"/>
        <v>29.84</v>
      </c>
      <c r="H2241" s="3">
        <f t="shared" si="208"/>
        <v>53.06</v>
      </c>
      <c r="I2241" s="3">
        <f t="shared" si="209"/>
        <v>42.08</v>
      </c>
      <c r="J2241" s="3">
        <f t="shared" si="210"/>
        <v>44.06</v>
      </c>
      <c r="K2241" s="191">
        <v>-3</v>
      </c>
      <c r="L2241" s="3">
        <v>-1.2</v>
      </c>
      <c r="M2241" s="191">
        <v>11.7</v>
      </c>
      <c r="N2241" s="191">
        <v>5.6</v>
      </c>
      <c r="O2241" s="191">
        <v>6.7</v>
      </c>
    </row>
    <row r="2242" spans="2:15" ht="17.25" x14ac:dyDescent="0.35">
      <c r="B2242" s="172">
        <f t="shared" si="206"/>
        <v>2234</v>
      </c>
      <c r="C2242" s="173">
        <v>4</v>
      </c>
      <c r="D2242" s="173">
        <v>4</v>
      </c>
      <c r="E2242" s="174">
        <v>2</v>
      </c>
      <c r="F2242" s="3">
        <f t="shared" si="205"/>
        <v>27.5</v>
      </c>
      <c r="G2242" s="3">
        <f t="shared" si="207"/>
        <v>29.3</v>
      </c>
      <c r="H2242" s="3">
        <f t="shared" si="208"/>
        <v>51.980000000000004</v>
      </c>
      <c r="I2242" s="3">
        <f t="shared" si="209"/>
        <v>41.36</v>
      </c>
      <c r="J2242" s="3">
        <f t="shared" si="210"/>
        <v>42.08</v>
      </c>
      <c r="K2242" s="191">
        <v>-2.5</v>
      </c>
      <c r="L2242" s="3">
        <v>-1.5</v>
      </c>
      <c r="M2242" s="191">
        <v>11.1</v>
      </c>
      <c r="N2242" s="191">
        <v>5.2</v>
      </c>
      <c r="O2242" s="191">
        <v>5.6</v>
      </c>
    </row>
    <row r="2243" spans="2:15" ht="17.25" x14ac:dyDescent="0.35">
      <c r="B2243" s="172">
        <f t="shared" si="206"/>
        <v>2235</v>
      </c>
      <c r="C2243" s="173">
        <v>4</v>
      </c>
      <c r="D2243" s="173">
        <v>4</v>
      </c>
      <c r="E2243" s="174">
        <v>3</v>
      </c>
      <c r="F2243" s="3">
        <f t="shared" si="205"/>
        <v>28.4</v>
      </c>
      <c r="G2243" s="3">
        <f t="shared" si="207"/>
        <v>28.94</v>
      </c>
      <c r="H2243" s="3">
        <f t="shared" si="208"/>
        <v>50</v>
      </c>
      <c r="I2243" s="3">
        <f t="shared" si="209"/>
        <v>40.64</v>
      </c>
      <c r="J2243" s="3">
        <f t="shared" si="210"/>
        <v>42.08</v>
      </c>
      <c r="K2243" s="191">
        <v>-2</v>
      </c>
      <c r="L2243" s="3">
        <v>-1.7</v>
      </c>
      <c r="M2243" s="191">
        <v>10</v>
      </c>
      <c r="N2243" s="191">
        <v>4.8</v>
      </c>
      <c r="O2243" s="191">
        <v>5.6</v>
      </c>
    </row>
    <row r="2244" spans="2:15" ht="17.25" x14ac:dyDescent="0.35">
      <c r="B2244" s="172">
        <f t="shared" si="206"/>
        <v>2236</v>
      </c>
      <c r="C2244" s="173">
        <v>4</v>
      </c>
      <c r="D2244" s="173">
        <v>4</v>
      </c>
      <c r="E2244" s="174">
        <v>4</v>
      </c>
      <c r="F2244" s="3">
        <f t="shared" si="205"/>
        <v>28.4</v>
      </c>
      <c r="G2244" s="3">
        <f t="shared" si="207"/>
        <v>29.84</v>
      </c>
      <c r="H2244" s="3">
        <f t="shared" si="208"/>
        <v>50</v>
      </c>
      <c r="I2244" s="3">
        <f t="shared" si="209"/>
        <v>39.92</v>
      </c>
      <c r="J2244" s="3">
        <f t="shared" si="210"/>
        <v>39.92</v>
      </c>
      <c r="K2244" s="191">
        <v>-2</v>
      </c>
      <c r="L2244" s="3">
        <v>-1.2</v>
      </c>
      <c r="M2244" s="191">
        <v>10</v>
      </c>
      <c r="N2244" s="191">
        <v>4.4000000000000004</v>
      </c>
      <c r="O2244" s="191">
        <v>4.4000000000000004</v>
      </c>
    </row>
    <row r="2245" spans="2:15" ht="17.25" x14ac:dyDescent="0.35">
      <c r="B2245" s="172">
        <f t="shared" si="206"/>
        <v>2237</v>
      </c>
      <c r="C2245" s="173">
        <v>4</v>
      </c>
      <c r="D2245" s="173">
        <v>4</v>
      </c>
      <c r="E2245" s="174">
        <v>5</v>
      </c>
      <c r="F2245" s="3">
        <f t="shared" si="205"/>
        <v>28.4</v>
      </c>
      <c r="G2245" s="3">
        <f t="shared" si="207"/>
        <v>29.84</v>
      </c>
      <c r="H2245" s="3">
        <f t="shared" si="208"/>
        <v>50</v>
      </c>
      <c r="I2245" s="3">
        <f t="shared" si="209"/>
        <v>39.92</v>
      </c>
      <c r="J2245" s="3">
        <f t="shared" si="210"/>
        <v>37.94</v>
      </c>
      <c r="K2245" s="191">
        <v>-2</v>
      </c>
      <c r="L2245" s="3">
        <v>-1.2</v>
      </c>
      <c r="M2245" s="191">
        <v>10</v>
      </c>
      <c r="N2245" s="191">
        <v>4.4000000000000004</v>
      </c>
      <c r="O2245" s="191">
        <v>3.3</v>
      </c>
    </row>
    <row r="2246" spans="2:15" ht="17.25" x14ac:dyDescent="0.35">
      <c r="B2246" s="172">
        <f t="shared" si="206"/>
        <v>2238</v>
      </c>
      <c r="C2246" s="173">
        <v>4</v>
      </c>
      <c r="D2246" s="173">
        <v>4</v>
      </c>
      <c r="E2246" s="174">
        <v>6</v>
      </c>
      <c r="F2246" s="3">
        <f t="shared" si="205"/>
        <v>26.6</v>
      </c>
      <c r="G2246" s="3">
        <f t="shared" si="207"/>
        <v>29.84</v>
      </c>
      <c r="H2246" s="3">
        <f t="shared" si="208"/>
        <v>48.019999999999996</v>
      </c>
      <c r="I2246" s="3">
        <f t="shared" si="209"/>
        <v>39.92</v>
      </c>
      <c r="J2246" s="3">
        <f t="shared" si="210"/>
        <v>37.04</v>
      </c>
      <c r="K2246" s="191">
        <v>-3</v>
      </c>
      <c r="L2246" s="3">
        <v>-1.2</v>
      </c>
      <c r="M2246" s="191">
        <v>8.9</v>
      </c>
      <c r="N2246" s="191">
        <v>4.4000000000000004</v>
      </c>
      <c r="O2246" s="191">
        <v>2.8</v>
      </c>
    </row>
    <row r="2247" spans="2:15" ht="17.25" x14ac:dyDescent="0.35">
      <c r="B2247" s="172">
        <f t="shared" si="206"/>
        <v>2239</v>
      </c>
      <c r="C2247" s="173">
        <v>4</v>
      </c>
      <c r="D2247" s="173">
        <v>4</v>
      </c>
      <c r="E2247" s="174">
        <v>7</v>
      </c>
      <c r="F2247" s="3">
        <f t="shared" si="205"/>
        <v>30.2</v>
      </c>
      <c r="G2247" s="3">
        <f t="shared" si="207"/>
        <v>29.84</v>
      </c>
      <c r="H2247" s="3">
        <f t="shared" si="208"/>
        <v>53.06</v>
      </c>
      <c r="I2247" s="3">
        <f t="shared" si="209"/>
        <v>39.92</v>
      </c>
      <c r="J2247" s="3">
        <f t="shared" si="210"/>
        <v>39.019999999999996</v>
      </c>
      <c r="K2247" s="191">
        <v>-1</v>
      </c>
      <c r="L2247" s="3">
        <v>-1.2</v>
      </c>
      <c r="M2247" s="191">
        <v>11.7</v>
      </c>
      <c r="N2247" s="191">
        <v>4.4000000000000004</v>
      </c>
      <c r="O2247" s="191">
        <v>3.9</v>
      </c>
    </row>
    <row r="2248" spans="2:15" ht="17.25" x14ac:dyDescent="0.35">
      <c r="B2248" s="172">
        <f t="shared" si="206"/>
        <v>2240</v>
      </c>
      <c r="C2248" s="173">
        <v>4</v>
      </c>
      <c r="D2248" s="173">
        <v>4</v>
      </c>
      <c r="E2248" s="174">
        <v>8</v>
      </c>
      <c r="F2248" s="3">
        <f t="shared" si="205"/>
        <v>33.799999999999997</v>
      </c>
      <c r="G2248" s="3">
        <f t="shared" si="207"/>
        <v>29.84</v>
      </c>
      <c r="H2248" s="3">
        <f t="shared" si="208"/>
        <v>60.08</v>
      </c>
      <c r="I2248" s="3">
        <f t="shared" si="209"/>
        <v>42.980000000000004</v>
      </c>
      <c r="J2248" s="3">
        <f t="shared" si="210"/>
        <v>41</v>
      </c>
      <c r="K2248" s="191">
        <v>1</v>
      </c>
      <c r="L2248" s="3">
        <v>-1.2</v>
      </c>
      <c r="M2248" s="191">
        <v>15.6</v>
      </c>
      <c r="N2248" s="191">
        <v>6.1</v>
      </c>
      <c r="O2248" s="191">
        <v>5</v>
      </c>
    </row>
    <row r="2249" spans="2:15" ht="17.25" x14ac:dyDescent="0.35">
      <c r="B2249" s="172">
        <f t="shared" si="206"/>
        <v>2241</v>
      </c>
      <c r="C2249" s="173">
        <v>4</v>
      </c>
      <c r="D2249" s="173">
        <v>4</v>
      </c>
      <c r="E2249" s="174">
        <v>9</v>
      </c>
      <c r="F2249" s="3">
        <f t="shared" si="205"/>
        <v>35.6</v>
      </c>
      <c r="G2249" s="3">
        <f t="shared" si="207"/>
        <v>32</v>
      </c>
      <c r="H2249" s="3">
        <f t="shared" si="208"/>
        <v>62.96</v>
      </c>
      <c r="I2249" s="3">
        <f t="shared" si="209"/>
        <v>45.86</v>
      </c>
      <c r="J2249" s="3">
        <f t="shared" si="210"/>
        <v>42.980000000000004</v>
      </c>
      <c r="K2249" s="191">
        <v>2</v>
      </c>
      <c r="L2249" s="3">
        <v>0</v>
      </c>
      <c r="M2249" s="191">
        <v>17.2</v>
      </c>
      <c r="N2249" s="191">
        <v>7.7</v>
      </c>
      <c r="O2249" s="191">
        <v>6.1</v>
      </c>
    </row>
    <row r="2250" spans="2:15" ht="17.25" x14ac:dyDescent="0.35">
      <c r="B2250" s="172">
        <f t="shared" si="206"/>
        <v>2242</v>
      </c>
      <c r="C2250" s="173">
        <v>4</v>
      </c>
      <c r="D2250" s="173">
        <v>4</v>
      </c>
      <c r="E2250" s="174">
        <v>10</v>
      </c>
      <c r="F2250" s="3">
        <f t="shared" ref="F2250:F2313" si="211">(9/5)*K2250+32</f>
        <v>41</v>
      </c>
      <c r="G2250" s="3">
        <f t="shared" si="207"/>
        <v>33.979999999999997</v>
      </c>
      <c r="H2250" s="3">
        <f t="shared" si="208"/>
        <v>66.92</v>
      </c>
      <c r="I2250" s="3">
        <f t="shared" si="209"/>
        <v>48.92</v>
      </c>
      <c r="J2250" s="3">
        <f t="shared" si="210"/>
        <v>46.04</v>
      </c>
      <c r="K2250" s="191">
        <v>5</v>
      </c>
      <c r="L2250" s="3">
        <v>1.1000000000000001</v>
      </c>
      <c r="M2250" s="191">
        <v>19.399999999999999</v>
      </c>
      <c r="N2250" s="191">
        <v>9.4</v>
      </c>
      <c r="O2250" s="191">
        <v>7.8</v>
      </c>
    </row>
    <row r="2251" spans="2:15" ht="17.25" x14ac:dyDescent="0.35">
      <c r="B2251" s="172">
        <f t="shared" ref="B2251:B2314" si="212">B2250+1</f>
        <v>2243</v>
      </c>
      <c r="C2251" s="173">
        <v>4</v>
      </c>
      <c r="D2251" s="173">
        <v>4</v>
      </c>
      <c r="E2251" s="174">
        <v>11</v>
      </c>
      <c r="F2251" s="3">
        <f t="shared" si="211"/>
        <v>42.8</v>
      </c>
      <c r="G2251" s="3">
        <f t="shared" si="207"/>
        <v>35.96</v>
      </c>
      <c r="H2251" s="3">
        <f t="shared" si="208"/>
        <v>69.080000000000013</v>
      </c>
      <c r="I2251" s="3">
        <f t="shared" si="209"/>
        <v>51.980000000000004</v>
      </c>
      <c r="J2251" s="3">
        <f t="shared" si="210"/>
        <v>48.92</v>
      </c>
      <c r="K2251" s="191">
        <v>6</v>
      </c>
      <c r="L2251" s="3">
        <v>2.2000000000000002</v>
      </c>
      <c r="M2251" s="191">
        <v>20.6</v>
      </c>
      <c r="N2251" s="191">
        <v>11.1</v>
      </c>
      <c r="O2251" s="191">
        <v>9.4</v>
      </c>
    </row>
    <row r="2252" spans="2:15" ht="17.25" x14ac:dyDescent="0.35">
      <c r="B2252" s="172">
        <f t="shared" si="212"/>
        <v>2244</v>
      </c>
      <c r="C2252" s="173">
        <v>4</v>
      </c>
      <c r="D2252" s="173">
        <v>4</v>
      </c>
      <c r="E2252" s="174">
        <v>12</v>
      </c>
      <c r="F2252" s="3">
        <f t="shared" si="211"/>
        <v>46.4</v>
      </c>
      <c r="G2252" s="3">
        <f t="shared" si="207"/>
        <v>39.92</v>
      </c>
      <c r="H2252" s="3">
        <f t="shared" si="208"/>
        <v>71.960000000000008</v>
      </c>
      <c r="I2252" s="3">
        <f t="shared" si="209"/>
        <v>54.86</v>
      </c>
      <c r="J2252" s="3">
        <f t="shared" si="210"/>
        <v>51.08</v>
      </c>
      <c r="K2252" s="191">
        <v>8</v>
      </c>
      <c r="L2252" s="3">
        <v>4.4000000000000004</v>
      </c>
      <c r="M2252" s="191">
        <v>22.2</v>
      </c>
      <c r="N2252" s="191">
        <v>12.7</v>
      </c>
      <c r="O2252" s="191">
        <v>10.6</v>
      </c>
    </row>
    <row r="2253" spans="2:15" ht="17.25" x14ac:dyDescent="0.35">
      <c r="B2253" s="172">
        <f t="shared" si="212"/>
        <v>2245</v>
      </c>
      <c r="C2253" s="173">
        <v>4</v>
      </c>
      <c r="D2253" s="173">
        <v>4</v>
      </c>
      <c r="E2253" s="174">
        <v>13</v>
      </c>
      <c r="F2253" s="3">
        <f t="shared" si="211"/>
        <v>46.4</v>
      </c>
      <c r="G2253" s="3">
        <f t="shared" si="207"/>
        <v>45.86</v>
      </c>
      <c r="H2253" s="3">
        <f t="shared" si="208"/>
        <v>75.02</v>
      </c>
      <c r="I2253" s="3">
        <f t="shared" si="209"/>
        <v>57.92</v>
      </c>
      <c r="J2253" s="3">
        <f t="shared" si="210"/>
        <v>53.96</v>
      </c>
      <c r="K2253" s="191">
        <v>8</v>
      </c>
      <c r="L2253" s="3">
        <v>7.7</v>
      </c>
      <c r="M2253" s="191">
        <v>23.9</v>
      </c>
      <c r="N2253" s="191">
        <v>14.4</v>
      </c>
      <c r="O2253" s="191">
        <v>12.2</v>
      </c>
    </row>
    <row r="2254" spans="2:15" ht="17.25" x14ac:dyDescent="0.35">
      <c r="B2254" s="172">
        <f t="shared" si="212"/>
        <v>2246</v>
      </c>
      <c r="C2254" s="173">
        <v>4</v>
      </c>
      <c r="D2254" s="173">
        <v>4</v>
      </c>
      <c r="E2254" s="174">
        <v>14</v>
      </c>
      <c r="F2254" s="3">
        <f t="shared" si="211"/>
        <v>50</v>
      </c>
      <c r="G2254" s="3">
        <f t="shared" si="207"/>
        <v>54.86</v>
      </c>
      <c r="H2254" s="3">
        <f t="shared" si="208"/>
        <v>75.02</v>
      </c>
      <c r="I2254" s="3">
        <f t="shared" si="209"/>
        <v>56.3</v>
      </c>
      <c r="J2254" s="3">
        <f t="shared" si="210"/>
        <v>57.92</v>
      </c>
      <c r="K2254" s="191">
        <v>10</v>
      </c>
      <c r="L2254" s="3">
        <v>12.7</v>
      </c>
      <c r="M2254" s="191">
        <v>23.9</v>
      </c>
      <c r="N2254" s="191">
        <v>13.5</v>
      </c>
      <c r="O2254" s="191">
        <v>14.4</v>
      </c>
    </row>
    <row r="2255" spans="2:15" ht="17.25" x14ac:dyDescent="0.35">
      <c r="B2255" s="172">
        <f t="shared" si="212"/>
        <v>2247</v>
      </c>
      <c r="C2255" s="173">
        <v>4</v>
      </c>
      <c r="D2255" s="173">
        <v>4</v>
      </c>
      <c r="E2255" s="174">
        <v>15</v>
      </c>
      <c r="F2255" s="3">
        <f t="shared" si="211"/>
        <v>48.2</v>
      </c>
      <c r="G2255" s="3">
        <f t="shared" si="207"/>
        <v>60.980000000000004</v>
      </c>
      <c r="H2255" s="3">
        <f t="shared" si="208"/>
        <v>75.92</v>
      </c>
      <c r="I2255" s="3">
        <f t="shared" si="209"/>
        <v>54.68</v>
      </c>
      <c r="J2255" s="3">
        <f t="shared" si="210"/>
        <v>59</v>
      </c>
      <c r="K2255" s="191">
        <v>9</v>
      </c>
      <c r="L2255" s="3">
        <v>16.100000000000001</v>
      </c>
      <c r="M2255" s="191">
        <v>24.4</v>
      </c>
      <c r="N2255" s="191">
        <v>12.6</v>
      </c>
      <c r="O2255" s="191">
        <v>15</v>
      </c>
    </row>
    <row r="2256" spans="2:15" ht="17.25" x14ac:dyDescent="0.35">
      <c r="B2256" s="172">
        <f t="shared" si="212"/>
        <v>2248</v>
      </c>
      <c r="C2256" s="173">
        <v>4</v>
      </c>
      <c r="D2256" s="173">
        <v>4</v>
      </c>
      <c r="E2256" s="174">
        <v>16</v>
      </c>
      <c r="F2256" s="3">
        <f t="shared" si="211"/>
        <v>46.4</v>
      </c>
      <c r="G2256" s="3">
        <f t="shared" si="207"/>
        <v>61.88</v>
      </c>
      <c r="H2256" s="3">
        <f t="shared" si="208"/>
        <v>75.02</v>
      </c>
      <c r="I2256" s="3">
        <f t="shared" si="209"/>
        <v>53.06</v>
      </c>
      <c r="J2256" s="3">
        <f t="shared" si="210"/>
        <v>60.980000000000004</v>
      </c>
      <c r="K2256" s="191">
        <v>8</v>
      </c>
      <c r="L2256" s="3">
        <v>16.600000000000001</v>
      </c>
      <c r="M2256" s="191">
        <v>23.9</v>
      </c>
      <c r="N2256" s="191">
        <v>11.7</v>
      </c>
      <c r="O2256" s="191">
        <v>16.100000000000001</v>
      </c>
    </row>
    <row r="2257" spans="2:15" ht="17.25" x14ac:dyDescent="0.35">
      <c r="B2257" s="172">
        <f t="shared" si="212"/>
        <v>2249</v>
      </c>
      <c r="C2257" s="173">
        <v>4</v>
      </c>
      <c r="D2257" s="173">
        <v>4</v>
      </c>
      <c r="E2257" s="174">
        <v>17</v>
      </c>
      <c r="F2257" s="3">
        <f t="shared" si="211"/>
        <v>42.8</v>
      </c>
      <c r="G2257" s="3">
        <f t="shared" si="207"/>
        <v>60.980000000000004</v>
      </c>
      <c r="H2257" s="3">
        <f t="shared" si="208"/>
        <v>73.94</v>
      </c>
      <c r="I2257" s="3">
        <f t="shared" si="209"/>
        <v>50</v>
      </c>
      <c r="J2257" s="3">
        <f t="shared" si="210"/>
        <v>62.96</v>
      </c>
      <c r="K2257" s="191">
        <v>6</v>
      </c>
      <c r="L2257" s="3">
        <v>16.100000000000001</v>
      </c>
      <c r="M2257" s="191">
        <v>23.3</v>
      </c>
      <c r="N2257" s="191">
        <v>10</v>
      </c>
      <c r="O2257" s="191">
        <v>17.2</v>
      </c>
    </row>
    <row r="2258" spans="2:15" ht="17.25" x14ac:dyDescent="0.35">
      <c r="B2258" s="172">
        <f t="shared" si="212"/>
        <v>2250</v>
      </c>
      <c r="C2258" s="173">
        <v>4</v>
      </c>
      <c r="D2258" s="173">
        <v>4</v>
      </c>
      <c r="E2258" s="174">
        <v>18</v>
      </c>
      <c r="F2258" s="3">
        <f t="shared" si="211"/>
        <v>39.200000000000003</v>
      </c>
      <c r="G2258" s="3">
        <f t="shared" si="207"/>
        <v>56.84</v>
      </c>
      <c r="H2258" s="3">
        <f t="shared" si="208"/>
        <v>71.960000000000008</v>
      </c>
      <c r="I2258" s="3">
        <f t="shared" si="209"/>
        <v>47.120000000000005</v>
      </c>
      <c r="J2258" s="3">
        <f t="shared" si="210"/>
        <v>60.980000000000004</v>
      </c>
      <c r="K2258" s="191">
        <v>4</v>
      </c>
      <c r="L2258" s="3">
        <v>13.8</v>
      </c>
      <c r="M2258" s="191">
        <v>22.2</v>
      </c>
      <c r="N2258" s="191">
        <v>8.4</v>
      </c>
      <c r="O2258" s="191">
        <v>16.100000000000001</v>
      </c>
    </row>
    <row r="2259" spans="2:15" ht="17.25" x14ac:dyDescent="0.35">
      <c r="B2259" s="172">
        <f t="shared" si="212"/>
        <v>2251</v>
      </c>
      <c r="C2259" s="173">
        <v>4</v>
      </c>
      <c r="D2259" s="173">
        <v>4</v>
      </c>
      <c r="E2259" s="174">
        <v>19</v>
      </c>
      <c r="F2259" s="3">
        <f t="shared" si="211"/>
        <v>37.4</v>
      </c>
      <c r="G2259" s="3">
        <f t="shared" si="207"/>
        <v>51.980000000000004</v>
      </c>
      <c r="H2259" s="3">
        <f t="shared" si="208"/>
        <v>69.98</v>
      </c>
      <c r="I2259" s="3">
        <f t="shared" si="209"/>
        <v>44.06</v>
      </c>
      <c r="J2259" s="3">
        <f t="shared" si="210"/>
        <v>59</v>
      </c>
      <c r="K2259" s="191">
        <v>3</v>
      </c>
      <c r="L2259" s="3">
        <v>11.1</v>
      </c>
      <c r="M2259" s="191">
        <v>21.1</v>
      </c>
      <c r="N2259" s="191">
        <v>6.7</v>
      </c>
      <c r="O2259" s="191">
        <v>15</v>
      </c>
    </row>
    <row r="2260" spans="2:15" ht="17.25" x14ac:dyDescent="0.35">
      <c r="B2260" s="172">
        <f t="shared" si="212"/>
        <v>2252</v>
      </c>
      <c r="C2260" s="173">
        <v>4</v>
      </c>
      <c r="D2260" s="173">
        <v>4</v>
      </c>
      <c r="E2260" s="174">
        <v>20</v>
      </c>
      <c r="F2260" s="3">
        <f t="shared" si="211"/>
        <v>35.6</v>
      </c>
      <c r="G2260" s="3">
        <f t="shared" si="207"/>
        <v>48.92</v>
      </c>
      <c r="H2260" s="3">
        <f t="shared" si="208"/>
        <v>68</v>
      </c>
      <c r="I2260" s="3">
        <f t="shared" si="209"/>
        <v>44.06</v>
      </c>
      <c r="J2260" s="3">
        <f t="shared" si="210"/>
        <v>55.94</v>
      </c>
      <c r="K2260" s="191">
        <v>2</v>
      </c>
      <c r="L2260" s="3">
        <v>9.4</v>
      </c>
      <c r="M2260" s="191">
        <v>20</v>
      </c>
      <c r="N2260" s="191">
        <v>6.7</v>
      </c>
      <c r="O2260" s="191">
        <v>13.3</v>
      </c>
    </row>
    <row r="2261" spans="2:15" ht="17.25" x14ac:dyDescent="0.35">
      <c r="B2261" s="172">
        <f t="shared" si="212"/>
        <v>2253</v>
      </c>
      <c r="C2261" s="173">
        <v>4</v>
      </c>
      <c r="D2261" s="173">
        <v>4</v>
      </c>
      <c r="E2261" s="174">
        <v>21</v>
      </c>
      <c r="F2261" s="3">
        <f t="shared" si="211"/>
        <v>35.6</v>
      </c>
      <c r="G2261" s="3">
        <f t="shared" si="207"/>
        <v>47.84</v>
      </c>
      <c r="H2261" s="3">
        <f t="shared" si="208"/>
        <v>64.94</v>
      </c>
      <c r="I2261" s="3">
        <f t="shared" si="209"/>
        <v>44.06</v>
      </c>
      <c r="J2261" s="3">
        <f t="shared" si="210"/>
        <v>53.96</v>
      </c>
      <c r="K2261" s="191">
        <v>2</v>
      </c>
      <c r="L2261" s="3">
        <v>8.8000000000000007</v>
      </c>
      <c r="M2261" s="191">
        <v>18.3</v>
      </c>
      <c r="N2261" s="191">
        <v>6.7</v>
      </c>
      <c r="O2261" s="191">
        <v>12.2</v>
      </c>
    </row>
    <row r="2262" spans="2:15" ht="17.25" x14ac:dyDescent="0.35">
      <c r="B2262" s="172">
        <f t="shared" si="212"/>
        <v>2254</v>
      </c>
      <c r="C2262" s="173">
        <v>4</v>
      </c>
      <c r="D2262" s="173">
        <v>4</v>
      </c>
      <c r="E2262" s="174">
        <v>22</v>
      </c>
      <c r="F2262" s="3">
        <f t="shared" si="211"/>
        <v>33.799999999999997</v>
      </c>
      <c r="G2262" s="3">
        <f t="shared" si="207"/>
        <v>46.94</v>
      </c>
      <c r="H2262" s="3">
        <f t="shared" si="208"/>
        <v>64.039999999999992</v>
      </c>
      <c r="I2262" s="3">
        <f t="shared" si="209"/>
        <v>44.06</v>
      </c>
      <c r="J2262" s="3">
        <f t="shared" si="210"/>
        <v>53.06</v>
      </c>
      <c r="K2262" s="191">
        <v>1</v>
      </c>
      <c r="L2262" s="3">
        <v>8.3000000000000007</v>
      </c>
      <c r="M2262" s="191">
        <v>17.8</v>
      </c>
      <c r="N2262" s="191">
        <v>6.7</v>
      </c>
      <c r="O2262" s="191">
        <v>11.7</v>
      </c>
    </row>
    <row r="2263" spans="2:15" ht="17.25" x14ac:dyDescent="0.35">
      <c r="B2263" s="172">
        <f t="shared" si="212"/>
        <v>2255</v>
      </c>
      <c r="C2263" s="173">
        <v>4</v>
      </c>
      <c r="D2263" s="173">
        <v>4</v>
      </c>
      <c r="E2263" s="174">
        <v>23</v>
      </c>
      <c r="F2263" s="3">
        <f t="shared" si="211"/>
        <v>37.4</v>
      </c>
      <c r="G2263" s="3">
        <f t="shared" si="207"/>
        <v>44.96</v>
      </c>
      <c r="H2263" s="3">
        <f t="shared" si="208"/>
        <v>62.96</v>
      </c>
      <c r="I2263" s="3">
        <f t="shared" si="209"/>
        <v>44.42</v>
      </c>
      <c r="J2263" s="3">
        <f t="shared" si="210"/>
        <v>51.08</v>
      </c>
      <c r="K2263" s="191">
        <v>3</v>
      </c>
      <c r="L2263" s="3">
        <v>7.2</v>
      </c>
      <c r="M2263" s="191">
        <v>17.2</v>
      </c>
      <c r="N2263" s="191">
        <v>6.9</v>
      </c>
      <c r="O2263" s="191">
        <v>10.6</v>
      </c>
    </row>
    <row r="2264" spans="2:15" ht="17.25" x14ac:dyDescent="0.35">
      <c r="B2264" s="172">
        <f t="shared" si="212"/>
        <v>2256</v>
      </c>
      <c r="C2264" s="173">
        <v>4</v>
      </c>
      <c r="D2264" s="173">
        <v>4</v>
      </c>
      <c r="E2264" s="174">
        <v>24</v>
      </c>
      <c r="F2264" s="3">
        <f t="shared" si="211"/>
        <v>35.6</v>
      </c>
      <c r="G2264" s="3">
        <f t="shared" si="207"/>
        <v>42.980000000000004</v>
      </c>
      <c r="H2264" s="3">
        <f t="shared" si="208"/>
        <v>60.08</v>
      </c>
      <c r="I2264" s="3">
        <f t="shared" si="209"/>
        <v>44.6</v>
      </c>
      <c r="J2264" s="3">
        <f t="shared" si="210"/>
        <v>46.94</v>
      </c>
      <c r="K2264" s="191">
        <v>2</v>
      </c>
      <c r="L2264" s="3">
        <v>6.1</v>
      </c>
      <c r="M2264" s="191">
        <v>15.6</v>
      </c>
      <c r="N2264" s="191">
        <v>7</v>
      </c>
      <c r="O2264" s="191">
        <v>8.3000000000000007</v>
      </c>
    </row>
    <row r="2265" spans="2:15" ht="17.25" x14ac:dyDescent="0.35">
      <c r="B2265" s="172">
        <f t="shared" si="212"/>
        <v>2257</v>
      </c>
      <c r="C2265" s="173">
        <v>4</v>
      </c>
      <c r="D2265" s="173">
        <v>5</v>
      </c>
      <c r="E2265" s="174">
        <v>1</v>
      </c>
      <c r="F2265" s="3">
        <f t="shared" si="211"/>
        <v>33.799999999999997</v>
      </c>
      <c r="G2265" s="3">
        <f t="shared" ref="G2265:G2328" si="213">(9/5)*L2265+32</f>
        <v>41</v>
      </c>
      <c r="H2265" s="3">
        <f t="shared" ref="H2265:H2328" si="214">(9/5)*M2265+32</f>
        <v>57.019999999999996</v>
      </c>
      <c r="I2265" s="3">
        <f t="shared" ref="I2265:I2328" si="215">(9/5)*N2265+32</f>
        <v>44.96</v>
      </c>
      <c r="J2265" s="3">
        <f t="shared" ref="J2265:J2328" si="216">(9/5)*O2265+32</f>
        <v>42.980000000000004</v>
      </c>
      <c r="K2265" s="191">
        <v>1</v>
      </c>
      <c r="L2265" s="3">
        <v>5</v>
      </c>
      <c r="M2265" s="191">
        <v>13.9</v>
      </c>
      <c r="N2265" s="191">
        <v>7.2</v>
      </c>
      <c r="O2265" s="191">
        <v>6.1</v>
      </c>
    </row>
    <row r="2266" spans="2:15" ht="17.25" x14ac:dyDescent="0.35">
      <c r="B2266" s="172">
        <f t="shared" si="212"/>
        <v>2258</v>
      </c>
      <c r="C2266" s="173">
        <v>4</v>
      </c>
      <c r="D2266" s="173">
        <v>5</v>
      </c>
      <c r="E2266" s="174">
        <v>2</v>
      </c>
      <c r="F2266" s="3">
        <f t="shared" si="211"/>
        <v>33.799999999999997</v>
      </c>
      <c r="G2266" s="3">
        <f t="shared" si="213"/>
        <v>39.92</v>
      </c>
      <c r="H2266" s="3">
        <f t="shared" si="214"/>
        <v>53.96</v>
      </c>
      <c r="I2266" s="3">
        <f t="shared" si="215"/>
        <v>43.34</v>
      </c>
      <c r="J2266" s="3">
        <f t="shared" si="216"/>
        <v>39.92</v>
      </c>
      <c r="K2266" s="191">
        <v>1</v>
      </c>
      <c r="L2266" s="3">
        <v>4.4000000000000004</v>
      </c>
      <c r="M2266" s="191">
        <v>12.2</v>
      </c>
      <c r="N2266" s="191">
        <v>6.3</v>
      </c>
      <c r="O2266" s="191">
        <v>4.4000000000000004</v>
      </c>
    </row>
    <row r="2267" spans="2:15" ht="17.25" x14ac:dyDescent="0.35">
      <c r="B2267" s="172">
        <f t="shared" si="212"/>
        <v>2259</v>
      </c>
      <c r="C2267" s="173">
        <v>4</v>
      </c>
      <c r="D2267" s="173">
        <v>5</v>
      </c>
      <c r="E2267" s="174">
        <v>3</v>
      </c>
      <c r="F2267" s="3">
        <f t="shared" si="211"/>
        <v>33.799999999999997</v>
      </c>
      <c r="G2267" s="3">
        <f t="shared" si="213"/>
        <v>38.840000000000003</v>
      </c>
      <c r="H2267" s="3">
        <f t="shared" si="214"/>
        <v>51.980000000000004</v>
      </c>
      <c r="I2267" s="3">
        <f t="shared" si="215"/>
        <v>41.54</v>
      </c>
      <c r="J2267" s="3">
        <f t="shared" si="216"/>
        <v>42.08</v>
      </c>
      <c r="K2267" s="191">
        <v>1</v>
      </c>
      <c r="L2267" s="3">
        <v>3.8</v>
      </c>
      <c r="M2267" s="191">
        <v>11.1</v>
      </c>
      <c r="N2267" s="191">
        <v>5.3</v>
      </c>
      <c r="O2267" s="191">
        <v>5.6</v>
      </c>
    </row>
    <row r="2268" spans="2:15" ht="17.25" x14ac:dyDescent="0.35">
      <c r="B2268" s="172">
        <f t="shared" si="212"/>
        <v>2260</v>
      </c>
      <c r="C2268" s="173">
        <v>4</v>
      </c>
      <c r="D2268" s="173">
        <v>5</v>
      </c>
      <c r="E2268" s="174">
        <v>4</v>
      </c>
      <c r="F2268" s="3">
        <f t="shared" si="211"/>
        <v>32</v>
      </c>
      <c r="G2268" s="3">
        <f t="shared" si="213"/>
        <v>36.86</v>
      </c>
      <c r="H2268" s="3">
        <f t="shared" si="214"/>
        <v>51.980000000000004</v>
      </c>
      <c r="I2268" s="3">
        <f t="shared" si="215"/>
        <v>39.92</v>
      </c>
      <c r="J2268" s="3">
        <f t="shared" si="216"/>
        <v>39.92</v>
      </c>
      <c r="K2268" s="191">
        <v>0</v>
      </c>
      <c r="L2268" s="3">
        <v>2.7</v>
      </c>
      <c r="M2268" s="191">
        <v>11.1</v>
      </c>
      <c r="N2268" s="191">
        <v>4.4000000000000004</v>
      </c>
      <c r="O2268" s="191">
        <v>4.4000000000000004</v>
      </c>
    </row>
    <row r="2269" spans="2:15" ht="17.25" x14ac:dyDescent="0.35">
      <c r="B2269" s="172">
        <f t="shared" si="212"/>
        <v>2261</v>
      </c>
      <c r="C2269" s="173">
        <v>4</v>
      </c>
      <c r="D2269" s="173">
        <v>5</v>
      </c>
      <c r="E2269" s="174">
        <v>5</v>
      </c>
      <c r="F2269" s="3">
        <f t="shared" si="211"/>
        <v>32</v>
      </c>
      <c r="G2269" s="3">
        <f t="shared" si="213"/>
        <v>35.96</v>
      </c>
      <c r="H2269" s="3">
        <f t="shared" si="214"/>
        <v>50</v>
      </c>
      <c r="I2269" s="3">
        <f t="shared" si="215"/>
        <v>40.28</v>
      </c>
      <c r="J2269" s="3">
        <f t="shared" si="216"/>
        <v>39.019999999999996</v>
      </c>
      <c r="K2269" s="191">
        <v>0</v>
      </c>
      <c r="L2269" s="3">
        <v>2.2000000000000002</v>
      </c>
      <c r="M2269" s="191">
        <v>10</v>
      </c>
      <c r="N2269" s="191">
        <v>4.5999999999999996</v>
      </c>
      <c r="O2269" s="191">
        <v>3.9</v>
      </c>
    </row>
    <row r="2270" spans="2:15" ht="17.25" x14ac:dyDescent="0.35">
      <c r="B2270" s="172">
        <f t="shared" si="212"/>
        <v>2262</v>
      </c>
      <c r="C2270" s="173">
        <v>4</v>
      </c>
      <c r="D2270" s="173">
        <v>5</v>
      </c>
      <c r="E2270" s="174">
        <v>6</v>
      </c>
      <c r="F2270" s="3">
        <f t="shared" si="211"/>
        <v>33.799999999999997</v>
      </c>
      <c r="G2270" s="3">
        <f t="shared" si="213"/>
        <v>36.86</v>
      </c>
      <c r="H2270" s="3">
        <f t="shared" si="214"/>
        <v>51.08</v>
      </c>
      <c r="I2270" s="3">
        <f t="shared" si="215"/>
        <v>40.64</v>
      </c>
      <c r="J2270" s="3">
        <f t="shared" si="216"/>
        <v>41</v>
      </c>
      <c r="K2270" s="191">
        <v>1</v>
      </c>
      <c r="L2270" s="3">
        <v>2.7</v>
      </c>
      <c r="M2270" s="191">
        <v>10.6</v>
      </c>
      <c r="N2270" s="191">
        <v>4.8</v>
      </c>
      <c r="O2270" s="191">
        <v>5</v>
      </c>
    </row>
    <row r="2271" spans="2:15" ht="17.25" x14ac:dyDescent="0.35">
      <c r="B2271" s="172">
        <f t="shared" si="212"/>
        <v>2263</v>
      </c>
      <c r="C2271" s="173">
        <v>4</v>
      </c>
      <c r="D2271" s="173">
        <v>5</v>
      </c>
      <c r="E2271" s="174">
        <v>7</v>
      </c>
      <c r="F2271" s="3">
        <f t="shared" si="211"/>
        <v>32</v>
      </c>
      <c r="G2271" s="3">
        <f t="shared" si="213"/>
        <v>38.840000000000003</v>
      </c>
      <c r="H2271" s="3">
        <f t="shared" si="214"/>
        <v>57.019999999999996</v>
      </c>
      <c r="I2271" s="3">
        <f t="shared" si="215"/>
        <v>41</v>
      </c>
      <c r="J2271" s="3">
        <f t="shared" si="216"/>
        <v>39.92</v>
      </c>
      <c r="K2271" s="191">
        <v>0</v>
      </c>
      <c r="L2271" s="3">
        <v>3.8</v>
      </c>
      <c r="M2271" s="191">
        <v>13.9</v>
      </c>
      <c r="N2271" s="191">
        <v>5</v>
      </c>
      <c r="O2271" s="191">
        <v>4.4000000000000004</v>
      </c>
    </row>
    <row r="2272" spans="2:15" ht="17.25" x14ac:dyDescent="0.35">
      <c r="B2272" s="172">
        <f t="shared" si="212"/>
        <v>2264</v>
      </c>
      <c r="C2272" s="173">
        <v>4</v>
      </c>
      <c r="D2272" s="173">
        <v>5</v>
      </c>
      <c r="E2272" s="174">
        <v>8</v>
      </c>
      <c r="F2272" s="3">
        <f t="shared" si="211"/>
        <v>32</v>
      </c>
      <c r="G2272" s="3">
        <f t="shared" si="213"/>
        <v>37.4</v>
      </c>
      <c r="H2272" s="3">
        <f t="shared" si="214"/>
        <v>62.06</v>
      </c>
      <c r="I2272" s="3">
        <f t="shared" si="215"/>
        <v>41</v>
      </c>
      <c r="J2272" s="3">
        <f t="shared" si="216"/>
        <v>44.06</v>
      </c>
      <c r="K2272" s="191">
        <v>0</v>
      </c>
      <c r="L2272" s="3">
        <v>3</v>
      </c>
      <c r="M2272" s="191">
        <v>16.7</v>
      </c>
      <c r="N2272" s="191">
        <v>5</v>
      </c>
      <c r="O2272" s="191">
        <v>6.7</v>
      </c>
    </row>
    <row r="2273" spans="2:15" ht="17.25" x14ac:dyDescent="0.35">
      <c r="B2273" s="172">
        <f t="shared" si="212"/>
        <v>2265</v>
      </c>
      <c r="C2273" s="173">
        <v>4</v>
      </c>
      <c r="D2273" s="173">
        <v>5</v>
      </c>
      <c r="E2273" s="174">
        <v>9</v>
      </c>
      <c r="F2273" s="3">
        <f t="shared" si="211"/>
        <v>35.6</v>
      </c>
      <c r="G2273" s="3">
        <f t="shared" si="213"/>
        <v>38.840000000000003</v>
      </c>
      <c r="H2273" s="3">
        <f t="shared" si="214"/>
        <v>66.02</v>
      </c>
      <c r="I2273" s="3">
        <f t="shared" si="215"/>
        <v>41</v>
      </c>
      <c r="J2273" s="3">
        <f t="shared" si="216"/>
        <v>48.92</v>
      </c>
      <c r="K2273" s="191">
        <v>2</v>
      </c>
      <c r="L2273" s="3">
        <v>3.8</v>
      </c>
      <c r="M2273" s="191">
        <v>18.899999999999999</v>
      </c>
      <c r="N2273" s="191">
        <v>5</v>
      </c>
      <c r="O2273" s="191">
        <v>9.4</v>
      </c>
    </row>
    <row r="2274" spans="2:15" ht="17.25" x14ac:dyDescent="0.35">
      <c r="B2274" s="172">
        <f t="shared" si="212"/>
        <v>2266</v>
      </c>
      <c r="C2274" s="173">
        <v>4</v>
      </c>
      <c r="D2274" s="173">
        <v>5</v>
      </c>
      <c r="E2274" s="174">
        <v>10</v>
      </c>
      <c r="F2274" s="3">
        <f t="shared" si="211"/>
        <v>39.200000000000003</v>
      </c>
      <c r="G2274" s="3">
        <f t="shared" si="213"/>
        <v>40.46</v>
      </c>
      <c r="H2274" s="3">
        <f t="shared" si="214"/>
        <v>69.080000000000013</v>
      </c>
      <c r="I2274" s="3">
        <f t="shared" si="215"/>
        <v>41</v>
      </c>
      <c r="J2274" s="3">
        <f t="shared" si="216"/>
        <v>53.06</v>
      </c>
      <c r="K2274" s="191">
        <v>4</v>
      </c>
      <c r="L2274" s="3">
        <v>4.7</v>
      </c>
      <c r="M2274" s="191">
        <v>20.6</v>
      </c>
      <c r="N2274" s="191">
        <v>5</v>
      </c>
      <c r="O2274" s="191">
        <v>11.7</v>
      </c>
    </row>
    <row r="2275" spans="2:15" ht="17.25" x14ac:dyDescent="0.35">
      <c r="B2275" s="172">
        <f t="shared" si="212"/>
        <v>2267</v>
      </c>
      <c r="C2275" s="173">
        <v>4</v>
      </c>
      <c r="D2275" s="173">
        <v>5</v>
      </c>
      <c r="E2275" s="174">
        <v>11</v>
      </c>
      <c r="F2275" s="3">
        <f t="shared" si="211"/>
        <v>42.8</v>
      </c>
      <c r="G2275" s="3">
        <f t="shared" si="213"/>
        <v>42.8</v>
      </c>
      <c r="H2275" s="3">
        <f t="shared" si="214"/>
        <v>71.960000000000008</v>
      </c>
      <c r="I2275" s="3">
        <f t="shared" si="215"/>
        <v>44.06</v>
      </c>
      <c r="J2275" s="3">
        <f t="shared" si="216"/>
        <v>55.94</v>
      </c>
      <c r="K2275" s="191">
        <v>6</v>
      </c>
      <c r="L2275" s="3">
        <v>6</v>
      </c>
      <c r="M2275" s="191">
        <v>22.2</v>
      </c>
      <c r="N2275" s="191">
        <v>6.7</v>
      </c>
      <c r="O2275" s="191">
        <v>13.3</v>
      </c>
    </row>
    <row r="2276" spans="2:15" ht="17.25" x14ac:dyDescent="0.35">
      <c r="B2276" s="172">
        <f t="shared" si="212"/>
        <v>2268</v>
      </c>
      <c r="C2276" s="173">
        <v>4</v>
      </c>
      <c r="D2276" s="173">
        <v>5</v>
      </c>
      <c r="E2276" s="174">
        <v>12</v>
      </c>
      <c r="F2276" s="3">
        <f t="shared" si="211"/>
        <v>45.86</v>
      </c>
      <c r="G2276" s="3">
        <f t="shared" si="213"/>
        <v>44.42</v>
      </c>
      <c r="H2276" s="3">
        <f t="shared" si="214"/>
        <v>73.039999999999992</v>
      </c>
      <c r="I2276" s="3">
        <f t="shared" si="215"/>
        <v>46.94</v>
      </c>
      <c r="J2276" s="3">
        <f t="shared" si="216"/>
        <v>60.08</v>
      </c>
      <c r="K2276" s="191">
        <v>7.7</v>
      </c>
      <c r="L2276" s="3">
        <v>6.9</v>
      </c>
      <c r="M2276" s="191">
        <v>22.8</v>
      </c>
      <c r="N2276" s="191">
        <v>8.3000000000000007</v>
      </c>
      <c r="O2276" s="191">
        <v>15.6</v>
      </c>
    </row>
    <row r="2277" spans="2:15" ht="17.25" x14ac:dyDescent="0.35">
      <c r="B2277" s="172">
        <f t="shared" si="212"/>
        <v>2269</v>
      </c>
      <c r="C2277" s="173">
        <v>4</v>
      </c>
      <c r="D2277" s="173">
        <v>5</v>
      </c>
      <c r="E2277" s="174">
        <v>13</v>
      </c>
      <c r="F2277" s="3">
        <f t="shared" si="211"/>
        <v>48.2</v>
      </c>
      <c r="G2277" s="3">
        <f t="shared" si="213"/>
        <v>47.66</v>
      </c>
      <c r="H2277" s="3">
        <f t="shared" si="214"/>
        <v>75.02</v>
      </c>
      <c r="I2277" s="3">
        <f t="shared" si="215"/>
        <v>50</v>
      </c>
      <c r="J2277" s="3">
        <f t="shared" si="216"/>
        <v>62.06</v>
      </c>
      <c r="K2277" s="191">
        <v>9</v>
      </c>
      <c r="L2277" s="3">
        <v>8.6999999999999993</v>
      </c>
      <c r="M2277" s="191">
        <v>23.9</v>
      </c>
      <c r="N2277" s="191">
        <v>10</v>
      </c>
      <c r="O2277" s="191">
        <v>16.7</v>
      </c>
    </row>
    <row r="2278" spans="2:15" ht="17.25" x14ac:dyDescent="0.35">
      <c r="B2278" s="172">
        <f t="shared" si="212"/>
        <v>2270</v>
      </c>
      <c r="C2278" s="173">
        <v>4</v>
      </c>
      <c r="D2278" s="173">
        <v>5</v>
      </c>
      <c r="E2278" s="174">
        <v>14</v>
      </c>
      <c r="F2278" s="3">
        <f t="shared" si="211"/>
        <v>50</v>
      </c>
      <c r="G2278" s="3">
        <f t="shared" si="213"/>
        <v>48.379999999999995</v>
      </c>
      <c r="H2278" s="3">
        <f t="shared" si="214"/>
        <v>75.92</v>
      </c>
      <c r="I2278" s="3">
        <f t="shared" si="215"/>
        <v>50.36</v>
      </c>
      <c r="J2278" s="3">
        <f t="shared" si="216"/>
        <v>64.039999999999992</v>
      </c>
      <c r="K2278" s="191">
        <v>10</v>
      </c>
      <c r="L2278" s="3">
        <v>9.1</v>
      </c>
      <c r="M2278" s="191">
        <v>24.4</v>
      </c>
      <c r="N2278" s="191">
        <v>10.199999999999999</v>
      </c>
      <c r="O2278" s="191">
        <v>17.8</v>
      </c>
    </row>
    <row r="2279" spans="2:15" ht="17.25" x14ac:dyDescent="0.35">
      <c r="B2279" s="172">
        <f t="shared" si="212"/>
        <v>2271</v>
      </c>
      <c r="C2279" s="173">
        <v>4</v>
      </c>
      <c r="D2279" s="173">
        <v>5</v>
      </c>
      <c r="E2279" s="174">
        <v>15</v>
      </c>
      <c r="F2279" s="3">
        <f t="shared" si="211"/>
        <v>50</v>
      </c>
      <c r="G2279" s="3">
        <f t="shared" si="213"/>
        <v>48.74</v>
      </c>
      <c r="H2279" s="3">
        <f t="shared" si="214"/>
        <v>75.92</v>
      </c>
      <c r="I2279" s="3">
        <f t="shared" si="215"/>
        <v>50.72</v>
      </c>
      <c r="J2279" s="3">
        <f t="shared" si="216"/>
        <v>64.94</v>
      </c>
      <c r="K2279" s="191">
        <v>10</v>
      </c>
      <c r="L2279" s="3">
        <v>9.3000000000000007</v>
      </c>
      <c r="M2279" s="191">
        <v>24.4</v>
      </c>
      <c r="N2279" s="191">
        <v>10.4</v>
      </c>
      <c r="O2279" s="191">
        <v>18.3</v>
      </c>
    </row>
    <row r="2280" spans="2:15" ht="17.25" x14ac:dyDescent="0.35">
      <c r="B2280" s="172">
        <f t="shared" si="212"/>
        <v>2272</v>
      </c>
      <c r="C2280" s="173">
        <v>4</v>
      </c>
      <c r="D2280" s="173">
        <v>5</v>
      </c>
      <c r="E2280" s="174">
        <v>16</v>
      </c>
      <c r="F2280" s="3">
        <f t="shared" si="211"/>
        <v>51.8</v>
      </c>
      <c r="G2280" s="3">
        <f t="shared" si="213"/>
        <v>46.22</v>
      </c>
      <c r="H2280" s="3">
        <f t="shared" si="214"/>
        <v>75.02</v>
      </c>
      <c r="I2280" s="3">
        <f t="shared" si="215"/>
        <v>51.08</v>
      </c>
      <c r="J2280" s="3">
        <f t="shared" si="216"/>
        <v>66.92</v>
      </c>
      <c r="K2280" s="191">
        <v>11</v>
      </c>
      <c r="L2280" s="3">
        <v>7.9</v>
      </c>
      <c r="M2280" s="191">
        <v>23.9</v>
      </c>
      <c r="N2280" s="191">
        <v>10.6</v>
      </c>
      <c r="O2280" s="191">
        <v>19.399999999999999</v>
      </c>
    </row>
    <row r="2281" spans="2:15" ht="17.25" x14ac:dyDescent="0.35">
      <c r="B2281" s="172">
        <f t="shared" si="212"/>
        <v>2273</v>
      </c>
      <c r="C2281" s="173">
        <v>4</v>
      </c>
      <c r="D2281" s="173">
        <v>5</v>
      </c>
      <c r="E2281" s="174">
        <v>17</v>
      </c>
      <c r="F2281" s="3">
        <f t="shared" si="211"/>
        <v>51.8</v>
      </c>
      <c r="G2281" s="3">
        <f t="shared" si="213"/>
        <v>42.620000000000005</v>
      </c>
      <c r="H2281" s="3">
        <f t="shared" si="214"/>
        <v>75.92</v>
      </c>
      <c r="I2281" s="3">
        <f t="shared" si="215"/>
        <v>48.74</v>
      </c>
      <c r="J2281" s="3">
        <f t="shared" si="216"/>
        <v>64.039999999999992</v>
      </c>
      <c r="K2281" s="191">
        <v>11</v>
      </c>
      <c r="L2281" s="3">
        <v>5.9</v>
      </c>
      <c r="M2281" s="191">
        <v>24.4</v>
      </c>
      <c r="N2281" s="191">
        <v>9.3000000000000007</v>
      </c>
      <c r="O2281" s="191">
        <v>17.8</v>
      </c>
    </row>
    <row r="2282" spans="2:15" ht="17.25" x14ac:dyDescent="0.35">
      <c r="B2282" s="172">
        <f t="shared" si="212"/>
        <v>2274</v>
      </c>
      <c r="C2282" s="173">
        <v>4</v>
      </c>
      <c r="D2282" s="173">
        <v>5</v>
      </c>
      <c r="E2282" s="174">
        <v>18</v>
      </c>
      <c r="F2282" s="3">
        <f t="shared" si="211"/>
        <v>48.2</v>
      </c>
      <c r="G2282" s="3">
        <f t="shared" si="213"/>
        <v>37.22</v>
      </c>
      <c r="H2282" s="3">
        <f t="shared" si="214"/>
        <v>73.039999999999992</v>
      </c>
      <c r="I2282" s="3">
        <f t="shared" si="215"/>
        <v>46.4</v>
      </c>
      <c r="J2282" s="3">
        <f t="shared" si="216"/>
        <v>60.08</v>
      </c>
      <c r="K2282" s="191">
        <v>9</v>
      </c>
      <c r="L2282" s="3">
        <v>2.9</v>
      </c>
      <c r="M2282" s="191">
        <v>22.8</v>
      </c>
      <c r="N2282" s="191">
        <v>8</v>
      </c>
      <c r="O2282" s="191">
        <v>15.6</v>
      </c>
    </row>
    <row r="2283" spans="2:15" ht="17.25" x14ac:dyDescent="0.35">
      <c r="B2283" s="172">
        <f t="shared" si="212"/>
        <v>2275</v>
      </c>
      <c r="C2283" s="173">
        <v>4</v>
      </c>
      <c r="D2283" s="173">
        <v>5</v>
      </c>
      <c r="E2283" s="174">
        <v>19</v>
      </c>
      <c r="F2283" s="3">
        <f t="shared" si="211"/>
        <v>42.8</v>
      </c>
      <c r="G2283" s="3">
        <f t="shared" si="213"/>
        <v>32.54</v>
      </c>
      <c r="H2283" s="3">
        <f t="shared" si="214"/>
        <v>69.98</v>
      </c>
      <c r="I2283" s="3">
        <f t="shared" si="215"/>
        <v>44.06</v>
      </c>
      <c r="J2283" s="3">
        <f t="shared" si="216"/>
        <v>51.980000000000004</v>
      </c>
      <c r="K2283" s="191">
        <v>6</v>
      </c>
      <c r="L2283" s="3">
        <v>0.3</v>
      </c>
      <c r="M2283" s="191">
        <v>21.1</v>
      </c>
      <c r="N2283" s="191">
        <v>6.7</v>
      </c>
      <c r="O2283" s="191">
        <v>11.1</v>
      </c>
    </row>
    <row r="2284" spans="2:15" ht="17.25" x14ac:dyDescent="0.35">
      <c r="B2284" s="172">
        <f t="shared" si="212"/>
        <v>2276</v>
      </c>
      <c r="C2284" s="173">
        <v>4</v>
      </c>
      <c r="D2284" s="173">
        <v>5</v>
      </c>
      <c r="E2284" s="174">
        <v>20</v>
      </c>
      <c r="F2284" s="3">
        <f t="shared" si="211"/>
        <v>39.200000000000003</v>
      </c>
      <c r="G2284" s="3">
        <f t="shared" si="213"/>
        <v>30.2</v>
      </c>
      <c r="H2284" s="3">
        <f t="shared" si="214"/>
        <v>66.02</v>
      </c>
      <c r="I2284" s="3">
        <f t="shared" si="215"/>
        <v>42.980000000000004</v>
      </c>
      <c r="J2284" s="3">
        <f t="shared" si="216"/>
        <v>48.019999999999996</v>
      </c>
      <c r="K2284" s="191">
        <v>4</v>
      </c>
      <c r="L2284" s="3">
        <v>-1</v>
      </c>
      <c r="M2284" s="191">
        <v>18.899999999999999</v>
      </c>
      <c r="N2284" s="191">
        <v>6.1</v>
      </c>
      <c r="O2284" s="191">
        <v>8.9</v>
      </c>
    </row>
    <row r="2285" spans="2:15" ht="17.25" x14ac:dyDescent="0.35">
      <c r="B2285" s="172">
        <f t="shared" si="212"/>
        <v>2277</v>
      </c>
      <c r="C2285" s="173">
        <v>4</v>
      </c>
      <c r="D2285" s="173">
        <v>5</v>
      </c>
      <c r="E2285" s="174">
        <v>21</v>
      </c>
      <c r="F2285" s="3">
        <f t="shared" si="211"/>
        <v>41</v>
      </c>
      <c r="G2285" s="3">
        <f t="shared" si="213"/>
        <v>30.56</v>
      </c>
      <c r="H2285" s="3">
        <f t="shared" si="214"/>
        <v>64.039999999999992</v>
      </c>
      <c r="I2285" s="3">
        <f t="shared" si="215"/>
        <v>42.08</v>
      </c>
      <c r="J2285" s="3">
        <f t="shared" si="216"/>
        <v>46.04</v>
      </c>
      <c r="K2285" s="191">
        <v>5</v>
      </c>
      <c r="L2285" s="3">
        <v>-0.8</v>
      </c>
      <c r="M2285" s="191">
        <v>17.8</v>
      </c>
      <c r="N2285" s="191">
        <v>5.6</v>
      </c>
      <c r="O2285" s="191">
        <v>7.8</v>
      </c>
    </row>
    <row r="2286" spans="2:15" ht="17.25" x14ac:dyDescent="0.35">
      <c r="B2286" s="172">
        <f t="shared" si="212"/>
        <v>2278</v>
      </c>
      <c r="C2286" s="173">
        <v>4</v>
      </c>
      <c r="D2286" s="173">
        <v>5</v>
      </c>
      <c r="E2286" s="174">
        <v>22</v>
      </c>
      <c r="F2286" s="3">
        <f t="shared" si="211"/>
        <v>41</v>
      </c>
      <c r="G2286" s="3">
        <f t="shared" si="213"/>
        <v>26.96</v>
      </c>
      <c r="H2286" s="3">
        <f t="shared" si="214"/>
        <v>60.08</v>
      </c>
      <c r="I2286" s="3">
        <f t="shared" si="215"/>
        <v>41</v>
      </c>
      <c r="J2286" s="3">
        <f t="shared" si="216"/>
        <v>42.980000000000004</v>
      </c>
      <c r="K2286" s="191">
        <v>5</v>
      </c>
      <c r="L2286" s="3">
        <v>-2.8</v>
      </c>
      <c r="M2286" s="191">
        <v>15.6</v>
      </c>
      <c r="N2286" s="191">
        <v>5</v>
      </c>
      <c r="O2286" s="191">
        <v>6.1</v>
      </c>
    </row>
    <row r="2287" spans="2:15" ht="17.25" x14ac:dyDescent="0.35">
      <c r="B2287" s="172">
        <f t="shared" si="212"/>
        <v>2279</v>
      </c>
      <c r="C2287" s="173">
        <v>4</v>
      </c>
      <c r="D2287" s="173">
        <v>5</v>
      </c>
      <c r="E2287" s="174">
        <v>23</v>
      </c>
      <c r="F2287" s="3">
        <f t="shared" si="211"/>
        <v>37.4</v>
      </c>
      <c r="G2287" s="3">
        <f t="shared" si="213"/>
        <v>28.4</v>
      </c>
      <c r="H2287" s="3">
        <f t="shared" si="214"/>
        <v>60.08</v>
      </c>
      <c r="I2287" s="3">
        <f t="shared" si="215"/>
        <v>41</v>
      </c>
      <c r="J2287" s="3">
        <f t="shared" si="216"/>
        <v>39.92</v>
      </c>
      <c r="K2287" s="191">
        <v>3</v>
      </c>
      <c r="L2287" s="3">
        <v>-2</v>
      </c>
      <c r="M2287" s="191">
        <v>15.6</v>
      </c>
      <c r="N2287" s="191">
        <v>5</v>
      </c>
      <c r="O2287" s="191">
        <v>4.4000000000000004</v>
      </c>
    </row>
    <row r="2288" spans="2:15" ht="17.25" x14ac:dyDescent="0.35">
      <c r="B2288" s="172">
        <f t="shared" si="212"/>
        <v>2280</v>
      </c>
      <c r="C2288" s="173">
        <v>4</v>
      </c>
      <c r="D2288" s="173">
        <v>5</v>
      </c>
      <c r="E2288" s="174">
        <v>24</v>
      </c>
      <c r="F2288" s="3">
        <f t="shared" si="211"/>
        <v>39.200000000000003</v>
      </c>
      <c r="G2288" s="3">
        <f t="shared" si="213"/>
        <v>29.84</v>
      </c>
      <c r="H2288" s="3">
        <f t="shared" si="214"/>
        <v>57.019999999999996</v>
      </c>
      <c r="I2288" s="3">
        <f t="shared" si="215"/>
        <v>41</v>
      </c>
      <c r="J2288" s="3">
        <f t="shared" si="216"/>
        <v>39.92</v>
      </c>
      <c r="K2288" s="191">
        <v>4</v>
      </c>
      <c r="L2288" s="3">
        <v>-1.2</v>
      </c>
      <c r="M2288" s="191">
        <v>13.9</v>
      </c>
      <c r="N2288" s="191">
        <v>5</v>
      </c>
      <c r="O2288" s="191">
        <v>4.4000000000000004</v>
      </c>
    </row>
    <row r="2289" spans="2:15" ht="17.25" x14ac:dyDescent="0.35">
      <c r="B2289" s="172">
        <f t="shared" si="212"/>
        <v>2281</v>
      </c>
      <c r="C2289" s="173">
        <v>4</v>
      </c>
      <c r="D2289" s="173">
        <v>6</v>
      </c>
      <c r="E2289" s="174">
        <v>1</v>
      </c>
      <c r="F2289" s="3">
        <f t="shared" si="211"/>
        <v>39.200000000000003</v>
      </c>
      <c r="G2289" s="3">
        <f t="shared" si="213"/>
        <v>30.38</v>
      </c>
      <c r="H2289" s="3">
        <f t="shared" si="214"/>
        <v>53.06</v>
      </c>
      <c r="I2289" s="3">
        <f t="shared" si="215"/>
        <v>41</v>
      </c>
      <c r="J2289" s="3">
        <f t="shared" si="216"/>
        <v>37.94</v>
      </c>
      <c r="K2289" s="191">
        <v>4</v>
      </c>
      <c r="L2289" s="3">
        <v>-0.9</v>
      </c>
      <c r="M2289" s="191">
        <v>11.7</v>
      </c>
      <c r="N2289" s="191">
        <v>5</v>
      </c>
      <c r="O2289" s="191">
        <v>3.3</v>
      </c>
    </row>
    <row r="2290" spans="2:15" ht="17.25" x14ac:dyDescent="0.35">
      <c r="B2290" s="172">
        <f t="shared" si="212"/>
        <v>2282</v>
      </c>
      <c r="C2290" s="173">
        <v>4</v>
      </c>
      <c r="D2290" s="173">
        <v>6</v>
      </c>
      <c r="E2290" s="174">
        <v>2</v>
      </c>
      <c r="F2290" s="3">
        <f t="shared" si="211"/>
        <v>37.4</v>
      </c>
      <c r="G2290" s="3">
        <f t="shared" si="213"/>
        <v>32.72</v>
      </c>
      <c r="H2290" s="3">
        <f t="shared" si="214"/>
        <v>55.94</v>
      </c>
      <c r="I2290" s="3">
        <f t="shared" si="215"/>
        <v>40.28</v>
      </c>
      <c r="J2290" s="3">
        <f t="shared" si="216"/>
        <v>37.58</v>
      </c>
      <c r="K2290" s="191">
        <v>3</v>
      </c>
      <c r="L2290" s="3">
        <v>0.4</v>
      </c>
      <c r="M2290" s="191">
        <v>13.3</v>
      </c>
      <c r="N2290" s="191">
        <v>4.5999999999999996</v>
      </c>
      <c r="O2290" s="191">
        <v>3.1</v>
      </c>
    </row>
    <row r="2291" spans="2:15" ht="17.25" x14ac:dyDescent="0.35">
      <c r="B2291" s="172">
        <f t="shared" si="212"/>
        <v>2283</v>
      </c>
      <c r="C2291" s="173">
        <v>4</v>
      </c>
      <c r="D2291" s="173">
        <v>6</v>
      </c>
      <c r="E2291" s="174">
        <v>3</v>
      </c>
      <c r="F2291" s="3">
        <f t="shared" si="211"/>
        <v>36.5</v>
      </c>
      <c r="G2291" s="3">
        <f t="shared" si="213"/>
        <v>33.26</v>
      </c>
      <c r="H2291" s="3">
        <f t="shared" si="214"/>
        <v>55.040000000000006</v>
      </c>
      <c r="I2291" s="3">
        <f t="shared" si="215"/>
        <v>39.74</v>
      </c>
      <c r="J2291" s="3">
        <f t="shared" si="216"/>
        <v>37.04</v>
      </c>
      <c r="K2291" s="191">
        <v>2.5</v>
      </c>
      <c r="L2291" s="3">
        <v>0.7</v>
      </c>
      <c r="M2291" s="191">
        <v>12.8</v>
      </c>
      <c r="N2291" s="191">
        <v>4.3</v>
      </c>
      <c r="O2291" s="191">
        <v>2.8</v>
      </c>
    </row>
    <row r="2292" spans="2:15" ht="17.25" x14ac:dyDescent="0.35">
      <c r="B2292" s="172">
        <f t="shared" si="212"/>
        <v>2284</v>
      </c>
      <c r="C2292" s="173">
        <v>4</v>
      </c>
      <c r="D2292" s="173">
        <v>6</v>
      </c>
      <c r="E2292" s="174">
        <v>4</v>
      </c>
      <c r="F2292" s="3">
        <f t="shared" si="211"/>
        <v>35.6</v>
      </c>
      <c r="G2292" s="3">
        <f t="shared" si="213"/>
        <v>32.72</v>
      </c>
      <c r="H2292" s="3">
        <f t="shared" si="214"/>
        <v>55.040000000000006</v>
      </c>
      <c r="I2292" s="3">
        <f t="shared" si="215"/>
        <v>39.019999999999996</v>
      </c>
      <c r="J2292" s="3">
        <f t="shared" si="216"/>
        <v>35.96</v>
      </c>
      <c r="K2292" s="191">
        <v>2</v>
      </c>
      <c r="L2292" s="3">
        <v>0.4</v>
      </c>
      <c r="M2292" s="191">
        <v>12.8</v>
      </c>
      <c r="N2292" s="191">
        <v>3.9</v>
      </c>
      <c r="O2292" s="191">
        <v>2.2000000000000002</v>
      </c>
    </row>
    <row r="2293" spans="2:15" ht="17.25" x14ac:dyDescent="0.35">
      <c r="B2293" s="172">
        <f t="shared" si="212"/>
        <v>2285</v>
      </c>
      <c r="C2293" s="173">
        <v>4</v>
      </c>
      <c r="D2293" s="173">
        <v>6</v>
      </c>
      <c r="E2293" s="174">
        <v>5</v>
      </c>
      <c r="F2293" s="3">
        <f t="shared" si="211"/>
        <v>33.799999999999997</v>
      </c>
      <c r="G2293" s="3">
        <f t="shared" si="213"/>
        <v>34.159999999999997</v>
      </c>
      <c r="H2293" s="3">
        <f t="shared" si="214"/>
        <v>53.06</v>
      </c>
      <c r="I2293" s="3">
        <f t="shared" si="215"/>
        <v>40.1</v>
      </c>
      <c r="J2293" s="3">
        <f t="shared" si="216"/>
        <v>35.96</v>
      </c>
      <c r="K2293" s="191">
        <v>1</v>
      </c>
      <c r="L2293" s="3">
        <v>1.2</v>
      </c>
      <c r="M2293" s="191">
        <v>11.7</v>
      </c>
      <c r="N2293" s="191">
        <v>4.5</v>
      </c>
      <c r="O2293" s="191">
        <v>2.2000000000000002</v>
      </c>
    </row>
    <row r="2294" spans="2:15" ht="17.25" x14ac:dyDescent="0.35">
      <c r="B2294" s="172">
        <f t="shared" si="212"/>
        <v>2286</v>
      </c>
      <c r="C2294" s="173">
        <v>4</v>
      </c>
      <c r="D2294" s="173">
        <v>6</v>
      </c>
      <c r="E2294" s="174">
        <v>6</v>
      </c>
      <c r="F2294" s="3">
        <f t="shared" si="211"/>
        <v>32</v>
      </c>
      <c r="G2294" s="3">
        <f t="shared" si="213"/>
        <v>34.520000000000003</v>
      </c>
      <c r="H2294" s="3">
        <f t="shared" si="214"/>
        <v>53.96</v>
      </c>
      <c r="I2294" s="3">
        <f t="shared" si="215"/>
        <v>41</v>
      </c>
      <c r="J2294" s="3">
        <f t="shared" si="216"/>
        <v>35.06</v>
      </c>
      <c r="K2294" s="191">
        <v>0</v>
      </c>
      <c r="L2294" s="3">
        <v>1.4</v>
      </c>
      <c r="M2294" s="191">
        <v>12.2</v>
      </c>
      <c r="N2294" s="191">
        <v>5</v>
      </c>
      <c r="O2294" s="191">
        <v>1.7</v>
      </c>
    </row>
    <row r="2295" spans="2:15" ht="17.25" x14ac:dyDescent="0.35">
      <c r="B2295" s="172">
        <f t="shared" si="212"/>
        <v>2287</v>
      </c>
      <c r="C2295" s="173">
        <v>4</v>
      </c>
      <c r="D2295" s="173">
        <v>6</v>
      </c>
      <c r="E2295" s="174">
        <v>7</v>
      </c>
      <c r="F2295" s="3">
        <f t="shared" si="211"/>
        <v>35.6</v>
      </c>
      <c r="G2295" s="3">
        <f t="shared" si="213"/>
        <v>34.880000000000003</v>
      </c>
      <c r="H2295" s="3">
        <f t="shared" si="214"/>
        <v>57.019999999999996</v>
      </c>
      <c r="I2295" s="3">
        <f t="shared" si="215"/>
        <v>42.08</v>
      </c>
      <c r="J2295" s="3">
        <f t="shared" si="216"/>
        <v>37.04</v>
      </c>
      <c r="K2295" s="191">
        <v>2</v>
      </c>
      <c r="L2295" s="3">
        <v>1.6</v>
      </c>
      <c r="M2295" s="191">
        <v>13.9</v>
      </c>
      <c r="N2295" s="191">
        <v>5.6</v>
      </c>
      <c r="O2295" s="191">
        <v>2.8</v>
      </c>
    </row>
    <row r="2296" spans="2:15" ht="17.25" x14ac:dyDescent="0.35">
      <c r="B2296" s="172">
        <f t="shared" si="212"/>
        <v>2288</v>
      </c>
      <c r="C2296" s="173">
        <v>4</v>
      </c>
      <c r="D2296" s="173">
        <v>6</v>
      </c>
      <c r="E2296" s="174">
        <v>8</v>
      </c>
      <c r="F2296" s="3">
        <f t="shared" si="211"/>
        <v>41</v>
      </c>
      <c r="G2296" s="3">
        <f t="shared" si="213"/>
        <v>36.32</v>
      </c>
      <c r="H2296" s="3">
        <f t="shared" si="214"/>
        <v>64.039999999999992</v>
      </c>
      <c r="I2296" s="3">
        <f t="shared" si="215"/>
        <v>44.42</v>
      </c>
      <c r="J2296" s="3">
        <f t="shared" si="216"/>
        <v>39.019999999999996</v>
      </c>
      <c r="K2296" s="191">
        <v>5</v>
      </c>
      <c r="L2296" s="3">
        <v>2.4</v>
      </c>
      <c r="M2296" s="191">
        <v>17.8</v>
      </c>
      <c r="N2296" s="191">
        <v>6.9</v>
      </c>
      <c r="O2296" s="191">
        <v>3.9</v>
      </c>
    </row>
    <row r="2297" spans="2:15" ht="17.25" x14ac:dyDescent="0.35">
      <c r="B2297" s="172">
        <f t="shared" si="212"/>
        <v>2289</v>
      </c>
      <c r="C2297" s="173">
        <v>4</v>
      </c>
      <c r="D2297" s="173">
        <v>6</v>
      </c>
      <c r="E2297" s="174">
        <v>9</v>
      </c>
      <c r="F2297" s="3">
        <f t="shared" si="211"/>
        <v>44.6</v>
      </c>
      <c r="G2297" s="3">
        <f t="shared" si="213"/>
        <v>37.76</v>
      </c>
      <c r="H2297" s="3">
        <f t="shared" si="214"/>
        <v>64.94</v>
      </c>
      <c r="I2297" s="3">
        <f t="shared" si="215"/>
        <v>46.58</v>
      </c>
      <c r="J2297" s="3">
        <f t="shared" si="216"/>
        <v>41</v>
      </c>
      <c r="K2297" s="191">
        <v>7</v>
      </c>
      <c r="L2297" s="3">
        <v>3.2</v>
      </c>
      <c r="M2297" s="191">
        <v>18.3</v>
      </c>
      <c r="N2297" s="191">
        <v>8.1</v>
      </c>
      <c r="O2297" s="191">
        <v>5</v>
      </c>
    </row>
    <row r="2298" spans="2:15" ht="17.25" x14ac:dyDescent="0.35">
      <c r="B2298" s="172">
        <f t="shared" si="212"/>
        <v>2290</v>
      </c>
      <c r="C2298" s="173">
        <v>4</v>
      </c>
      <c r="D2298" s="173">
        <v>6</v>
      </c>
      <c r="E2298" s="174">
        <v>10</v>
      </c>
      <c r="F2298" s="3">
        <f t="shared" si="211"/>
        <v>50</v>
      </c>
      <c r="G2298" s="3">
        <f t="shared" si="213"/>
        <v>40.28</v>
      </c>
      <c r="H2298" s="3">
        <f t="shared" si="214"/>
        <v>66.92</v>
      </c>
      <c r="I2298" s="3">
        <f t="shared" si="215"/>
        <v>48.92</v>
      </c>
      <c r="J2298" s="3">
        <f t="shared" si="216"/>
        <v>42.980000000000004</v>
      </c>
      <c r="K2298" s="191">
        <v>10</v>
      </c>
      <c r="L2298" s="3">
        <v>4.5999999999999996</v>
      </c>
      <c r="M2298" s="191">
        <v>19.399999999999999</v>
      </c>
      <c r="N2298" s="191">
        <v>9.4</v>
      </c>
      <c r="O2298" s="191">
        <v>6.1</v>
      </c>
    </row>
    <row r="2299" spans="2:15" ht="17.25" x14ac:dyDescent="0.35">
      <c r="B2299" s="172">
        <f t="shared" si="212"/>
        <v>2291</v>
      </c>
      <c r="C2299" s="173">
        <v>4</v>
      </c>
      <c r="D2299" s="173">
        <v>6</v>
      </c>
      <c r="E2299" s="174">
        <v>11</v>
      </c>
      <c r="F2299" s="3">
        <f t="shared" si="211"/>
        <v>55.400000000000006</v>
      </c>
      <c r="G2299" s="3">
        <f t="shared" si="213"/>
        <v>42.8</v>
      </c>
      <c r="H2299" s="3">
        <f t="shared" si="214"/>
        <v>68</v>
      </c>
      <c r="I2299" s="3">
        <f t="shared" si="215"/>
        <v>50</v>
      </c>
      <c r="J2299" s="3">
        <f t="shared" si="216"/>
        <v>46.04</v>
      </c>
      <c r="K2299" s="191">
        <v>13</v>
      </c>
      <c r="L2299" s="3">
        <v>6</v>
      </c>
      <c r="M2299" s="191">
        <v>20</v>
      </c>
      <c r="N2299" s="191">
        <v>10</v>
      </c>
      <c r="O2299" s="191">
        <v>7.8</v>
      </c>
    </row>
    <row r="2300" spans="2:15" ht="17.25" x14ac:dyDescent="0.35">
      <c r="B2300" s="172">
        <f t="shared" si="212"/>
        <v>2292</v>
      </c>
      <c r="C2300" s="173">
        <v>4</v>
      </c>
      <c r="D2300" s="173">
        <v>6</v>
      </c>
      <c r="E2300" s="174">
        <v>12</v>
      </c>
      <c r="F2300" s="3">
        <f t="shared" si="211"/>
        <v>57.2</v>
      </c>
      <c r="G2300" s="3">
        <f t="shared" si="213"/>
        <v>47.120000000000005</v>
      </c>
      <c r="H2300" s="3">
        <f t="shared" si="214"/>
        <v>69.080000000000013</v>
      </c>
      <c r="I2300" s="3">
        <f t="shared" si="215"/>
        <v>50.900000000000006</v>
      </c>
      <c r="J2300" s="3">
        <f t="shared" si="216"/>
        <v>48.92</v>
      </c>
      <c r="K2300" s="191">
        <v>14</v>
      </c>
      <c r="L2300" s="3">
        <v>8.4</v>
      </c>
      <c r="M2300" s="191">
        <v>20.6</v>
      </c>
      <c r="N2300" s="191">
        <v>10.5</v>
      </c>
      <c r="O2300" s="191">
        <v>9.4</v>
      </c>
    </row>
    <row r="2301" spans="2:15" ht="17.25" x14ac:dyDescent="0.35">
      <c r="B2301" s="172">
        <f t="shared" si="212"/>
        <v>2293</v>
      </c>
      <c r="C2301" s="173">
        <v>4</v>
      </c>
      <c r="D2301" s="173">
        <v>6</v>
      </c>
      <c r="E2301" s="174">
        <v>13</v>
      </c>
      <c r="F2301" s="3">
        <f t="shared" si="211"/>
        <v>64.400000000000006</v>
      </c>
      <c r="G2301" s="3">
        <f t="shared" si="213"/>
        <v>50.36</v>
      </c>
      <c r="H2301" s="3">
        <f t="shared" si="214"/>
        <v>66.02</v>
      </c>
      <c r="I2301" s="3">
        <f t="shared" si="215"/>
        <v>51.980000000000004</v>
      </c>
      <c r="J2301" s="3">
        <f t="shared" si="216"/>
        <v>51.08</v>
      </c>
      <c r="K2301" s="191">
        <v>18</v>
      </c>
      <c r="L2301" s="3">
        <v>10.199999999999999</v>
      </c>
      <c r="M2301" s="191">
        <v>18.899999999999999</v>
      </c>
      <c r="N2301" s="191">
        <v>11.1</v>
      </c>
      <c r="O2301" s="191">
        <v>10.6</v>
      </c>
    </row>
    <row r="2302" spans="2:15" ht="17.25" x14ac:dyDescent="0.35">
      <c r="B2302" s="172">
        <f t="shared" si="212"/>
        <v>2294</v>
      </c>
      <c r="C2302" s="173">
        <v>4</v>
      </c>
      <c r="D2302" s="173">
        <v>6</v>
      </c>
      <c r="E2302" s="174">
        <v>14</v>
      </c>
      <c r="F2302" s="3">
        <f t="shared" si="211"/>
        <v>66.2</v>
      </c>
      <c r="G2302" s="3">
        <f t="shared" si="213"/>
        <v>52.879999999999995</v>
      </c>
      <c r="H2302" s="3">
        <f t="shared" si="214"/>
        <v>68</v>
      </c>
      <c r="I2302" s="3">
        <f t="shared" si="215"/>
        <v>50.900000000000006</v>
      </c>
      <c r="J2302" s="3">
        <f t="shared" si="216"/>
        <v>53.06</v>
      </c>
      <c r="K2302" s="191">
        <v>19</v>
      </c>
      <c r="L2302" s="3">
        <v>11.6</v>
      </c>
      <c r="M2302" s="191">
        <v>20</v>
      </c>
      <c r="N2302" s="191">
        <v>10.5</v>
      </c>
      <c r="O2302" s="191">
        <v>11.7</v>
      </c>
    </row>
    <row r="2303" spans="2:15" ht="17.25" x14ac:dyDescent="0.35">
      <c r="B2303" s="172">
        <f t="shared" si="212"/>
        <v>2295</v>
      </c>
      <c r="C2303" s="173">
        <v>4</v>
      </c>
      <c r="D2303" s="173">
        <v>6</v>
      </c>
      <c r="E2303" s="174">
        <v>15</v>
      </c>
      <c r="F2303" s="3">
        <f t="shared" si="211"/>
        <v>66.2</v>
      </c>
      <c r="G2303" s="3">
        <f t="shared" si="213"/>
        <v>53.96</v>
      </c>
      <c r="H2303" s="3">
        <f t="shared" si="214"/>
        <v>68</v>
      </c>
      <c r="I2303" s="3">
        <f t="shared" si="215"/>
        <v>50</v>
      </c>
      <c r="J2303" s="3">
        <f t="shared" si="216"/>
        <v>53.96</v>
      </c>
      <c r="K2303" s="191">
        <v>19</v>
      </c>
      <c r="L2303" s="3">
        <v>12.2</v>
      </c>
      <c r="M2303" s="191">
        <v>20</v>
      </c>
      <c r="N2303" s="191">
        <v>10</v>
      </c>
      <c r="O2303" s="191">
        <v>12.2</v>
      </c>
    </row>
    <row r="2304" spans="2:15" ht="17.25" x14ac:dyDescent="0.35">
      <c r="B2304" s="172">
        <f t="shared" si="212"/>
        <v>2296</v>
      </c>
      <c r="C2304" s="173">
        <v>4</v>
      </c>
      <c r="D2304" s="173">
        <v>6</v>
      </c>
      <c r="E2304" s="174">
        <v>16</v>
      </c>
      <c r="F2304" s="3">
        <f t="shared" si="211"/>
        <v>66.2</v>
      </c>
      <c r="G2304" s="3">
        <f t="shared" si="213"/>
        <v>55.040000000000006</v>
      </c>
      <c r="H2304" s="3">
        <f t="shared" si="214"/>
        <v>62.96</v>
      </c>
      <c r="I2304" s="3">
        <f t="shared" si="215"/>
        <v>48.92</v>
      </c>
      <c r="J2304" s="3">
        <f t="shared" si="216"/>
        <v>55.94</v>
      </c>
      <c r="K2304" s="191">
        <v>19</v>
      </c>
      <c r="L2304" s="3">
        <v>12.8</v>
      </c>
      <c r="M2304" s="191">
        <v>17.2</v>
      </c>
      <c r="N2304" s="191">
        <v>9.4</v>
      </c>
      <c r="O2304" s="191">
        <v>13.3</v>
      </c>
    </row>
    <row r="2305" spans="2:15" ht="17.25" x14ac:dyDescent="0.35">
      <c r="B2305" s="172">
        <f t="shared" si="212"/>
        <v>2297</v>
      </c>
      <c r="C2305" s="173">
        <v>4</v>
      </c>
      <c r="D2305" s="173">
        <v>6</v>
      </c>
      <c r="E2305" s="174">
        <v>17</v>
      </c>
      <c r="F2305" s="3">
        <f t="shared" si="211"/>
        <v>66.2</v>
      </c>
      <c r="G2305" s="3">
        <f t="shared" si="213"/>
        <v>54.86</v>
      </c>
      <c r="H2305" s="3">
        <f t="shared" si="214"/>
        <v>64.94</v>
      </c>
      <c r="I2305" s="3">
        <f t="shared" si="215"/>
        <v>46.58</v>
      </c>
      <c r="J2305" s="3">
        <f t="shared" si="216"/>
        <v>55.94</v>
      </c>
      <c r="K2305" s="191">
        <v>19</v>
      </c>
      <c r="L2305" s="3">
        <v>12.7</v>
      </c>
      <c r="M2305" s="191">
        <v>18.3</v>
      </c>
      <c r="N2305" s="191">
        <v>8.1</v>
      </c>
      <c r="O2305" s="191">
        <v>13.3</v>
      </c>
    </row>
    <row r="2306" spans="2:15" ht="17.25" x14ac:dyDescent="0.35">
      <c r="B2306" s="172">
        <f t="shared" si="212"/>
        <v>2298</v>
      </c>
      <c r="C2306" s="173">
        <v>4</v>
      </c>
      <c r="D2306" s="173">
        <v>6</v>
      </c>
      <c r="E2306" s="174">
        <v>18</v>
      </c>
      <c r="F2306" s="3">
        <f t="shared" si="211"/>
        <v>62.6</v>
      </c>
      <c r="G2306" s="3">
        <f t="shared" si="213"/>
        <v>53.78</v>
      </c>
      <c r="H2306" s="3">
        <f t="shared" si="214"/>
        <v>59</v>
      </c>
      <c r="I2306" s="3">
        <f t="shared" si="215"/>
        <v>44.42</v>
      </c>
      <c r="J2306" s="3">
        <f t="shared" si="216"/>
        <v>53.96</v>
      </c>
      <c r="K2306" s="191">
        <v>17</v>
      </c>
      <c r="L2306" s="3">
        <v>12.1</v>
      </c>
      <c r="M2306" s="191">
        <v>15</v>
      </c>
      <c r="N2306" s="191">
        <v>6.9</v>
      </c>
      <c r="O2306" s="191">
        <v>12.2</v>
      </c>
    </row>
    <row r="2307" spans="2:15" ht="17.25" x14ac:dyDescent="0.35">
      <c r="B2307" s="172">
        <f t="shared" si="212"/>
        <v>2299</v>
      </c>
      <c r="C2307" s="173">
        <v>4</v>
      </c>
      <c r="D2307" s="173">
        <v>6</v>
      </c>
      <c r="E2307" s="174">
        <v>19</v>
      </c>
      <c r="F2307" s="3">
        <f t="shared" si="211"/>
        <v>55.400000000000006</v>
      </c>
      <c r="G2307" s="3">
        <f t="shared" si="213"/>
        <v>48.2</v>
      </c>
      <c r="H2307" s="3">
        <f t="shared" si="214"/>
        <v>53.06</v>
      </c>
      <c r="I2307" s="3">
        <f t="shared" si="215"/>
        <v>42.08</v>
      </c>
      <c r="J2307" s="3">
        <f t="shared" si="216"/>
        <v>53.06</v>
      </c>
      <c r="K2307" s="191">
        <v>13</v>
      </c>
      <c r="L2307" s="3">
        <v>9</v>
      </c>
      <c r="M2307" s="191">
        <v>11.7</v>
      </c>
      <c r="N2307" s="191">
        <v>5.6</v>
      </c>
      <c r="O2307" s="191">
        <v>11.7</v>
      </c>
    </row>
    <row r="2308" spans="2:15" ht="17.25" x14ac:dyDescent="0.35">
      <c r="B2308" s="172">
        <f t="shared" si="212"/>
        <v>2300</v>
      </c>
      <c r="C2308" s="173">
        <v>4</v>
      </c>
      <c r="D2308" s="173">
        <v>6</v>
      </c>
      <c r="E2308" s="174">
        <v>20</v>
      </c>
      <c r="F2308" s="3">
        <f t="shared" si="211"/>
        <v>50</v>
      </c>
      <c r="G2308" s="3">
        <f t="shared" si="213"/>
        <v>43.52</v>
      </c>
      <c r="H2308" s="3">
        <f t="shared" si="214"/>
        <v>51.08</v>
      </c>
      <c r="I2308" s="3">
        <f t="shared" si="215"/>
        <v>40.46</v>
      </c>
      <c r="J2308" s="3">
        <f t="shared" si="216"/>
        <v>50</v>
      </c>
      <c r="K2308" s="191">
        <v>10</v>
      </c>
      <c r="L2308" s="3">
        <v>6.4</v>
      </c>
      <c r="M2308" s="191">
        <v>10.6</v>
      </c>
      <c r="N2308" s="191">
        <v>4.7</v>
      </c>
      <c r="O2308" s="191">
        <v>10</v>
      </c>
    </row>
    <row r="2309" spans="2:15" ht="17.25" x14ac:dyDescent="0.35">
      <c r="B2309" s="172">
        <f t="shared" si="212"/>
        <v>2301</v>
      </c>
      <c r="C2309" s="173">
        <v>4</v>
      </c>
      <c r="D2309" s="173">
        <v>6</v>
      </c>
      <c r="E2309" s="174">
        <v>21</v>
      </c>
      <c r="F2309" s="3">
        <f t="shared" si="211"/>
        <v>53.6</v>
      </c>
      <c r="G2309" s="3">
        <f t="shared" si="213"/>
        <v>39.019999999999996</v>
      </c>
      <c r="H2309" s="3">
        <f t="shared" si="214"/>
        <v>51.08</v>
      </c>
      <c r="I2309" s="3">
        <f t="shared" si="215"/>
        <v>38.659999999999997</v>
      </c>
      <c r="J2309" s="3">
        <f t="shared" si="216"/>
        <v>48.92</v>
      </c>
      <c r="K2309" s="191">
        <v>12</v>
      </c>
      <c r="L2309" s="3">
        <v>3.9</v>
      </c>
      <c r="M2309" s="191">
        <v>10.6</v>
      </c>
      <c r="N2309" s="191">
        <v>3.7</v>
      </c>
      <c r="O2309" s="191">
        <v>9.4</v>
      </c>
    </row>
    <row r="2310" spans="2:15" ht="17.25" x14ac:dyDescent="0.35">
      <c r="B2310" s="172">
        <f t="shared" si="212"/>
        <v>2302</v>
      </c>
      <c r="C2310" s="173">
        <v>4</v>
      </c>
      <c r="D2310" s="173">
        <v>6</v>
      </c>
      <c r="E2310" s="174">
        <v>22</v>
      </c>
      <c r="F2310" s="3">
        <f t="shared" si="211"/>
        <v>46.4</v>
      </c>
      <c r="G2310" s="3">
        <f t="shared" si="213"/>
        <v>35.24</v>
      </c>
      <c r="H2310" s="3">
        <f t="shared" si="214"/>
        <v>51.08</v>
      </c>
      <c r="I2310" s="3">
        <f t="shared" si="215"/>
        <v>37.04</v>
      </c>
      <c r="J2310" s="3">
        <f t="shared" si="216"/>
        <v>48.019999999999996</v>
      </c>
      <c r="K2310" s="191">
        <v>8</v>
      </c>
      <c r="L2310" s="3">
        <v>1.8</v>
      </c>
      <c r="M2310" s="191">
        <v>10.6</v>
      </c>
      <c r="N2310" s="191">
        <v>2.8</v>
      </c>
      <c r="O2310" s="191">
        <v>8.9</v>
      </c>
    </row>
    <row r="2311" spans="2:15" ht="17.25" x14ac:dyDescent="0.35">
      <c r="B2311" s="172">
        <f t="shared" si="212"/>
        <v>2303</v>
      </c>
      <c r="C2311" s="173">
        <v>4</v>
      </c>
      <c r="D2311" s="173">
        <v>6</v>
      </c>
      <c r="E2311" s="174">
        <v>23</v>
      </c>
      <c r="F2311" s="3">
        <f t="shared" si="211"/>
        <v>44.6</v>
      </c>
      <c r="G2311" s="3">
        <f t="shared" si="213"/>
        <v>31.64</v>
      </c>
      <c r="H2311" s="3">
        <f t="shared" si="214"/>
        <v>50</v>
      </c>
      <c r="I2311" s="3">
        <f t="shared" si="215"/>
        <v>35.42</v>
      </c>
      <c r="J2311" s="3">
        <f t="shared" si="216"/>
        <v>46.04</v>
      </c>
      <c r="K2311" s="191">
        <v>7</v>
      </c>
      <c r="L2311" s="3">
        <v>-0.2</v>
      </c>
      <c r="M2311" s="191">
        <v>10</v>
      </c>
      <c r="N2311" s="191">
        <v>1.9</v>
      </c>
      <c r="O2311" s="191">
        <v>7.8</v>
      </c>
    </row>
    <row r="2312" spans="2:15" ht="17.25" x14ac:dyDescent="0.35">
      <c r="B2312" s="172">
        <f t="shared" si="212"/>
        <v>2304</v>
      </c>
      <c r="C2312" s="173">
        <v>4</v>
      </c>
      <c r="D2312" s="173">
        <v>6</v>
      </c>
      <c r="E2312" s="174">
        <v>24</v>
      </c>
      <c r="F2312" s="3">
        <f t="shared" si="211"/>
        <v>44.6</v>
      </c>
      <c r="G2312" s="3">
        <f t="shared" si="213"/>
        <v>28.04</v>
      </c>
      <c r="H2312" s="3">
        <f t="shared" si="214"/>
        <v>51.08</v>
      </c>
      <c r="I2312" s="3">
        <f t="shared" si="215"/>
        <v>33.619999999999997</v>
      </c>
      <c r="J2312" s="3">
        <f t="shared" si="216"/>
        <v>44.06</v>
      </c>
      <c r="K2312" s="191">
        <v>7</v>
      </c>
      <c r="L2312" s="3">
        <v>-2.2000000000000002</v>
      </c>
      <c r="M2312" s="191">
        <v>10.6</v>
      </c>
      <c r="N2312" s="191">
        <v>0.9</v>
      </c>
      <c r="O2312" s="191">
        <v>6.7</v>
      </c>
    </row>
    <row r="2313" spans="2:15" ht="17.25" x14ac:dyDescent="0.35">
      <c r="B2313" s="172">
        <f t="shared" si="212"/>
        <v>2305</v>
      </c>
      <c r="C2313" s="173">
        <v>4</v>
      </c>
      <c r="D2313" s="173">
        <v>7</v>
      </c>
      <c r="E2313" s="174">
        <v>1</v>
      </c>
      <c r="F2313" s="3">
        <f t="shared" si="211"/>
        <v>42.8</v>
      </c>
      <c r="G2313" s="3">
        <f t="shared" si="213"/>
        <v>26.24</v>
      </c>
      <c r="H2313" s="3">
        <f t="shared" si="214"/>
        <v>46.94</v>
      </c>
      <c r="I2313" s="3">
        <f t="shared" si="215"/>
        <v>32</v>
      </c>
      <c r="J2313" s="3">
        <f t="shared" si="216"/>
        <v>42.08</v>
      </c>
      <c r="K2313" s="191">
        <v>6</v>
      </c>
      <c r="L2313" s="3">
        <v>-3.2</v>
      </c>
      <c r="M2313" s="191">
        <v>8.3000000000000007</v>
      </c>
      <c r="N2313" s="191">
        <v>0</v>
      </c>
      <c r="O2313" s="191">
        <v>5.6</v>
      </c>
    </row>
    <row r="2314" spans="2:15" ht="17.25" x14ac:dyDescent="0.35">
      <c r="B2314" s="172">
        <f t="shared" si="212"/>
        <v>2306</v>
      </c>
      <c r="C2314" s="173">
        <v>4</v>
      </c>
      <c r="D2314" s="173">
        <v>7</v>
      </c>
      <c r="E2314" s="174">
        <v>2</v>
      </c>
      <c r="F2314" s="3">
        <f t="shared" ref="F2314:F2377" si="217">(9/5)*K2314+32</f>
        <v>41</v>
      </c>
      <c r="G2314" s="3">
        <f t="shared" si="213"/>
        <v>25.16</v>
      </c>
      <c r="H2314" s="3">
        <f t="shared" si="214"/>
        <v>46.94</v>
      </c>
      <c r="I2314" s="3">
        <f t="shared" si="215"/>
        <v>30.38</v>
      </c>
      <c r="J2314" s="3">
        <f t="shared" si="216"/>
        <v>39.92</v>
      </c>
      <c r="K2314" s="191">
        <v>5</v>
      </c>
      <c r="L2314" s="3">
        <v>-3.8</v>
      </c>
      <c r="M2314" s="191">
        <v>8.3000000000000007</v>
      </c>
      <c r="N2314" s="191">
        <v>-0.9</v>
      </c>
      <c r="O2314" s="191">
        <v>4.4000000000000004</v>
      </c>
    </row>
    <row r="2315" spans="2:15" ht="17.25" x14ac:dyDescent="0.35">
      <c r="B2315" s="172">
        <f t="shared" ref="B2315:B2378" si="218">B2314+1</f>
        <v>2307</v>
      </c>
      <c r="C2315" s="173">
        <v>4</v>
      </c>
      <c r="D2315" s="173">
        <v>7</v>
      </c>
      <c r="E2315" s="174">
        <v>3</v>
      </c>
      <c r="F2315" s="3">
        <f t="shared" si="217"/>
        <v>42.8</v>
      </c>
      <c r="G2315" s="3">
        <f t="shared" si="213"/>
        <v>24.259999999999998</v>
      </c>
      <c r="H2315" s="3">
        <f t="shared" si="214"/>
        <v>46.94</v>
      </c>
      <c r="I2315" s="3">
        <f t="shared" si="215"/>
        <v>28.58</v>
      </c>
      <c r="J2315" s="3">
        <f t="shared" si="216"/>
        <v>39.92</v>
      </c>
      <c r="K2315" s="191">
        <v>6</v>
      </c>
      <c r="L2315" s="3">
        <v>-4.3</v>
      </c>
      <c r="M2315" s="191">
        <v>8.3000000000000007</v>
      </c>
      <c r="N2315" s="191">
        <v>-1.9</v>
      </c>
      <c r="O2315" s="191">
        <v>4.4000000000000004</v>
      </c>
    </row>
    <row r="2316" spans="2:15" ht="17.25" x14ac:dyDescent="0.35">
      <c r="B2316" s="172">
        <f t="shared" si="218"/>
        <v>2308</v>
      </c>
      <c r="C2316" s="173">
        <v>4</v>
      </c>
      <c r="D2316" s="173">
        <v>7</v>
      </c>
      <c r="E2316" s="174">
        <v>4</v>
      </c>
      <c r="F2316" s="3">
        <f t="shared" si="217"/>
        <v>50</v>
      </c>
      <c r="G2316" s="3">
        <f t="shared" si="213"/>
        <v>21.740000000000002</v>
      </c>
      <c r="H2316" s="3">
        <f t="shared" si="214"/>
        <v>46.04</v>
      </c>
      <c r="I2316" s="3">
        <f t="shared" si="215"/>
        <v>26.96</v>
      </c>
      <c r="J2316" s="3">
        <f t="shared" si="216"/>
        <v>39.92</v>
      </c>
      <c r="K2316" s="191">
        <v>10</v>
      </c>
      <c r="L2316" s="3">
        <v>-5.7</v>
      </c>
      <c r="M2316" s="191">
        <v>7.8</v>
      </c>
      <c r="N2316" s="191">
        <v>-2.8</v>
      </c>
      <c r="O2316" s="191">
        <v>4.4000000000000004</v>
      </c>
    </row>
    <row r="2317" spans="2:15" ht="17.25" x14ac:dyDescent="0.35">
      <c r="B2317" s="172">
        <f t="shared" si="218"/>
        <v>2309</v>
      </c>
      <c r="C2317" s="173">
        <v>4</v>
      </c>
      <c r="D2317" s="173">
        <v>7</v>
      </c>
      <c r="E2317" s="174">
        <v>5</v>
      </c>
      <c r="F2317" s="3">
        <f t="shared" si="217"/>
        <v>41</v>
      </c>
      <c r="G2317" s="3">
        <f t="shared" si="213"/>
        <v>19.759999999999998</v>
      </c>
      <c r="H2317" s="3">
        <f t="shared" si="214"/>
        <v>46.04</v>
      </c>
      <c r="I2317" s="3">
        <f t="shared" si="215"/>
        <v>28.04</v>
      </c>
      <c r="J2317" s="3">
        <f t="shared" si="216"/>
        <v>39.92</v>
      </c>
      <c r="K2317" s="191">
        <v>5</v>
      </c>
      <c r="L2317" s="3">
        <v>-6.8</v>
      </c>
      <c r="M2317" s="191">
        <v>7.8</v>
      </c>
      <c r="N2317" s="191">
        <v>-2.2000000000000002</v>
      </c>
      <c r="O2317" s="191">
        <v>4.4000000000000004</v>
      </c>
    </row>
    <row r="2318" spans="2:15" ht="17.25" x14ac:dyDescent="0.35">
      <c r="B2318" s="172">
        <f t="shared" si="218"/>
        <v>2310</v>
      </c>
      <c r="C2318" s="173">
        <v>4</v>
      </c>
      <c r="D2318" s="173">
        <v>7</v>
      </c>
      <c r="E2318" s="174">
        <v>6</v>
      </c>
      <c r="F2318" s="3">
        <f t="shared" si="217"/>
        <v>46.4</v>
      </c>
      <c r="G2318" s="3">
        <f t="shared" si="213"/>
        <v>18.5</v>
      </c>
      <c r="H2318" s="3">
        <f t="shared" si="214"/>
        <v>46.04</v>
      </c>
      <c r="I2318" s="3">
        <f t="shared" si="215"/>
        <v>28.94</v>
      </c>
      <c r="J2318" s="3">
        <f t="shared" si="216"/>
        <v>37.94</v>
      </c>
      <c r="K2318" s="191">
        <v>8</v>
      </c>
      <c r="L2318" s="3">
        <v>-7.5</v>
      </c>
      <c r="M2318" s="191">
        <v>7.8</v>
      </c>
      <c r="N2318" s="191">
        <v>-1.7</v>
      </c>
      <c r="O2318" s="191">
        <v>3.3</v>
      </c>
    </row>
    <row r="2319" spans="2:15" ht="17.25" x14ac:dyDescent="0.35">
      <c r="B2319" s="172">
        <f t="shared" si="218"/>
        <v>2311</v>
      </c>
      <c r="C2319" s="173">
        <v>4</v>
      </c>
      <c r="D2319" s="173">
        <v>7</v>
      </c>
      <c r="E2319" s="174">
        <v>7</v>
      </c>
      <c r="F2319" s="3">
        <f t="shared" si="217"/>
        <v>46.4</v>
      </c>
      <c r="G2319" s="3">
        <f t="shared" si="213"/>
        <v>24.98</v>
      </c>
      <c r="H2319" s="3">
        <f t="shared" si="214"/>
        <v>50</v>
      </c>
      <c r="I2319" s="3">
        <f t="shared" si="215"/>
        <v>30.02</v>
      </c>
      <c r="J2319" s="3">
        <f t="shared" si="216"/>
        <v>39.019999999999996</v>
      </c>
      <c r="K2319" s="191">
        <v>8</v>
      </c>
      <c r="L2319" s="3">
        <v>-3.9</v>
      </c>
      <c r="M2319" s="191">
        <v>10</v>
      </c>
      <c r="N2319" s="191">
        <v>-1.1000000000000001</v>
      </c>
      <c r="O2319" s="191">
        <v>3.9</v>
      </c>
    </row>
    <row r="2320" spans="2:15" ht="17.25" x14ac:dyDescent="0.35">
      <c r="B2320" s="172">
        <f t="shared" si="218"/>
        <v>2312</v>
      </c>
      <c r="C2320" s="173">
        <v>4</v>
      </c>
      <c r="D2320" s="173">
        <v>7</v>
      </c>
      <c r="E2320" s="174">
        <v>8</v>
      </c>
      <c r="F2320" s="3">
        <f t="shared" si="217"/>
        <v>51.8</v>
      </c>
      <c r="G2320" s="3">
        <f t="shared" si="213"/>
        <v>32.18</v>
      </c>
      <c r="H2320" s="3">
        <f t="shared" si="214"/>
        <v>53.96</v>
      </c>
      <c r="I2320" s="3">
        <f t="shared" si="215"/>
        <v>34.700000000000003</v>
      </c>
      <c r="J2320" s="3">
        <f t="shared" si="216"/>
        <v>41</v>
      </c>
      <c r="K2320" s="191">
        <v>11</v>
      </c>
      <c r="L2320" s="3">
        <v>0.1</v>
      </c>
      <c r="M2320" s="191">
        <v>12.2</v>
      </c>
      <c r="N2320" s="191">
        <v>1.5</v>
      </c>
      <c r="O2320" s="191">
        <v>5</v>
      </c>
    </row>
    <row r="2321" spans="2:15" ht="17.25" x14ac:dyDescent="0.35">
      <c r="B2321" s="172">
        <f t="shared" si="218"/>
        <v>2313</v>
      </c>
      <c r="C2321" s="173">
        <v>4</v>
      </c>
      <c r="D2321" s="173">
        <v>7</v>
      </c>
      <c r="E2321" s="174">
        <v>9</v>
      </c>
      <c r="F2321" s="3">
        <f t="shared" si="217"/>
        <v>59</v>
      </c>
      <c r="G2321" s="3">
        <f t="shared" si="213"/>
        <v>38.119999999999997</v>
      </c>
      <c r="H2321" s="3">
        <f t="shared" si="214"/>
        <v>59</v>
      </c>
      <c r="I2321" s="3">
        <f t="shared" si="215"/>
        <v>39.380000000000003</v>
      </c>
      <c r="J2321" s="3">
        <f t="shared" si="216"/>
        <v>44.96</v>
      </c>
      <c r="K2321" s="191">
        <v>15</v>
      </c>
      <c r="L2321" s="3">
        <v>3.4</v>
      </c>
      <c r="M2321" s="191">
        <v>15</v>
      </c>
      <c r="N2321" s="191">
        <v>4.0999999999999996</v>
      </c>
      <c r="O2321" s="191">
        <v>7.2</v>
      </c>
    </row>
    <row r="2322" spans="2:15" ht="17.25" x14ac:dyDescent="0.35">
      <c r="B2322" s="172">
        <f t="shared" si="218"/>
        <v>2314</v>
      </c>
      <c r="C2322" s="173">
        <v>4</v>
      </c>
      <c r="D2322" s="173">
        <v>7</v>
      </c>
      <c r="E2322" s="174">
        <v>10</v>
      </c>
      <c r="F2322" s="3">
        <f t="shared" si="217"/>
        <v>62.6</v>
      </c>
      <c r="G2322" s="3">
        <f t="shared" si="213"/>
        <v>43.7</v>
      </c>
      <c r="H2322" s="3">
        <f t="shared" si="214"/>
        <v>60.980000000000004</v>
      </c>
      <c r="I2322" s="3">
        <f t="shared" si="215"/>
        <v>44.06</v>
      </c>
      <c r="J2322" s="3">
        <f t="shared" si="216"/>
        <v>48.019999999999996</v>
      </c>
      <c r="K2322" s="191">
        <v>17</v>
      </c>
      <c r="L2322" s="3">
        <v>6.5</v>
      </c>
      <c r="M2322" s="191">
        <v>16.100000000000001</v>
      </c>
      <c r="N2322" s="191">
        <v>6.7</v>
      </c>
      <c r="O2322" s="191">
        <v>8.9</v>
      </c>
    </row>
    <row r="2323" spans="2:15" ht="17.25" x14ac:dyDescent="0.35">
      <c r="B2323" s="172">
        <f t="shared" si="218"/>
        <v>2315</v>
      </c>
      <c r="C2323" s="173">
        <v>4</v>
      </c>
      <c r="D2323" s="173">
        <v>7</v>
      </c>
      <c r="E2323" s="174">
        <v>11</v>
      </c>
      <c r="F2323" s="3">
        <f t="shared" si="217"/>
        <v>66.2</v>
      </c>
      <c r="G2323" s="3">
        <f t="shared" si="213"/>
        <v>48.56</v>
      </c>
      <c r="H2323" s="3">
        <f t="shared" si="214"/>
        <v>62.96</v>
      </c>
      <c r="I2323" s="3">
        <f t="shared" si="215"/>
        <v>46.76</v>
      </c>
      <c r="J2323" s="3">
        <f t="shared" si="216"/>
        <v>48.92</v>
      </c>
      <c r="K2323" s="191">
        <v>19</v>
      </c>
      <c r="L2323" s="3">
        <v>9.1999999999999993</v>
      </c>
      <c r="M2323" s="191">
        <v>17.2</v>
      </c>
      <c r="N2323" s="191">
        <v>8.1999999999999993</v>
      </c>
      <c r="O2323" s="191">
        <v>9.4</v>
      </c>
    </row>
    <row r="2324" spans="2:15" ht="17.25" x14ac:dyDescent="0.35">
      <c r="B2324" s="172">
        <f t="shared" si="218"/>
        <v>2316</v>
      </c>
      <c r="C2324" s="173">
        <v>4</v>
      </c>
      <c r="D2324" s="173">
        <v>7</v>
      </c>
      <c r="E2324" s="174">
        <v>12</v>
      </c>
      <c r="F2324" s="3">
        <f t="shared" si="217"/>
        <v>68</v>
      </c>
      <c r="G2324" s="3">
        <f t="shared" si="213"/>
        <v>52.34</v>
      </c>
      <c r="H2324" s="3">
        <f t="shared" si="214"/>
        <v>62.06</v>
      </c>
      <c r="I2324" s="3">
        <f t="shared" si="215"/>
        <v>49.28</v>
      </c>
      <c r="J2324" s="3">
        <f t="shared" si="216"/>
        <v>51.08</v>
      </c>
      <c r="K2324" s="191">
        <v>20</v>
      </c>
      <c r="L2324" s="3">
        <v>11.3</v>
      </c>
      <c r="M2324" s="191">
        <v>16.7</v>
      </c>
      <c r="N2324" s="191">
        <v>9.6</v>
      </c>
      <c r="O2324" s="191">
        <v>10.6</v>
      </c>
    </row>
    <row r="2325" spans="2:15" ht="17.25" x14ac:dyDescent="0.35">
      <c r="B2325" s="172">
        <f t="shared" si="218"/>
        <v>2317</v>
      </c>
      <c r="C2325" s="173">
        <v>4</v>
      </c>
      <c r="D2325" s="173">
        <v>7</v>
      </c>
      <c r="E2325" s="174">
        <v>13</v>
      </c>
      <c r="F2325" s="3">
        <f t="shared" si="217"/>
        <v>69.800000000000011</v>
      </c>
      <c r="G2325" s="3">
        <f t="shared" si="213"/>
        <v>55.58</v>
      </c>
      <c r="H2325" s="3">
        <f t="shared" si="214"/>
        <v>68</v>
      </c>
      <c r="I2325" s="3">
        <f t="shared" si="215"/>
        <v>51.980000000000004</v>
      </c>
      <c r="J2325" s="3">
        <f t="shared" si="216"/>
        <v>53.06</v>
      </c>
      <c r="K2325" s="191">
        <v>21</v>
      </c>
      <c r="L2325" s="3">
        <v>13.1</v>
      </c>
      <c r="M2325" s="191">
        <v>20</v>
      </c>
      <c r="N2325" s="191">
        <v>11.1</v>
      </c>
      <c r="O2325" s="191">
        <v>11.7</v>
      </c>
    </row>
    <row r="2326" spans="2:15" ht="17.25" x14ac:dyDescent="0.35">
      <c r="B2326" s="172">
        <f t="shared" si="218"/>
        <v>2318</v>
      </c>
      <c r="C2326" s="173">
        <v>4</v>
      </c>
      <c r="D2326" s="173">
        <v>7</v>
      </c>
      <c r="E2326" s="174">
        <v>14</v>
      </c>
      <c r="F2326" s="3">
        <f t="shared" si="217"/>
        <v>69.800000000000011</v>
      </c>
      <c r="G2326" s="3">
        <f t="shared" si="213"/>
        <v>58.1</v>
      </c>
      <c r="H2326" s="3">
        <f t="shared" si="214"/>
        <v>69.98</v>
      </c>
      <c r="I2326" s="3">
        <f t="shared" si="215"/>
        <v>52.34</v>
      </c>
      <c r="J2326" s="3">
        <f t="shared" si="216"/>
        <v>53.96</v>
      </c>
      <c r="K2326" s="191">
        <v>21</v>
      </c>
      <c r="L2326" s="3">
        <v>14.5</v>
      </c>
      <c r="M2326" s="191">
        <v>21.1</v>
      </c>
      <c r="N2326" s="191">
        <v>11.3</v>
      </c>
      <c r="O2326" s="191">
        <v>12.2</v>
      </c>
    </row>
    <row r="2327" spans="2:15" ht="17.25" x14ac:dyDescent="0.35">
      <c r="B2327" s="172">
        <f t="shared" si="218"/>
        <v>2319</v>
      </c>
      <c r="C2327" s="173">
        <v>4</v>
      </c>
      <c r="D2327" s="173">
        <v>7</v>
      </c>
      <c r="E2327" s="174">
        <v>15</v>
      </c>
      <c r="F2327" s="3">
        <f t="shared" si="217"/>
        <v>69.800000000000011</v>
      </c>
      <c r="G2327" s="3">
        <f t="shared" si="213"/>
        <v>59.18</v>
      </c>
      <c r="H2327" s="3">
        <f t="shared" si="214"/>
        <v>71.06</v>
      </c>
      <c r="I2327" s="3">
        <f t="shared" si="215"/>
        <v>52.7</v>
      </c>
      <c r="J2327" s="3">
        <f t="shared" si="216"/>
        <v>53.06</v>
      </c>
      <c r="K2327" s="191">
        <v>21</v>
      </c>
      <c r="L2327" s="3">
        <v>15.1</v>
      </c>
      <c r="M2327" s="191">
        <v>21.7</v>
      </c>
      <c r="N2327" s="191">
        <v>11.5</v>
      </c>
      <c r="O2327" s="191">
        <v>11.7</v>
      </c>
    </row>
    <row r="2328" spans="2:15" ht="17.25" x14ac:dyDescent="0.35">
      <c r="B2328" s="172">
        <f t="shared" si="218"/>
        <v>2320</v>
      </c>
      <c r="C2328" s="173">
        <v>4</v>
      </c>
      <c r="D2328" s="173">
        <v>7</v>
      </c>
      <c r="E2328" s="174">
        <v>16</v>
      </c>
      <c r="F2328" s="3">
        <f t="shared" si="217"/>
        <v>69.800000000000011</v>
      </c>
      <c r="G2328" s="3">
        <f t="shared" si="213"/>
        <v>58.46</v>
      </c>
      <c r="H2328" s="3">
        <f t="shared" si="214"/>
        <v>71.06</v>
      </c>
      <c r="I2328" s="3">
        <f t="shared" si="215"/>
        <v>53.06</v>
      </c>
      <c r="J2328" s="3">
        <f t="shared" si="216"/>
        <v>55.040000000000006</v>
      </c>
      <c r="K2328" s="191">
        <v>21</v>
      </c>
      <c r="L2328" s="3">
        <v>14.7</v>
      </c>
      <c r="M2328" s="191">
        <v>21.7</v>
      </c>
      <c r="N2328" s="191">
        <v>11.7</v>
      </c>
      <c r="O2328" s="191">
        <v>12.8</v>
      </c>
    </row>
    <row r="2329" spans="2:15" ht="17.25" x14ac:dyDescent="0.35">
      <c r="B2329" s="172">
        <f t="shared" si="218"/>
        <v>2321</v>
      </c>
      <c r="C2329" s="173">
        <v>4</v>
      </c>
      <c r="D2329" s="173">
        <v>7</v>
      </c>
      <c r="E2329" s="174">
        <v>17</v>
      </c>
      <c r="F2329" s="3">
        <f t="shared" si="217"/>
        <v>66.2</v>
      </c>
      <c r="G2329" s="3">
        <f t="shared" ref="G2329:G2392" si="219">(9/5)*L2329+32</f>
        <v>56.480000000000004</v>
      </c>
      <c r="H2329" s="3">
        <f t="shared" ref="H2329:H2392" si="220">(9/5)*M2329+32</f>
        <v>69.98</v>
      </c>
      <c r="I2329" s="3">
        <f t="shared" ref="I2329:I2392" si="221">(9/5)*N2329+32</f>
        <v>51.620000000000005</v>
      </c>
      <c r="J2329" s="3">
        <f t="shared" ref="J2329:J2392" si="222">(9/5)*O2329+32</f>
        <v>53.96</v>
      </c>
      <c r="K2329" s="191">
        <v>19</v>
      </c>
      <c r="L2329" s="3">
        <v>13.6</v>
      </c>
      <c r="M2329" s="191">
        <v>21.1</v>
      </c>
      <c r="N2329" s="191">
        <v>10.9</v>
      </c>
      <c r="O2329" s="191">
        <v>12.2</v>
      </c>
    </row>
    <row r="2330" spans="2:15" ht="17.25" x14ac:dyDescent="0.35">
      <c r="B2330" s="172">
        <f t="shared" si="218"/>
        <v>2322</v>
      </c>
      <c r="C2330" s="173">
        <v>4</v>
      </c>
      <c r="D2330" s="173">
        <v>7</v>
      </c>
      <c r="E2330" s="174">
        <v>18</v>
      </c>
      <c r="F2330" s="3">
        <f t="shared" si="217"/>
        <v>62.6</v>
      </c>
      <c r="G2330" s="3">
        <f t="shared" si="219"/>
        <v>53.6</v>
      </c>
      <c r="H2330" s="3">
        <f t="shared" si="220"/>
        <v>68</v>
      </c>
      <c r="I2330" s="3">
        <f t="shared" si="221"/>
        <v>50.36</v>
      </c>
      <c r="J2330" s="3">
        <f t="shared" si="222"/>
        <v>51.980000000000004</v>
      </c>
      <c r="K2330" s="191">
        <v>17</v>
      </c>
      <c r="L2330" s="3">
        <v>12</v>
      </c>
      <c r="M2330" s="191">
        <v>20</v>
      </c>
      <c r="N2330" s="191">
        <v>10.199999999999999</v>
      </c>
      <c r="O2330" s="191">
        <v>11.1</v>
      </c>
    </row>
    <row r="2331" spans="2:15" ht="17.25" x14ac:dyDescent="0.35">
      <c r="B2331" s="172">
        <f t="shared" si="218"/>
        <v>2323</v>
      </c>
      <c r="C2331" s="173">
        <v>4</v>
      </c>
      <c r="D2331" s="173">
        <v>7</v>
      </c>
      <c r="E2331" s="174">
        <v>19</v>
      </c>
      <c r="F2331" s="3">
        <f t="shared" si="217"/>
        <v>57.2</v>
      </c>
      <c r="G2331" s="3">
        <f t="shared" si="219"/>
        <v>46.94</v>
      </c>
      <c r="H2331" s="3">
        <f t="shared" si="220"/>
        <v>64.94</v>
      </c>
      <c r="I2331" s="3">
        <f t="shared" si="221"/>
        <v>48.92</v>
      </c>
      <c r="J2331" s="3">
        <f t="shared" si="222"/>
        <v>50</v>
      </c>
      <c r="K2331" s="191">
        <v>14</v>
      </c>
      <c r="L2331" s="3">
        <v>8.3000000000000007</v>
      </c>
      <c r="M2331" s="191">
        <v>18.3</v>
      </c>
      <c r="N2331" s="191">
        <v>9.4</v>
      </c>
      <c r="O2331" s="191">
        <v>10</v>
      </c>
    </row>
    <row r="2332" spans="2:15" ht="17.25" x14ac:dyDescent="0.35">
      <c r="B2332" s="172">
        <f t="shared" si="218"/>
        <v>2324</v>
      </c>
      <c r="C2332" s="173">
        <v>4</v>
      </c>
      <c r="D2332" s="173">
        <v>7</v>
      </c>
      <c r="E2332" s="174">
        <v>20</v>
      </c>
      <c r="F2332" s="3">
        <f t="shared" si="217"/>
        <v>55.400000000000006</v>
      </c>
      <c r="G2332" s="3">
        <f t="shared" si="219"/>
        <v>41.18</v>
      </c>
      <c r="H2332" s="3">
        <f t="shared" si="220"/>
        <v>64.039999999999992</v>
      </c>
      <c r="I2332" s="3">
        <f t="shared" si="221"/>
        <v>46.58</v>
      </c>
      <c r="J2332" s="3">
        <f t="shared" si="222"/>
        <v>50</v>
      </c>
      <c r="K2332" s="191">
        <v>13</v>
      </c>
      <c r="L2332" s="3">
        <v>5.0999999999999996</v>
      </c>
      <c r="M2332" s="191">
        <v>17.8</v>
      </c>
      <c r="N2332" s="191">
        <v>8.1</v>
      </c>
      <c r="O2332" s="191">
        <v>10</v>
      </c>
    </row>
    <row r="2333" spans="2:15" ht="17.25" x14ac:dyDescent="0.35">
      <c r="B2333" s="172">
        <f t="shared" si="218"/>
        <v>2325</v>
      </c>
      <c r="C2333" s="173">
        <v>4</v>
      </c>
      <c r="D2333" s="173">
        <v>7</v>
      </c>
      <c r="E2333" s="174">
        <v>21</v>
      </c>
      <c r="F2333" s="3">
        <f t="shared" si="217"/>
        <v>53.6</v>
      </c>
      <c r="G2333" s="3">
        <f t="shared" si="219"/>
        <v>35.6</v>
      </c>
      <c r="H2333" s="3">
        <f t="shared" si="220"/>
        <v>62.96</v>
      </c>
      <c r="I2333" s="3">
        <f t="shared" si="221"/>
        <v>44.42</v>
      </c>
      <c r="J2333" s="3">
        <f t="shared" si="222"/>
        <v>42.980000000000004</v>
      </c>
      <c r="K2333" s="191">
        <v>12</v>
      </c>
      <c r="L2333" s="3">
        <v>2</v>
      </c>
      <c r="M2333" s="191">
        <v>17.2</v>
      </c>
      <c r="N2333" s="191">
        <v>6.9</v>
      </c>
      <c r="O2333" s="191">
        <v>6.1</v>
      </c>
    </row>
    <row r="2334" spans="2:15" ht="17.25" x14ac:dyDescent="0.35">
      <c r="B2334" s="172">
        <f t="shared" si="218"/>
        <v>2326</v>
      </c>
      <c r="C2334" s="173">
        <v>4</v>
      </c>
      <c r="D2334" s="173">
        <v>7</v>
      </c>
      <c r="E2334" s="174">
        <v>22</v>
      </c>
      <c r="F2334" s="3">
        <f t="shared" si="217"/>
        <v>51.8</v>
      </c>
      <c r="G2334" s="3">
        <f t="shared" si="219"/>
        <v>28.4</v>
      </c>
      <c r="H2334" s="3">
        <f t="shared" si="220"/>
        <v>60.08</v>
      </c>
      <c r="I2334" s="3">
        <f t="shared" si="221"/>
        <v>42.08</v>
      </c>
      <c r="J2334" s="3">
        <f t="shared" si="222"/>
        <v>39.92</v>
      </c>
      <c r="K2334" s="191">
        <v>11</v>
      </c>
      <c r="L2334" s="3">
        <v>-2</v>
      </c>
      <c r="M2334" s="191">
        <v>15.6</v>
      </c>
      <c r="N2334" s="191">
        <v>5.6</v>
      </c>
      <c r="O2334" s="191">
        <v>4.4000000000000004</v>
      </c>
    </row>
    <row r="2335" spans="2:15" ht="17.25" x14ac:dyDescent="0.35">
      <c r="B2335" s="172">
        <f t="shared" si="218"/>
        <v>2327</v>
      </c>
      <c r="C2335" s="173">
        <v>4</v>
      </c>
      <c r="D2335" s="173">
        <v>7</v>
      </c>
      <c r="E2335" s="174">
        <v>23</v>
      </c>
      <c r="F2335" s="3">
        <f t="shared" si="217"/>
        <v>50</v>
      </c>
      <c r="G2335" s="3">
        <f t="shared" si="219"/>
        <v>29.66</v>
      </c>
      <c r="H2335" s="3">
        <f t="shared" si="220"/>
        <v>55.94</v>
      </c>
      <c r="I2335" s="3">
        <f t="shared" si="221"/>
        <v>38.659999999999997</v>
      </c>
      <c r="J2335" s="3">
        <f t="shared" si="222"/>
        <v>39.92</v>
      </c>
      <c r="K2335" s="191">
        <v>10</v>
      </c>
      <c r="L2335" s="3">
        <v>-1.3</v>
      </c>
      <c r="M2335" s="191">
        <v>13.3</v>
      </c>
      <c r="N2335" s="191">
        <v>3.7</v>
      </c>
      <c r="O2335" s="191">
        <v>4.4000000000000004</v>
      </c>
    </row>
    <row r="2336" spans="2:15" ht="17.25" x14ac:dyDescent="0.35">
      <c r="B2336" s="172">
        <f t="shared" si="218"/>
        <v>2328</v>
      </c>
      <c r="C2336" s="173">
        <v>4</v>
      </c>
      <c r="D2336" s="173">
        <v>7</v>
      </c>
      <c r="E2336" s="174">
        <v>24</v>
      </c>
      <c r="F2336" s="3">
        <f t="shared" si="217"/>
        <v>50</v>
      </c>
      <c r="G2336" s="3">
        <f t="shared" si="219"/>
        <v>26.78</v>
      </c>
      <c r="H2336" s="3">
        <f t="shared" si="220"/>
        <v>57.019999999999996</v>
      </c>
      <c r="I2336" s="3">
        <f t="shared" si="221"/>
        <v>35.42</v>
      </c>
      <c r="J2336" s="3">
        <f t="shared" si="222"/>
        <v>39.019999999999996</v>
      </c>
      <c r="K2336" s="191">
        <v>10</v>
      </c>
      <c r="L2336" s="3">
        <v>-2.9</v>
      </c>
      <c r="M2336" s="191">
        <v>13.9</v>
      </c>
      <c r="N2336" s="191">
        <v>1.9</v>
      </c>
      <c r="O2336" s="191">
        <v>3.9</v>
      </c>
    </row>
    <row r="2337" spans="2:15" ht="17.25" x14ac:dyDescent="0.35">
      <c r="B2337" s="172">
        <f t="shared" si="218"/>
        <v>2329</v>
      </c>
      <c r="C2337" s="173">
        <v>4</v>
      </c>
      <c r="D2337" s="173">
        <v>8</v>
      </c>
      <c r="E2337" s="174">
        <v>1</v>
      </c>
      <c r="F2337" s="3">
        <f t="shared" si="217"/>
        <v>55.400000000000006</v>
      </c>
      <c r="G2337" s="3">
        <f t="shared" si="219"/>
        <v>25.88</v>
      </c>
      <c r="H2337" s="3">
        <f t="shared" si="220"/>
        <v>55.040000000000006</v>
      </c>
      <c r="I2337" s="3">
        <f t="shared" si="221"/>
        <v>32</v>
      </c>
      <c r="J2337" s="3">
        <f t="shared" si="222"/>
        <v>39.019999999999996</v>
      </c>
      <c r="K2337" s="191">
        <v>13</v>
      </c>
      <c r="L2337" s="3">
        <v>-3.4</v>
      </c>
      <c r="M2337" s="191">
        <v>12.8</v>
      </c>
      <c r="N2337" s="191">
        <v>0</v>
      </c>
      <c r="O2337" s="191">
        <v>3.9</v>
      </c>
    </row>
    <row r="2338" spans="2:15" ht="17.25" x14ac:dyDescent="0.35">
      <c r="B2338" s="172">
        <f t="shared" si="218"/>
        <v>2330</v>
      </c>
      <c r="C2338" s="173">
        <v>4</v>
      </c>
      <c r="D2338" s="173">
        <v>8</v>
      </c>
      <c r="E2338" s="174">
        <v>2</v>
      </c>
      <c r="F2338" s="3">
        <f t="shared" si="217"/>
        <v>48.2</v>
      </c>
      <c r="G2338" s="3">
        <f t="shared" si="219"/>
        <v>26.060000000000002</v>
      </c>
      <c r="H2338" s="3">
        <f t="shared" si="220"/>
        <v>55.94</v>
      </c>
      <c r="I2338" s="3">
        <f t="shared" si="221"/>
        <v>31.64</v>
      </c>
      <c r="J2338" s="3">
        <f t="shared" si="222"/>
        <v>37.94</v>
      </c>
      <c r="K2338" s="191">
        <v>9</v>
      </c>
      <c r="L2338" s="3">
        <v>-3.3</v>
      </c>
      <c r="M2338" s="191">
        <v>13.3</v>
      </c>
      <c r="N2338" s="191">
        <v>-0.2</v>
      </c>
      <c r="O2338" s="191">
        <v>3.3</v>
      </c>
    </row>
    <row r="2339" spans="2:15" ht="17.25" x14ac:dyDescent="0.35">
      <c r="B2339" s="172">
        <f t="shared" si="218"/>
        <v>2331</v>
      </c>
      <c r="C2339" s="173">
        <v>4</v>
      </c>
      <c r="D2339" s="173">
        <v>8</v>
      </c>
      <c r="E2339" s="174">
        <v>3</v>
      </c>
      <c r="F2339" s="3">
        <f t="shared" si="217"/>
        <v>46.4</v>
      </c>
      <c r="G2339" s="3">
        <f t="shared" si="219"/>
        <v>27.5</v>
      </c>
      <c r="H2339" s="3">
        <f t="shared" si="220"/>
        <v>51.980000000000004</v>
      </c>
      <c r="I2339" s="3">
        <f t="shared" si="221"/>
        <v>31.28</v>
      </c>
      <c r="J2339" s="3">
        <f t="shared" si="222"/>
        <v>37.94</v>
      </c>
      <c r="K2339" s="191">
        <v>8</v>
      </c>
      <c r="L2339" s="3">
        <v>-2.5</v>
      </c>
      <c r="M2339" s="191">
        <v>11.1</v>
      </c>
      <c r="N2339" s="191">
        <v>-0.4</v>
      </c>
      <c r="O2339" s="191">
        <v>3.3</v>
      </c>
    </row>
    <row r="2340" spans="2:15" ht="17.25" x14ac:dyDescent="0.35">
      <c r="B2340" s="172">
        <f t="shared" si="218"/>
        <v>2332</v>
      </c>
      <c r="C2340" s="173">
        <v>4</v>
      </c>
      <c r="D2340" s="173">
        <v>8</v>
      </c>
      <c r="E2340" s="174">
        <v>4</v>
      </c>
      <c r="F2340" s="3">
        <f t="shared" si="217"/>
        <v>46.4</v>
      </c>
      <c r="G2340" s="3">
        <f t="shared" si="219"/>
        <v>23.72</v>
      </c>
      <c r="H2340" s="3">
        <f t="shared" si="220"/>
        <v>51.980000000000004</v>
      </c>
      <c r="I2340" s="3">
        <f t="shared" si="221"/>
        <v>30.92</v>
      </c>
      <c r="J2340" s="3">
        <f t="shared" si="222"/>
        <v>37.04</v>
      </c>
      <c r="K2340" s="191">
        <v>8</v>
      </c>
      <c r="L2340" s="3">
        <v>-4.5999999999999996</v>
      </c>
      <c r="M2340" s="191">
        <v>11.1</v>
      </c>
      <c r="N2340" s="191">
        <v>-0.6</v>
      </c>
      <c r="O2340" s="191">
        <v>2.8</v>
      </c>
    </row>
    <row r="2341" spans="2:15" ht="17.25" x14ac:dyDescent="0.35">
      <c r="B2341" s="172">
        <f t="shared" si="218"/>
        <v>2333</v>
      </c>
      <c r="C2341" s="173">
        <v>4</v>
      </c>
      <c r="D2341" s="173">
        <v>8</v>
      </c>
      <c r="E2341" s="174">
        <v>5</v>
      </c>
      <c r="F2341" s="3">
        <f t="shared" si="217"/>
        <v>44.96</v>
      </c>
      <c r="G2341" s="3">
        <f t="shared" si="219"/>
        <v>23.9</v>
      </c>
      <c r="H2341" s="3">
        <f t="shared" si="220"/>
        <v>53.96</v>
      </c>
      <c r="I2341" s="3">
        <f t="shared" si="221"/>
        <v>32</v>
      </c>
      <c r="J2341" s="3">
        <f t="shared" si="222"/>
        <v>37.04</v>
      </c>
      <c r="K2341" s="191">
        <v>7.2</v>
      </c>
      <c r="L2341" s="3">
        <v>-4.5</v>
      </c>
      <c r="M2341" s="191">
        <v>12.2</v>
      </c>
      <c r="N2341" s="191">
        <v>0</v>
      </c>
      <c r="O2341" s="191">
        <v>2.8</v>
      </c>
    </row>
    <row r="2342" spans="2:15" ht="17.25" x14ac:dyDescent="0.35">
      <c r="B2342" s="172">
        <f t="shared" si="218"/>
        <v>2334</v>
      </c>
      <c r="C2342" s="173">
        <v>4</v>
      </c>
      <c r="D2342" s="173">
        <v>8</v>
      </c>
      <c r="E2342" s="174">
        <v>6</v>
      </c>
      <c r="F2342" s="3">
        <f t="shared" si="217"/>
        <v>44.6</v>
      </c>
      <c r="G2342" s="3">
        <f t="shared" si="219"/>
        <v>21.02</v>
      </c>
      <c r="H2342" s="3">
        <f t="shared" si="220"/>
        <v>53.96</v>
      </c>
      <c r="I2342" s="3">
        <f t="shared" si="221"/>
        <v>32.9</v>
      </c>
      <c r="J2342" s="3">
        <f t="shared" si="222"/>
        <v>35.06</v>
      </c>
      <c r="K2342" s="191">
        <v>7</v>
      </c>
      <c r="L2342" s="3">
        <v>-6.1</v>
      </c>
      <c r="M2342" s="191">
        <v>12.2</v>
      </c>
      <c r="N2342" s="191">
        <v>0.5</v>
      </c>
      <c r="O2342" s="191">
        <v>1.7</v>
      </c>
    </row>
    <row r="2343" spans="2:15" ht="17.25" x14ac:dyDescent="0.35">
      <c r="B2343" s="172">
        <f t="shared" si="218"/>
        <v>2335</v>
      </c>
      <c r="C2343" s="173">
        <v>4</v>
      </c>
      <c r="D2343" s="173">
        <v>8</v>
      </c>
      <c r="E2343" s="174">
        <v>7</v>
      </c>
      <c r="F2343" s="3">
        <f t="shared" si="217"/>
        <v>44.6</v>
      </c>
      <c r="G2343" s="3">
        <f t="shared" si="219"/>
        <v>27.14</v>
      </c>
      <c r="H2343" s="3">
        <f t="shared" si="220"/>
        <v>57.019999999999996</v>
      </c>
      <c r="I2343" s="3">
        <f t="shared" si="221"/>
        <v>33.979999999999997</v>
      </c>
      <c r="J2343" s="3">
        <f t="shared" si="222"/>
        <v>35.96</v>
      </c>
      <c r="K2343" s="191">
        <v>7</v>
      </c>
      <c r="L2343" s="3">
        <v>-2.7</v>
      </c>
      <c r="M2343" s="191">
        <v>13.9</v>
      </c>
      <c r="N2343" s="191">
        <v>1.1000000000000001</v>
      </c>
      <c r="O2343" s="191">
        <v>2.2000000000000002</v>
      </c>
    </row>
    <row r="2344" spans="2:15" ht="17.25" x14ac:dyDescent="0.35">
      <c r="B2344" s="172">
        <f t="shared" si="218"/>
        <v>2336</v>
      </c>
      <c r="C2344" s="173">
        <v>4</v>
      </c>
      <c r="D2344" s="173">
        <v>8</v>
      </c>
      <c r="E2344" s="174">
        <v>8</v>
      </c>
      <c r="F2344" s="3">
        <f t="shared" si="217"/>
        <v>48.2</v>
      </c>
      <c r="G2344" s="3">
        <f t="shared" si="219"/>
        <v>33.44</v>
      </c>
      <c r="H2344" s="3">
        <f t="shared" si="220"/>
        <v>60.980000000000004</v>
      </c>
      <c r="I2344" s="3">
        <f t="shared" si="221"/>
        <v>39.380000000000003</v>
      </c>
      <c r="J2344" s="3">
        <f t="shared" si="222"/>
        <v>39.92</v>
      </c>
      <c r="K2344" s="191">
        <v>9</v>
      </c>
      <c r="L2344" s="3">
        <v>0.8</v>
      </c>
      <c r="M2344" s="191">
        <v>16.100000000000001</v>
      </c>
      <c r="N2344" s="191">
        <v>4.0999999999999996</v>
      </c>
      <c r="O2344" s="191">
        <v>4.4000000000000004</v>
      </c>
    </row>
    <row r="2345" spans="2:15" ht="17.25" x14ac:dyDescent="0.35">
      <c r="B2345" s="172">
        <f t="shared" si="218"/>
        <v>2337</v>
      </c>
      <c r="C2345" s="173">
        <v>4</v>
      </c>
      <c r="D2345" s="173">
        <v>8</v>
      </c>
      <c r="E2345" s="174">
        <v>9</v>
      </c>
      <c r="F2345" s="3">
        <f t="shared" si="217"/>
        <v>51.8</v>
      </c>
      <c r="G2345" s="3">
        <f t="shared" si="219"/>
        <v>34.520000000000003</v>
      </c>
      <c r="H2345" s="3">
        <f t="shared" si="220"/>
        <v>64.039999999999992</v>
      </c>
      <c r="I2345" s="3">
        <f t="shared" si="221"/>
        <v>44.6</v>
      </c>
      <c r="J2345" s="3">
        <f t="shared" si="222"/>
        <v>42.08</v>
      </c>
      <c r="K2345" s="191">
        <v>11</v>
      </c>
      <c r="L2345" s="3">
        <v>1.4</v>
      </c>
      <c r="M2345" s="191">
        <v>17.8</v>
      </c>
      <c r="N2345" s="191">
        <v>7</v>
      </c>
      <c r="O2345" s="191">
        <v>5.6</v>
      </c>
    </row>
    <row r="2346" spans="2:15" ht="17.25" x14ac:dyDescent="0.35">
      <c r="B2346" s="172">
        <f t="shared" si="218"/>
        <v>2338</v>
      </c>
      <c r="C2346" s="173">
        <v>4</v>
      </c>
      <c r="D2346" s="173">
        <v>8</v>
      </c>
      <c r="E2346" s="174">
        <v>10</v>
      </c>
      <c r="F2346" s="3">
        <f t="shared" si="217"/>
        <v>57.2</v>
      </c>
      <c r="G2346" s="3">
        <f t="shared" si="219"/>
        <v>38.840000000000003</v>
      </c>
      <c r="H2346" s="3">
        <f t="shared" si="220"/>
        <v>66.92</v>
      </c>
      <c r="I2346" s="3">
        <f t="shared" si="221"/>
        <v>50</v>
      </c>
      <c r="J2346" s="3">
        <f t="shared" si="222"/>
        <v>44.96</v>
      </c>
      <c r="K2346" s="191">
        <v>14</v>
      </c>
      <c r="L2346" s="3">
        <v>3.8</v>
      </c>
      <c r="M2346" s="191">
        <v>19.399999999999999</v>
      </c>
      <c r="N2346" s="191">
        <v>10</v>
      </c>
      <c r="O2346" s="191">
        <v>7.2</v>
      </c>
    </row>
    <row r="2347" spans="2:15" ht="17.25" x14ac:dyDescent="0.35">
      <c r="B2347" s="172">
        <f t="shared" si="218"/>
        <v>2339</v>
      </c>
      <c r="C2347" s="173">
        <v>4</v>
      </c>
      <c r="D2347" s="173">
        <v>8</v>
      </c>
      <c r="E2347" s="174">
        <v>11</v>
      </c>
      <c r="F2347" s="3">
        <f t="shared" si="217"/>
        <v>59</v>
      </c>
      <c r="G2347" s="3">
        <f t="shared" si="219"/>
        <v>41.18</v>
      </c>
      <c r="H2347" s="3">
        <f t="shared" si="220"/>
        <v>68</v>
      </c>
      <c r="I2347" s="3">
        <f t="shared" si="221"/>
        <v>53.6</v>
      </c>
      <c r="J2347" s="3">
        <f t="shared" si="222"/>
        <v>48.019999999999996</v>
      </c>
      <c r="K2347" s="191">
        <v>15</v>
      </c>
      <c r="L2347" s="3">
        <v>5.0999999999999996</v>
      </c>
      <c r="M2347" s="191">
        <v>20</v>
      </c>
      <c r="N2347" s="191">
        <v>12</v>
      </c>
      <c r="O2347" s="191">
        <v>8.9</v>
      </c>
    </row>
    <row r="2348" spans="2:15" ht="17.25" x14ac:dyDescent="0.35">
      <c r="B2348" s="172">
        <f t="shared" si="218"/>
        <v>2340</v>
      </c>
      <c r="C2348" s="173">
        <v>4</v>
      </c>
      <c r="D2348" s="173">
        <v>8</v>
      </c>
      <c r="E2348" s="174">
        <v>12</v>
      </c>
      <c r="F2348" s="3">
        <f t="shared" si="217"/>
        <v>60.8</v>
      </c>
      <c r="G2348" s="3">
        <f t="shared" si="219"/>
        <v>43.34</v>
      </c>
      <c r="H2348" s="3">
        <f t="shared" si="220"/>
        <v>69.080000000000013</v>
      </c>
      <c r="I2348" s="3">
        <f t="shared" si="221"/>
        <v>57.379999999999995</v>
      </c>
      <c r="J2348" s="3">
        <f t="shared" si="222"/>
        <v>48.92</v>
      </c>
      <c r="K2348" s="191">
        <v>16</v>
      </c>
      <c r="L2348" s="3">
        <v>6.3</v>
      </c>
      <c r="M2348" s="191">
        <v>20.6</v>
      </c>
      <c r="N2348" s="191">
        <v>14.1</v>
      </c>
      <c r="O2348" s="191">
        <v>9.4</v>
      </c>
    </row>
    <row r="2349" spans="2:15" ht="17.25" x14ac:dyDescent="0.35">
      <c r="B2349" s="172">
        <f t="shared" si="218"/>
        <v>2341</v>
      </c>
      <c r="C2349" s="173">
        <v>4</v>
      </c>
      <c r="D2349" s="173">
        <v>8</v>
      </c>
      <c r="E2349" s="174">
        <v>13</v>
      </c>
      <c r="F2349" s="3">
        <f t="shared" si="217"/>
        <v>60.8</v>
      </c>
      <c r="G2349" s="3">
        <f t="shared" si="219"/>
        <v>44.42</v>
      </c>
      <c r="H2349" s="3">
        <f t="shared" si="220"/>
        <v>73.039999999999992</v>
      </c>
      <c r="I2349" s="3">
        <f t="shared" si="221"/>
        <v>60.980000000000004</v>
      </c>
      <c r="J2349" s="3">
        <f t="shared" si="222"/>
        <v>51.980000000000004</v>
      </c>
      <c r="K2349" s="191">
        <v>16</v>
      </c>
      <c r="L2349" s="3">
        <v>6.9</v>
      </c>
      <c r="M2349" s="191">
        <v>22.8</v>
      </c>
      <c r="N2349" s="191">
        <v>16.100000000000001</v>
      </c>
      <c r="O2349" s="191">
        <v>11.1</v>
      </c>
    </row>
    <row r="2350" spans="2:15" ht="17.25" x14ac:dyDescent="0.35">
      <c r="B2350" s="172">
        <f t="shared" si="218"/>
        <v>2342</v>
      </c>
      <c r="C2350" s="173">
        <v>4</v>
      </c>
      <c r="D2350" s="173">
        <v>8</v>
      </c>
      <c r="E2350" s="174">
        <v>14</v>
      </c>
      <c r="F2350" s="3">
        <f t="shared" si="217"/>
        <v>60.8</v>
      </c>
      <c r="G2350" s="3">
        <f t="shared" si="219"/>
        <v>45.68</v>
      </c>
      <c r="H2350" s="3">
        <f t="shared" si="220"/>
        <v>73.039999999999992</v>
      </c>
      <c r="I2350" s="3">
        <f t="shared" si="221"/>
        <v>61.7</v>
      </c>
      <c r="J2350" s="3">
        <f t="shared" si="222"/>
        <v>55.040000000000006</v>
      </c>
      <c r="K2350" s="191">
        <v>16</v>
      </c>
      <c r="L2350" s="3">
        <v>7.6</v>
      </c>
      <c r="M2350" s="191">
        <v>22.8</v>
      </c>
      <c r="N2350" s="191">
        <v>16.5</v>
      </c>
      <c r="O2350" s="191">
        <v>12.8</v>
      </c>
    </row>
    <row r="2351" spans="2:15" ht="17.25" x14ac:dyDescent="0.35">
      <c r="B2351" s="172">
        <f t="shared" si="218"/>
        <v>2343</v>
      </c>
      <c r="C2351" s="173">
        <v>4</v>
      </c>
      <c r="D2351" s="173">
        <v>8</v>
      </c>
      <c r="E2351" s="174">
        <v>15</v>
      </c>
      <c r="F2351" s="3">
        <f t="shared" si="217"/>
        <v>60.8</v>
      </c>
      <c r="G2351" s="3">
        <f t="shared" si="219"/>
        <v>47.84</v>
      </c>
      <c r="H2351" s="3">
        <f t="shared" si="220"/>
        <v>73.94</v>
      </c>
      <c r="I2351" s="3">
        <f t="shared" si="221"/>
        <v>62.24</v>
      </c>
      <c r="J2351" s="3">
        <f t="shared" si="222"/>
        <v>57.019999999999996</v>
      </c>
      <c r="K2351" s="191">
        <v>16</v>
      </c>
      <c r="L2351" s="3">
        <v>8.8000000000000007</v>
      </c>
      <c r="M2351" s="191">
        <v>23.3</v>
      </c>
      <c r="N2351" s="191">
        <v>16.8</v>
      </c>
      <c r="O2351" s="191">
        <v>13.9</v>
      </c>
    </row>
    <row r="2352" spans="2:15" ht="17.25" x14ac:dyDescent="0.35">
      <c r="B2352" s="172">
        <f t="shared" si="218"/>
        <v>2344</v>
      </c>
      <c r="C2352" s="173">
        <v>4</v>
      </c>
      <c r="D2352" s="173">
        <v>8</v>
      </c>
      <c r="E2352" s="174">
        <v>16</v>
      </c>
      <c r="F2352" s="3">
        <f t="shared" si="217"/>
        <v>60.8</v>
      </c>
      <c r="G2352" s="3">
        <f t="shared" si="219"/>
        <v>48.019999999999996</v>
      </c>
      <c r="H2352" s="3">
        <f t="shared" si="220"/>
        <v>73.94</v>
      </c>
      <c r="I2352" s="3">
        <f t="shared" si="221"/>
        <v>62.96</v>
      </c>
      <c r="J2352" s="3">
        <f t="shared" si="222"/>
        <v>57.92</v>
      </c>
      <c r="K2352" s="191">
        <v>16</v>
      </c>
      <c r="L2352" s="3">
        <v>8.9</v>
      </c>
      <c r="M2352" s="191">
        <v>23.3</v>
      </c>
      <c r="N2352" s="191">
        <v>17.2</v>
      </c>
      <c r="O2352" s="191">
        <v>14.4</v>
      </c>
    </row>
    <row r="2353" spans="2:15" ht="17.25" x14ac:dyDescent="0.35">
      <c r="B2353" s="172">
        <f t="shared" si="218"/>
        <v>2345</v>
      </c>
      <c r="C2353" s="173">
        <v>4</v>
      </c>
      <c r="D2353" s="173">
        <v>8</v>
      </c>
      <c r="E2353" s="174">
        <v>17</v>
      </c>
      <c r="F2353" s="3">
        <f t="shared" si="217"/>
        <v>60.8</v>
      </c>
      <c r="G2353" s="3">
        <f t="shared" si="219"/>
        <v>47.120000000000005</v>
      </c>
      <c r="H2353" s="3">
        <f t="shared" si="220"/>
        <v>73.039999999999992</v>
      </c>
      <c r="I2353" s="3">
        <f t="shared" si="221"/>
        <v>60.26</v>
      </c>
      <c r="J2353" s="3">
        <f t="shared" si="222"/>
        <v>59</v>
      </c>
      <c r="K2353" s="191">
        <v>16</v>
      </c>
      <c r="L2353" s="3">
        <v>8.4</v>
      </c>
      <c r="M2353" s="191">
        <v>22.8</v>
      </c>
      <c r="N2353" s="191">
        <v>15.7</v>
      </c>
      <c r="O2353" s="191">
        <v>15</v>
      </c>
    </row>
    <row r="2354" spans="2:15" ht="17.25" x14ac:dyDescent="0.35">
      <c r="B2354" s="172">
        <f t="shared" si="218"/>
        <v>2346</v>
      </c>
      <c r="C2354" s="173">
        <v>4</v>
      </c>
      <c r="D2354" s="173">
        <v>8</v>
      </c>
      <c r="E2354" s="174">
        <v>18</v>
      </c>
      <c r="F2354" s="3">
        <f t="shared" si="217"/>
        <v>57.2</v>
      </c>
      <c r="G2354" s="3">
        <f t="shared" si="219"/>
        <v>41.36</v>
      </c>
      <c r="H2354" s="3">
        <f t="shared" si="220"/>
        <v>71.960000000000008</v>
      </c>
      <c r="I2354" s="3">
        <f t="shared" si="221"/>
        <v>57.74</v>
      </c>
      <c r="J2354" s="3">
        <f t="shared" si="222"/>
        <v>59</v>
      </c>
      <c r="K2354" s="191">
        <v>14</v>
      </c>
      <c r="L2354" s="3">
        <v>5.2</v>
      </c>
      <c r="M2354" s="191">
        <v>22.2</v>
      </c>
      <c r="N2354" s="191">
        <v>14.3</v>
      </c>
      <c r="O2354" s="191">
        <v>15</v>
      </c>
    </row>
    <row r="2355" spans="2:15" ht="17.25" x14ac:dyDescent="0.35">
      <c r="B2355" s="172">
        <f t="shared" si="218"/>
        <v>2347</v>
      </c>
      <c r="C2355" s="173">
        <v>4</v>
      </c>
      <c r="D2355" s="173">
        <v>8</v>
      </c>
      <c r="E2355" s="174">
        <v>19</v>
      </c>
      <c r="F2355" s="3">
        <f t="shared" si="217"/>
        <v>51.8</v>
      </c>
      <c r="G2355" s="3">
        <f t="shared" si="219"/>
        <v>39.56</v>
      </c>
      <c r="H2355" s="3">
        <f t="shared" si="220"/>
        <v>68</v>
      </c>
      <c r="I2355" s="3">
        <f t="shared" si="221"/>
        <v>55.040000000000006</v>
      </c>
      <c r="J2355" s="3">
        <f t="shared" si="222"/>
        <v>57.019999999999996</v>
      </c>
      <c r="K2355" s="191">
        <v>11</v>
      </c>
      <c r="L2355" s="3">
        <v>4.2</v>
      </c>
      <c r="M2355" s="191">
        <v>20</v>
      </c>
      <c r="N2355" s="191">
        <v>12.8</v>
      </c>
      <c r="O2355" s="191">
        <v>13.9</v>
      </c>
    </row>
    <row r="2356" spans="2:15" ht="17.25" x14ac:dyDescent="0.35">
      <c r="B2356" s="172">
        <f t="shared" si="218"/>
        <v>2348</v>
      </c>
      <c r="C2356" s="173">
        <v>4</v>
      </c>
      <c r="D2356" s="173">
        <v>8</v>
      </c>
      <c r="E2356" s="174">
        <v>20</v>
      </c>
      <c r="F2356" s="3">
        <f t="shared" si="217"/>
        <v>42.8</v>
      </c>
      <c r="G2356" s="3">
        <f t="shared" si="219"/>
        <v>36.86</v>
      </c>
      <c r="H2356" s="3">
        <f t="shared" si="220"/>
        <v>66.92</v>
      </c>
      <c r="I2356" s="3">
        <f t="shared" si="221"/>
        <v>53.96</v>
      </c>
      <c r="J2356" s="3">
        <f t="shared" si="222"/>
        <v>53.96</v>
      </c>
      <c r="K2356" s="191">
        <v>6</v>
      </c>
      <c r="L2356" s="3">
        <v>2.7</v>
      </c>
      <c r="M2356" s="191">
        <v>19.399999999999999</v>
      </c>
      <c r="N2356" s="191">
        <v>12.2</v>
      </c>
      <c r="O2356" s="191">
        <v>12.2</v>
      </c>
    </row>
    <row r="2357" spans="2:15" ht="17.25" x14ac:dyDescent="0.35">
      <c r="B2357" s="172">
        <f t="shared" si="218"/>
        <v>2349</v>
      </c>
      <c r="C2357" s="173">
        <v>4</v>
      </c>
      <c r="D2357" s="173">
        <v>8</v>
      </c>
      <c r="E2357" s="174">
        <v>21</v>
      </c>
      <c r="F2357" s="3">
        <f t="shared" si="217"/>
        <v>41</v>
      </c>
      <c r="G2357" s="3">
        <f t="shared" si="219"/>
        <v>34.159999999999997</v>
      </c>
      <c r="H2357" s="3">
        <f t="shared" si="220"/>
        <v>62.06</v>
      </c>
      <c r="I2357" s="3">
        <f t="shared" si="221"/>
        <v>53.06</v>
      </c>
      <c r="J2357" s="3">
        <f t="shared" si="222"/>
        <v>50</v>
      </c>
      <c r="K2357" s="191">
        <v>5</v>
      </c>
      <c r="L2357" s="3">
        <v>1.2</v>
      </c>
      <c r="M2357" s="191">
        <v>16.7</v>
      </c>
      <c r="N2357" s="191">
        <v>11.7</v>
      </c>
      <c r="O2357" s="191">
        <v>10</v>
      </c>
    </row>
    <row r="2358" spans="2:15" ht="17.25" x14ac:dyDescent="0.35">
      <c r="B2358" s="172">
        <f t="shared" si="218"/>
        <v>2350</v>
      </c>
      <c r="C2358" s="173">
        <v>4</v>
      </c>
      <c r="D2358" s="173">
        <v>8</v>
      </c>
      <c r="E2358" s="174">
        <v>22</v>
      </c>
      <c r="F2358" s="3">
        <f t="shared" si="217"/>
        <v>41</v>
      </c>
      <c r="G2358" s="3">
        <f t="shared" si="219"/>
        <v>31.28</v>
      </c>
      <c r="H2358" s="3">
        <f t="shared" si="220"/>
        <v>62.06</v>
      </c>
      <c r="I2358" s="3">
        <f t="shared" si="221"/>
        <v>51.980000000000004</v>
      </c>
      <c r="J2358" s="3">
        <f t="shared" si="222"/>
        <v>51.08</v>
      </c>
      <c r="K2358" s="191">
        <v>5</v>
      </c>
      <c r="L2358" s="3">
        <v>-0.4</v>
      </c>
      <c r="M2358" s="191">
        <v>16.7</v>
      </c>
      <c r="N2358" s="191">
        <v>11.1</v>
      </c>
      <c r="O2358" s="191">
        <v>10.6</v>
      </c>
    </row>
    <row r="2359" spans="2:15" ht="17.25" x14ac:dyDescent="0.35">
      <c r="B2359" s="172">
        <f t="shared" si="218"/>
        <v>2351</v>
      </c>
      <c r="C2359" s="173">
        <v>4</v>
      </c>
      <c r="D2359" s="173">
        <v>8</v>
      </c>
      <c r="E2359" s="174">
        <v>23</v>
      </c>
      <c r="F2359" s="3">
        <f t="shared" si="217"/>
        <v>39.200000000000003</v>
      </c>
      <c r="G2359" s="3">
        <f t="shared" si="219"/>
        <v>29.48</v>
      </c>
      <c r="H2359" s="3">
        <f t="shared" si="220"/>
        <v>60.08</v>
      </c>
      <c r="I2359" s="3">
        <f t="shared" si="221"/>
        <v>50.900000000000006</v>
      </c>
      <c r="J2359" s="3">
        <f t="shared" si="222"/>
        <v>50</v>
      </c>
      <c r="K2359" s="191">
        <v>4</v>
      </c>
      <c r="L2359" s="3">
        <v>-1.4</v>
      </c>
      <c r="M2359" s="191">
        <v>15.6</v>
      </c>
      <c r="N2359" s="191">
        <v>10.5</v>
      </c>
      <c r="O2359" s="191">
        <v>10</v>
      </c>
    </row>
    <row r="2360" spans="2:15" ht="17.25" x14ac:dyDescent="0.35">
      <c r="B2360" s="172">
        <f t="shared" si="218"/>
        <v>2352</v>
      </c>
      <c r="C2360" s="173">
        <v>4</v>
      </c>
      <c r="D2360" s="173">
        <v>8</v>
      </c>
      <c r="E2360" s="174">
        <v>24</v>
      </c>
      <c r="F2360" s="3">
        <f t="shared" si="217"/>
        <v>39.200000000000003</v>
      </c>
      <c r="G2360" s="3">
        <f t="shared" si="219"/>
        <v>26.6</v>
      </c>
      <c r="H2360" s="3">
        <f t="shared" si="220"/>
        <v>57.92</v>
      </c>
      <c r="I2360" s="3">
        <f t="shared" si="221"/>
        <v>50</v>
      </c>
      <c r="J2360" s="3">
        <f t="shared" si="222"/>
        <v>48.92</v>
      </c>
      <c r="K2360" s="191">
        <v>4</v>
      </c>
      <c r="L2360" s="3">
        <v>-3</v>
      </c>
      <c r="M2360" s="191">
        <v>14.4</v>
      </c>
      <c r="N2360" s="191">
        <v>10</v>
      </c>
      <c r="O2360" s="191">
        <v>9.4</v>
      </c>
    </row>
    <row r="2361" spans="2:15" ht="17.25" x14ac:dyDescent="0.35">
      <c r="B2361" s="172">
        <f t="shared" si="218"/>
        <v>2353</v>
      </c>
      <c r="C2361" s="173">
        <v>4</v>
      </c>
      <c r="D2361" s="173">
        <v>9</v>
      </c>
      <c r="E2361" s="174">
        <v>1</v>
      </c>
      <c r="F2361" s="3">
        <f t="shared" si="217"/>
        <v>37.4</v>
      </c>
      <c r="G2361" s="3">
        <f t="shared" si="219"/>
        <v>26.060000000000002</v>
      </c>
      <c r="H2361" s="3">
        <f t="shared" si="220"/>
        <v>57.019999999999996</v>
      </c>
      <c r="I2361" s="3">
        <f t="shared" si="221"/>
        <v>48.92</v>
      </c>
      <c r="J2361" s="3">
        <f t="shared" si="222"/>
        <v>46.94</v>
      </c>
      <c r="K2361" s="191">
        <v>3</v>
      </c>
      <c r="L2361" s="3">
        <v>-3.3</v>
      </c>
      <c r="M2361" s="191">
        <v>13.9</v>
      </c>
      <c r="N2361" s="191">
        <v>9.4</v>
      </c>
      <c r="O2361" s="191">
        <v>8.3000000000000007</v>
      </c>
    </row>
    <row r="2362" spans="2:15" ht="17.25" x14ac:dyDescent="0.35">
      <c r="B2362" s="172">
        <f t="shared" si="218"/>
        <v>2354</v>
      </c>
      <c r="C2362" s="173">
        <v>4</v>
      </c>
      <c r="D2362" s="173">
        <v>9</v>
      </c>
      <c r="E2362" s="174">
        <v>2</v>
      </c>
      <c r="F2362" s="3">
        <f t="shared" si="217"/>
        <v>37.4</v>
      </c>
      <c r="G2362" s="3">
        <f t="shared" si="219"/>
        <v>26.24</v>
      </c>
      <c r="H2362" s="3">
        <f t="shared" si="220"/>
        <v>53.06</v>
      </c>
      <c r="I2362" s="3">
        <f t="shared" si="221"/>
        <v>49.28</v>
      </c>
      <c r="J2362" s="3">
        <f t="shared" si="222"/>
        <v>44.06</v>
      </c>
      <c r="K2362" s="191">
        <v>3</v>
      </c>
      <c r="L2362" s="3">
        <v>-3.2</v>
      </c>
      <c r="M2362" s="191">
        <v>11.7</v>
      </c>
      <c r="N2362" s="191">
        <v>9.6</v>
      </c>
      <c r="O2362" s="191">
        <v>6.7</v>
      </c>
    </row>
    <row r="2363" spans="2:15" ht="17.25" x14ac:dyDescent="0.35">
      <c r="B2363" s="172">
        <f t="shared" si="218"/>
        <v>2355</v>
      </c>
      <c r="C2363" s="173">
        <v>4</v>
      </c>
      <c r="D2363" s="173">
        <v>9</v>
      </c>
      <c r="E2363" s="174">
        <v>3</v>
      </c>
      <c r="F2363" s="3">
        <f t="shared" si="217"/>
        <v>39.200000000000003</v>
      </c>
      <c r="G2363" s="3">
        <f t="shared" si="219"/>
        <v>26.42</v>
      </c>
      <c r="H2363" s="3">
        <f t="shared" si="220"/>
        <v>51.980000000000004</v>
      </c>
      <c r="I2363" s="3">
        <f t="shared" si="221"/>
        <v>49.64</v>
      </c>
      <c r="J2363" s="3">
        <f t="shared" si="222"/>
        <v>42.980000000000004</v>
      </c>
      <c r="K2363" s="191">
        <v>4</v>
      </c>
      <c r="L2363" s="3">
        <v>-3.1</v>
      </c>
      <c r="M2363" s="191">
        <v>11.1</v>
      </c>
      <c r="N2363" s="191">
        <v>9.8000000000000007</v>
      </c>
      <c r="O2363" s="191">
        <v>6.1</v>
      </c>
    </row>
    <row r="2364" spans="2:15" ht="17.25" x14ac:dyDescent="0.35">
      <c r="B2364" s="172">
        <f t="shared" si="218"/>
        <v>2356</v>
      </c>
      <c r="C2364" s="173">
        <v>4</v>
      </c>
      <c r="D2364" s="173">
        <v>9</v>
      </c>
      <c r="E2364" s="174">
        <v>4</v>
      </c>
      <c r="F2364" s="3">
        <f t="shared" si="217"/>
        <v>39.200000000000003</v>
      </c>
      <c r="G2364" s="3">
        <f t="shared" si="219"/>
        <v>26.6</v>
      </c>
      <c r="H2364" s="3">
        <f t="shared" si="220"/>
        <v>51.08</v>
      </c>
      <c r="I2364" s="3">
        <f t="shared" si="221"/>
        <v>50</v>
      </c>
      <c r="J2364" s="3">
        <f t="shared" si="222"/>
        <v>39.92</v>
      </c>
      <c r="K2364" s="191">
        <v>4</v>
      </c>
      <c r="L2364" s="3">
        <v>-3</v>
      </c>
      <c r="M2364" s="191">
        <v>10.6</v>
      </c>
      <c r="N2364" s="191">
        <v>10</v>
      </c>
      <c r="O2364" s="191">
        <v>4.4000000000000004</v>
      </c>
    </row>
    <row r="2365" spans="2:15" ht="17.25" x14ac:dyDescent="0.35">
      <c r="B2365" s="172">
        <f t="shared" si="218"/>
        <v>2357</v>
      </c>
      <c r="C2365" s="173">
        <v>4</v>
      </c>
      <c r="D2365" s="173">
        <v>9</v>
      </c>
      <c r="E2365" s="174">
        <v>5</v>
      </c>
      <c r="F2365" s="3">
        <f t="shared" si="217"/>
        <v>39.200000000000003</v>
      </c>
      <c r="G2365" s="3">
        <f t="shared" si="219"/>
        <v>25.16</v>
      </c>
      <c r="H2365" s="3">
        <f t="shared" si="220"/>
        <v>51.08</v>
      </c>
      <c r="I2365" s="3">
        <f t="shared" si="221"/>
        <v>50.72</v>
      </c>
      <c r="J2365" s="3">
        <f t="shared" si="222"/>
        <v>41</v>
      </c>
      <c r="K2365" s="191">
        <v>4</v>
      </c>
      <c r="L2365" s="3">
        <v>-3.8</v>
      </c>
      <c r="M2365" s="191">
        <v>10.6</v>
      </c>
      <c r="N2365" s="191">
        <v>10.4</v>
      </c>
      <c r="O2365" s="191">
        <v>5</v>
      </c>
    </row>
    <row r="2366" spans="2:15" ht="17.25" x14ac:dyDescent="0.35">
      <c r="B2366" s="172">
        <f t="shared" si="218"/>
        <v>2358</v>
      </c>
      <c r="C2366" s="173">
        <v>4</v>
      </c>
      <c r="D2366" s="173">
        <v>9</v>
      </c>
      <c r="E2366" s="174">
        <v>6</v>
      </c>
      <c r="F2366" s="3">
        <f t="shared" si="217"/>
        <v>39.200000000000003</v>
      </c>
      <c r="G2366" s="3">
        <f t="shared" si="219"/>
        <v>24.8</v>
      </c>
      <c r="H2366" s="3">
        <f t="shared" si="220"/>
        <v>50</v>
      </c>
      <c r="I2366" s="3">
        <f t="shared" si="221"/>
        <v>51.26</v>
      </c>
      <c r="J2366" s="3">
        <f t="shared" si="222"/>
        <v>39.019999999999996</v>
      </c>
      <c r="K2366" s="191">
        <v>4</v>
      </c>
      <c r="L2366" s="3">
        <v>-4</v>
      </c>
      <c r="M2366" s="191">
        <v>10</v>
      </c>
      <c r="N2366" s="191">
        <v>10.7</v>
      </c>
      <c r="O2366" s="191">
        <v>3.9</v>
      </c>
    </row>
    <row r="2367" spans="2:15" ht="17.25" x14ac:dyDescent="0.35">
      <c r="B2367" s="172">
        <f t="shared" si="218"/>
        <v>2359</v>
      </c>
      <c r="C2367" s="173">
        <v>4</v>
      </c>
      <c r="D2367" s="173">
        <v>9</v>
      </c>
      <c r="E2367" s="174">
        <v>7</v>
      </c>
      <c r="F2367" s="3">
        <f t="shared" si="217"/>
        <v>42.8</v>
      </c>
      <c r="G2367" s="3">
        <f t="shared" si="219"/>
        <v>24.98</v>
      </c>
      <c r="H2367" s="3">
        <f t="shared" si="220"/>
        <v>57.92</v>
      </c>
      <c r="I2367" s="3">
        <f t="shared" si="221"/>
        <v>51.980000000000004</v>
      </c>
      <c r="J2367" s="3">
        <f t="shared" si="222"/>
        <v>42.08</v>
      </c>
      <c r="K2367" s="191">
        <v>6</v>
      </c>
      <c r="L2367" s="3">
        <v>-3.9</v>
      </c>
      <c r="M2367" s="191">
        <v>14.4</v>
      </c>
      <c r="N2367" s="191">
        <v>11.1</v>
      </c>
      <c r="O2367" s="191">
        <v>5.6</v>
      </c>
    </row>
    <row r="2368" spans="2:15" ht="17.25" x14ac:dyDescent="0.35">
      <c r="B2368" s="172">
        <f t="shared" si="218"/>
        <v>2360</v>
      </c>
      <c r="C2368" s="173">
        <v>4</v>
      </c>
      <c r="D2368" s="173">
        <v>9</v>
      </c>
      <c r="E2368" s="174">
        <v>8</v>
      </c>
      <c r="F2368" s="3">
        <f t="shared" si="217"/>
        <v>50</v>
      </c>
      <c r="G2368" s="3">
        <f t="shared" si="219"/>
        <v>30.2</v>
      </c>
      <c r="H2368" s="3">
        <f t="shared" si="220"/>
        <v>64.039999999999992</v>
      </c>
      <c r="I2368" s="3">
        <f t="shared" si="221"/>
        <v>54.32</v>
      </c>
      <c r="J2368" s="3">
        <f t="shared" si="222"/>
        <v>44.96</v>
      </c>
      <c r="K2368" s="191">
        <v>10</v>
      </c>
      <c r="L2368" s="3">
        <v>-1</v>
      </c>
      <c r="M2368" s="191">
        <v>17.8</v>
      </c>
      <c r="N2368" s="191">
        <v>12.4</v>
      </c>
      <c r="O2368" s="191">
        <v>7.2</v>
      </c>
    </row>
    <row r="2369" spans="2:15" ht="17.25" x14ac:dyDescent="0.35">
      <c r="B2369" s="172">
        <f t="shared" si="218"/>
        <v>2361</v>
      </c>
      <c r="C2369" s="173">
        <v>4</v>
      </c>
      <c r="D2369" s="173">
        <v>9</v>
      </c>
      <c r="E2369" s="174">
        <v>9</v>
      </c>
      <c r="F2369" s="3">
        <f t="shared" si="217"/>
        <v>51.8</v>
      </c>
      <c r="G2369" s="3">
        <f t="shared" si="219"/>
        <v>37.22</v>
      </c>
      <c r="H2369" s="3">
        <f t="shared" si="220"/>
        <v>66.92</v>
      </c>
      <c r="I2369" s="3">
        <f t="shared" si="221"/>
        <v>56.66</v>
      </c>
      <c r="J2369" s="3">
        <f t="shared" si="222"/>
        <v>48.92</v>
      </c>
      <c r="K2369" s="191">
        <v>11</v>
      </c>
      <c r="L2369" s="3">
        <v>2.9</v>
      </c>
      <c r="M2369" s="191">
        <v>19.399999999999999</v>
      </c>
      <c r="N2369" s="191">
        <v>13.7</v>
      </c>
      <c r="O2369" s="191">
        <v>9.4</v>
      </c>
    </row>
    <row r="2370" spans="2:15" ht="17.25" x14ac:dyDescent="0.35">
      <c r="B2370" s="172">
        <f t="shared" si="218"/>
        <v>2362</v>
      </c>
      <c r="C2370" s="173">
        <v>4</v>
      </c>
      <c r="D2370" s="173">
        <v>9</v>
      </c>
      <c r="E2370" s="174">
        <v>10</v>
      </c>
      <c r="F2370" s="3">
        <f t="shared" si="217"/>
        <v>55.400000000000006</v>
      </c>
      <c r="G2370" s="3">
        <f t="shared" si="219"/>
        <v>46.4</v>
      </c>
      <c r="H2370" s="3">
        <f t="shared" si="220"/>
        <v>71.960000000000008</v>
      </c>
      <c r="I2370" s="3">
        <f t="shared" si="221"/>
        <v>59</v>
      </c>
      <c r="J2370" s="3">
        <f t="shared" si="222"/>
        <v>51.980000000000004</v>
      </c>
      <c r="K2370" s="191">
        <v>13</v>
      </c>
      <c r="L2370" s="3">
        <v>8</v>
      </c>
      <c r="M2370" s="191">
        <v>22.2</v>
      </c>
      <c r="N2370" s="191">
        <v>15</v>
      </c>
      <c r="O2370" s="191">
        <v>11.1</v>
      </c>
    </row>
    <row r="2371" spans="2:15" ht="17.25" x14ac:dyDescent="0.35">
      <c r="B2371" s="172">
        <f t="shared" si="218"/>
        <v>2363</v>
      </c>
      <c r="C2371" s="173">
        <v>4</v>
      </c>
      <c r="D2371" s="173">
        <v>9</v>
      </c>
      <c r="E2371" s="174">
        <v>11</v>
      </c>
      <c r="F2371" s="3">
        <f t="shared" si="217"/>
        <v>60.8</v>
      </c>
      <c r="G2371" s="3">
        <f t="shared" si="219"/>
        <v>46.58</v>
      </c>
      <c r="H2371" s="3">
        <f t="shared" si="220"/>
        <v>73.039999999999992</v>
      </c>
      <c r="I2371" s="3">
        <f t="shared" si="221"/>
        <v>60.26</v>
      </c>
      <c r="J2371" s="3">
        <f t="shared" si="222"/>
        <v>55.94</v>
      </c>
      <c r="K2371" s="191">
        <v>16</v>
      </c>
      <c r="L2371" s="3">
        <v>8.1</v>
      </c>
      <c r="M2371" s="191">
        <v>22.8</v>
      </c>
      <c r="N2371" s="191">
        <v>15.7</v>
      </c>
      <c r="O2371" s="191">
        <v>13.3</v>
      </c>
    </row>
    <row r="2372" spans="2:15" ht="17.25" x14ac:dyDescent="0.35">
      <c r="B2372" s="172">
        <f t="shared" si="218"/>
        <v>2364</v>
      </c>
      <c r="C2372" s="173">
        <v>4</v>
      </c>
      <c r="D2372" s="173">
        <v>9</v>
      </c>
      <c r="E2372" s="174">
        <v>12</v>
      </c>
      <c r="F2372" s="3">
        <f t="shared" si="217"/>
        <v>60.8</v>
      </c>
      <c r="G2372" s="3">
        <f t="shared" si="219"/>
        <v>46.76</v>
      </c>
      <c r="H2372" s="3">
        <f t="shared" si="220"/>
        <v>75.02</v>
      </c>
      <c r="I2372" s="3">
        <f t="shared" si="221"/>
        <v>61.7</v>
      </c>
      <c r="J2372" s="3">
        <f t="shared" si="222"/>
        <v>60.08</v>
      </c>
      <c r="K2372" s="191">
        <v>16</v>
      </c>
      <c r="L2372" s="3">
        <v>8.1999999999999993</v>
      </c>
      <c r="M2372" s="191">
        <v>23.9</v>
      </c>
      <c r="N2372" s="191">
        <v>16.5</v>
      </c>
      <c r="O2372" s="191">
        <v>15.6</v>
      </c>
    </row>
    <row r="2373" spans="2:15" ht="17.25" x14ac:dyDescent="0.35">
      <c r="B2373" s="172">
        <f t="shared" si="218"/>
        <v>2365</v>
      </c>
      <c r="C2373" s="173">
        <v>4</v>
      </c>
      <c r="D2373" s="173">
        <v>9</v>
      </c>
      <c r="E2373" s="174">
        <v>13</v>
      </c>
      <c r="F2373" s="3">
        <f t="shared" si="217"/>
        <v>59</v>
      </c>
      <c r="G2373" s="3">
        <f t="shared" si="219"/>
        <v>46.04</v>
      </c>
      <c r="H2373" s="3">
        <f t="shared" si="220"/>
        <v>77</v>
      </c>
      <c r="I2373" s="3">
        <f t="shared" si="221"/>
        <v>62.96</v>
      </c>
      <c r="J2373" s="3">
        <f t="shared" si="222"/>
        <v>62.06</v>
      </c>
      <c r="K2373" s="191">
        <v>15</v>
      </c>
      <c r="L2373" s="3">
        <v>7.8</v>
      </c>
      <c r="M2373" s="191">
        <v>25</v>
      </c>
      <c r="N2373" s="191">
        <v>17.2</v>
      </c>
      <c r="O2373" s="191">
        <v>16.7</v>
      </c>
    </row>
    <row r="2374" spans="2:15" ht="17.25" x14ac:dyDescent="0.35">
      <c r="B2374" s="172">
        <f t="shared" si="218"/>
        <v>2366</v>
      </c>
      <c r="C2374" s="173">
        <v>4</v>
      </c>
      <c r="D2374" s="173">
        <v>9</v>
      </c>
      <c r="E2374" s="174">
        <v>14</v>
      </c>
      <c r="F2374" s="3">
        <f t="shared" si="217"/>
        <v>62.6</v>
      </c>
      <c r="G2374" s="3">
        <f t="shared" si="219"/>
        <v>42.980000000000004</v>
      </c>
      <c r="H2374" s="3">
        <f t="shared" si="220"/>
        <v>78.080000000000013</v>
      </c>
      <c r="I2374" s="3">
        <f t="shared" si="221"/>
        <v>61.7</v>
      </c>
      <c r="J2374" s="3">
        <f t="shared" si="222"/>
        <v>64.039999999999992</v>
      </c>
      <c r="K2374" s="191">
        <v>17</v>
      </c>
      <c r="L2374" s="3">
        <v>6.1</v>
      </c>
      <c r="M2374" s="191">
        <v>25.6</v>
      </c>
      <c r="N2374" s="191">
        <v>16.5</v>
      </c>
      <c r="O2374" s="191">
        <v>17.8</v>
      </c>
    </row>
    <row r="2375" spans="2:15" ht="17.25" x14ac:dyDescent="0.35">
      <c r="B2375" s="172">
        <f t="shared" si="218"/>
        <v>2367</v>
      </c>
      <c r="C2375" s="173">
        <v>4</v>
      </c>
      <c r="D2375" s="173">
        <v>9</v>
      </c>
      <c r="E2375" s="174">
        <v>15</v>
      </c>
      <c r="F2375" s="3">
        <f t="shared" si="217"/>
        <v>62.6</v>
      </c>
      <c r="G2375" s="3">
        <f t="shared" si="219"/>
        <v>42.26</v>
      </c>
      <c r="H2375" s="3">
        <f t="shared" si="220"/>
        <v>78.080000000000013</v>
      </c>
      <c r="I2375" s="3">
        <f t="shared" si="221"/>
        <v>60.26</v>
      </c>
      <c r="J2375" s="3">
        <f t="shared" si="222"/>
        <v>66.02</v>
      </c>
      <c r="K2375" s="191">
        <v>17</v>
      </c>
      <c r="L2375" s="3">
        <v>5.7</v>
      </c>
      <c r="M2375" s="191">
        <v>25.6</v>
      </c>
      <c r="N2375" s="191">
        <v>15.7</v>
      </c>
      <c r="O2375" s="191">
        <v>18.899999999999999</v>
      </c>
    </row>
    <row r="2376" spans="2:15" ht="17.25" x14ac:dyDescent="0.35">
      <c r="B2376" s="172">
        <f t="shared" si="218"/>
        <v>2368</v>
      </c>
      <c r="C2376" s="173">
        <v>4</v>
      </c>
      <c r="D2376" s="173">
        <v>9</v>
      </c>
      <c r="E2376" s="174">
        <v>16</v>
      </c>
      <c r="F2376" s="3">
        <f t="shared" si="217"/>
        <v>55.400000000000006</v>
      </c>
      <c r="G2376" s="3">
        <f t="shared" si="219"/>
        <v>39.380000000000003</v>
      </c>
      <c r="H2376" s="3">
        <f t="shared" si="220"/>
        <v>78.98</v>
      </c>
      <c r="I2376" s="3">
        <f t="shared" si="221"/>
        <v>59</v>
      </c>
      <c r="J2376" s="3">
        <f t="shared" si="222"/>
        <v>66.02</v>
      </c>
      <c r="K2376" s="191">
        <v>13</v>
      </c>
      <c r="L2376" s="3">
        <v>4.0999999999999996</v>
      </c>
      <c r="M2376" s="191">
        <v>26.1</v>
      </c>
      <c r="N2376" s="191">
        <v>15</v>
      </c>
      <c r="O2376" s="191">
        <v>18.899999999999999</v>
      </c>
    </row>
    <row r="2377" spans="2:15" ht="17.25" x14ac:dyDescent="0.35">
      <c r="B2377" s="172">
        <f t="shared" si="218"/>
        <v>2369</v>
      </c>
      <c r="C2377" s="173">
        <v>4</v>
      </c>
      <c r="D2377" s="173">
        <v>9</v>
      </c>
      <c r="E2377" s="174">
        <v>17</v>
      </c>
      <c r="F2377" s="3">
        <f t="shared" si="217"/>
        <v>53.6</v>
      </c>
      <c r="G2377" s="3">
        <f t="shared" si="219"/>
        <v>35.6</v>
      </c>
      <c r="H2377" s="3">
        <f t="shared" si="220"/>
        <v>78.080000000000013</v>
      </c>
      <c r="I2377" s="3">
        <f t="shared" si="221"/>
        <v>56.3</v>
      </c>
      <c r="J2377" s="3">
        <f t="shared" si="222"/>
        <v>66.02</v>
      </c>
      <c r="K2377" s="191">
        <v>12</v>
      </c>
      <c r="L2377" s="3">
        <v>2</v>
      </c>
      <c r="M2377" s="191">
        <v>25.6</v>
      </c>
      <c r="N2377" s="191">
        <v>13.5</v>
      </c>
      <c r="O2377" s="191">
        <v>18.899999999999999</v>
      </c>
    </row>
    <row r="2378" spans="2:15" ht="17.25" x14ac:dyDescent="0.35">
      <c r="B2378" s="172">
        <f t="shared" si="218"/>
        <v>2370</v>
      </c>
      <c r="C2378" s="173">
        <v>4</v>
      </c>
      <c r="D2378" s="173">
        <v>9</v>
      </c>
      <c r="E2378" s="174">
        <v>18</v>
      </c>
      <c r="F2378" s="3">
        <f t="shared" ref="F2378:F2441" si="223">(9/5)*K2378+32</f>
        <v>46.4</v>
      </c>
      <c r="G2378" s="3">
        <f t="shared" si="219"/>
        <v>30.74</v>
      </c>
      <c r="H2378" s="3">
        <f t="shared" si="220"/>
        <v>77</v>
      </c>
      <c r="I2378" s="3">
        <f t="shared" si="221"/>
        <v>53.78</v>
      </c>
      <c r="J2378" s="3">
        <f t="shared" si="222"/>
        <v>64.94</v>
      </c>
      <c r="K2378" s="191">
        <v>8</v>
      </c>
      <c r="L2378" s="3">
        <v>-0.7</v>
      </c>
      <c r="M2378" s="191">
        <v>25</v>
      </c>
      <c r="N2378" s="191">
        <v>12.1</v>
      </c>
      <c r="O2378" s="191">
        <v>18.3</v>
      </c>
    </row>
    <row r="2379" spans="2:15" ht="17.25" x14ac:dyDescent="0.35">
      <c r="B2379" s="172">
        <f t="shared" ref="B2379:B2442" si="224">B2378+1</f>
        <v>2371</v>
      </c>
      <c r="C2379" s="173">
        <v>4</v>
      </c>
      <c r="D2379" s="173">
        <v>9</v>
      </c>
      <c r="E2379" s="174">
        <v>19</v>
      </c>
      <c r="F2379" s="3">
        <f t="shared" si="223"/>
        <v>44.6</v>
      </c>
      <c r="G2379" s="3">
        <f t="shared" si="219"/>
        <v>27.86</v>
      </c>
      <c r="H2379" s="3">
        <f t="shared" si="220"/>
        <v>73.94</v>
      </c>
      <c r="I2379" s="3">
        <f t="shared" si="221"/>
        <v>51.08</v>
      </c>
      <c r="J2379" s="3">
        <f t="shared" si="222"/>
        <v>60.980000000000004</v>
      </c>
      <c r="K2379" s="191">
        <v>7</v>
      </c>
      <c r="L2379" s="3">
        <v>-2.2999999999999998</v>
      </c>
      <c r="M2379" s="191">
        <v>23.3</v>
      </c>
      <c r="N2379" s="191">
        <v>10.6</v>
      </c>
      <c r="O2379" s="191">
        <v>16.100000000000001</v>
      </c>
    </row>
    <row r="2380" spans="2:15" ht="17.25" x14ac:dyDescent="0.35">
      <c r="B2380" s="172">
        <f t="shared" si="224"/>
        <v>2372</v>
      </c>
      <c r="C2380" s="173">
        <v>4</v>
      </c>
      <c r="D2380" s="173">
        <v>9</v>
      </c>
      <c r="E2380" s="174">
        <v>20</v>
      </c>
      <c r="F2380" s="3">
        <f t="shared" si="223"/>
        <v>42.8</v>
      </c>
      <c r="G2380" s="3">
        <f t="shared" si="219"/>
        <v>26.060000000000002</v>
      </c>
      <c r="H2380" s="3">
        <f t="shared" si="220"/>
        <v>69.080000000000013</v>
      </c>
      <c r="I2380" s="3">
        <f t="shared" si="221"/>
        <v>48.74</v>
      </c>
      <c r="J2380" s="3">
        <f t="shared" si="222"/>
        <v>57.019999999999996</v>
      </c>
      <c r="K2380" s="191">
        <v>6</v>
      </c>
      <c r="L2380" s="3">
        <v>-3.3</v>
      </c>
      <c r="M2380" s="191">
        <v>20.6</v>
      </c>
      <c r="N2380" s="191">
        <v>9.3000000000000007</v>
      </c>
      <c r="O2380" s="191">
        <v>13.9</v>
      </c>
    </row>
    <row r="2381" spans="2:15" ht="17.25" x14ac:dyDescent="0.35">
      <c r="B2381" s="172">
        <f t="shared" si="224"/>
        <v>2373</v>
      </c>
      <c r="C2381" s="173">
        <v>4</v>
      </c>
      <c r="D2381" s="173">
        <v>9</v>
      </c>
      <c r="E2381" s="174">
        <v>21</v>
      </c>
      <c r="F2381" s="3">
        <f t="shared" si="223"/>
        <v>37.4</v>
      </c>
      <c r="G2381" s="3">
        <f t="shared" si="219"/>
        <v>21.2</v>
      </c>
      <c r="H2381" s="3">
        <f t="shared" si="220"/>
        <v>66.92</v>
      </c>
      <c r="I2381" s="3">
        <f t="shared" si="221"/>
        <v>46.4</v>
      </c>
      <c r="J2381" s="3">
        <f t="shared" si="222"/>
        <v>55.040000000000006</v>
      </c>
      <c r="K2381" s="191">
        <v>3</v>
      </c>
      <c r="L2381" s="3">
        <v>-6</v>
      </c>
      <c r="M2381" s="191">
        <v>19.399999999999999</v>
      </c>
      <c r="N2381" s="191">
        <v>8</v>
      </c>
      <c r="O2381" s="191">
        <v>12.8</v>
      </c>
    </row>
    <row r="2382" spans="2:15" ht="17.25" x14ac:dyDescent="0.35">
      <c r="B2382" s="172">
        <f t="shared" si="224"/>
        <v>2374</v>
      </c>
      <c r="C2382" s="173">
        <v>4</v>
      </c>
      <c r="D2382" s="173">
        <v>9</v>
      </c>
      <c r="E2382" s="174">
        <v>22</v>
      </c>
      <c r="F2382" s="3">
        <f t="shared" si="223"/>
        <v>37.4</v>
      </c>
      <c r="G2382" s="3">
        <f t="shared" si="219"/>
        <v>20.84</v>
      </c>
      <c r="H2382" s="3">
        <f t="shared" si="220"/>
        <v>66.02</v>
      </c>
      <c r="I2382" s="3">
        <f t="shared" si="221"/>
        <v>44.06</v>
      </c>
      <c r="J2382" s="3">
        <f t="shared" si="222"/>
        <v>55.040000000000006</v>
      </c>
      <c r="K2382" s="191">
        <v>3</v>
      </c>
      <c r="L2382" s="3">
        <v>-6.2</v>
      </c>
      <c r="M2382" s="191">
        <v>18.899999999999999</v>
      </c>
      <c r="N2382" s="191">
        <v>6.7</v>
      </c>
      <c r="O2382" s="191">
        <v>12.8</v>
      </c>
    </row>
    <row r="2383" spans="2:15" ht="17.25" x14ac:dyDescent="0.35">
      <c r="B2383" s="172">
        <f t="shared" si="224"/>
        <v>2375</v>
      </c>
      <c r="C2383" s="173">
        <v>4</v>
      </c>
      <c r="D2383" s="173">
        <v>9</v>
      </c>
      <c r="E2383" s="174">
        <v>23</v>
      </c>
      <c r="F2383" s="3">
        <f t="shared" si="223"/>
        <v>41</v>
      </c>
      <c r="G2383" s="3">
        <f t="shared" si="219"/>
        <v>20.479999999999997</v>
      </c>
      <c r="H2383" s="3">
        <f t="shared" si="220"/>
        <v>62.06</v>
      </c>
      <c r="I2383" s="3">
        <f t="shared" si="221"/>
        <v>41</v>
      </c>
      <c r="J2383" s="3">
        <f t="shared" si="222"/>
        <v>51.980000000000004</v>
      </c>
      <c r="K2383" s="191">
        <v>5</v>
      </c>
      <c r="L2383" s="3">
        <v>-6.4</v>
      </c>
      <c r="M2383" s="191">
        <v>16.7</v>
      </c>
      <c r="N2383" s="191">
        <v>5</v>
      </c>
      <c r="O2383" s="191">
        <v>11.1</v>
      </c>
    </row>
    <row r="2384" spans="2:15" ht="17.25" x14ac:dyDescent="0.35">
      <c r="B2384" s="172">
        <f t="shared" si="224"/>
        <v>2376</v>
      </c>
      <c r="C2384" s="173">
        <v>4</v>
      </c>
      <c r="D2384" s="173">
        <v>9</v>
      </c>
      <c r="E2384" s="174">
        <v>24</v>
      </c>
      <c r="F2384" s="3">
        <f t="shared" si="223"/>
        <v>39.200000000000003</v>
      </c>
      <c r="G2384" s="3">
        <f t="shared" si="219"/>
        <v>20.12</v>
      </c>
      <c r="H2384" s="3">
        <f t="shared" si="220"/>
        <v>60.08</v>
      </c>
      <c r="I2384" s="3">
        <f t="shared" si="221"/>
        <v>38.119999999999997</v>
      </c>
      <c r="J2384" s="3">
        <f t="shared" si="222"/>
        <v>48.92</v>
      </c>
      <c r="K2384" s="191">
        <v>4</v>
      </c>
      <c r="L2384" s="3">
        <v>-6.6</v>
      </c>
      <c r="M2384" s="191">
        <v>15.6</v>
      </c>
      <c r="N2384" s="191">
        <v>3.4</v>
      </c>
      <c r="O2384" s="191">
        <v>9.4</v>
      </c>
    </row>
    <row r="2385" spans="2:15" ht="17.25" x14ac:dyDescent="0.35">
      <c r="B2385" s="172">
        <f t="shared" si="224"/>
        <v>2377</v>
      </c>
      <c r="C2385" s="173">
        <v>4</v>
      </c>
      <c r="D2385" s="173">
        <v>10</v>
      </c>
      <c r="E2385" s="174">
        <v>1</v>
      </c>
      <c r="F2385" s="3">
        <f t="shared" si="223"/>
        <v>37.4</v>
      </c>
      <c r="G2385" s="3">
        <f t="shared" si="219"/>
        <v>19.759999999999998</v>
      </c>
      <c r="H2385" s="3">
        <f t="shared" si="220"/>
        <v>60.980000000000004</v>
      </c>
      <c r="I2385" s="3">
        <f t="shared" si="221"/>
        <v>35.06</v>
      </c>
      <c r="J2385" s="3">
        <f t="shared" si="222"/>
        <v>48.92</v>
      </c>
      <c r="K2385" s="191">
        <v>3</v>
      </c>
      <c r="L2385" s="3">
        <v>-6.8</v>
      </c>
      <c r="M2385" s="191">
        <v>16.100000000000001</v>
      </c>
      <c r="N2385" s="191">
        <v>1.7</v>
      </c>
      <c r="O2385" s="191">
        <v>9.4</v>
      </c>
    </row>
    <row r="2386" spans="2:15" ht="17.25" x14ac:dyDescent="0.35">
      <c r="B2386" s="172">
        <f t="shared" si="224"/>
        <v>2378</v>
      </c>
      <c r="C2386" s="173">
        <v>4</v>
      </c>
      <c r="D2386" s="173">
        <v>10</v>
      </c>
      <c r="E2386" s="174">
        <v>2</v>
      </c>
      <c r="F2386" s="3">
        <f t="shared" si="223"/>
        <v>37.4</v>
      </c>
      <c r="G2386" s="3">
        <f t="shared" si="219"/>
        <v>19.399999999999999</v>
      </c>
      <c r="H2386" s="3">
        <f t="shared" si="220"/>
        <v>60.980000000000004</v>
      </c>
      <c r="I2386" s="3">
        <f t="shared" si="221"/>
        <v>33.44</v>
      </c>
      <c r="J2386" s="3">
        <f t="shared" si="222"/>
        <v>48.019999999999996</v>
      </c>
      <c r="K2386" s="191">
        <v>3</v>
      </c>
      <c r="L2386" s="3">
        <v>-7</v>
      </c>
      <c r="M2386" s="191">
        <v>16.100000000000001</v>
      </c>
      <c r="N2386" s="191">
        <v>0.8</v>
      </c>
      <c r="O2386" s="191">
        <v>8.9</v>
      </c>
    </row>
    <row r="2387" spans="2:15" ht="17.25" x14ac:dyDescent="0.35">
      <c r="B2387" s="172">
        <f t="shared" si="224"/>
        <v>2379</v>
      </c>
      <c r="C2387" s="173">
        <v>4</v>
      </c>
      <c r="D2387" s="173">
        <v>10</v>
      </c>
      <c r="E2387" s="174">
        <v>3</v>
      </c>
      <c r="F2387" s="3">
        <f t="shared" si="223"/>
        <v>37.4</v>
      </c>
      <c r="G2387" s="3">
        <f t="shared" si="219"/>
        <v>19.04</v>
      </c>
      <c r="H2387" s="3">
        <f t="shared" si="220"/>
        <v>57.019999999999996</v>
      </c>
      <c r="I2387" s="3">
        <f t="shared" si="221"/>
        <v>31.64</v>
      </c>
      <c r="J2387" s="3">
        <f t="shared" si="222"/>
        <v>46.04</v>
      </c>
      <c r="K2387" s="191">
        <v>3</v>
      </c>
      <c r="L2387" s="3">
        <v>-7.2</v>
      </c>
      <c r="M2387" s="191">
        <v>13.9</v>
      </c>
      <c r="N2387" s="191">
        <v>-0.2</v>
      </c>
      <c r="O2387" s="191">
        <v>7.8</v>
      </c>
    </row>
    <row r="2388" spans="2:15" ht="17.25" x14ac:dyDescent="0.35">
      <c r="B2388" s="172">
        <f t="shared" si="224"/>
        <v>2380</v>
      </c>
      <c r="C2388" s="173">
        <v>4</v>
      </c>
      <c r="D2388" s="173">
        <v>10</v>
      </c>
      <c r="E2388" s="174">
        <v>4</v>
      </c>
      <c r="F2388" s="3">
        <f t="shared" si="223"/>
        <v>37.4</v>
      </c>
      <c r="G2388" s="3">
        <f t="shared" si="219"/>
        <v>18.68</v>
      </c>
      <c r="H2388" s="3">
        <f t="shared" si="220"/>
        <v>59</v>
      </c>
      <c r="I2388" s="3">
        <f t="shared" si="221"/>
        <v>30.02</v>
      </c>
      <c r="J2388" s="3">
        <f t="shared" si="222"/>
        <v>46.94</v>
      </c>
      <c r="K2388" s="191">
        <v>3</v>
      </c>
      <c r="L2388" s="3">
        <v>-7.4</v>
      </c>
      <c r="M2388" s="191">
        <v>15</v>
      </c>
      <c r="N2388" s="191">
        <v>-1.1000000000000001</v>
      </c>
      <c r="O2388" s="191">
        <v>8.3000000000000007</v>
      </c>
    </row>
    <row r="2389" spans="2:15" ht="17.25" x14ac:dyDescent="0.35">
      <c r="B2389" s="172">
        <f t="shared" si="224"/>
        <v>2381</v>
      </c>
      <c r="C2389" s="173">
        <v>4</v>
      </c>
      <c r="D2389" s="173">
        <v>10</v>
      </c>
      <c r="E2389" s="174">
        <v>5</v>
      </c>
      <c r="F2389" s="3">
        <f t="shared" si="223"/>
        <v>35.6</v>
      </c>
      <c r="G2389" s="3">
        <f t="shared" si="219"/>
        <v>18.32</v>
      </c>
      <c r="H2389" s="3">
        <f t="shared" si="220"/>
        <v>57.019999999999996</v>
      </c>
      <c r="I2389" s="3">
        <f t="shared" si="221"/>
        <v>32</v>
      </c>
      <c r="J2389" s="3">
        <f t="shared" si="222"/>
        <v>46.04</v>
      </c>
      <c r="K2389" s="191">
        <v>2</v>
      </c>
      <c r="L2389" s="3">
        <v>-7.6</v>
      </c>
      <c r="M2389" s="191">
        <v>13.9</v>
      </c>
      <c r="N2389" s="191">
        <v>0</v>
      </c>
      <c r="O2389" s="191">
        <v>7.8</v>
      </c>
    </row>
    <row r="2390" spans="2:15" ht="17.25" x14ac:dyDescent="0.35">
      <c r="B2390" s="172">
        <f t="shared" si="224"/>
        <v>2382</v>
      </c>
      <c r="C2390" s="173">
        <v>4</v>
      </c>
      <c r="D2390" s="173">
        <v>10</v>
      </c>
      <c r="E2390" s="174">
        <v>6</v>
      </c>
      <c r="F2390" s="3">
        <f t="shared" si="223"/>
        <v>37.4</v>
      </c>
      <c r="G2390" s="3">
        <f t="shared" si="219"/>
        <v>17.96</v>
      </c>
      <c r="H2390" s="3">
        <f t="shared" si="220"/>
        <v>57.92</v>
      </c>
      <c r="I2390" s="3">
        <f t="shared" si="221"/>
        <v>33.979999999999997</v>
      </c>
      <c r="J2390" s="3">
        <f t="shared" si="222"/>
        <v>46.04</v>
      </c>
      <c r="K2390" s="191">
        <v>3</v>
      </c>
      <c r="L2390" s="3">
        <v>-7.8</v>
      </c>
      <c r="M2390" s="191">
        <v>14.4</v>
      </c>
      <c r="N2390" s="191">
        <v>1.1000000000000001</v>
      </c>
      <c r="O2390" s="191">
        <v>7.8</v>
      </c>
    </row>
    <row r="2391" spans="2:15" ht="17.25" x14ac:dyDescent="0.35">
      <c r="B2391" s="172">
        <f t="shared" si="224"/>
        <v>2383</v>
      </c>
      <c r="C2391" s="173">
        <v>4</v>
      </c>
      <c r="D2391" s="173">
        <v>10</v>
      </c>
      <c r="E2391" s="174">
        <v>7</v>
      </c>
      <c r="F2391" s="3">
        <f t="shared" si="223"/>
        <v>39.200000000000003</v>
      </c>
      <c r="G2391" s="3">
        <f t="shared" si="219"/>
        <v>17.600000000000001</v>
      </c>
      <c r="H2391" s="3">
        <f t="shared" si="220"/>
        <v>60.980000000000004</v>
      </c>
      <c r="I2391" s="3">
        <f t="shared" si="221"/>
        <v>35.96</v>
      </c>
      <c r="J2391" s="3">
        <f t="shared" si="222"/>
        <v>46.94</v>
      </c>
      <c r="K2391" s="191">
        <v>4</v>
      </c>
      <c r="L2391" s="3">
        <v>-8</v>
      </c>
      <c r="M2391" s="191">
        <v>16.100000000000001</v>
      </c>
      <c r="N2391" s="191">
        <v>2.2000000000000002</v>
      </c>
      <c r="O2391" s="191">
        <v>8.3000000000000007</v>
      </c>
    </row>
    <row r="2392" spans="2:15" ht="17.25" x14ac:dyDescent="0.35">
      <c r="B2392" s="172">
        <f t="shared" si="224"/>
        <v>2384</v>
      </c>
      <c r="C2392" s="173">
        <v>4</v>
      </c>
      <c r="D2392" s="173">
        <v>10</v>
      </c>
      <c r="E2392" s="174">
        <v>8</v>
      </c>
      <c r="F2392" s="3">
        <f t="shared" si="223"/>
        <v>42.8</v>
      </c>
      <c r="G2392" s="3">
        <f t="shared" si="219"/>
        <v>17.600000000000001</v>
      </c>
      <c r="H2392" s="3">
        <f t="shared" si="220"/>
        <v>64.039999999999992</v>
      </c>
      <c r="I2392" s="3">
        <f t="shared" si="221"/>
        <v>41.36</v>
      </c>
      <c r="J2392" s="3">
        <f t="shared" si="222"/>
        <v>50</v>
      </c>
      <c r="K2392" s="191">
        <v>6</v>
      </c>
      <c r="L2392" s="3">
        <v>-8</v>
      </c>
      <c r="M2392" s="191">
        <v>17.8</v>
      </c>
      <c r="N2392" s="191">
        <v>5.2</v>
      </c>
      <c r="O2392" s="191">
        <v>10</v>
      </c>
    </row>
    <row r="2393" spans="2:15" ht="17.25" x14ac:dyDescent="0.35">
      <c r="B2393" s="172">
        <f t="shared" si="224"/>
        <v>2385</v>
      </c>
      <c r="C2393" s="173">
        <v>4</v>
      </c>
      <c r="D2393" s="173">
        <v>10</v>
      </c>
      <c r="E2393" s="174">
        <v>9</v>
      </c>
      <c r="F2393" s="3">
        <f t="shared" si="223"/>
        <v>42.8</v>
      </c>
      <c r="G2393" s="3">
        <f t="shared" ref="G2393:G2456" si="225">(9/5)*L2393+32</f>
        <v>17.420000000000002</v>
      </c>
      <c r="H2393" s="3">
        <f t="shared" ref="H2393:H2456" si="226">(9/5)*M2393+32</f>
        <v>66.02</v>
      </c>
      <c r="I2393" s="3">
        <f t="shared" ref="I2393:I2456" si="227">(9/5)*N2393+32</f>
        <v>46.58</v>
      </c>
      <c r="J2393" s="3">
        <f t="shared" ref="J2393:J2456" si="228">(9/5)*O2393+32</f>
        <v>53.96</v>
      </c>
      <c r="K2393" s="191">
        <v>6</v>
      </c>
      <c r="L2393" s="3">
        <v>-8.1</v>
      </c>
      <c r="M2393" s="191">
        <v>18.899999999999999</v>
      </c>
      <c r="N2393" s="191">
        <v>8.1</v>
      </c>
      <c r="O2393" s="191">
        <v>12.2</v>
      </c>
    </row>
    <row r="2394" spans="2:15" ht="17.25" x14ac:dyDescent="0.35">
      <c r="B2394" s="172">
        <f t="shared" si="224"/>
        <v>2386</v>
      </c>
      <c r="C2394" s="173">
        <v>4</v>
      </c>
      <c r="D2394" s="173">
        <v>10</v>
      </c>
      <c r="E2394" s="174">
        <v>10</v>
      </c>
      <c r="F2394" s="3">
        <f t="shared" si="223"/>
        <v>44.6</v>
      </c>
      <c r="G2394" s="3">
        <f t="shared" si="225"/>
        <v>19.399999999999999</v>
      </c>
      <c r="H2394" s="3">
        <f t="shared" si="226"/>
        <v>69.98</v>
      </c>
      <c r="I2394" s="3">
        <f t="shared" si="227"/>
        <v>51.980000000000004</v>
      </c>
      <c r="J2394" s="3">
        <f t="shared" si="228"/>
        <v>59</v>
      </c>
      <c r="K2394" s="191">
        <v>7</v>
      </c>
      <c r="L2394" s="3">
        <v>-7</v>
      </c>
      <c r="M2394" s="191">
        <v>21.1</v>
      </c>
      <c r="N2394" s="191">
        <v>11.1</v>
      </c>
      <c r="O2394" s="191">
        <v>15</v>
      </c>
    </row>
    <row r="2395" spans="2:15" ht="17.25" x14ac:dyDescent="0.35">
      <c r="B2395" s="172">
        <f t="shared" si="224"/>
        <v>2387</v>
      </c>
      <c r="C2395" s="173">
        <v>4</v>
      </c>
      <c r="D2395" s="173">
        <v>10</v>
      </c>
      <c r="E2395" s="174">
        <v>11</v>
      </c>
      <c r="F2395" s="3">
        <f t="shared" si="223"/>
        <v>44.6</v>
      </c>
      <c r="G2395" s="3">
        <f t="shared" si="225"/>
        <v>19.399999999999999</v>
      </c>
      <c r="H2395" s="3">
        <f t="shared" si="226"/>
        <v>71.960000000000008</v>
      </c>
      <c r="I2395" s="3">
        <f t="shared" si="227"/>
        <v>55.400000000000006</v>
      </c>
      <c r="J2395" s="3">
        <f t="shared" si="228"/>
        <v>62.06</v>
      </c>
      <c r="K2395" s="191">
        <v>7</v>
      </c>
      <c r="L2395" s="3">
        <v>-7</v>
      </c>
      <c r="M2395" s="191">
        <v>22.2</v>
      </c>
      <c r="N2395" s="191">
        <v>13</v>
      </c>
      <c r="O2395" s="191">
        <v>16.7</v>
      </c>
    </row>
    <row r="2396" spans="2:15" ht="17.25" x14ac:dyDescent="0.35">
      <c r="B2396" s="172">
        <f t="shared" si="224"/>
        <v>2388</v>
      </c>
      <c r="C2396" s="173">
        <v>4</v>
      </c>
      <c r="D2396" s="173">
        <v>10</v>
      </c>
      <c r="E2396" s="174">
        <v>12</v>
      </c>
      <c r="F2396" s="3">
        <f t="shared" si="223"/>
        <v>48.2</v>
      </c>
      <c r="G2396" s="3">
        <f t="shared" si="225"/>
        <v>19.22</v>
      </c>
      <c r="H2396" s="3">
        <f t="shared" si="226"/>
        <v>73.94</v>
      </c>
      <c r="I2396" s="3">
        <f t="shared" si="227"/>
        <v>58.64</v>
      </c>
      <c r="J2396" s="3">
        <f t="shared" si="228"/>
        <v>66.02</v>
      </c>
      <c r="K2396" s="191">
        <v>9</v>
      </c>
      <c r="L2396" s="3">
        <v>-7.1</v>
      </c>
      <c r="M2396" s="191">
        <v>23.3</v>
      </c>
      <c r="N2396" s="191">
        <v>14.8</v>
      </c>
      <c r="O2396" s="191">
        <v>18.899999999999999</v>
      </c>
    </row>
    <row r="2397" spans="2:15" ht="17.25" x14ac:dyDescent="0.35">
      <c r="B2397" s="172">
        <f t="shared" si="224"/>
        <v>2389</v>
      </c>
      <c r="C2397" s="173">
        <v>4</v>
      </c>
      <c r="D2397" s="173">
        <v>10</v>
      </c>
      <c r="E2397" s="174">
        <v>13</v>
      </c>
      <c r="F2397" s="3">
        <f t="shared" si="223"/>
        <v>51.8</v>
      </c>
      <c r="G2397" s="3">
        <f t="shared" si="225"/>
        <v>20.12</v>
      </c>
      <c r="H2397" s="3">
        <f t="shared" si="226"/>
        <v>75.92</v>
      </c>
      <c r="I2397" s="3">
        <f t="shared" si="227"/>
        <v>62.06</v>
      </c>
      <c r="J2397" s="3">
        <f t="shared" si="228"/>
        <v>69.080000000000013</v>
      </c>
      <c r="K2397" s="191">
        <v>11</v>
      </c>
      <c r="L2397" s="3">
        <v>-6.6</v>
      </c>
      <c r="M2397" s="191">
        <v>24.4</v>
      </c>
      <c r="N2397" s="191">
        <v>16.7</v>
      </c>
      <c r="O2397" s="191">
        <v>20.6</v>
      </c>
    </row>
    <row r="2398" spans="2:15" ht="17.25" x14ac:dyDescent="0.35">
      <c r="B2398" s="172">
        <f t="shared" si="224"/>
        <v>2390</v>
      </c>
      <c r="C2398" s="173">
        <v>4</v>
      </c>
      <c r="D2398" s="173">
        <v>10</v>
      </c>
      <c r="E2398" s="174">
        <v>14</v>
      </c>
      <c r="F2398" s="3">
        <f t="shared" si="223"/>
        <v>50</v>
      </c>
      <c r="G2398" s="3">
        <f t="shared" si="225"/>
        <v>19.939999999999998</v>
      </c>
      <c r="H2398" s="3">
        <f t="shared" si="226"/>
        <v>78.98</v>
      </c>
      <c r="I2398" s="3">
        <f t="shared" si="227"/>
        <v>62.06</v>
      </c>
      <c r="J2398" s="3">
        <f t="shared" si="228"/>
        <v>69.98</v>
      </c>
      <c r="K2398" s="191">
        <v>10</v>
      </c>
      <c r="L2398" s="3">
        <v>-6.7</v>
      </c>
      <c r="M2398" s="191">
        <v>26.1</v>
      </c>
      <c r="N2398" s="191">
        <v>16.7</v>
      </c>
      <c r="O2398" s="191">
        <v>21.1</v>
      </c>
    </row>
    <row r="2399" spans="2:15" ht="17.25" x14ac:dyDescent="0.35">
      <c r="B2399" s="172">
        <f t="shared" si="224"/>
        <v>2391</v>
      </c>
      <c r="C2399" s="173">
        <v>4</v>
      </c>
      <c r="D2399" s="173">
        <v>10</v>
      </c>
      <c r="E2399" s="174">
        <v>15</v>
      </c>
      <c r="F2399" s="3">
        <f t="shared" si="223"/>
        <v>50</v>
      </c>
      <c r="G2399" s="3">
        <f t="shared" si="225"/>
        <v>21.02</v>
      </c>
      <c r="H2399" s="3">
        <f t="shared" si="226"/>
        <v>78.98</v>
      </c>
      <c r="I2399" s="3">
        <f t="shared" si="227"/>
        <v>62.06</v>
      </c>
      <c r="J2399" s="3">
        <f t="shared" si="228"/>
        <v>71.06</v>
      </c>
      <c r="K2399" s="191">
        <v>10</v>
      </c>
      <c r="L2399" s="3">
        <v>-6.1</v>
      </c>
      <c r="M2399" s="191">
        <v>26.1</v>
      </c>
      <c r="N2399" s="191">
        <v>16.7</v>
      </c>
      <c r="O2399" s="191">
        <v>21.7</v>
      </c>
    </row>
    <row r="2400" spans="2:15" ht="17.25" x14ac:dyDescent="0.35">
      <c r="B2400" s="172">
        <f t="shared" si="224"/>
        <v>2392</v>
      </c>
      <c r="C2400" s="173">
        <v>4</v>
      </c>
      <c r="D2400" s="173">
        <v>10</v>
      </c>
      <c r="E2400" s="174">
        <v>16</v>
      </c>
      <c r="F2400" s="3">
        <f t="shared" si="223"/>
        <v>51.8</v>
      </c>
      <c r="G2400" s="3">
        <f t="shared" si="225"/>
        <v>19.939999999999998</v>
      </c>
      <c r="H2400" s="3">
        <f t="shared" si="226"/>
        <v>78.98</v>
      </c>
      <c r="I2400" s="3">
        <f t="shared" si="227"/>
        <v>62.06</v>
      </c>
      <c r="J2400" s="3">
        <f t="shared" si="228"/>
        <v>71.06</v>
      </c>
      <c r="K2400" s="191">
        <v>11</v>
      </c>
      <c r="L2400" s="3">
        <v>-6.7</v>
      </c>
      <c r="M2400" s="191">
        <v>26.1</v>
      </c>
      <c r="N2400" s="191">
        <v>16.7</v>
      </c>
      <c r="O2400" s="191">
        <v>21.7</v>
      </c>
    </row>
    <row r="2401" spans="2:15" ht="17.25" x14ac:dyDescent="0.35">
      <c r="B2401" s="172">
        <f t="shared" si="224"/>
        <v>2393</v>
      </c>
      <c r="C2401" s="173">
        <v>4</v>
      </c>
      <c r="D2401" s="173">
        <v>10</v>
      </c>
      <c r="E2401" s="174">
        <v>17</v>
      </c>
      <c r="F2401" s="3">
        <f t="shared" si="223"/>
        <v>50</v>
      </c>
      <c r="G2401" s="3">
        <f t="shared" si="225"/>
        <v>17.78</v>
      </c>
      <c r="H2401" s="3">
        <f t="shared" si="226"/>
        <v>77</v>
      </c>
      <c r="I2401" s="3">
        <f t="shared" si="227"/>
        <v>58.64</v>
      </c>
      <c r="J2401" s="3">
        <f t="shared" si="228"/>
        <v>69.98</v>
      </c>
      <c r="K2401" s="191">
        <v>10</v>
      </c>
      <c r="L2401" s="3">
        <v>-7.9</v>
      </c>
      <c r="M2401" s="191">
        <v>25</v>
      </c>
      <c r="N2401" s="191">
        <v>14.8</v>
      </c>
      <c r="O2401" s="191">
        <v>21.1</v>
      </c>
    </row>
    <row r="2402" spans="2:15" ht="17.25" x14ac:dyDescent="0.35">
      <c r="B2402" s="172">
        <f t="shared" si="224"/>
        <v>2394</v>
      </c>
      <c r="C2402" s="173">
        <v>4</v>
      </c>
      <c r="D2402" s="173">
        <v>10</v>
      </c>
      <c r="E2402" s="174">
        <v>18</v>
      </c>
      <c r="F2402" s="3">
        <f t="shared" si="223"/>
        <v>48.2</v>
      </c>
      <c r="G2402" s="3">
        <f t="shared" si="225"/>
        <v>18.86</v>
      </c>
      <c r="H2402" s="3">
        <f t="shared" si="226"/>
        <v>77</v>
      </c>
      <c r="I2402" s="3">
        <f t="shared" si="227"/>
        <v>55.400000000000006</v>
      </c>
      <c r="J2402" s="3">
        <f t="shared" si="228"/>
        <v>69.080000000000013</v>
      </c>
      <c r="K2402" s="191">
        <v>9</v>
      </c>
      <c r="L2402" s="3">
        <v>-7.3</v>
      </c>
      <c r="M2402" s="191">
        <v>25</v>
      </c>
      <c r="N2402" s="191">
        <v>13</v>
      </c>
      <c r="O2402" s="191">
        <v>20.6</v>
      </c>
    </row>
    <row r="2403" spans="2:15" ht="17.25" x14ac:dyDescent="0.35">
      <c r="B2403" s="172">
        <f t="shared" si="224"/>
        <v>2395</v>
      </c>
      <c r="C2403" s="173">
        <v>4</v>
      </c>
      <c r="D2403" s="173">
        <v>10</v>
      </c>
      <c r="E2403" s="174">
        <v>19</v>
      </c>
      <c r="F2403" s="3">
        <f t="shared" si="223"/>
        <v>41</v>
      </c>
      <c r="G2403" s="3">
        <f t="shared" si="225"/>
        <v>18.86</v>
      </c>
      <c r="H2403" s="3">
        <f t="shared" si="226"/>
        <v>73.94</v>
      </c>
      <c r="I2403" s="3">
        <f t="shared" si="227"/>
        <v>51.980000000000004</v>
      </c>
      <c r="J2403" s="3">
        <f t="shared" si="228"/>
        <v>66.02</v>
      </c>
      <c r="K2403" s="191">
        <v>5</v>
      </c>
      <c r="L2403" s="3">
        <v>-7.3</v>
      </c>
      <c r="M2403" s="191">
        <v>23.3</v>
      </c>
      <c r="N2403" s="191">
        <v>11.1</v>
      </c>
      <c r="O2403" s="191">
        <v>18.899999999999999</v>
      </c>
    </row>
    <row r="2404" spans="2:15" ht="17.25" x14ac:dyDescent="0.35">
      <c r="B2404" s="172">
        <f t="shared" si="224"/>
        <v>2396</v>
      </c>
      <c r="C2404" s="173">
        <v>4</v>
      </c>
      <c r="D2404" s="173">
        <v>10</v>
      </c>
      <c r="E2404" s="174">
        <v>20</v>
      </c>
      <c r="F2404" s="3">
        <f t="shared" si="223"/>
        <v>39.200000000000003</v>
      </c>
      <c r="G2404" s="3">
        <f t="shared" si="225"/>
        <v>18.68</v>
      </c>
      <c r="H2404" s="3">
        <f t="shared" si="226"/>
        <v>69.98</v>
      </c>
      <c r="I2404" s="3">
        <f t="shared" si="227"/>
        <v>49.28</v>
      </c>
      <c r="J2404" s="3">
        <f t="shared" si="228"/>
        <v>60.980000000000004</v>
      </c>
      <c r="K2404" s="191">
        <v>4</v>
      </c>
      <c r="L2404" s="3">
        <v>-7.4</v>
      </c>
      <c r="M2404" s="191">
        <v>21.1</v>
      </c>
      <c r="N2404" s="191">
        <v>9.6</v>
      </c>
      <c r="O2404" s="191">
        <v>16.100000000000001</v>
      </c>
    </row>
    <row r="2405" spans="2:15" ht="17.25" x14ac:dyDescent="0.35">
      <c r="B2405" s="172">
        <f t="shared" si="224"/>
        <v>2397</v>
      </c>
      <c r="C2405" s="173">
        <v>4</v>
      </c>
      <c r="D2405" s="173">
        <v>10</v>
      </c>
      <c r="E2405" s="174">
        <v>21</v>
      </c>
      <c r="F2405" s="3">
        <f t="shared" si="223"/>
        <v>33.799999999999997</v>
      </c>
      <c r="G2405" s="3">
        <f t="shared" si="225"/>
        <v>17.600000000000001</v>
      </c>
      <c r="H2405" s="3">
        <f t="shared" si="226"/>
        <v>68</v>
      </c>
      <c r="I2405" s="3">
        <f t="shared" si="227"/>
        <v>46.76</v>
      </c>
      <c r="J2405" s="3">
        <f t="shared" si="228"/>
        <v>60.08</v>
      </c>
      <c r="K2405" s="191">
        <v>1</v>
      </c>
      <c r="L2405" s="3">
        <v>-8</v>
      </c>
      <c r="M2405" s="191">
        <v>20</v>
      </c>
      <c r="N2405" s="191">
        <v>8.1999999999999993</v>
      </c>
      <c r="O2405" s="191">
        <v>15.6</v>
      </c>
    </row>
    <row r="2406" spans="2:15" ht="17.25" x14ac:dyDescent="0.35">
      <c r="B2406" s="172">
        <f t="shared" si="224"/>
        <v>2398</v>
      </c>
      <c r="C2406" s="173">
        <v>4</v>
      </c>
      <c r="D2406" s="173">
        <v>10</v>
      </c>
      <c r="E2406" s="174">
        <v>22</v>
      </c>
      <c r="F2406" s="3">
        <f t="shared" si="223"/>
        <v>33.799999999999997</v>
      </c>
      <c r="G2406" s="3">
        <f t="shared" si="225"/>
        <v>17.600000000000001</v>
      </c>
      <c r="H2406" s="3">
        <f t="shared" si="226"/>
        <v>64.94</v>
      </c>
      <c r="I2406" s="3">
        <f t="shared" si="227"/>
        <v>44.06</v>
      </c>
      <c r="J2406" s="3">
        <f t="shared" si="228"/>
        <v>60.08</v>
      </c>
      <c r="K2406" s="191">
        <v>1</v>
      </c>
      <c r="L2406" s="3">
        <v>-8</v>
      </c>
      <c r="M2406" s="191">
        <v>18.3</v>
      </c>
      <c r="N2406" s="191">
        <v>6.7</v>
      </c>
      <c r="O2406" s="191">
        <v>15.6</v>
      </c>
    </row>
    <row r="2407" spans="2:15" ht="17.25" x14ac:dyDescent="0.35">
      <c r="B2407" s="172">
        <f t="shared" si="224"/>
        <v>2399</v>
      </c>
      <c r="C2407" s="173">
        <v>4</v>
      </c>
      <c r="D2407" s="173">
        <v>10</v>
      </c>
      <c r="E2407" s="174">
        <v>23</v>
      </c>
      <c r="F2407" s="3">
        <f t="shared" si="223"/>
        <v>32</v>
      </c>
      <c r="G2407" s="3">
        <f t="shared" si="225"/>
        <v>16.340000000000003</v>
      </c>
      <c r="H2407" s="3">
        <f t="shared" si="226"/>
        <v>62.96</v>
      </c>
      <c r="I2407" s="3">
        <f t="shared" si="227"/>
        <v>42.980000000000004</v>
      </c>
      <c r="J2407" s="3">
        <f t="shared" si="228"/>
        <v>59</v>
      </c>
      <c r="K2407" s="191">
        <v>0</v>
      </c>
      <c r="L2407" s="3">
        <v>-8.6999999999999993</v>
      </c>
      <c r="M2407" s="191">
        <v>17.2</v>
      </c>
      <c r="N2407" s="191">
        <v>6.1</v>
      </c>
      <c r="O2407" s="191">
        <v>15</v>
      </c>
    </row>
    <row r="2408" spans="2:15" ht="17.25" x14ac:dyDescent="0.35">
      <c r="B2408" s="172">
        <f t="shared" si="224"/>
        <v>2400</v>
      </c>
      <c r="C2408" s="173">
        <v>4</v>
      </c>
      <c r="D2408" s="173">
        <v>10</v>
      </c>
      <c r="E2408" s="174">
        <v>24</v>
      </c>
      <c r="F2408" s="3">
        <f t="shared" si="223"/>
        <v>28.4</v>
      </c>
      <c r="G2408" s="3">
        <f t="shared" si="225"/>
        <v>15.259999999999998</v>
      </c>
      <c r="H2408" s="3">
        <f t="shared" si="226"/>
        <v>64.94</v>
      </c>
      <c r="I2408" s="3">
        <f t="shared" si="227"/>
        <v>42.08</v>
      </c>
      <c r="J2408" s="3">
        <f t="shared" si="228"/>
        <v>57.92</v>
      </c>
      <c r="K2408" s="191">
        <v>-2</v>
      </c>
      <c r="L2408" s="3">
        <v>-9.3000000000000007</v>
      </c>
      <c r="M2408" s="191">
        <v>18.3</v>
      </c>
      <c r="N2408" s="191">
        <v>5.6</v>
      </c>
      <c r="O2408" s="191">
        <v>14.4</v>
      </c>
    </row>
    <row r="2409" spans="2:15" ht="17.25" x14ac:dyDescent="0.35">
      <c r="B2409" s="172">
        <f t="shared" si="224"/>
        <v>2401</v>
      </c>
      <c r="C2409" s="173">
        <v>4</v>
      </c>
      <c r="D2409" s="173">
        <v>11</v>
      </c>
      <c r="E2409" s="174">
        <v>1</v>
      </c>
      <c r="F2409" s="3">
        <f t="shared" si="223"/>
        <v>26.6</v>
      </c>
      <c r="G2409" s="3">
        <f t="shared" si="225"/>
        <v>15.079999999999998</v>
      </c>
      <c r="H2409" s="3">
        <f t="shared" si="226"/>
        <v>62.06</v>
      </c>
      <c r="I2409" s="3">
        <f t="shared" si="227"/>
        <v>41</v>
      </c>
      <c r="J2409" s="3">
        <f t="shared" si="228"/>
        <v>57.019999999999996</v>
      </c>
      <c r="K2409" s="191">
        <v>-3</v>
      </c>
      <c r="L2409" s="3">
        <v>-9.4</v>
      </c>
      <c r="M2409" s="191">
        <v>16.7</v>
      </c>
      <c r="N2409" s="191">
        <v>5</v>
      </c>
      <c r="O2409" s="191">
        <v>13.9</v>
      </c>
    </row>
    <row r="2410" spans="2:15" ht="17.25" x14ac:dyDescent="0.35">
      <c r="B2410" s="172">
        <f t="shared" si="224"/>
        <v>2402</v>
      </c>
      <c r="C2410" s="173">
        <v>4</v>
      </c>
      <c r="D2410" s="173">
        <v>11</v>
      </c>
      <c r="E2410" s="174">
        <v>2</v>
      </c>
      <c r="F2410" s="3">
        <f t="shared" si="223"/>
        <v>28.4</v>
      </c>
      <c r="G2410" s="3">
        <f t="shared" si="225"/>
        <v>14.18</v>
      </c>
      <c r="H2410" s="3">
        <f t="shared" si="226"/>
        <v>59</v>
      </c>
      <c r="I2410" s="3">
        <f t="shared" si="227"/>
        <v>38.299999999999997</v>
      </c>
      <c r="J2410" s="3">
        <f t="shared" si="228"/>
        <v>55.94</v>
      </c>
      <c r="K2410" s="191">
        <v>-2</v>
      </c>
      <c r="L2410" s="3">
        <v>-9.9</v>
      </c>
      <c r="M2410" s="191">
        <v>15</v>
      </c>
      <c r="N2410" s="191">
        <v>3.5</v>
      </c>
      <c r="O2410" s="191">
        <v>13.3</v>
      </c>
    </row>
    <row r="2411" spans="2:15" ht="17.25" x14ac:dyDescent="0.35">
      <c r="B2411" s="172">
        <f t="shared" si="224"/>
        <v>2403</v>
      </c>
      <c r="C2411" s="173">
        <v>4</v>
      </c>
      <c r="D2411" s="173">
        <v>11</v>
      </c>
      <c r="E2411" s="174">
        <v>3</v>
      </c>
      <c r="F2411" s="3">
        <f t="shared" si="223"/>
        <v>26.6</v>
      </c>
      <c r="G2411" s="3">
        <f t="shared" si="225"/>
        <v>15.079999999999998</v>
      </c>
      <c r="H2411" s="3">
        <f t="shared" si="226"/>
        <v>57.92</v>
      </c>
      <c r="I2411" s="3">
        <f t="shared" si="227"/>
        <v>35.78</v>
      </c>
      <c r="J2411" s="3">
        <f t="shared" si="228"/>
        <v>53.96</v>
      </c>
      <c r="K2411" s="191">
        <v>-3</v>
      </c>
      <c r="L2411" s="3">
        <v>-9.4</v>
      </c>
      <c r="M2411" s="191">
        <v>14.4</v>
      </c>
      <c r="N2411" s="191">
        <v>2.1</v>
      </c>
      <c r="O2411" s="191">
        <v>12.2</v>
      </c>
    </row>
    <row r="2412" spans="2:15" ht="17.25" x14ac:dyDescent="0.35">
      <c r="B2412" s="172">
        <f t="shared" si="224"/>
        <v>2404</v>
      </c>
      <c r="C2412" s="173">
        <v>4</v>
      </c>
      <c r="D2412" s="173">
        <v>11</v>
      </c>
      <c r="E2412" s="174">
        <v>4</v>
      </c>
      <c r="F2412" s="3">
        <f t="shared" si="223"/>
        <v>23</v>
      </c>
      <c r="G2412" s="3">
        <f t="shared" si="225"/>
        <v>15.98</v>
      </c>
      <c r="H2412" s="3">
        <f t="shared" si="226"/>
        <v>57.019999999999996</v>
      </c>
      <c r="I2412" s="3">
        <f t="shared" si="227"/>
        <v>33.08</v>
      </c>
      <c r="J2412" s="3">
        <f t="shared" si="228"/>
        <v>51.980000000000004</v>
      </c>
      <c r="K2412" s="191">
        <v>-5</v>
      </c>
      <c r="L2412" s="3">
        <v>-8.9</v>
      </c>
      <c r="M2412" s="191">
        <v>13.9</v>
      </c>
      <c r="N2412" s="191">
        <v>0.6</v>
      </c>
      <c r="O2412" s="191">
        <v>11.1</v>
      </c>
    </row>
    <row r="2413" spans="2:15" ht="17.25" x14ac:dyDescent="0.35">
      <c r="B2413" s="172">
        <f t="shared" si="224"/>
        <v>2405</v>
      </c>
      <c r="C2413" s="173">
        <v>4</v>
      </c>
      <c r="D2413" s="173">
        <v>11</v>
      </c>
      <c r="E2413" s="174">
        <v>5</v>
      </c>
      <c r="F2413" s="3">
        <f t="shared" si="223"/>
        <v>26.6</v>
      </c>
      <c r="G2413" s="3">
        <f t="shared" si="225"/>
        <v>15.8</v>
      </c>
      <c r="H2413" s="3">
        <f t="shared" si="226"/>
        <v>55.040000000000006</v>
      </c>
      <c r="I2413" s="3">
        <f t="shared" si="227"/>
        <v>35.42</v>
      </c>
      <c r="J2413" s="3">
        <f t="shared" si="228"/>
        <v>51.980000000000004</v>
      </c>
      <c r="K2413" s="191">
        <v>-3</v>
      </c>
      <c r="L2413" s="3">
        <v>-9</v>
      </c>
      <c r="M2413" s="191">
        <v>12.8</v>
      </c>
      <c r="N2413" s="191">
        <v>1.9</v>
      </c>
      <c r="O2413" s="191">
        <v>11.1</v>
      </c>
    </row>
    <row r="2414" spans="2:15" ht="17.25" x14ac:dyDescent="0.35">
      <c r="B2414" s="172">
        <f t="shared" si="224"/>
        <v>2406</v>
      </c>
      <c r="C2414" s="173">
        <v>4</v>
      </c>
      <c r="D2414" s="173">
        <v>11</v>
      </c>
      <c r="E2414" s="174">
        <v>6</v>
      </c>
      <c r="F2414" s="3">
        <f t="shared" si="223"/>
        <v>30.2</v>
      </c>
      <c r="G2414" s="3">
        <f t="shared" si="225"/>
        <v>15.8</v>
      </c>
      <c r="H2414" s="3">
        <f t="shared" si="226"/>
        <v>55.94</v>
      </c>
      <c r="I2414" s="3">
        <f t="shared" si="227"/>
        <v>37.58</v>
      </c>
      <c r="J2414" s="3">
        <f t="shared" si="228"/>
        <v>50</v>
      </c>
      <c r="K2414" s="191">
        <v>-1</v>
      </c>
      <c r="L2414" s="3">
        <v>-9</v>
      </c>
      <c r="M2414" s="191">
        <v>13.3</v>
      </c>
      <c r="N2414" s="191">
        <v>3.1</v>
      </c>
      <c r="O2414" s="191">
        <v>10</v>
      </c>
    </row>
    <row r="2415" spans="2:15" ht="17.25" x14ac:dyDescent="0.35">
      <c r="B2415" s="172">
        <f t="shared" si="224"/>
        <v>2407</v>
      </c>
      <c r="C2415" s="173">
        <v>4</v>
      </c>
      <c r="D2415" s="173">
        <v>11</v>
      </c>
      <c r="E2415" s="174">
        <v>7</v>
      </c>
      <c r="F2415" s="3">
        <f t="shared" si="223"/>
        <v>35.6</v>
      </c>
      <c r="G2415" s="3">
        <f t="shared" si="225"/>
        <v>15.8</v>
      </c>
      <c r="H2415" s="3">
        <f t="shared" si="226"/>
        <v>60.08</v>
      </c>
      <c r="I2415" s="3">
        <f t="shared" si="227"/>
        <v>39.92</v>
      </c>
      <c r="J2415" s="3">
        <f t="shared" si="228"/>
        <v>53.96</v>
      </c>
      <c r="K2415" s="191">
        <v>2</v>
      </c>
      <c r="L2415" s="3">
        <v>-9</v>
      </c>
      <c r="M2415" s="191">
        <v>15.6</v>
      </c>
      <c r="N2415" s="191">
        <v>4.4000000000000004</v>
      </c>
      <c r="O2415" s="191">
        <v>12.2</v>
      </c>
    </row>
    <row r="2416" spans="2:15" ht="17.25" x14ac:dyDescent="0.35">
      <c r="B2416" s="172">
        <f t="shared" si="224"/>
        <v>2408</v>
      </c>
      <c r="C2416" s="173">
        <v>4</v>
      </c>
      <c r="D2416" s="173">
        <v>11</v>
      </c>
      <c r="E2416" s="174">
        <v>8</v>
      </c>
      <c r="F2416" s="3">
        <f t="shared" si="223"/>
        <v>39.200000000000003</v>
      </c>
      <c r="G2416" s="3">
        <f t="shared" si="225"/>
        <v>16.7</v>
      </c>
      <c r="H2416" s="3">
        <f t="shared" si="226"/>
        <v>66.92</v>
      </c>
      <c r="I2416" s="3">
        <f t="shared" si="227"/>
        <v>42.980000000000004</v>
      </c>
      <c r="J2416" s="3">
        <f t="shared" si="228"/>
        <v>53.96</v>
      </c>
      <c r="K2416" s="191">
        <v>4</v>
      </c>
      <c r="L2416" s="3">
        <v>-8.5</v>
      </c>
      <c r="M2416" s="191">
        <v>19.399999999999999</v>
      </c>
      <c r="N2416" s="191">
        <v>6.1</v>
      </c>
      <c r="O2416" s="191">
        <v>12.2</v>
      </c>
    </row>
    <row r="2417" spans="2:15" ht="17.25" x14ac:dyDescent="0.35">
      <c r="B2417" s="172">
        <f t="shared" si="224"/>
        <v>2409</v>
      </c>
      <c r="C2417" s="173">
        <v>4</v>
      </c>
      <c r="D2417" s="173">
        <v>11</v>
      </c>
      <c r="E2417" s="174">
        <v>9</v>
      </c>
      <c r="F2417" s="3">
        <f t="shared" si="223"/>
        <v>41</v>
      </c>
      <c r="G2417" s="3">
        <f t="shared" si="225"/>
        <v>16.7</v>
      </c>
      <c r="H2417" s="3">
        <f t="shared" si="226"/>
        <v>71.06</v>
      </c>
      <c r="I2417" s="3">
        <f t="shared" si="227"/>
        <v>45.86</v>
      </c>
      <c r="J2417" s="3">
        <f t="shared" si="228"/>
        <v>59</v>
      </c>
      <c r="K2417" s="191">
        <v>5</v>
      </c>
      <c r="L2417" s="3">
        <v>-8.5</v>
      </c>
      <c r="M2417" s="191">
        <v>21.7</v>
      </c>
      <c r="N2417" s="191">
        <v>7.7</v>
      </c>
      <c r="O2417" s="191">
        <v>15</v>
      </c>
    </row>
    <row r="2418" spans="2:15" ht="17.25" x14ac:dyDescent="0.35">
      <c r="B2418" s="172">
        <f t="shared" si="224"/>
        <v>2410</v>
      </c>
      <c r="C2418" s="173">
        <v>4</v>
      </c>
      <c r="D2418" s="173">
        <v>11</v>
      </c>
      <c r="E2418" s="174">
        <v>10</v>
      </c>
      <c r="F2418" s="3">
        <f t="shared" si="223"/>
        <v>46.4</v>
      </c>
      <c r="G2418" s="3">
        <f t="shared" si="225"/>
        <v>16.52</v>
      </c>
      <c r="H2418" s="3">
        <f t="shared" si="226"/>
        <v>75.02</v>
      </c>
      <c r="I2418" s="3">
        <f t="shared" si="227"/>
        <v>48.92</v>
      </c>
      <c r="J2418" s="3">
        <f t="shared" si="228"/>
        <v>64.039999999999992</v>
      </c>
      <c r="K2418" s="191">
        <v>8</v>
      </c>
      <c r="L2418" s="3">
        <v>-8.6</v>
      </c>
      <c r="M2418" s="191">
        <v>23.9</v>
      </c>
      <c r="N2418" s="191">
        <v>9.4</v>
      </c>
      <c r="O2418" s="191">
        <v>17.8</v>
      </c>
    </row>
    <row r="2419" spans="2:15" ht="17.25" x14ac:dyDescent="0.35">
      <c r="B2419" s="172">
        <f t="shared" si="224"/>
        <v>2411</v>
      </c>
      <c r="C2419" s="173">
        <v>4</v>
      </c>
      <c r="D2419" s="173">
        <v>11</v>
      </c>
      <c r="E2419" s="174">
        <v>11</v>
      </c>
      <c r="F2419" s="3">
        <f t="shared" si="223"/>
        <v>50</v>
      </c>
      <c r="G2419" s="3">
        <f t="shared" si="225"/>
        <v>18.5</v>
      </c>
      <c r="H2419" s="3">
        <f t="shared" si="226"/>
        <v>78.98</v>
      </c>
      <c r="I2419" s="3">
        <f t="shared" si="227"/>
        <v>51.26</v>
      </c>
      <c r="J2419" s="3">
        <f t="shared" si="228"/>
        <v>66.02</v>
      </c>
      <c r="K2419" s="191">
        <v>10</v>
      </c>
      <c r="L2419" s="3">
        <v>-7.5</v>
      </c>
      <c r="M2419" s="191">
        <v>26.1</v>
      </c>
      <c r="N2419" s="191">
        <v>10.7</v>
      </c>
      <c r="O2419" s="191">
        <v>18.899999999999999</v>
      </c>
    </row>
    <row r="2420" spans="2:15" ht="17.25" x14ac:dyDescent="0.35">
      <c r="B2420" s="172">
        <f t="shared" si="224"/>
        <v>2412</v>
      </c>
      <c r="C2420" s="173">
        <v>4</v>
      </c>
      <c r="D2420" s="173">
        <v>11</v>
      </c>
      <c r="E2420" s="174">
        <v>12</v>
      </c>
      <c r="F2420" s="3">
        <f t="shared" si="223"/>
        <v>53.6</v>
      </c>
      <c r="G2420" s="3">
        <f t="shared" si="225"/>
        <v>19.22</v>
      </c>
      <c r="H2420" s="3">
        <f t="shared" si="226"/>
        <v>80.960000000000008</v>
      </c>
      <c r="I2420" s="3">
        <f t="shared" si="227"/>
        <v>53.6</v>
      </c>
      <c r="J2420" s="3">
        <f t="shared" si="228"/>
        <v>69.98</v>
      </c>
      <c r="K2420" s="191">
        <v>12</v>
      </c>
      <c r="L2420" s="3">
        <v>-7.1</v>
      </c>
      <c r="M2420" s="191">
        <v>27.2</v>
      </c>
      <c r="N2420" s="191">
        <v>12</v>
      </c>
      <c r="O2420" s="191">
        <v>21.1</v>
      </c>
    </row>
    <row r="2421" spans="2:15" ht="17.25" x14ac:dyDescent="0.35">
      <c r="B2421" s="172">
        <f t="shared" si="224"/>
        <v>2413</v>
      </c>
      <c r="C2421" s="173">
        <v>4</v>
      </c>
      <c r="D2421" s="173">
        <v>11</v>
      </c>
      <c r="E2421" s="174">
        <v>13</v>
      </c>
      <c r="F2421" s="3">
        <f t="shared" si="223"/>
        <v>57.2</v>
      </c>
      <c r="G2421" s="3">
        <f t="shared" si="225"/>
        <v>21.2</v>
      </c>
      <c r="H2421" s="3">
        <f t="shared" si="226"/>
        <v>82.039999999999992</v>
      </c>
      <c r="I2421" s="3">
        <f t="shared" si="227"/>
        <v>55.94</v>
      </c>
      <c r="J2421" s="3">
        <f t="shared" si="228"/>
        <v>73.94</v>
      </c>
      <c r="K2421" s="191">
        <v>14</v>
      </c>
      <c r="L2421" s="3">
        <v>-6</v>
      </c>
      <c r="M2421" s="191">
        <v>27.8</v>
      </c>
      <c r="N2421" s="191">
        <v>13.3</v>
      </c>
      <c r="O2421" s="191">
        <v>23.3</v>
      </c>
    </row>
    <row r="2422" spans="2:15" ht="17.25" x14ac:dyDescent="0.35">
      <c r="B2422" s="172">
        <f t="shared" si="224"/>
        <v>2414</v>
      </c>
      <c r="C2422" s="173">
        <v>4</v>
      </c>
      <c r="D2422" s="173">
        <v>11</v>
      </c>
      <c r="E2422" s="174">
        <v>14</v>
      </c>
      <c r="F2422" s="3">
        <f t="shared" si="223"/>
        <v>59</v>
      </c>
      <c r="G2422" s="3">
        <f t="shared" si="225"/>
        <v>22.1</v>
      </c>
      <c r="H2422" s="3">
        <f t="shared" si="226"/>
        <v>84.02</v>
      </c>
      <c r="I2422" s="3">
        <f t="shared" si="227"/>
        <v>56.66</v>
      </c>
      <c r="J2422" s="3">
        <f t="shared" si="228"/>
        <v>75.02</v>
      </c>
      <c r="K2422" s="191">
        <v>15</v>
      </c>
      <c r="L2422" s="3">
        <v>-5.5</v>
      </c>
      <c r="M2422" s="191">
        <v>28.9</v>
      </c>
      <c r="N2422" s="191">
        <v>13.7</v>
      </c>
      <c r="O2422" s="191">
        <v>23.9</v>
      </c>
    </row>
    <row r="2423" spans="2:15" ht="17.25" x14ac:dyDescent="0.35">
      <c r="B2423" s="172">
        <f t="shared" si="224"/>
        <v>2415</v>
      </c>
      <c r="C2423" s="173">
        <v>4</v>
      </c>
      <c r="D2423" s="173">
        <v>11</v>
      </c>
      <c r="E2423" s="174">
        <v>15</v>
      </c>
      <c r="F2423" s="3">
        <f t="shared" si="223"/>
        <v>60.8</v>
      </c>
      <c r="G2423" s="3">
        <f t="shared" si="225"/>
        <v>22.82</v>
      </c>
      <c r="H2423" s="3">
        <f t="shared" si="226"/>
        <v>84.02</v>
      </c>
      <c r="I2423" s="3">
        <f t="shared" si="227"/>
        <v>57.2</v>
      </c>
      <c r="J2423" s="3">
        <f t="shared" si="228"/>
        <v>75.92</v>
      </c>
      <c r="K2423" s="191">
        <v>16</v>
      </c>
      <c r="L2423" s="3">
        <v>-5.0999999999999996</v>
      </c>
      <c r="M2423" s="191">
        <v>28.9</v>
      </c>
      <c r="N2423" s="191">
        <v>14</v>
      </c>
      <c r="O2423" s="191">
        <v>24.4</v>
      </c>
    </row>
    <row r="2424" spans="2:15" ht="17.25" x14ac:dyDescent="0.35">
      <c r="B2424" s="172">
        <f t="shared" si="224"/>
        <v>2416</v>
      </c>
      <c r="C2424" s="173">
        <v>4</v>
      </c>
      <c r="D2424" s="173">
        <v>11</v>
      </c>
      <c r="E2424" s="174">
        <v>16</v>
      </c>
      <c r="F2424" s="3">
        <f t="shared" si="223"/>
        <v>59</v>
      </c>
      <c r="G2424" s="3">
        <f t="shared" si="225"/>
        <v>22.64</v>
      </c>
      <c r="H2424" s="3">
        <f t="shared" si="226"/>
        <v>84.02</v>
      </c>
      <c r="I2424" s="3">
        <f t="shared" si="227"/>
        <v>57.92</v>
      </c>
      <c r="J2424" s="3">
        <f t="shared" si="228"/>
        <v>75.92</v>
      </c>
      <c r="K2424" s="191">
        <v>15</v>
      </c>
      <c r="L2424" s="3">
        <v>-5.2</v>
      </c>
      <c r="M2424" s="191">
        <v>28.9</v>
      </c>
      <c r="N2424" s="191">
        <v>14.4</v>
      </c>
      <c r="O2424" s="191">
        <v>24.4</v>
      </c>
    </row>
    <row r="2425" spans="2:15" ht="17.25" x14ac:dyDescent="0.35">
      <c r="B2425" s="172">
        <f t="shared" si="224"/>
        <v>2417</v>
      </c>
      <c r="C2425" s="173">
        <v>4</v>
      </c>
      <c r="D2425" s="173">
        <v>11</v>
      </c>
      <c r="E2425" s="174">
        <v>17</v>
      </c>
      <c r="F2425" s="3">
        <f t="shared" si="223"/>
        <v>57.2</v>
      </c>
      <c r="G2425" s="3">
        <f t="shared" si="225"/>
        <v>21.560000000000002</v>
      </c>
      <c r="H2425" s="3">
        <f t="shared" si="226"/>
        <v>82.039999999999992</v>
      </c>
      <c r="I2425" s="3">
        <f t="shared" si="227"/>
        <v>54.86</v>
      </c>
      <c r="J2425" s="3">
        <f t="shared" si="228"/>
        <v>75.02</v>
      </c>
      <c r="K2425" s="191">
        <v>14</v>
      </c>
      <c r="L2425" s="3">
        <v>-5.8</v>
      </c>
      <c r="M2425" s="191">
        <v>27.8</v>
      </c>
      <c r="N2425" s="191">
        <v>12.7</v>
      </c>
      <c r="O2425" s="191">
        <v>23.9</v>
      </c>
    </row>
    <row r="2426" spans="2:15" ht="17.25" x14ac:dyDescent="0.35">
      <c r="B2426" s="172">
        <f t="shared" si="224"/>
        <v>2418</v>
      </c>
      <c r="C2426" s="173">
        <v>4</v>
      </c>
      <c r="D2426" s="173">
        <v>11</v>
      </c>
      <c r="E2426" s="174">
        <v>18</v>
      </c>
      <c r="F2426" s="3">
        <f t="shared" si="223"/>
        <v>53.6</v>
      </c>
      <c r="G2426" s="3">
        <f t="shared" si="225"/>
        <v>20.479999999999997</v>
      </c>
      <c r="H2426" s="3">
        <f t="shared" si="226"/>
        <v>80.960000000000008</v>
      </c>
      <c r="I2426" s="3">
        <f t="shared" si="227"/>
        <v>51.980000000000004</v>
      </c>
      <c r="J2426" s="3">
        <f t="shared" si="228"/>
        <v>75.02</v>
      </c>
      <c r="K2426" s="191">
        <v>12</v>
      </c>
      <c r="L2426" s="3">
        <v>-6.4</v>
      </c>
      <c r="M2426" s="191">
        <v>27.2</v>
      </c>
      <c r="N2426" s="191">
        <v>11.1</v>
      </c>
      <c r="O2426" s="191">
        <v>23.9</v>
      </c>
    </row>
    <row r="2427" spans="2:15" ht="17.25" x14ac:dyDescent="0.35">
      <c r="B2427" s="172">
        <f t="shared" si="224"/>
        <v>2419</v>
      </c>
      <c r="C2427" s="173">
        <v>4</v>
      </c>
      <c r="D2427" s="173">
        <v>11</v>
      </c>
      <c r="E2427" s="174">
        <v>19</v>
      </c>
      <c r="F2427" s="3">
        <f t="shared" si="223"/>
        <v>51.8</v>
      </c>
      <c r="G2427" s="3">
        <f t="shared" si="225"/>
        <v>18.32</v>
      </c>
      <c r="H2427" s="3">
        <f t="shared" si="226"/>
        <v>78.080000000000013</v>
      </c>
      <c r="I2427" s="3">
        <f t="shared" si="227"/>
        <v>48.92</v>
      </c>
      <c r="J2427" s="3">
        <f t="shared" si="228"/>
        <v>71.960000000000008</v>
      </c>
      <c r="K2427" s="191">
        <v>11</v>
      </c>
      <c r="L2427" s="3">
        <v>-7.6</v>
      </c>
      <c r="M2427" s="191">
        <v>25.6</v>
      </c>
      <c r="N2427" s="191">
        <v>9.4</v>
      </c>
      <c r="O2427" s="191">
        <v>22.2</v>
      </c>
    </row>
    <row r="2428" spans="2:15" ht="17.25" x14ac:dyDescent="0.35">
      <c r="B2428" s="172">
        <f t="shared" si="224"/>
        <v>2420</v>
      </c>
      <c r="C2428" s="173">
        <v>4</v>
      </c>
      <c r="D2428" s="173">
        <v>11</v>
      </c>
      <c r="E2428" s="174">
        <v>20</v>
      </c>
      <c r="F2428" s="3">
        <f t="shared" si="223"/>
        <v>50</v>
      </c>
      <c r="G2428" s="3">
        <f t="shared" si="225"/>
        <v>17.240000000000002</v>
      </c>
      <c r="H2428" s="3">
        <f t="shared" si="226"/>
        <v>75.02</v>
      </c>
      <c r="I2428" s="3">
        <f t="shared" si="227"/>
        <v>45.32</v>
      </c>
      <c r="J2428" s="3">
        <f t="shared" si="228"/>
        <v>62.96</v>
      </c>
      <c r="K2428" s="191">
        <v>10</v>
      </c>
      <c r="L2428" s="3">
        <v>-8.1999999999999993</v>
      </c>
      <c r="M2428" s="191">
        <v>23.9</v>
      </c>
      <c r="N2428" s="191">
        <v>7.4</v>
      </c>
      <c r="O2428" s="191">
        <v>17.2</v>
      </c>
    </row>
    <row r="2429" spans="2:15" ht="17.25" x14ac:dyDescent="0.35">
      <c r="B2429" s="172">
        <f t="shared" si="224"/>
        <v>2421</v>
      </c>
      <c r="C2429" s="173">
        <v>4</v>
      </c>
      <c r="D2429" s="173">
        <v>11</v>
      </c>
      <c r="E2429" s="174">
        <v>21</v>
      </c>
      <c r="F2429" s="3">
        <f t="shared" si="223"/>
        <v>50</v>
      </c>
      <c r="G2429" s="3">
        <f t="shared" si="225"/>
        <v>15.98</v>
      </c>
      <c r="H2429" s="3">
        <f t="shared" si="226"/>
        <v>71.06</v>
      </c>
      <c r="I2429" s="3">
        <f t="shared" si="227"/>
        <v>41.54</v>
      </c>
      <c r="J2429" s="3">
        <f t="shared" si="228"/>
        <v>64.94</v>
      </c>
      <c r="K2429" s="191">
        <v>10</v>
      </c>
      <c r="L2429" s="3">
        <v>-8.9</v>
      </c>
      <c r="M2429" s="191">
        <v>21.7</v>
      </c>
      <c r="N2429" s="191">
        <v>5.3</v>
      </c>
      <c r="O2429" s="191">
        <v>18.3</v>
      </c>
    </row>
    <row r="2430" spans="2:15" ht="17.25" x14ac:dyDescent="0.35">
      <c r="B2430" s="172">
        <f t="shared" si="224"/>
        <v>2422</v>
      </c>
      <c r="C2430" s="173">
        <v>4</v>
      </c>
      <c r="D2430" s="173">
        <v>11</v>
      </c>
      <c r="E2430" s="174">
        <v>22</v>
      </c>
      <c r="F2430" s="3">
        <f t="shared" si="223"/>
        <v>46.4</v>
      </c>
      <c r="G2430" s="3">
        <f t="shared" si="225"/>
        <v>15.8</v>
      </c>
      <c r="H2430" s="3">
        <f t="shared" si="226"/>
        <v>71.06</v>
      </c>
      <c r="I2430" s="3">
        <f t="shared" si="227"/>
        <v>37.94</v>
      </c>
      <c r="J2430" s="3">
        <f t="shared" si="228"/>
        <v>62.96</v>
      </c>
      <c r="K2430" s="191">
        <v>8</v>
      </c>
      <c r="L2430" s="3">
        <v>-9</v>
      </c>
      <c r="M2430" s="191">
        <v>21.7</v>
      </c>
      <c r="N2430" s="191">
        <v>3.3</v>
      </c>
      <c r="O2430" s="191">
        <v>17.2</v>
      </c>
    </row>
    <row r="2431" spans="2:15" ht="17.25" x14ac:dyDescent="0.35">
      <c r="B2431" s="172">
        <f t="shared" si="224"/>
        <v>2423</v>
      </c>
      <c r="C2431" s="173">
        <v>4</v>
      </c>
      <c r="D2431" s="173">
        <v>11</v>
      </c>
      <c r="E2431" s="174">
        <v>23</v>
      </c>
      <c r="F2431" s="3">
        <f t="shared" si="223"/>
        <v>42.8</v>
      </c>
      <c r="G2431" s="3">
        <f t="shared" si="225"/>
        <v>15.8</v>
      </c>
      <c r="H2431" s="3">
        <f t="shared" si="226"/>
        <v>69.080000000000013</v>
      </c>
      <c r="I2431" s="3">
        <f t="shared" si="227"/>
        <v>37.22</v>
      </c>
      <c r="J2431" s="3">
        <f t="shared" si="228"/>
        <v>60.980000000000004</v>
      </c>
      <c r="K2431" s="191">
        <v>6</v>
      </c>
      <c r="L2431" s="3">
        <v>-9</v>
      </c>
      <c r="M2431" s="191">
        <v>20.6</v>
      </c>
      <c r="N2431" s="191">
        <v>2.9</v>
      </c>
      <c r="O2431" s="191">
        <v>16.100000000000001</v>
      </c>
    </row>
    <row r="2432" spans="2:15" ht="17.25" x14ac:dyDescent="0.35">
      <c r="B2432" s="172">
        <f t="shared" si="224"/>
        <v>2424</v>
      </c>
      <c r="C2432" s="173">
        <v>4</v>
      </c>
      <c r="D2432" s="173">
        <v>11</v>
      </c>
      <c r="E2432" s="174">
        <v>24</v>
      </c>
      <c r="F2432" s="3">
        <f t="shared" si="223"/>
        <v>41</v>
      </c>
      <c r="G2432" s="3">
        <f t="shared" si="225"/>
        <v>15.98</v>
      </c>
      <c r="H2432" s="3">
        <f t="shared" si="226"/>
        <v>66.02</v>
      </c>
      <c r="I2432" s="3">
        <f t="shared" si="227"/>
        <v>36.68</v>
      </c>
      <c r="J2432" s="3">
        <f t="shared" si="228"/>
        <v>55.94</v>
      </c>
      <c r="K2432" s="191">
        <v>5</v>
      </c>
      <c r="L2432" s="3">
        <v>-8.9</v>
      </c>
      <c r="M2432" s="191">
        <v>18.899999999999999</v>
      </c>
      <c r="N2432" s="191">
        <v>2.6</v>
      </c>
      <c r="O2432" s="191">
        <v>13.3</v>
      </c>
    </row>
    <row r="2433" spans="2:15" ht="17.25" x14ac:dyDescent="0.35">
      <c r="B2433" s="172">
        <f t="shared" si="224"/>
        <v>2425</v>
      </c>
      <c r="C2433" s="173">
        <v>4</v>
      </c>
      <c r="D2433" s="173">
        <v>12</v>
      </c>
      <c r="E2433" s="174">
        <v>1</v>
      </c>
      <c r="F2433" s="3">
        <f t="shared" si="223"/>
        <v>39.200000000000003</v>
      </c>
      <c r="G2433" s="3">
        <f t="shared" si="225"/>
        <v>15.8</v>
      </c>
      <c r="H2433" s="3">
        <f t="shared" si="226"/>
        <v>66.02</v>
      </c>
      <c r="I2433" s="3">
        <f t="shared" si="227"/>
        <v>35.96</v>
      </c>
      <c r="J2433" s="3">
        <f t="shared" si="228"/>
        <v>57.92</v>
      </c>
      <c r="K2433" s="191">
        <v>4</v>
      </c>
      <c r="L2433" s="3">
        <v>-9</v>
      </c>
      <c r="M2433" s="191">
        <v>18.899999999999999</v>
      </c>
      <c r="N2433" s="191">
        <v>2.2000000000000002</v>
      </c>
      <c r="O2433" s="191">
        <v>14.4</v>
      </c>
    </row>
    <row r="2434" spans="2:15" ht="17.25" x14ac:dyDescent="0.35">
      <c r="B2434" s="172">
        <f t="shared" si="224"/>
        <v>2426</v>
      </c>
      <c r="C2434" s="173">
        <v>4</v>
      </c>
      <c r="D2434" s="173">
        <v>12</v>
      </c>
      <c r="E2434" s="174">
        <v>2</v>
      </c>
      <c r="F2434" s="3">
        <f t="shared" si="223"/>
        <v>37.4</v>
      </c>
      <c r="G2434" s="3">
        <f t="shared" si="225"/>
        <v>15.8</v>
      </c>
      <c r="H2434" s="3">
        <f t="shared" si="226"/>
        <v>66.02</v>
      </c>
      <c r="I2434" s="3">
        <f t="shared" si="227"/>
        <v>33.26</v>
      </c>
      <c r="J2434" s="3">
        <f t="shared" si="228"/>
        <v>55.94</v>
      </c>
      <c r="K2434" s="191">
        <v>3</v>
      </c>
      <c r="L2434" s="3">
        <v>-9</v>
      </c>
      <c r="M2434" s="191">
        <v>18.899999999999999</v>
      </c>
      <c r="N2434" s="191">
        <v>0.7</v>
      </c>
      <c r="O2434" s="191">
        <v>13.3</v>
      </c>
    </row>
    <row r="2435" spans="2:15" ht="17.25" x14ac:dyDescent="0.35">
      <c r="B2435" s="172">
        <f t="shared" si="224"/>
        <v>2427</v>
      </c>
      <c r="C2435" s="173">
        <v>4</v>
      </c>
      <c r="D2435" s="173">
        <v>12</v>
      </c>
      <c r="E2435" s="174">
        <v>3</v>
      </c>
      <c r="F2435" s="3">
        <f t="shared" si="223"/>
        <v>37.4</v>
      </c>
      <c r="G2435" s="3">
        <f t="shared" si="225"/>
        <v>15.8</v>
      </c>
      <c r="H2435" s="3">
        <f t="shared" si="226"/>
        <v>64.039999999999992</v>
      </c>
      <c r="I2435" s="3">
        <f t="shared" si="227"/>
        <v>30.74</v>
      </c>
      <c r="J2435" s="3">
        <f t="shared" si="228"/>
        <v>55.040000000000006</v>
      </c>
      <c r="K2435" s="191">
        <v>3</v>
      </c>
      <c r="L2435" s="3">
        <v>-9</v>
      </c>
      <c r="M2435" s="191">
        <v>17.8</v>
      </c>
      <c r="N2435" s="191">
        <v>-0.7</v>
      </c>
      <c r="O2435" s="191">
        <v>12.8</v>
      </c>
    </row>
    <row r="2436" spans="2:15" ht="17.25" x14ac:dyDescent="0.35">
      <c r="B2436" s="172">
        <f t="shared" si="224"/>
        <v>2428</v>
      </c>
      <c r="C2436" s="173">
        <v>4</v>
      </c>
      <c r="D2436" s="173">
        <v>12</v>
      </c>
      <c r="E2436" s="174">
        <v>4</v>
      </c>
      <c r="F2436" s="3">
        <f t="shared" si="223"/>
        <v>35.6</v>
      </c>
      <c r="G2436" s="3">
        <f t="shared" si="225"/>
        <v>15.8</v>
      </c>
      <c r="H2436" s="3">
        <f t="shared" si="226"/>
        <v>62.96</v>
      </c>
      <c r="I2436" s="3">
        <f t="shared" si="227"/>
        <v>28.04</v>
      </c>
      <c r="J2436" s="3">
        <f t="shared" si="228"/>
        <v>53.06</v>
      </c>
      <c r="K2436" s="191">
        <v>2</v>
      </c>
      <c r="L2436" s="3">
        <v>-9</v>
      </c>
      <c r="M2436" s="191">
        <v>17.2</v>
      </c>
      <c r="N2436" s="191">
        <v>-2.2000000000000002</v>
      </c>
      <c r="O2436" s="191">
        <v>11.7</v>
      </c>
    </row>
    <row r="2437" spans="2:15" ht="17.25" x14ac:dyDescent="0.35">
      <c r="B2437" s="172">
        <f t="shared" si="224"/>
        <v>2429</v>
      </c>
      <c r="C2437" s="173">
        <v>4</v>
      </c>
      <c r="D2437" s="173">
        <v>12</v>
      </c>
      <c r="E2437" s="174">
        <v>5</v>
      </c>
      <c r="F2437" s="3">
        <f t="shared" si="223"/>
        <v>35.6</v>
      </c>
      <c r="G2437" s="3">
        <f t="shared" si="225"/>
        <v>14.899999999999999</v>
      </c>
      <c r="H2437" s="3">
        <f t="shared" si="226"/>
        <v>64.039999999999992</v>
      </c>
      <c r="I2437" s="3">
        <f t="shared" si="227"/>
        <v>30.02</v>
      </c>
      <c r="J2437" s="3">
        <f t="shared" si="228"/>
        <v>51.08</v>
      </c>
      <c r="K2437" s="191">
        <v>2</v>
      </c>
      <c r="L2437" s="3">
        <v>-9.5</v>
      </c>
      <c r="M2437" s="191">
        <v>17.8</v>
      </c>
      <c r="N2437" s="191">
        <v>-1.1000000000000001</v>
      </c>
      <c r="O2437" s="191">
        <v>10.6</v>
      </c>
    </row>
    <row r="2438" spans="2:15" ht="17.25" x14ac:dyDescent="0.35">
      <c r="B2438" s="172">
        <f t="shared" si="224"/>
        <v>2430</v>
      </c>
      <c r="C2438" s="173">
        <v>4</v>
      </c>
      <c r="D2438" s="173">
        <v>12</v>
      </c>
      <c r="E2438" s="174">
        <v>6</v>
      </c>
      <c r="F2438" s="3">
        <f t="shared" si="223"/>
        <v>35.6</v>
      </c>
      <c r="G2438" s="3">
        <f t="shared" si="225"/>
        <v>15.259999999999998</v>
      </c>
      <c r="H2438" s="3">
        <f t="shared" si="226"/>
        <v>62.96</v>
      </c>
      <c r="I2438" s="3">
        <f t="shared" si="227"/>
        <v>32</v>
      </c>
      <c r="J2438" s="3">
        <f t="shared" si="228"/>
        <v>50</v>
      </c>
      <c r="K2438" s="191">
        <v>2</v>
      </c>
      <c r="L2438" s="3">
        <v>-9.3000000000000007</v>
      </c>
      <c r="M2438" s="191">
        <v>17.2</v>
      </c>
      <c r="N2438" s="191">
        <v>0</v>
      </c>
      <c r="O2438" s="191">
        <v>10</v>
      </c>
    </row>
    <row r="2439" spans="2:15" ht="17.25" x14ac:dyDescent="0.35">
      <c r="B2439" s="172">
        <f t="shared" si="224"/>
        <v>2431</v>
      </c>
      <c r="C2439" s="173">
        <v>4</v>
      </c>
      <c r="D2439" s="173">
        <v>12</v>
      </c>
      <c r="E2439" s="174">
        <v>7</v>
      </c>
      <c r="F2439" s="3">
        <f t="shared" si="223"/>
        <v>41</v>
      </c>
      <c r="G2439" s="3">
        <f t="shared" si="225"/>
        <v>19.399999999999999</v>
      </c>
      <c r="H2439" s="3">
        <f t="shared" si="226"/>
        <v>64.94</v>
      </c>
      <c r="I2439" s="3">
        <f t="shared" si="227"/>
        <v>33.979999999999997</v>
      </c>
      <c r="J2439" s="3">
        <f t="shared" si="228"/>
        <v>50</v>
      </c>
      <c r="K2439" s="191">
        <v>5</v>
      </c>
      <c r="L2439" s="3">
        <v>-7</v>
      </c>
      <c r="M2439" s="191">
        <v>18.3</v>
      </c>
      <c r="N2439" s="191">
        <v>1.1000000000000001</v>
      </c>
      <c r="O2439" s="191">
        <v>10</v>
      </c>
    </row>
    <row r="2440" spans="2:15" ht="17.25" x14ac:dyDescent="0.35">
      <c r="B2440" s="172">
        <f t="shared" si="224"/>
        <v>2432</v>
      </c>
      <c r="C2440" s="173">
        <v>4</v>
      </c>
      <c r="D2440" s="173">
        <v>12</v>
      </c>
      <c r="E2440" s="174">
        <v>8</v>
      </c>
      <c r="F2440" s="3">
        <f t="shared" si="223"/>
        <v>46.4</v>
      </c>
      <c r="G2440" s="3">
        <f t="shared" si="225"/>
        <v>21.740000000000002</v>
      </c>
      <c r="H2440" s="3">
        <f t="shared" si="226"/>
        <v>64.94</v>
      </c>
      <c r="I2440" s="3">
        <f t="shared" si="227"/>
        <v>41</v>
      </c>
      <c r="J2440" s="3">
        <f t="shared" si="228"/>
        <v>55.040000000000006</v>
      </c>
      <c r="K2440" s="191">
        <v>8</v>
      </c>
      <c r="L2440" s="3">
        <v>-5.7</v>
      </c>
      <c r="M2440" s="191">
        <v>18.3</v>
      </c>
      <c r="N2440" s="191">
        <v>5</v>
      </c>
      <c r="O2440" s="191">
        <v>12.8</v>
      </c>
    </row>
    <row r="2441" spans="2:15" ht="17.25" x14ac:dyDescent="0.35">
      <c r="B2441" s="172">
        <f t="shared" si="224"/>
        <v>2433</v>
      </c>
      <c r="C2441" s="173">
        <v>4</v>
      </c>
      <c r="D2441" s="173">
        <v>12</v>
      </c>
      <c r="E2441" s="174">
        <v>9</v>
      </c>
      <c r="F2441" s="3">
        <f t="shared" si="223"/>
        <v>51.8</v>
      </c>
      <c r="G2441" s="3">
        <f t="shared" si="225"/>
        <v>26.24</v>
      </c>
      <c r="H2441" s="3">
        <f t="shared" si="226"/>
        <v>66.92</v>
      </c>
      <c r="I2441" s="3">
        <f t="shared" si="227"/>
        <v>48.019999999999996</v>
      </c>
      <c r="J2441" s="3">
        <f t="shared" si="228"/>
        <v>57.92</v>
      </c>
      <c r="K2441" s="191">
        <v>11</v>
      </c>
      <c r="L2441" s="3">
        <v>-3.2</v>
      </c>
      <c r="M2441" s="191">
        <v>19.399999999999999</v>
      </c>
      <c r="N2441" s="191">
        <v>8.9</v>
      </c>
      <c r="O2441" s="191">
        <v>14.4</v>
      </c>
    </row>
    <row r="2442" spans="2:15" ht="17.25" x14ac:dyDescent="0.35">
      <c r="B2442" s="172">
        <f t="shared" si="224"/>
        <v>2434</v>
      </c>
      <c r="C2442" s="173">
        <v>4</v>
      </c>
      <c r="D2442" s="173">
        <v>12</v>
      </c>
      <c r="E2442" s="174">
        <v>10</v>
      </c>
      <c r="F2442" s="3">
        <f t="shared" ref="F2442:F2505" si="229">(9/5)*K2442+32</f>
        <v>55.400000000000006</v>
      </c>
      <c r="G2442" s="3">
        <f t="shared" si="225"/>
        <v>29.66</v>
      </c>
      <c r="H2442" s="3">
        <f t="shared" si="226"/>
        <v>73.039999999999992</v>
      </c>
      <c r="I2442" s="3">
        <f t="shared" si="227"/>
        <v>55.040000000000006</v>
      </c>
      <c r="J2442" s="3">
        <f t="shared" si="228"/>
        <v>62.96</v>
      </c>
      <c r="K2442" s="191">
        <v>13</v>
      </c>
      <c r="L2442" s="3">
        <v>-1.3</v>
      </c>
      <c r="M2442" s="191">
        <v>22.8</v>
      </c>
      <c r="N2442" s="191">
        <v>12.8</v>
      </c>
      <c r="O2442" s="191">
        <v>17.2</v>
      </c>
    </row>
    <row r="2443" spans="2:15" ht="17.25" x14ac:dyDescent="0.35">
      <c r="B2443" s="172">
        <f t="shared" ref="B2443:B2506" si="230">B2442+1</f>
        <v>2435</v>
      </c>
      <c r="C2443" s="173">
        <v>4</v>
      </c>
      <c r="D2443" s="173">
        <v>12</v>
      </c>
      <c r="E2443" s="174">
        <v>11</v>
      </c>
      <c r="F2443" s="3">
        <f t="shared" si="229"/>
        <v>60.8</v>
      </c>
      <c r="G2443" s="3">
        <f t="shared" si="225"/>
        <v>37.04</v>
      </c>
      <c r="H2443" s="3">
        <f t="shared" si="226"/>
        <v>77</v>
      </c>
      <c r="I2443" s="3">
        <f t="shared" si="227"/>
        <v>58.64</v>
      </c>
      <c r="J2443" s="3">
        <f t="shared" si="228"/>
        <v>66.02</v>
      </c>
      <c r="K2443" s="191">
        <v>16</v>
      </c>
      <c r="L2443" s="3">
        <v>2.8</v>
      </c>
      <c r="M2443" s="191">
        <v>25</v>
      </c>
      <c r="N2443" s="191">
        <v>14.8</v>
      </c>
      <c r="O2443" s="191">
        <v>18.899999999999999</v>
      </c>
    </row>
    <row r="2444" spans="2:15" ht="17.25" x14ac:dyDescent="0.35">
      <c r="B2444" s="172">
        <f t="shared" si="230"/>
        <v>2436</v>
      </c>
      <c r="C2444" s="173">
        <v>4</v>
      </c>
      <c r="D2444" s="173">
        <v>12</v>
      </c>
      <c r="E2444" s="174">
        <v>12</v>
      </c>
      <c r="F2444" s="3">
        <f t="shared" si="229"/>
        <v>66.2</v>
      </c>
      <c r="G2444" s="3">
        <f t="shared" si="225"/>
        <v>38.299999999999997</v>
      </c>
      <c r="H2444" s="3">
        <f t="shared" si="226"/>
        <v>78.080000000000013</v>
      </c>
      <c r="I2444" s="3">
        <f t="shared" si="227"/>
        <v>62.42</v>
      </c>
      <c r="J2444" s="3">
        <f t="shared" si="228"/>
        <v>69.98</v>
      </c>
      <c r="K2444" s="191">
        <v>19</v>
      </c>
      <c r="L2444" s="3">
        <v>3.5</v>
      </c>
      <c r="M2444" s="191">
        <v>25.6</v>
      </c>
      <c r="N2444" s="191">
        <v>16.899999999999999</v>
      </c>
      <c r="O2444" s="191">
        <v>21.1</v>
      </c>
    </row>
    <row r="2445" spans="2:15" ht="17.25" x14ac:dyDescent="0.35">
      <c r="B2445" s="172">
        <f t="shared" si="230"/>
        <v>2437</v>
      </c>
      <c r="C2445" s="173">
        <v>4</v>
      </c>
      <c r="D2445" s="173">
        <v>12</v>
      </c>
      <c r="E2445" s="174">
        <v>13</v>
      </c>
      <c r="F2445" s="3">
        <f t="shared" si="229"/>
        <v>69.800000000000011</v>
      </c>
      <c r="G2445" s="3">
        <f t="shared" si="225"/>
        <v>41.72</v>
      </c>
      <c r="H2445" s="3">
        <f t="shared" si="226"/>
        <v>78.080000000000013</v>
      </c>
      <c r="I2445" s="3">
        <f t="shared" si="227"/>
        <v>66.02</v>
      </c>
      <c r="J2445" s="3">
        <f t="shared" si="228"/>
        <v>71.960000000000008</v>
      </c>
      <c r="K2445" s="191">
        <v>21</v>
      </c>
      <c r="L2445" s="3">
        <v>5.4</v>
      </c>
      <c r="M2445" s="191">
        <v>25.6</v>
      </c>
      <c r="N2445" s="191">
        <v>18.899999999999999</v>
      </c>
      <c r="O2445" s="191">
        <v>22.2</v>
      </c>
    </row>
    <row r="2446" spans="2:15" ht="17.25" x14ac:dyDescent="0.35">
      <c r="B2446" s="172">
        <f t="shared" si="230"/>
        <v>2438</v>
      </c>
      <c r="C2446" s="173">
        <v>4</v>
      </c>
      <c r="D2446" s="173">
        <v>12</v>
      </c>
      <c r="E2446" s="174">
        <v>14</v>
      </c>
      <c r="F2446" s="3">
        <f t="shared" si="229"/>
        <v>69.800000000000011</v>
      </c>
      <c r="G2446" s="3">
        <f t="shared" si="225"/>
        <v>38.840000000000003</v>
      </c>
      <c r="H2446" s="3">
        <f t="shared" si="226"/>
        <v>80.06</v>
      </c>
      <c r="I2446" s="3">
        <f t="shared" si="227"/>
        <v>67.64</v>
      </c>
      <c r="J2446" s="3">
        <f t="shared" si="228"/>
        <v>73.94</v>
      </c>
      <c r="K2446" s="191">
        <v>21</v>
      </c>
      <c r="L2446" s="3">
        <v>3.8</v>
      </c>
      <c r="M2446" s="191">
        <v>26.7</v>
      </c>
      <c r="N2446" s="191">
        <v>19.8</v>
      </c>
      <c r="O2446" s="191">
        <v>23.3</v>
      </c>
    </row>
    <row r="2447" spans="2:15" ht="17.25" x14ac:dyDescent="0.35">
      <c r="B2447" s="172">
        <f t="shared" si="230"/>
        <v>2439</v>
      </c>
      <c r="C2447" s="173">
        <v>4</v>
      </c>
      <c r="D2447" s="173">
        <v>12</v>
      </c>
      <c r="E2447" s="174">
        <v>15</v>
      </c>
      <c r="F2447" s="3">
        <f t="shared" si="229"/>
        <v>68</v>
      </c>
      <c r="G2447" s="3">
        <f t="shared" si="225"/>
        <v>42.26</v>
      </c>
      <c r="H2447" s="3">
        <f t="shared" si="226"/>
        <v>80.960000000000008</v>
      </c>
      <c r="I2447" s="3">
        <f t="shared" si="227"/>
        <v>69.44</v>
      </c>
      <c r="J2447" s="3">
        <f t="shared" si="228"/>
        <v>73.94</v>
      </c>
      <c r="K2447" s="191">
        <v>20</v>
      </c>
      <c r="L2447" s="3">
        <v>5.7</v>
      </c>
      <c r="M2447" s="191">
        <v>27.2</v>
      </c>
      <c r="N2447" s="191">
        <v>20.8</v>
      </c>
      <c r="O2447" s="191">
        <v>23.3</v>
      </c>
    </row>
    <row r="2448" spans="2:15" ht="17.25" x14ac:dyDescent="0.35">
      <c r="B2448" s="172">
        <f t="shared" si="230"/>
        <v>2440</v>
      </c>
      <c r="C2448" s="173">
        <v>4</v>
      </c>
      <c r="D2448" s="173">
        <v>12</v>
      </c>
      <c r="E2448" s="174">
        <v>16</v>
      </c>
      <c r="F2448" s="3">
        <f t="shared" si="229"/>
        <v>66.2</v>
      </c>
      <c r="G2448" s="3">
        <f t="shared" si="225"/>
        <v>39.74</v>
      </c>
      <c r="H2448" s="3">
        <f t="shared" si="226"/>
        <v>78.98</v>
      </c>
      <c r="I2448" s="3">
        <f t="shared" si="227"/>
        <v>71.06</v>
      </c>
      <c r="J2448" s="3">
        <f t="shared" si="228"/>
        <v>75.92</v>
      </c>
      <c r="K2448" s="191">
        <v>19</v>
      </c>
      <c r="L2448" s="3">
        <v>4.3</v>
      </c>
      <c r="M2448" s="191">
        <v>26.1</v>
      </c>
      <c r="N2448" s="191">
        <v>21.7</v>
      </c>
      <c r="O2448" s="191">
        <v>24.4</v>
      </c>
    </row>
    <row r="2449" spans="2:15" ht="17.25" x14ac:dyDescent="0.35">
      <c r="B2449" s="172">
        <f t="shared" si="230"/>
        <v>2441</v>
      </c>
      <c r="C2449" s="173">
        <v>4</v>
      </c>
      <c r="D2449" s="173">
        <v>12</v>
      </c>
      <c r="E2449" s="174">
        <v>17</v>
      </c>
      <c r="F2449" s="3">
        <f t="shared" si="229"/>
        <v>64.400000000000006</v>
      </c>
      <c r="G2449" s="3">
        <f t="shared" si="225"/>
        <v>36.14</v>
      </c>
      <c r="H2449" s="3">
        <f t="shared" si="226"/>
        <v>75.92</v>
      </c>
      <c r="I2449" s="3">
        <f t="shared" si="227"/>
        <v>67.460000000000008</v>
      </c>
      <c r="J2449" s="3">
        <f t="shared" si="228"/>
        <v>75.92</v>
      </c>
      <c r="K2449" s="191">
        <v>18</v>
      </c>
      <c r="L2449" s="3">
        <v>2.2999999999999998</v>
      </c>
      <c r="M2449" s="191">
        <v>24.4</v>
      </c>
      <c r="N2449" s="191">
        <v>19.7</v>
      </c>
      <c r="O2449" s="191">
        <v>24.4</v>
      </c>
    </row>
    <row r="2450" spans="2:15" ht="17.25" x14ac:dyDescent="0.35">
      <c r="B2450" s="172">
        <f t="shared" si="230"/>
        <v>2442</v>
      </c>
      <c r="C2450" s="173">
        <v>4</v>
      </c>
      <c r="D2450" s="173">
        <v>12</v>
      </c>
      <c r="E2450" s="174">
        <v>18</v>
      </c>
      <c r="F2450" s="3">
        <f t="shared" si="229"/>
        <v>62.6</v>
      </c>
      <c r="G2450" s="3">
        <f t="shared" si="225"/>
        <v>30.38</v>
      </c>
      <c r="H2450" s="3">
        <f t="shared" si="226"/>
        <v>73.039999999999992</v>
      </c>
      <c r="I2450" s="3">
        <f t="shared" si="227"/>
        <v>63.680000000000007</v>
      </c>
      <c r="J2450" s="3">
        <f t="shared" si="228"/>
        <v>73.94</v>
      </c>
      <c r="K2450" s="191">
        <v>17</v>
      </c>
      <c r="L2450" s="3">
        <v>-0.9</v>
      </c>
      <c r="M2450" s="191">
        <v>22.8</v>
      </c>
      <c r="N2450" s="191">
        <v>17.600000000000001</v>
      </c>
      <c r="O2450" s="191">
        <v>23.3</v>
      </c>
    </row>
    <row r="2451" spans="2:15" ht="17.25" x14ac:dyDescent="0.35">
      <c r="B2451" s="172">
        <f t="shared" si="230"/>
        <v>2443</v>
      </c>
      <c r="C2451" s="173">
        <v>4</v>
      </c>
      <c r="D2451" s="173">
        <v>12</v>
      </c>
      <c r="E2451" s="174">
        <v>19</v>
      </c>
      <c r="F2451" s="3">
        <f t="shared" si="229"/>
        <v>59</v>
      </c>
      <c r="G2451" s="3">
        <f t="shared" si="225"/>
        <v>24.8</v>
      </c>
      <c r="H2451" s="3">
        <f t="shared" si="226"/>
        <v>69.080000000000013</v>
      </c>
      <c r="I2451" s="3">
        <f t="shared" si="227"/>
        <v>60.08</v>
      </c>
      <c r="J2451" s="3">
        <f t="shared" si="228"/>
        <v>66.92</v>
      </c>
      <c r="K2451" s="191">
        <v>15</v>
      </c>
      <c r="L2451" s="3">
        <v>-4</v>
      </c>
      <c r="M2451" s="191">
        <v>20.6</v>
      </c>
      <c r="N2451" s="191">
        <v>15.6</v>
      </c>
      <c r="O2451" s="191">
        <v>19.399999999999999</v>
      </c>
    </row>
    <row r="2452" spans="2:15" ht="17.25" x14ac:dyDescent="0.35">
      <c r="B2452" s="172">
        <f t="shared" si="230"/>
        <v>2444</v>
      </c>
      <c r="C2452" s="173">
        <v>4</v>
      </c>
      <c r="D2452" s="173">
        <v>12</v>
      </c>
      <c r="E2452" s="174">
        <v>20</v>
      </c>
      <c r="F2452" s="3">
        <f t="shared" si="229"/>
        <v>55.400000000000006</v>
      </c>
      <c r="G2452" s="3">
        <f t="shared" si="225"/>
        <v>20.66</v>
      </c>
      <c r="H2452" s="3">
        <f t="shared" si="226"/>
        <v>64.039999999999992</v>
      </c>
      <c r="I2452" s="3">
        <f t="shared" si="227"/>
        <v>54.14</v>
      </c>
      <c r="J2452" s="3">
        <f t="shared" si="228"/>
        <v>62.96</v>
      </c>
      <c r="K2452" s="191">
        <v>13</v>
      </c>
      <c r="L2452" s="3">
        <v>-6.3</v>
      </c>
      <c r="M2452" s="191">
        <v>17.8</v>
      </c>
      <c r="N2452" s="191">
        <v>12.3</v>
      </c>
      <c r="O2452" s="191">
        <v>17.2</v>
      </c>
    </row>
    <row r="2453" spans="2:15" ht="17.25" x14ac:dyDescent="0.35">
      <c r="B2453" s="172">
        <f t="shared" si="230"/>
        <v>2445</v>
      </c>
      <c r="C2453" s="173">
        <v>4</v>
      </c>
      <c r="D2453" s="173">
        <v>12</v>
      </c>
      <c r="E2453" s="174">
        <v>21</v>
      </c>
      <c r="F2453" s="3">
        <f t="shared" si="229"/>
        <v>51.8</v>
      </c>
      <c r="G2453" s="3">
        <f t="shared" si="225"/>
        <v>18.68</v>
      </c>
      <c r="H2453" s="3">
        <f t="shared" si="226"/>
        <v>60.08</v>
      </c>
      <c r="I2453" s="3">
        <f t="shared" si="227"/>
        <v>48.019999999999996</v>
      </c>
      <c r="J2453" s="3">
        <f t="shared" si="228"/>
        <v>60.980000000000004</v>
      </c>
      <c r="K2453" s="191">
        <v>11</v>
      </c>
      <c r="L2453" s="3">
        <v>-7.4</v>
      </c>
      <c r="M2453" s="191">
        <v>15.6</v>
      </c>
      <c r="N2453" s="191">
        <v>8.9</v>
      </c>
      <c r="O2453" s="191">
        <v>16.100000000000001</v>
      </c>
    </row>
    <row r="2454" spans="2:15" ht="17.25" x14ac:dyDescent="0.35">
      <c r="B2454" s="172">
        <f t="shared" si="230"/>
        <v>2446</v>
      </c>
      <c r="C2454" s="173">
        <v>4</v>
      </c>
      <c r="D2454" s="173">
        <v>12</v>
      </c>
      <c r="E2454" s="174">
        <v>22</v>
      </c>
      <c r="F2454" s="3">
        <f t="shared" si="229"/>
        <v>50</v>
      </c>
      <c r="G2454" s="3">
        <f t="shared" si="225"/>
        <v>17.420000000000002</v>
      </c>
      <c r="H2454" s="3">
        <f t="shared" si="226"/>
        <v>59</v>
      </c>
      <c r="I2454" s="3">
        <f t="shared" si="227"/>
        <v>42.08</v>
      </c>
      <c r="J2454" s="3">
        <f t="shared" si="228"/>
        <v>62.06</v>
      </c>
      <c r="K2454" s="191">
        <v>10</v>
      </c>
      <c r="L2454" s="3">
        <v>-8.1</v>
      </c>
      <c r="M2454" s="191">
        <v>15</v>
      </c>
      <c r="N2454" s="191">
        <v>5.6</v>
      </c>
      <c r="O2454" s="191">
        <v>16.7</v>
      </c>
    </row>
    <row r="2455" spans="2:15" ht="17.25" x14ac:dyDescent="0.35">
      <c r="B2455" s="172">
        <f t="shared" si="230"/>
        <v>2447</v>
      </c>
      <c r="C2455" s="173">
        <v>4</v>
      </c>
      <c r="D2455" s="173">
        <v>12</v>
      </c>
      <c r="E2455" s="174">
        <v>23</v>
      </c>
      <c r="F2455" s="3">
        <f t="shared" si="229"/>
        <v>44.6</v>
      </c>
      <c r="G2455" s="3">
        <f t="shared" si="225"/>
        <v>12.379999999999999</v>
      </c>
      <c r="H2455" s="3">
        <f t="shared" si="226"/>
        <v>57.019999999999996</v>
      </c>
      <c r="I2455" s="3">
        <f t="shared" si="227"/>
        <v>40.1</v>
      </c>
      <c r="J2455" s="3">
        <f t="shared" si="228"/>
        <v>64.039999999999992</v>
      </c>
      <c r="K2455" s="191">
        <v>7</v>
      </c>
      <c r="L2455" s="3">
        <v>-10.9</v>
      </c>
      <c r="M2455" s="191">
        <v>13.9</v>
      </c>
      <c r="N2455" s="191">
        <v>4.5</v>
      </c>
      <c r="O2455" s="191">
        <v>17.8</v>
      </c>
    </row>
    <row r="2456" spans="2:15" ht="17.25" x14ac:dyDescent="0.35">
      <c r="B2456" s="172">
        <f t="shared" si="230"/>
        <v>2448</v>
      </c>
      <c r="C2456" s="173">
        <v>4</v>
      </c>
      <c r="D2456" s="173">
        <v>12</v>
      </c>
      <c r="E2456" s="174">
        <v>24</v>
      </c>
      <c r="F2456" s="3">
        <f t="shared" si="229"/>
        <v>46.4</v>
      </c>
      <c r="G2456" s="3">
        <f t="shared" si="225"/>
        <v>7.34</v>
      </c>
      <c r="H2456" s="3">
        <f t="shared" si="226"/>
        <v>55.94</v>
      </c>
      <c r="I2456" s="3">
        <f t="shared" si="227"/>
        <v>37.94</v>
      </c>
      <c r="J2456" s="3">
        <f t="shared" si="228"/>
        <v>60.08</v>
      </c>
      <c r="K2456" s="191">
        <v>8</v>
      </c>
      <c r="L2456" s="3">
        <v>-13.7</v>
      </c>
      <c r="M2456" s="191">
        <v>13.3</v>
      </c>
      <c r="N2456" s="191">
        <v>3.3</v>
      </c>
      <c r="O2456" s="191">
        <v>15.6</v>
      </c>
    </row>
    <row r="2457" spans="2:15" ht="17.25" x14ac:dyDescent="0.35">
      <c r="B2457" s="172">
        <f t="shared" si="230"/>
        <v>2449</v>
      </c>
      <c r="C2457" s="173">
        <v>4</v>
      </c>
      <c r="D2457" s="173">
        <v>13</v>
      </c>
      <c r="E2457" s="174">
        <v>1</v>
      </c>
      <c r="F2457" s="3">
        <f t="shared" si="229"/>
        <v>44.6</v>
      </c>
      <c r="G2457" s="3">
        <f t="shared" ref="G2457:G2520" si="231">(9/5)*L2457+32</f>
        <v>7.34</v>
      </c>
      <c r="H2457" s="3">
        <f t="shared" ref="H2457:H2520" si="232">(9/5)*M2457+32</f>
        <v>55.040000000000006</v>
      </c>
      <c r="I2457" s="3">
        <f t="shared" ref="I2457:I2520" si="233">(9/5)*N2457+32</f>
        <v>35.96</v>
      </c>
      <c r="J2457" s="3">
        <f t="shared" ref="J2457:J2520" si="234">(9/5)*O2457+32</f>
        <v>57.92</v>
      </c>
      <c r="K2457" s="191">
        <v>7</v>
      </c>
      <c r="L2457" s="3">
        <v>-13.7</v>
      </c>
      <c r="M2457" s="191">
        <v>12.8</v>
      </c>
      <c r="N2457" s="191">
        <v>2.2000000000000002</v>
      </c>
      <c r="O2457" s="191">
        <v>14.4</v>
      </c>
    </row>
    <row r="2458" spans="2:15" ht="17.25" x14ac:dyDescent="0.35">
      <c r="B2458" s="172">
        <f t="shared" si="230"/>
        <v>2450</v>
      </c>
      <c r="C2458" s="173">
        <v>4</v>
      </c>
      <c r="D2458" s="173">
        <v>13</v>
      </c>
      <c r="E2458" s="174">
        <v>2</v>
      </c>
      <c r="F2458" s="3">
        <f t="shared" si="229"/>
        <v>44.6</v>
      </c>
      <c r="G2458" s="3">
        <f t="shared" si="231"/>
        <v>6.0799999999999983</v>
      </c>
      <c r="H2458" s="3">
        <f t="shared" si="232"/>
        <v>55.040000000000006</v>
      </c>
      <c r="I2458" s="3">
        <f t="shared" si="233"/>
        <v>35.96</v>
      </c>
      <c r="J2458" s="3">
        <f t="shared" si="234"/>
        <v>59</v>
      </c>
      <c r="K2458" s="191">
        <v>7</v>
      </c>
      <c r="L2458" s="3">
        <v>-14.4</v>
      </c>
      <c r="M2458" s="191">
        <v>12.8</v>
      </c>
      <c r="N2458" s="191">
        <v>2.2000000000000002</v>
      </c>
      <c r="O2458" s="191">
        <v>15</v>
      </c>
    </row>
    <row r="2459" spans="2:15" ht="17.25" x14ac:dyDescent="0.35">
      <c r="B2459" s="172">
        <f t="shared" si="230"/>
        <v>2451</v>
      </c>
      <c r="C2459" s="173">
        <v>4</v>
      </c>
      <c r="D2459" s="173">
        <v>13</v>
      </c>
      <c r="E2459" s="174">
        <v>3</v>
      </c>
      <c r="F2459" s="3">
        <f t="shared" si="229"/>
        <v>42.8</v>
      </c>
      <c r="G2459" s="3">
        <f t="shared" si="231"/>
        <v>6.0799999999999983</v>
      </c>
      <c r="H2459" s="3">
        <f t="shared" si="232"/>
        <v>53.96</v>
      </c>
      <c r="I2459" s="3">
        <f t="shared" si="233"/>
        <v>35.96</v>
      </c>
      <c r="J2459" s="3">
        <f t="shared" si="234"/>
        <v>55.94</v>
      </c>
      <c r="K2459" s="191">
        <v>6</v>
      </c>
      <c r="L2459" s="3">
        <v>-14.4</v>
      </c>
      <c r="M2459" s="191">
        <v>12.2</v>
      </c>
      <c r="N2459" s="191">
        <v>2.2000000000000002</v>
      </c>
      <c r="O2459" s="191">
        <v>13.3</v>
      </c>
    </row>
    <row r="2460" spans="2:15" ht="17.25" x14ac:dyDescent="0.35">
      <c r="B2460" s="172">
        <f t="shared" si="230"/>
        <v>2452</v>
      </c>
      <c r="C2460" s="173">
        <v>4</v>
      </c>
      <c r="D2460" s="173">
        <v>13</v>
      </c>
      <c r="E2460" s="174">
        <v>4</v>
      </c>
      <c r="F2460" s="3">
        <f t="shared" si="229"/>
        <v>42.8</v>
      </c>
      <c r="G2460" s="3">
        <f t="shared" si="231"/>
        <v>5.8999999999999986</v>
      </c>
      <c r="H2460" s="3">
        <f t="shared" si="232"/>
        <v>51.980000000000004</v>
      </c>
      <c r="I2460" s="3">
        <f t="shared" si="233"/>
        <v>35.96</v>
      </c>
      <c r="J2460" s="3">
        <f t="shared" si="234"/>
        <v>57.019999999999996</v>
      </c>
      <c r="K2460" s="191">
        <v>6</v>
      </c>
      <c r="L2460" s="3">
        <v>-14.5</v>
      </c>
      <c r="M2460" s="191">
        <v>11.1</v>
      </c>
      <c r="N2460" s="191">
        <v>2.2000000000000002</v>
      </c>
      <c r="O2460" s="191">
        <v>13.9</v>
      </c>
    </row>
    <row r="2461" spans="2:15" ht="17.25" x14ac:dyDescent="0.35">
      <c r="B2461" s="172">
        <f t="shared" si="230"/>
        <v>2453</v>
      </c>
      <c r="C2461" s="173">
        <v>4</v>
      </c>
      <c r="D2461" s="173">
        <v>13</v>
      </c>
      <c r="E2461" s="174">
        <v>5</v>
      </c>
      <c r="F2461" s="3">
        <f t="shared" si="229"/>
        <v>37.4</v>
      </c>
      <c r="G2461" s="3">
        <f t="shared" si="231"/>
        <v>5</v>
      </c>
      <c r="H2461" s="3">
        <f t="shared" si="232"/>
        <v>53.06</v>
      </c>
      <c r="I2461" s="3">
        <f t="shared" si="233"/>
        <v>36.68</v>
      </c>
      <c r="J2461" s="3">
        <f t="shared" si="234"/>
        <v>53.96</v>
      </c>
      <c r="K2461" s="191">
        <v>3</v>
      </c>
      <c r="L2461" s="3">
        <v>-15</v>
      </c>
      <c r="M2461" s="191">
        <v>11.7</v>
      </c>
      <c r="N2461" s="191">
        <v>2.6</v>
      </c>
      <c r="O2461" s="191">
        <v>12.2</v>
      </c>
    </row>
    <row r="2462" spans="2:15" ht="17.25" x14ac:dyDescent="0.35">
      <c r="B2462" s="172">
        <f t="shared" si="230"/>
        <v>2454</v>
      </c>
      <c r="C2462" s="173">
        <v>4</v>
      </c>
      <c r="D2462" s="173">
        <v>13</v>
      </c>
      <c r="E2462" s="174">
        <v>6</v>
      </c>
      <c r="F2462" s="3">
        <f t="shared" si="229"/>
        <v>37.4</v>
      </c>
      <c r="G2462" s="3">
        <f t="shared" si="231"/>
        <v>5.7199999999999989</v>
      </c>
      <c r="H2462" s="3">
        <f t="shared" si="232"/>
        <v>51.980000000000004</v>
      </c>
      <c r="I2462" s="3">
        <f t="shared" si="233"/>
        <v>37.22</v>
      </c>
      <c r="J2462" s="3">
        <f t="shared" si="234"/>
        <v>53.06</v>
      </c>
      <c r="K2462" s="191">
        <v>3</v>
      </c>
      <c r="L2462" s="3">
        <v>-14.6</v>
      </c>
      <c r="M2462" s="191">
        <v>11.1</v>
      </c>
      <c r="N2462" s="191">
        <v>2.9</v>
      </c>
      <c r="O2462" s="191">
        <v>11.7</v>
      </c>
    </row>
    <row r="2463" spans="2:15" ht="17.25" x14ac:dyDescent="0.35">
      <c r="B2463" s="172">
        <f t="shared" si="230"/>
        <v>2455</v>
      </c>
      <c r="C2463" s="173">
        <v>4</v>
      </c>
      <c r="D2463" s="173">
        <v>13</v>
      </c>
      <c r="E2463" s="174">
        <v>7</v>
      </c>
      <c r="F2463" s="3">
        <f t="shared" si="229"/>
        <v>46.4</v>
      </c>
      <c r="G2463" s="3">
        <f t="shared" si="231"/>
        <v>7.6999999999999993</v>
      </c>
      <c r="H2463" s="3">
        <f t="shared" si="232"/>
        <v>55.040000000000006</v>
      </c>
      <c r="I2463" s="3">
        <f t="shared" si="233"/>
        <v>37.94</v>
      </c>
      <c r="J2463" s="3">
        <f t="shared" si="234"/>
        <v>51.980000000000004</v>
      </c>
      <c r="K2463" s="191">
        <v>8</v>
      </c>
      <c r="L2463" s="3">
        <v>-13.5</v>
      </c>
      <c r="M2463" s="191">
        <v>12.8</v>
      </c>
      <c r="N2463" s="191">
        <v>3.3</v>
      </c>
      <c r="O2463" s="191">
        <v>11.1</v>
      </c>
    </row>
    <row r="2464" spans="2:15" ht="17.25" x14ac:dyDescent="0.35">
      <c r="B2464" s="172">
        <f t="shared" si="230"/>
        <v>2456</v>
      </c>
      <c r="C2464" s="173">
        <v>4</v>
      </c>
      <c r="D2464" s="173">
        <v>13</v>
      </c>
      <c r="E2464" s="174">
        <v>8</v>
      </c>
      <c r="F2464" s="3">
        <f t="shared" si="229"/>
        <v>51.8</v>
      </c>
      <c r="G2464" s="3">
        <f t="shared" si="231"/>
        <v>13.64</v>
      </c>
      <c r="H2464" s="3">
        <f t="shared" si="232"/>
        <v>57.92</v>
      </c>
      <c r="I2464" s="3">
        <f t="shared" si="233"/>
        <v>44.6</v>
      </c>
      <c r="J2464" s="3">
        <f t="shared" si="234"/>
        <v>57.019999999999996</v>
      </c>
      <c r="K2464" s="191">
        <v>11</v>
      </c>
      <c r="L2464" s="3">
        <v>-10.199999999999999</v>
      </c>
      <c r="M2464" s="191">
        <v>14.4</v>
      </c>
      <c r="N2464" s="191">
        <v>7</v>
      </c>
      <c r="O2464" s="191">
        <v>13.9</v>
      </c>
    </row>
    <row r="2465" spans="2:15" ht="17.25" x14ac:dyDescent="0.35">
      <c r="B2465" s="172">
        <f t="shared" si="230"/>
        <v>2457</v>
      </c>
      <c r="C2465" s="173">
        <v>4</v>
      </c>
      <c r="D2465" s="173">
        <v>13</v>
      </c>
      <c r="E2465" s="174">
        <v>9</v>
      </c>
      <c r="F2465" s="3">
        <f t="shared" si="229"/>
        <v>53.6</v>
      </c>
      <c r="G2465" s="3">
        <f t="shared" si="231"/>
        <v>14.54</v>
      </c>
      <c r="H2465" s="3">
        <f t="shared" si="232"/>
        <v>59</v>
      </c>
      <c r="I2465" s="3">
        <f t="shared" si="233"/>
        <v>51.26</v>
      </c>
      <c r="J2465" s="3">
        <f t="shared" si="234"/>
        <v>62.96</v>
      </c>
      <c r="K2465" s="191">
        <v>12</v>
      </c>
      <c r="L2465" s="3">
        <v>-9.6999999999999993</v>
      </c>
      <c r="M2465" s="191">
        <v>15</v>
      </c>
      <c r="N2465" s="191">
        <v>10.7</v>
      </c>
      <c r="O2465" s="191">
        <v>17.2</v>
      </c>
    </row>
    <row r="2466" spans="2:15" ht="17.25" x14ac:dyDescent="0.35">
      <c r="B2466" s="172">
        <f t="shared" si="230"/>
        <v>2458</v>
      </c>
      <c r="C2466" s="173">
        <v>4</v>
      </c>
      <c r="D2466" s="173">
        <v>13</v>
      </c>
      <c r="E2466" s="174">
        <v>10</v>
      </c>
      <c r="F2466" s="3">
        <f t="shared" si="229"/>
        <v>59</v>
      </c>
      <c r="G2466" s="3">
        <f t="shared" si="231"/>
        <v>17.420000000000002</v>
      </c>
      <c r="H2466" s="3">
        <f t="shared" si="232"/>
        <v>62.06</v>
      </c>
      <c r="I2466" s="3">
        <f t="shared" si="233"/>
        <v>57.92</v>
      </c>
      <c r="J2466" s="3">
        <f t="shared" si="234"/>
        <v>66.02</v>
      </c>
      <c r="K2466" s="191">
        <v>15</v>
      </c>
      <c r="L2466" s="3">
        <v>-8.1</v>
      </c>
      <c r="M2466" s="191">
        <v>16.7</v>
      </c>
      <c r="N2466" s="191">
        <v>14.4</v>
      </c>
      <c r="O2466" s="191">
        <v>18.899999999999999</v>
      </c>
    </row>
    <row r="2467" spans="2:15" ht="17.25" x14ac:dyDescent="0.35">
      <c r="B2467" s="172">
        <f t="shared" si="230"/>
        <v>2459</v>
      </c>
      <c r="C2467" s="173">
        <v>4</v>
      </c>
      <c r="D2467" s="173">
        <v>13</v>
      </c>
      <c r="E2467" s="174">
        <v>11</v>
      </c>
      <c r="F2467" s="3">
        <f t="shared" si="229"/>
        <v>60.8</v>
      </c>
      <c r="G2467" s="3">
        <f t="shared" si="231"/>
        <v>22.46</v>
      </c>
      <c r="H2467" s="3">
        <f t="shared" si="232"/>
        <v>62.96</v>
      </c>
      <c r="I2467" s="3">
        <f t="shared" si="233"/>
        <v>62.6</v>
      </c>
      <c r="J2467" s="3">
        <f t="shared" si="234"/>
        <v>71.06</v>
      </c>
      <c r="K2467" s="191">
        <v>16</v>
      </c>
      <c r="L2467" s="3">
        <v>-5.3</v>
      </c>
      <c r="M2467" s="191">
        <v>17.2</v>
      </c>
      <c r="N2467" s="191">
        <v>17</v>
      </c>
      <c r="O2467" s="191">
        <v>21.7</v>
      </c>
    </row>
    <row r="2468" spans="2:15" ht="17.25" x14ac:dyDescent="0.35">
      <c r="B2468" s="172">
        <f t="shared" si="230"/>
        <v>2460</v>
      </c>
      <c r="C2468" s="173">
        <v>4</v>
      </c>
      <c r="D2468" s="173">
        <v>13</v>
      </c>
      <c r="E2468" s="174">
        <v>12</v>
      </c>
      <c r="F2468" s="3">
        <f t="shared" si="229"/>
        <v>60.8</v>
      </c>
      <c r="G2468" s="3">
        <f t="shared" si="231"/>
        <v>28.22</v>
      </c>
      <c r="H2468" s="3">
        <f t="shared" si="232"/>
        <v>66.92</v>
      </c>
      <c r="I2468" s="3">
        <f t="shared" si="233"/>
        <v>67.28</v>
      </c>
      <c r="J2468" s="3">
        <f t="shared" si="234"/>
        <v>71.960000000000008</v>
      </c>
      <c r="K2468" s="191">
        <v>16</v>
      </c>
      <c r="L2468" s="3">
        <v>-2.1</v>
      </c>
      <c r="M2468" s="191">
        <v>19.399999999999999</v>
      </c>
      <c r="N2468" s="191">
        <v>19.600000000000001</v>
      </c>
      <c r="O2468" s="191">
        <v>22.2</v>
      </c>
    </row>
    <row r="2469" spans="2:15" ht="17.25" x14ac:dyDescent="0.35">
      <c r="B2469" s="172">
        <f t="shared" si="230"/>
        <v>2461</v>
      </c>
      <c r="C2469" s="173">
        <v>4</v>
      </c>
      <c r="D2469" s="173">
        <v>13</v>
      </c>
      <c r="E2469" s="174">
        <v>13</v>
      </c>
      <c r="F2469" s="3">
        <f t="shared" si="229"/>
        <v>64.400000000000006</v>
      </c>
      <c r="G2469" s="3">
        <f t="shared" si="231"/>
        <v>32.18</v>
      </c>
      <c r="H2469" s="3">
        <f t="shared" si="232"/>
        <v>68</v>
      </c>
      <c r="I2469" s="3">
        <f t="shared" si="233"/>
        <v>71.960000000000008</v>
      </c>
      <c r="J2469" s="3">
        <f t="shared" si="234"/>
        <v>75.02</v>
      </c>
      <c r="K2469" s="191">
        <v>18</v>
      </c>
      <c r="L2469" s="3">
        <v>0.1</v>
      </c>
      <c r="M2469" s="191">
        <v>20</v>
      </c>
      <c r="N2469" s="191">
        <v>22.2</v>
      </c>
      <c r="O2469" s="191">
        <v>23.9</v>
      </c>
    </row>
    <row r="2470" spans="2:15" ht="17.25" x14ac:dyDescent="0.35">
      <c r="B2470" s="172">
        <f t="shared" si="230"/>
        <v>2462</v>
      </c>
      <c r="C2470" s="173">
        <v>4</v>
      </c>
      <c r="D2470" s="173">
        <v>13</v>
      </c>
      <c r="E2470" s="174">
        <v>14</v>
      </c>
      <c r="F2470" s="3">
        <f t="shared" si="229"/>
        <v>59</v>
      </c>
      <c r="G2470" s="3">
        <f t="shared" si="231"/>
        <v>42.980000000000004</v>
      </c>
      <c r="H2470" s="3">
        <f t="shared" si="232"/>
        <v>68</v>
      </c>
      <c r="I2470" s="3">
        <f t="shared" si="233"/>
        <v>71.960000000000008</v>
      </c>
      <c r="J2470" s="3">
        <f t="shared" si="234"/>
        <v>75.92</v>
      </c>
      <c r="K2470" s="191">
        <v>15</v>
      </c>
      <c r="L2470" s="3">
        <v>6.1</v>
      </c>
      <c r="M2470" s="191">
        <v>20</v>
      </c>
      <c r="N2470" s="191">
        <v>22.2</v>
      </c>
      <c r="O2470" s="191">
        <v>24.4</v>
      </c>
    </row>
    <row r="2471" spans="2:15" ht="17.25" x14ac:dyDescent="0.35">
      <c r="B2471" s="172">
        <f t="shared" si="230"/>
        <v>2463</v>
      </c>
      <c r="C2471" s="173">
        <v>4</v>
      </c>
      <c r="D2471" s="173">
        <v>13</v>
      </c>
      <c r="E2471" s="174">
        <v>15</v>
      </c>
      <c r="F2471" s="3">
        <f t="shared" si="229"/>
        <v>51.8</v>
      </c>
      <c r="G2471" s="3">
        <f t="shared" si="231"/>
        <v>44.78</v>
      </c>
      <c r="H2471" s="3">
        <f t="shared" si="232"/>
        <v>68</v>
      </c>
      <c r="I2471" s="3">
        <f t="shared" si="233"/>
        <v>71.960000000000008</v>
      </c>
      <c r="J2471" s="3">
        <f t="shared" si="234"/>
        <v>77</v>
      </c>
      <c r="K2471" s="191">
        <v>11</v>
      </c>
      <c r="L2471" s="3">
        <v>7.1</v>
      </c>
      <c r="M2471" s="191">
        <v>20</v>
      </c>
      <c r="N2471" s="191">
        <v>22.2</v>
      </c>
      <c r="O2471" s="191">
        <v>25</v>
      </c>
    </row>
    <row r="2472" spans="2:15" ht="17.25" x14ac:dyDescent="0.35">
      <c r="B2472" s="172">
        <f t="shared" si="230"/>
        <v>2464</v>
      </c>
      <c r="C2472" s="173">
        <v>4</v>
      </c>
      <c r="D2472" s="173">
        <v>13</v>
      </c>
      <c r="E2472" s="174">
        <v>16</v>
      </c>
      <c r="F2472" s="3">
        <f t="shared" si="229"/>
        <v>55.400000000000006</v>
      </c>
      <c r="G2472" s="3">
        <f t="shared" si="231"/>
        <v>42.8</v>
      </c>
      <c r="H2472" s="3">
        <f t="shared" si="232"/>
        <v>68</v>
      </c>
      <c r="I2472" s="3">
        <f t="shared" si="233"/>
        <v>71.960000000000008</v>
      </c>
      <c r="J2472" s="3">
        <f t="shared" si="234"/>
        <v>78.080000000000013</v>
      </c>
      <c r="K2472" s="191">
        <v>13</v>
      </c>
      <c r="L2472" s="3">
        <v>6</v>
      </c>
      <c r="M2472" s="191">
        <v>20</v>
      </c>
      <c r="N2472" s="191">
        <v>22.2</v>
      </c>
      <c r="O2472" s="191">
        <v>25.6</v>
      </c>
    </row>
    <row r="2473" spans="2:15" ht="17.25" x14ac:dyDescent="0.35">
      <c r="B2473" s="172">
        <f t="shared" si="230"/>
        <v>2465</v>
      </c>
      <c r="C2473" s="173">
        <v>4</v>
      </c>
      <c r="D2473" s="173">
        <v>13</v>
      </c>
      <c r="E2473" s="174">
        <v>17</v>
      </c>
      <c r="F2473" s="3">
        <f t="shared" si="229"/>
        <v>59</v>
      </c>
      <c r="G2473" s="3">
        <f t="shared" si="231"/>
        <v>41.72</v>
      </c>
      <c r="H2473" s="3">
        <f t="shared" si="232"/>
        <v>68</v>
      </c>
      <c r="I2473" s="3">
        <f t="shared" si="233"/>
        <v>68.900000000000006</v>
      </c>
      <c r="J2473" s="3">
        <f t="shared" si="234"/>
        <v>78.98</v>
      </c>
      <c r="K2473" s="191">
        <v>15</v>
      </c>
      <c r="L2473" s="3">
        <v>5.4</v>
      </c>
      <c r="M2473" s="191">
        <v>20</v>
      </c>
      <c r="N2473" s="191">
        <v>20.5</v>
      </c>
      <c r="O2473" s="191">
        <v>26.1</v>
      </c>
    </row>
    <row r="2474" spans="2:15" ht="17.25" x14ac:dyDescent="0.35">
      <c r="B2474" s="172">
        <f t="shared" si="230"/>
        <v>2466</v>
      </c>
      <c r="C2474" s="173">
        <v>4</v>
      </c>
      <c r="D2474" s="173">
        <v>13</v>
      </c>
      <c r="E2474" s="174">
        <v>18</v>
      </c>
      <c r="F2474" s="3">
        <f t="shared" si="229"/>
        <v>55.400000000000006</v>
      </c>
      <c r="G2474" s="3">
        <f t="shared" si="231"/>
        <v>37.58</v>
      </c>
      <c r="H2474" s="3">
        <f t="shared" si="232"/>
        <v>66.02</v>
      </c>
      <c r="I2474" s="3">
        <f t="shared" si="233"/>
        <v>66.02</v>
      </c>
      <c r="J2474" s="3">
        <f t="shared" si="234"/>
        <v>77</v>
      </c>
      <c r="K2474" s="191">
        <v>13</v>
      </c>
      <c r="L2474" s="3">
        <v>3.1</v>
      </c>
      <c r="M2474" s="191">
        <v>18.899999999999999</v>
      </c>
      <c r="N2474" s="191">
        <v>18.899999999999999</v>
      </c>
      <c r="O2474" s="191">
        <v>25</v>
      </c>
    </row>
    <row r="2475" spans="2:15" ht="17.25" x14ac:dyDescent="0.35">
      <c r="B2475" s="172">
        <f t="shared" si="230"/>
        <v>2467</v>
      </c>
      <c r="C2475" s="173">
        <v>4</v>
      </c>
      <c r="D2475" s="173">
        <v>13</v>
      </c>
      <c r="E2475" s="174">
        <v>19</v>
      </c>
      <c r="F2475" s="3">
        <f t="shared" si="229"/>
        <v>51.8</v>
      </c>
      <c r="G2475" s="3">
        <f t="shared" si="231"/>
        <v>32.54</v>
      </c>
      <c r="H2475" s="3">
        <f t="shared" si="232"/>
        <v>66.02</v>
      </c>
      <c r="I2475" s="3">
        <f t="shared" si="233"/>
        <v>62.96</v>
      </c>
      <c r="J2475" s="3">
        <f t="shared" si="234"/>
        <v>71.06</v>
      </c>
      <c r="K2475" s="191">
        <v>11</v>
      </c>
      <c r="L2475" s="3">
        <v>0.3</v>
      </c>
      <c r="M2475" s="191">
        <v>18.899999999999999</v>
      </c>
      <c r="N2475" s="191">
        <v>17.2</v>
      </c>
      <c r="O2475" s="191">
        <v>21.7</v>
      </c>
    </row>
    <row r="2476" spans="2:15" ht="17.25" x14ac:dyDescent="0.35">
      <c r="B2476" s="172">
        <f t="shared" si="230"/>
        <v>2468</v>
      </c>
      <c r="C2476" s="173">
        <v>4</v>
      </c>
      <c r="D2476" s="173">
        <v>13</v>
      </c>
      <c r="E2476" s="174">
        <v>20</v>
      </c>
      <c r="F2476" s="3">
        <f t="shared" si="229"/>
        <v>46.4</v>
      </c>
      <c r="G2476" s="3">
        <f t="shared" si="231"/>
        <v>27.5</v>
      </c>
      <c r="H2476" s="3">
        <f t="shared" si="232"/>
        <v>60.08</v>
      </c>
      <c r="I2476" s="3">
        <f t="shared" si="233"/>
        <v>61.34</v>
      </c>
      <c r="J2476" s="3">
        <f t="shared" si="234"/>
        <v>66.92</v>
      </c>
      <c r="K2476" s="191">
        <v>8</v>
      </c>
      <c r="L2476" s="3">
        <v>-2.5</v>
      </c>
      <c r="M2476" s="191">
        <v>15.6</v>
      </c>
      <c r="N2476" s="191">
        <v>16.3</v>
      </c>
      <c r="O2476" s="191">
        <v>19.399999999999999</v>
      </c>
    </row>
    <row r="2477" spans="2:15" ht="17.25" x14ac:dyDescent="0.35">
      <c r="B2477" s="172">
        <f t="shared" si="230"/>
        <v>2469</v>
      </c>
      <c r="C2477" s="173">
        <v>4</v>
      </c>
      <c r="D2477" s="173">
        <v>13</v>
      </c>
      <c r="E2477" s="174">
        <v>21</v>
      </c>
      <c r="F2477" s="3">
        <f t="shared" si="229"/>
        <v>50</v>
      </c>
      <c r="G2477" s="3">
        <f t="shared" si="231"/>
        <v>21.38</v>
      </c>
      <c r="H2477" s="3">
        <f t="shared" si="232"/>
        <v>55.94</v>
      </c>
      <c r="I2477" s="3">
        <f t="shared" si="233"/>
        <v>59.540000000000006</v>
      </c>
      <c r="J2477" s="3">
        <f t="shared" si="234"/>
        <v>69.98</v>
      </c>
      <c r="K2477" s="191">
        <v>10</v>
      </c>
      <c r="L2477" s="3">
        <v>-5.9</v>
      </c>
      <c r="M2477" s="191">
        <v>13.3</v>
      </c>
      <c r="N2477" s="191">
        <v>15.3</v>
      </c>
      <c r="O2477" s="191">
        <v>21.1</v>
      </c>
    </row>
    <row r="2478" spans="2:15" ht="17.25" x14ac:dyDescent="0.35">
      <c r="B2478" s="172">
        <f t="shared" si="230"/>
        <v>2470</v>
      </c>
      <c r="C2478" s="173">
        <v>4</v>
      </c>
      <c r="D2478" s="173">
        <v>13</v>
      </c>
      <c r="E2478" s="174">
        <v>22</v>
      </c>
      <c r="F2478" s="3">
        <f t="shared" si="229"/>
        <v>44.6</v>
      </c>
      <c r="G2478" s="3">
        <f t="shared" si="231"/>
        <v>19.22</v>
      </c>
      <c r="H2478" s="3">
        <f t="shared" si="232"/>
        <v>59</v>
      </c>
      <c r="I2478" s="3">
        <f t="shared" si="233"/>
        <v>57.92</v>
      </c>
      <c r="J2478" s="3">
        <f t="shared" si="234"/>
        <v>64.94</v>
      </c>
      <c r="K2478" s="191">
        <v>7</v>
      </c>
      <c r="L2478" s="3">
        <v>-7.1</v>
      </c>
      <c r="M2478" s="191">
        <v>15</v>
      </c>
      <c r="N2478" s="191">
        <v>14.4</v>
      </c>
      <c r="O2478" s="191">
        <v>18.3</v>
      </c>
    </row>
    <row r="2479" spans="2:15" ht="17.25" x14ac:dyDescent="0.35">
      <c r="B2479" s="172">
        <f t="shared" si="230"/>
        <v>2471</v>
      </c>
      <c r="C2479" s="173">
        <v>4</v>
      </c>
      <c r="D2479" s="173">
        <v>13</v>
      </c>
      <c r="E2479" s="174">
        <v>23</v>
      </c>
      <c r="F2479" s="3">
        <f t="shared" si="229"/>
        <v>44.6</v>
      </c>
      <c r="G2479" s="3">
        <f t="shared" si="231"/>
        <v>14.18</v>
      </c>
      <c r="H2479" s="3">
        <f t="shared" si="232"/>
        <v>57.019999999999996</v>
      </c>
      <c r="I2479" s="3">
        <f t="shared" si="233"/>
        <v>57.2</v>
      </c>
      <c r="J2479" s="3">
        <f t="shared" si="234"/>
        <v>59</v>
      </c>
      <c r="K2479" s="191">
        <v>7</v>
      </c>
      <c r="L2479" s="3">
        <v>-9.9</v>
      </c>
      <c r="M2479" s="191">
        <v>13.9</v>
      </c>
      <c r="N2479" s="191">
        <v>14</v>
      </c>
      <c r="O2479" s="191">
        <v>15</v>
      </c>
    </row>
    <row r="2480" spans="2:15" ht="17.25" x14ac:dyDescent="0.35">
      <c r="B2480" s="172">
        <f t="shared" si="230"/>
        <v>2472</v>
      </c>
      <c r="C2480" s="173">
        <v>4</v>
      </c>
      <c r="D2480" s="173">
        <v>13</v>
      </c>
      <c r="E2480" s="174">
        <v>24</v>
      </c>
      <c r="F2480" s="3">
        <f t="shared" si="229"/>
        <v>44.6</v>
      </c>
      <c r="G2480" s="3">
        <f t="shared" si="231"/>
        <v>9.14</v>
      </c>
      <c r="H2480" s="3">
        <f t="shared" si="232"/>
        <v>55.94</v>
      </c>
      <c r="I2480" s="3">
        <f t="shared" si="233"/>
        <v>56.66</v>
      </c>
      <c r="J2480" s="3">
        <f t="shared" si="234"/>
        <v>57.019999999999996</v>
      </c>
      <c r="K2480" s="191">
        <v>7</v>
      </c>
      <c r="L2480" s="3">
        <v>-12.7</v>
      </c>
      <c r="M2480" s="191">
        <v>13.3</v>
      </c>
      <c r="N2480" s="191">
        <v>13.7</v>
      </c>
      <c r="O2480" s="191">
        <v>13.9</v>
      </c>
    </row>
    <row r="2481" spans="2:15" ht="17.25" x14ac:dyDescent="0.35">
      <c r="B2481" s="172">
        <f t="shared" si="230"/>
        <v>2473</v>
      </c>
      <c r="C2481" s="173">
        <v>4</v>
      </c>
      <c r="D2481" s="173">
        <v>14</v>
      </c>
      <c r="E2481" s="174">
        <v>1</v>
      </c>
      <c r="F2481" s="3">
        <f t="shared" si="229"/>
        <v>44.6</v>
      </c>
      <c r="G2481" s="3">
        <f t="shared" si="231"/>
        <v>8.9599999999999973</v>
      </c>
      <c r="H2481" s="3">
        <f t="shared" si="232"/>
        <v>55.94</v>
      </c>
      <c r="I2481" s="3">
        <f t="shared" si="233"/>
        <v>55.94</v>
      </c>
      <c r="J2481" s="3">
        <f t="shared" si="234"/>
        <v>55.040000000000006</v>
      </c>
      <c r="K2481" s="191">
        <v>7</v>
      </c>
      <c r="L2481" s="3">
        <v>-12.8</v>
      </c>
      <c r="M2481" s="191">
        <v>13.3</v>
      </c>
      <c r="N2481" s="191">
        <v>13.3</v>
      </c>
      <c r="O2481" s="191">
        <v>12.8</v>
      </c>
    </row>
    <row r="2482" spans="2:15" ht="17.25" x14ac:dyDescent="0.35">
      <c r="B2482" s="172">
        <f t="shared" si="230"/>
        <v>2474</v>
      </c>
      <c r="C2482" s="173">
        <v>4</v>
      </c>
      <c r="D2482" s="173">
        <v>14</v>
      </c>
      <c r="E2482" s="174">
        <v>2</v>
      </c>
      <c r="F2482" s="3">
        <f t="shared" si="229"/>
        <v>46.4</v>
      </c>
      <c r="G2482" s="3">
        <f t="shared" si="231"/>
        <v>7.879999999999999</v>
      </c>
      <c r="H2482" s="3">
        <f t="shared" si="232"/>
        <v>53.96</v>
      </c>
      <c r="I2482" s="3">
        <f t="shared" si="233"/>
        <v>53.6</v>
      </c>
      <c r="J2482" s="3">
        <f t="shared" si="234"/>
        <v>55.94</v>
      </c>
      <c r="K2482" s="191">
        <v>8</v>
      </c>
      <c r="L2482" s="3">
        <v>-13.4</v>
      </c>
      <c r="M2482" s="191">
        <v>12.2</v>
      </c>
      <c r="N2482" s="191">
        <v>12</v>
      </c>
      <c r="O2482" s="191">
        <v>13.3</v>
      </c>
    </row>
    <row r="2483" spans="2:15" ht="17.25" x14ac:dyDescent="0.35">
      <c r="B2483" s="172">
        <f t="shared" si="230"/>
        <v>2475</v>
      </c>
      <c r="C2483" s="173">
        <v>4</v>
      </c>
      <c r="D2483" s="173">
        <v>14</v>
      </c>
      <c r="E2483" s="174">
        <v>3</v>
      </c>
      <c r="F2483" s="3">
        <f t="shared" si="229"/>
        <v>44.6</v>
      </c>
      <c r="G2483" s="3">
        <f t="shared" si="231"/>
        <v>5.7199999999999989</v>
      </c>
      <c r="H2483" s="3">
        <f t="shared" si="232"/>
        <v>51.08</v>
      </c>
      <c r="I2483" s="3">
        <f t="shared" si="233"/>
        <v>51.26</v>
      </c>
      <c r="J2483" s="3">
        <f t="shared" si="234"/>
        <v>55.94</v>
      </c>
      <c r="K2483" s="191">
        <v>7</v>
      </c>
      <c r="L2483" s="3">
        <v>-14.6</v>
      </c>
      <c r="M2483" s="191">
        <v>10.6</v>
      </c>
      <c r="N2483" s="191">
        <v>10.7</v>
      </c>
      <c r="O2483" s="191">
        <v>13.3</v>
      </c>
    </row>
    <row r="2484" spans="2:15" ht="17.25" x14ac:dyDescent="0.35">
      <c r="B2484" s="172">
        <f t="shared" si="230"/>
        <v>2476</v>
      </c>
      <c r="C2484" s="173">
        <v>4</v>
      </c>
      <c r="D2484" s="173">
        <v>14</v>
      </c>
      <c r="E2484" s="174">
        <v>4</v>
      </c>
      <c r="F2484" s="3">
        <f t="shared" si="229"/>
        <v>42.8</v>
      </c>
      <c r="G2484" s="3">
        <f t="shared" si="231"/>
        <v>4.82</v>
      </c>
      <c r="H2484" s="3">
        <f t="shared" si="232"/>
        <v>48.019999999999996</v>
      </c>
      <c r="I2484" s="3">
        <f t="shared" si="233"/>
        <v>48.92</v>
      </c>
      <c r="J2484" s="3">
        <f t="shared" si="234"/>
        <v>50</v>
      </c>
      <c r="K2484" s="191">
        <v>6</v>
      </c>
      <c r="L2484" s="3">
        <v>-15.1</v>
      </c>
      <c r="M2484" s="191">
        <v>8.9</v>
      </c>
      <c r="N2484" s="191">
        <v>9.4</v>
      </c>
      <c r="O2484" s="191">
        <v>10</v>
      </c>
    </row>
    <row r="2485" spans="2:15" ht="17.25" x14ac:dyDescent="0.35">
      <c r="B2485" s="172">
        <f t="shared" si="230"/>
        <v>2477</v>
      </c>
      <c r="C2485" s="173">
        <v>4</v>
      </c>
      <c r="D2485" s="173">
        <v>14</v>
      </c>
      <c r="E2485" s="174">
        <v>5</v>
      </c>
      <c r="F2485" s="3">
        <f t="shared" si="229"/>
        <v>41</v>
      </c>
      <c r="G2485" s="3">
        <f t="shared" si="231"/>
        <v>1.5800000000000018</v>
      </c>
      <c r="H2485" s="3">
        <f t="shared" si="232"/>
        <v>48.019999999999996</v>
      </c>
      <c r="I2485" s="3">
        <f t="shared" si="233"/>
        <v>49.64</v>
      </c>
      <c r="J2485" s="3">
        <f t="shared" si="234"/>
        <v>46.94</v>
      </c>
      <c r="K2485" s="191">
        <v>5</v>
      </c>
      <c r="L2485" s="3">
        <v>-16.899999999999999</v>
      </c>
      <c r="M2485" s="191">
        <v>8.9</v>
      </c>
      <c r="N2485" s="191">
        <v>9.8000000000000007</v>
      </c>
      <c r="O2485" s="191">
        <v>8.3000000000000007</v>
      </c>
    </row>
    <row r="2486" spans="2:15" ht="17.25" x14ac:dyDescent="0.35">
      <c r="B2486" s="172">
        <f t="shared" si="230"/>
        <v>2478</v>
      </c>
      <c r="C2486" s="173">
        <v>4</v>
      </c>
      <c r="D2486" s="173">
        <v>14</v>
      </c>
      <c r="E2486" s="174">
        <v>6</v>
      </c>
      <c r="F2486" s="3">
        <f t="shared" si="229"/>
        <v>37.4</v>
      </c>
      <c r="G2486" s="3">
        <f t="shared" si="231"/>
        <v>2.6599999999999966</v>
      </c>
      <c r="H2486" s="3">
        <f t="shared" si="232"/>
        <v>51.08</v>
      </c>
      <c r="I2486" s="3">
        <f t="shared" si="233"/>
        <v>50.36</v>
      </c>
      <c r="J2486" s="3">
        <f t="shared" si="234"/>
        <v>50</v>
      </c>
      <c r="K2486" s="191">
        <v>3</v>
      </c>
      <c r="L2486" s="3">
        <v>-16.3</v>
      </c>
      <c r="M2486" s="191">
        <v>10.6</v>
      </c>
      <c r="N2486" s="191">
        <v>10.199999999999999</v>
      </c>
      <c r="O2486" s="191">
        <v>10</v>
      </c>
    </row>
    <row r="2487" spans="2:15" ht="17.25" x14ac:dyDescent="0.35">
      <c r="B2487" s="172">
        <f t="shared" si="230"/>
        <v>2479</v>
      </c>
      <c r="C2487" s="173">
        <v>4</v>
      </c>
      <c r="D2487" s="173">
        <v>14</v>
      </c>
      <c r="E2487" s="174">
        <v>7</v>
      </c>
      <c r="F2487" s="3">
        <f t="shared" si="229"/>
        <v>35.6</v>
      </c>
      <c r="G2487" s="3">
        <f t="shared" si="231"/>
        <v>8.4200000000000017</v>
      </c>
      <c r="H2487" s="3">
        <f t="shared" si="232"/>
        <v>55.040000000000006</v>
      </c>
      <c r="I2487" s="3">
        <f t="shared" si="233"/>
        <v>51.08</v>
      </c>
      <c r="J2487" s="3">
        <f t="shared" si="234"/>
        <v>55.040000000000006</v>
      </c>
      <c r="K2487" s="191">
        <v>2</v>
      </c>
      <c r="L2487" s="3">
        <v>-13.1</v>
      </c>
      <c r="M2487" s="191">
        <v>12.8</v>
      </c>
      <c r="N2487" s="191">
        <v>10.6</v>
      </c>
      <c r="O2487" s="191">
        <v>12.8</v>
      </c>
    </row>
    <row r="2488" spans="2:15" ht="17.25" x14ac:dyDescent="0.35">
      <c r="B2488" s="172">
        <f t="shared" si="230"/>
        <v>2480</v>
      </c>
      <c r="C2488" s="173">
        <v>4</v>
      </c>
      <c r="D2488" s="173">
        <v>14</v>
      </c>
      <c r="E2488" s="174">
        <v>8</v>
      </c>
      <c r="F2488" s="3">
        <f t="shared" si="229"/>
        <v>33.799999999999997</v>
      </c>
      <c r="G2488" s="3">
        <f t="shared" si="231"/>
        <v>18.32</v>
      </c>
      <c r="H2488" s="3">
        <f t="shared" si="232"/>
        <v>57.92</v>
      </c>
      <c r="I2488" s="3">
        <f t="shared" si="233"/>
        <v>54.32</v>
      </c>
      <c r="J2488" s="3">
        <f t="shared" si="234"/>
        <v>57.92</v>
      </c>
      <c r="K2488" s="191">
        <v>1</v>
      </c>
      <c r="L2488" s="3">
        <v>-7.6</v>
      </c>
      <c r="M2488" s="191">
        <v>14.4</v>
      </c>
      <c r="N2488" s="191">
        <v>12.4</v>
      </c>
      <c r="O2488" s="191">
        <v>14.4</v>
      </c>
    </row>
    <row r="2489" spans="2:15" ht="17.25" x14ac:dyDescent="0.35">
      <c r="B2489" s="172">
        <f t="shared" si="230"/>
        <v>2481</v>
      </c>
      <c r="C2489" s="173">
        <v>4</v>
      </c>
      <c r="D2489" s="173">
        <v>14</v>
      </c>
      <c r="E2489" s="174">
        <v>9</v>
      </c>
      <c r="F2489" s="3">
        <f t="shared" si="229"/>
        <v>33.799999999999997</v>
      </c>
      <c r="G2489" s="3">
        <f t="shared" si="231"/>
        <v>39.200000000000003</v>
      </c>
      <c r="H2489" s="3">
        <f t="shared" si="232"/>
        <v>62.06</v>
      </c>
      <c r="I2489" s="3">
        <f t="shared" si="233"/>
        <v>57.74</v>
      </c>
      <c r="J2489" s="3">
        <f t="shared" si="234"/>
        <v>62.06</v>
      </c>
      <c r="K2489" s="191">
        <v>1</v>
      </c>
      <c r="L2489" s="3">
        <v>4</v>
      </c>
      <c r="M2489" s="191">
        <v>16.7</v>
      </c>
      <c r="N2489" s="191">
        <v>14.3</v>
      </c>
      <c r="O2489" s="191">
        <v>16.7</v>
      </c>
    </row>
    <row r="2490" spans="2:15" ht="17.25" x14ac:dyDescent="0.35">
      <c r="B2490" s="172">
        <f t="shared" si="230"/>
        <v>2482</v>
      </c>
      <c r="C2490" s="173">
        <v>4</v>
      </c>
      <c r="D2490" s="173">
        <v>14</v>
      </c>
      <c r="E2490" s="174">
        <v>10</v>
      </c>
      <c r="F2490" s="3">
        <f t="shared" si="229"/>
        <v>33.799999999999997</v>
      </c>
      <c r="G2490" s="3">
        <f t="shared" si="231"/>
        <v>44.42</v>
      </c>
      <c r="H2490" s="3">
        <f t="shared" si="232"/>
        <v>62.96</v>
      </c>
      <c r="I2490" s="3">
        <f t="shared" si="233"/>
        <v>60.980000000000004</v>
      </c>
      <c r="J2490" s="3">
        <f t="shared" si="234"/>
        <v>66.02</v>
      </c>
      <c r="K2490" s="191">
        <v>1</v>
      </c>
      <c r="L2490" s="3">
        <v>6.9</v>
      </c>
      <c r="M2490" s="191">
        <v>17.2</v>
      </c>
      <c r="N2490" s="191">
        <v>16.100000000000001</v>
      </c>
      <c r="O2490" s="191">
        <v>18.899999999999999</v>
      </c>
    </row>
    <row r="2491" spans="2:15" ht="17.25" x14ac:dyDescent="0.35">
      <c r="B2491" s="172">
        <f t="shared" si="230"/>
        <v>2483</v>
      </c>
      <c r="C2491" s="173">
        <v>4</v>
      </c>
      <c r="D2491" s="173">
        <v>14</v>
      </c>
      <c r="E2491" s="174">
        <v>11</v>
      </c>
      <c r="F2491" s="3">
        <f t="shared" si="229"/>
        <v>33.799999999999997</v>
      </c>
      <c r="G2491" s="3">
        <f t="shared" si="231"/>
        <v>49.46</v>
      </c>
      <c r="H2491" s="3">
        <f t="shared" si="232"/>
        <v>64.039999999999992</v>
      </c>
      <c r="I2491" s="3">
        <f t="shared" si="233"/>
        <v>62.06</v>
      </c>
      <c r="J2491" s="3">
        <f t="shared" si="234"/>
        <v>66.92</v>
      </c>
      <c r="K2491" s="191">
        <v>1</v>
      </c>
      <c r="L2491" s="3">
        <v>9.6999999999999993</v>
      </c>
      <c r="M2491" s="191">
        <v>17.8</v>
      </c>
      <c r="N2491" s="191">
        <v>16.7</v>
      </c>
      <c r="O2491" s="191">
        <v>19.399999999999999</v>
      </c>
    </row>
    <row r="2492" spans="2:15" ht="17.25" x14ac:dyDescent="0.35">
      <c r="B2492" s="172">
        <f t="shared" si="230"/>
        <v>2484</v>
      </c>
      <c r="C2492" s="173">
        <v>4</v>
      </c>
      <c r="D2492" s="173">
        <v>14</v>
      </c>
      <c r="E2492" s="174">
        <v>12</v>
      </c>
      <c r="F2492" s="3">
        <f t="shared" si="229"/>
        <v>35.6</v>
      </c>
      <c r="G2492" s="3">
        <f t="shared" si="231"/>
        <v>50.540000000000006</v>
      </c>
      <c r="H2492" s="3">
        <f t="shared" si="232"/>
        <v>64.94</v>
      </c>
      <c r="I2492" s="3">
        <f t="shared" si="233"/>
        <v>62.96</v>
      </c>
      <c r="J2492" s="3">
        <f t="shared" si="234"/>
        <v>71.06</v>
      </c>
      <c r="K2492" s="191">
        <v>2</v>
      </c>
      <c r="L2492" s="3">
        <v>10.3</v>
      </c>
      <c r="M2492" s="191">
        <v>18.3</v>
      </c>
      <c r="N2492" s="191">
        <v>17.2</v>
      </c>
      <c r="O2492" s="191">
        <v>21.7</v>
      </c>
    </row>
    <row r="2493" spans="2:15" ht="17.25" x14ac:dyDescent="0.35">
      <c r="B2493" s="172">
        <f t="shared" si="230"/>
        <v>2485</v>
      </c>
      <c r="C2493" s="173">
        <v>4</v>
      </c>
      <c r="D2493" s="173">
        <v>14</v>
      </c>
      <c r="E2493" s="174">
        <v>13</v>
      </c>
      <c r="F2493" s="3">
        <f t="shared" si="229"/>
        <v>35.6</v>
      </c>
      <c r="G2493" s="3">
        <f t="shared" si="231"/>
        <v>52.519999999999996</v>
      </c>
      <c r="H2493" s="3">
        <f t="shared" si="232"/>
        <v>66.02</v>
      </c>
      <c r="I2493" s="3">
        <f t="shared" si="233"/>
        <v>64.039999999999992</v>
      </c>
      <c r="J2493" s="3">
        <f t="shared" si="234"/>
        <v>73.039999999999992</v>
      </c>
      <c r="K2493" s="191">
        <v>2</v>
      </c>
      <c r="L2493" s="3">
        <v>11.4</v>
      </c>
      <c r="M2493" s="191">
        <v>18.899999999999999</v>
      </c>
      <c r="N2493" s="191">
        <v>17.8</v>
      </c>
      <c r="O2493" s="191">
        <v>22.8</v>
      </c>
    </row>
    <row r="2494" spans="2:15" ht="17.25" x14ac:dyDescent="0.35">
      <c r="B2494" s="172">
        <f t="shared" si="230"/>
        <v>2486</v>
      </c>
      <c r="C2494" s="173">
        <v>4</v>
      </c>
      <c r="D2494" s="173">
        <v>14</v>
      </c>
      <c r="E2494" s="174">
        <v>14</v>
      </c>
      <c r="F2494" s="3">
        <f t="shared" si="229"/>
        <v>35.6</v>
      </c>
      <c r="G2494" s="3">
        <f t="shared" si="231"/>
        <v>54.86</v>
      </c>
      <c r="H2494" s="3">
        <f t="shared" si="232"/>
        <v>66.92</v>
      </c>
      <c r="I2494" s="3">
        <f t="shared" si="233"/>
        <v>63.680000000000007</v>
      </c>
      <c r="J2494" s="3">
        <f t="shared" si="234"/>
        <v>73.94</v>
      </c>
      <c r="K2494" s="191">
        <v>2</v>
      </c>
      <c r="L2494" s="3">
        <v>12.7</v>
      </c>
      <c r="M2494" s="191">
        <v>19.399999999999999</v>
      </c>
      <c r="N2494" s="191">
        <v>17.600000000000001</v>
      </c>
      <c r="O2494" s="191">
        <v>23.3</v>
      </c>
    </row>
    <row r="2495" spans="2:15" ht="17.25" x14ac:dyDescent="0.35">
      <c r="B2495" s="172">
        <f t="shared" si="230"/>
        <v>2487</v>
      </c>
      <c r="C2495" s="173">
        <v>4</v>
      </c>
      <c r="D2495" s="173">
        <v>14</v>
      </c>
      <c r="E2495" s="174">
        <v>15</v>
      </c>
      <c r="F2495" s="3">
        <f t="shared" si="229"/>
        <v>37.4</v>
      </c>
      <c r="G2495" s="3">
        <f t="shared" si="231"/>
        <v>54.86</v>
      </c>
      <c r="H2495" s="3">
        <f t="shared" si="232"/>
        <v>68</v>
      </c>
      <c r="I2495" s="3">
        <f t="shared" si="233"/>
        <v>63.319999999999993</v>
      </c>
      <c r="J2495" s="3">
        <f t="shared" si="234"/>
        <v>75.02</v>
      </c>
      <c r="K2495" s="191">
        <v>3</v>
      </c>
      <c r="L2495" s="3">
        <v>12.7</v>
      </c>
      <c r="M2495" s="191">
        <v>20</v>
      </c>
      <c r="N2495" s="191">
        <v>17.399999999999999</v>
      </c>
      <c r="O2495" s="191">
        <v>23.9</v>
      </c>
    </row>
    <row r="2496" spans="2:15" ht="17.25" x14ac:dyDescent="0.35">
      <c r="B2496" s="172">
        <f t="shared" si="230"/>
        <v>2488</v>
      </c>
      <c r="C2496" s="173">
        <v>4</v>
      </c>
      <c r="D2496" s="173">
        <v>14</v>
      </c>
      <c r="E2496" s="174">
        <v>16</v>
      </c>
      <c r="F2496" s="3">
        <f t="shared" si="229"/>
        <v>37.4</v>
      </c>
      <c r="G2496" s="3">
        <f t="shared" si="231"/>
        <v>55.040000000000006</v>
      </c>
      <c r="H2496" s="3">
        <f t="shared" si="232"/>
        <v>69.080000000000013</v>
      </c>
      <c r="I2496" s="3">
        <f t="shared" si="233"/>
        <v>62.96</v>
      </c>
      <c r="J2496" s="3">
        <f t="shared" si="234"/>
        <v>75.92</v>
      </c>
      <c r="K2496" s="191">
        <v>3</v>
      </c>
      <c r="L2496" s="3">
        <v>12.8</v>
      </c>
      <c r="M2496" s="191">
        <v>20.6</v>
      </c>
      <c r="N2496" s="191">
        <v>17.2</v>
      </c>
      <c r="O2496" s="191">
        <v>24.4</v>
      </c>
    </row>
    <row r="2497" spans="2:15" ht="17.25" x14ac:dyDescent="0.35">
      <c r="B2497" s="172">
        <f t="shared" si="230"/>
        <v>2489</v>
      </c>
      <c r="C2497" s="173">
        <v>4</v>
      </c>
      <c r="D2497" s="173">
        <v>14</v>
      </c>
      <c r="E2497" s="174">
        <v>17</v>
      </c>
      <c r="F2497" s="3">
        <f t="shared" si="229"/>
        <v>37.4</v>
      </c>
      <c r="G2497" s="3">
        <f t="shared" si="231"/>
        <v>56.120000000000005</v>
      </c>
      <c r="H2497" s="3">
        <f t="shared" si="232"/>
        <v>69.98</v>
      </c>
      <c r="I2497" s="3">
        <f t="shared" si="233"/>
        <v>60.620000000000005</v>
      </c>
      <c r="J2497" s="3">
        <f t="shared" si="234"/>
        <v>75.02</v>
      </c>
      <c r="K2497" s="191">
        <v>3</v>
      </c>
      <c r="L2497" s="3">
        <v>13.4</v>
      </c>
      <c r="M2497" s="191">
        <v>21.1</v>
      </c>
      <c r="N2497" s="191">
        <v>15.9</v>
      </c>
      <c r="O2497" s="191">
        <v>23.9</v>
      </c>
    </row>
    <row r="2498" spans="2:15" ht="17.25" x14ac:dyDescent="0.35">
      <c r="B2498" s="172">
        <f t="shared" si="230"/>
        <v>2490</v>
      </c>
      <c r="C2498" s="173">
        <v>4</v>
      </c>
      <c r="D2498" s="173">
        <v>14</v>
      </c>
      <c r="E2498" s="174">
        <v>18</v>
      </c>
      <c r="F2498" s="3">
        <f t="shared" si="229"/>
        <v>33.799999999999997</v>
      </c>
      <c r="G2498" s="3">
        <f t="shared" si="231"/>
        <v>57.2</v>
      </c>
      <c r="H2498" s="3">
        <f t="shared" si="232"/>
        <v>68</v>
      </c>
      <c r="I2498" s="3">
        <f t="shared" si="233"/>
        <v>58.28</v>
      </c>
      <c r="J2498" s="3">
        <f t="shared" si="234"/>
        <v>73.039999999999992</v>
      </c>
      <c r="K2498" s="191">
        <v>1</v>
      </c>
      <c r="L2498" s="3">
        <v>14</v>
      </c>
      <c r="M2498" s="191">
        <v>20</v>
      </c>
      <c r="N2498" s="191">
        <v>14.6</v>
      </c>
      <c r="O2498" s="191">
        <v>22.8</v>
      </c>
    </row>
    <row r="2499" spans="2:15" ht="17.25" x14ac:dyDescent="0.35">
      <c r="B2499" s="172">
        <f t="shared" si="230"/>
        <v>2491</v>
      </c>
      <c r="C2499" s="173">
        <v>4</v>
      </c>
      <c r="D2499" s="173">
        <v>14</v>
      </c>
      <c r="E2499" s="174">
        <v>19</v>
      </c>
      <c r="F2499" s="3">
        <f t="shared" si="229"/>
        <v>33.799999999999997</v>
      </c>
      <c r="G2499" s="3">
        <f t="shared" si="231"/>
        <v>51.8</v>
      </c>
      <c r="H2499" s="3">
        <f t="shared" si="232"/>
        <v>66.02</v>
      </c>
      <c r="I2499" s="3">
        <f t="shared" si="233"/>
        <v>55.94</v>
      </c>
      <c r="J2499" s="3">
        <f t="shared" si="234"/>
        <v>69.98</v>
      </c>
      <c r="K2499" s="191">
        <v>1</v>
      </c>
      <c r="L2499" s="3">
        <v>11</v>
      </c>
      <c r="M2499" s="191">
        <v>18.899999999999999</v>
      </c>
      <c r="N2499" s="191">
        <v>13.3</v>
      </c>
      <c r="O2499" s="191">
        <v>21.1</v>
      </c>
    </row>
    <row r="2500" spans="2:15" ht="17.25" x14ac:dyDescent="0.35">
      <c r="B2500" s="172">
        <f t="shared" si="230"/>
        <v>2492</v>
      </c>
      <c r="C2500" s="173">
        <v>4</v>
      </c>
      <c r="D2500" s="173">
        <v>14</v>
      </c>
      <c r="E2500" s="174">
        <v>20</v>
      </c>
      <c r="F2500" s="3">
        <f t="shared" si="229"/>
        <v>32</v>
      </c>
      <c r="G2500" s="3">
        <f t="shared" si="231"/>
        <v>49.64</v>
      </c>
      <c r="H2500" s="3">
        <f t="shared" si="232"/>
        <v>64.94</v>
      </c>
      <c r="I2500" s="3">
        <f t="shared" si="233"/>
        <v>51.980000000000004</v>
      </c>
      <c r="J2500" s="3">
        <f t="shared" si="234"/>
        <v>66.92</v>
      </c>
      <c r="K2500" s="191">
        <v>0</v>
      </c>
      <c r="L2500" s="3">
        <v>9.8000000000000007</v>
      </c>
      <c r="M2500" s="191">
        <v>18.3</v>
      </c>
      <c r="N2500" s="191">
        <v>11.1</v>
      </c>
      <c r="O2500" s="191">
        <v>19.399999999999999</v>
      </c>
    </row>
    <row r="2501" spans="2:15" ht="17.25" x14ac:dyDescent="0.35">
      <c r="B2501" s="172">
        <f t="shared" si="230"/>
        <v>2493</v>
      </c>
      <c r="C2501" s="173">
        <v>4</v>
      </c>
      <c r="D2501" s="173">
        <v>14</v>
      </c>
      <c r="E2501" s="174">
        <v>21</v>
      </c>
      <c r="F2501" s="3">
        <f t="shared" si="229"/>
        <v>33.799999999999997</v>
      </c>
      <c r="G2501" s="3">
        <f t="shared" si="231"/>
        <v>47.66</v>
      </c>
      <c r="H2501" s="3">
        <f t="shared" si="232"/>
        <v>62.06</v>
      </c>
      <c r="I2501" s="3">
        <f t="shared" si="233"/>
        <v>48.019999999999996</v>
      </c>
      <c r="J2501" s="3">
        <f t="shared" si="234"/>
        <v>66.02</v>
      </c>
      <c r="K2501" s="191">
        <v>1</v>
      </c>
      <c r="L2501" s="3">
        <v>8.6999999999999993</v>
      </c>
      <c r="M2501" s="191">
        <v>16.7</v>
      </c>
      <c r="N2501" s="191">
        <v>8.9</v>
      </c>
      <c r="O2501" s="191">
        <v>18.899999999999999</v>
      </c>
    </row>
    <row r="2502" spans="2:15" ht="17.25" x14ac:dyDescent="0.35">
      <c r="B2502" s="172">
        <f t="shared" si="230"/>
        <v>2494</v>
      </c>
      <c r="C2502" s="173">
        <v>4</v>
      </c>
      <c r="D2502" s="173">
        <v>14</v>
      </c>
      <c r="E2502" s="174">
        <v>22</v>
      </c>
      <c r="F2502" s="3">
        <f t="shared" si="229"/>
        <v>32</v>
      </c>
      <c r="G2502" s="3">
        <f t="shared" si="231"/>
        <v>46.4</v>
      </c>
      <c r="H2502" s="3">
        <f t="shared" si="232"/>
        <v>62.06</v>
      </c>
      <c r="I2502" s="3">
        <f t="shared" si="233"/>
        <v>44.06</v>
      </c>
      <c r="J2502" s="3">
        <f t="shared" si="234"/>
        <v>64.039999999999992</v>
      </c>
      <c r="K2502" s="191">
        <v>0</v>
      </c>
      <c r="L2502" s="3">
        <v>8</v>
      </c>
      <c r="M2502" s="191">
        <v>16.7</v>
      </c>
      <c r="N2502" s="191">
        <v>6.7</v>
      </c>
      <c r="O2502" s="191">
        <v>17.8</v>
      </c>
    </row>
    <row r="2503" spans="2:15" ht="17.25" x14ac:dyDescent="0.35">
      <c r="B2503" s="172">
        <f t="shared" si="230"/>
        <v>2495</v>
      </c>
      <c r="C2503" s="173">
        <v>4</v>
      </c>
      <c r="D2503" s="173">
        <v>14</v>
      </c>
      <c r="E2503" s="174">
        <v>23</v>
      </c>
      <c r="F2503" s="3">
        <f t="shared" si="229"/>
        <v>30.2</v>
      </c>
      <c r="G2503" s="3">
        <f t="shared" si="231"/>
        <v>44.96</v>
      </c>
      <c r="H2503" s="3">
        <f t="shared" si="232"/>
        <v>60.980000000000004</v>
      </c>
      <c r="I2503" s="3">
        <f t="shared" si="233"/>
        <v>42.08</v>
      </c>
      <c r="J2503" s="3">
        <f t="shared" si="234"/>
        <v>62.96</v>
      </c>
      <c r="K2503" s="191">
        <v>-1</v>
      </c>
      <c r="L2503" s="3">
        <v>7.2</v>
      </c>
      <c r="M2503" s="191">
        <v>16.100000000000001</v>
      </c>
      <c r="N2503" s="191">
        <v>5.6</v>
      </c>
      <c r="O2503" s="191">
        <v>17.2</v>
      </c>
    </row>
    <row r="2504" spans="2:15" ht="17.25" x14ac:dyDescent="0.35">
      <c r="B2504" s="172">
        <f t="shared" si="230"/>
        <v>2496</v>
      </c>
      <c r="C2504" s="173">
        <v>4</v>
      </c>
      <c r="D2504" s="173">
        <v>14</v>
      </c>
      <c r="E2504" s="174">
        <v>24</v>
      </c>
      <c r="F2504" s="3">
        <f t="shared" si="229"/>
        <v>28.4</v>
      </c>
      <c r="G2504" s="3">
        <f t="shared" si="231"/>
        <v>43.7</v>
      </c>
      <c r="H2504" s="3">
        <f t="shared" si="232"/>
        <v>57.019999999999996</v>
      </c>
      <c r="I2504" s="3">
        <f t="shared" si="233"/>
        <v>39.92</v>
      </c>
      <c r="J2504" s="3">
        <f t="shared" si="234"/>
        <v>62.96</v>
      </c>
      <c r="K2504" s="191">
        <v>-2</v>
      </c>
      <c r="L2504" s="3">
        <v>6.5</v>
      </c>
      <c r="M2504" s="191">
        <v>13.9</v>
      </c>
      <c r="N2504" s="191">
        <v>4.4000000000000004</v>
      </c>
      <c r="O2504" s="191">
        <v>17.2</v>
      </c>
    </row>
    <row r="2505" spans="2:15" ht="17.25" x14ac:dyDescent="0.35">
      <c r="B2505" s="172">
        <f t="shared" si="230"/>
        <v>2497</v>
      </c>
      <c r="C2505" s="173">
        <v>4</v>
      </c>
      <c r="D2505" s="173">
        <v>15</v>
      </c>
      <c r="E2505" s="174">
        <v>1</v>
      </c>
      <c r="F2505" s="3">
        <f t="shared" si="229"/>
        <v>28.4</v>
      </c>
      <c r="G2505" s="3">
        <f t="shared" si="231"/>
        <v>42.08</v>
      </c>
      <c r="H2505" s="3">
        <f t="shared" si="232"/>
        <v>53.96</v>
      </c>
      <c r="I2505" s="3">
        <f t="shared" si="233"/>
        <v>37.94</v>
      </c>
      <c r="J2505" s="3">
        <f t="shared" si="234"/>
        <v>62.06</v>
      </c>
      <c r="K2505" s="191">
        <v>-2</v>
      </c>
      <c r="L2505" s="3">
        <v>5.6</v>
      </c>
      <c r="M2505" s="191">
        <v>12.2</v>
      </c>
      <c r="N2505" s="191">
        <v>3.3</v>
      </c>
      <c r="O2505" s="191">
        <v>16.7</v>
      </c>
    </row>
    <row r="2506" spans="2:15" ht="17.25" x14ac:dyDescent="0.35">
      <c r="B2506" s="172">
        <f t="shared" si="230"/>
        <v>2498</v>
      </c>
      <c r="C2506" s="173">
        <v>4</v>
      </c>
      <c r="D2506" s="173">
        <v>15</v>
      </c>
      <c r="E2506" s="174">
        <v>2</v>
      </c>
      <c r="F2506" s="3">
        <f t="shared" ref="F2506:F2569" si="235">(9/5)*K2506+32</f>
        <v>27.5</v>
      </c>
      <c r="G2506" s="3">
        <f t="shared" si="231"/>
        <v>41.36</v>
      </c>
      <c r="H2506" s="3">
        <f t="shared" si="232"/>
        <v>53.06</v>
      </c>
      <c r="I2506" s="3">
        <f t="shared" si="233"/>
        <v>35.6</v>
      </c>
      <c r="J2506" s="3">
        <f t="shared" si="234"/>
        <v>59</v>
      </c>
      <c r="K2506" s="191">
        <v>-2.5</v>
      </c>
      <c r="L2506" s="3">
        <v>5.2</v>
      </c>
      <c r="M2506" s="191">
        <v>11.7</v>
      </c>
      <c r="N2506" s="191">
        <v>2</v>
      </c>
      <c r="O2506" s="191">
        <v>15</v>
      </c>
    </row>
    <row r="2507" spans="2:15" ht="17.25" x14ac:dyDescent="0.35">
      <c r="B2507" s="172">
        <f t="shared" ref="B2507:B2570" si="236">B2506+1</f>
        <v>2499</v>
      </c>
      <c r="C2507" s="173">
        <v>4</v>
      </c>
      <c r="D2507" s="173">
        <v>15</v>
      </c>
      <c r="E2507" s="174">
        <v>3</v>
      </c>
      <c r="F2507" s="3">
        <f t="shared" si="235"/>
        <v>26.6</v>
      </c>
      <c r="G2507" s="3">
        <f t="shared" si="231"/>
        <v>40.64</v>
      </c>
      <c r="H2507" s="3">
        <f t="shared" si="232"/>
        <v>53.06</v>
      </c>
      <c r="I2507" s="3">
        <f t="shared" si="233"/>
        <v>33.26</v>
      </c>
      <c r="J2507" s="3">
        <f t="shared" si="234"/>
        <v>59</v>
      </c>
      <c r="K2507" s="191">
        <v>-3</v>
      </c>
      <c r="L2507" s="3">
        <v>4.8</v>
      </c>
      <c r="M2507" s="191">
        <v>11.7</v>
      </c>
      <c r="N2507" s="191">
        <v>0.7</v>
      </c>
      <c r="O2507" s="191">
        <v>15</v>
      </c>
    </row>
    <row r="2508" spans="2:15" ht="17.25" x14ac:dyDescent="0.35">
      <c r="B2508" s="172">
        <f t="shared" si="236"/>
        <v>2500</v>
      </c>
      <c r="C2508" s="173">
        <v>4</v>
      </c>
      <c r="D2508" s="173">
        <v>15</v>
      </c>
      <c r="E2508" s="174">
        <v>4</v>
      </c>
      <c r="F2508" s="3">
        <f t="shared" si="235"/>
        <v>24.8</v>
      </c>
      <c r="G2508" s="3">
        <f t="shared" si="231"/>
        <v>39.92</v>
      </c>
      <c r="H2508" s="3">
        <f t="shared" si="232"/>
        <v>51.980000000000004</v>
      </c>
      <c r="I2508" s="3">
        <f t="shared" si="233"/>
        <v>30.92</v>
      </c>
      <c r="J2508" s="3">
        <f t="shared" si="234"/>
        <v>57.019999999999996</v>
      </c>
      <c r="K2508" s="191">
        <v>-4</v>
      </c>
      <c r="L2508" s="3">
        <v>4.4000000000000004</v>
      </c>
      <c r="M2508" s="191">
        <v>11.1</v>
      </c>
      <c r="N2508" s="191">
        <v>-0.6</v>
      </c>
      <c r="O2508" s="191">
        <v>13.9</v>
      </c>
    </row>
    <row r="2509" spans="2:15" ht="17.25" x14ac:dyDescent="0.35">
      <c r="B2509" s="172">
        <f t="shared" si="236"/>
        <v>2501</v>
      </c>
      <c r="C2509" s="173">
        <v>4</v>
      </c>
      <c r="D2509" s="173">
        <v>15</v>
      </c>
      <c r="E2509" s="174">
        <v>5</v>
      </c>
      <c r="F2509" s="3">
        <f t="shared" si="235"/>
        <v>23</v>
      </c>
      <c r="G2509" s="3">
        <f t="shared" si="231"/>
        <v>39.200000000000003</v>
      </c>
      <c r="H2509" s="3">
        <f t="shared" si="232"/>
        <v>50</v>
      </c>
      <c r="I2509" s="3">
        <f t="shared" si="233"/>
        <v>32.54</v>
      </c>
      <c r="J2509" s="3">
        <f t="shared" si="234"/>
        <v>53.06</v>
      </c>
      <c r="K2509" s="191">
        <v>-5</v>
      </c>
      <c r="L2509" s="3">
        <v>4</v>
      </c>
      <c r="M2509" s="191">
        <v>10</v>
      </c>
      <c r="N2509" s="191">
        <v>0.3</v>
      </c>
      <c r="O2509" s="191">
        <v>11.7</v>
      </c>
    </row>
    <row r="2510" spans="2:15" ht="17.25" x14ac:dyDescent="0.35">
      <c r="B2510" s="172">
        <f t="shared" si="236"/>
        <v>2502</v>
      </c>
      <c r="C2510" s="173">
        <v>4</v>
      </c>
      <c r="D2510" s="173">
        <v>15</v>
      </c>
      <c r="E2510" s="174">
        <v>6</v>
      </c>
      <c r="F2510" s="3">
        <f t="shared" si="235"/>
        <v>23</v>
      </c>
      <c r="G2510" s="3">
        <f t="shared" si="231"/>
        <v>39.200000000000003</v>
      </c>
      <c r="H2510" s="3">
        <f t="shared" si="232"/>
        <v>50</v>
      </c>
      <c r="I2510" s="3">
        <f t="shared" si="233"/>
        <v>34.340000000000003</v>
      </c>
      <c r="J2510" s="3">
        <f t="shared" si="234"/>
        <v>55.94</v>
      </c>
      <c r="K2510" s="191">
        <v>-5</v>
      </c>
      <c r="L2510" s="3">
        <v>4</v>
      </c>
      <c r="M2510" s="191">
        <v>10</v>
      </c>
      <c r="N2510" s="191">
        <v>1.3</v>
      </c>
      <c r="O2510" s="191">
        <v>13.3</v>
      </c>
    </row>
    <row r="2511" spans="2:15" ht="17.25" x14ac:dyDescent="0.35">
      <c r="B2511" s="172">
        <f t="shared" si="236"/>
        <v>2503</v>
      </c>
      <c r="C2511" s="173">
        <v>4</v>
      </c>
      <c r="D2511" s="173">
        <v>15</v>
      </c>
      <c r="E2511" s="174">
        <v>7</v>
      </c>
      <c r="F2511" s="3">
        <f t="shared" si="235"/>
        <v>24.8</v>
      </c>
      <c r="G2511" s="3">
        <f t="shared" si="231"/>
        <v>44.6</v>
      </c>
      <c r="H2511" s="3">
        <f t="shared" si="232"/>
        <v>55.94</v>
      </c>
      <c r="I2511" s="3">
        <f t="shared" si="233"/>
        <v>35.96</v>
      </c>
      <c r="J2511" s="3">
        <f t="shared" si="234"/>
        <v>55.94</v>
      </c>
      <c r="K2511" s="191">
        <v>-4</v>
      </c>
      <c r="L2511" s="3">
        <v>7</v>
      </c>
      <c r="M2511" s="191">
        <v>13.3</v>
      </c>
      <c r="N2511" s="191">
        <v>2.2000000000000002</v>
      </c>
      <c r="O2511" s="191">
        <v>13.3</v>
      </c>
    </row>
    <row r="2512" spans="2:15" ht="17.25" x14ac:dyDescent="0.35">
      <c r="B2512" s="172">
        <f t="shared" si="236"/>
        <v>2504</v>
      </c>
      <c r="C2512" s="173">
        <v>4</v>
      </c>
      <c r="D2512" s="173">
        <v>15</v>
      </c>
      <c r="E2512" s="174">
        <v>8</v>
      </c>
      <c r="F2512" s="3">
        <f t="shared" si="235"/>
        <v>26.6</v>
      </c>
      <c r="G2512" s="3">
        <f t="shared" si="231"/>
        <v>50.540000000000006</v>
      </c>
      <c r="H2512" s="3">
        <f t="shared" si="232"/>
        <v>62.06</v>
      </c>
      <c r="I2512" s="3">
        <f t="shared" si="233"/>
        <v>41.9</v>
      </c>
      <c r="J2512" s="3">
        <f t="shared" si="234"/>
        <v>57.019999999999996</v>
      </c>
      <c r="K2512" s="191">
        <v>-3</v>
      </c>
      <c r="L2512" s="3">
        <v>10.3</v>
      </c>
      <c r="M2512" s="191">
        <v>16.7</v>
      </c>
      <c r="N2512" s="191">
        <v>5.5</v>
      </c>
      <c r="O2512" s="191">
        <v>13.9</v>
      </c>
    </row>
    <row r="2513" spans="2:15" ht="17.25" x14ac:dyDescent="0.35">
      <c r="B2513" s="172">
        <f t="shared" si="236"/>
        <v>2505</v>
      </c>
      <c r="C2513" s="173">
        <v>4</v>
      </c>
      <c r="D2513" s="173">
        <v>15</v>
      </c>
      <c r="E2513" s="174">
        <v>9</v>
      </c>
      <c r="F2513" s="3">
        <f t="shared" si="235"/>
        <v>28.4</v>
      </c>
      <c r="G2513" s="3">
        <f t="shared" si="231"/>
        <v>55.400000000000006</v>
      </c>
      <c r="H2513" s="3">
        <f t="shared" si="232"/>
        <v>66.02</v>
      </c>
      <c r="I2513" s="3">
        <f t="shared" si="233"/>
        <v>48.019999999999996</v>
      </c>
      <c r="J2513" s="3">
        <f t="shared" si="234"/>
        <v>60.980000000000004</v>
      </c>
      <c r="K2513" s="191">
        <v>-2</v>
      </c>
      <c r="L2513" s="3">
        <v>13</v>
      </c>
      <c r="M2513" s="191">
        <v>18.899999999999999</v>
      </c>
      <c r="N2513" s="191">
        <v>8.9</v>
      </c>
      <c r="O2513" s="191">
        <v>16.100000000000001</v>
      </c>
    </row>
    <row r="2514" spans="2:15" ht="17.25" x14ac:dyDescent="0.35">
      <c r="B2514" s="172">
        <f t="shared" si="236"/>
        <v>2506</v>
      </c>
      <c r="C2514" s="173">
        <v>4</v>
      </c>
      <c r="D2514" s="173">
        <v>15</v>
      </c>
      <c r="E2514" s="174">
        <v>10</v>
      </c>
      <c r="F2514" s="3">
        <f t="shared" si="235"/>
        <v>30.2</v>
      </c>
      <c r="G2514" s="3">
        <f t="shared" si="231"/>
        <v>57.92</v>
      </c>
      <c r="H2514" s="3">
        <f t="shared" si="232"/>
        <v>69.98</v>
      </c>
      <c r="I2514" s="3">
        <f t="shared" si="233"/>
        <v>53.96</v>
      </c>
      <c r="J2514" s="3">
        <f t="shared" si="234"/>
        <v>60.08</v>
      </c>
      <c r="K2514" s="191">
        <v>-1</v>
      </c>
      <c r="L2514" s="3">
        <v>14.4</v>
      </c>
      <c r="M2514" s="191">
        <v>21.1</v>
      </c>
      <c r="N2514" s="191">
        <v>12.2</v>
      </c>
      <c r="O2514" s="191">
        <v>15.6</v>
      </c>
    </row>
    <row r="2515" spans="2:15" ht="17.25" x14ac:dyDescent="0.35">
      <c r="B2515" s="172">
        <f t="shared" si="236"/>
        <v>2507</v>
      </c>
      <c r="C2515" s="173">
        <v>4</v>
      </c>
      <c r="D2515" s="173">
        <v>15</v>
      </c>
      <c r="E2515" s="174">
        <v>11</v>
      </c>
      <c r="F2515" s="3">
        <f t="shared" si="235"/>
        <v>32</v>
      </c>
      <c r="G2515" s="3">
        <f t="shared" si="231"/>
        <v>61.519999999999996</v>
      </c>
      <c r="H2515" s="3">
        <f t="shared" si="232"/>
        <v>73.039999999999992</v>
      </c>
      <c r="I2515" s="3">
        <f t="shared" si="233"/>
        <v>57.379999999999995</v>
      </c>
      <c r="J2515" s="3">
        <f t="shared" si="234"/>
        <v>60.08</v>
      </c>
      <c r="K2515" s="191">
        <v>0</v>
      </c>
      <c r="L2515" s="3">
        <v>16.399999999999999</v>
      </c>
      <c r="M2515" s="191">
        <v>22.8</v>
      </c>
      <c r="N2515" s="191">
        <v>14.1</v>
      </c>
      <c r="O2515" s="191">
        <v>15.6</v>
      </c>
    </row>
    <row r="2516" spans="2:15" ht="17.25" x14ac:dyDescent="0.35">
      <c r="B2516" s="172">
        <f t="shared" si="236"/>
        <v>2508</v>
      </c>
      <c r="C2516" s="173">
        <v>4</v>
      </c>
      <c r="D2516" s="173">
        <v>15</v>
      </c>
      <c r="E2516" s="174">
        <v>12</v>
      </c>
      <c r="F2516" s="3">
        <f t="shared" si="235"/>
        <v>33.799999999999997</v>
      </c>
      <c r="G2516" s="3">
        <f t="shared" si="231"/>
        <v>64.039999999999992</v>
      </c>
      <c r="H2516" s="3">
        <f t="shared" si="232"/>
        <v>75.92</v>
      </c>
      <c r="I2516" s="3">
        <f t="shared" si="233"/>
        <v>60.620000000000005</v>
      </c>
      <c r="J2516" s="3">
        <f t="shared" si="234"/>
        <v>48.92</v>
      </c>
      <c r="K2516" s="191">
        <v>1</v>
      </c>
      <c r="L2516" s="3">
        <v>17.8</v>
      </c>
      <c r="M2516" s="191">
        <v>24.4</v>
      </c>
      <c r="N2516" s="191">
        <v>15.9</v>
      </c>
      <c r="O2516" s="191">
        <v>9.4</v>
      </c>
    </row>
    <row r="2517" spans="2:15" ht="17.25" x14ac:dyDescent="0.35">
      <c r="B2517" s="172">
        <f t="shared" si="236"/>
        <v>2509</v>
      </c>
      <c r="C2517" s="173">
        <v>4</v>
      </c>
      <c r="D2517" s="173">
        <v>15</v>
      </c>
      <c r="E2517" s="174">
        <v>13</v>
      </c>
      <c r="F2517" s="3">
        <f t="shared" si="235"/>
        <v>33.799999999999997</v>
      </c>
      <c r="G2517" s="3">
        <f t="shared" si="231"/>
        <v>63.680000000000007</v>
      </c>
      <c r="H2517" s="3">
        <f t="shared" si="232"/>
        <v>80.06</v>
      </c>
      <c r="I2517" s="3">
        <f t="shared" si="233"/>
        <v>64.039999999999992</v>
      </c>
      <c r="J2517" s="3">
        <f t="shared" si="234"/>
        <v>51.08</v>
      </c>
      <c r="K2517" s="191">
        <v>1</v>
      </c>
      <c r="L2517" s="3">
        <v>17.600000000000001</v>
      </c>
      <c r="M2517" s="191">
        <v>26.7</v>
      </c>
      <c r="N2517" s="191">
        <v>17.8</v>
      </c>
      <c r="O2517" s="191">
        <v>10.6</v>
      </c>
    </row>
    <row r="2518" spans="2:15" ht="17.25" x14ac:dyDescent="0.35">
      <c r="B2518" s="172">
        <f t="shared" si="236"/>
        <v>2510</v>
      </c>
      <c r="C2518" s="173">
        <v>4</v>
      </c>
      <c r="D2518" s="173">
        <v>15</v>
      </c>
      <c r="E2518" s="174">
        <v>14</v>
      </c>
      <c r="F2518" s="3">
        <f t="shared" si="235"/>
        <v>33.799999999999997</v>
      </c>
      <c r="G2518" s="3">
        <f t="shared" si="231"/>
        <v>64.039999999999992</v>
      </c>
      <c r="H2518" s="3">
        <f t="shared" si="232"/>
        <v>82.039999999999992</v>
      </c>
      <c r="I2518" s="3">
        <f t="shared" si="233"/>
        <v>65.300000000000011</v>
      </c>
      <c r="J2518" s="3">
        <f t="shared" si="234"/>
        <v>50</v>
      </c>
      <c r="K2518" s="191">
        <v>1</v>
      </c>
      <c r="L2518" s="3">
        <v>17.8</v>
      </c>
      <c r="M2518" s="191">
        <v>27.8</v>
      </c>
      <c r="N2518" s="191">
        <v>18.5</v>
      </c>
      <c r="O2518" s="191">
        <v>10</v>
      </c>
    </row>
    <row r="2519" spans="2:15" ht="17.25" x14ac:dyDescent="0.35">
      <c r="B2519" s="172">
        <f t="shared" si="236"/>
        <v>2511</v>
      </c>
      <c r="C2519" s="173">
        <v>4</v>
      </c>
      <c r="D2519" s="173">
        <v>15</v>
      </c>
      <c r="E2519" s="174">
        <v>15</v>
      </c>
      <c r="F2519" s="3">
        <f t="shared" si="235"/>
        <v>32</v>
      </c>
      <c r="G2519" s="3">
        <f t="shared" si="231"/>
        <v>62.78</v>
      </c>
      <c r="H2519" s="3">
        <f t="shared" si="232"/>
        <v>82.039999999999992</v>
      </c>
      <c r="I2519" s="3">
        <f t="shared" si="233"/>
        <v>66.740000000000009</v>
      </c>
      <c r="J2519" s="3">
        <f t="shared" si="234"/>
        <v>53.06</v>
      </c>
      <c r="K2519" s="191">
        <v>0</v>
      </c>
      <c r="L2519" s="3">
        <v>17.100000000000001</v>
      </c>
      <c r="M2519" s="191">
        <v>27.8</v>
      </c>
      <c r="N2519" s="191">
        <v>19.3</v>
      </c>
      <c r="O2519" s="191">
        <v>11.7</v>
      </c>
    </row>
    <row r="2520" spans="2:15" ht="17.25" x14ac:dyDescent="0.35">
      <c r="B2520" s="172">
        <f t="shared" si="236"/>
        <v>2512</v>
      </c>
      <c r="C2520" s="173">
        <v>4</v>
      </c>
      <c r="D2520" s="173">
        <v>15</v>
      </c>
      <c r="E2520" s="174">
        <v>16</v>
      </c>
      <c r="F2520" s="3">
        <f t="shared" si="235"/>
        <v>35.6</v>
      </c>
      <c r="G2520" s="3">
        <f t="shared" si="231"/>
        <v>57.2</v>
      </c>
      <c r="H2520" s="3">
        <f t="shared" si="232"/>
        <v>80.960000000000008</v>
      </c>
      <c r="I2520" s="3">
        <f t="shared" si="233"/>
        <v>68</v>
      </c>
      <c r="J2520" s="3">
        <f t="shared" si="234"/>
        <v>53.06</v>
      </c>
      <c r="K2520" s="191">
        <v>2</v>
      </c>
      <c r="L2520" s="3">
        <v>14</v>
      </c>
      <c r="M2520" s="191">
        <v>27.2</v>
      </c>
      <c r="N2520" s="191">
        <v>20</v>
      </c>
      <c r="O2520" s="191">
        <v>11.7</v>
      </c>
    </row>
    <row r="2521" spans="2:15" ht="17.25" x14ac:dyDescent="0.35">
      <c r="B2521" s="172">
        <f t="shared" si="236"/>
        <v>2513</v>
      </c>
      <c r="C2521" s="173">
        <v>4</v>
      </c>
      <c r="D2521" s="173">
        <v>15</v>
      </c>
      <c r="E2521" s="174">
        <v>17</v>
      </c>
      <c r="F2521" s="3">
        <f t="shared" si="235"/>
        <v>33.799999999999997</v>
      </c>
      <c r="G2521" s="3">
        <f t="shared" ref="G2521:G2584" si="237">(9/5)*L2521+32</f>
        <v>55.58</v>
      </c>
      <c r="H2521" s="3">
        <f t="shared" ref="H2521:H2584" si="238">(9/5)*M2521+32</f>
        <v>80.06</v>
      </c>
      <c r="I2521" s="3">
        <f t="shared" ref="I2521:I2584" si="239">(9/5)*N2521+32</f>
        <v>64.400000000000006</v>
      </c>
      <c r="J2521" s="3">
        <f t="shared" ref="J2521:J2584" si="240">(9/5)*O2521+32</f>
        <v>51.08</v>
      </c>
      <c r="K2521" s="191">
        <v>1</v>
      </c>
      <c r="L2521" s="3">
        <v>13.1</v>
      </c>
      <c r="M2521" s="191">
        <v>26.7</v>
      </c>
      <c r="N2521" s="191">
        <v>18</v>
      </c>
      <c r="O2521" s="191">
        <v>10.6</v>
      </c>
    </row>
    <row r="2522" spans="2:15" ht="17.25" x14ac:dyDescent="0.35">
      <c r="B2522" s="172">
        <f t="shared" si="236"/>
        <v>2514</v>
      </c>
      <c r="C2522" s="173">
        <v>4</v>
      </c>
      <c r="D2522" s="173">
        <v>15</v>
      </c>
      <c r="E2522" s="174">
        <v>18</v>
      </c>
      <c r="F2522" s="3">
        <f t="shared" si="235"/>
        <v>33.799999999999997</v>
      </c>
      <c r="G2522" s="3">
        <f t="shared" si="237"/>
        <v>53.06</v>
      </c>
      <c r="H2522" s="3">
        <f t="shared" si="238"/>
        <v>78.080000000000013</v>
      </c>
      <c r="I2522" s="3">
        <f t="shared" si="239"/>
        <v>60.620000000000005</v>
      </c>
      <c r="J2522" s="3">
        <f t="shared" si="240"/>
        <v>44.96</v>
      </c>
      <c r="K2522" s="191">
        <v>1</v>
      </c>
      <c r="L2522" s="3">
        <v>11.7</v>
      </c>
      <c r="M2522" s="191">
        <v>25.6</v>
      </c>
      <c r="N2522" s="191">
        <v>15.9</v>
      </c>
      <c r="O2522" s="191">
        <v>7.2</v>
      </c>
    </row>
    <row r="2523" spans="2:15" ht="17.25" x14ac:dyDescent="0.35">
      <c r="B2523" s="172">
        <f t="shared" si="236"/>
        <v>2515</v>
      </c>
      <c r="C2523" s="173">
        <v>4</v>
      </c>
      <c r="D2523" s="173">
        <v>15</v>
      </c>
      <c r="E2523" s="174">
        <v>19</v>
      </c>
      <c r="F2523" s="3">
        <f t="shared" si="235"/>
        <v>32</v>
      </c>
      <c r="G2523" s="3">
        <f t="shared" si="237"/>
        <v>49.46</v>
      </c>
      <c r="H2523" s="3">
        <f t="shared" si="238"/>
        <v>75.92</v>
      </c>
      <c r="I2523" s="3">
        <f t="shared" si="239"/>
        <v>57.019999999999996</v>
      </c>
      <c r="J2523" s="3">
        <f t="shared" si="240"/>
        <v>46.94</v>
      </c>
      <c r="K2523" s="191">
        <v>0</v>
      </c>
      <c r="L2523" s="3">
        <v>9.6999999999999993</v>
      </c>
      <c r="M2523" s="191">
        <v>24.4</v>
      </c>
      <c r="N2523" s="191">
        <v>13.9</v>
      </c>
      <c r="O2523" s="191">
        <v>8.3000000000000007</v>
      </c>
    </row>
    <row r="2524" spans="2:15" ht="17.25" x14ac:dyDescent="0.35">
      <c r="B2524" s="172">
        <f t="shared" si="236"/>
        <v>2516</v>
      </c>
      <c r="C2524" s="173">
        <v>4</v>
      </c>
      <c r="D2524" s="173">
        <v>15</v>
      </c>
      <c r="E2524" s="174">
        <v>20</v>
      </c>
      <c r="F2524" s="3">
        <f t="shared" si="235"/>
        <v>29.84</v>
      </c>
      <c r="G2524" s="3">
        <f t="shared" si="237"/>
        <v>46.94</v>
      </c>
      <c r="H2524" s="3">
        <f t="shared" si="238"/>
        <v>73.039999999999992</v>
      </c>
      <c r="I2524" s="3">
        <f t="shared" si="239"/>
        <v>53.06</v>
      </c>
      <c r="J2524" s="3">
        <f t="shared" si="240"/>
        <v>46.04</v>
      </c>
      <c r="K2524" s="191">
        <v>-1.2</v>
      </c>
      <c r="L2524" s="3">
        <v>8.3000000000000007</v>
      </c>
      <c r="M2524" s="191">
        <v>22.8</v>
      </c>
      <c r="N2524" s="191">
        <v>11.7</v>
      </c>
      <c r="O2524" s="191">
        <v>7.8</v>
      </c>
    </row>
    <row r="2525" spans="2:15" ht="17.25" x14ac:dyDescent="0.35">
      <c r="B2525" s="172">
        <f t="shared" si="236"/>
        <v>2517</v>
      </c>
      <c r="C2525" s="173">
        <v>4</v>
      </c>
      <c r="D2525" s="173">
        <v>15</v>
      </c>
      <c r="E2525" s="174">
        <v>21</v>
      </c>
      <c r="F2525" s="3">
        <f t="shared" si="235"/>
        <v>28.4</v>
      </c>
      <c r="G2525" s="3">
        <f t="shared" si="237"/>
        <v>44.42</v>
      </c>
      <c r="H2525" s="3">
        <f t="shared" si="238"/>
        <v>71.06</v>
      </c>
      <c r="I2525" s="3">
        <f t="shared" si="239"/>
        <v>48.92</v>
      </c>
      <c r="J2525" s="3">
        <f t="shared" si="240"/>
        <v>46.04</v>
      </c>
      <c r="K2525" s="191">
        <v>-2</v>
      </c>
      <c r="L2525" s="3">
        <v>6.9</v>
      </c>
      <c r="M2525" s="191">
        <v>21.7</v>
      </c>
      <c r="N2525" s="191">
        <v>9.4</v>
      </c>
      <c r="O2525" s="191">
        <v>7.8</v>
      </c>
    </row>
    <row r="2526" spans="2:15" ht="17.25" x14ac:dyDescent="0.35">
      <c r="B2526" s="172">
        <f t="shared" si="236"/>
        <v>2518</v>
      </c>
      <c r="C2526" s="173">
        <v>4</v>
      </c>
      <c r="D2526" s="173">
        <v>15</v>
      </c>
      <c r="E2526" s="174">
        <v>22</v>
      </c>
      <c r="F2526" s="3">
        <f t="shared" si="235"/>
        <v>28.4</v>
      </c>
      <c r="G2526" s="3">
        <f t="shared" si="237"/>
        <v>42.8</v>
      </c>
      <c r="H2526" s="3">
        <f t="shared" si="238"/>
        <v>69.080000000000013</v>
      </c>
      <c r="I2526" s="3">
        <f t="shared" si="239"/>
        <v>44.96</v>
      </c>
      <c r="J2526" s="3">
        <f t="shared" si="240"/>
        <v>44.96</v>
      </c>
      <c r="K2526" s="191">
        <v>-2</v>
      </c>
      <c r="L2526" s="3">
        <v>6</v>
      </c>
      <c r="M2526" s="191">
        <v>20.6</v>
      </c>
      <c r="N2526" s="191">
        <v>7.2</v>
      </c>
      <c r="O2526" s="191">
        <v>7.2</v>
      </c>
    </row>
    <row r="2527" spans="2:15" ht="17.25" x14ac:dyDescent="0.35">
      <c r="B2527" s="172">
        <f t="shared" si="236"/>
        <v>2519</v>
      </c>
      <c r="C2527" s="173">
        <v>4</v>
      </c>
      <c r="D2527" s="173">
        <v>15</v>
      </c>
      <c r="E2527" s="174">
        <v>23</v>
      </c>
      <c r="F2527" s="3">
        <f t="shared" si="235"/>
        <v>28.4</v>
      </c>
      <c r="G2527" s="3">
        <f t="shared" si="237"/>
        <v>41</v>
      </c>
      <c r="H2527" s="3">
        <f t="shared" si="238"/>
        <v>68</v>
      </c>
      <c r="I2527" s="3">
        <f t="shared" si="239"/>
        <v>44.24</v>
      </c>
      <c r="J2527" s="3">
        <f t="shared" si="240"/>
        <v>44.96</v>
      </c>
      <c r="K2527" s="191">
        <v>-2</v>
      </c>
      <c r="L2527" s="3">
        <v>5</v>
      </c>
      <c r="M2527" s="191">
        <v>20</v>
      </c>
      <c r="N2527" s="191">
        <v>6.8</v>
      </c>
      <c r="O2527" s="191">
        <v>7.2</v>
      </c>
    </row>
    <row r="2528" spans="2:15" ht="17.25" x14ac:dyDescent="0.35">
      <c r="B2528" s="172">
        <f t="shared" si="236"/>
        <v>2520</v>
      </c>
      <c r="C2528" s="173">
        <v>4</v>
      </c>
      <c r="D2528" s="173">
        <v>15</v>
      </c>
      <c r="E2528" s="174">
        <v>24</v>
      </c>
      <c r="F2528" s="3">
        <f t="shared" si="235"/>
        <v>26.6</v>
      </c>
      <c r="G2528" s="3">
        <f t="shared" si="237"/>
        <v>39.200000000000003</v>
      </c>
      <c r="H2528" s="3">
        <f t="shared" si="238"/>
        <v>66.02</v>
      </c>
      <c r="I2528" s="3">
        <f t="shared" si="239"/>
        <v>43.7</v>
      </c>
      <c r="J2528" s="3">
        <f t="shared" si="240"/>
        <v>44.96</v>
      </c>
      <c r="K2528" s="191">
        <v>-3</v>
      </c>
      <c r="L2528" s="3">
        <v>4</v>
      </c>
      <c r="M2528" s="191">
        <v>18.899999999999999</v>
      </c>
      <c r="N2528" s="191">
        <v>6.5</v>
      </c>
      <c r="O2528" s="191">
        <v>7.2</v>
      </c>
    </row>
    <row r="2529" spans="2:15" ht="17.25" x14ac:dyDescent="0.35">
      <c r="B2529" s="172">
        <f t="shared" si="236"/>
        <v>2521</v>
      </c>
      <c r="C2529" s="173">
        <v>4</v>
      </c>
      <c r="D2529" s="173">
        <v>16</v>
      </c>
      <c r="E2529" s="174">
        <v>1</v>
      </c>
      <c r="F2529" s="3">
        <f t="shared" si="235"/>
        <v>26.6</v>
      </c>
      <c r="G2529" s="3">
        <f t="shared" si="237"/>
        <v>39.200000000000003</v>
      </c>
      <c r="H2529" s="3">
        <f t="shared" si="238"/>
        <v>62.06</v>
      </c>
      <c r="I2529" s="3">
        <f t="shared" si="239"/>
        <v>42.980000000000004</v>
      </c>
      <c r="J2529" s="3">
        <f t="shared" si="240"/>
        <v>44.06</v>
      </c>
      <c r="K2529" s="191">
        <v>-3</v>
      </c>
      <c r="L2529" s="3">
        <v>4</v>
      </c>
      <c r="M2529" s="191">
        <v>16.7</v>
      </c>
      <c r="N2529" s="191">
        <v>6.1</v>
      </c>
      <c r="O2529" s="191">
        <v>6.7</v>
      </c>
    </row>
    <row r="2530" spans="2:15" ht="17.25" x14ac:dyDescent="0.35">
      <c r="B2530" s="172">
        <f t="shared" si="236"/>
        <v>2522</v>
      </c>
      <c r="C2530" s="173">
        <v>4</v>
      </c>
      <c r="D2530" s="173">
        <v>16</v>
      </c>
      <c r="E2530" s="174">
        <v>2</v>
      </c>
      <c r="F2530" s="3">
        <f t="shared" si="235"/>
        <v>24.8</v>
      </c>
      <c r="G2530" s="3">
        <f t="shared" si="237"/>
        <v>40.82</v>
      </c>
      <c r="H2530" s="3">
        <f t="shared" si="238"/>
        <v>60.08</v>
      </c>
      <c r="I2530" s="3">
        <f t="shared" si="239"/>
        <v>39.380000000000003</v>
      </c>
      <c r="J2530" s="3">
        <f t="shared" si="240"/>
        <v>42.08</v>
      </c>
      <c r="K2530" s="191">
        <v>-4</v>
      </c>
      <c r="L2530" s="3">
        <v>4.9000000000000004</v>
      </c>
      <c r="M2530" s="191">
        <v>15.6</v>
      </c>
      <c r="N2530" s="191">
        <v>4.0999999999999996</v>
      </c>
      <c r="O2530" s="191">
        <v>5.6</v>
      </c>
    </row>
    <row r="2531" spans="2:15" ht="17.25" x14ac:dyDescent="0.35">
      <c r="B2531" s="172">
        <f t="shared" si="236"/>
        <v>2523</v>
      </c>
      <c r="C2531" s="173">
        <v>4</v>
      </c>
      <c r="D2531" s="173">
        <v>16</v>
      </c>
      <c r="E2531" s="174">
        <v>3</v>
      </c>
      <c r="F2531" s="3">
        <f t="shared" si="235"/>
        <v>24.8</v>
      </c>
      <c r="G2531" s="3">
        <f t="shared" si="237"/>
        <v>39.380000000000003</v>
      </c>
      <c r="H2531" s="3">
        <f t="shared" si="238"/>
        <v>57.92</v>
      </c>
      <c r="I2531" s="3">
        <f t="shared" si="239"/>
        <v>35.6</v>
      </c>
      <c r="J2531" s="3">
        <f t="shared" si="240"/>
        <v>42.08</v>
      </c>
      <c r="K2531" s="191">
        <v>-4</v>
      </c>
      <c r="L2531" s="3">
        <v>4.0999999999999996</v>
      </c>
      <c r="M2531" s="191">
        <v>14.4</v>
      </c>
      <c r="N2531" s="191">
        <v>2</v>
      </c>
      <c r="O2531" s="191">
        <v>5.6</v>
      </c>
    </row>
    <row r="2532" spans="2:15" ht="17.25" x14ac:dyDescent="0.35">
      <c r="B2532" s="172">
        <f t="shared" si="236"/>
        <v>2524</v>
      </c>
      <c r="C2532" s="173">
        <v>4</v>
      </c>
      <c r="D2532" s="173">
        <v>16</v>
      </c>
      <c r="E2532" s="174">
        <v>4</v>
      </c>
      <c r="F2532" s="3">
        <f t="shared" si="235"/>
        <v>23</v>
      </c>
      <c r="G2532" s="3">
        <f t="shared" si="237"/>
        <v>40.1</v>
      </c>
      <c r="H2532" s="3">
        <f t="shared" si="238"/>
        <v>55.94</v>
      </c>
      <c r="I2532" s="3">
        <f t="shared" si="239"/>
        <v>32</v>
      </c>
      <c r="J2532" s="3">
        <f t="shared" si="240"/>
        <v>39.92</v>
      </c>
      <c r="K2532" s="191">
        <v>-5</v>
      </c>
      <c r="L2532" s="3">
        <v>4.5</v>
      </c>
      <c r="M2532" s="191">
        <v>13.3</v>
      </c>
      <c r="N2532" s="191">
        <v>0</v>
      </c>
      <c r="O2532" s="191">
        <v>4.4000000000000004</v>
      </c>
    </row>
    <row r="2533" spans="2:15" ht="17.25" x14ac:dyDescent="0.35">
      <c r="B2533" s="172">
        <f t="shared" si="236"/>
        <v>2525</v>
      </c>
      <c r="C2533" s="173">
        <v>4</v>
      </c>
      <c r="D2533" s="173">
        <v>16</v>
      </c>
      <c r="E2533" s="174">
        <v>5</v>
      </c>
      <c r="F2533" s="3">
        <f t="shared" si="235"/>
        <v>23</v>
      </c>
      <c r="G2533" s="3">
        <f t="shared" si="237"/>
        <v>39.74</v>
      </c>
      <c r="H2533" s="3">
        <f t="shared" si="238"/>
        <v>55.040000000000006</v>
      </c>
      <c r="I2533" s="3">
        <f t="shared" si="239"/>
        <v>34.340000000000003</v>
      </c>
      <c r="J2533" s="3">
        <f t="shared" si="240"/>
        <v>39.019999999999996</v>
      </c>
      <c r="K2533" s="191">
        <v>-5</v>
      </c>
      <c r="L2533" s="3">
        <v>4.3</v>
      </c>
      <c r="M2533" s="191">
        <v>12.8</v>
      </c>
      <c r="N2533" s="191">
        <v>1.3</v>
      </c>
      <c r="O2533" s="191">
        <v>3.9</v>
      </c>
    </row>
    <row r="2534" spans="2:15" ht="17.25" x14ac:dyDescent="0.35">
      <c r="B2534" s="172">
        <f t="shared" si="236"/>
        <v>2526</v>
      </c>
      <c r="C2534" s="173">
        <v>4</v>
      </c>
      <c r="D2534" s="173">
        <v>16</v>
      </c>
      <c r="E2534" s="174">
        <v>6</v>
      </c>
      <c r="F2534" s="3">
        <f t="shared" si="235"/>
        <v>23</v>
      </c>
      <c r="G2534" s="3">
        <f t="shared" si="237"/>
        <v>37.58</v>
      </c>
      <c r="H2534" s="3">
        <f t="shared" si="238"/>
        <v>53.96</v>
      </c>
      <c r="I2534" s="3">
        <f t="shared" si="239"/>
        <v>36.68</v>
      </c>
      <c r="J2534" s="3">
        <f t="shared" si="240"/>
        <v>39.019999999999996</v>
      </c>
      <c r="K2534" s="191">
        <v>-5</v>
      </c>
      <c r="L2534" s="3">
        <v>3.1</v>
      </c>
      <c r="M2534" s="191">
        <v>12.2</v>
      </c>
      <c r="N2534" s="191">
        <v>2.6</v>
      </c>
      <c r="O2534" s="191">
        <v>3.9</v>
      </c>
    </row>
    <row r="2535" spans="2:15" ht="17.25" x14ac:dyDescent="0.35">
      <c r="B2535" s="172">
        <f t="shared" si="236"/>
        <v>2527</v>
      </c>
      <c r="C2535" s="173">
        <v>4</v>
      </c>
      <c r="D2535" s="173">
        <v>16</v>
      </c>
      <c r="E2535" s="174">
        <v>7</v>
      </c>
      <c r="F2535" s="3">
        <f t="shared" si="235"/>
        <v>26.6</v>
      </c>
      <c r="G2535" s="3">
        <f t="shared" si="237"/>
        <v>43.16</v>
      </c>
      <c r="H2535" s="3">
        <f t="shared" si="238"/>
        <v>57.92</v>
      </c>
      <c r="I2535" s="3">
        <f t="shared" si="239"/>
        <v>39.019999999999996</v>
      </c>
      <c r="J2535" s="3">
        <f t="shared" si="240"/>
        <v>41</v>
      </c>
      <c r="K2535" s="191">
        <v>-3</v>
      </c>
      <c r="L2535" s="3">
        <v>6.2</v>
      </c>
      <c r="M2535" s="191">
        <v>14.4</v>
      </c>
      <c r="N2535" s="191">
        <v>3.9</v>
      </c>
      <c r="O2535" s="191">
        <v>5</v>
      </c>
    </row>
    <row r="2536" spans="2:15" ht="17.25" x14ac:dyDescent="0.35">
      <c r="B2536" s="172">
        <f t="shared" si="236"/>
        <v>2528</v>
      </c>
      <c r="C2536" s="173">
        <v>4</v>
      </c>
      <c r="D2536" s="173">
        <v>16</v>
      </c>
      <c r="E2536" s="174">
        <v>8</v>
      </c>
      <c r="F2536" s="3">
        <f t="shared" si="235"/>
        <v>32</v>
      </c>
      <c r="G2536" s="3">
        <f t="shared" si="237"/>
        <v>49.82</v>
      </c>
      <c r="H2536" s="3">
        <f t="shared" si="238"/>
        <v>60.08</v>
      </c>
      <c r="I2536" s="3">
        <f t="shared" si="239"/>
        <v>46.4</v>
      </c>
      <c r="J2536" s="3">
        <f t="shared" si="240"/>
        <v>46.04</v>
      </c>
      <c r="K2536" s="191">
        <v>0</v>
      </c>
      <c r="L2536" s="3">
        <v>9.9</v>
      </c>
      <c r="M2536" s="191">
        <v>15.6</v>
      </c>
      <c r="N2536" s="191">
        <v>8</v>
      </c>
      <c r="O2536" s="191">
        <v>7.8</v>
      </c>
    </row>
    <row r="2537" spans="2:15" ht="17.25" x14ac:dyDescent="0.35">
      <c r="B2537" s="172">
        <f t="shared" si="236"/>
        <v>2529</v>
      </c>
      <c r="C2537" s="173">
        <v>4</v>
      </c>
      <c r="D2537" s="173">
        <v>16</v>
      </c>
      <c r="E2537" s="174">
        <v>9</v>
      </c>
      <c r="F2537" s="3">
        <f t="shared" si="235"/>
        <v>32</v>
      </c>
      <c r="G2537" s="3">
        <f t="shared" si="237"/>
        <v>56.480000000000004</v>
      </c>
      <c r="H2537" s="3">
        <f t="shared" si="238"/>
        <v>60.980000000000004</v>
      </c>
      <c r="I2537" s="3">
        <f t="shared" si="239"/>
        <v>53.6</v>
      </c>
      <c r="J2537" s="3">
        <f t="shared" si="240"/>
        <v>48.019999999999996</v>
      </c>
      <c r="K2537" s="191">
        <v>0</v>
      </c>
      <c r="L2537" s="3">
        <v>13.6</v>
      </c>
      <c r="M2537" s="191">
        <v>16.100000000000001</v>
      </c>
      <c r="N2537" s="191">
        <v>12</v>
      </c>
      <c r="O2537" s="191">
        <v>8.9</v>
      </c>
    </row>
    <row r="2538" spans="2:15" ht="17.25" x14ac:dyDescent="0.35">
      <c r="B2538" s="172">
        <f t="shared" si="236"/>
        <v>2530</v>
      </c>
      <c r="C2538" s="173">
        <v>4</v>
      </c>
      <c r="D2538" s="173">
        <v>16</v>
      </c>
      <c r="E2538" s="174">
        <v>10</v>
      </c>
      <c r="F2538" s="3">
        <f t="shared" si="235"/>
        <v>32</v>
      </c>
      <c r="G2538" s="3">
        <f t="shared" si="237"/>
        <v>59</v>
      </c>
      <c r="H2538" s="3">
        <f t="shared" si="238"/>
        <v>64.039999999999992</v>
      </c>
      <c r="I2538" s="3">
        <f t="shared" si="239"/>
        <v>60.980000000000004</v>
      </c>
      <c r="J2538" s="3">
        <f t="shared" si="240"/>
        <v>51.08</v>
      </c>
      <c r="K2538" s="191">
        <v>0</v>
      </c>
      <c r="L2538" s="3">
        <v>15</v>
      </c>
      <c r="M2538" s="191">
        <v>17.8</v>
      </c>
      <c r="N2538" s="191">
        <v>16.100000000000001</v>
      </c>
      <c r="O2538" s="191">
        <v>10.6</v>
      </c>
    </row>
    <row r="2539" spans="2:15" ht="17.25" x14ac:dyDescent="0.35">
      <c r="B2539" s="172">
        <f t="shared" si="236"/>
        <v>2531</v>
      </c>
      <c r="C2539" s="173">
        <v>4</v>
      </c>
      <c r="D2539" s="173">
        <v>16</v>
      </c>
      <c r="E2539" s="174">
        <v>11</v>
      </c>
      <c r="F2539" s="3">
        <f t="shared" si="235"/>
        <v>30.2</v>
      </c>
      <c r="G2539" s="3">
        <f t="shared" si="237"/>
        <v>64.759999999999991</v>
      </c>
      <c r="H2539" s="3">
        <f t="shared" si="238"/>
        <v>66.02</v>
      </c>
      <c r="I2539" s="3">
        <f t="shared" si="239"/>
        <v>65.300000000000011</v>
      </c>
      <c r="J2539" s="3">
        <f t="shared" si="240"/>
        <v>55.94</v>
      </c>
      <c r="K2539" s="191">
        <v>-1</v>
      </c>
      <c r="L2539" s="3">
        <v>18.2</v>
      </c>
      <c r="M2539" s="191">
        <v>18.899999999999999</v>
      </c>
      <c r="N2539" s="191">
        <v>18.5</v>
      </c>
      <c r="O2539" s="191">
        <v>13.3</v>
      </c>
    </row>
    <row r="2540" spans="2:15" ht="17.25" x14ac:dyDescent="0.35">
      <c r="B2540" s="172">
        <f t="shared" si="236"/>
        <v>2532</v>
      </c>
      <c r="C2540" s="173">
        <v>4</v>
      </c>
      <c r="D2540" s="173">
        <v>16</v>
      </c>
      <c r="E2540" s="174">
        <v>12</v>
      </c>
      <c r="F2540" s="3">
        <f t="shared" si="235"/>
        <v>30.2</v>
      </c>
      <c r="G2540" s="3">
        <f t="shared" si="237"/>
        <v>69.44</v>
      </c>
      <c r="H2540" s="3">
        <f t="shared" si="238"/>
        <v>66.92</v>
      </c>
      <c r="I2540" s="3">
        <f t="shared" si="239"/>
        <v>69.62</v>
      </c>
      <c r="J2540" s="3">
        <f t="shared" si="240"/>
        <v>59</v>
      </c>
      <c r="K2540" s="191">
        <v>-1</v>
      </c>
      <c r="L2540" s="3">
        <v>20.8</v>
      </c>
      <c r="M2540" s="191">
        <v>19.399999999999999</v>
      </c>
      <c r="N2540" s="191">
        <v>20.9</v>
      </c>
      <c r="O2540" s="191">
        <v>15</v>
      </c>
    </row>
    <row r="2541" spans="2:15" ht="17.25" x14ac:dyDescent="0.35">
      <c r="B2541" s="172">
        <f t="shared" si="236"/>
        <v>2533</v>
      </c>
      <c r="C2541" s="173">
        <v>4</v>
      </c>
      <c r="D2541" s="173">
        <v>16</v>
      </c>
      <c r="E2541" s="174">
        <v>13</v>
      </c>
      <c r="F2541" s="3">
        <f t="shared" si="235"/>
        <v>33.799999999999997</v>
      </c>
      <c r="G2541" s="3">
        <f t="shared" si="237"/>
        <v>71.960000000000008</v>
      </c>
      <c r="H2541" s="3">
        <f t="shared" si="238"/>
        <v>68</v>
      </c>
      <c r="I2541" s="3">
        <f t="shared" si="239"/>
        <v>73.94</v>
      </c>
      <c r="J2541" s="3">
        <f t="shared" si="240"/>
        <v>60.980000000000004</v>
      </c>
      <c r="K2541" s="191">
        <v>1</v>
      </c>
      <c r="L2541" s="3">
        <v>22.2</v>
      </c>
      <c r="M2541" s="191">
        <v>20</v>
      </c>
      <c r="N2541" s="191">
        <v>23.3</v>
      </c>
      <c r="O2541" s="191">
        <v>16.100000000000001</v>
      </c>
    </row>
    <row r="2542" spans="2:15" ht="17.25" x14ac:dyDescent="0.35">
      <c r="B2542" s="172">
        <f t="shared" si="236"/>
        <v>2534</v>
      </c>
      <c r="C2542" s="173">
        <v>4</v>
      </c>
      <c r="D2542" s="173">
        <v>16</v>
      </c>
      <c r="E2542" s="174">
        <v>14</v>
      </c>
      <c r="F2542" s="3">
        <f t="shared" si="235"/>
        <v>28.4</v>
      </c>
      <c r="G2542" s="3">
        <f t="shared" si="237"/>
        <v>71.78</v>
      </c>
      <c r="H2542" s="3">
        <f t="shared" si="238"/>
        <v>66.92</v>
      </c>
      <c r="I2542" s="3">
        <f t="shared" si="239"/>
        <v>74.66</v>
      </c>
      <c r="J2542" s="3">
        <f t="shared" si="240"/>
        <v>62.96</v>
      </c>
      <c r="K2542" s="191">
        <v>-2</v>
      </c>
      <c r="L2542" s="3">
        <v>22.1</v>
      </c>
      <c r="M2542" s="191">
        <v>19.399999999999999</v>
      </c>
      <c r="N2542" s="191">
        <v>23.7</v>
      </c>
      <c r="O2542" s="191">
        <v>17.2</v>
      </c>
    </row>
    <row r="2543" spans="2:15" ht="17.25" x14ac:dyDescent="0.35">
      <c r="B2543" s="172">
        <f t="shared" si="236"/>
        <v>2535</v>
      </c>
      <c r="C2543" s="173">
        <v>4</v>
      </c>
      <c r="D2543" s="173">
        <v>16</v>
      </c>
      <c r="E2543" s="174">
        <v>15</v>
      </c>
      <c r="F2543" s="3">
        <f t="shared" si="235"/>
        <v>26.6</v>
      </c>
      <c r="G2543" s="3">
        <f t="shared" si="237"/>
        <v>73.400000000000006</v>
      </c>
      <c r="H2543" s="3">
        <f t="shared" si="238"/>
        <v>66.92</v>
      </c>
      <c r="I2543" s="3">
        <f t="shared" si="239"/>
        <v>75.2</v>
      </c>
      <c r="J2543" s="3">
        <f t="shared" si="240"/>
        <v>66.02</v>
      </c>
      <c r="K2543" s="191">
        <v>-3</v>
      </c>
      <c r="L2543" s="3">
        <v>23</v>
      </c>
      <c r="M2543" s="191">
        <v>19.399999999999999</v>
      </c>
      <c r="N2543" s="191">
        <v>24</v>
      </c>
      <c r="O2543" s="191">
        <v>18.899999999999999</v>
      </c>
    </row>
    <row r="2544" spans="2:15" ht="17.25" x14ac:dyDescent="0.35">
      <c r="B2544" s="172">
        <f t="shared" si="236"/>
        <v>2536</v>
      </c>
      <c r="C2544" s="173">
        <v>4</v>
      </c>
      <c r="D2544" s="173">
        <v>16</v>
      </c>
      <c r="E2544" s="174">
        <v>16</v>
      </c>
      <c r="F2544" s="3">
        <f t="shared" si="235"/>
        <v>26.6</v>
      </c>
      <c r="G2544" s="3">
        <f t="shared" si="237"/>
        <v>72.14</v>
      </c>
      <c r="H2544" s="3">
        <f t="shared" si="238"/>
        <v>68</v>
      </c>
      <c r="I2544" s="3">
        <f t="shared" si="239"/>
        <v>75.92</v>
      </c>
      <c r="J2544" s="3">
        <f t="shared" si="240"/>
        <v>66.92</v>
      </c>
      <c r="K2544" s="191">
        <v>-3</v>
      </c>
      <c r="L2544" s="3">
        <v>22.3</v>
      </c>
      <c r="M2544" s="191">
        <v>20</v>
      </c>
      <c r="N2544" s="191">
        <v>24.4</v>
      </c>
      <c r="O2544" s="191">
        <v>19.399999999999999</v>
      </c>
    </row>
    <row r="2545" spans="2:15" ht="17.25" x14ac:dyDescent="0.35">
      <c r="B2545" s="172">
        <f t="shared" si="236"/>
        <v>2537</v>
      </c>
      <c r="C2545" s="173">
        <v>4</v>
      </c>
      <c r="D2545" s="173">
        <v>16</v>
      </c>
      <c r="E2545" s="174">
        <v>17</v>
      </c>
      <c r="F2545" s="3">
        <f t="shared" si="235"/>
        <v>28.4</v>
      </c>
      <c r="G2545" s="3">
        <f t="shared" si="237"/>
        <v>69.800000000000011</v>
      </c>
      <c r="H2545" s="3">
        <f t="shared" si="238"/>
        <v>66.92</v>
      </c>
      <c r="I2545" s="3">
        <f t="shared" si="239"/>
        <v>73.22</v>
      </c>
      <c r="J2545" s="3">
        <f t="shared" si="240"/>
        <v>69.080000000000013</v>
      </c>
      <c r="K2545" s="191">
        <v>-2</v>
      </c>
      <c r="L2545" s="3">
        <v>21</v>
      </c>
      <c r="M2545" s="191">
        <v>19.399999999999999</v>
      </c>
      <c r="N2545" s="191">
        <v>22.9</v>
      </c>
      <c r="O2545" s="191">
        <v>20.6</v>
      </c>
    </row>
    <row r="2546" spans="2:15" ht="17.25" x14ac:dyDescent="0.35">
      <c r="B2546" s="172">
        <f t="shared" si="236"/>
        <v>2538</v>
      </c>
      <c r="C2546" s="173">
        <v>4</v>
      </c>
      <c r="D2546" s="173">
        <v>16</v>
      </c>
      <c r="E2546" s="174">
        <v>18</v>
      </c>
      <c r="F2546" s="3">
        <f t="shared" si="235"/>
        <v>28.4</v>
      </c>
      <c r="G2546" s="3">
        <f t="shared" si="237"/>
        <v>66.38</v>
      </c>
      <c r="H2546" s="3">
        <f t="shared" si="238"/>
        <v>64.039999999999992</v>
      </c>
      <c r="I2546" s="3">
        <f t="shared" si="239"/>
        <v>70.7</v>
      </c>
      <c r="J2546" s="3">
        <f t="shared" si="240"/>
        <v>66.92</v>
      </c>
      <c r="K2546" s="191">
        <v>-2</v>
      </c>
      <c r="L2546" s="3">
        <v>19.100000000000001</v>
      </c>
      <c r="M2546" s="191">
        <v>17.8</v>
      </c>
      <c r="N2546" s="191">
        <v>21.5</v>
      </c>
      <c r="O2546" s="191">
        <v>19.399999999999999</v>
      </c>
    </row>
    <row r="2547" spans="2:15" ht="17.25" x14ac:dyDescent="0.35">
      <c r="B2547" s="172">
        <f t="shared" si="236"/>
        <v>2539</v>
      </c>
      <c r="C2547" s="173">
        <v>4</v>
      </c>
      <c r="D2547" s="173">
        <v>16</v>
      </c>
      <c r="E2547" s="174">
        <v>19</v>
      </c>
      <c r="F2547" s="3">
        <f t="shared" si="235"/>
        <v>28.4</v>
      </c>
      <c r="G2547" s="3">
        <f t="shared" si="237"/>
        <v>62.96</v>
      </c>
      <c r="H2547" s="3">
        <f t="shared" si="238"/>
        <v>55.94</v>
      </c>
      <c r="I2547" s="3">
        <f t="shared" si="239"/>
        <v>68</v>
      </c>
      <c r="J2547" s="3">
        <f t="shared" si="240"/>
        <v>64.94</v>
      </c>
      <c r="K2547" s="191">
        <v>-2</v>
      </c>
      <c r="L2547" s="3">
        <v>17.2</v>
      </c>
      <c r="M2547" s="191">
        <v>13.3</v>
      </c>
      <c r="N2547" s="191">
        <v>20</v>
      </c>
      <c r="O2547" s="191">
        <v>18.3</v>
      </c>
    </row>
    <row r="2548" spans="2:15" ht="17.25" x14ac:dyDescent="0.35">
      <c r="B2548" s="172">
        <f t="shared" si="236"/>
        <v>2540</v>
      </c>
      <c r="C2548" s="173">
        <v>4</v>
      </c>
      <c r="D2548" s="173">
        <v>16</v>
      </c>
      <c r="E2548" s="174">
        <v>20</v>
      </c>
      <c r="F2548" s="3">
        <f t="shared" si="235"/>
        <v>28.4</v>
      </c>
      <c r="G2548" s="3">
        <f t="shared" si="237"/>
        <v>54.68</v>
      </c>
      <c r="H2548" s="3">
        <f t="shared" si="238"/>
        <v>55.040000000000006</v>
      </c>
      <c r="I2548" s="3">
        <f t="shared" si="239"/>
        <v>63.319999999999993</v>
      </c>
      <c r="J2548" s="3">
        <f t="shared" si="240"/>
        <v>62.06</v>
      </c>
      <c r="K2548" s="191">
        <v>-2</v>
      </c>
      <c r="L2548" s="3">
        <v>12.6</v>
      </c>
      <c r="M2548" s="191">
        <v>12.8</v>
      </c>
      <c r="N2548" s="191">
        <v>17.399999999999999</v>
      </c>
      <c r="O2548" s="191">
        <v>16.7</v>
      </c>
    </row>
    <row r="2549" spans="2:15" ht="17.25" x14ac:dyDescent="0.35">
      <c r="B2549" s="172">
        <f t="shared" si="236"/>
        <v>2541</v>
      </c>
      <c r="C2549" s="173">
        <v>4</v>
      </c>
      <c r="D2549" s="173">
        <v>16</v>
      </c>
      <c r="E2549" s="174">
        <v>21</v>
      </c>
      <c r="F2549" s="3">
        <f t="shared" si="235"/>
        <v>26.6</v>
      </c>
      <c r="G2549" s="3">
        <f t="shared" si="237"/>
        <v>50.36</v>
      </c>
      <c r="H2549" s="3">
        <f t="shared" si="238"/>
        <v>57.019999999999996</v>
      </c>
      <c r="I2549" s="3">
        <f t="shared" si="239"/>
        <v>58.64</v>
      </c>
      <c r="J2549" s="3">
        <f t="shared" si="240"/>
        <v>57.92</v>
      </c>
      <c r="K2549" s="191">
        <v>-3</v>
      </c>
      <c r="L2549" s="3">
        <v>10.199999999999999</v>
      </c>
      <c r="M2549" s="191">
        <v>13.9</v>
      </c>
      <c r="N2549" s="191">
        <v>14.8</v>
      </c>
      <c r="O2549" s="191">
        <v>14.4</v>
      </c>
    </row>
    <row r="2550" spans="2:15" ht="17.25" x14ac:dyDescent="0.35">
      <c r="B2550" s="172">
        <f t="shared" si="236"/>
        <v>2542</v>
      </c>
      <c r="C2550" s="173">
        <v>4</v>
      </c>
      <c r="D2550" s="173">
        <v>16</v>
      </c>
      <c r="E2550" s="174">
        <v>22</v>
      </c>
      <c r="F2550" s="3">
        <f t="shared" si="235"/>
        <v>26.6</v>
      </c>
      <c r="G2550" s="3">
        <f t="shared" si="237"/>
        <v>49.1</v>
      </c>
      <c r="H2550" s="3">
        <f t="shared" si="238"/>
        <v>53.96</v>
      </c>
      <c r="I2550" s="3">
        <f t="shared" si="239"/>
        <v>53.96</v>
      </c>
      <c r="J2550" s="3">
        <f t="shared" si="240"/>
        <v>55.040000000000006</v>
      </c>
      <c r="K2550" s="191">
        <v>-3</v>
      </c>
      <c r="L2550" s="3">
        <v>9.5</v>
      </c>
      <c r="M2550" s="191">
        <v>12.2</v>
      </c>
      <c r="N2550" s="191">
        <v>12.2</v>
      </c>
      <c r="O2550" s="191">
        <v>12.8</v>
      </c>
    </row>
    <row r="2551" spans="2:15" ht="17.25" x14ac:dyDescent="0.35">
      <c r="B2551" s="172">
        <f t="shared" si="236"/>
        <v>2543</v>
      </c>
      <c r="C2551" s="173">
        <v>4</v>
      </c>
      <c r="D2551" s="173">
        <v>16</v>
      </c>
      <c r="E2551" s="174">
        <v>23</v>
      </c>
      <c r="F2551" s="3">
        <f t="shared" si="235"/>
        <v>21.2</v>
      </c>
      <c r="G2551" s="3">
        <f t="shared" si="237"/>
        <v>44.78</v>
      </c>
      <c r="H2551" s="3">
        <f t="shared" si="238"/>
        <v>53.06</v>
      </c>
      <c r="I2551" s="3">
        <f t="shared" si="239"/>
        <v>51.980000000000004</v>
      </c>
      <c r="J2551" s="3">
        <f t="shared" si="240"/>
        <v>55.94</v>
      </c>
      <c r="K2551" s="191">
        <v>-6</v>
      </c>
      <c r="L2551" s="3">
        <v>7.1</v>
      </c>
      <c r="M2551" s="191">
        <v>11.7</v>
      </c>
      <c r="N2551" s="191">
        <v>11.1</v>
      </c>
      <c r="O2551" s="191">
        <v>13.3</v>
      </c>
    </row>
    <row r="2552" spans="2:15" ht="17.25" x14ac:dyDescent="0.35">
      <c r="B2552" s="172">
        <f t="shared" si="236"/>
        <v>2544</v>
      </c>
      <c r="C2552" s="173">
        <v>4</v>
      </c>
      <c r="D2552" s="173">
        <v>16</v>
      </c>
      <c r="E2552" s="174">
        <v>24</v>
      </c>
      <c r="F2552" s="3">
        <f t="shared" si="235"/>
        <v>21.2</v>
      </c>
      <c r="G2552" s="3">
        <f t="shared" si="237"/>
        <v>42.44</v>
      </c>
      <c r="H2552" s="3">
        <f t="shared" si="238"/>
        <v>51.980000000000004</v>
      </c>
      <c r="I2552" s="3">
        <f t="shared" si="239"/>
        <v>50</v>
      </c>
      <c r="J2552" s="3">
        <f t="shared" si="240"/>
        <v>57.019999999999996</v>
      </c>
      <c r="K2552" s="191">
        <v>-6</v>
      </c>
      <c r="L2552" s="3">
        <v>5.8</v>
      </c>
      <c r="M2552" s="191">
        <v>11.1</v>
      </c>
      <c r="N2552" s="191">
        <v>10</v>
      </c>
      <c r="O2552" s="191">
        <v>13.9</v>
      </c>
    </row>
    <row r="2553" spans="2:15" ht="17.25" x14ac:dyDescent="0.35">
      <c r="B2553" s="172">
        <f t="shared" si="236"/>
        <v>2545</v>
      </c>
      <c r="C2553" s="173">
        <v>4</v>
      </c>
      <c r="D2553" s="173">
        <v>17</v>
      </c>
      <c r="E2553" s="174">
        <v>1</v>
      </c>
      <c r="F2553" s="3">
        <f t="shared" si="235"/>
        <v>21.2</v>
      </c>
      <c r="G2553" s="3">
        <f t="shared" si="237"/>
        <v>42.08</v>
      </c>
      <c r="H2553" s="3">
        <f t="shared" si="238"/>
        <v>48.92</v>
      </c>
      <c r="I2553" s="3">
        <f t="shared" si="239"/>
        <v>48.019999999999996</v>
      </c>
      <c r="J2553" s="3">
        <f t="shared" si="240"/>
        <v>53.96</v>
      </c>
      <c r="K2553" s="191">
        <v>-6</v>
      </c>
      <c r="L2553" s="3">
        <v>5.6</v>
      </c>
      <c r="M2553" s="191">
        <v>9.4</v>
      </c>
      <c r="N2553" s="191">
        <v>8.9</v>
      </c>
      <c r="O2553" s="191">
        <v>12.2</v>
      </c>
    </row>
    <row r="2554" spans="2:15" ht="17.25" x14ac:dyDescent="0.35">
      <c r="B2554" s="172">
        <f t="shared" si="236"/>
        <v>2546</v>
      </c>
      <c r="C2554" s="173">
        <v>4</v>
      </c>
      <c r="D2554" s="173">
        <v>17</v>
      </c>
      <c r="E2554" s="174">
        <v>2</v>
      </c>
      <c r="F2554" s="3">
        <f t="shared" si="235"/>
        <v>19.399999999999999</v>
      </c>
      <c r="G2554" s="3">
        <f t="shared" si="237"/>
        <v>35.6</v>
      </c>
      <c r="H2554" s="3">
        <f t="shared" si="238"/>
        <v>48.019999999999996</v>
      </c>
      <c r="I2554" s="3">
        <f t="shared" si="239"/>
        <v>45.32</v>
      </c>
      <c r="J2554" s="3">
        <f t="shared" si="240"/>
        <v>51.08</v>
      </c>
      <c r="K2554" s="191">
        <v>-7</v>
      </c>
      <c r="L2554" s="3">
        <v>2</v>
      </c>
      <c r="M2554" s="191">
        <v>8.9</v>
      </c>
      <c r="N2554" s="191">
        <v>7.4</v>
      </c>
      <c r="O2554" s="191">
        <v>10.6</v>
      </c>
    </row>
    <row r="2555" spans="2:15" ht="17.25" x14ac:dyDescent="0.35">
      <c r="B2555" s="172">
        <f t="shared" si="236"/>
        <v>2547</v>
      </c>
      <c r="C2555" s="173">
        <v>4</v>
      </c>
      <c r="D2555" s="173">
        <v>17</v>
      </c>
      <c r="E2555" s="174">
        <v>3</v>
      </c>
      <c r="F2555" s="3">
        <f t="shared" si="235"/>
        <v>17.600000000000001</v>
      </c>
      <c r="G2555" s="3">
        <f t="shared" si="237"/>
        <v>35.6</v>
      </c>
      <c r="H2555" s="3">
        <f t="shared" si="238"/>
        <v>44.96</v>
      </c>
      <c r="I2555" s="3">
        <f t="shared" si="239"/>
        <v>42.620000000000005</v>
      </c>
      <c r="J2555" s="3">
        <f t="shared" si="240"/>
        <v>50</v>
      </c>
      <c r="K2555" s="191">
        <v>-8</v>
      </c>
      <c r="L2555" s="3">
        <v>2</v>
      </c>
      <c r="M2555" s="191">
        <v>7.2</v>
      </c>
      <c r="N2555" s="191">
        <v>5.9</v>
      </c>
      <c r="O2555" s="191">
        <v>10</v>
      </c>
    </row>
    <row r="2556" spans="2:15" ht="17.25" x14ac:dyDescent="0.35">
      <c r="B2556" s="172">
        <f t="shared" si="236"/>
        <v>2548</v>
      </c>
      <c r="C2556" s="173">
        <v>4</v>
      </c>
      <c r="D2556" s="173">
        <v>17</v>
      </c>
      <c r="E2556" s="174">
        <v>4</v>
      </c>
      <c r="F2556" s="3">
        <f t="shared" si="235"/>
        <v>17.600000000000001</v>
      </c>
      <c r="G2556" s="3">
        <f t="shared" si="237"/>
        <v>33.979999999999997</v>
      </c>
      <c r="H2556" s="3">
        <f t="shared" si="238"/>
        <v>50</v>
      </c>
      <c r="I2556" s="3">
        <f t="shared" si="239"/>
        <v>39.92</v>
      </c>
      <c r="J2556" s="3">
        <f t="shared" si="240"/>
        <v>50</v>
      </c>
      <c r="K2556" s="191">
        <v>-8</v>
      </c>
      <c r="L2556" s="3">
        <v>1.1000000000000001</v>
      </c>
      <c r="M2556" s="191">
        <v>10</v>
      </c>
      <c r="N2556" s="191">
        <v>4.4000000000000004</v>
      </c>
      <c r="O2556" s="191">
        <v>10</v>
      </c>
    </row>
    <row r="2557" spans="2:15" ht="17.25" x14ac:dyDescent="0.35">
      <c r="B2557" s="172">
        <f t="shared" si="236"/>
        <v>2549</v>
      </c>
      <c r="C2557" s="173">
        <v>4</v>
      </c>
      <c r="D2557" s="173">
        <v>17</v>
      </c>
      <c r="E2557" s="174">
        <v>5</v>
      </c>
      <c r="F2557" s="3">
        <f t="shared" si="235"/>
        <v>17.600000000000001</v>
      </c>
      <c r="G2557" s="3">
        <f t="shared" si="237"/>
        <v>33.08</v>
      </c>
      <c r="H2557" s="3">
        <f t="shared" si="238"/>
        <v>51.08</v>
      </c>
      <c r="I2557" s="3">
        <f t="shared" si="239"/>
        <v>41.9</v>
      </c>
      <c r="J2557" s="3">
        <f t="shared" si="240"/>
        <v>50</v>
      </c>
      <c r="K2557" s="191">
        <v>-8</v>
      </c>
      <c r="L2557" s="3">
        <v>0.6</v>
      </c>
      <c r="M2557" s="191">
        <v>10.6</v>
      </c>
      <c r="N2557" s="191">
        <v>5.5</v>
      </c>
      <c r="O2557" s="191">
        <v>10</v>
      </c>
    </row>
    <row r="2558" spans="2:15" ht="17.25" x14ac:dyDescent="0.35">
      <c r="B2558" s="172">
        <f t="shared" si="236"/>
        <v>2550</v>
      </c>
      <c r="C2558" s="173">
        <v>4</v>
      </c>
      <c r="D2558" s="173">
        <v>17</v>
      </c>
      <c r="E2558" s="174">
        <v>6</v>
      </c>
      <c r="F2558" s="3">
        <f t="shared" si="235"/>
        <v>17.600000000000001</v>
      </c>
      <c r="G2558" s="3">
        <f t="shared" si="237"/>
        <v>34.520000000000003</v>
      </c>
      <c r="H2558" s="3">
        <f t="shared" si="238"/>
        <v>46.04</v>
      </c>
      <c r="I2558" s="3">
        <f t="shared" si="239"/>
        <v>44.06</v>
      </c>
      <c r="J2558" s="3">
        <f t="shared" si="240"/>
        <v>46.94</v>
      </c>
      <c r="K2558" s="191">
        <v>-8</v>
      </c>
      <c r="L2558" s="3">
        <v>1.4</v>
      </c>
      <c r="M2558" s="191">
        <v>7.8</v>
      </c>
      <c r="N2558" s="191">
        <v>6.7</v>
      </c>
      <c r="O2558" s="191">
        <v>8.3000000000000007</v>
      </c>
    </row>
    <row r="2559" spans="2:15" ht="17.25" x14ac:dyDescent="0.35">
      <c r="B2559" s="172">
        <f t="shared" si="236"/>
        <v>2551</v>
      </c>
      <c r="C2559" s="173">
        <v>4</v>
      </c>
      <c r="D2559" s="173">
        <v>17</v>
      </c>
      <c r="E2559" s="174">
        <v>7</v>
      </c>
      <c r="F2559" s="3">
        <f t="shared" si="235"/>
        <v>21.2</v>
      </c>
      <c r="G2559" s="3">
        <f t="shared" si="237"/>
        <v>43.879999999999995</v>
      </c>
      <c r="H2559" s="3">
        <f t="shared" si="238"/>
        <v>55.040000000000006</v>
      </c>
      <c r="I2559" s="3">
        <f t="shared" si="239"/>
        <v>46.04</v>
      </c>
      <c r="J2559" s="3">
        <f t="shared" si="240"/>
        <v>48.019999999999996</v>
      </c>
      <c r="K2559" s="191">
        <v>-6</v>
      </c>
      <c r="L2559" s="3">
        <v>6.6</v>
      </c>
      <c r="M2559" s="191">
        <v>12.8</v>
      </c>
      <c r="N2559" s="191">
        <v>7.8</v>
      </c>
      <c r="O2559" s="191">
        <v>8.9</v>
      </c>
    </row>
    <row r="2560" spans="2:15" ht="17.25" x14ac:dyDescent="0.35">
      <c r="B2560" s="172">
        <f t="shared" si="236"/>
        <v>2552</v>
      </c>
      <c r="C2560" s="173">
        <v>4</v>
      </c>
      <c r="D2560" s="173">
        <v>17</v>
      </c>
      <c r="E2560" s="174">
        <v>8</v>
      </c>
      <c r="F2560" s="3">
        <f t="shared" si="235"/>
        <v>26.6</v>
      </c>
      <c r="G2560" s="3">
        <f t="shared" si="237"/>
        <v>58.28</v>
      </c>
      <c r="H2560" s="3">
        <f t="shared" si="238"/>
        <v>57.92</v>
      </c>
      <c r="I2560" s="3">
        <f t="shared" si="239"/>
        <v>53.78</v>
      </c>
      <c r="J2560" s="3">
        <f t="shared" si="240"/>
        <v>57.019999999999996</v>
      </c>
      <c r="K2560" s="191">
        <v>-3</v>
      </c>
      <c r="L2560" s="3">
        <v>14.6</v>
      </c>
      <c r="M2560" s="191">
        <v>14.4</v>
      </c>
      <c r="N2560" s="191">
        <v>12.1</v>
      </c>
      <c r="O2560" s="191">
        <v>13.9</v>
      </c>
    </row>
    <row r="2561" spans="2:15" ht="17.25" x14ac:dyDescent="0.35">
      <c r="B2561" s="172">
        <f t="shared" si="236"/>
        <v>2553</v>
      </c>
      <c r="C2561" s="173">
        <v>4</v>
      </c>
      <c r="D2561" s="173">
        <v>17</v>
      </c>
      <c r="E2561" s="174">
        <v>9</v>
      </c>
      <c r="F2561" s="3">
        <f t="shared" si="235"/>
        <v>30.2</v>
      </c>
      <c r="G2561" s="3">
        <f t="shared" si="237"/>
        <v>64.400000000000006</v>
      </c>
      <c r="H2561" s="3">
        <f t="shared" si="238"/>
        <v>62.06</v>
      </c>
      <c r="I2561" s="3">
        <f t="shared" si="239"/>
        <v>61.34</v>
      </c>
      <c r="J2561" s="3">
        <f t="shared" si="240"/>
        <v>62.06</v>
      </c>
      <c r="K2561" s="191">
        <v>-1</v>
      </c>
      <c r="L2561" s="3">
        <v>18</v>
      </c>
      <c r="M2561" s="191">
        <v>16.7</v>
      </c>
      <c r="N2561" s="191">
        <v>16.3</v>
      </c>
      <c r="O2561" s="191">
        <v>16.7</v>
      </c>
    </row>
    <row r="2562" spans="2:15" ht="17.25" x14ac:dyDescent="0.35">
      <c r="B2562" s="172">
        <f t="shared" si="236"/>
        <v>2554</v>
      </c>
      <c r="C2562" s="173">
        <v>4</v>
      </c>
      <c r="D2562" s="173">
        <v>17</v>
      </c>
      <c r="E2562" s="174">
        <v>10</v>
      </c>
      <c r="F2562" s="3">
        <f t="shared" si="235"/>
        <v>35.6</v>
      </c>
      <c r="G2562" s="3">
        <f t="shared" si="237"/>
        <v>64.759999999999991</v>
      </c>
      <c r="H2562" s="3">
        <f t="shared" si="238"/>
        <v>64.039999999999992</v>
      </c>
      <c r="I2562" s="3">
        <f t="shared" si="239"/>
        <v>69.080000000000013</v>
      </c>
      <c r="J2562" s="3">
        <f t="shared" si="240"/>
        <v>64.94</v>
      </c>
      <c r="K2562" s="191">
        <v>2</v>
      </c>
      <c r="L2562" s="3">
        <v>18.2</v>
      </c>
      <c r="M2562" s="191">
        <v>17.8</v>
      </c>
      <c r="N2562" s="191">
        <v>20.6</v>
      </c>
      <c r="O2562" s="191">
        <v>18.3</v>
      </c>
    </row>
    <row r="2563" spans="2:15" ht="17.25" x14ac:dyDescent="0.35">
      <c r="B2563" s="172">
        <f t="shared" si="236"/>
        <v>2555</v>
      </c>
      <c r="C2563" s="173">
        <v>4</v>
      </c>
      <c r="D2563" s="173">
        <v>17</v>
      </c>
      <c r="E2563" s="174">
        <v>11</v>
      </c>
      <c r="F2563" s="3">
        <f t="shared" si="235"/>
        <v>39.200000000000003</v>
      </c>
      <c r="G2563" s="3">
        <f t="shared" si="237"/>
        <v>66.2</v>
      </c>
      <c r="H2563" s="3">
        <f t="shared" si="238"/>
        <v>64.94</v>
      </c>
      <c r="I2563" s="3">
        <f t="shared" si="239"/>
        <v>71.42</v>
      </c>
      <c r="J2563" s="3">
        <f t="shared" si="240"/>
        <v>69.080000000000013</v>
      </c>
      <c r="K2563" s="191">
        <v>4</v>
      </c>
      <c r="L2563" s="3">
        <v>19</v>
      </c>
      <c r="M2563" s="191">
        <v>18.3</v>
      </c>
      <c r="N2563" s="191">
        <v>21.9</v>
      </c>
      <c r="O2563" s="191">
        <v>20.6</v>
      </c>
    </row>
    <row r="2564" spans="2:15" ht="17.25" x14ac:dyDescent="0.35">
      <c r="B2564" s="172">
        <f t="shared" si="236"/>
        <v>2556</v>
      </c>
      <c r="C2564" s="173">
        <v>4</v>
      </c>
      <c r="D2564" s="173">
        <v>17</v>
      </c>
      <c r="E2564" s="174">
        <v>12</v>
      </c>
      <c r="F2564" s="3">
        <f t="shared" si="235"/>
        <v>41</v>
      </c>
      <c r="G2564" s="3">
        <f t="shared" si="237"/>
        <v>66.38</v>
      </c>
      <c r="H2564" s="3">
        <f t="shared" si="238"/>
        <v>66.92</v>
      </c>
      <c r="I2564" s="3">
        <f t="shared" si="239"/>
        <v>73.580000000000013</v>
      </c>
      <c r="J2564" s="3">
        <f t="shared" si="240"/>
        <v>71.06</v>
      </c>
      <c r="K2564" s="191">
        <v>5</v>
      </c>
      <c r="L2564" s="3">
        <v>19.100000000000001</v>
      </c>
      <c r="M2564" s="191">
        <v>19.399999999999999</v>
      </c>
      <c r="N2564" s="191">
        <v>23.1</v>
      </c>
      <c r="O2564" s="191">
        <v>21.7</v>
      </c>
    </row>
    <row r="2565" spans="2:15" ht="17.25" x14ac:dyDescent="0.35">
      <c r="B2565" s="172">
        <f t="shared" si="236"/>
        <v>2557</v>
      </c>
      <c r="C2565" s="173">
        <v>4</v>
      </c>
      <c r="D2565" s="173">
        <v>17</v>
      </c>
      <c r="E2565" s="174">
        <v>13</v>
      </c>
      <c r="F2565" s="3">
        <f t="shared" si="235"/>
        <v>44.6</v>
      </c>
      <c r="G2565" s="3">
        <f t="shared" si="237"/>
        <v>66.740000000000009</v>
      </c>
      <c r="H2565" s="3">
        <f t="shared" si="238"/>
        <v>69.080000000000013</v>
      </c>
      <c r="I2565" s="3">
        <f t="shared" si="239"/>
        <v>75.92</v>
      </c>
      <c r="J2565" s="3">
        <f t="shared" si="240"/>
        <v>73.039999999999992</v>
      </c>
      <c r="K2565" s="191">
        <v>7</v>
      </c>
      <c r="L2565" s="3">
        <v>19.3</v>
      </c>
      <c r="M2565" s="191">
        <v>20.6</v>
      </c>
      <c r="N2565" s="191">
        <v>24.4</v>
      </c>
      <c r="O2565" s="191">
        <v>22.8</v>
      </c>
    </row>
    <row r="2566" spans="2:15" ht="17.25" x14ac:dyDescent="0.35">
      <c r="B2566" s="172">
        <f t="shared" si="236"/>
        <v>2558</v>
      </c>
      <c r="C2566" s="173">
        <v>4</v>
      </c>
      <c r="D2566" s="173">
        <v>17</v>
      </c>
      <c r="E2566" s="174">
        <v>14</v>
      </c>
      <c r="F2566" s="3">
        <f t="shared" si="235"/>
        <v>48.2</v>
      </c>
      <c r="G2566" s="3">
        <f t="shared" si="237"/>
        <v>68</v>
      </c>
      <c r="H2566" s="3">
        <f t="shared" si="238"/>
        <v>69.080000000000013</v>
      </c>
      <c r="I2566" s="3">
        <f t="shared" si="239"/>
        <v>75.92</v>
      </c>
      <c r="J2566" s="3">
        <f t="shared" si="240"/>
        <v>75.92</v>
      </c>
      <c r="K2566" s="191">
        <v>9</v>
      </c>
      <c r="L2566" s="3">
        <v>20</v>
      </c>
      <c r="M2566" s="191">
        <v>20.6</v>
      </c>
      <c r="N2566" s="191">
        <v>24.4</v>
      </c>
      <c r="O2566" s="191">
        <v>24.4</v>
      </c>
    </row>
    <row r="2567" spans="2:15" ht="17.25" x14ac:dyDescent="0.35">
      <c r="B2567" s="172">
        <f t="shared" si="236"/>
        <v>2559</v>
      </c>
      <c r="C2567" s="173">
        <v>4</v>
      </c>
      <c r="D2567" s="173">
        <v>17</v>
      </c>
      <c r="E2567" s="174">
        <v>15</v>
      </c>
      <c r="F2567" s="3">
        <f t="shared" si="235"/>
        <v>50</v>
      </c>
      <c r="G2567" s="3">
        <f t="shared" si="237"/>
        <v>69.44</v>
      </c>
      <c r="H2567" s="3">
        <f t="shared" si="238"/>
        <v>69.080000000000013</v>
      </c>
      <c r="I2567" s="3">
        <f t="shared" si="239"/>
        <v>75.92</v>
      </c>
      <c r="J2567" s="3">
        <f t="shared" si="240"/>
        <v>78.080000000000013</v>
      </c>
      <c r="K2567" s="191">
        <v>10</v>
      </c>
      <c r="L2567" s="3">
        <v>20.8</v>
      </c>
      <c r="M2567" s="191">
        <v>20.6</v>
      </c>
      <c r="N2567" s="191">
        <v>24.4</v>
      </c>
      <c r="O2567" s="191">
        <v>25.6</v>
      </c>
    </row>
    <row r="2568" spans="2:15" ht="17.25" x14ac:dyDescent="0.35">
      <c r="B2568" s="172">
        <f t="shared" si="236"/>
        <v>2560</v>
      </c>
      <c r="C2568" s="173">
        <v>4</v>
      </c>
      <c r="D2568" s="173">
        <v>17</v>
      </c>
      <c r="E2568" s="174">
        <v>16</v>
      </c>
      <c r="F2568" s="3">
        <f t="shared" si="235"/>
        <v>50</v>
      </c>
      <c r="G2568" s="3">
        <f t="shared" si="237"/>
        <v>68.539999999999992</v>
      </c>
      <c r="H2568" s="3">
        <f t="shared" si="238"/>
        <v>69.98</v>
      </c>
      <c r="I2568" s="3">
        <f t="shared" si="239"/>
        <v>75.92</v>
      </c>
      <c r="J2568" s="3">
        <f t="shared" si="240"/>
        <v>77</v>
      </c>
      <c r="K2568" s="191">
        <v>10</v>
      </c>
      <c r="L2568" s="3">
        <v>20.3</v>
      </c>
      <c r="M2568" s="191">
        <v>21.1</v>
      </c>
      <c r="N2568" s="191">
        <v>24.4</v>
      </c>
      <c r="O2568" s="191">
        <v>25</v>
      </c>
    </row>
    <row r="2569" spans="2:15" ht="17.25" x14ac:dyDescent="0.35">
      <c r="B2569" s="172">
        <f t="shared" si="236"/>
        <v>2561</v>
      </c>
      <c r="C2569" s="173">
        <v>4</v>
      </c>
      <c r="D2569" s="173">
        <v>17</v>
      </c>
      <c r="E2569" s="174">
        <v>17</v>
      </c>
      <c r="F2569" s="3">
        <f t="shared" si="235"/>
        <v>51.8</v>
      </c>
      <c r="G2569" s="3">
        <f t="shared" si="237"/>
        <v>66.92</v>
      </c>
      <c r="H2569" s="3">
        <f t="shared" si="238"/>
        <v>69.080000000000013</v>
      </c>
      <c r="I2569" s="3">
        <f t="shared" si="239"/>
        <v>71.599999999999994</v>
      </c>
      <c r="J2569" s="3">
        <f t="shared" si="240"/>
        <v>75.02</v>
      </c>
      <c r="K2569" s="191">
        <v>11</v>
      </c>
      <c r="L2569" s="3">
        <v>19.399999999999999</v>
      </c>
      <c r="M2569" s="191">
        <v>20.6</v>
      </c>
      <c r="N2569" s="191">
        <v>22</v>
      </c>
      <c r="O2569" s="191">
        <v>23.9</v>
      </c>
    </row>
    <row r="2570" spans="2:15" ht="17.25" x14ac:dyDescent="0.35">
      <c r="B2570" s="172">
        <f t="shared" si="236"/>
        <v>2562</v>
      </c>
      <c r="C2570" s="173">
        <v>4</v>
      </c>
      <c r="D2570" s="173">
        <v>17</v>
      </c>
      <c r="E2570" s="174">
        <v>18</v>
      </c>
      <c r="F2570" s="3">
        <f t="shared" ref="F2570:F2633" si="241">(9/5)*K2570+32</f>
        <v>50</v>
      </c>
      <c r="G2570" s="3">
        <f t="shared" si="237"/>
        <v>54.32</v>
      </c>
      <c r="H2570" s="3">
        <f t="shared" si="238"/>
        <v>66.92</v>
      </c>
      <c r="I2570" s="3">
        <f t="shared" si="239"/>
        <v>67.28</v>
      </c>
      <c r="J2570" s="3">
        <f t="shared" si="240"/>
        <v>71.960000000000008</v>
      </c>
      <c r="K2570" s="191">
        <v>10</v>
      </c>
      <c r="L2570" s="3">
        <v>12.4</v>
      </c>
      <c r="M2570" s="191">
        <v>19.399999999999999</v>
      </c>
      <c r="N2570" s="191">
        <v>19.600000000000001</v>
      </c>
      <c r="O2570" s="191">
        <v>22.2</v>
      </c>
    </row>
    <row r="2571" spans="2:15" ht="17.25" x14ac:dyDescent="0.35">
      <c r="B2571" s="172">
        <f t="shared" ref="B2571:B2634" si="242">B2570+1</f>
        <v>2563</v>
      </c>
      <c r="C2571" s="173">
        <v>4</v>
      </c>
      <c r="D2571" s="173">
        <v>17</v>
      </c>
      <c r="E2571" s="174">
        <v>19</v>
      </c>
      <c r="F2571" s="3">
        <f t="shared" si="241"/>
        <v>44.6</v>
      </c>
      <c r="G2571" s="3">
        <f t="shared" si="237"/>
        <v>53.42</v>
      </c>
      <c r="H2571" s="3">
        <f t="shared" si="238"/>
        <v>64.94</v>
      </c>
      <c r="I2571" s="3">
        <f t="shared" si="239"/>
        <v>62.96</v>
      </c>
      <c r="J2571" s="3">
        <f t="shared" si="240"/>
        <v>68</v>
      </c>
      <c r="K2571" s="191">
        <v>7</v>
      </c>
      <c r="L2571" s="3">
        <v>11.9</v>
      </c>
      <c r="M2571" s="191">
        <v>18.3</v>
      </c>
      <c r="N2571" s="191">
        <v>17.2</v>
      </c>
      <c r="O2571" s="191">
        <v>20</v>
      </c>
    </row>
    <row r="2572" spans="2:15" ht="17.25" x14ac:dyDescent="0.35">
      <c r="B2572" s="172">
        <f t="shared" si="242"/>
        <v>2564</v>
      </c>
      <c r="C2572" s="173">
        <v>4</v>
      </c>
      <c r="D2572" s="173">
        <v>17</v>
      </c>
      <c r="E2572" s="174">
        <v>20</v>
      </c>
      <c r="F2572" s="3">
        <f t="shared" si="241"/>
        <v>41</v>
      </c>
      <c r="G2572" s="3">
        <f t="shared" si="237"/>
        <v>52.879999999999995</v>
      </c>
      <c r="H2572" s="3">
        <f t="shared" si="238"/>
        <v>60.980000000000004</v>
      </c>
      <c r="I2572" s="3">
        <f t="shared" si="239"/>
        <v>62.24</v>
      </c>
      <c r="J2572" s="3">
        <f t="shared" si="240"/>
        <v>64.94</v>
      </c>
      <c r="K2572" s="191">
        <v>5</v>
      </c>
      <c r="L2572" s="3">
        <v>11.6</v>
      </c>
      <c r="M2572" s="191">
        <v>16.100000000000001</v>
      </c>
      <c r="N2572" s="191">
        <v>16.8</v>
      </c>
      <c r="O2572" s="191">
        <v>18.3</v>
      </c>
    </row>
    <row r="2573" spans="2:15" ht="17.25" x14ac:dyDescent="0.35">
      <c r="B2573" s="172">
        <f t="shared" si="242"/>
        <v>2565</v>
      </c>
      <c r="C2573" s="173">
        <v>4</v>
      </c>
      <c r="D2573" s="173">
        <v>17</v>
      </c>
      <c r="E2573" s="174">
        <v>21</v>
      </c>
      <c r="F2573" s="3">
        <f t="shared" si="241"/>
        <v>41</v>
      </c>
      <c r="G2573" s="3">
        <f t="shared" si="237"/>
        <v>55.22</v>
      </c>
      <c r="H2573" s="3">
        <f t="shared" si="238"/>
        <v>57.92</v>
      </c>
      <c r="I2573" s="3">
        <f t="shared" si="239"/>
        <v>61.7</v>
      </c>
      <c r="J2573" s="3">
        <f t="shared" si="240"/>
        <v>62.06</v>
      </c>
      <c r="K2573" s="191">
        <v>5</v>
      </c>
      <c r="L2573" s="3">
        <v>12.9</v>
      </c>
      <c r="M2573" s="191">
        <v>14.4</v>
      </c>
      <c r="N2573" s="191">
        <v>16.5</v>
      </c>
      <c r="O2573" s="191">
        <v>16.7</v>
      </c>
    </row>
    <row r="2574" spans="2:15" ht="17.25" x14ac:dyDescent="0.35">
      <c r="B2574" s="172">
        <f t="shared" si="242"/>
        <v>2566</v>
      </c>
      <c r="C2574" s="173">
        <v>4</v>
      </c>
      <c r="D2574" s="173">
        <v>17</v>
      </c>
      <c r="E2574" s="174">
        <v>22</v>
      </c>
      <c r="F2574" s="3">
        <f t="shared" si="241"/>
        <v>39.200000000000003</v>
      </c>
      <c r="G2574" s="3">
        <f t="shared" si="237"/>
        <v>46.58</v>
      </c>
      <c r="H2574" s="3">
        <f t="shared" si="238"/>
        <v>59</v>
      </c>
      <c r="I2574" s="3">
        <f t="shared" si="239"/>
        <v>60.980000000000004</v>
      </c>
      <c r="J2574" s="3">
        <f t="shared" si="240"/>
        <v>57.019999999999996</v>
      </c>
      <c r="K2574" s="191">
        <v>4</v>
      </c>
      <c r="L2574" s="3">
        <v>8.1</v>
      </c>
      <c r="M2574" s="191">
        <v>15</v>
      </c>
      <c r="N2574" s="191">
        <v>16.100000000000001</v>
      </c>
      <c r="O2574" s="191">
        <v>13.9</v>
      </c>
    </row>
    <row r="2575" spans="2:15" ht="17.25" x14ac:dyDescent="0.35">
      <c r="B2575" s="172">
        <f t="shared" si="242"/>
        <v>2567</v>
      </c>
      <c r="C2575" s="173">
        <v>4</v>
      </c>
      <c r="D2575" s="173">
        <v>17</v>
      </c>
      <c r="E2575" s="174">
        <v>23</v>
      </c>
      <c r="F2575" s="3">
        <f t="shared" si="241"/>
        <v>39.200000000000003</v>
      </c>
      <c r="G2575" s="3">
        <f t="shared" si="237"/>
        <v>47.66</v>
      </c>
      <c r="H2575" s="3">
        <f t="shared" si="238"/>
        <v>59</v>
      </c>
      <c r="I2575" s="3">
        <f t="shared" si="239"/>
        <v>57.92</v>
      </c>
      <c r="J2575" s="3">
        <f t="shared" si="240"/>
        <v>53.96</v>
      </c>
      <c r="K2575" s="191">
        <v>4</v>
      </c>
      <c r="L2575" s="3">
        <v>8.6999999999999993</v>
      </c>
      <c r="M2575" s="191">
        <v>15</v>
      </c>
      <c r="N2575" s="191">
        <v>14.4</v>
      </c>
      <c r="O2575" s="191">
        <v>12.2</v>
      </c>
    </row>
    <row r="2576" spans="2:15" ht="17.25" x14ac:dyDescent="0.35">
      <c r="B2576" s="172">
        <f t="shared" si="242"/>
        <v>2568</v>
      </c>
      <c r="C2576" s="173">
        <v>4</v>
      </c>
      <c r="D2576" s="173">
        <v>17</v>
      </c>
      <c r="E2576" s="174">
        <v>24</v>
      </c>
      <c r="F2576" s="3">
        <f t="shared" si="241"/>
        <v>39.200000000000003</v>
      </c>
      <c r="G2576" s="3">
        <f t="shared" si="237"/>
        <v>45.14</v>
      </c>
      <c r="H2576" s="3">
        <f t="shared" si="238"/>
        <v>57.92</v>
      </c>
      <c r="I2576" s="3">
        <f t="shared" si="239"/>
        <v>55.040000000000006</v>
      </c>
      <c r="J2576" s="3">
        <f t="shared" si="240"/>
        <v>51.980000000000004</v>
      </c>
      <c r="K2576" s="191">
        <v>4</v>
      </c>
      <c r="L2576" s="3">
        <v>7.3</v>
      </c>
      <c r="M2576" s="191">
        <v>14.4</v>
      </c>
      <c r="N2576" s="191">
        <v>12.8</v>
      </c>
      <c r="O2576" s="191">
        <v>11.1</v>
      </c>
    </row>
    <row r="2577" spans="2:15" ht="17.25" x14ac:dyDescent="0.35">
      <c r="B2577" s="172">
        <f t="shared" si="242"/>
        <v>2569</v>
      </c>
      <c r="C2577" s="173">
        <v>4</v>
      </c>
      <c r="D2577" s="173">
        <v>18</v>
      </c>
      <c r="E2577" s="174">
        <v>1</v>
      </c>
      <c r="F2577" s="3">
        <f t="shared" si="241"/>
        <v>41</v>
      </c>
      <c r="G2577" s="3">
        <f t="shared" si="237"/>
        <v>45.5</v>
      </c>
      <c r="H2577" s="3">
        <f t="shared" si="238"/>
        <v>57.92</v>
      </c>
      <c r="I2577" s="3">
        <f t="shared" si="239"/>
        <v>51.980000000000004</v>
      </c>
      <c r="J2577" s="3">
        <f t="shared" si="240"/>
        <v>50</v>
      </c>
      <c r="K2577" s="191">
        <v>5</v>
      </c>
      <c r="L2577" s="3">
        <v>7.5</v>
      </c>
      <c r="M2577" s="191">
        <v>14.4</v>
      </c>
      <c r="N2577" s="191">
        <v>11.1</v>
      </c>
      <c r="O2577" s="191">
        <v>10</v>
      </c>
    </row>
    <row r="2578" spans="2:15" ht="17.25" x14ac:dyDescent="0.35">
      <c r="B2578" s="172">
        <f t="shared" si="242"/>
        <v>2570</v>
      </c>
      <c r="C2578" s="173">
        <v>4</v>
      </c>
      <c r="D2578" s="173">
        <v>18</v>
      </c>
      <c r="E2578" s="174">
        <v>2</v>
      </c>
      <c r="F2578" s="3">
        <f t="shared" si="241"/>
        <v>41</v>
      </c>
      <c r="G2578" s="3">
        <f t="shared" si="237"/>
        <v>41.54</v>
      </c>
      <c r="H2578" s="3">
        <f t="shared" si="238"/>
        <v>57.019999999999996</v>
      </c>
      <c r="I2578" s="3">
        <f t="shared" si="239"/>
        <v>51.980000000000004</v>
      </c>
      <c r="J2578" s="3">
        <f t="shared" si="240"/>
        <v>48.019999999999996</v>
      </c>
      <c r="K2578" s="191">
        <v>5</v>
      </c>
      <c r="L2578" s="3">
        <v>5.3</v>
      </c>
      <c r="M2578" s="191">
        <v>13.9</v>
      </c>
      <c r="N2578" s="191">
        <v>11.1</v>
      </c>
      <c r="O2578" s="191">
        <v>8.9</v>
      </c>
    </row>
    <row r="2579" spans="2:15" ht="17.25" x14ac:dyDescent="0.35">
      <c r="B2579" s="172">
        <f t="shared" si="242"/>
        <v>2571</v>
      </c>
      <c r="C2579" s="173">
        <v>4</v>
      </c>
      <c r="D2579" s="173">
        <v>18</v>
      </c>
      <c r="E2579" s="174">
        <v>3</v>
      </c>
      <c r="F2579" s="3">
        <f t="shared" si="241"/>
        <v>41</v>
      </c>
      <c r="G2579" s="3">
        <f t="shared" si="237"/>
        <v>39.92</v>
      </c>
      <c r="H2579" s="3">
        <f t="shared" si="238"/>
        <v>55.94</v>
      </c>
      <c r="I2579" s="3">
        <f t="shared" si="239"/>
        <v>51.980000000000004</v>
      </c>
      <c r="J2579" s="3">
        <f t="shared" si="240"/>
        <v>46.04</v>
      </c>
      <c r="K2579" s="191">
        <v>5</v>
      </c>
      <c r="L2579" s="3">
        <v>4.4000000000000004</v>
      </c>
      <c r="M2579" s="191">
        <v>13.3</v>
      </c>
      <c r="N2579" s="191">
        <v>11.1</v>
      </c>
      <c r="O2579" s="191">
        <v>7.8</v>
      </c>
    </row>
    <row r="2580" spans="2:15" ht="17.25" x14ac:dyDescent="0.35">
      <c r="B2580" s="172">
        <f t="shared" si="242"/>
        <v>2572</v>
      </c>
      <c r="C2580" s="173">
        <v>4</v>
      </c>
      <c r="D2580" s="173">
        <v>18</v>
      </c>
      <c r="E2580" s="174">
        <v>4</v>
      </c>
      <c r="F2580" s="3">
        <f t="shared" si="241"/>
        <v>41</v>
      </c>
      <c r="G2580" s="3">
        <f t="shared" si="237"/>
        <v>40.28</v>
      </c>
      <c r="H2580" s="3">
        <f t="shared" si="238"/>
        <v>55.94</v>
      </c>
      <c r="I2580" s="3">
        <f t="shared" si="239"/>
        <v>51.980000000000004</v>
      </c>
      <c r="J2580" s="3">
        <f t="shared" si="240"/>
        <v>44.96</v>
      </c>
      <c r="K2580" s="191">
        <v>5</v>
      </c>
      <c r="L2580" s="3">
        <v>4.5999999999999996</v>
      </c>
      <c r="M2580" s="191">
        <v>13.3</v>
      </c>
      <c r="N2580" s="191">
        <v>11.1</v>
      </c>
      <c r="O2580" s="191">
        <v>7.2</v>
      </c>
    </row>
    <row r="2581" spans="2:15" ht="17.25" x14ac:dyDescent="0.35">
      <c r="B2581" s="172">
        <f t="shared" si="242"/>
        <v>2573</v>
      </c>
      <c r="C2581" s="173">
        <v>4</v>
      </c>
      <c r="D2581" s="173">
        <v>18</v>
      </c>
      <c r="E2581" s="174">
        <v>5</v>
      </c>
      <c r="F2581" s="3">
        <f t="shared" si="241"/>
        <v>46.4</v>
      </c>
      <c r="G2581" s="3">
        <f t="shared" si="237"/>
        <v>39.74</v>
      </c>
      <c r="H2581" s="3">
        <f t="shared" si="238"/>
        <v>55.94</v>
      </c>
      <c r="I2581" s="3">
        <f t="shared" si="239"/>
        <v>51.980000000000004</v>
      </c>
      <c r="J2581" s="3">
        <f t="shared" si="240"/>
        <v>44.96</v>
      </c>
      <c r="K2581" s="191">
        <v>8</v>
      </c>
      <c r="L2581" s="3">
        <v>4.3</v>
      </c>
      <c r="M2581" s="191">
        <v>13.3</v>
      </c>
      <c r="N2581" s="191">
        <v>11.1</v>
      </c>
      <c r="O2581" s="191">
        <v>7.2</v>
      </c>
    </row>
    <row r="2582" spans="2:15" ht="17.25" x14ac:dyDescent="0.35">
      <c r="B2582" s="172">
        <f t="shared" si="242"/>
        <v>2574</v>
      </c>
      <c r="C2582" s="173">
        <v>4</v>
      </c>
      <c r="D2582" s="173">
        <v>18</v>
      </c>
      <c r="E2582" s="174">
        <v>6</v>
      </c>
      <c r="F2582" s="3">
        <f t="shared" si="241"/>
        <v>42.8</v>
      </c>
      <c r="G2582" s="3">
        <f t="shared" si="237"/>
        <v>36.86</v>
      </c>
      <c r="H2582" s="3">
        <f t="shared" si="238"/>
        <v>55.94</v>
      </c>
      <c r="I2582" s="3">
        <f t="shared" si="239"/>
        <v>51.980000000000004</v>
      </c>
      <c r="J2582" s="3">
        <f t="shared" si="240"/>
        <v>44.06</v>
      </c>
      <c r="K2582" s="191">
        <v>6</v>
      </c>
      <c r="L2582" s="3">
        <v>2.7</v>
      </c>
      <c r="M2582" s="191">
        <v>13.3</v>
      </c>
      <c r="N2582" s="191">
        <v>11.1</v>
      </c>
      <c r="O2582" s="191">
        <v>6.7</v>
      </c>
    </row>
    <row r="2583" spans="2:15" ht="17.25" x14ac:dyDescent="0.35">
      <c r="B2583" s="172">
        <f t="shared" si="242"/>
        <v>2575</v>
      </c>
      <c r="C2583" s="173">
        <v>4</v>
      </c>
      <c r="D2583" s="173">
        <v>18</v>
      </c>
      <c r="E2583" s="174">
        <v>7</v>
      </c>
      <c r="F2583" s="3">
        <f t="shared" si="241"/>
        <v>50</v>
      </c>
      <c r="G2583" s="3">
        <f t="shared" si="237"/>
        <v>48.2</v>
      </c>
      <c r="H2583" s="3">
        <f t="shared" si="238"/>
        <v>57.019999999999996</v>
      </c>
      <c r="I2583" s="3">
        <f t="shared" si="239"/>
        <v>51.980000000000004</v>
      </c>
      <c r="J2583" s="3">
        <f t="shared" si="240"/>
        <v>44.06</v>
      </c>
      <c r="K2583" s="191">
        <v>10</v>
      </c>
      <c r="L2583" s="3">
        <v>9</v>
      </c>
      <c r="M2583" s="191">
        <v>13.9</v>
      </c>
      <c r="N2583" s="191">
        <v>11.1</v>
      </c>
      <c r="O2583" s="191">
        <v>6.7</v>
      </c>
    </row>
    <row r="2584" spans="2:15" ht="17.25" x14ac:dyDescent="0.35">
      <c r="B2584" s="172">
        <f t="shared" si="242"/>
        <v>2576</v>
      </c>
      <c r="C2584" s="173">
        <v>4</v>
      </c>
      <c r="D2584" s="173">
        <v>18</v>
      </c>
      <c r="E2584" s="174">
        <v>8</v>
      </c>
      <c r="F2584" s="3">
        <f t="shared" si="241"/>
        <v>57.2</v>
      </c>
      <c r="G2584" s="3">
        <f t="shared" si="237"/>
        <v>51.620000000000005</v>
      </c>
      <c r="H2584" s="3">
        <f t="shared" si="238"/>
        <v>59</v>
      </c>
      <c r="I2584" s="3">
        <f t="shared" si="239"/>
        <v>57.019999999999996</v>
      </c>
      <c r="J2584" s="3">
        <f t="shared" si="240"/>
        <v>46.94</v>
      </c>
      <c r="K2584" s="191">
        <v>14</v>
      </c>
      <c r="L2584" s="3">
        <v>10.9</v>
      </c>
      <c r="M2584" s="191">
        <v>15</v>
      </c>
      <c r="N2584" s="191">
        <v>13.9</v>
      </c>
      <c r="O2584" s="191">
        <v>8.3000000000000007</v>
      </c>
    </row>
    <row r="2585" spans="2:15" ht="17.25" x14ac:dyDescent="0.35">
      <c r="B2585" s="172">
        <f t="shared" si="242"/>
        <v>2577</v>
      </c>
      <c r="C2585" s="173">
        <v>4</v>
      </c>
      <c r="D2585" s="173">
        <v>18</v>
      </c>
      <c r="E2585" s="174">
        <v>9</v>
      </c>
      <c r="F2585" s="3">
        <f t="shared" si="241"/>
        <v>59</v>
      </c>
      <c r="G2585" s="3">
        <f t="shared" ref="G2585:G2648" si="243">(9/5)*L2585+32</f>
        <v>57.019999999999996</v>
      </c>
      <c r="H2585" s="3">
        <f t="shared" ref="H2585:H2648" si="244">(9/5)*M2585+32</f>
        <v>62.06</v>
      </c>
      <c r="I2585" s="3">
        <f t="shared" ref="I2585:I2648" si="245">(9/5)*N2585+32</f>
        <v>61.88</v>
      </c>
      <c r="J2585" s="3">
        <f t="shared" ref="J2585:J2648" si="246">(9/5)*O2585+32</f>
        <v>48.92</v>
      </c>
      <c r="K2585" s="191">
        <v>15</v>
      </c>
      <c r="L2585" s="3">
        <v>13.9</v>
      </c>
      <c r="M2585" s="191">
        <v>16.7</v>
      </c>
      <c r="N2585" s="191">
        <v>16.600000000000001</v>
      </c>
      <c r="O2585" s="191">
        <v>9.4</v>
      </c>
    </row>
    <row r="2586" spans="2:15" ht="17.25" x14ac:dyDescent="0.35">
      <c r="B2586" s="172">
        <f t="shared" si="242"/>
        <v>2578</v>
      </c>
      <c r="C2586" s="173">
        <v>4</v>
      </c>
      <c r="D2586" s="173">
        <v>18</v>
      </c>
      <c r="E2586" s="174">
        <v>10</v>
      </c>
      <c r="F2586" s="3">
        <f t="shared" si="241"/>
        <v>62.6</v>
      </c>
      <c r="G2586" s="3">
        <f t="shared" si="243"/>
        <v>63.14</v>
      </c>
      <c r="H2586" s="3">
        <f t="shared" si="244"/>
        <v>62.96</v>
      </c>
      <c r="I2586" s="3">
        <f t="shared" si="245"/>
        <v>66.92</v>
      </c>
      <c r="J2586" s="3">
        <f t="shared" si="246"/>
        <v>50</v>
      </c>
      <c r="K2586" s="191">
        <v>17</v>
      </c>
      <c r="L2586" s="3">
        <v>17.3</v>
      </c>
      <c r="M2586" s="191">
        <v>17.2</v>
      </c>
      <c r="N2586" s="191">
        <v>19.399999999999999</v>
      </c>
      <c r="O2586" s="191">
        <v>10</v>
      </c>
    </row>
    <row r="2587" spans="2:15" ht="17.25" x14ac:dyDescent="0.35">
      <c r="B2587" s="172">
        <f t="shared" si="242"/>
        <v>2579</v>
      </c>
      <c r="C2587" s="173">
        <v>4</v>
      </c>
      <c r="D2587" s="173">
        <v>18</v>
      </c>
      <c r="E2587" s="174">
        <v>11</v>
      </c>
      <c r="F2587" s="3">
        <f t="shared" si="241"/>
        <v>62.6</v>
      </c>
      <c r="G2587" s="3">
        <f t="shared" si="243"/>
        <v>64.580000000000013</v>
      </c>
      <c r="H2587" s="3">
        <f t="shared" si="244"/>
        <v>64.94</v>
      </c>
      <c r="I2587" s="3">
        <f t="shared" si="245"/>
        <v>70.34</v>
      </c>
      <c r="J2587" s="3">
        <f t="shared" si="246"/>
        <v>53.96</v>
      </c>
      <c r="K2587" s="191">
        <v>17</v>
      </c>
      <c r="L2587" s="3">
        <v>18.100000000000001</v>
      </c>
      <c r="M2587" s="191">
        <v>18.3</v>
      </c>
      <c r="N2587" s="191">
        <v>21.3</v>
      </c>
      <c r="O2587" s="191">
        <v>12.2</v>
      </c>
    </row>
    <row r="2588" spans="2:15" ht="17.25" x14ac:dyDescent="0.35">
      <c r="B2588" s="172">
        <f t="shared" si="242"/>
        <v>2580</v>
      </c>
      <c r="C2588" s="173">
        <v>4</v>
      </c>
      <c r="D2588" s="173">
        <v>18</v>
      </c>
      <c r="E2588" s="174">
        <v>12</v>
      </c>
      <c r="F2588" s="3">
        <f t="shared" si="241"/>
        <v>66.2</v>
      </c>
      <c r="G2588" s="3">
        <f t="shared" si="243"/>
        <v>66.92</v>
      </c>
      <c r="H2588" s="3">
        <f t="shared" si="244"/>
        <v>66.92</v>
      </c>
      <c r="I2588" s="3">
        <f t="shared" si="245"/>
        <v>73.580000000000013</v>
      </c>
      <c r="J2588" s="3">
        <f t="shared" si="246"/>
        <v>55.94</v>
      </c>
      <c r="K2588" s="191">
        <v>19</v>
      </c>
      <c r="L2588" s="3">
        <v>19.399999999999999</v>
      </c>
      <c r="M2588" s="191">
        <v>19.399999999999999</v>
      </c>
      <c r="N2588" s="191">
        <v>23.1</v>
      </c>
      <c r="O2588" s="191">
        <v>13.3</v>
      </c>
    </row>
    <row r="2589" spans="2:15" ht="17.25" x14ac:dyDescent="0.35">
      <c r="B2589" s="172">
        <f t="shared" si="242"/>
        <v>2581</v>
      </c>
      <c r="C2589" s="173">
        <v>4</v>
      </c>
      <c r="D2589" s="173">
        <v>18</v>
      </c>
      <c r="E2589" s="174">
        <v>13</v>
      </c>
      <c r="F2589" s="3">
        <f t="shared" si="241"/>
        <v>66.2</v>
      </c>
      <c r="G2589" s="3">
        <f t="shared" si="243"/>
        <v>69.259999999999991</v>
      </c>
      <c r="H2589" s="3">
        <f t="shared" si="244"/>
        <v>66.92</v>
      </c>
      <c r="I2589" s="3">
        <f t="shared" si="245"/>
        <v>77</v>
      </c>
      <c r="J2589" s="3">
        <f t="shared" si="246"/>
        <v>57.019999999999996</v>
      </c>
      <c r="K2589" s="191">
        <v>19</v>
      </c>
      <c r="L2589" s="3">
        <v>20.7</v>
      </c>
      <c r="M2589" s="191">
        <v>19.399999999999999</v>
      </c>
      <c r="N2589" s="191">
        <v>25</v>
      </c>
      <c r="O2589" s="191">
        <v>13.9</v>
      </c>
    </row>
    <row r="2590" spans="2:15" ht="17.25" x14ac:dyDescent="0.35">
      <c r="B2590" s="172">
        <f t="shared" si="242"/>
        <v>2582</v>
      </c>
      <c r="C2590" s="173">
        <v>4</v>
      </c>
      <c r="D2590" s="173">
        <v>18</v>
      </c>
      <c r="E2590" s="174">
        <v>14</v>
      </c>
      <c r="F2590" s="3">
        <f t="shared" si="241"/>
        <v>66.2</v>
      </c>
      <c r="G2590" s="3">
        <f t="shared" si="243"/>
        <v>68.36</v>
      </c>
      <c r="H2590" s="3">
        <f t="shared" si="244"/>
        <v>69.080000000000013</v>
      </c>
      <c r="I2590" s="3">
        <f t="shared" si="245"/>
        <v>76.28</v>
      </c>
      <c r="J2590" s="3">
        <f t="shared" si="246"/>
        <v>57.92</v>
      </c>
      <c r="K2590" s="191">
        <v>19</v>
      </c>
      <c r="L2590" s="3">
        <v>20.2</v>
      </c>
      <c r="M2590" s="191">
        <v>20.6</v>
      </c>
      <c r="N2590" s="191">
        <v>24.6</v>
      </c>
      <c r="O2590" s="191">
        <v>14.4</v>
      </c>
    </row>
    <row r="2591" spans="2:15" ht="17.25" x14ac:dyDescent="0.35">
      <c r="B2591" s="172">
        <f t="shared" si="242"/>
        <v>2583</v>
      </c>
      <c r="C2591" s="173">
        <v>4</v>
      </c>
      <c r="D2591" s="173">
        <v>18</v>
      </c>
      <c r="E2591" s="174">
        <v>15</v>
      </c>
      <c r="F2591" s="3">
        <f t="shared" si="241"/>
        <v>66.2</v>
      </c>
      <c r="G2591" s="3">
        <f t="shared" si="243"/>
        <v>66.740000000000009</v>
      </c>
      <c r="H2591" s="3">
        <f t="shared" si="244"/>
        <v>71.06</v>
      </c>
      <c r="I2591" s="3">
        <f t="shared" si="245"/>
        <v>75.740000000000009</v>
      </c>
      <c r="J2591" s="3">
        <f t="shared" si="246"/>
        <v>60.08</v>
      </c>
      <c r="K2591" s="191">
        <v>19</v>
      </c>
      <c r="L2591" s="3">
        <v>19.3</v>
      </c>
      <c r="M2591" s="191">
        <v>21.7</v>
      </c>
      <c r="N2591" s="191">
        <v>24.3</v>
      </c>
      <c r="O2591" s="191">
        <v>15.6</v>
      </c>
    </row>
    <row r="2592" spans="2:15" ht="17.25" x14ac:dyDescent="0.35">
      <c r="B2592" s="172">
        <f t="shared" si="242"/>
        <v>2584</v>
      </c>
      <c r="C2592" s="173">
        <v>4</v>
      </c>
      <c r="D2592" s="173">
        <v>18</v>
      </c>
      <c r="E2592" s="174">
        <v>16</v>
      </c>
      <c r="F2592" s="3">
        <f t="shared" si="241"/>
        <v>66.2</v>
      </c>
      <c r="G2592" s="3">
        <f t="shared" si="243"/>
        <v>66.2</v>
      </c>
      <c r="H2592" s="3">
        <f t="shared" si="244"/>
        <v>69.080000000000013</v>
      </c>
      <c r="I2592" s="3">
        <f t="shared" si="245"/>
        <v>75.02</v>
      </c>
      <c r="J2592" s="3">
        <f t="shared" si="246"/>
        <v>59</v>
      </c>
      <c r="K2592" s="191">
        <v>19</v>
      </c>
      <c r="L2592" s="3">
        <v>19</v>
      </c>
      <c r="M2592" s="191">
        <v>20.6</v>
      </c>
      <c r="N2592" s="191">
        <v>23.9</v>
      </c>
      <c r="O2592" s="191">
        <v>15</v>
      </c>
    </row>
    <row r="2593" spans="2:15" ht="17.25" x14ac:dyDescent="0.35">
      <c r="B2593" s="172">
        <f t="shared" si="242"/>
        <v>2585</v>
      </c>
      <c r="C2593" s="173">
        <v>4</v>
      </c>
      <c r="D2593" s="173">
        <v>18</v>
      </c>
      <c r="E2593" s="174">
        <v>17</v>
      </c>
      <c r="F2593" s="3">
        <f t="shared" si="241"/>
        <v>64.400000000000006</v>
      </c>
      <c r="G2593" s="3">
        <f t="shared" si="243"/>
        <v>66.02</v>
      </c>
      <c r="H2593" s="3">
        <f t="shared" si="244"/>
        <v>69.98</v>
      </c>
      <c r="I2593" s="3">
        <f t="shared" si="245"/>
        <v>71.599999999999994</v>
      </c>
      <c r="J2593" s="3">
        <f t="shared" si="246"/>
        <v>59</v>
      </c>
      <c r="K2593" s="191">
        <v>18</v>
      </c>
      <c r="L2593" s="3">
        <v>18.899999999999999</v>
      </c>
      <c r="M2593" s="191">
        <v>21.1</v>
      </c>
      <c r="N2593" s="191">
        <v>22</v>
      </c>
      <c r="O2593" s="191">
        <v>15</v>
      </c>
    </row>
    <row r="2594" spans="2:15" ht="17.25" x14ac:dyDescent="0.35">
      <c r="B2594" s="172">
        <f t="shared" si="242"/>
        <v>2586</v>
      </c>
      <c r="C2594" s="173">
        <v>4</v>
      </c>
      <c r="D2594" s="173">
        <v>18</v>
      </c>
      <c r="E2594" s="174">
        <v>18</v>
      </c>
      <c r="F2594" s="3">
        <f t="shared" si="241"/>
        <v>64.400000000000006</v>
      </c>
      <c r="G2594" s="3">
        <f t="shared" si="243"/>
        <v>64.759999999999991</v>
      </c>
      <c r="H2594" s="3">
        <f t="shared" si="244"/>
        <v>69.080000000000013</v>
      </c>
      <c r="I2594" s="3">
        <f t="shared" si="245"/>
        <v>68.36</v>
      </c>
      <c r="J2594" s="3">
        <f t="shared" si="246"/>
        <v>57.92</v>
      </c>
      <c r="K2594" s="191">
        <v>18</v>
      </c>
      <c r="L2594" s="3">
        <v>18.2</v>
      </c>
      <c r="M2594" s="191">
        <v>20.6</v>
      </c>
      <c r="N2594" s="191">
        <v>20.2</v>
      </c>
      <c r="O2594" s="191">
        <v>14.4</v>
      </c>
    </row>
    <row r="2595" spans="2:15" ht="17.25" x14ac:dyDescent="0.35">
      <c r="B2595" s="172">
        <f t="shared" si="242"/>
        <v>2587</v>
      </c>
      <c r="C2595" s="173">
        <v>4</v>
      </c>
      <c r="D2595" s="173">
        <v>18</v>
      </c>
      <c r="E2595" s="174">
        <v>19</v>
      </c>
      <c r="F2595" s="3">
        <f t="shared" si="241"/>
        <v>55.400000000000006</v>
      </c>
      <c r="G2595" s="3">
        <f t="shared" si="243"/>
        <v>62.6</v>
      </c>
      <c r="H2595" s="3">
        <f t="shared" si="244"/>
        <v>64.94</v>
      </c>
      <c r="I2595" s="3">
        <f t="shared" si="245"/>
        <v>64.94</v>
      </c>
      <c r="J2595" s="3">
        <f t="shared" si="246"/>
        <v>57.019999999999996</v>
      </c>
      <c r="K2595" s="191">
        <v>13</v>
      </c>
      <c r="L2595" s="3">
        <v>17</v>
      </c>
      <c r="M2595" s="191">
        <v>18.3</v>
      </c>
      <c r="N2595" s="191">
        <v>18.3</v>
      </c>
      <c r="O2595" s="191">
        <v>13.9</v>
      </c>
    </row>
    <row r="2596" spans="2:15" ht="17.25" x14ac:dyDescent="0.35">
      <c r="B2596" s="172">
        <f t="shared" si="242"/>
        <v>2588</v>
      </c>
      <c r="C2596" s="173">
        <v>4</v>
      </c>
      <c r="D2596" s="173">
        <v>18</v>
      </c>
      <c r="E2596" s="174">
        <v>20</v>
      </c>
      <c r="F2596" s="3">
        <f t="shared" si="241"/>
        <v>55.400000000000006</v>
      </c>
      <c r="G2596" s="3">
        <f t="shared" si="243"/>
        <v>59.72</v>
      </c>
      <c r="H2596" s="3">
        <f t="shared" si="244"/>
        <v>62.06</v>
      </c>
      <c r="I2596" s="3">
        <f t="shared" si="245"/>
        <v>60.620000000000005</v>
      </c>
      <c r="J2596" s="3">
        <f t="shared" si="246"/>
        <v>53.96</v>
      </c>
      <c r="K2596" s="191">
        <v>13</v>
      </c>
      <c r="L2596" s="3">
        <v>15.4</v>
      </c>
      <c r="M2596" s="191">
        <v>16.7</v>
      </c>
      <c r="N2596" s="191">
        <v>15.9</v>
      </c>
      <c r="O2596" s="191">
        <v>12.2</v>
      </c>
    </row>
    <row r="2597" spans="2:15" ht="17.25" x14ac:dyDescent="0.35">
      <c r="B2597" s="172">
        <f t="shared" si="242"/>
        <v>2589</v>
      </c>
      <c r="C2597" s="173">
        <v>4</v>
      </c>
      <c r="D2597" s="173">
        <v>18</v>
      </c>
      <c r="E2597" s="174">
        <v>21</v>
      </c>
      <c r="F2597" s="3">
        <f t="shared" si="241"/>
        <v>50</v>
      </c>
      <c r="G2597" s="3">
        <f t="shared" si="243"/>
        <v>57.2</v>
      </c>
      <c r="H2597" s="3">
        <f t="shared" si="244"/>
        <v>59</v>
      </c>
      <c r="I2597" s="3">
        <f t="shared" si="245"/>
        <v>56.3</v>
      </c>
      <c r="J2597" s="3">
        <f t="shared" si="246"/>
        <v>50</v>
      </c>
      <c r="K2597" s="191">
        <v>10</v>
      </c>
      <c r="L2597" s="3">
        <v>14</v>
      </c>
      <c r="M2597" s="191">
        <v>15</v>
      </c>
      <c r="N2597" s="191">
        <v>13.5</v>
      </c>
      <c r="O2597" s="191">
        <v>10</v>
      </c>
    </row>
    <row r="2598" spans="2:15" ht="17.25" x14ac:dyDescent="0.35">
      <c r="B2598" s="172">
        <f t="shared" si="242"/>
        <v>2590</v>
      </c>
      <c r="C2598" s="173">
        <v>4</v>
      </c>
      <c r="D2598" s="173">
        <v>18</v>
      </c>
      <c r="E2598" s="174">
        <v>22</v>
      </c>
      <c r="F2598" s="3">
        <f t="shared" si="241"/>
        <v>46.4</v>
      </c>
      <c r="G2598" s="3">
        <f t="shared" si="243"/>
        <v>55.400000000000006</v>
      </c>
      <c r="H2598" s="3">
        <f t="shared" si="244"/>
        <v>55.94</v>
      </c>
      <c r="I2598" s="3">
        <f t="shared" si="245"/>
        <v>51.980000000000004</v>
      </c>
      <c r="J2598" s="3">
        <f t="shared" si="246"/>
        <v>50</v>
      </c>
      <c r="K2598" s="191">
        <v>8</v>
      </c>
      <c r="L2598" s="3">
        <v>13</v>
      </c>
      <c r="M2598" s="191">
        <v>13.3</v>
      </c>
      <c r="N2598" s="191">
        <v>11.1</v>
      </c>
      <c r="O2598" s="191">
        <v>10</v>
      </c>
    </row>
    <row r="2599" spans="2:15" ht="17.25" x14ac:dyDescent="0.35">
      <c r="B2599" s="172">
        <f t="shared" si="242"/>
        <v>2591</v>
      </c>
      <c r="C2599" s="173">
        <v>4</v>
      </c>
      <c r="D2599" s="173">
        <v>18</v>
      </c>
      <c r="E2599" s="174">
        <v>23</v>
      </c>
      <c r="F2599" s="3">
        <f t="shared" si="241"/>
        <v>44.6</v>
      </c>
      <c r="G2599" s="3">
        <f t="shared" si="243"/>
        <v>53.6</v>
      </c>
      <c r="H2599" s="3">
        <f t="shared" si="244"/>
        <v>53.06</v>
      </c>
      <c r="I2599" s="3">
        <f t="shared" si="245"/>
        <v>48.379999999999995</v>
      </c>
      <c r="J2599" s="3">
        <f t="shared" si="246"/>
        <v>46.94</v>
      </c>
      <c r="K2599" s="191">
        <v>7</v>
      </c>
      <c r="L2599" s="3">
        <v>12</v>
      </c>
      <c r="M2599" s="191">
        <v>11.7</v>
      </c>
      <c r="N2599" s="191">
        <v>9.1</v>
      </c>
      <c r="O2599" s="191">
        <v>8.3000000000000007</v>
      </c>
    </row>
    <row r="2600" spans="2:15" ht="17.25" x14ac:dyDescent="0.35">
      <c r="B2600" s="172">
        <f t="shared" si="242"/>
        <v>2592</v>
      </c>
      <c r="C2600" s="173">
        <v>4</v>
      </c>
      <c r="D2600" s="173">
        <v>18</v>
      </c>
      <c r="E2600" s="174">
        <v>24</v>
      </c>
      <c r="F2600" s="3">
        <f t="shared" si="241"/>
        <v>44.6</v>
      </c>
      <c r="G2600" s="3">
        <f t="shared" si="243"/>
        <v>53.6</v>
      </c>
      <c r="H2600" s="3">
        <f t="shared" si="244"/>
        <v>55.94</v>
      </c>
      <c r="I2600" s="3">
        <f t="shared" si="245"/>
        <v>44.6</v>
      </c>
      <c r="J2600" s="3">
        <f t="shared" si="246"/>
        <v>46.94</v>
      </c>
      <c r="K2600" s="191">
        <v>7</v>
      </c>
      <c r="L2600" s="3">
        <v>12</v>
      </c>
      <c r="M2600" s="191">
        <v>13.3</v>
      </c>
      <c r="N2600" s="191">
        <v>7</v>
      </c>
      <c r="O2600" s="191">
        <v>8.3000000000000007</v>
      </c>
    </row>
    <row r="2601" spans="2:15" ht="17.25" x14ac:dyDescent="0.35">
      <c r="B2601" s="172">
        <f t="shared" si="242"/>
        <v>2593</v>
      </c>
      <c r="C2601" s="173">
        <v>4</v>
      </c>
      <c r="D2601" s="173">
        <v>19</v>
      </c>
      <c r="E2601" s="174">
        <v>1</v>
      </c>
      <c r="F2601" s="3">
        <f t="shared" si="241"/>
        <v>44.6</v>
      </c>
      <c r="G2601" s="3">
        <f t="shared" si="243"/>
        <v>51.8</v>
      </c>
      <c r="H2601" s="3">
        <f t="shared" si="244"/>
        <v>53.96</v>
      </c>
      <c r="I2601" s="3">
        <f t="shared" si="245"/>
        <v>41</v>
      </c>
      <c r="J2601" s="3">
        <f t="shared" si="246"/>
        <v>46.04</v>
      </c>
      <c r="K2601" s="191">
        <v>7</v>
      </c>
      <c r="L2601" s="3">
        <v>11</v>
      </c>
      <c r="M2601" s="191">
        <v>12.2</v>
      </c>
      <c r="N2601" s="191">
        <v>5</v>
      </c>
      <c r="O2601" s="191">
        <v>7.8</v>
      </c>
    </row>
    <row r="2602" spans="2:15" ht="17.25" x14ac:dyDescent="0.35">
      <c r="B2602" s="172">
        <f t="shared" si="242"/>
        <v>2594</v>
      </c>
      <c r="C2602" s="173">
        <v>4</v>
      </c>
      <c r="D2602" s="173">
        <v>19</v>
      </c>
      <c r="E2602" s="174">
        <v>2</v>
      </c>
      <c r="F2602" s="3">
        <f t="shared" si="241"/>
        <v>44.6</v>
      </c>
      <c r="G2602" s="3">
        <f t="shared" si="243"/>
        <v>46.4</v>
      </c>
      <c r="H2602" s="3">
        <f t="shared" si="244"/>
        <v>53.06</v>
      </c>
      <c r="I2602" s="3">
        <f t="shared" si="245"/>
        <v>39.92</v>
      </c>
      <c r="J2602" s="3">
        <f t="shared" si="246"/>
        <v>46.04</v>
      </c>
      <c r="K2602" s="191">
        <v>7</v>
      </c>
      <c r="L2602" s="3">
        <v>8</v>
      </c>
      <c r="M2602" s="191">
        <v>11.7</v>
      </c>
      <c r="N2602" s="191">
        <v>4.4000000000000004</v>
      </c>
      <c r="O2602" s="191">
        <v>7.8</v>
      </c>
    </row>
    <row r="2603" spans="2:15" ht="17.25" x14ac:dyDescent="0.35">
      <c r="B2603" s="172">
        <f t="shared" si="242"/>
        <v>2595</v>
      </c>
      <c r="C2603" s="173">
        <v>4</v>
      </c>
      <c r="D2603" s="173">
        <v>19</v>
      </c>
      <c r="E2603" s="174">
        <v>3</v>
      </c>
      <c r="F2603" s="3">
        <f t="shared" si="241"/>
        <v>42.8</v>
      </c>
      <c r="G2603" s="3">
        <f t="shared" si="243"/>
        <v>46.4</v>
      </c>
      <c r="H2603" s="3">
        <f t="shared" si="244"/>
        <v>51.08</v>
      </c>
      <c r="I2603" s="3">
        <f t="shared" si="245"/>
        <v>39.019999999999996</v>
      </c>
      <c r="J2603" s="3">
        <f t="shared" si="246"/>
        <v>44.06</v>
      </c>
      <c r="K2603" s="191">
        <v>6</v>
      </c>
      <c r="L2603" s="3">
        <v>8</v>
      </c>
      <c r="M2603" s="191">
        <v>10.6</v>
      </c>
      <c r="N2603" s="191">
        <v>3.9</v>
      </c>
      <c r="O2603" s="191">
        <v>6.7</v>
      </c>
    </row>
    <row r="2604" spans="2:15" ht="17.25" x14ac:dyDescent="0.35">
      <c r="B2604" s="172">
        <f t="shared" si="242"/>
        <v>2596</v>
      </c>
      <c r="C2604" s="173">
        <v>4</v>
      </c>
      <c r="D2604" s="173">
        <v>19</v>
      </c>
      <c r="E2604" s="174">
        <v>4</v>
      </c>
      <c r="F2604" s="3">
        <f t="shared" si="241"/>
        <v>42.8</v>
      </c>
      <c r="G2604" s="3">
        <f t="shared" si="243"/>
        <v>44.42</v>
      </c>
      <c r="H2604" s="3">
        <f t="shared" si="244"/>
        <v>51.08</v>
      </c>
      <c r="I2604" s="3">
        <f t="shared" si="245"/>
        <v>37.94</v>
      </c>
      <c r="J2604" s="3">
        <f t="shared" si="246"/>
        <v>37.94</v>
      </c>
      <c r="K2604" s="191">
        <v>6</v>
      </c>
      <c r="L2604" s="3">
        <v>6.9</v>
      </c>
      <c r="M2604" s="191">
        <v>10.6</v>
      </c>
      <c r="N2604" s="191">
        <v>3.3</v>
      </c>
      <c r="O2604" s="191">
        <v>3.3</v>
      </c>
    </row>
    <row r="2605" spans="2:15" ht="17.25" x14ac:dyDescent="0.35">
      <c r="B2605" s="172">
        <f t="shared" si="242"/>
        <v>2597</v>
      </c>
      <c r="C2605" s="173">
        <v>4</v>
      </c>
      <c r="D2605" s="173">
        <v>19</v>
      </c>
      <c r="E2605" s="174">
        <v>5</v>
      </c>
      <c r="F2605" s="3">
        <f t="shared" si="241"/>
        <v>41</v>
      </c>
      <c r="G2605" s="3">
        <f t="shared" si="243"/>
        <v>42.620000000000005</v>
      </c>
      <c r="H2605" s="3">
        <f t="shared" si="244"/>
        <v>48.019999999999996</v>
      </c>
      <c r="I2605" s="3">
        <f t="shared" si="245"/>
        <v>39.56</v>
      </c>
      <c r="J2605" s="3">
        <f t="shared" si="246"/>
        <v>39.019999999999996</v>
      </c>
      <c r="K2605" s="191">
        <v>5</v>
      </c>
      <c r="L2605" s="3">
        <v>5.9</v>
      </c>
      <c r="M2605" s="191">
        <v>8.9</v>
      </c>
      <c r="N2605" s="191">
        <v>4.2</v>
      </c>
      <c r="O2605" s="191">
        <v>3.9</v>
      </c>
    </row>
    <row r="2606" spans="2:15" ht="17.25" x14ac:dyDescent="0.35">
      <c r="B2606" s="172">
        <f t="shared" si="242"/>
        <v>2598</v>
      </c>
      <c r="C2606" s="173">
        <v>4</v>
      </c>
      <c r="D2606" s="173">
        <v>19</v>
      </c>
      <c r="E2606" s="174">
        <v>6</v>
      </c>
      <c r="F2606" s="3">
        <f t="shared" si="241"/>
        <v>44.6</v>
      </c>
      <c r="G2606" s="3">
        <f t="shared" si="243"/>
        <v>44.24</v>
      </c>
      <c r="H2606" s="3">
        <f t="shared" si="244"/>
        <v>50</v>
      </c>
      <c r="I2606" s="3">
        <f t="shared" si="245"/>
        <v>41.36</v>
      </c>
      <c r="J2606" s="3">
        <f t="shared" si="246"/>
        <v>41</v>
      </c>
      <c r="K2606" s="191">
        <v>7</v>
      </c>
      <c r="L2606" s="3">
        <v>6.8</v>
      </c>
      <c r="M2606" s="191">
        <v>10</v>
      </c>
      <c r="N2606" s="191">
        <v>5.2</v>
      </c>
      <c r="O2606" s="191">
        <v>5</v>
      </c>
    </row>
    <row r="2607" spans="2:15" ht="17.25" x14ac:dyDescent="0.35">
      <c r="B2607" s="172">
        <f t="shared" si="242"/>
        <v>2599</v>
      </c>
      <c r="C2607" s="173">
        <v>4</v>
      </c>
      <c r="D2607" s="173">
        <v>19</v>
      </c>
      <c r="E2607" s="174">
        <v>7</v>
      </c>
      <c r="F2607" s="3">
        <f t="shared" si="241"/>
        <v>53.6</v>
      </c>
      <c r="G2607" s="3">
        <f t="shared" si="243"/>
        <v>44.24</v>
      </c>
      <c r="H2607" s="3">
        <f t="shared" si="244"/>
        <v>57.019999999999996</v>
      </c>
      <c r="I2607" s="3">
        <f t="shared" si="245"/>
        <v>42.980000000000004</v>
      </c>
      <c r="J2607" s="3">
        <f t="shared" si="246"/>
        <v>42.980000000000004</v>
      </c>
      <c r="K2607" s="191">
        <v>12</v>
      </c>
      <c r="L2607" s="3">
        <v>6.8</v>
      </c>
      <c r="M2607" s="191">
        <v>13.9</v>
      </c>
      <c r="N2607" s="191">
        <v>6.1</v>
      </c>
      <c r="O2607" s="191">
        <v>6.1</v>
      </c>
    </row>
    <row r="2608" spans="2:15" ht="17.25" x14ac:dyDescent="0.35">
      <c r="B2608" s="172">
        <f t="shared" si="242"/>
        <v>2600</v>
      </c>
      <c r="C2608" s="173">
        <v>4</v>
      </c>
      <c r="D2608" s="173">
        <v>19</v>
      </c>
      <c r="E2608" s="174">
        <v>8</v>
      </c>
      <c r="F2608" s="3">
        <f t="shared" si="241"/>
        <v>60.8</v>
      </c>
      <c r="G2608" s="3">
        <f t="shared" si="243"/>
        <v>45.86</v>
      </c>
      <c r="H2608" s="3">
        <f t="shared" si="244"/>
        <v>62.06</v>
      </c>
      <c r="I2608" s="3">
        <f t="shared" si="245"/>
        <v>49.64</v>
      </c>
      <c r="J2608" s="3">
        <f t="shared" si="246"/>
        <v>46.94</v>
      </c>
      <c r="K2608" s="191">
        <v>16</v>
      </c>
      <c r="L2608" s="3">
        <v>7.7</v>
      </c>
      <c r="M2608" s="191">
        <v>16.7</v>
      </c>
      <c r="N2608" s="191">
        <v>9.8000000000000007</v>
      </c>
      <c r="O2608" s="191">
        <v>8.3000000000000007</v>
      </c>
    </row>
    <row r="2609" spans="2:15" ht="17.25" x14ac:dyDescent="0.35">
      <c r="B2609" s="172">
        <f t="shared" si="242"/>
        <v>2601</v>
      </c>
      <c r="C2609" s="173">
        <v>4</v>
      </c>
      <c r="D2609" s="173">
        <v>19</v>
      </c>
      <c r="E2609" s="174">
        <v>9</v>
      </c>
      <c r="F2609" s="3">
        <f t="shared" si="241"/>
        <v>64.400000000000006</v>
      </c>
      <c r="G2609" s="3">
        <f t="shared" si="243"/>
        <v>47.66</v>
      </c>
      <c r="H2609" s="3">
        <f t="shared" si="244"/>
        <v>64.94</v>
      </c>
      <c r="I2609" s="3">
        <f t="shared" si="245"/>
        <v>56.3</v>
      </c>
      <c r="J2609" s="3">
        <f t="shared" si="246"/>
        <v>48.92</v>
      </c>
      <c r="K2609" s="191">
        <v>18</v>
      </c>
      <c r="L2609" s="3">
        <v>8.6999999999999993</v>
      </c>
      <c r="M2609" s="191">
        <v>18.3</v>
      </c>
      <c r="N2609" s="191">
        <v>13.5</v>
      </c>
      <c r="O2609" s="191">
        <v>9.4</v>
      </c>
    </row>
    <row r="2610" spans="2:15" ht="17.25" x14ac:dyDescent="0.35">
      <c r="B2610" s="172">
        <f t="shared" si="242"/>
        <v>2602</v>
      </c>
      <c r="C2610" s="173">
        <v>4</v>
      </c>
      <c r="D2610" s="173">
        <v>19</v>
      </c>
      <c r="E2610" s="174">
        <v>10</v>
      </c>
      <c r="F2610" s="3">
        <f t="shared" si="241"/>
        <v>66.2</v>
      </c>
      <c r="G2610" s="3">
        <f t="shared" si="243"/>
        <v>49.46</v>
      </c>
      <c r="H2610" s="3">
        <f t="shared" si="244"/>
        <v>68</v>
      </c>
      <c r="I2610" s="3">
        <f t="shared" si="245"/>
        <v>62.96</v>
      </c>
      <c r="J2610" s="3">
        <f t="shared" si="246"/>
        <v>51.08</v>
      </c>
      <c r="K2610" s="191">
        <v>19</v>
      </c>
      <c r="L2610" s="3">
        <v>9.6999999999999993</v>
      </c>
      <c r="M2610" s="191">
        <v>20</v>
      </c>
      <c r="N2610" s="191">
        <v>17.2</v>
      </c>
      <c r="O2610" s="191">
        <v>10.6</v>
      </c>
    </row>
    <row r="2611" spans="2:15" ht="17.25" x14ac:dyDescent="0.35">
      <c r="B2611" s="172">
        <f t="shared" si="242"/>
        <v>2603</v>
      </c>
      <c r="C2611" s="173">
        <v>4</v>
      </c>
      <c r="D2611" s="173">
        <v>19</v>
      </c>
      <c r="E2611" s="174">
        <v>11</v>
      </c>
      <c r="F2611" s="3">
        <f t="shared" si="241"/>
        <v>69.800000000000011</v>
      </c>
      <c r="G2611" s="3">
        <f t="shared" si="243"/>
        <v>52.879999999999995</v>
      </c>
      <c r="H2611" s="3">
        <f t="shared" si="244"/>
        <v>71.06</v>
      </c>
      <c r="I2611" s="3">
        <f t="shared" si="245"/>
        <v>67.28</v>
      </c>
      <c r="J2611" s="3">
        <f t="shared" si="246"/>
        <v>51.08</v>
      </c>
      <c r="K2611" s="191">
        <v>21</v>
      </c>
      <c r="L2611" s="3">
        <v>11.6</v>
      </c>
      <c r="M2611" s="191">
        <v>21.7</v>
      </c>
      <c r="N2611" s="191">
        <v>19.600000000000001</v>
      </c>
      <c r="O2611" s="191">
        <v>10.6</v>
      </c>
    </row>
    <row r="2612" spans="2:15" ht="17.25" x14ac:dyDescent="0.35">
      <c r="B2612" s="172">
        <f t="shared" si="242"/>
        <v>2604</v>
      </c>
      <c r="C2612" s="173">
        <v>4</v>
      </c>
      <c r="D2612" s="173">
        <v>19</v>
      </c>
      <c r="E2612" s="174">
        <v>12</v>
      </c>
      <c r="F2612" s="3">
        <f t="shared" si="241"/>
        <v>68</v>
      </c>
      <c r="G2612" s="3">
        <f t="shared" si="243"/>
        <v>56.480000000000004</v>
      </c>
      <c r="H2612" s="3">
        <f t="shared" si="244"/>
        <v>71.960000000000008</v>
      </c>
      <c r="I2612" s="3">
        <f t="shared" si="245"/>
        <v>71.599999999999994</v>
      </c>
      <c r="J2612" s="3">
        <f t="shared" si="246"/>
        <v>53.96</v>
      </c>
      <c r="K2612" s="191">
        <v>20</v>
      </c>
      <c r="L2612" s="3">
        <v>13.6</v>
      </c>
      <c r="M2612" s="191">
        <v>22.2</v>
      </c>
      <c r="N2612" s="191">
        <v>22</v>
      </c>
      <c r="O2612" s="191">
        <v>12.2</v>
      </c>
    </row>
    <row r="2613" spans="2:15" ht="17.25" x14ac:dyDescent="0.35">
      <c r="B2613" s="172">
        <f t="shared" si="242"/>
        <v>2605</v>
      </c>
      <c r="C2613" s="173">
        <v>4</v>
      </c>
      <c r="D2613" s="173">
        <v>19</v>
      </c>
      <c r="E2613" s="174">
        <v>13</v>
      </c>
      <c r="F2613" s="3">
        <f t="shared" si="241"/>
        <v>71.599999999999994</v>
      </c>
      <c r="G2613" s="3">
        <f t="shared" si="243"/>
        <v>59.900000000000006</v>
      </c>
      <c r="H2613" s="3">
        <f t="shared" si="244"/>
        <v>73.94</v>
      </c>
      <c r="I2613" s="3">
        <f t="shared" si="245"/>
        <v>75.92</v>
      </c>
      <c r="J2613" s="3">
        <f t="shared" si="246"/>
        <v>57.019999999999996</v>
      </c>
      <c r="K2613" s="191">
        <v>22</v>
      </c>
      <c r="L2613" s="3">
        <v>15.5</v>
      </c>
      <c r="M2613" s="191">
        <v>23.3</v>
      </c>
      <c r="N2613" s="191">
        <v>24.4</v>
      </c>
      <c r="O2613" s="191">
        <v>13.9</v>
      </c>
    </row>
    <row r="2614" spans="2:15" ht="17.25" x14ac:dyDescent="0.35">
      <c r="B2614" s="172">
        <f t="shared" si="242"/>
        <v>2606</v>
      </c>
      <c r="C2614" s="173">
        <v>4</v>
      </c>
      <c r="D2614" s="173">
        <v>19</v>
      </c>
      <c r="E2614" s="174">
        <v>14</v>
      </c>
      <c r="F2614" s="3">
        <f t="shared" si="241"/>
        <v>71.599999999999994</v>
      </c>
      <c r="G2614" s="3">
        <f t="shared" si="243"/>
        <v>58.1</v>
      </c>
      <c r="H2614" s="3">
        <f t="shared" si="244"/>
        <v>73.94</v>
      </c>
      <c r="I2614" s="3">
        <f t="shared" si="245"/>
        <v>75.92</v>
      </c>
      <c r="J2614" s="3">
        <f t="shared" si="246"/>
        <v>57.92</v>
      </c>
      <c r="K2614" s="191">
        <v>22</v>
      </c>
      <c r="L2614" s="3">
        <v>14.5</v>
      </c>
      <c r="M2614" s="191">
        <v>23.3</v>
      </c>
      <c r="N2614" s="191">
        <v>24.4</v>
      </c>
      <c r="O2614" s="191">
        <v>14.4</v>
      </c>
    </row>
    <row r="2615" spans="2:15" ht="17.25" x14ac:dyDescent="0.35">
      <c r="B2615" s="172">
        <f t="shared" si="242"/>
        <v>2607</v>
      </c>
      <c r="C2615" s="173">
        <v>4</v>
      </c>
      <c r="D2615" s="173">
        <v>19</v>
      </c>
      <c r="E2615" s="174">
        <v>15</v>
      </c>
      <c r="F2615" s="3">
        <f t="shared" si="241"/>
        <v>69.800000000000011</v>
      </c>
      <c r="G2615" s="3">
        <f t="shared" si="243"/>
        <v>57.92</v>
      </c>
      <c r="H2615" s="3">
        <f t="shared" si="244"/>
        <v>75.02</v>
      </c>
      <c r="I2615" s="3">
        <f t="shared" si="245"/>
        <v>75.92</v>
      </c>
      <c r="J2615" s="3">
        <f t="shared" si="246"/>
        <v>57.92</v>
      </c>
      <c r="K2615" s="191">
        <v>21</v>
      </c>
      <c r="L2615" s="3">
        <v>14.4</v>
      </c>
      <c r="M2615" s="191">
        <v>23.9</v>
      </c>
      <c r="N2615" s="191">
        <v>24.4</v>
      </c>
      <c r="O2615" s="191">
        <v>14.4</v>
      </c>
    </row>
    <row r="2616" spans="2:15" ht="17.25" x14ac:dyDescent="0.35">
      <c r="B2616" s="172">
        <f t="shared" si="242"/>
        <v>2608</v>
      </c>
      <c r="C2616" s="173">
        <v>4</v>
      </c>
      <c r="D2616" s="173">
        <v>19</v>
      </c>
      <c r="E2616" s="174">
        <v>16</v>
      </c>
      <c r="F2616" s="3">
        <f t="shared" si="241"/>
        <v>68</v>
      </c>
      <c r="G2616" s="3">
        <f t="shared" si="243"/>
        <v>57.92</v>
      </c>
      <c r="H2616" s="3">
        <f t="shared" si="244"/>
        <v>75.92</v>
      </c>
      <c r="I2616" s="3">
        <f t="shared" si="245"/>
        <v>75.92</v>
      </c>
      <c r="J2616" s="3">
        <f t="shared" si="246"/>
        <v>57.92</v>
      </c>
      <c r="K2616" s="191">
        <v>20</v>
      </c>
      <c r="L2616" s="3">
        <v>14.4</v>
      </c>
      <c r="M2616" s="191">
        <v>24.4</v>
      </c>
      <c r="N2616" s="191">
        <v>24.4</v>
      </c>
      <c r="O2616" s="191">
        <v>14.4</v>
      </c>
    </row>
    <row r="2617" spans="2:15" ht="17.25" x14ac:dyDescent="0.35">
      <c r="B2617" s="172">
        <f t="shared" si="242"/>
        <v>2609</v>
      </c>
      <c r="C2617" s="173">
        <v>4</v>
      </c>
      <c r="D2617" s="173">
        <v>19</v>
      </c>
      <c r="E2617" s="174">
        <v>17</v>
      </c>
      <c r="F2617" s="3">
        <f t="shared" si="241"/>
        <v>68</v>
      </c>
      <c r="G2617" s="3">
        <f t="shared" si="243"/>
        <v>55.94</v>
      </c>
      <c r="H2617" s="3">
        <f t="shared" si="244"/>
        <v>75.92</v>
      </c>
      <c r="I2617" s="3">
        <f t="shared" si="245"/>
        <v>72.319999999999993</v>
      </c>
      <c r="J2617" s="3">
        <f t="shared" si="246"/>
        <v>55.040000000000006</v>
      </c>
      <c r="K2617" s="191">
        <v>20</v>
      </c>
      <c r="L2617" s="3">
        <v>13.3</v>
      </c>
      <c r="M2617" s="191">
        <v>24.4</v>
      </c>
      <c r="N2617" s="191">
        <v>22.4</v>
      </c>
      <c r="O2617" s="191">
        <v>12.8</v>
      </c>
    </row>
    <row r="2618" spans="2:15" ht="17.25" x14ac:dyDescent="0.35">
      <c r="B2618" s="172">
        <f t="shared" si="242"/>
        <v>2610</v>
      </c>
      <c r="C2618" s="173">
        <v>4</v>
      </c>
      <c r="D2618" s="173">
        <v>19</v>
      </c>
      <c r="E2618" s="174">
        <v>18</v>
      </c>
      <c r="F2618" s="3">
        <f t="shared" si="241"/>
        <v>64.400000000000006</v>
      </c>
      <c r="G2618" s="3">
        <f t="shared" si="243"/>
        <v>54.14</v>
      </c>
      <c r="H2618" s="3">
        <f t="shared" si="244"/>
        <v>75.02</v>
      </c>
      <c r="I2618" s="3">
        <f t="shared" si="245"/>
        <v>68.539999999999992</v>
      </c>
      <c r="J2618" s="3">
        <f t="shared" si="246"/>
        <v>51.08</v>
      </c>
      <c r="K2618" s="191">
        <v>18</v>
      </c>
      <c r="L2618" s="3">
        <v>12.3</v>
      </c>
      <c r="M2618" s="191">
        <v>23.9</v>
      </c>
      <c r="N2618" s="191">
        <v>20.3</v>
      </c>
      <c r="O2618" s="191">
        <v>10.6</v>
      </c>
    </row>
    <row r="2619" spans="2:15" ht="17.25" x14ac:dyDescent="0.35">
      <c r="B2619" s="172">
        <f t="shared" si="242"/>
        <v>2611</v>
      </c>
      <c r="C2619" s="173">
        <v>4</v>
      </c>
      <c r="D2619" s="173">
        <v>19</v>
      </c>
      <c r="E2619" s="174">
        <v>19</v>
      </c>
      <c r="F2619" s="3">
        <f t="shared" si="241"/>
        <v>62.6</v>
      </c>
      <c r="G2619" s="3">
        <f t="shared" si="243"/>
        <v>54.14</v>
      </c>
      <c r="H2619" s="3">
        <f t="shared" si="244"/>
        <v>71.960000000000008</v>
      </c>
      <c r="I2619" s="3">
        <f t="shared" si="245"/>
        <v>64.94</v>
      </c>
      <c r="J2619" s="3">
        <f t="shared" si="246"/>
        <v>50</v>
      </c>
      <c r="K2619" s="191">
        <v>17</v>
      </c>
      <c r="L2619" s="3">
        <v>12.3</v>
      </c>
      <c r="M2619" s="191">
        <v>22.2</v>
      </c>
      <c r="N2619" s="191">
        <v>18.3</v>
      </c>
      <c r="O2619" s="191">
        <v>10</v>
      </c>
    </row>
    <row r="2620" spans="2:15" ht="17.25" x14ac:dyDescent="0.35">
      <c r="B2620" s="172">
        <f t="shared" si="242"/>
        <v>2612</v>
      </c>
      <c r="C2620" s="173">
        <v>4</v>
      </c>
      <c r="D2620" s="173">
        <v>19</v>
      </c>
      <c r="E2620" s="174">
        <v>20</v>
      </c>
      <c r="F2620" s="3">
        <f t="shared" si="241"/>
        <v>59</v>
      </c>
      <c r="G2620" s="3">
        <f t="shared" si="243"/>
        <v>53.96</v>
      </c>
      <c r="H2620" s="3">
        <f t="shared" si="244"/>
        <v>68</v>
      </c>
      <c r="I2620" s="3">
        <f t="shared" si="245"/>
        <v>61.34</v>
      </c>
      <c r="J2620" s="3">
        <f t="shared" si="246"/>
        <v>51.08</v>
      </c>
      <c r="K2620" s="191">
        <v>15</v>
      </c>
      <c r="L2620" s="3">
        <v>12.2</v>
      </c>
      <c r="M2620" s="191">
        <v>20</v>
      </c>
      <c r="N2620" s="191">
        <v>16.3</v>
      </c>
      <c r="O2620" s="191">
        <v>10.6</v>
      </c>
    </row>
    <row r="2621" spans="2:15" ht="17.25" x14ac:dyDescent="0.35">
      <c r="B2621" s="172">
        <f t="shared" si="242"/>
        <v>2613</v>
      </c>
      <c r="C2621" s="173">
        <v>4</v>
      </c>
      <c r="D2621" s="173">
        <v>19</v>
      </c>
      <c r="E2621" s="174">
        <v>21</v>
      </c>
      <c r="F2621" s="3">
        <f t="shared" si="241"/>
        <v>57.2</v>
      </c>
      <c r="G2621" s="3">
        <f t="shared" si="243"/>
        <v>52.16</v>
      </c>
      <c r="H2621" s="3">
        <f t="shared" si="244"/>
        <v>62.06</v>
      </c>
      <c r="I2621" s="3">
        <f t="shared" si="245"/>
        <v>57.56</v>
      </c>
      <c r="J2621" s="3">
        <f t="shared" si="246"/>
        <v>50</v>
      </c>
      <c r="K2621" s="191">
        <v>14</v>
      </c>
      <c r="L2621" s="3">
        <v>11.2</v>
      </c>
      <c r="M2621" s="191">
        <v>16.7</v>
      </c>
      <c r="N2621" s="191">
        <v>14.2</v>
      </c>
      <c r="O2621" s="191">
        <v>10</v>
      </c>
    </row>
    <row r="2622" spans="2:15" ht="17.25" x14ac:dyDescent="0.35">
      <c r="B2622" s="172">
        <f t="shared" si="242"/>
        <v>2614</v>
      </c>
      <c r="C2622" s="173">
        <v>4</v>
      </c>
      <c r="D2622" s="173">
        <v>19</v>
      </c>
      <c r="E2622" s="174">
        <v>22</v>
      </c>
      <c r="F2622" s="3">
        <f t="shared" si="241"/>
        <v>53.6</v>
      </c>
      <c r="G2622" s="3">
        <f t="shared" si="243"/>
        <v>51.980000000000004</v>
      </c>
      <c r="H2622" s="3">
        <f t="shared" si="244"/>
        <v>62.06</v>
      </c>
      <c r="I2622" s="3">
        <f t="shared" si="245"/>
        <v>53.96</v>
      </c>
      <c r="J2622" s="3">
        <f t="shared" si="246"/>
        <v>48.92</v>
      </c>
      <c r="K2622" s="191">
        <v>12</v>
      </c>
      <c r="L2622" s="3">
        <v>11.1</v>
      </c>
      <c r="M2622" s="191">
        <v>16.7</v>
      </c>
      <c r="N2622" s="191">
        <v>12.2</v>
      </c>
      <c r="O2622" s="191">
        <v>9.4</v>
      </c>
    </row>
    <row r="2623" spans="2:15" ht="17.25" x14ac:dyDescent="0.35">
      <c r="B2623" s="172">
        <f t="shared" si="242"/>
        <v>2615</v>
      </c>
      <c r="C2623" s="173">
        <v>4</v>
      </c>
      <c r="D2623" s="173">
        <v>19</v>
      </c>
      <c r="E2623" s="174">
        <v>23</v>
      </c>
      <c r="F2623" s="3">
        <f t="shared" si="241"/>
        <v>53.6</v>
      </c>
      <c r="G2623" s="3">
        <f t="shared" si="243"/>
        <v>51.980000000000004</v>
      </c>
      <c r="H2623" s="3">
        <f t="shared" si="244"/>
        <v>62.06</v>
      </c>
      <c r="I2623" s="3">
        <f t="shared" si="245"/>
        <v>52.34</v>
      </c>
      <c r="J2623" s="3">
        <f t="shared" si="246"/>
        <v>44.96</v>
      </c>
      <c r="K2623" s="191">
        <v>12</v>
      </c>
      <c r="L2623" s="3">
        <v>11.1</v>
      </c>
      <c r="M2623" s="191">
        <v>16.7</v>
      </c>
      <c r="N2623" s="191">
        <v>11.3</v>
      </c>
      <c r="O2623" s="191">
        <v>7.2</v>
      </c>
    </row>
    <row r="2624" spans="2:15" ht="17.25" x14ac:dyDescent="0.35">
      <c r="B2624" s="172">
        <f t="shared" si="242"/>
        <v>2616</v>
      </c>
      <c r="C2624" s="173">
        <v>4</v>
      </c>
      <c r="D2624" s="173">
        <v>19</v>
      </c>
      <c r="E2624" s="174">
        <v>24</v>
      </c>
      <c r="F2624" s="3">
        <f t="shared" si="241"/>
        <v>48.2</v>
      </c>
      <c r="G2624" s="3">
        <f t="shared" si="243"/>
        <v>51.8</v>
      </c>
      <c r="H2624" s="3">
        <f t="shared" si="244"/>
        <v>59</v>
      </c>
      <c r="I2624" s="3">
        <f t="shared" si="245"/>
        <v>50.540000000000006</v>
      </c>
      <c r="J2624" s="3">
        <f t="shared" si="246"/>
        <v>44.06</v>
      </c>
      <c r="K2624" s="191">
        <v>9</v>
      </c>
      <c r="L2624" s="3">
        <v>11</v>
      </c>
      <c r="M2624" s="191">
        <v>15</v>
      </c>
      <c r="N2624" s="191">
        <v>10.3</v>
      </c>
      <c r="O2624" s="191">
        <v>6.7</v>
      </c>
    </row>
    <row r="2625" spans="2:15" ht="17.25" x14ac:dyDescent="0.35">
      <c r="B2625" s="172">
        <f t="shared" si="242"/>
        <v>2617</v>
      </c>
      <c r="C2625" s="173">
        <v>4</v>
      </c>
      <c r="D2625" s="173">
        <v>20</v>
      </c>
      <c r="E2625" s="174">
        <v>1</v>
      </c>
      <c r="F2625" s="3">
        <f t="shared" si="241"/>
        <v>48.2</v>
      </c>
      <c r="G2625" s="3">
        <f t="shared" si="243"/>
        <v>51.8</v>
      </c>
      <c r="H2625" s="3">
        <f t="shared" si="244"/>
        <v>57.019999999999996</v>
      </c>
      <c r="I2625" s="3">
        <f t="shared" si="245"/>
        <v>48.92</v>
      </c>
      <c r="J2625" s="3">
        <f t="shared" si="246"/>
        <v>44.06</v>
      </c>
      <c r="K2625" s="191">
        <v>9</v>
      </c>
      <c r="L2625" s="3">
        <v>11</v>
      </c>
      <c r="M2625" s="191">
        <v>13.9</v>
      </c>
      <c r="N2625" s="191">
        <v>9.4</v>
      </c>
      <c r="O2625" s="191">
        <v>6.7</v>
      </c>
    </row>
    <row r="2626" spans="2:15" ht="17.25" x14ac:dyDescent="0.35">
      <c r="B2626" s="172">
        <f t="shared" si="242"/>
        <v>2618</v>
      </c>
      <c r="C2626" s="173">
        <v>4</v>
      </c>
      <c r="D2626" s="173">
        <v>20</v>
      </c>
      <c r="E2626" s="174">
        <v>2</v>
      </c>
      <c r="F2626" s="3">
        <f t="shared" si="241"/>
        <v>48.2</v>
      </c>
      <c r="G2626" s="3">
        <f t="shared" si="243"/>
        <v>49.1</v>
      </c>
      <c r="H2626" s="3">
        <f t="shared" si="244"/>
        <v>57.92</v>
      </c>
      <c r="I2626" s="3">
        <f t="shared" si="245"/>
        <v>48.019999999999996</v>
      </c>
      <c r="J2626" s="3">
        <f t="shared" si="246"/>
        <v>42.08</v>
      </c>
      <c r="K2626" s="191">
        <v>9</v>
      </c>
      <c r="L2626" s="3">
        <v>9.5</v>
      </c>
      <c r="M2626" s="191">
        <v>14.4</v>
      </c>
      <c r="N2626" s="191">
        <v>8.9</v>
      </c>
      <c r="O2626" s="191">
        <v>5.6</v>
      </c>
    </row>
    <row r="2627" spans="2:15" ht="17.25" x14ac:dyDescent="0.35">
      <c r="B2627" s="172">
        <f t="shared" si="242"/>
        <v>2619</v>
      </c>
      <c r="C2627" s="173">
        <v>4</v>
      </c>
      <c r="D2627" s="173">
        <v>20</v>
      </c>
      <c r="E2627" s="174">
        <v>3</v>
      </c>
      <c r="F2627" s="3">
        <f t="shared" si="241"/>
        <v>44.6</v>
      </c>
      <c r="G2627" s="3">
        <f t="shared" si="243"/>
        <v>46.4</v>
      </c>
      <c r="H2627" s="3">
        <f t="shared" si="244"/>
        <v>55.040000000000006</v>
      </c>
      <c r="I2627" s="3">
        <f t="shared" si="245"/>
        <v>46.94</v>
      </c>
      <c r="J2627" s="3">
        <f t="shared" si="246"/>
        <v>42.08</v>
      </c>
      <c r="K2627" s="191">
        <v>7</v>
      </c>
      <c r="L2627" s="3">
        <v>8</v>
      </c>
      <c r="M2627" s="191">
        <v>12.8</v>
      </c>
      <c r="N2627" s="191">
        <v>8.3000000000000007</v>
      </c>
      <c r="O2627" s="191">
        <v>5.6</v>
      </c>
    </row>
    <row r="2628" spans="2:15" ht="17.25" x14ac:dyDescent="0.35">
      <c r="B2628" s="172">
        <f t="shared" si="242"/>
        <v>2620</v>
      </c>
      <c r="C2628" s="173">
        <v>4</v>
      </c>
      <c r="D2628" s="173">
        <v>20</v>
      </c>
      <c r="E2628" s="174">
        <v>4</v>
      </c>
      <c r="F2628" s="3">
        <f t="shared" si="241"/>
        <v>42.8</v>
      </c>
      <c r="G2628" s="3">
        <f t="shared" si="243"/>
        <v>42.620000000000005</v>
      </c>
      <c r="H2628" s="3">
        <f t="shared" si="244"/>
        <v>55.040000000000006</v>
      </c>
      <c r="I2628" s="3">
        <f t="shared" si="245"/>
        <v>46.04</v>
      </c>
      <c r="J2628" s="3">
        <f t="shared" si="246"/>
        <v>41</v>
      </c>
      <c r="K2628" s="191">
        <v>6</v>
      </c>
      <c r="L2628" s="3">
        <v>5.9</v>
      </c>
      <c r="M2628" s="191">
        <v>12.8</v>
      </c>
      <c r="N2628" s="191">
        <v>7.8</v>
      </c>
      <c r="O2628" s="191">
        <v>5</v>
      </c>
    </row>
    <row r="2629" spans="2:15" ht="17.25" x14ac:dyDescent="0.35">
      <c r="B2629" s="172">
        <f t="shared" si="242"/>
        <v>2621</v>
      </c>
      <c r="C2629" s="173">
        <v>4</v>
      </c>
      <c r="D2629" s="173">
        <v>20</v>
      </c>
      <c r="E2629" s="174">
        <v>5</v>
      </c>
      <c r="F2629" s="3">
        <f t="shared" si="241"/>
        <v>44.6</v>
      </c>
      <c r="G2629" s="3">
        <f t="shared" si="243"/>
        <v>42.44</v>
      </c>
      <c r="H2629" s="3">
        <f t="shared" si="244"/>
        <v>55.040000000000006</v>
      </c>
      <c r="I2629" s="3">
        <f t="shared" si="245"/>
        <v>49.64</v>
      </c>
      <c r="J2629" s="3">
        <f t="shared" si="246"/>
        <v>39.92</v>
      </c>
      <c r="K2629" s="191">
        <v>7</v>
      </c>
      <c r="L2629" s="3">
        <v>5.8</v>
      </c>
      <c r="M2629" s="191">
        <v>12.8</v>
      </c>
      <c r="N2629" s="191">
        <v>9.8000000000000007</v>
      </c>
      <c r="O2629" s="191">
        <v>4.4000000000000004</v>
      </c>
    </row>
    <row r="2630" spans="2:15" ht="17.25" x14ac:dyDescent="0.35">
      <c r="B2630" s="172">
        <f t="shared" si="242"/>
        <v>2622</v>
      </c>
      <c r="C2630" s="173">
        <v>4</v>
      </c>
      <c r="D2630" s="173">
        <v>20</v>
      </c>
      <c r="E2630" s="174">
        <v>6</v>
      </c>
      <c r="F2630" s="3">
        <f t="shared" si="241"/>
        <v>44.6</v>
      </c>
      <c r="G2630" s="3">
        <f t="shared" si="243"/>
        <v>49.64</v>
      </c>
      <c r="H2630" s="3">
        <f t="shared" si="244"/>
        <v>53.06</v>
      </c>
      <c r="I2630" s="3">
        <f t="shared" si="245"/>
        <v>53.42</v>
      </c>
      <c r="J2630" s="3">
        <f t="shared" si="246"/>
        <v>39.92</v>
      </c>
      <c r="K2630" s="191">
        <v>7</v>
      </c>
      <c r="L2630" s="3">
        <v>9.8000000000000007</v>
      </c>
      <c r="M2630" s="191">
        <v>11.7</v>
      </c>
      <c r="N2630" s="191">
        <v>11.9</v>
      </c>
      <c r="O2630" s="191">
        <v>4.4000000000000004</v>
      </c>
    </row>
    <row r="2631" spans="2:15" ht="17.25" x14ac:dyDescent="0.35">
      <c r="B2631" s="172">
        <f t="shared" si="242"/>
        <v>2623</v>
      </c>
      <c r="C2631" s="173">
        <v>4</v>
      </c>
      <c r="D2631" s="173">
        <v>20</v>
      </c>
      <c r="E2631" s="174">
        <v>7</v>
      </c>
      <c r="F2631" s="3">
        <f t="shared" si="241"/>
        <v>50</v>
      </c>
      <c r="G2631" s="3">
        <f t="shared" si="243"/>
        <v>56.66</v>
      </c>
      <c r="H2631" s="3">
        <f t="shared" si="244"/>
        <v>59</v>
      </c>
      <c r="I2631" s="3">
        <f t="shared" si="245"/>
        <v>57.019999999999996</v>
      </c>
      <c r="J2631" s="3">
        <f t="shared" si="246"/>
        <v>41</v>
      </c>
      <c r="K2631" s="191">
        <v>10</v>
      </c>
      <c r="L2631" s="3">
        <v>13.7</v>
      </c>
      <c r="M2631" s="191">
        <v>15</v>
      </c>
      <c r="N2631" s="191">
        <v>13.9</v>
      </c>
      <c r="O2631" s="191">
        <v>5</v>
      </c>
    </row>
    <row r="2632" spans="2:15" ht="17.25" x14ac:dyDescent="0.35">
      <c r="B2632" s="172">
        <f t="shared" si="242"/>
        <v>2624</v>
      </c>
      <c r="C2632" s="173">
        <v>4</v>
      </c>
      <c r="D2632" s="173">
        <v>20</v>
      </c>
      <c r="E2632" s="174">
        <v>8</v>
      </c>
      <c r="F2632" s="3">
        <f t="shared" si="241"/>
        <v>57.2</v>
      </c>
      <c r="G2632" s="3">
        <f t="shared" si="243"/>
        <v>61.88</v>
      </c>
      <c r="H2632" s="3">
        <f t="shared" si="244"/>
        <v>68</v>
      </c>
      <c r="I2632" s="3">
        <f t="shared" si="245"/>
        <v>60.620000000000005</v>
      </c>
      <c r="J2632" s="3">
        <f t="shared" si="246"/>
        <v>46.04</v>
      </c>
      <c r="K2632" s="191">
        <v>14</v>
      </c>
      <c r="L2632" s="3">
        <v>16.600000000000001</v>
      </c>
      <c r="M2632" s="191">
        <v>20</v>
      </c>
      <c r="N2632" s="191">
        <v>15.9</v>
      </c>
      <c r="O2632" s="191">
        <v>7.8</v>
      </c>
    </row>
    <row r="2633" spans="2:15" ht="17.25" x14ac:dyDescent="0.35">
      <c r="B2633" s="172">
        <f t="shared" si="242"/>
        <v>2625</v>
      </c>
      <c r="C2633" s="173">
        <v>4</v>
      </c>
      <c r="D2633" s="173">
        <v>20</v>
      </c>
      <c r="E2633" s="174">
        <v>9</v>
      </c>
      <c r="F2633" s="3">
        <f t="shared" si="241"/>
        <v>60.8</v>
      </c>
      <c r="G2633" s="3">
        <f t="shared" si="243"/>
        <v>63.5</v>
      </c>
      <c r="H2633" s="3">
        <f t="shared" si="244"/>
        <v>75.02</v>
      </c>
      <c r="I2633" s="3">
        <f t="shared" si="245"/>
        <v>64.400000000000006</v>
      </c>
      <c r="J2633" s="3">
        <f t="shared" si="246"/>
        <v>50</v>
      </c>
      <c r="K2633" s="191">
        <v>16</v>
      </c>
      <c r="L2633" s="3">
        <v>17.5</v>
      </c>
      <c r="M2633" s="191">
        <v>23.9</v>
      </c>
      <c r="N2633" s="191">
        <v>18</v>
      </c>
      <c r="O2633" s="191">
        <v>10</v>
      </c>
    </row>
    <row r="2634" spans="2:15" ht="17.25" x14ac:dyDescent="0.35">
      <c r="B2634" s="172">
        <f t="shared" si="242"/>
        <v>2626</v>
      </c>
      <c r="C2634" s="173">
        <v>4</v>
      </c>
      <c r="D2634" s="173">
        <v>20</v>
      </c>
      <c r="E2634" s="174">
        <v>10</v>
      </c>
      <c r="F2634" s="3">
        <f t="shared" ref="F2634:F2697" si="247">(9/5)*K2634+32</f>
        <v>64.400000000000006</v>
      </c>
      <c r="G2634" s="3">
        <f t="shared" si="243"/>
        <v>67.099999999999994</v>
      </c>
      <c r="H2634" s="3">
        <f t="shared" si="244"/>
        <v>75.92</v>
      </c>
      <c r="I2634" s="3">
        <f t="shared" si="245"/>
        <v>68</v>
      </c>
      <c r="J2634" s="3">
        <f t="shared" si="246"/>
        <v>53.96</v>
      </c>
      <c r="K2634" s="191">
        <v>18</v>
      </c>
      <c r="L2634" s="3">
        <v>19.5</v>
      </c>
      <c r="M2634" s="191">
        <v>24.4</v>
      </c>
      <c r="N2634" s="191">
        <v>20</v>
      </c>
      <c r="O2634" s="191">
        <v>12.2</v>
      </c>
    </row>
    <row r="2635" spans="2:15" ht="17.25" x14ac:dyDescent="0.35">
      <c r="B2635" s="172">
        <f t="shared" ref="B2635:B2698" si="248">B2634+1</f>
        <v>2627</v>
      </c>
      <c r="C2635" s="173">
        <v>4</v>
      </c>
      <c r="D2635" s="173">
        <v>20</v>
      </c>
      <c r="E2635" s="174">
        <v>11</v>
      </c>
      <c r="F2635" s="3">
        <f t="shared" si="247"/>
        <v>68</v>
      </c>
      <c r="G2635" s="3">
        <f t="shared" si="243"/>
        <v>68.72</v>
      </c>
      <c r="H2635" s="3">
        <f t="shared" si="244"/>
        <v>80.06</v>
      </c>
      <c r="I2635" s="3">
        <f t="shared" si="245"/>
        <v>67.28</v>
      </c>
      <c r="J2635" s="3">
        <f t="shared" si="246"/>
        <v>59</v>
      </c>
      <c r="K2635" s="191">
        <v>20</v>
      </c>
      <c r="L2635" s="3">
        <v>20.399999999999999</v>
      </c>
      <c r="M2635" s="191">
        <v>26.7</v>
      </c>
      <c r="N2635" s="191">
        <v>19.600000000000001</v>
      </c>
      <c r="O2635" s="191">
        <v>15</v>
      </c>
    </row>
    <row r="2636" spans="2:15" ht="17.25" x14ac:dyDescent="0.35">
      <c r="B2636" s="172">
        <f t="shared" si="248"/>
        <v>2628</v>
      </c>
      <c r="C2636" s="173">
        <v>4</v>
      </c>
      <c r="D2636" s="173">
        <v>20</v>
      </c>
      <c r="E2636" s="174">
        <v>12</v>
      </c>
      <c r="F2636" s="3">
        <f t="shared" si="247"/>
        <v>68</v>
      </c>
      <c r="G2636" s="3">
        <f t="shared" si="243"/>
        <v>68.539999999999992</v>
      </c>
      <c r="H2636" s="3">
        <f t="shared" si="244"/>
        <v>82.94</v>
      </c>
      <c r="I2636" s="3">
        <f t="shared" si="245"/>
        <v>66.740000000000009</v>
      </c>
      <c r="J2636" s="3">
        <f t="shared" si="246"/>
        <v>59</v>
      </c>
      <c r="K2636" s="191">
        <v>20</v>
      </c>
      <c r="L2636" s="3">
        <v>20.3</v>
      </c>
      <c r="M2636" s="191">
        <v>28.3</v>
      </c>
      <c r="N2636" s="191">
        <v>19.3</v>
      </c>
      <c r="O2636" s="191">
        <v>15</v>
      </c>
    </row>
    <row r="2637" spans="2:15" ht="17.25" x14ac:dyDescent="0.35">
      <c r="B2637" s="172">
        <f t="shared" si="248"/>
        <v>2629</v>
      </c>
      <c r="C2637" s="173">
        <v>4</v>
      </c>
      <c r="D2637" s="173">
        <v>20</v>
      </c>
      <c r="E2637" s="174">
        <v>13</v>
      </c>
      <c r="F2637" s="3">
        <f t="shared" si="247"/>
        <v>71.599999999999994</v>
      </c>
      <c r="G2637" s="3">
        <f t="shared" si="243"/>
        <v>71.960000000000008</v>
      </c>
      <c r="H2637" s="3">
        <f t="shared" si="244"/>
        <v>84.02</v>
      </c>
      <c r="I2637" s="3">
        <f t="shared" si="245"/>
        <v>66.02</v>
      </c>
      <c r="J2637" s="3">
        <f t="shared" si="246"/>
        <v>62.06</v>
      </c>
      <c r="K2637" s="191">
        <v>22</v>
      </c>
      <c r="L2637" s="3">
        <v>22.2</v>
      </c>
      <c r="M2637" s="191">
        <v>28.9</v>
      </c>
      <c r="N2637" s="191">
        <v>18.899999999999999</v>
      </c>
      <c r="O2637" s="191">
        <v>16.7</v>
      </c>
    </row>
    <row r="2638" spans="2:15" ht="17.25" x14ac:dyDescent="0.35">
      <c r="B2638" s="172">
        <f t="shared" si="248"/>
        <v>2630</v>
      </c>
      <c r="C2638" s="173">
        <v>4</v>
      </c>
      <c r="D2638" s="173">
        <v>20</v>
      </c>
      <c r="E2638" s="174">
        <v>14</v>
      </c>
      <c r="F2638" s="3">
        <f t="shared" si="247"/>
        <v>69.800000000000011</v>
      </c>
      <c r="G2638" s="3">
        <f t="shared" si="243"/>
        <v>70.16</v>
      </c>
      <c r="H2638" s="3">
        <f t="shared" si="244"/>
        <v>84.02</v>
      </c>
      <c r="I2638" s="3">
        <f t="shared" si="245"/>
        <v>64.039999999999992</v>
      </c>
      <c r="J2638" s="3">
        <f t="shared" si="246"/>
        <v>62.96</v>
      </c>
      <c r="K2638" s="191">
        <v>21</v>
      </c>
      <c r="L2638" s="3">
        <v>21.2</v>
      </c>
      <c r="M2638" s="191">
        <v>28.9</v>
      </c>
      <c r="N2638" s="191">
        <v>17.8</v>
      </c>
      <c r="O2638" s="191">
        <v>17.2</v>
      </c>
    </row>
    <row r="2639" spans="2:15" ht="17.25" x14ac:dyDescent="0.35">
      <c r="B2639" s="172">
        <f t="shared" si="248"/>
        <v>2631</v>
      </c>
      <c r="C2639" s="173">
        <v>4</v>
      </c>
      <c r="D2639" s="173">
        <v>20</v>
      </c>
      <c r="E2639" s="174">
        <v>15</v>
      </c>
      <c r="F2639" s="3">
        <f t="shared" si="247"/>
        <v>68</v>
      </c>
      <c r="G2639" s="3">
        <f t="shared" si="243"/>
        <v>68.180000000000007</v>
      </c>
      <c r="H2639" s="3">
        <f t="shared" si="244"/>
        <v>86</v>
      </c>
      <c r="I2639" s="3">
        <f t="shared" si="245"/>
        <v>62.06</v>
      </c>
      <c r="J2639" s="3">
        <f t="shared" si="246"/>
        <v>64.94</v>
      </c>
      <c r="K2639" s="191">
        <v>20</v>
      </c>
      <c r="L2639" s="3">
        <v>20.100000000000001</v>
      </c>
      <c r="M2639" s="191">
        <v>30</v>
      </c>
      <c r="N2639" s="191">
        <v>16.7</v>
      </c>
      <c r="O2639" s="191">
        <v>18.3</v>
      </c>
    </row>
    <row r="2640" spans="2:15" ht="17.25" x14ac:dyDescent="0.35">
      <c r="B2640" s="172">
        <f t="shared" si="248"/>
        <v>2632</v>
      </c>
      <c r="C2640" s="173">
        <v>4</v>
      </c>
      <c r="D2640" s="173">
        <v>20</v>
      </c>
      <c r="E2640" s="174">
        <v>16</v>
      </c>
      <c r="F2640" s="3">
        <f t="shared" si="247"/>
        <v>68</v>
      </c>
      <c r="G2640" s="3">
        <f t="shared" si="243"/>
        <v>69.800000000000011</v>
      </c>
      <c r="H2640" s="3">
        <f t="shared" si="244"/>
        <v>87.080000000000013</v>
      </c>
      <c r="I2640" s="3">
        <f t="shared" si="245"/>
        <v>60.08</v>
      </c>
      <c r="J2640" s="3">
        <f t="shared" si="246"/>
        <v>64.94</v>
      </c>
      <c r="K2640" s="191">
        <v>20</v>
      </c>
      <c r="L2640" s="3">
        <v>21</v>
      </c>
      <c r="M2640" s="191">
        <v>30.6</v>
      </c>
      <c r="N2640" s="191">
        <v>15.6</v>
      </c>
      <c r="O2640" s="191">
        <v>18.3</v>
      </c>
    </row>
    <row r="2641" spans="2:15" ht="17.25" x14ac:dyDescent="0.35">
      <c r="B2641" s="172">
        <f t="shared" si="248"/>
        <v>2633</v>
      </c>
      <c r="C2641" s="173">
        <v>4</v>
      </c>
      <c r="D2641" s="173">
        <v>20</v>
      </c>
      <c r="E2641" s="174">
        <v>17</v>
      </c>
      <c r="F2641" s="3">
        <f t="shared" si="247"/>
        <v>66.2</v>
      </c>
      <c r="G2641" s="3">
        <f t="shared" si="243"/>
        <v>69.98</v>
      </c>
      <c r="H2641" s="3">
        <f t="shared" si="244"/>
        <v>86</v>
      </c>
      <c r="I2641" s="3">
        <f t="shared" si="245"/>
        <v>56.3</v>
      </c>
      <c r="J2641" s="3">
        <f t="shared" si="246"/>
        <v>64.94</v>
      </c>
      <c r="K2641" s="191">
        <v>19</v>
      </c>
      <c r="L2641" s="3">
        <v>21.1</v>
      </c>
      <c r="M2641" s="191">
        <v>30</v>
      </c>
      <c r="N2641" s="191">
        <v>13.5</v>
      </c>
      <c r="O2641" s="191">
        <v>18.3</v>
      </c>
    </row>
    <row r="2642" spans="2:15" ht="17.25" x14ac:dyDescent="0.35">
      <c r="B2642" s="172">
        <f t="shared" si="248"/>
        <v>2634</v>
      </c>
      <c r="C2642" s="173">
        <v>4</v>
      </c>
      <c r="D2642" s="173">
        <v>20</v>
      </c>
      <c r="E2642" s="174">
        <v>18</v>
      </c>
      <c r="F2642" s="3">
        <f t="shared" si="247"/>
        <v>62.6</v>
      </c>
      <c r="G2642" s="3">
        <f t="shared" si="243"/>
        <v>66.56</v>
      </c>
      <c r="H2642" s="3">
        <f t="shared" si="244"/>
        <v>84.92</v>
      </c>
      <c r="I2642" s="3">
        <f t="shared" si="245"/>
        <v>52.7</v>
      </c>
      <c r="J2642" s="3">
        <f t="shared" si="246"/>
        <v>64.94</v>
      </c>
      <c r="K2642" s="191">
        <v>17</v>
      </c>
      <c r="L2642" s="3">
        <v>19.2</v>
      </c>
      <c r="M2642" s="191">
        <v>29.4</v>
      </c>
      <c r="N2642" s="191">
        <v>11.5</v>
      </c>
      <c r="O2642" s="191">
        <v>18.3</v>
      </c>
    </row>
    <row r="2643" spans="2:15" ht="17.25" x14ac:dyDescent="0.35">
      <c r="B2643" s="172">
        <f t="shared" si="248"/>
        <v>2635</v>
      </c>
      <c r="C2643" s="173">
        <v>4</v>
      </c>
      <c r="D2643" s="173">
        <v>20</v>
      </c>
      <c r="E2643" s="174">
        <v>19</v>
      </c>
      <c r="F2643" s="3">
        <f t="shared" si="247"/>
        <v>62.6</v>
      </c>
      <c r="G2643" s="3">
        <f t="shared" si="243"/>
        <v>61.34</v>
      </c>
      <c r="H2643" s="3">
        <f t="shared" si="244"/>
        <v>80.960000000000008</v>
      </c>
      <c r="I2643" s="3">
        <f t="shared" si="245"/>
        <v>48.92</v>
      </c>
      <c r="J2643" s="3">
        <f t="shared" si="246"/>
        <v>64.039999999999992</v>
      </c>
      <c r="K2643" s="191">
        <v>17</v>
      </c>
      <c r="L2643" s="3">
        <v>16.3</v>
      </c>
      <c r="M2643" s="191">
        <v>27.2</v>
      </c>
      <c r="N2643" s="191">
        <v>9.4</v>
      </c>
      <c r="O2643" s="191">
        <v>17.8</v>
      </c>
    </row>
    <row r="2644" spans="2:15" ht="17.25" x14ac:dyDescent="0.35">
      <c r="B2644" s="172">
        <f t="shared" si="248"/>
        <v>2636</v>
      </c>
      <c r="C2644" s="173">
        <v>4</v>
      </c>
      <c r="D2644" s="173">
        <v>20</v>
      </c>
      <c r="E2644" s="174">
        <v>20</v>
      </c>
      <c r="F2644" s="3">
        <f t="shared" si="247"/>
        <v>59</v>
      </c>
      <c r="G2644" s="3">
        <f t="shared" si="243"/>
        <v>59.72</v>
      </c>
      <c r="H2644" s="3">
        <f t="shared" si="244"/>
        <v>75.92</v>
      </c>
      <c r="I2644" s="3">
        <f t="shared" si="245"/>
        <v>46.58</v>
      </c>
      <c r="J2644" s="3">
        <f t="shared" si="246"/>
        <v>60.08</v>
      </c>
      <c r="K2644" s="191">
        <v>15</v>
      </c>
      <c r="L2644" s="3">
        <v>15.4</v>
      </c>
      <c r="M2644" s="191">
        <v>24.4</v>
      </c>
      <c r="N2644" s="191">
        <v>8.1</v>
      </c>
      <c r="O2644" s="191">
        <v>15.6</v>
      </c>
    </row>
    <row r="2645" spans="2:15" ht="17.25" x14ac:dyDescent="0.35">
      <c r="B2645" s="172">
        <f t="shared" si="248"/>
        <v>2637</v>
      </c>
      <c r="C2645" s="173">
        <v>4</v>
      </c>
      <c r="D2645" s="173">
        <v>20</v>
      </c>
      <c r="E2645" s="174">
        <v>21</v>
      </c>
      <c r="F2645" s="3">
        <f t="shared" si="247"/>
        <v>57.2</v>
      </c>
      <c r="G2645" s="3">
        <f t="shared" si="243"/>
        <v>56.3</v>
      </c>
      <c r="H2645" s="3">
        <f t="shared" si="244"/>
        <v>71.960000000000008</v>
      </c>
      <c r="I2645" s="3">
        <f t="shared" si="245"/>
        <v>44.42</v>
      </c>
      <c r="J2645" s="3">
        <f t="shared" si="246"/>
        <v>57.019999999999996</v>
      </c>
      <c r="K2645" s="191">
        <v>14</v>
      </c>
      <c r="L2645" s="3">
        <v>13.5</v>
      </c>
      <c r="M2645" s="191">
        <v>22.2</v>
      </c>
      <c r="N2645" s="191">
        <v>6.9</v>
      </c>
      <c r="O2645" s="191">
        <v>13.9</v>
      </c>
    </row>
    <row r="2646" spans="2:15" ht="17.25" x14ac:dyDescent="0.35">
      <c r="B2646" s="172">
        <f t="shared" si="248"/>
        <v>2638</v>
      </c>
      <c r="C2646" s="173">
        <v>4</v>
      </c>
      <c r="D2646" s="173">
        <v>20</v>
      </c>
      <c r="E2646" s="174">
        <v>22</v>
      </c>
      <c r="F2646" s="3">
        <f t="shared" si="247"/>
        <v>57.2</v>
      </c>
      <c r="G2646" s="3">
        <f t="shared" si="243"/>
        <v>54.68</v>
      </c>
      <c r="H2646" s="3">
        <f t="shared" si="244"/>
        <v>71.06</v>
      </c>
      <c r="I2646" s="3">
        <f t="shared" si="245"/>
        <v>42.08</v>
      </c>
      <c r="J2646" s="3">
        <f t="shared" si="246"/>
        <v>57.019999999999996</v>
      </c>
      <c r="K2646" s="191">
        <v>14</v>
      </c>
      <c r="L2646" s="3">
        <v>12.6</v>
      </c>
      <c r="M2646" s="191">
        <v>21.7</v>
      </c>
      <c r="N2646" s="191">
        <v>5.6</v>
      </c>
      <c r="O2646" s="191">
        <v>13.9</v>
      </c>
    </row>
    <row r="2647" spans="2:15" ht="17.25" x14ac:dyDescent="0.35">
      <c r="B2647" s="172">
        <f t="shared" si="248"/>
        <v>2639</v>
      </c>
      <c r="C2647" s="173">
        <v>4</v>
      </c>
      <c r="D2647" s="173">
        <v>20</v>
      </c>
      <c r="E2647" s="174">
        <v>23</v>
      </c>
      <c r="F2647" s="3">
        <f t="shared" si="247"/>
        <v>55.400000000000006</v>
      </c>
      <c r="G2647" s="3">
        <f t="shared" si="243"/>
        <v>49.46</v>
      </c>
      <c r="H2647" s="3">
        <f t="shared" si="244"/>
        <v>66.92</v>
      </c>
      <c r="I2647" s="3">
        <f t="shared" si="245"/>
        <v>41.36</v>
      </c>
      <c r="J2647" s="3">
        <f t="shared" si="246"/>
        <v>55.94</v>
      </c>
      <c r="K2647" s="191">
        <v>13</v>
      </c>
      <c r="L2647" s="3">
        <v>9.6999999999999993</v>
      </c>
      <c r="M2647" s="191">
        <v>19.399999999999999</v>
      </c>
      <c r="N2647" s="191">
        <v>5.2</v>
      </c>
      <c r="O2647" s="191">
        <v>13.3</v>
      </c>
    </row>
    <row r="2648" spans="2:15" ht="17.25" x14ac:dyDescent="0.35">
      <c r="B2648" s="172">
        <f t="shared" si="248"/>
        <v>2640</v>
      </c>
      <c r="C2648" s="173">
        <v>4</v>
      </c>
      <c r="D2648" s="173">
        <v>20</v>
      </c>
      <c r="E2648" s="174">
        <v>24</v>
      </c>
      <c r="F2648" s="3">
        <f t="shared" si="247"/>
        <v>50</v>
      </c>
      <c r="G2648" s="3">
        <f t="shared" si="243"/>
        <v>49.64</v>
      </c>
      <c r="H2648" s="3">
        <f t="shared" si="244"/>
        <v>66.92</v>
      </c>
      <c r="I2648" s="3">
        <f t="shared" si="245"/>
        <v>40.64</v>
      </c>
      <c r="J2648" s="3">
        <f t="shared" si="246"/>
        <v>55.94</v>
      </c>
      <c r="K2648" s="191">
        <v>10</v>
      </c>
      <c r="L2648" s="3">
        <v>9.8000000000000007</v>
      </c>
      <c r="M2648" s="191">
        <v>19.399999999999999</v>
      </c>
      <c r="N2648" s="191">
        <v>4.8</v>
      </c>
      <c r="O2648" s="191">
        <v>13.3</v>
      </c>
    </row>
    <row r="2649" spans="2:15" ht="17.25" x14ac:dyDescent="0.35">
      <c r="B2649" s="172">
        <f t="shared" si="248"/>
        <v>2641</v>
      </c>
      <c r="C2649" s="173">
        <v>4</v>
      </c>
      <c r="D2649" s="173">
        <v>21</v>
      </c>
      <c r="E2649" s="174">
        <v>1</v>
      </c>
      <c r="F2649" s="3">
        <f t="shared" si="247"/>
        <v>50</v>
      </c>
      <c r="G2649" s="3">
        <f t="shared" ref="G2649:G2712" si="249">(9/5)*L2649+32</f>
        <v>46.22</v>
      </c>
      <c r="H2649" s="3">
        <f t="shared" ref="H2649:H2712" si="250">(9/5)*M2649+32</f>
        <v>64.94</v>
      </c>
      <c r="I2649" s="3">
        <f t="shared" ref="I2649:I2712" si="251">(9/5)*N2649+32</f>
        <v>39.92</v>
      </c>
      <c r="J2649" s="3">
        <f t="shared" ref="J2649:J2712" si="252">(9/5)*O2649+32</f>
        <v>55.94</v>
      </c>
      <c r="K2649" s="191">
        <v>10</v>
      </c>
      <c r="L2649" s="3">
        <v>7.9</v>
      </c>
      <c r="M2649" s="191">
        <v>18.3</v>
      </c>
      <c r="N2649" s="191">
        <v>4.4000000000000004</v>
      </c>
      <c r="O2649" s="191">
        <v>13.3</v>
      </c>
    </row>
    <row r="2650" spans="2:15" ht="17.25" x14ac:dyDescent="0.35">
      <c r="B2650" s="172">
        <f t="shared" si="248"/>
        <v>2642</v>
      </c>
      <c r="C2650" s="173">
        <v>4</v>
      </c>
      <c r="D2650" s="173">
        <v>21</v>
      </c>
      <c r="E2650" s="174">
        <v>2</v>
      </c>
      <c r="F2650" s="3">
        <f t="shared" si="247"/>
        <v>48.2</v>
      </c>
      <c r="G2650" s="3">
        <f t="shared" si="249"/>
        <v>46.58</v>
      </c>
      <c r="H2650" s="3">
        <f t="shared" si="250"/>
        <v>64.039999999999992</v>
      </c>
      <c r="I2650" s="3">
        <f t="shared" si="251"/>
        <v>39.92</v>
      </c>
      <c r="J2650" s="3">
        <f t="shared" si="252"/>
        <v>55.040000000000006</v>
      </c>
      <c r="K2650" s="191">
        <v>9</v>
      </c>
      <c r="L2650" s="3">
        <v>8.1</v>
      </c>
      <c r="M2650" s="191">
        <v>17.8</v>
      </c>
      <c r="N2650" s="191">
        <v>4.4000000000000004</v>
      </c>
      <c r="O2650" s="191">
        <v>12.8</v>
      </c>
    </row>
    <row r="2651" spans="2:15" ht="17.25" x14ac:dyDescent="0.35">
      <c r="B2651" s="172">
        <f t="shared" si="248"/>
        <v>2643</v>
      </c>
      <c r="C2651" s="173">
        <v>4</v>
      </c>
      <c r="D2651" s="173">
        <v>21</v>
      </c>
      <c r="E2651" s="174">
        <v>3</v>
      </c>
      <c r="F2651" s="3">
        <f t="shared" si="247"/>
        <v>46.4</v>
      </c>
      <c r="G2651" s="3">
        <f t="shared" si="249"/>
        <v>46.76</v>
      </c>
      <c r="H2651" s="3">
        <f t="shared" si="250"/>
        <v>62.96</v>
      </c>
      <c r="I2651" s="3">
        <f t="shared" si="251"/>
        <v>39.92</v>
      </c>
      <c r="J2651" s="3">
        <f t="shared" si="252"/>
        <v>53.06</v>
      </c>
      <c r="K2651" s="191">
        <v>8</v>
      </c>
      <c r="L2651" s="3">
        <v>8.1999999999999993</v>
      </c>
      <c r="M2651" s="191">
        <v>17.2</v>
      </c>
      <c r="N2651" s="191">
        <v>4.4000000000000004</v>
      </c>
      <c r="O2651" s="191">
        <v>11.7</v>
      </c>
    </row>
    <row r="2652" spans="2:15" ht="17.25" x14ac:dyDescent="0.35">
      <c r="B2652" s="172">
        <f t="shared" si="248"/>
        <v>2644</v>
      </c>
      <c r="C2652" s="173">
        <v>4</v>
      </c>
      <c r="D2652" s="173">
        <v>21</v>
      </c>
      <c r="E2652" s="174">
        <v>4</v>
      </c>
      <c r="F2652" s="3">
        <f t="shared" si="247"/>
        <v>46.4</v>
      </c>
      <c r="G2652" s="3">
        <f t="shared" si="249"/>
        <v>48.74</v>
      </c>
      <c r="H2652" s="3">
        <f t="shared" si="250"/>
        <v>60.08</v>
      </c>
      <c r="I2652" s="3">
        <f t="shared" si="251"/>
        <v>39.92</v>
      </c>
      <c r="J2652" s="3">
        <f t="shared" si="252"/>
        <v>50</v>
      </c>
      <c r="K2652" s="191">
        <v>8</v>
      </c>
      <c r="L2652" s="3">
        <v>9.3000000000000007</v>
      </c>
      <c r="M2652" s="191">
        <v>15.6</v>
      </c>
      <c r="N2652" s="191">
        <v>4.4000000000000004</v>
      </c>
      <c r="O2652" s="191">
        <v>10</v>
      </c>
    </row>
    <row r="2653" spans="2:15" ht="17.25" x14ac:dyDescent="0.35">
      <c r="B2653" s="172">
        <f t="shared" si="248"/>
        <v>2645</v>
      </c>
      <c r="C2653" s="173">
        <v>4</v>
      </c>
      <c r="D2653" s="173">
        <v>21</v>
      </c>
      <c r="E2653" s="174">
        <v>5</v>
      </c>
      <c r="F2653" s="3">
        <f t="shared" si="247"/>
        <v>42.8</v>
      </c>
      <c r="G2653" s="3">
        <f t="shared" si="249"/>
        <v>47.120000000000005</v>
      </c>
      <c r="H2653" s="3">
        <f t="shared" si="250"/>
        <v>60.08</v>
      </c>
      <c r="I2653" s="3">
        <f t="shared" si="251"/>
        <v>39.200000000000003</v>
      </c>
      <c r="J2653" s="3">
        <f t="shared" si="252"/>
        <v>51.08</v>
      </c>
      <c r="K2653" s="191">
        <v>6</v>
      </c>
      <c r="L2653" s="3">
        <v>8.4</v>
      </c>
      <c r="M2653" s="191">
        <v>15.6</v>
      </c>
      <c r="N2653" s="191">
        <v>4</v>
      </c>
      <c r="O2653" s="191">
        <v>10.6</v>
      </c>
    </row>
    <row r="2654" spans="2:15" ht="17.25" x14ac:dyDescent="0.35">
      <c r="B2654" s="172">
        <f t="shared" si="248"/>
        <v>2646</v>
      </c>
      <c r="C2654" s="173">
        <v>4</v>
      </c>
      <c r="D2654" s="173">
        <v>21</v>
      </c>
      <c r="E2654" s="174">
        <v>6</v>
      </c>
      <c r="F2654" s="3">
        <f t="shared" si="247"/>
        <v>41</v>
      </c>
      <c r="G2654" s="3">
        <f t="shared" si="249"/>
        <v>49.1</v>
      </c>
      <c r="H2654" s="3">
        <f t="shared" si="250"/>
        <v>60.980000000000004</v>
      </c>
      <c r="I2654" s="3">
        <f t="shared" si="251"/>
        <v>38.659999999999997</v>
      </c>
      <c r="J2654" s="3">
        <f t="shared" si="252"/>
        <v>50</v>
      </c>
      <c r="K2654" s="191">
        <v>5</v>
      </c>
      <c r="L2654" s="3">
        <v>9.5</v>
      </c>
      <c r="M2654" s="191">
        <v>16.100000000000001</v>
      </c>
      <c r="N2654" s="191">
        <v>3.7</v>
      </c>
      <c r="O2654" s="191">
        <v>10</v>
      </c>
    </row>
    <row r="2655" spans="2:15" ht="17.25" x14ac:dyDescent="0.35">
      <c r="B2655" s="172">
        <f t="shared" si="248"/>
        <v>2647</v>
      </c>
      <c r="C2655" s="173">
        <v>4</v>
      </c>
      <c r="D2655" s="173">
        <v>21</v>
      </c>
      <c r="E2655" s="174">
        <v>7</v>
      </c>
      <c r="F2655" s="3">
        <f t="shared" si="247"/>
        <v>48.2</v>
      </c>
      <c r="G2655" s="3">
        <f t="shared" si="249"/>
        <v>52.879999999999995</v>
      </c>
      <c r="H2655" s="3">
        <f t="shared" si="250"/>
        <v>69.98</v>
      </c>
      <c r="I2655" s="3">
        <f t="shared" si="251"/>
        <v>37.94</v>
      </c>
      <c r="J2655" s="3">
        <f t="shared" si="252"/>
        <v>51.08</v>
      </c>
      <c r="K2655" s="191">
        <v>9</v>
      </c>
      <c r="L2655" s="3">
        <v>11.6</v>
      </c>
      <c r="M2655" s="191">
        <v>21.1</v>
      </c>
      <c r="N2655" s="191">
        <v>3.3</v>
      </c>
      <c r="O2655" s="191">
        <v>10.6</v>
      </c>
    </row>
    <row r="2656" spans="2:15" ht="17.25" x14ac:dyDescent="0.35">
      <c r="B2656" s="172">
        <f t="shared" si="248"/>
        <v>2648</v>
      </c>
      <c r="C2656" s="173">
        <v>4</v>
      </c>
      <c r="D2656" s="173">
        <v>21</v>
      </c>
      <c r="E2656" s="174">
        <v>8</v>
      </c>
      <c r="F2656" s="3">
        <f t="shared" si="247"/>
        <v>51.8</v>
      </c>
      <c r="G2656" s="3">
        <f t="shared" si="249"/>
        <v>54.86</v>
      </c>
      <c r="H2656" s="3">
        <f t="shared" si="250"/>
        <v>75.92</v>
      </c>
      <c r="I2656" s="3">
        <f t="shared" si="251"/>
        <v>39.56</v>
      </c>
      <c r="J2656" s="3">
        <f t="shared" si="252"/>
        <v>53.96</v>
      </c>
      <c r="K2656" s="191">
        <v>11</v>
      </c>
      <c r="L2656" s="3">
        <v>12.7</v>
      </c>
      <c r="M2656" s="191">
        <v>24.4</v>
      </c>
      <c r="N2656" s="191">
        <v>4.2</v>
      </c>
      <c r="O2656" s="191">
        <v>12.2</v>
      </c>
    </row>
    <row r="2657" spans="2:15" ht="17.25" x14ac:dyDescent="0.35">
      <c r="B2657" s="172">
        <f t="shared" si="248"/>
        <v>2649</v>
      </c>
      <c r="C2657" s="173">
        <v>4</v>
      </c>
      <c r="D2657" s="173">
        <v>21</v>
      </c>
      <c r="E2657" s="174">
        <v>9</v>
      </c>
      <c r="F2657" s="3">
        <f t="shared" si="247"/>
        <v>53.6</v>
      </c>
      <c r="G2657" s="3">
        <f t="shared" si="249"/>
        <v>56.84</v>
      </c>
      <c r="H2657" s="3">
        <f t="shared" si="250"/>
        <v>80.06</v>
      </c>
      <c r="I2657" s="3">
        <f t="shared" si="251"/>
        <v>41.36</v>
      </c>
      <c r="J2657" s="3">
        <f t="shared" si="252"/>
        <v>59</v>
      </c>
      <c r="K2657" s="191">
        <v>12</v>
      </c>
      <c r="L2657" s="3">
        <v>13.8</v>
      </c>
      <c r="M2657" s="191">
        <v>26.7</v>
      </c>
      <c r="N2657" s="191">
        <v>5.2</v>
      </c>
      <c r="O2657" s="191">
        <v>15</v>
      </c>
    </row>
    <row r="2658" spans="2:15" ht="17.25" x14ac:dyDescent="0.35">
      <c r="B2658" s="172">
        <f t="shared" si="248"/>
        <v>2650</v>
      </c>
      <c r="C2658" s="173">
        <v>4</v>
      </c>
      <c r="D2658" s="173">
        <v>21</v>
      </c>
      <c r="E2658" s="174">
        <v>10</v>
      </c>
      <c r="F2658" s="3">
        <f t="shared" si="247"/>
        <v>53.6</v>
      </c>
      <c r="G2658" s="3">
        <f t="shared" si="249"/>
        <v>53.42</v>
      </c>
      <c r="H2658" s="3">
        <f t="shared" si="250"/>
        <v>82.94</v>
      </c>
      <c r="I2658" s="3">
        <f t="shared" si="251"/>
        <v>42.980000000000004</v>
      </c>
      <c r="J2658" s="3">
        <f t="shared" si="252"/>
        <v>62.96</v>
      </c>
      <c r="K2658" s="191">
        <v>12</v>
      </c>
      <c r="L2658" s="3">
        <v>11.9</v>
      </c>
      <c r="M2658" s="191">
        <v>28.3</v>
      </c>
      <c r="N2658" s="191">
        <v>6.1</v>
      </c>
      <c r="O2658" s="191">
        <v>17.2</v>
      </c>
    </row>
    <row r="2659" spans="2:15" ht="17.25" x14ac:dyDescent="0.35">
      <c r="B2659" s="172">
        <f t="shared" si="248"/>
        <v>2651</v>
      </c>
      <c r="C2659" s="173">
        <v>4</v>
      </c>
      <c r="D2659" s="173">
        <v>21</v>
      </c>
      <c r="E2659" s="174">
        <v>11</v>
      </c>
      <c r="F2659" s="3">
        <f t="shared" si="247"/>
        <v>57.2</v>
      </c>
      <c r="G2659" s="3">
        <f t="shared" si="249"/>
        <v>57.2</v>
      </c>
      <c r="H2659" s="3">
        <f t="shared" si="250"/>
        <v>86</v>
      </c>
      <c r="I2659" s="3">
        <f t="shared" si="251"/>
        <v>43.7</v>
      </c>
      <c r="J2659" s="3">
        <f t="shared" si="252"/>
        <v>64.039999999999992</v>
      </c>
      <c r="K2659" s="191">
        <v>14</v>
      </c>
      <c r="L2659" s="3">
        <v>14</v>
      </c>
      <c r="M2659" s="191">
        <v>30</v>
      </c>
      <c r="N2659" s="191">
        <v>6.5</v>
      </c>
      <c r="O2659" s="191">
        <v>17.8</v>
      </c>
    </row>
    <row r="2660" spans="2:15" ht="17.25" x14ac:dyDescent="0.35">
      <c r="B2660" s="172">
        <f t="shared" si="248"/>
        <v>2652</v>
      </c>
      <c r="C2660" s="173">
        <v>4</v>
      </c>
      <c r="D2660" s="173">
        <v>21</v>
      </c>
      <c r="E2660" s="174">
        <v>12</v>
      </c>
      <c r="F2660" s="3">
        <f t="shared" si="247"/>
        <v>57.2</v>
      </c>
      <c r="G2660" s="3">
        <f t="shared" si="249"/>
        <v>57.2</v>
      </c>
      <c r="H2660" s="3">
        <f t="shared" si="250"/>
        <v>89.06</v>
      </c>
      <c r="I2660" s="3">
        <f t="shared" si="251"/>
        <v>44.24</v>
      </c>
      <c r="J2660" s="3">
        <f t="shared" si="252"/>
        <v>66.02</v>
      </c>
      <c r="K2660" s="191">
        <v>14</v>
      </c>
      <c r="L2660" s="3">
        <v>14</v>
      </c>
      <c r="M2660" s="191">
        <v>31.7</v>
      </c>
      <c r="N2660" s="191">
        <v>6.8</v>
      </c>
      <c r="O2660" s="191">
        <v>18.899999999999999</v>
      </c>
    </row>
    <row r="2661" spans="2:15" ht="17.25" x14ac:dyDescent="0.35">
      <c r="B2661" s="172">
        <f t="shared" si="248"/>
        <v>2653</v>
      </c>
      <c r="C2661" s="173">
        <v>4</v>
      </c>
      <c r="D2661" s="173">
        <v>21</v>
      </c>
      <c r="E2661" s="174">
        <v>13</v>
      </c>
      <c r="F2661" s="3">
        <f t="shared" si="247"/>
        <v>60.8</v>
      </c>
      <c r="G2661" s="3">
        <f t="shared" si="249"/>
        <v>57.2</v>
      </c>
      <c r="H2661" s="3">
        <f t="shared" si="250"/>
        <v>89.960000000000008</v>
      </c>
      <c r="I2661" s="3">
        <f t="shared" si="251"/>
        <v>44.96</v>
      </c>
      <c r="J2661" s="3">
        <f t="shared" si="252"/>
        <v>69.080000000000013</v>
      </c>
      <c r="K2661" s="191">
        <v>16</v>
      </c>
      <c r="L2661" s="3">
        <v>14</v>
      </c>
      <c r="M2661" s="191">
        <v>32.200000000000003</v>
      </c>
      <c r="N2661" s="191">
        <v>7.2</v>
      </c>
      <c r="O2661" s="191">
        <v>20.6</v>
      </c>
    </row>
    <row r="2662" spans="2:15" ht="17.25" x14ac:dyDescent="0.35">
      <c r="B2662" s="172">
        <f t="shared" si="248"/>
        <v>2654</v>
      </c>
      <c r="C2662" s="173">
        <v>4</v>
      </c>
      <c r="D2662" s="173">
        <v>21</v>
      </c>
      <c r="E2662" s="174">
        <v>14</v>
      </c>
      <c r="F2662" s="3">
        <f t="shared" si="247"/>
        <v>59</v>
      </c>
      <c r="G2662" s="3">
        <f t="shared" si="249"/>
        <v>58.64</v>
      </c>
      <c r="H2662" s="3">
        <f t="shared" si="250"/>
        <v>89.960000000000008</v>
      </c>
      <c r="I2662" s="3">
        <f t="shared" si="251"/>
        <v>44.6</v>
      </c>
      <c r="J2662" s="3">
        <f t="shared" si="252"/>
        <v>69.98</v>
      </c>
      <c r="K2662" s="191">
        <v>15</v>
      </c>
      <c r="L2662" s="3">
        <v>14.8</v>
      </c>
      <c r="M2662" s="191">
        <v>32.200000000000003</v>
      </c>
      <c r="N2662" s="191">
        <v>7</v>
      </c>
      <c r="O2662" s="191">
        <v>21.1</v>
      </c>
    </row>
    <row r="2663" spans="2:15" ht="17.25" x14ac:dyDescent="0.35">
      <c r="B2663" s="172">
        <f t="shared" si="248"/>
        <v>2655</v>
      </c>
      <c r="C2663" s="173">
        <v>4</v>
      </c>
      <c r="D2663" s="173">
        <v>21</v>
      </c>
      <c r="E2663" s="174">
        <v>15</v>
      </c>
      <c r="F2663" s="3">
        <f t="shared" si="247"/>
        <v>57.2</v>
      </c>
      <c r="G2663" s="3">
        <f t="shared" si="249"/>
        <v>58.82</v>
      </c>
      <c r="H2663" s="3">
        <f t="shared" si="250"/>
        <v>91.94</v>
      </c>
      <c r="I2663" s="3">
        <f t="shared" si="251"/>
        <v>44.42</v>
      </c>
      <c r="J2663" s="3">
        <f t="shared" si="252"/>
        <v>69.98</v>
      </c>
      <c r="K2663" s="191">
        <v>14</v>
      </c>
      <c r="L2663" s="3">
        <v>14.9</v>
      </c>
      <c r="M2663" s="191">
        <v>33.299999999999997</v>
      </c>
      <c r="N2663" s="191">
        <v>6.9</v>
      </c>
      <c r="O2663" s="191">
        <v>21.1</v>
      </c>
    </row>
    <row r="2664" spans="2:15" ht="17.25" x14ac:dyDescent="0.35">
      <c r="B2664" s="172">
        <f t="shared" si="248"/>
        <v>2656</v>
      </c>
      <c r="C2664" s="173">
        <v>4</v>
      </c>
      <c r="D2664" s="173">
        <v>21</v>
      </c>
      <c r="E2664" s="174">
        <v>16</v>
      </c>
      <c r="F2664" s="3">
        <f t="shared" si="247"/>
        <v>55.400000000000006</v>
      </c>
      <c r="G2664" s="3">
        <f t="shared" si="249"/>
        <v>58.82</v>
      </c>
      <c r="H2664" s="3">
        <f t="shared" si="250"/>
        <v>91.94</v>
      </c>
      <c r="I2664" s="3">
        <f t="shared" si="251"/>
        <v>44.06</v>
      </c>
      <c r="J2664" s="3">
        <f t="shared" si="252"/>
        <v>71.06</v>
      </c>
      <c r="K2664" s="191">
        <v>13</v>
      </c>
      <c r="L2664" s="3">
        <v>14.9</v>
      </c>
      <c r="M2664" s="191">
        <v>33.299999999999997</v>
      </c>
      <c r="N2664" s="191">
        <v>6.7</v>
      </c>
      <c r="O2664" s="191">
        <v>21.7</v>
      </c>
    </row>
    <row r="2665" spans="2:15" ht="17.25" x14ac:dyDescent="0.35">
      <c r="B2665" s="172">
        <f t="shared" si="248"/>
        <v>2657</v>
      </c>
      <c r="C2665" s="173">
        <v>4</v>
      </c>
      <c r="D2665" s="173">
        <v>21</v>
      </c>
      <c r="E2665" s="174">
        <v>17</v>
      </c>
      <c r="F2665" s="3">
        <f t="shared" si="247"/>
        <v>53.6</v>
      </c>
      <c r="G2665" s="3">
        <f t="shared" si="249"/>
        <v>57.56</v>
      </c>
      <c r="H2665" s="3">
        <f t="shared" si="250"/>
        <v>91.94</v>
      </c>
      <c r="I2665" s="3">
        <f t="shared" si="251"/>
        <v>41.36</v>
      </c>
      <c r="J2665" s="3">
        <f t="shared" si="252"/>
        <v>69.98</v>
      </c>
      <c r="K2665" s="191">
        <v>12</v>
      </c>
      <c r="L2665" s="3">
        <v>14.2</v>
      </c>
      <c r="M2665" s="191">
        <v>33.299999999999997</v>
      </c>
      <c r="N2665" s="191">
        <v>5.2</v>
      </c>
      <c r="O2665" s="191">
        <v>21.1</v>
      </c>
    </row>
    <row r="2666" spans="2:15" ht="17.25" x14ac:dyDescent="0.35">
      <c r="B2666" s="172">
        <f t="shared" si="248"/>
        <v>2658</v>
      </c>
      <c r="C2666" s="173">
        <v>4</v>
      </c>
      <c r="D2666" s="173">
        <v>21</v>
      </c>
      <c r="E2666" s="174">
        <v>18</v>
      </c>
      <c r="F2666" s="3">
        <f t="shared" si="247"/>
        <v>48.2</v>
      </c>
      <c r="G2666" s="3">
        <f t="shared" si="249"/>
        <v>55.400000000000006</v>
      </c>
      <c r="H2666" s="3">
        <f t="shared" si="250"/>
        <v>89.06</v>
      </c>
      <c r="I2666" s="3">
        <f t="shared" si="251"/>
        <v>38.659999999999997</v>
      </c>
      <c r="J2666" s="3">
        <f t="shared" si="252"/>
        <v>69.080000000000013</v>
      </c>
      <c r="K2666" s="191">
        <v>9</v>
      </c>
      <c r="L2666" s="3">
        <v>13</v>
      </c>
      <c r="M2666" s="191">
        <v>31.7</v>
      </c>
      <c r="N2666" s="191">
        <v>3.7</v>
      </c>
      <c r="O2666" s="191">
        <v>20.6</v>
      </c>
    </row>
    <row r="2667" spans="2:15" ht="17.25" x14ac:dyDescent="0.35">
      <c r="B2667" s="172">
        <f t="shared" si="248"/>
        <v>2659</v>
      </c>
      <c r="C2667" s="173">
        <v>4</v>
      </c>
      <c r="D2667" s="173">
        <v>21</v>
      </c>
      <c r="E2667" s="174">
        <v>19</v>
      </c>
      <c r="F2667" s="3">
        <f t="shared" si="247"/>
        <v>46.4</v>
      </c>
      <c r="G2667" s="3">
        <f t="shared" si="249"/>
        <v>51.8</v>
      </c>
      <c r="H2667" s="3">
        <f t="shared" si="250"/>
        <v>84.92</v>
      </c>
      <c r="I2667" s="3">
        <f t="shared" si="251"/>
        <v>35.96</v>
      </c>
      <c r="J2667" s="3">
        <f t="shared" si="252"/>
        <v>66.02</v>
      </c>
      <c r="K2667" s="191">
        <v>8</v>
      </c>
      <c r="L2667" s="3">
        <v>11</v>
      </c>
      <c r="M2667" s="191">
        <v>29.4</v>
      </c>
      <c r="N2667" s="191">
        <v>2.2000000000000002</v>
      </c>
      <c r="O2667" s="191">
        <v>18.899999999999999</v>
      </c>
    </row>
    <row r="2668" spans="2:15" ht="17.25" x14ac:dyDescent="0.35">
      <c r="B2668" s="172">
        <f t="shared" si="248"/>
        <v>2660</v>
      </c>
      <c r="C2668" s="173">
        <v>4</v>
      </c>
      <c r="D2668" s="173">
        <v>21</v>
      </c>
      <c r="E2668" s="174">
        <v>20</v>
      </c>
      <c r="F2668" s="3">
        <f t="shared" si="247"/>
        <v>42.8</v>
      </c>
      <c r="G2668" s="3">
        <f t="shared" si="249"/>
        <v>48.74</v>
      </c>
      <c r="H2668" s="3">
        <f t="shared" si="250"/>
        <v>82.94</v>
      </c>
      <c r="I2668" s="3">
        <f t="shared" si="251"/>
        <v>36.32</v>
      </c>
      <c r="J2668" s="3">
        <f t="shared" si="252"/>
        <v>62.06</v>
      </c>
      <c r="K2668" s="191">
        <v>6</v>
      </c>
      <c r="L2668" s="3">
        <v>9.3000000000000007</v>
      </c>
      <c r="M2668" s="191">
        <v>28.3</v>
      </c>
      <c r="N2668" s="191">
        <v>2.4</v>
      </c>
      <c r="O2668" s="191">
        <v>16.7</v>
      </c>
    </row>
    <row r="2669" spans="2:15" ht="17.25" x14ac:dyDescent="0.35">
      <c r="B2669" s="172">
        <f t="shared" si="248"/>
        <v>2661</v>
      </c>
      <c r="C2669" s="173">
        <v>4</v>
      </c>
      <c r="D2669" s="173">
        <v>21</v>
      </c>
      <c r="E2669" s="174">
        <v>21</v>
      </c>
      <c r="F2669" s="3">
        <f t="shared" si="247"/>
        <v>42.8</v>
      </c>
      <c r="G2669" s="3">
        <f t="shared" si="249"/>
        <v>45.86</v>
      </c>
      <c r="H2669" s="3">
        <f t="shared" si="250"/>
        <v>75.92</v>
      </c>
      <c r="I2669" s="3">
        <f t="shared" si="251"/>
        <v>36.68</v>
      </c>
      <c r="J2669" s="3">
        <f t="shared" si="252"/>
        <v>59</v>
      </c>
      <c r="K2669" s="191">
        <v>6</v>
      </c>
      <c r="L2669" s="3">
        <v>7.7</v>
      </c>
      <c r="M2669" s="191">
        <v>24.4</v>
      </c>
      <c r="N2669" s="191">
        <v>2.6</v>
      </c>
      <c r="O2669" s="191">
        <v>15</v>
      </c>
    </row>
    <row r="2670" spans="2:15" ht="17.25" x14ac:dyDescent="0.35">
      <c r="B2670" s="172">
        <f t="shared" si="248"/>
        <v>2662</v>
      </c>
      <c r="C2670" s="173">
        <v>4</v>
      </c>
      <c r="D2670" s="173">
        <v>21</v>
      </c>
      <c r="E2670" s="174">
        <v>22</v>
      </c>
      <c r="F2670" s="3">
        <f t="shared" si="247"/>
        <v>42.8</v>
      </c>
      <c r="G2670" s="3">
        <f t="shared" si="249"/>
        <v>43.7</v>
      </c>
      <c r="H2670" s="3">
        <f t="shared" si="250"/>
        <v>73.94</v>
      </c>
      <c r="I2670" s="3">
        <f t="shared" si="251"/>
        <v>37.04</v>
      </c>
      <c r="J2670" s="3">
        <f t="shared" si="252"/>
        <v>59</v>
      </c>
      <c r="K2670" s="191">
        <v>6</v>
      </c>
      <c r="L2670" s="3">
        <v>6.5</v>
      </c>
      <c r="M2670" s="191">
        <v>23.3</v>
      </c>
      <c r="N2670" s="191">
        <v>2.8</v>
      </c>
      <c r="O2670" s="191">
        <v>15</v>
      </c>
    </row>
    <row r="2671" spans="2:15" ht="17.25" x14ac:dyDescent="0.35">
      <c r="B2671" s="172">
        <f t="shared" si="248"/>
        <v>2663</v>
      </c>
      <c r="C2671" s="173">
        <v>4</v>
      </c>
      <c r="D2671" s="173">
        <v>21</v>
      </c>
      <c r="E2671" s="174">
        <v>23</v>
      </c>
      <c r="F2671" s="3">
        <f t="shared" si="247"/>
        <v>41</v>
      </c>
      <c r="G2671" s="3">
        <f t="shared" si="249"/>
        <v>41.54</v>
      </c>
      <c r="H2671" s="3">
        <f t="shared" si="250"/>
        <v>75.02</v>
      </c>
      <c r="I2671" s="3">
        <f t="shared" si="251"/>
        <v>37.04</v>
      </c>
      <c r="J2671" s="3">
        <f t="shared" si="252"/>
        <v>57.92</v>
      </c>
      <c r="K2671" s="191">
        <v>5</v>
      </c>
      <c r="L2671" s="3">
        <v>5.3</v>
      </c>
      <c r="M2671" s="191">
        <v>23.9</v>
      </c>
      <c r="N2671" s="191">
        <v>2.8</v>
      </c>
      <c r="O2671" s="191">
        <v>14.4</v>
      </c>
    </row>
    <row r="2672" spans="2:15" ht="17.25" x14ac:dyDescent="0.35">
      <c r="B2672" s="172">
        <f t="shared" si="248"/>
        <v>2664</v>
      </c>
      <c r="C2672" s="173">
        <v>4</v>
      </c>
      <c r="D2672" s="173">
        <v>21</v>
      </c>
      <c r="E2672" s="174">
        <v>24</v>
      </c>
      <c r="F2672" s="3">
        <f t="shared" si="247"/>
        <v>39.200000000000003</v>
      </c>
      <c r="G2672" s="3">
        <f t="shared" si="249"/>
        <v>39.56</v>
      </c>
      <c r="H2672" s="3">
        <f t="shared" si="250"/>
        <v>71.06</v>
      </c>
      <c r="I2672" s="3">
        <f t="shared" si="251"/>
        <v>37.04</v>
      </c>
      <c r="J2672" s="3">
        <f t="shared" si="252"/>
        <v>57.019999999999996</v>
      </c>
      <c r="K2672" s="191">
        <v>4</v>
      </c>
      <c r="L2672" s="3">
        <v>4.2</v>
      </c>
      <c r="M2672" s="191">
        <v>21.7</v>
      </c>
      <c r="N2672" s="191">
        <v>2.8</v>
      </c>
      <c r="O2672" s="191">
        <v>13.9</v>
      </c>
    </row>
    <row r="2673" spans="2:15" ht="17.25" x14ac:dyDescent="0.35">
      <c r="B2673" s="172">
        <f t="shared" si="248"/>
        <v>2665</v>
      </c>
      <c r="C2673" s="173">
        <v>4</v>
      </c>
      <c r="D2673" s="173">
        <v>22</v>
      </c>
      <c r="E2673" s="174">
        <v>1</v>
      </c>
      <c r="F2673" s="3">
        <f t="shared" si="247"/>
        <v>37.4</v>
      </c>
      <c r="G2673" s="3">
        <f t="shared" si="249"/>
        <v>37.4</v>
      </c>
      <c r="H2673" s="3">
        <f t="shared" si="250"/>
        <v>69.98</v>
      </c>
      <c r="I2673" s="3">
        <f t="shared" si="251"/>
        <v>37.04</v>
      </c>
      <c r="J2673" s="3">
        <f t="shared" si="252"/>
        <v>57.019999999999996</v>
      </c>
      <c r="K2673" s="191">
        <v>3</v>
      </c>
      <c r="L2673" s="3">
        <v>3</v>
      </c>
      <c r="M2673" s="191">
        <v>21.1</v>
      </c>
      <c r="N2673" s="191">
        <v>2.8</v>
      </c>
      <c r="O2673" s="191">
        <v>13.9</v>
      </c>
    </row>
    <row r="2674" spans="2:15" ht="17.25" x14ac:dyDescent="0.35">
      <c r="B2674" s="172">
        <f t="shared" si="248"/>
        <v>2666</v>
      </c>
      <c r="C2674" s="173">
        <v>4</v>
      </c>
      <c r="D2674" s="173">
        <v>22</v>
      </c>
      <c r="E2674" s="174">
        <v>2</v>
      </c>
      <c r="F2674" s="3">
        <f t="shared" si="247"/>
        <v>35.6</v>
      </c>
      <c r="G2674" s="3">
        <f t="shared" si="249"/>
        <v>35.96</v>
      </c>
      <c r="H2674" s="3">
        <f t="shared" si="250"/>
        <v>71.06</v>
      </c>
      <c r="I2674" s="3">
        <f t="shared" si="251"/>
        <v>36.32</v>
      </c>
      <c r="J2674" s="3">
        <f t="shared" si="252"/>
        <v>55.040000000000006</v>
      </c>
      <c r="K2674" s="191">
        <v>2</v>
      </c>
      <c r="L2674" s="3">
        <v>2.2000000000000002</v>
      </c>
      <c r="M2674" s="191">
        <v>21.7</v>
      </c>
      <c r="N2674" s="191">
        <v>2.4</v>
      </c>
      <c r="O2674" s="191">
        <v>12.8</v>
      </c>
    </row>
    <row r="2675" spans="2:15" ht="17.25" x14ac:dyDescent="0.35">
      <c r="B2675" s="172">
        <f t="shared" si="248"/>
        <v>2667</v>
      </c>
      <c r="C2675" s="173">
        <v>4</v>
      </c>
      <c r="D2675" s="173">
        <v>22</v>
      </c>
      <c r="E2675" s="174">
        <v>3</v>
      </c>
      <c r="F2675" s="3">
        <f t="shared" si="247"/>
        <v>33.799999999999997</v>
      </c>
      <c r="G2675" s="3">
        <f t="shared" si="249"/>
        <v>34.700000000000003</v>
      </c>
      <c r="H2675" s="3">
        <f t="shared" si="250"/>
        <v>68</v>
      </c>
      <c r="I2675" s="3">
        <f t="shared" si="251"/>
        <v>35.78</v>
      </c>
      <c r="J2675" s="3">
        <f t="shared" si="252"/>
        <v>55.94</v>
      </c>
      <c r="K2675" s="191">
        <v>1</v>
      </c>
      <c r="L2675" s="3">
        <v>1.5</v>
      </c>
      <c r="M2675" s="191">
        <v>20</v>
      </c>
      <c r="N2675" s="191">
        <v>2.1</v>
      </c>
      <c r="O2675" s="191">
        <v>13.3</v>
      </c>
    </row>
    <row r="2676" spans="2:15" ht="17.25" x14ac:dyDescent="0.35">
      <c r="B2676" s="172">
        <f t="shared" si="248"/>
        <v>2668</v>
      </c>
      <c r="C2676" s="173">
        <v>4</v>
      </c>
      <c r="D2676" s="173">
        <v>22</v>
      </c>
      <c r="E2676" s="174">
        <v>4</v>
      </c>
      <c r="F2676" s="3">
        <f t="shared" si="247"/>
        <v>33.799999999999997</v>
      </c>
      <c r="G2676" s="3">
        <f t="shared" si="249"/>
        <v>33.26</v>
      </c>
      <c r="H2676" s="3">
        <f t="shared" si="250"/>
        <v>69.080000000000013</v>
      </c>
      <c r="I2676" s="3">
        <f t="shared" si="251"/>
        <v>35.06</v>
      </c>
      <c r="J2676" s="3">
        <f t="shared" si="252"/>
        <v>53.96</v>
      </c>
      <c r="K2676" s="191">
        <v>1</v>
      </c>
      <c r="L2676" s="3">
        <v>0.7</v>
      </c>
      <c r="M2676" s="191">
        <v>20.6</v>
      </c>
      <c r="N2676" s="191">
        <v>1.7</v>
      </c>
      <c r="O2676" s="191">
        <v>12.2</v>
      </c>
    </row>
    <row r="2677" spans="2:15" ht="17.25" x14ac:dyDescent="0.35">
      <c r="B2677" s="172">
        <f t="shared" si="248"/>
        <v>2669</v>
      </c>
      <c r="C2677" s="173">
        <v>4</v>
      </c>
      <c r="D2677" s="173">
        <v>22</v>
      </c>
      <c r="E2677" s="174">
        <v>5</v>
      </c>
      <c r="F2677" s="3">
        <f t="shared" si="247"/>
        <v>32</v>
      </c>
      <c r="G2677" s="3">
        <f t="shared" si="249"/>
        <v>32</v>
      </c>
      <c r="H2677" s="3">
        <f t="shared" si="250"/>
        <v>66.02</v>
      </c>
      <c r="I2677" s="3">
        <f t="shared" si="251"/>
        <v>35.78</v>
      </c>
      <c r="J2677" s="3">
        <f t="shared" si="252"/>
        <v>51.980000000000004</v>
      </c>
      <c r="K2677" s="191">
        <v>0</v>
      </c>
      <c r="L2677" s="3">
        <v>0</v>
      </c>
      <c r="M2677" s="191">
        <v>18.899999999999999</v>
      </c>
      <c r="N2677" s="191">
        <v>2.1</v>
      </c>
      <c r="O2677" s="191">
        <v>11.1</v>
      </c>
    </row>
    <row r="2678" spans="2:15" ht="17.25" x14ac:dyDescent="0.35">
      <c r="B2678" s="172">
        <f t="shared" si="248"/>
        <v>2670</v>
      </c>
      <c r="C2678" s="173">
        <v>4</v>
      </c>
      <c r="D2678" s="173">
        <v>22</v>
      </c>
      <c r="E2678" s="174">
        <v>6</v>
      </c>
      <c r="F2678" s="3">
        <f t="shared" si="247"/>
        <v>32</v>
      </c>
      <c r="G2678" s="3">
        <f t="shared" si="249"/>
        <v>33.44</v>
      </c>
      <c r="H2678" s="3">
        <f t="shared" si="250"/>
        <v>64.94</v>
      </c>
      <c r="I2678" s="3">
        <f t="shared" si="251"/>
        <v>36.32</v>
      </c>
      <c r="J2678" s="3">
        <f t="shared" si="252"/>
        <v>51.08</v>
      </c>
      <c r="K2678" s="191">
        <v>0</v>
      </c>
      <c r="L2678" s="3">
        <v>0.8</v>
      </c>
      <c r="M2678" s="191">
        <v>18.3</v>
      </c>
      <c r="N2678" s="191">
        <v>2.4</v>
      </c>
      <c r="O2678" s="191">
        <v>10.6</v>
      </c>
    </row>
    <row r="2679" spans="2:15" ht="17.25" x14ac:dyDescent="0.35">
      <c r="B2679" s="172">
        <f t="shared" si="248"/>
        <v>2671</v>
      </c>
      <c r="C2679" s="173">
        <v>4</v>
      </c>
      <c r="D2679" s="173">
        <v>22</v>
      </c>
      <c r="E2679" s="174">
        <v>7</v>
      </c>
      <c r="F2679" s="3">
        <f t="shared" si="247"/>
        <v>32</v>
      </c>
      <c r="G2679" s="3">
        <f t="shared" si="249"/>
        <v>34.700000000000003</v>
      </c>
      <c r="H2679" s="3">
        <f t="shared" si="250"/>
        <v>71.06</v>
      </c>
      <c r="I2679" s="3">
        <f t="shared" si="251"/>
        <v>37.04</v>
      </c>
      <c r="J2679" s="3">
        <f t="shared" si="252"/>
        <v>55.040000000000006</v>
      </c>
      <c r="K2679" s="191">
        <v>0</v>
      </c>
      <c r="L2679" s="3">
        <v>1.5</v>
      </c>
      <c r="M2679" s="191">
        <v>21.7</v>
      </c>
      <c r="N2679" s="191">
        <v>2.8</v>
      </c>
      <c r="O2679" s="191">
        <v>12.8</v>
      </c>
    </row>
    <row r="2680" spans="2:15" ht="17.25" x14ac:dyDescent="0.35">
      <c r="B2680" s="172">
        <f t="shared" si="248"/>
        <v>2672</v>
      </c>
      <c r="C2680" s="173">
        <v>4</v>
      </c>
      <c r="D2680" s="173">
        <v>22</v>
      </c>
      <c r="E2680" s="174">
        <v>8</v>
      </c>
      <c r="F2680" s="3">
        <f t="shared" si="247"/>
        <v>32</v>
      </c>
      <c r="G2680" s="3">
        <f t="shared" si="249"/>
        <v>36.5</v>
      </c>
      <c r="H2680" s="3">
        <f t="shared" si="250"/>
        <v>75.92</v>
      </c>
      <c r="I2680" s="3">
        <f t="shared" si="251"/>
        <v>37.76</v>
      </c>
      <c r="J2680" s="3">
        <f t="shared" si="252"/>
        <v>55.94</v>
      </c>
      <c r="K2680" s="191">
        <v>0</v>
      </c>
      <c r="L2680" s="3">
        <v>2.5</v>
      </c>
      <c r="M2680" s="191">
        <v>24.4</v>
      </c>
      <c r="N2680" s="191">
        <v>3.2</v>
      </c>
      <c r="O2680" s="191">
        <v>13.3</v>
      </c>
    </row>
    <row r="2681" spans="2:15" ht="17.25" x14ac:dyDescent="0.35">
      <c r="B2681" s="172">
        <f t="shared" si="248"/>
        <v>2673</v>
      </c>
      <c r="C2681" s="173">
        <v>4</v>
      </c>
      <c r="D2681" s="173">
        <v>22</v>
      </c>
      <c r="E2681" s="174">
        <v>9</v>
      </c>
      <c r="F2681" s="3">
        <f t="shared" si="247"/>
        <v>32</v>
      </c>
      <c r="G2681" s="3">
        <f t="shared" si="249"/>
        <v>37.04</v>
      </c>
      <c r="H2681" s="3">
        <f t="shared" si="250"/>
        <v>80.960000000000008</v>
      </c>
      <c r="I2681" s="3">
        <f t="shared" si="251"/>
        <v>38.299999999999997</v>
      </c>
      <c r="J2681" s="3">
        <f t="shared" si="252"/>
        <v>60.980000000000004</v>
      </c>
      <c r="K2681" s="191">
        <v>0</v>
      </c>
      <c r="L2681" s="3">
        <v>2.8</v>
      </c>
      <c r="M2681" s="191">
        <v>27.2</v>
      </c>
      <c r="N2681" s="191">
        <v>3.5</v>
      </c>
      <c r="O2681" s="191">
        <v>16.100000000000001</v>
      </c>
    </row>
    <row r="2682" spans="2:15" ht="17.25" x14ac:dyDescent="0.35">
      <c r="B2682" s="172">
        <f t="shared" si="248"/>
        <v>2674</v>
      </c>
      <c r="C2682" s="173">
        <v>4</v>
      </c>
      <c r="D2682" s="173">
        <v>22</v>
      </c>
      <c r="E2682" s="174">
        <v>10</v>
      </c>
      <c r="F2682" s="3">
        <f t="shared" si="247"/>
        <v>33.979999999999997</v>
      </c>
      <c r="G2682" s="3">
        <f t="shared" si="249"/>
        <v>40.28</v>
      </c>
      <c r="H2682" s="3">
        <f t="shared" si="250"/>
        <v>84.02</v>
      </c>
      <c r="I2682" s="3">
        <f t="shared" si="251"/>
        <v>39.019999999999996</v>
      </c>
      <c r="J2682" s="3">
        <f t="shared" si="252"/>
        <v>64.94</v>
      </c>
      <c r="K2682" s="191">
        <v>1.1000000000000001</v>
      </c>
      <c r="L2682" s="3">
        <v>4.5999999999999996</v>
      </c>
      <c r="M2682" s="191">
        <v>28.9</v>
      </c>
      <c r="N2682" s="191">
        <v>3.9</v>
      </c>
      <c r="O2682" s="191">
        <v>18.3</v>
      </c>
    </row>
    <row r="2683" spans="2:15" ht="17.25" x14ac:dyDescent="0.35">
      <c r="B2683" s="172">
        <f t="shared" si="248"/>
        <v>2675</v>
      </c>
      <c r="C2683" s="173">
        <v>4</v>
      </c>
      <c r="D2683" s="173">
        <v>22</v>
      </c>
      <c r="E2683" s="174">
        <v>11</v>
      </c>
      <c r="F2683" s="3">
        <f t="shared" si="247"/>
        <v>35.6</v>
      </c>
      <c r="G2683" s="3">
        <f t="shared" si="249"/>
        <v>42.980000000000004</v>
      </c>
      <c r="H2683" s="3">
        <f t="shared" si="250"/>
        <v>87.98</v>
      </c>
      <c r="I2683" s="3">
        <f t="shared" si="251"/>
        <v>40.64</v>
      </c>
      <c r="J2683" s="3">
        <f t="shared" si="252"/>
        <v>66.92</v>
      </c>
      <c r="K2683" s="191">
        <v>2</v>
      </c>
      <c r="L2683" s="3">
        <v>6.1</v>
      </c>
      <c r="M2683" s="191">
        <v>31.1</v>
      </c>
      <c r="N2683" s="191">
        <v>4.8</v>
      </c>
      <c r="O2683" s="191">
        <v>19.399999999999999</v>
      </c>
    </row>
    <row r="2684" spans="2:15" ht="17.25" x14ac:dyDescent="0.35">
      <c r="B2684" s="172">
        <f t="shared" si="248"/>
        <v>2676</v>
      </c>
      <c r="C2684" s="173">
        <v>4</v>
      </c>
      <c r="D2684" s="173">
        <v>22</v>
      </c>
      <c r="E2684" s="174">
        <v>12</v>
      </c>
      <c r="F2684" s="3">
        <f t="shared" si="247"/>
        <v>35.6</v>
      </c>
      <c r="G2684" s="3">
        <f t="shared" si="249"/>
        <v>44.42</v>
      </c>
      <c r="H2684" s="3">
        <f t="shared" si="250"/>
        <v>89.06</v>
      </c>
      <c r="I2684" s="3">
        <f t="shared" si="251"/>
        <v>42.44</v>
      </c>
      <c r="J2684" s="3">
        <f t="shared" si="252"/>
        <v>69.98</v>
      </c>
      <c r="K2684" s="191">
        <v>2</v>
      </c>
      <c r="L2684" s="3">
        <v>6.9</v>
      </c>
      <c r="M2684" s="191">
        <v>31.7</v>
      </c>
      <c r="N2684" s="191">
        <v>5.8</v>
      </c>
      <c r="O2684" s="191">
        <v>21.1</v>
      </c>
    </row>
    <row r="2685" spans="2:15" ht="17.25" x14ac:dyDescent="0.35">
      <c r="B2685" s="172">
        <f t="shared" si="248"/>
        <v>2677</v>
      </c>
      <c r="C2685" s="173">
        <v>4</v>
      </c>
      <c r="D2685" s="173">
        <v>22</v>
      </c>
      <c r="E2685" s="174">
        <v>13</v>
      </c>
      <c r="F2685" s="3">
        <f t="shared" si="247"/>
        <v>35.6</v>
      </c>
      <c r="G2685" s="3">
        <f t="shared" si="249"/>
        <v>48.019999999999996</v>
      </c>
      <c r="H2685" s="3">
        <f t="shared" si="250"/>
        <v>89.960000000000008</v>
      </c>
      <c r="I2685" s="3">
        <f t="shared" si="251"/>
        <v>44.06</v>
      </c>
      <c r="J2685" s="3">
        <f t="shared" si="252"/>
        <v>71.06</v>
      </c>
      <c r="K2685" s="191">
        <v>2</v>
      </c>
      <c r="L2685" s="3">
        <v>8.9</v>
      </c>
      <c r="M2685" s="191">
        <v>32.200000000000003</v>
      </c>
      <c r="N2685" s="191">
        <v>6.7</v>
      </c>
      <c r="O2685" s="191">
        <v>21.7</v>
      </c>
    </row>
    <row r="2686" spans="2:15" ht="17.25" x14ac:dyDescent="0.35">
      <c r="B2686" s="172">
        <f t="shared" si="248"/>
        <v>2678</v>
      </c>
      <c r="C2686" s="173">
        <v>4</v>
      </c>
      <c r="D2686" s="173">
        <v>22</v>
      </c>
      <c r="E2686" s="174">
        <v>14</v>
      </c>
      <c r="F2686" s="3">
        <f t="shared" si="247"/>
        <v>37.4</v>
      </c>
      <c r="G2686" s="3">
        <f t="shared" si="249"/>
        <v>50.540000000000006</v>
      </c>
      <c r="H2686" s="3">
        <f t="shared" si="250"/>
        <v>91.039999999999992</v>
      </c>
      <c r="I2686" s="3">
        <f t="shared" si="251"/>
        <v>46.4</v>
      </c>
      <c r="J2686" s="3">
        <f t="shared" si="252"/>
        <v>71.960000000000008</v>
      </c>
      <c r="K2686" s="191">
        <v>3</v>
      </c>
      <c r="L2686" s="3">
        <v>10.3</v>
      </c>
      <c r="M2686" s="191">
        <v>32.799999999999997</v>
      </c>
      <c r="N2686" s="191">
        <v>8</v>
      </c>
      <c r="O2686" s="191">
        <v>22.2</v>
      </c>
    </row>
    <row r="2687" spans="2:15" ht="17.25" x14ac:dyDescent="0.35">
      <c r="B2687" s="172">
        <f t="shared" si="248"/>
        <v>2679</v>
      </c>
      <c r="C2687" s="173">
        <v>4</v>
      </c>
      <c r="D2687" s="173">
        <v>22</v>
      </c>
      <c r="E2687" s="174">
        <v>15</v>
      </c>
      <c r="F2687" s="3">
        <f t="shared" si="247"/>
        <v>37.4</v>
      </c>
      <c r="G2687" s="3">
        <f t="shared" si="249"/>
        <v>51.8</v>
      </c>
      <c r="H2687" s="3">
        <f t="shared" si="250"/>
        <v>89.06</v>
      </c>
      <c r="I2687" s="3">
        <f t="shared" si="251"/>
        <v>48.74</v>
      </c>
      <c r="J2687" s="3">
        <f t="shared" si="252"/>
        <v>73.039999999999992</v>
      </c>
      <c r="K2687" s="191">
        <v>3</v>
      </c>
      <c r="L2687" s="3">
        <v>11</v>
      </c>
      <c r="M2687" s="191">
        <v>31.7</v>
      </c>
      <c r="N2687" s="191">
        <v>9.3000000000000007</v>
      </c>
      <c r="O2687" s="191">
        <v>22.8</v>
      </c>
    </row>
    <row r="2688" spans="2:15" ht="17.25" x14ac:dyDescent="0.35">
      <c r="B2688" s="172">
        <f t="shared" si="248"/>
        <v>2680</v>
      </c>
      <c r="C2688" s="173">
        <v>4</v>
      </c>
      <c r="D2688" s="173">
        <v>22</v>
      </c>
      <c r="E2688" s="174">
        <v>16</v>
      </c>
      <c r="F2688" s="3">
        <f t="shared" si="247"/>
        <v>35.6</v>
      </c>
      <c r="G2688" s="3">
        <f t="shared" si="249"/>
        <v>52.519999999999996</v>
      </c>
      <c r="H2688" s="3">
        <f t="shared" si="250"/>
        <v>89.06</v>
      </c>
      <c r="I2688" s="3">
        <f t="shared" si="251"/>
        <v>51.08</v>
      </c>
      <c r="J2688" s="3">
        <f t="shared" si="252"/>
        <v>73.039999999999992</v>
      </c>
      <c r="K2688" s="191">
        <v>2</v>
      </c>
      <c r="L2688" s="3">
        <v>11.4</v>
      </c>
      <c r="M2688" s="191">
        <v>31.7</v>
      </c>
      <c r="N2688" s="191">
        <v>10.6</v>
      </c>
      <c r="O2688" s="191">
        <v>22.8</v>
      </c>
    </row>
    <row r="2689" spans="2:15" ht="17.25" x14ac:dyDescent="0.35">
      <c r="B2689" s="172">
        <f t="shared" si="248"/>
        <v>2681</v>
      </c>
      <c r="C2689" s="173">
        <v>4</v>
      </c>
      <c r="D2689" s="173">
        <v>22</v>
      </c>
      <c r="E2689" s="174">
        <v>17</v>
      </c>
      <c r="F2689" s="3">
        <f t="shared" si="247"/>
        <v>37.4</v>
      </c>
      <c r="G2689" s="3">
        <f t="shared" si="249"/>
        <v>52.34</v>
      </c>
      <c r="H2689" s="3">
        <f t="shared" si="250"/>
        <v>87.080000000000013</v>
      </c>
      <c r="I2689" s="3">
        <f t="shared" si="251"/>
        <v>50.36</v>
      </c>
      <c r="J2689" s="3">
        <f t="shared" si="252"/>
        <v>71.06</v>
      </c>
      <c r="K2689" s="191">
        <v>3</v>
      </c>
      <c r="L2689" s="3">
        <v>11.3</v>
      </c>
      <c r="M2689" s="191">
        <v>30.6</v>
      </c>
      <c r="N2689" s="191">
        <v>10.199999999999999</v>
      </c>
      <c r="O2689" s="191">
        <v>21.7</v>
      </c>
    </row>
    <row r="2690" spans="2:15" ht="17.25" x14ac:dyDescent="0.35">
      <c r="B2690" s="172">
        <f t="shared" si="248"/>
        <v>2682</v>
      </c>
      <c r="C2690" s="173">
        <v>4</v>
      </c>
      <c r="D2690" s="173">
        <v>22</v>
      </c>
      <c r="E2690" s="174">
        <v>18</v>
      </c>
      <c r="F2690" s="3">
        <f t="shared" si="247"/>
        <v>37.4</v>
      </c>
      <c r="G2690" s="3">
        <f t="shared" si="249"/>
        <v>51.8</v>
      </c>
      <c r="H2690" s="3">
        <f t="shared" si="250"/>
        <v>86</v>
      </c>
      <c r="I2690" s="3">
        <f t="shared" si="251"/>
        <v>49.64</v>
      </c>
      <c r="J2690" s="3">
        <f t="shared" si="252"/>
        <v>71.06</v>
      </c>
      <c r="K2690" s="191">
        <v>3</v>
      </c>
      <c r="L2690" s="3">
        <v>11</v>
      </c>
      <c r="M2690" s="191">
        <v>30</v>
      </c>
      <c r="N2690" s="191">
        <v>9.8000000000000007</v>
      </c>
      <c r="O2690" s="191">
        <v>21.7</v>
      </c>
    </row>
    <row r="2691" spans="2:15" ht="17.25" x14ac:dyDescent="0.35">
      <c r="B2691" s="172">
        <f t="shared" si="248"/>
        <v>2683</v>
      </c>
      <c r="C2691" s="173">
        <v>4</v>
      </c>
      <c r="D2691" s="173">
        <v>22</v>
      </c>
      <c r="E2691" s="174">
        <v>19</v>
      </c>
      <c r="F2691" s="3">
        <f t="shared" si="247"/>
        <v>36.86</v>
      </c>
      <c r="G2691" s="3">
        <f t="shared" si="249"/>
        <v>51.8</v>
      </c>
      <c r="H2691" s="3">
        <f t="shared" si="250"/>
        <v>80.960000000000008</v>
      </c>
      <c r="I2691" s="3">
        <f t="shared" si="251"/>
        <v>48.92</v>
      </c>
      <c r="J2691" s="3">
        <f t="shared" si="252"/>
        <v>68</v>
      </c>
      <c r="K2691" s="191">
        <v>2.7</v>
      </c>
      <c r="L2691" s="3">
        <v>11</v>
      </c>
      <c r="M2691" s="191">
        <v>27.2</v>
      </c>
      <c r="N2691" s="191">
        <v>9.4</v>
      </c>
      <c r="O2691" s="191">
        <v>20</v>
      </c>
    </row>
    <row r="2692" spans="2:15" ht="17.25" x14ac:dyDescent="0.35">
      <c r="B2692" s="172">
        <f t="shared" si="248"/>
        <v>2684</v>
      </c>
      <c r="C2692" s="173">
        <v>4</v>
      </c>
      <c r="D2692" s="173">
        <v>22</v>
      </c>
      <c r="E2692" s="174">
        <v>20</v>
      </c>
      <c r="F2692" s="3">
        <f t="shared" si="247"/>
        <v>37.4</v>
      </c>
      <c r="G2692" s="3">
        <f t="shared" si="249"/>
        <v>50.18</v>
      </c>
      <c r="H2692" s="3">
        <f t="shared" si="250"/>
        <v>80.06</v>
      </c>
      <c r="I2692" s="3">
        <f t="shared" si="251"/>
        <v>48.019999999999996</v>
      </c>
      <c r="J2692" s="3">
        <f t="shared" si="252"/>
        <v>66.02</v>
      </c>
      <c r="K2692" s="191">
        <v>3</v>
      </c>
      <c r="L2692" s="3">
        <v>10.1</v>
      </c>
      <c r="M2692" s="191">
        <v>26.7</v>
      </c>
      <c r="N2692" s="191">
        <v>8.9</v>
      </c>
      <c r="O2692" s="191">
        <v>18.899999999999999</v>
      </c>
    </row>
    <row r="2693" spans="2:15" ht="17.25" x14ac:dyDescent="0.35">
      <c r="B2693" s="172">
        <f t="shared" si="248"/>
        <v>2685</v>
      </c>
      <c r="C2693" s="173">
        <v>4</v>
      </c>
      <c r="D2693" s="173">
        <v>22</v>
      </c>
      <c r="E2693" s="174">
        <v>21</v>
      </c>
      <c r="F2693" s="3">
        <f t="shared" si="247"/>
        <v>33.799999999999997</v>
      </c>
      <c r="G2693" s="3">
        <f t="shared" si="249"/>
        <v>48.74</v>
      </c>
      <c r="H2693" s="3">
        <f t="shared" si="250"/>
        <v>77</v>
      </c>
      <c r="I2693" s="3">
        <f t="shared" si="251"/>
        <v>46.94</v>
      </c>
      <c r="J2693" s="3">
        <f t="shared" si="252"/>
        <v>62.96</v>
      </c>
      <c r="K2693" s="191">
        <v>1</v>
      </c>
      <c r="L2693" s="3">
        <v>9.3000000000000007</v>
      </c>
      <c r="M2693" s="191">
        <v>25</v>
      </c>
      <c r="N2693" s="191">
        <v>8.3000000000000007</v>
      </c>
      <c r="O2693" s="191">
        <v>17.2</v>
      </c>
    </row>
    <row r="2694" spans="2:15" ht="17.25" x14ac:dyDescent="0.35">
      <c r="B2694" s="172">
        <f t="shared" si="248"/>
        <v>2686</v>
      </c>
      <c r="C2694" s="173">
        <v>4</v>
      </c>
      <c r="D2694" s="173">
        <v>22</v>
      </c>
      <c r="E2694" s="174">
        <v>22</v>
      </c>
      <c r="F2694" s="3">
        <f t="shared" si="247"/>
        <v>33.799999999999997</v>
      </c>
      <c r="G2694" s="3">
        <f t="shared" si="249"/>
        <v>48.2</v>
      </c>
      <c r="H2694" s="3">
        <f t="shared" si="250"/>
        <v>73.94</v>
      </c>
      <c r="I2694" s="3">
        <f t="shared" si="251"/>
        <v>46.04</v>
      </c>
      <c r="J2694" s="3">
        <f t="shared" si="252"/>
        <v>60.980000000000004</v>
      </c>
      <c r="K2694" s="191">
        <v>1</v>
      </c>
      <c r="L2694" s="3">
        <v>9</v>
      </c>
      <c r="M2694" s="191">
        <v>23.3</v>
      </c>
      <c r="N2694" s="191">
        <v>7.8</v>
      </c>
      <c r="O2694" s="191">
        <v>16.100000000000001</v>
      </c>
    </row>
    <row r="2695" spans="2:15" ht="17.25" x14ac:dyDescent="0.35">
      <c r="B2695" s="172">
        <f t="shared" si="248"/>
        <v>2687</v>
      </c>
      <c r="C2695" s="173">
        <v>4</v>
      </c>
      <c r="D2695" s="173">
        <v>22</v>
      </c>
      <c r="E2695" s="174">
        <v>23</v>
      </c>
      <c r="F2695" s="3">
        <f t="shared" si="247"/>
        <v>32</v>
      </c>
      <c r="G2695" s="3">
        <f t="shared" si="249"/>
        <v>48.019999999999996</v>
      </c>
      <c r="H2695" s="3">
        <f t="shared" si="250"/>
        <v>71.960000000000008</v>
      </c>
      <c r="I2695" s="3">
        <f t="shared" si="251"/>
        <v>45.68</v>
      </c>
      <c r="J2695" s="3">
        <f t="shared" si="252"/>
        <v>55.94</v>
      </c>
      <c r="K2695" s="191">
        <v>0</v>
      </c>
      <c r="L2695" s="3">
        <v>8.9</v>
      </c>
      <c r="M2695" s="191">
        <v>22.2</v>
      </c>
      <c r="N2695" s="191">
        <v>7.6</v>
      </c>
      <c r="O2695" s="191">
        <v>13.3</v>
      </c>
    </row>
    <row r="2696" spans="2:15" ht="17.25" x14ac:dyDescent="0.35">
      <c r="B2696" s="172">
        <f t="shared" si="248"/>
        <v>2688</v>
      </c>
      <c r="C2696" s="173">
        <v>4</v>
      </c>
      <c r="D2696" s="173">
        <v>22</v>
      </c>
      <c r="E2696" s="174">
        <v>24</v>
      </c>
      <c r="F2696" s="3">
        <f t="shared" si="247"/>
        <v>32</v>
      </c>
      <c r="G2696" s="3">
        <f t="shared" si="249"/>
        <v>48.019999999999996</v>
      </c>
      <c r="H2696" s="3">
        <f t="shared" si="250"/>
        <v>68</v>
      </c>
      <c r="I2696" s="3">
        <f t="shared" si="251"/>
        <v>45.32</v>
      </c>
      <c r="J2696" s="3">
        <f t="shared" si="252"/>
        <v>51.980000000000004</v>
      </c>
      <c r="K2696" s="191">
        <v>0</v>
      </c>
      <c r="L2696" s="3">
        <v>8.9</v>
      </c>
      <c r="M2696" s="191">
        <v>20</v>
      </c>
      <c r="N2696" s="191">
        <v>7.4</v>
      </c>
      <c r="O2696" s="191">
        <v>11.1</v>
      </c>
    </row>
    <row r="2697" spans="2:15" ht="17.25" x14ac:dyDescent="0.35">
      <c r="B2697" s="172">
        <f t="shared" si="248"/>
        <v>2689</v>
      </c>
      <c r="C2697" s="173">
        <v>4</v>
      </c>
      <c r="D2697" s="173">
        <v>23</v>
      </c>
      <c r="E2697" s="174">
        <v>1</v>
      </c>
      <c r="F2697" s="3">
        <f t="shared" si="247"/>
        <v>32</v>
      </c>
      <c r="G2697" s="3">
        <f t="shared" si="249"/>
        <v>47.3</v>
      </c>
      <c r="H2697" s="3">
        <f t="shared" si="250"/>
        <v>68</v>
      </c>
      <c r="I2697" s="3">
        <f t="shared" si="251"/>
        <v>44.96</v>
      </c>
      <c r="J2697" s="3">
        <f t="shared" si="252"/>
        <v>50</v>
      </c>
      <c r="K2697" s="191">
        <v>0</v>
      </c>
      <c r="L2697" s="3">
        <v>8.5</v>
      </c>
      <c r="M2697" s="191">
        <v>20</v>
      </c>
      <c r="N2697" s="191">
        <v>7.2</v>
      </c>
      <c r="O2697" s="191">
        <v>10</v>
      </c>
    </row>
    <row r="2698" spans="2:15" ht="17.25" x14ac:dyDescent="0.35">
      <c r="B2698" s="172">
        <f t="shared" si="248"/>
        <v>2690</v>
      </c>
      <c r="C2698" s="173">
        <v>4</v>
      </c>
      <c r="D2698" s="173">
        <v>23</v>
      </c>
      <c r="E2698" s="174">
        <v>2</v>
      </c>
      <c r="F2698" s="3">
        <f t="shared" ref="F2698:F2761" si="253">(9/5)*K2698+32</f>
        <v>32</v>
      </c>
      <c r="G2698" s="3">
        <f t="shared" si="249"/>
        <v>47.120000000000005</v>
      </c>
      <c r="H2698" s="3">
        <f t="shared" si="250"/>
        <v>68</v>
      </c>
      <c r="I2698" s="3">
        <f t="shared" si="251"/>
        <v>45.32</v>
      </c>
      <c r="J2698" s="3">
        <f t="shared" si="252"/>
        <v>46.94</v>
      </c>
      <c r="K2698" s="191">
        <v>0</v>
      </c>
      <c r="L2698" s="3">
        <v>8.4</v>
      </c>
      <c r="M2698" s="191">
        <v>20</v>
      </c>
      <c r="N2698" s="191">
        <v>7.4</v>
      </c>
      <c r="O2698" s="191">
        <v>8.3000000000000007</v>
      </c>
    </row>
    <row r="2699" spans="2:15" ht="17.25" x14ac:dyDescent="0.35">
      <c r="B2699" s="172">
        <f t="shared" ref="B2699:B2762" si="254">B2698+1</f>
        <v>2691</v>
      </c>
      <c r="C2699" s="173">
        <v>4</v>
      </c>
      <c r="D2699" s="173">
        <v>23</v>
      </c>
      <c r="E2699" s="174">
        <v>3</v>
      </c>
      <c r="F2699" s="3">
        <f t="shared" si="253"/>
        <v>32</v>
      </c>
      <c r="G2699" s="3">
        <f t="shared" si="249"/>
        <v>47.480000000000004</v>
      </c>
      <c r="H2699" s="3">
        <f t="shared" si="250"/>
        <v>68</v>
      </c>
      <c r="I2699" s="3">
        <f t="shared" si="251"/>
        <v>45.68</v>
      </c>
      <c r="J2699" s="3">
        <f t="shared" si="252"/>
        <v>44.96</v>
      </c>
      <c r="K2699" s="191">
        <v>0</v>
      </c>
      <c r="L2699" s="3">
        <v>8.6</v>
      </c>
      <c r="M2699" s="191">
        <v>20</v>
      </c>
      <c r="N2699" s="191">
        <v>7.6</v>
      </c>
      <c r="O2699" s="191">
        <v>7.2</v>
      </c>
    </row>
    <row r="2700" spans="2:15" ht="17.25" x14ac:dyDescent="0.35">
      <c r="B2700" s="172">
        <f t="shared" si="254"/>
        <v>2692</v>
      </c>
      <c r="C2700" s="173">
        <v>4</v>
      </c>
      <c r="D2700" s="173">
        <v>23</v>
      </c>
      <c r="E2700" s="174">
        <v>4</v>
      </c>
      <c r="F2700" s="3">
        <f t="shared" si="253"/>
        <v>32</v>
      </c>
      <c r="G2700" s="3">
        <f t="shared" si="249"/>
        <v>46.76</v>
      </c>
      <c r="H2700" s="3">
        <f t="shared" si="250"/>
        <v>64.94</v>
      </c>
      <c r="I2700" s="3">
        <f t="shared" si="251"/>
        <v>46.04</v>
      </c>
      <c r="J2700" s="3">
        <f t="shared" si="252"/>
        <v>42.08</v>
      </c>
      <c r="K2700" s="191">
        <v>0</v>
      </c>
      <c r="L2700" s="3">
        <v>8.1999999999999993</v>
      </c>
      <c r="M2700" s="191">
        <v>18.3</v>
      </c>
      <c r="N2700" s="191">
        <v>7.8</v>
      </c>
      <c r="O2700" s="191">
        <v>5.6</v>
      </c>
    </row>
    <row r="2701" spans="2:15" ht="17.25" x14ac:dyDescent="0.35">
      <c r="B2701" s="172">
        <f t="shared" si="254"/>
        <v>2693</v>
      </c>
      <c r="C2701" s="173">
        <v>4</v>
      </c>
      <c r="D2701" s="173">
        <v>23</v>
      </c>
      <c r="E2701" s="174">
        <v>5</v>
      </c>
      <c r="F2701" s="3">
        <f t="shared" si="253"/>
        <v>32</v>
      </c>
      <c r="G2701" s="3">
        <f t="shared" si="249"/>
        <v>46.22</v>
      </c>
      <c r="H2701" s="3">
        <f t="shared" si="250"/>
        <v>62.96</v>
      </c>
      <c r="I2701" s="3">
        <f t="shared" si="251"/>
        <v>46.76</v>
      </c>
      <c r="J2701" s="3">
        <f t="shared" si="252"/>
        <v>39.019999999999996</v>
      </c>
      <c r="K2701" s="191">
        <v>0</v>
      </c>
      <c r="L2701" s="3">
        <v>7.9</v>
      </c>
      <c r="M2701" s="191">
        <v>17.2</v>
      </c>
      <c r="N2701" s="191">
        <v>8.1999999999999993</v>
      </c>
      <c r="O2701" s="191">
        <v>3.9</v>
      </c>
    </row>
    <row r="2702" spans="2:15" ht="17.25" x14ac:dyDescent="0.35">
      <c r="B2702" s="172">
        <f t="shared" si="254"/>
        <v>2694</v>
      </c>
      <c r="C2702" s="173">
        <v>4</v>
      </c>
      <c r="D2702" s="173">
        <v>23</v>
      </c>
      <c r="E2702" s="174">
        <v>6</v>
      </c>
      <c r="F2702" s="3">
        <f t="shared" si="253"/>
        <v>32</v>
      </c>
      <c r="G2702" s="3">
        <f t="shared" si="249"/>
        <v>46.94</v>
      </c>
      <c r="H2702" s="3">
        <f t="shared" si="250"/>
        <v>64.039999999999992</v>
      </c>
      <c r="I2702" s="3">
        <f t="shared" si="251"/>
        <v>47.3</v>
      </c>
      <c r="J2702" s="3">
        <f t="shared" si="252"/>
        <v>37.94</v>
      </c>
      <c r="K2702" s="191">
        <v>0</v>
      </c>
      <c r="L2702" s="3">
        <v>8.3000000000000007</v>
      </c>
      <c r="M2702" s="191">
        <v>17.8</v>
      </c>
      <c r="N2702" s="191">
        <v>8.5</v>
      </c>
      <c r="O2702" s="191">
        <v>3.3</v>
      </c>
    </row>
    <row r="2703" spans="2:15" ht="17.25" x14ac:dyDescent="0.35">
      <c r="B2703" s="172">
        <f t="shared" si="254"/>
        <v>2695</v>
      </c>
      <c r="C2703" s="173">
        <v>4</v>
      </c>
      <c r="D2703" s="173">
        <v>23</v>
      </c>
      <c r="E2703" s="174">
        <v>7</v>
      </c>
      <c r="F2703" s="3">
        <f t="shared" si="253"/>
        <v>32</v>
      </c>
      <c r="G2703" s="3">
        <f t="shared" si="249"/>
        <v>47.84</v>
      </c>
      <c r="H2703" s="3">
        <f t="shared" si="250"/>
        <v>68</v>
      </c>
      <c r="I2703" s="3">
        <f t="shared" si="251"/>
        <v>48.019999999999996</v>
      </c>
      <c r="J2703" s="3">
        <f t="shared" si="252"/>
        <v>39.92</v>
      </c>
      <c r="K2703" s="191">
        <v>0</v>
      </c>
      <c r="L2703" s="3">
        <v>8.8000000000000007</v>
      </c>
      <c r="M2703" s="191">
        <v>20</v>
      </c>
      <c r="N2703" s="191">
        <v>8.9</v>
      </c>
      <c r="O2703" s="191">
        <v>4.4000000000000004</v>
      </c>
    </row>
    <row r="2704" spans="2:15" ht="17.25" x14ac:dyDescent="0.35">
      <c r="B2704" s="172">
        <f t="shared" si="254"/>
        <v>2696</v>
      </c>
      <c r="C2704" s="173">
        <v>4</v>
      </c>
      <c r="D2704" s="173">
        <v>23</v>
      </c>
      <c r="E2704" s="174">
        <v>8</v>
      </c>
      <c r="F2704" s="3">
        <f t="shared" si="253"/>
        <v>30.2</v>
      </c>
      <c r="G2704" s="3">
        <f t="shared" si="249"/>
        <v>49.28</v>
      </c>
      <c r="H2704" s="3">
        <f t="shared" si="250"/>
        <v>73.039999999999992</v>
      </c>
      <c r="I2704" s="3">
        <f t="shared" si="251"/>
        <v>49.28</v>
      </c>
      <c r="J2704" s="3">
        <f t="shared" si="252"/>
        <v>42.980000000000004</v>
      </c>
      <c r="K2704" s="191">
        <v>-1</v>
      </c>
      <c r="L2704" s="3">
        <v>9.6</v>
      </c>
      <c r="M2704" s="191">
        <v>22.8</v>
      </c>
      <c r="N2704" s="191">
        <v>9.6</v>
      </c>
      <c r="O2704" s="191">
        <v>6.1</v>
      </c>
    </row>
    <row r="2705" spans="2:15" ht="17.25" x14ac:dyDescent="0.35">
      <c r="B2705" s="172">
        <f t="shared" si="254"/>
        <v>2697</v>
      </c>
      <c r="C2705" s="173">
        <v>4</v>
      </c>
      <c r="D2705" s="173">
        <v>23</v>
      </c>
      <c r="E2705" s="174">
        <v>9</v>
      </c>
      <c r="F2705" s="3">
        <f t="shared" si="253"/>
        <v>30.2</v>
      </c>
      <c r="G2705" s="3">
        <f t="shared" si="249"/>
        <v>50</v>
      </c>
      <c r="H2705" s="3">
        <f t="shared" si="250"/>
        <v>75.92</v>
      </c>
      <c r="I2705" s="3">
        <f t="shared" si="251"/>
        <v>50.72</v>
      </c>
      <c r="J2705" s="3">
        <f t="shared" si="252"/>
        <v>46.04</v>
      </c>
      <c r="K2705" s="191">
        <v>-1</v>
      </c>
      <c r="L2705" s="3">
        <v>10</v>
      </c>
      <c r="M2705" s="191">
        <v>24.4</v>
      </c>
      <c r="N2705" s="191">
        <v>10.4</v>
      </c>
      <c r="O2705" s="191">
        <v>7.8</v>
      </c>
    </row>
    <row r="2706" spans="2:15" ht="17.25" x14ac:dyDescent="0.35">
      <c r="B2706" s="172">
        <f t="shared" si="254"/>
        <v>2698</v>
      </c>
      <c r="C2706" s="173">
        <v>4</v>
      </c>
      <c r="D2706" s="173">
        <v>23</v>
      </c>
      <c r="E2706" s="174">
        <v>10</v>
      </c>
      <c r="F2706" s="3">
        <f t="shared" si="253"/>
        <v>30.2</v>
      </c>
      <c r="G2706" s="3">
        <f t="shared" si="249"/>
        <v>51.8</v>
      </c>
      <c r="H2706" s="3">
        <f t="shared" si="250"/>
        <v>78.98</v>
      </c>
      <c r="I2706" s="3">
        <f t="shared" si="251"/>
        <v>51.980000000000004</v>
      </c>
      <c r="J2706" s="3">
        <f t="shared" si="252"/>
        <v>48.92</v>
      </c>
      <c r="K2706" s="191">
        <v>-1</v>
      </c>
      <c r="L2706" s="3">
        <v>11</v>
      </c>
      <c r="M2706" s="191">
        <v>26.1</v>
      </c>
      <c r="N2706" s="191">
        <v>11.1</v>
      </c>
      <c r="O2706" s="191">
        <v>9.4</v>
      </c>
    </row>
    <row r="2707" spans="2:15" ht="17.25" x14ac:dyDescent="0.35">
      <c r="B2707" s="172">
        <f t="shared" si="254"/>
        <v>2699</v>
      </c>
      <c r="C2707" s="173">
        <v>4</v>
      </c>
      <c r="D2707" s="173">
        <v>23</v>
      </c>
      <c r="E2707" s="174">
        <v>11</v>
      </c>
      <c r="F2707" s="3">
        <f t="shared" si="253"/>
        <v>30.2</v>
      </c>
      <c r="G2707" s="3">
        <f t="shared" si="249"/>
        <v>55.400000000000006</v>
      </c>
      <c r="H2707" s="3">
        <f t="shared" si="250"/>
        <v>80.06</v>
      </c>
      <c r="I2707" s="3">
        <f t="shared" si="251"/>
        <v>54.68</v>
      </c>
      <c r="J2707" s="3">
        <f t="shared" si="252"/>
        <v>48.019999999999996</v>
      </c>
      <c r="K2707" s="191">
        <v>-1</v>
      </c>
      <c r="L2707" s="3">
        <v>13</v>
      </c>
      <c r="M2707" s="191">
        <v>26.7</v>
      </c>
      <c r="N2707" s="191">
        <v>12.6</v>
      </c>
      <c r="O2707" s="191">
        <v>8.9</v>
      </c>
    </row>
    <row r="2708" spans="2:15" ht="17.25" x14ac:dyDescent="0.35">
      <c r="B2708" s="172">
        <f t="shared" si="254"/>
        <v>2700</v>
      </c>
      <c r="C2708" s="173">
        <v>4</v>
      </c>
      <c r="D2708" s="173">
        <v>23</v>
      </c>
      <c r="E2708" s="174">
        <v>12</v>
      </c>
      <c r="F2708" s="3">
        <f t="shared" si="253"/>
        <v>32</v>
      </c>
      <c r="G2708" s="3">
        <f t="shared" si="249"/>
        <v>55.400000000000006</v>
      </c>
      <c r="H2708" s="3">
        <f t="shared" si="250"/>
        <v>82.039999999999992</v>
      </c>
      <c r="I2708" s="3">
        <f t="shared" si="251"/>
        <v>57.379999999999995</v>
      </c>
      <c r="J2708" s="3">
        <f t="shared" si="252"/>
        <v>50</v>
      </c>
      <c r="K2708" s="191">
        <v>0</v>
      </c>
      <c r="L2708" s="3">
        <v>13</v>
      </c>
      <c r="M2708" s="191">
        <v>27.8</v>
      </c>
      <c r="N2708" s="191">
        <v>14.1</v>
      </c>
      <c r="O2708" s="191">
        <v>10</v>
      </c>
    </row>
    <row r="2709" spans="2:15" ht="17.25" x14ac:dyDescent="0.35">
      <c r="B2709" s="172">
        <f t="shared" si="254"/>
        <v>2701</v>
      </c>
      <c r="C2709" s="173">
        <v>4</v>
      </c>
      <c r="D2709" s="173">
        <v>23</v>
      </c>
      <c r="E2709" s="174">
        <v>13</v>
      </c>
      <c r="F2709" s="3">
        <f t="shared" si="253"/>
        <v>33.799999999999997</v>
      </c>
      <c r="G2709" s="3">
        <f t="shared" si="249"/>
        <v>56.120000000000005</v>
      </c>
      <c r="H2709" s="3">
        <f t="shared" si="250"/>
        <v>82.94</v>
      </c>
      <c r="I2709" s="3">
        <f t="shared" si="251"/>
        <v>60.08</v>
      </c>
      <c r="J2709" s="3">
        <f t="shared" si="252"/>
        <v>51.980000000000004</v>
      </c>
      <c r="K2709" s="191">
        <v>1</v>
      </c>
      <c r="L2709" s="3">
        <v>13.4</v>
      </c>
      <c r="M2709" s="191">
        <v>28.3</v>
      </c>
      <c r="N2709" s="191">
        <v>15.6</v>
      </c>
      <c r="O2709" s="191">
        <v>11.1</v>
      </c>
    </row>
    <row r="2710" spans="2:15" ht="17.25" x14ac:dyDescent="0.35">
      <c r="B2710" s="172">
        <f t="shared" si="254"/>
        <v>2702</v>
      </c>
      <c r="C2710" s="173">
        <v>4</v>
      </c>
      <c r="D2710" s="173">
        <v>23</v>
      </c>
      <c r="E2710" s="174">
        <v>14</v>
      </c>
      <c r="F2710" s="3">
        <f t="shared" si="253"/>
        <v>32</v>
      </c>
      <c r="G2710" s="3">
        <f t="shared" si="249"/>
        <v>55.94</v>
      </c>
      <c r="H2710" s="3">
        <f t="shared" si="250"/>
        <v>84.02</v>
      </c>
      <c r="I2710" s="3">
        <f t="shared" si="251"/>
        <v>62.06</v>
      </c>
      <c r="J2710" s="3">
        <f t="shared" si="252"/>
        <v>48.92</v>
      </c>
      <c r="K2710" s="191">
        <v>0</v>
      </c>
      <c r="L2710" s="3">
        <v>13.3</v>
      </c>
      <c r="M2710" s="191">
        <v>28.9</v>
      </c>
      <c r="N2710" s="191">
        <v>16.7</v>
      </c>
      <c r="O2710" s="191">
        <v>9.4</v>
      </c>
    </row>
    <row r="2711" spans="2:15" ht="17.25" x14ac:dyDescent="0.35">
      <c r="B2711" s="172">
        <f t="shared" si="254"/>
        <v>2703</v>
      </c>
      <c r="C2711" s="173">
        <v>4</v>
      </c>
      <c r="D2711" s="173">
        <v>23</v>
      </c>
      <c r="E2711" s="174">
        <v>15</v>
      </c>
      <c r="F2711" s="3">
        <f t="shared" si="253"/>
        <v>33.799999999999997</v>
      </c>
      <c r="G2711" s="3">
        <f t="shared" si="249"/>
        <v>54.5</v>
      </c>
      <c r="H2711" s="3">
        <f t="shared" si="250"/>
        <v>82.94</v>
      </c>
      <c r="I2711" s="3">
        <f t="shared" si="251"/>
        <v>64.039999999999992</v>
      </c>
      <c r="J2711" s="3">
        <f t="shared" si="252"/>
        <v>50</v>
      </c>
      <c r="K2711" s="191">
        <v>1</v>
      </c>
      <c r="L2711" s="3">
        <v>12.5</v>
      </c>
      <c r="M2711" s="191">
        <v>28.3</v>
      </c>
      <c r="N2711" s="191">
        <v>17.8</v>
      </c>
      <c r="O2711" s="191">
        <v>10</v>
      </c>
    </row>
    <row r="2712" spans="2:15" ht="17.25" x14ac:dyDescent="0.35">
      <c r="B2712" s="172">
        <f t="shared" si="254"/>
        <v>2704</v>
      </c>
      <c r="C2712" s="173">
        <v>4</v>
      </c>
      <c r="D2712" s="173">
        <v>23</v>
      </c>
      <c r="E2712" s="174">
        <v>16</v>
      </c>
      <c r="F2712" s="3">
        <f t="shared" si="253"/>
        <v>33.799999999999997</v>
      </c>
      <c r="G2712" s="3">
        <f t="shared" si="249"/>
        <v>56.480000000000004</v>
      </c>
      <c r="H2712" s="3">
        <f t="shared" si="250"/>
        <v>84.02</v>
      </c>
      <c r="I2712" s="3">
        <f t="shared" si="251"/>
        <v>66.02</v>
      </c>
      <c r="J2712" s="3">
        <f t="shared" si="252"/>
        <v>44.96</v>
      </c>
      <c r="K2712" s="191">
        <v>1</v>
      </c>
      <c r="L2712" s="3">
        <v>13.6</v>
      </c>
      <c r="M2712" s="191">
        <v>28.9</v>
      </c>
      <c r="N2712" s="191">
        <v>18.899999999999999</v>
      </c>
      <c r="O2712" s="191">
        <v>7.2</v>
      </c>
    </row>
    <row r="2713" spans="2:15" ht="17.25" x14ac:dyDescent="0.35">
      <c r="B2713" s="172">
        <f t="shared" si="254"/>
        <v>2705</v>
      </c>
      <c r="C2713" s="173">
        <v>4</v>
      </c>
      <c r="D2713" s="173">
        <v>23</v>
      </c>
      <c r="E2713" s="174">
        <v>17</v>
      </c>
      <c r="F2713" s="3">
        <f t="shared" si="253"/>
        <v>33.799999999999997</v>
      </c>
      <c r="G2713" s="3">
        <f t="shared" ref="G2713:G2776" si="255">(9/5)*L2713+32</f>
        <v>57.2</v>
      </c>
      <c r="H2713" s="3">
        <f t="shared" ref="H2713:H2776" si="256">(9/5)*M2713+32</f>
        <v>82.94</v>
      </c>
      <c r="I2713" s="3">
        <f t="shared" ref="I2713:I2776" si="257">(9/5)*N2713+32</f>
        <v>63.680000000000007</v>
      </c>
      <c r="J2713" s="3">
        <f t="shared" ref="J2713:J2776" si="258">(9/5)*O2713+32</f>
        <v>44.06</v>
      </c>
      <c r="K2713" s="191">
        <v>1</v>
      </c>
      <c r="L2713" s="3">
        <v>14</v>
      </c>
      <c r="M2713" s="191">
        <v>28.3</v>
      </c>
      <c r="N2713" s="191">
        <v>17.600000000000001</v>
      </c>
      <c r="O2713" s="191">
        <v>6.7</v>
      </c>
    </row>
    <row r="2714" spans="2:15" ht="17.25" x14ac:dyDescent="0.35">
      <c r="B2714" s="172">
        <f t="shared" si="254"/>
        <v>2706</v>
      </c>
      <c r="C2714" s="173">
        <v>4</v>
      </c>
      <c r="D2714" s="173">
        <v>23</v>
      </c>
      <c r="E2714" s="174">
        <v>18</v>
      </c>
      <c r="F2714" s="3">
        <f t="shared" si="253"/>
        <v>33.799999999999997</v>
      </c>
      <c r="G2714" s="3">
        <f t="shared" si="255"/>
        <v>57.2</v>
      </c>
      <c r="H2714" s="3">
        <f t="shared" si="256"/>
        <v>80.960000000000008</v>
      </c>
      <c r="I2714" s="3">
        <f t="shared" si="257"/>
        <v>61.34</v>
      </c>
      <c r="J2714" s="3">
        <f t="shared" si="258"/>
        <v>46.94</v>
      </c>
      <c r="K2714" s="191">
        <v>1</v>
      </c>
      <c r="L2714" s="3">
        <v>14</v>
      </c>
      <c r="M2714" s="191">
        <v>27.2</v>
      </c>
      <c r="N2714" s="191">
        <v>16.3</v>
      </c>
      <c r="O2714" s="191">
        <v>8.3000000000000007</v>
      </c>
    </row>
    <row r="2715" spans="2:15" ht="17.25" x14ac:dyDescent="0.35">
      <c r="B2715" s="172">
        <f t="shared" si="254"/>
        <v>2707</v>
      </c>
      <c r="C2715" s="173">
        <v>4</v>
      </c>
      <c r="D2715" s="173">
        <v>23</v>
      </c>
      <c r="E2715" s="174">
        <v>19</v>
      </c>
      <c r="F2715" s="3">
        <f t="shared" si="253"/>
        <v>33.799999999999997</v>
      </c>
      <c r="G2715" s="3">
        <f t="shared" si="255"/>
        <v>53.96</v>
      </c>
      <c r="H2715" s="3">
        <f t="shared" si="256"/>
        <v>77</v>
      </c>
      <c r="I2715" s="3">
        <f t="shared" si="257"/>
        <v>59</v>
      </c>
      <c r="J2715" s="3">
        <f t="shared" si="258"/>
        <v>44.96</v>
      </c>
      <c r="K2715" s="191">
        <v>1</v>
      </c>
      <c r="L2715" s="3">
        <v>12.2</v>
      </c>
      <c r="M2715" s="191">
        <v>25</v>
      </c>
      <c r="N2715" s="191">
        <v>15</v>
      </c>
      <c r="O2715" s="191">
        <v>7.2</v>
      </c>
    </row>
    <row r="2716" spans="2:15" ht="17.25" x14ac:dyDescent="0.35">
      <c r="B2716" s="172">
        <f t="shared" si="254"/>
        <v>2708</v>
      </c>
      <c r="C2716" s="173">
        <v>4</v>
      </c>
      <c r="D2716" s="173">
        <v>23</v>
      </c>
      <c r="E2716" s="174">
        <v>20</v>
      </c>
      <c r="F2716" s="3">
        <f t="shared" si="253"/>
        <v>33.799999999999997</v>
      </c>
      <c r="G2716" s="3">
        <f t="shared" si="255"/>
        <v>51.620000000000005</v>
      </c>
      <c r="H2716" s="3">
        <f t="shared" si="256"/>
        <v>75.92</v>
      </c>
      <c r="I2716" s="3">
        <f t="shared" si="257"/>
        <v>57.92</v>
      </c>
      <c r="J2716" s="3">
        <f t="shared" si="258"/>
        <v>44.96</v>
      </c>
      <c r="K2716" s="191">
        <v>1</v>
      </c>
      <c r="L2716" s="3">
        <v>10.9</v>
      </c>
      <c r="M2716" s="191">
        <v>24.4</v>
      </c>
      <c r="N2716" s="191">
        <v>14.4</v>
      </c>
      <c r="O2716" s="191">
        <v>7.2</v>
      </c>
    </row>
    <row r="2717" spans="2:15" ht="17.25" x14ac:dyDescent="0.35">
      <c r="B2717" s="172">
        <f t="shared" si="254"/>
        <v>2709</v>
      </c>
      <c r="C2717" s="173">
        <v>4</v>
      </c>
      <c r="D2717" s="173">
        <v>23</v>
      </c>
      <c r="E2717" s="174">
        <v>21</v>
      </c>
      <c r="F2717" s="3">
        <f t="shared" si="253"/>
        <v>33.799999999999997</v>
      </c>
      <c r="G2717" s="3">
        <f t="shared" si="255"/>
        <v>49.64</v>
      </c>
      <c r="H2717" s="3">
        <f t="shared" si="256"/>
        <v>73.94</v>
      </c>
      <c r="I2717" s="3">
        <f t="shared" si="257"/>
        <v>57.019999999999996</v>
      </c>
      <c r="J2717" s="3">
        <f t="shared" si="258"/>
        <v>44.06</v>
      </c>
      <c r="K2717" s="191">
        <v>1</v>
      </c>
      <c r="L2717" s="3">
        <v>9.8000000000000007</v>
      </c>
      <c r="M2717" s="191">
        <v>23.3</v>
      </c>
      <c r="N2717" s="191">
        <v>13.9</v>
      </c>
      <c r="O2717" s="191">
        <v>6.7</v>
      </c>
    </row>
    <row r="2718" spans="2:15" ht="17.25" x14ac:dyDescent="0.35">
      <c r="B2718" s="172">
        <f t="shared" si="254"/>
        <v>2710</v>
      </c>
      <c r="C2718" s="173">
        <v>4</v>
      </c>
      <c r="D2718" s="173">
        <v>23</v>
      </c>
      <c r="E2718" s="174">
        <v>22</v>
      </c>
      <c r="F2718" s="3">
        <f t="shared" si="253"/>
        <v>33.799999999999997</v>
      </c>
      <c r="G2718" s="3">
        <f t="shared" si="255"/>
        <v>48.2</v>
      </c>
      <c r="H2718" s="3">
        <f t="shared" si="256"/>
        <v>71.06</v>
      </c>
      <c r="I2718" s="3">
        <f t="shared" si="257"/>
        <v>55.94</v>
      </c>
      <c r="J2718" s="3">
        <f t="shared" si="258"/>
        <v>39.019999999999996</v>
      </c>
      <c r="K2718" s="191">
        <v>1</v>
      </c>
      <c r="L2718" s="3">
        <v>9</v>
      </c>
      <c r="M2718" s="191">
        <v>21.7</v>
      </c>
      <c r="N2718" s="191">
        <v>13.3</v>
      </c>
      <c r="O2718" s="191">
        <v>3.9</v>
      </c>
    </row>
    <row r="2719" spans="2:15" ht="17.25" x14ac:dyDescent="0.35">
      <c r="B2719" s="172">
        <f t="shared" si="254"/>
        <v>2711</v>
      </c>
      <c r="C2719" s="173">
        <v>4</v>
      </c>
      <c r="D2719" s="173">
        <v>23</v>
      </c>
      <c r="E2719" s="174">
        <v>23</v>
      </c>
      <c r="F2719" s="3">
        <f t="shared" si="253"/>
        <v>33.799999999999997</v>
      </c>
      <c r="G2719" s="3">
        <f t="shared" si="255"/>
        <v>46.04</v>
      </c>
      <c r="H2719" s="3">
        <f t="shared" si="256"/>
        <v>69.98</v>
      </c>
      <c r="I2719" s="3">
        <f t="shared" si="257"/>
        <v>53.24</v>
      </c>
      <c r="J2719" s="3">
        <f t="shared" si="258"/>
        <v>41</v>
      </c>
      <c r="K2719" s="191">
        <v>1</v>
      </c>
      <c r="L2719" s="3">
        <v>7.8</v>
      </c>
      <c r="M2719" s="191">
        <v>21.1</v>
      </c>
      <c r="N2719" s="191">
        <v>11.8</v>
      </c>
      <c r="O2719" s="191">
        <v>5</v>
      </c>
    </row>
    <row r="2720" spans="2:15" ht="17.25" x14ac:dyDescent="0.35">
      <c r="B2720" s="172">
        <f t="shared" si="254"/>
        <v>2712</v>
      </c>
      <c r="C2720" s="173">
        <v>4</v>
      </c>
      <c r="D2720" s="173">
        <v>23</v>
      </c>
      <c r="E2720" s="174">
        <v>24</v>
      </c>
      <c r="F2720" s="3">
        <f t="shared" si="253"/>
        <v>32</v>
      </c>
      <c r="G2720" s="3">
        <f t="shared" si="255"/>
        <v>44.24</v>
      </c>
      <c r="H2720" s="3">
        <f t="shared" si="256"/>
        <v>68</v>
      </c>
      <c r="I2720" s="3">
        <f t="shared" si="257"/>
        <v>50.72</v>
      </c>
      <c r="J2720" s="3">
        <f t="shared" si="258"/>
        <v>39.92</v>
      </c>
      <c r="K2720" s="191">
        <v>0</v>
      </c>
      <c r="L2720" s="3">
        <v>6.8</v>
      </c>
      <c r="M2720" s="191">
        <v>20</v>
      </c>
      <c r="N2720" s="191">
        <v>10.4</v>
      </c>
      <c r="O2720" s="191">
        <v>4.4000000000000004</v>
      </c>
    </row>
    <row r="2721" spans="2:15" ht="17.25" x14ac:dyDescent="0.35">
      <c r="B2721" s="172">
        <f t="shared" si="254"/>
        <v>2713</v>
      </c>
      <c r="C2721" s="173">
        <v>4</v>
      </c>
      <c r="D2721" s="173">
        <v>24</v>
      </c>
      <c r="E2721" s="174">
        <v>1</v>
      </c>
      <c r="F2721" s="3">
        <f t="shared" si="253"/>
        <v>30.2</v>
      </c>
      <c r="G2721" s="3">
        <f t="shared" si="255"/>
        <v>41.9</v>
      </c>
      <c r="H2721" s="3">
        <f t="shared" si="256"/>
        <v>66.92</v>
      </c>
      <c r="I2721" s="3">
        <f t="shared" si="257"/>
        <v>48.019999999999996</v>
      </c>
      <c r="J2721" s="3">
        <f t="shared" si="258"/>
        <v>39.92</v>
      </c>
      <c r="K2721" s="191">
        <v>-1</v>
      </c>
      <c r="L2721" s="3">
        <v>5.5</v>
      </c>
      <c r="M2721" s="191">
        <v>19.399999999999999</v>
      </c>
      <c r="N2721" s="191">
        <v>8.9</v>
      </c>
      <c r="O2721" s="191">
        <v>4.4000000000000004</v>
      </c>
    </row>
    <row r="2722" spans="2:15" ht="17.25" x14ac:dyDescent="0.35">
      <c r="B2722" s="172">
        <f t="shared" si="254"/>
        <v>2714</v>
      </c>
      <c r="C2722" s="173">
        <v>4</v>
      </c>
      <c r="D2722" s="173">
        <v>24</v>
      </c>
      <c r="E2722" s="174">
        <v>2</v>
      </c>
      <c r="F2722" s="3">
        <f t="shared" si="253"/>
        <v>28.4</v>
      </c>
      <c r="G2722" s="3">
        <f t="shared" si="255"/>
        <v>40.46</v>
      </c>
      <c r="H2722" s="3">
        <f t="shared" si="256"/>
        <v>64.94</v>
      </c>
      <c r="I2722" s="3">
        <f t="shared" si="257"/>
        <v>46.76</v>
      </c>
      <c r="J2722" s="3">
        <f t="shared" si="258"/>
        <v>39.92</v>
      </c>
      <c r="K2722" s="191">
        <v>-2</v>
      </c>
      <c r="L2722" s="3">
        <v>4.7</v>
      </c>
      <c r="M2722" s="191">
        <v>18.3</v>
      </c>
      <c r="N2722" s="191">
        <v>8.1999999999999993</v>
      </c>
      <c r="O2722" s="191">
        <v>4.4000000000000004</v>
      </c>
    </row>
    <row r="2723" spans="2:15" ht="17.25" x14ac:dyDescent="0.35">
      <c r="B2723" s="172">
        <f t="shared" si="254"/>
        <v>2715</v>
      </c>
      <c r="C2723" s="173">
        <v>4</v>
      </c>
      <c r="D2723" s="173">
        <v>24</v>
      </c>
      <c r="E2723" s="174">
        <v>3</v>
      </c>
      <c r="F2723" s="3">
        <f t="shared" si="253"/>
        <v>28.4</v>
      </c>
      <c r="G2723" s="3">
        <f t="shared" si="255"/>
        <v>39.200000000000003</v>
      </c>
      <c r="H2723" s="3">
        <f t="shared" si="256"/>
        <v>64.039999999999992</v>
      </c>
      <c r="I2723" s="3">
        <f t="shared" si="257"/>
        <v>45.32</v>
      </c>
      <c r="J2723" s="3">
        <f t="shared" si="258"/>
        <v>41</v>
      </c>
      <c r="K2723" s="191">
        <v>-2</v>
      </c>
      <c r="L2723" s="3">
        <v>4</v>
      </c>
      <c r="M2723" s="191">
        <v>17.8</v>
      </c>
      <c r="N2723" s="191">
        <v>7.4</v>
      </c>
      <c r="O2723" s="191">
        <v>5</v>
      </c>
    </row>
    <row r="2724" spans="2:15" ht="17.25" x14ac:dyDescent="0.35">
      <c r="B2724" s="172">
        <f t="shared" si="254"/>
        <v>2716</v>
      </c>
      <c r="C2724" s="173">
        <v>4</v>
      </c>
      <c r="D2724" s="173">
        <v>24</v>
      </c>
      <c r="E2724" s="174">
        <v>4</v>
      </c>
      <c r="F2724" s="3">
        <f t="shared" si="253"/>
        <v>28.4</v>
      </c>
      <c r="G2724" s="3">
        <f t="shared" si="255"/>
        <v>36.14</v>
      </c>
      <c r="H2724" s="3">
        <f t="shared" si="256"/>
        <v>62.96</v>
      </c>
      <c r="I2724" s="3">
        <f t="shared" si="257"/>
        <v>44.06</v>
      </c>
      <c r="J2724" s="3">
        <f t="shared" si="258"/>
        <v>42.980000000000004</v>
      </c>
      <c r="K2724" s="191">
        <v>-2</v>
      </c>
      <c r="L2724" s="3">
        <v>2.2999999999999998</v>
      </c>
      <c r="M2724" s="191">
        <v>17.2</v>
      </c>
      <c r="N2724" s="191">
        <v>6.7</v>
      </c>
      <c r="O2724" s="191">
        <v>6.1</v>
      </c>
    </row>
    <row r="2725" spans="2:15" ht="17.25" x14ac:dyDescent="0.35">
      <c r="B2725" s="172">
        <f t="shared" si="254"/>
        <v>2717</v>
      </c>
      <c r="C2725" s="173">
        <v>4</v>
      </c>
      <c r="D2725" s="173">
        <v>24</v>
      </c>
      <c r="E2725" s="174">
        <v>5</v>
      </c>
      <c r="F2725" s="3">
        <f t="shared" si="253"/>
        <v>28.4</v>
      </c>
      <c r="G2725" s="3">
        <f t="shared" si="255"/>
        <v>33.08</v>
      </c>
      <c r="H2725" s="3">
        <f t="shared" si="256"/>
        <v>64.94</v>
      </c>
      <c r="I2725" s="3">
        <f t="shared" si="257"/>
        <v>44.42</v>
      </c>
      <c r="J2725" s="3">
        <f t="shared" si="258"/>
        <v>42.980000000000004</v>
      </c>
      <c r="K2725" s="191">
        <v>-2</v>
      </c>
      <c r="L2725" s="3">
        <v>0.6</v>
      </c>
      <c r="M2725" s="191">
        <v>18.3</v>
      </c>
      <c r="N2725" s="191">
        <v>6.9</v>
      </c>
      <c r="O2725" s="191">
        <v>6.1</v>
      </c>
    </row>
    <row r="2726" spans="2:15" ht="17.25" x14ac:dyDescent="0.35">
      <c r="B2726" s="172">
        <f t="shared" si="254"/>
        <v>2718</v>
      </c>
      <c r="C2726" s="173">
        <v>4</v>
      </c>
      <c r="D2726" s="173">
        <v>24</v>
      </c>
      <c r="E2726" s="174">
        <v>6</v>
      </c>
      <c r="F2726" s="3">
        <f t="shared" si="253"/>
        <v>30.2</v>
      </c>
      <c r="G2726" s="3">
        <f t="shared" si="255"/>
        <v>31.1</v>
      </c>
      <c r="H2726" s="3">
        <f t="shared" si="256"/>
        <v>64.94</v>
      </c>
      <c r="I2726" s="3">
        <f t="shared" si="257"/>
        <v>44.6</v>
      </c>
      <c r="J2726" s="3">
        <f t="shared" si="258"/>
        <v>44.06</v>
      </c>
      <c r="K2726" s="191">
        <v>-1</v>
      </c>
      <c r="L2726" s="3">
        <v>-0.5</v>
      </c>
      <c r="M2726" s="191">
        <v>18.3</v>
      </c>
      <c r="N2726" s="191">
        <v>7</v>
      </c>
      <c r="O2726" s="191">
        <v>6.7</v>
      </c>
    </row>
    <row r="2727" spans="2:15" ht="17.25" x14ac:dyDescent="0.35">
      <c r="B2727" s="172">
        <f t="shared" si="254"/>
        <v>2719</v>
      </c>
      <c r="C2727" s="173">
        <v>4</v>
      </c>
      <c r="D2727" s="173">
        <v>24</v>
      </c>
      <c r="E2727" s="174">
        <v>7</v>
      </c>
      <c r="F2727" s="3">
        <f t="shared" si="253"/>
        <v>33.799999999999997</v>
      </c>
      <c r="G2727" s="3">
        <f t="shared" si="255"/>
        <v>33.26</v>
      </c>
      <c r="H2727" s="3">
        <f t="shared" si="256"/>
        <v>68</v>
      </c>
      <c r="I2727" s="3">
        <f t="shared" si="257"/>
        <v>44.96</v>
      </c>
      <c r="J2727" s="3">
        <f t="shared" si="258"/>
        <v>44.06</v>
      </c>
      <c r="K2727" s="191">
        <v>1</v>
      </c>
      <c r="L2727" s="3">
        <v>0.7</v>
      </c>
      <c r="M2727" s="191">
        <v>20</v>
      </c>
      <c r="N2727" s="191">
        <v>7.2</v>
      </c>
      <c r="O2727" s="191">
        <v>6.7</v>
      </c>
    </row>
    <row r="2728" spans="2:15" ht="17.25" x14ac:dyDescent="0.35">
      <c r="B2728" s="172">
        <f t="shared" si="254"/>
        <v>2720</v>
      </c>
      <c r="C2728" s="173">
        <v>4</v>
      </c>
      <c r="D2728" s="173">
        <v>24</v>
      </c>
      <c r="E2728" s="174">
        <v>8</v>
      </c>
      <c r="F2728" s="3">
        <f t="shared" si="253"/>
        <v>33.799999999999997</v>
      </c>
      <c r="G2728" s="3">
        <f t="shared" si="255"/>
        <v>35.78</v>
      </c>
      <c r="H2728" s="3">
        <f t="shared" si="256"/>
        <v>69.080000000000013</v>
      </c>
      <c r="I2728" s="3">
        <f t="shared" si="257"/>
        <v>48.379999999999995</v>
      </c>
      <c r="J2728" s="3">
        <f t="shared" si="258"/>
        <v>48.019999999999996</v>
      </c>
      <c r="K2728" s="191">
        <v>1</v>
      </c>
      <c r="L2728" s="3">
        <v>2.1</v>
      </c>
      <c r="M2728" s="191">
        <v>20.6</v>
      </c>
      <c r="N2728" s="191">
        <v>9.1</v>
      </c>
      <c r="O2728" s="191">
        <v>8.9</v>
      </c>
    </row>
    <row r="2729" spans="2:15" ht="17.25" x14ac:dyDescent="0.35">
      <c r="B2729" s="172">
        <f t="shared" si="254"/>
        <v>2721</v>
      </c>
      <c r="C2729" s="173">
        <v>4</v>
      </c>
      <c r="D2729" s="173">
        <v>24</v>
      </c>
      <c r="E2729" s="174">
        <v>9</v>
      </c>
      <c r="F2729" s="3">
        <f t="shared" si="253"/>
        <v>37.4</v>
      </c>
      <c r="G2729" s="3">
        <f t="shared" si="255"/>
        <v>37.4</v>
      </c>
      <c r="H2729" s="3">
        <f t="shared" si="256"/>
        <v>71.960000000000008</v>
      </c>
      <c r="I2729" s="3">
        <f t="shared" si="257"/>
        <v>51.620000000000005</v>
      </c>
      <c r="J2729" s="3">
        <f t="shared" si="258"/>
        <v>51.980000000000004</v>
      </c>
      <c r="K2729" s="191">
        <v>3</v>
      </c>
      <c r="L2729" s="3">
        <v>3</v>
      </c>
      <c r="M2729" s="191">
        <v>22.2</v>
      </c>
      <c r="N2729" s="191">
        <v>10.9</v>
      </c>
      <c r="O2729" s="191">
        <v>11.1</v>
      </c>
    </row>
    <row r="2730" spans="2:15" ht="17.25" x14ac:dyDescent="0.35">
      <c r="B2730" s="172">
        <f t="shared" si="254"/>
        <v>2722</v>
      </c>
      <c r="C2730" s="173">
        <v>4</v>
      </c>
      <c r="D2730" s="173">
        <v>24</v>
      </c>
      <c r="E2730" s="174">
        <v>10</v>
      </c>
      <c r="F2730" s="3">
        <f t="shared" si="253"/>
        <v>39.380000000000003</v>
      </c>
      <c r="G2730" s="3">
        <f t="shared" si="255"/>
        <v>40.1</v>
      </c>
      <c r="H2730" s="3">
        <f t="shared" si="256"/>
        <v>73.039999999999992</v>
      </c>
      <c r="I2730" s="3">
        <f t="shared" si="257"/>
        <v>55.040000000000006</v>
      </c>
      <c r="J2730" s="3">
        <f t="shared" si="258"/>
        <v>57.019999999999996</v>
      </c>
      <c r="K2730" s="191">
        <v>4.0999999999999996</v>
      </c>
      <c r="L2730" s="3">
        <v>4.5</v>
      </c>
      <c r="M2730" s="191">
        <v>22.8</v>
      </c>
      <c r="N2730" s="191">
        <v>12.8</v>
      </c>
      <c r="O2730" s="191">
        <v>13.9</v>
      </c>
    </row>
    <row r="2731" spans="2:15" ht="17.25" x14ac:dyDescent="0.35">
      <c r="B2731" s="172">
        <f t="shared" si="254"/>
        <v>2723</v>
      </c>
      <c r="C2731" s="173">
        <v>4</v>
      </c>
      <c r="D2731" s="173">
        <v>24</v>
      </c>
      <c r="E2731" s="174">
        <v>11</v>
      </c>
      <c r="F2731" s="3">
        <f t="shared" si="253"/>
        <v>41</v>
      </c>
      <c r="G2731" s="3">
        <f t="shared" si="255"/>
        <v>42.08</v>
      </c>
      <c r="H2731" s="3">
        <f t="shared" si="256"/>
        <v>75.02</v>
      </c>
      <c r="I2731" s="3">
        <f t="shared" si="257"/>
        <v>56.66</v>
      </c>
      <c r="J2731" s="3">
        <f t="shared" si="258"/>
        <v>62.06</v>
      </c>
      <c r="K2731" s="191">
        <v>5</v>
      </c>
      <c r="L2731" s="3">
        <v>5.6</v>
      </c>
      <c r="M2731" s="191">
        <v>23.9</v>
      </c>
      <c r="N2731" s="191">
        <v>13.7</v>
      </c>
      <c r="O2731" s="191">
        <v>16.7</v>
      </c>
    </row>
    <row r="2732" spans="2:15" ht="17.25" x14ac:dyDescent="0.35">
      <c r="B2732" s="172">
        <f t="shared" si="254"/>
        <v>2724</v>
      </c>
      <c r="C2732" s="173">
        <v>4</v>
      </c>
      <c r="D2732" s="173">
        <v>24</v>
      </c>
      <c r="E2732" s="174">
        <v>12</v>
      </c>
      <c r="F2732" s="3">
        <f t="shared" si="253"/>
        <v>42.8</v>
      </c>
      <c r="G2732" s="3">
        <f t="shared" si="255"/>
        <v>42.8</v>
      </c>
      <c r="H2732" s="3">
        <f t="shared" si="256"/>
        <v>75.92</v>
      </c>
      <c r="I2732" s="3">
        <f t="shared" si="257"/>
        <v>58.46</v>
      </c>
      <c r="J2732" s="3">
        <f t="shared" si="258"/>
        <v>64.94</v>
      </c>
      <c r="K2732" s="191">
        <v>6</v>
      </c>
      <c r="L2732" s="3">
        <v>6</v>
      </c>
      <c r="M2732" s="191">
        <v>24.4</v>
      </c>
      <c r="N2732" s="191">
        <v>14.7</v>
      </c>
      <c r="O2732" s="191">
        <v>18.3</v>
      </c>
    </row>
    <row r="2733" spans="2:15" ht="17.25" x14ac:dyDescent="0.35">
      <c r="B2733" s="172">
        <f t="shared" si="254"/>
        <v>2725</v>
      </c>
      <c r="C2733" s="173">
        <v>4</v>
      </c>
      <c r="D2733" s="173">
        <v>24</v>
      </c>
      <c r="E2733" s="174">
        <v>13</v>
      </c>
      <c r="F2733" s="3">
        <f t="shared" si="253"/>
        <v>46.4</v>
      </c>
      <c r="G2733" s="3">
        <f t="shared" si="255"/>
        <v>44.6</v>
      </c>
      <c r="H2733" s="3">
        <f t="shared" si="256"/>
        <v>78.080000000000013</v>
      </c>
      <c r="I2733" s="3">
        <f t="shared" si="257"/>
        <v>60.08</v>
      </c>
      <c r="J2733" s="3">
        <f t="shared" si="258"/>
        <v>66.02</v>
      </c>
      <c r="K2733" s="191">
        <v>8</v>
      </c>
      <c r="L2733" s="3">
        <v>7</v>
      </c>
      <c r="M2733" s="191">
        <v>25.6</v>
      </c>
      <c r="N2733" s="191">
        <v>15.6</v>
      </c>
      <c r="O2733" s="191">
        <v>18.899999999999999</v>
      </c>
    </row>
    <row r="2734" spans="2:15" ht="17.25" x14ac:dyDescent="0.35">
      <c r="B2734" s="172">
        <f t="shared" si="254"/>
        <v>2726</v>
      </c>
      <c r="C2734" s="173">
        <v>4</v>
      </c>
      <c r="D2734" s="173">
        <v>24</v>
      </c>
      <c r="E2734" s="174">
        <v>14</v>
      </c>
      <c r="F2734" s="3">
        <f t="shared" si="253"/>
        <v>46.4</v>
      </c>
      <c r="G2734" s="3">
        <f t="shared" si="255"/>
        <v>45.32</v>
      </c>
      <c r="H2734" s="3">
        <f t="shared" si="256"/>
        <v>80.06</v>
      </c>
      <c r="I2734" s="3">
        <f t="shared" si="257"/>
        <v>61.34</v>
      </c>
      <c r="J2734" s="3">
        <f t="shared" si="258"/>
        <v>69.080000000000013</v>
      </c>
      <c r="K2734" s="191">
        <v>8</v>
      </c>
      <c r="L2734" s="3">
        <v>7.4</v>
      </c>
      <c r="M2734" s="191">
        <v>26.7</v>
      </c>
      <c r="N2734" s="191">
        <v>16.3</v>
      </c>
      <c r="O2734" s="191">
        <v>20.6</v>
      </c>
    </row>
    <row r="2735" spans="2:15" ht="17.25" x14ac:dyDescent="0.35">
      <c r="B2735" s="172">
        <f t="shared" si="254"/>
        <v>2727</v>
      </c>
      <c r="C2735" s="173">
        <v>4</v>
      </c>
      <c r="D2735" s="173">
        <v>24</v>
      </c>
      <c r="E2735" s="174">
        <v>15</v>
      </c>
      <c r="F2735" s="3">
        <f t="shared" si="253"/>
        <v>46.4</v>
      </c>
      <c r="G2735" s="3">
        <f t="shared" si="255"/>
        <v>44.78</v>
      </c>
      <c r="H2735" s="3">
        <f t="shared" si="256"/>
        <v>78.98</v>
      </c>
      <c r="I2735" s="3">
        <f t="shared" si="257"/>
        <v>62.78</v>
      </c>
      <c r="J2735" s="3">
        <f t="shared" si="258"/>
        <v>69.080000000000013</v>
      </c>
      <c r="K2735" s="191">
        <v>8</v>
      </c>
      <c r="L2735" s="3">
        <v>7.1</v>
      </c>
      <c r="M2735" s="191">
        <v>26.1</v>
      </c>
      <c r="N2735" s="191">
        <v>17.100000000000001</v>
      </c>
      <c r="O2735" s="191">
        <v>20.6</v>
      </c>
    </row>
    <row r="2736" spans="2:15" ht="17.25" x14ac:dyDescent="0.35">
      <c r="B2736" s="172">
        <f t="shared" si="254"/>
        <v>2728</v>
      </c>
      <c r="C2736" s="173">
        <v>4</v>
      </c>
      <c r="D2736" s="173">
        <v>24</v>
      </c>
      <c r="E2736" s="174">
        <v>16</v>
      </c>
      <c r="F2736" s="3">
        <f t="shared" si="253"/>
        <v>44.6</v>
      </c>
      <c r="G2736" s="3">
        <f t="shared" si="255"/>
        <v>44.06</v>
      </c>
      <c r="H2736" s="3">
        <f t="shared" si="256"/>
        <v>78.98</v>
      </c>
      <c r="I2736" s="3">
        <f t="shared" si="257"/>
        <v>64.039999999999992</v>
      </c>
      <c r="J2736" s="3">
        <f t="shared" si="258"/>
        <v>71.06</v>
      </c>
      <c r="K2736" s="191">
        <v>7</v>
      </c>
      <c r="L2736" s="3">
        <v>6.7</v>
      </c>
      <c r="M2736" s="191">
        <v>26.1</v>
      </c>
      <c r="N2736" s="191">
        <v>17.8</v>
      </c>
      <c r="O2736" s="191">
        <v>21.7</v>
      </c>
    </row>
    <row r="2737" spans="2:15" ht="17.25" x14ac:dyDescent="0.35">
      <c r="B2737" s="172">
        <f t="shared" si="254"/>
        <v>2729</v>
      </c>
      <c r="C2737" s="173">
        <v>4</v>
      </c>
      <c r="D2737" s="173">
        <v>24</v>
      </c>
      <c r="E2737" s="174">
        <v>17</v>
      </c>
      <c r="F2737" s="3">
        <f t="shared" si="253"/>
        <v>44.6</v>
      </c>
      <c r="G2737" s="3">
        <f t="shared" si="255"/>
        <v>42.08</v>
      </c>
      <c r="H2737" s="3">
        <f t="shared" si="256"/>
        <v>78.080000000000013</v>
      </c>
      <c r="I2737" s="3">
        <f t="shared" si="257"/>
        <v>61.7</v>
      </c>
      <c r="J2737" s="3">
        <f t="shared" si="258"/>
        <v>71.06</v>
      </c>
      <c r="K2737" s="191">
        <v>7</v>
      </c>
      <c r="L2737" s="3">
        <v>5.6</v>
      </c>
      <c r="M2737" s="191">
        <v>25.6</v>
      </c>
      <c r="N2737" s="191">
        <v>16.5</v>
      </c>
      <c r="O2737" s="191">
        <v>21.7</v>
      </c>
    </row>
    <row r="2738" spans="2:15" ht="17.25" x14ac:dyDescent="0.35">
      <c r="B2738" s="172">
        <f t="shared" si="254"/>
        <v>2730</v>
      </c>
      <c r="C2738" s="173">
        <v>4</v>
      </c>
      <c r="D2738" s="173">
        <v>24</v>
      </c>
      <c r="E2738" s="174">
        <v>18</v>
      </c>
      <c r="F2738" s="3">
        <f t="shared" si="253"/>
        <v>42.8</v>
      </c>
      <c r="G2738" s="3">
        <f t="shared" si="255"/>
        <v>39.200000000000003</v>
      </c>
      <c r="H2738" s="3">
        <f t="shared" si="256"/>
        <v>77</v>
      </c>
      <c r="I2738" s="3">
        <f t="shared" si="257"/>
        <v>59.36</v>
      </c>
      <c r="J2738" s="3">
        <f t="shared" si="258"/>
        <v>69.080000000000013</v>
      </c>
      <c r="K2738" s="191">
        <v>6</v>
      </c>
      <c r="L2738" s="3">
        <v>4</v>
      </c>
      <c r="M2738" s="191">
        <v>25</v>
      </c>
      <c r="N2738" s="191">
        <v>15.2</v>
      </c>
      <c r="O2738" s="191">
        <v>20.6</v>
      </c>
    </row>
    <row r="2739" spans="2:15" ht="17.25" x14ac:dyDescent="0.35">
      <c r="B2739" s="172">
        <f t="shared" si="254"/>
        <v>2731</v>
      </c>
      <c r="C2739" s="173">
        <v>4</v>
      </c>
      <c r="D2739" s="173">
        <v>24</v>
      </c>
      <c r="E2739" s="174">
        <v>19</v>
      </c>
      <c r="F2739" s="3">
        <f t="shared" si="253"/>
        <v>42.8</v>
      </c>
      <c r="G2739" s="3">
        <f t="shared" si="255"/>
        <v>37.76</v>
      </c>
      <c r="H2739" s="3">
        <f t="shared" si="256"/>
        <v>73.94</v>
      </c>
      <c r="I2739" s="3">
        <f t="shared" si="257"/>
        <v>57.019999999999996</v>
      </c>
      <c r="J2739" s="3">
        <f t="shared" si="258"/>
        <v>66.92</v>
      </c>
      <c r="K2739" s="191">
        <v>6</v>
      </c>
      <c r="L2739" s="3">
        <v>3.2</v>
      </c>
      <c r="M2739" s="191">
        <v>23.3</v>
      </c>
      <c r="N2739" s="191">
        <v>13.9</v>
      </c>
      <c r="O2739" s="191">
        <v>19.399999999999999</v>
      </c>
    </row>
    <row r="2740" spans="2:15" ht="17.25" x14ac:dyDescent="0.35">
      <c r="B2740" s="172">
        <f t="shared" si="254"/>
        <v>2732</v>
      </c>
      <c r="C2740" s="173">
        <v>4</v>
      </c>
      <c r="D2740" s="173">
        <v>24</v>
      </c>
      <c r="E2740" s="174">
        <v>20</v>
      </c>
      <c r="F2740" s="3">
        <f t="shared" si="253"/>
        <v>41</v>
      </c>
      <c r="G2740" s="3">
        <f t="shared" si="255"/>
        <v>37.04</v>
      </c>
      <c r="H2740" s="3">
        <f t="shared" si="256"/>
        <v>69.98</v>
      </c>
      <c r="I2740" s="3">
        <f t="shared" si="257"/>
        <v>54.68</v>
      </c>
      <c r="J2740" s="3">
        <f t="shared" si="258"/>
        <v>64.039999999999992</v>
      </c>
      <c r="K2740" s="191">
        <v>5</v>
      </c>
      <c r="L2740" s="3">
        <v>2.8</v>
      </c>
      <c r="M2740" s="191">
        <v>21.1</v>
      </c>
      <c r="N2740" s="191">
        <v>12.6</v>
      </c>
      <c r="O2740" s="191">
        <v>17.8</v>
      </c>
    </row>
    <row r="2741" spans="2:15" ht="17.25" x14ac:dyDescent="0.35">
      <c r="B2741" s="172">
        <f t="shared" si="254"/>
        <v>2733</v>
      </c>
      <c r="C2741" s="173">
        <v>4</v>
      </c>
      <c r="D2741" s="173">
        <v>24</v>
      </c>
      <c r="E2741" s="174">
        <v>21</v>
      </c>
      <c r="F2741" s="3">
        <f t="shared" si="253"/>
        <v>41</v>
      </c>
      <c r="G2741" s="3">
        <f t="shared" si="255"/>
        <v>36.68</v>
      </c>
      <c r="H2741" s="3">
        <f t="shared" si="256"/>
        <v>68</v>
      </c>
      <c r="I2741" s="3">
        <f t="shared" si="257"/>
        <v>52.34</v>
      </c>
      <c r="J2741" s="3">
        <f t="shared" si="258"/>
        <v>62.06</v>
      </c>
      <c r="K2741" s="191">
        <v>5</v>
      </c>
      <c r="L2741" s="3">
        <v>2.6</v>
      </c>
      <c r="M2741" s="191">
        <v>20</v>
      </c>
      <c r="N2741" s="191">
        <v>11.3</v>
      </c>
      <c r="O2741" s="191">
        <v>16.7</v>
      </c>
    </row>
    <row r="2742" spans="2:15" ht="17.25" x14ac:dyDescent="0.35">
      <c r="B2742" s="172">
        <f t="shared" si="254"/>
        <v>2734</v>
      </c>
      <c r="C2742" s="173">
        <v>4</v>
      </c>
      <c r="D2742" s="173">
        <v>24</v>
      </c>
      <c r="E2742" s="174">
        <v>22</v>
      </c>
      <c r="F2742" s="3">
        <f t="shared" si="253"/>
        <v>39.200000000000003</v>
      </c>
      <c r="G2742" s="3">
        <f t="shared" si="255"/>
        <v>37.04</v>
      </c>
      <c r="H2742" s="3">
        <f t="shared" si="256"/>
        <v>69.98</v>
      </c>
      <c r="I2742" s="3">
        <f t="shared" si="257"/>
        <v>50</v>
      </c>
      <c r="J2742" s="3">
        <f t="shared" si="258"/>
        <v>60.08</v>
      </c>
      <c r="K2742" s="191">
        <v>4</v>
      </c>
      <c r="L2742" s="3">
        <v>2.8</v>
      </c>
      <c r="M2742" s="191">
        <v>21.1</v>
      </c>
      <c r="N2742" s="191">
        <v>10</v>
      </c>
      <c r="O2742" s="191">
        <v>15.6</v>
      </c>
    </row>
    <row r="2743" spans="2:15" ht="17.25" x14ac:dyDescent="0.35">
      <c r="B2743" s="172">
        <f t="shared" si="254"/>
        <v>2735</v>
      </c>
      <c r="C2743" s="173">
        <v>4</v>
      </c>
      <c r="D2743" s="173">
        <v>24</v>
      </c>
      <c r="E2743" s="174">
        <v>23</v>
      </c>
      <c r="F2743" s="3">
        <f t="shared" si="253"/>
        <v>41</v>
      </c>
      <c r="G2743" s="3">
        <f t="shared" si="255"/>
        <v>37.4</v>
      </c>
      <c r="H2743" s="3">
        <f t="shared" si="256"/>
        <v>66.02</v>
      </c>
      <c r="I2743" s="3">
        <f t="shared" si="257"/>
        <v>46.4</v>
      </c>
      <c r="J2743" s="3">
        <f t="shared" si="258"/>
        <v>55.040000000000006</v>
      </c>
      <c r="K2743" s="191">
        <v>5</v>
      </c>
      <c r="L2743" s="3">
        <v>3</v>
      </c>
      <c r="M2743" s="191">
        <v>18.899999999999999</v>
      </c>
      <c r="N2743" s="191">
        <v>8</v>
      </c>
      <c r="O2743" s="191">
        <v>12.8</v>
      </c>
    </row>
    <row r="2744" spans="2:15" ht="17.25" x14ac:dyDescent="0.35">
      <c r="B2744" s="172">
        <f t="shared" si="254"/>
        <v>2736</v>
      </c>
      <c r="C2744" s="173">
        <v>4</v>
      </c>
      <c r="D2744" s="173">
        <v>24</v>
      </c>
      <c r="E2744" s="174">
        <v>24</v>
      </c>
      <c r="F2744" s="3">
        <f t="shared" si="253"/>
        <v>39.200000000000003</v>
      </c>
      <c r="G2744" s="3">
        <f t="shared" si="255"/>
        <v>37.4</v>
      </c>
      <c r="H2744" s="3">
        <f t="shared" si="256"/>
        <v>66.02</v>
      </c>
      <c r="I2744" s="3">
        <f t="shared" si="257"/>
        <v>42.620000000000005</v>
      </c>
      <c r="J2744" s="3">
        <f t="shared" si="258"/>
        <v>57.019999999999996</v>
      </c>
      <c r="K2744" s="191">
        <v>4</v>
      </c>
      <c r="L2744" s="3">
        <v>3</v>
      </c>
      <c r="M2744" s="191">
        <v>18.899999999999999</v>
      </c>
      <c r="N2744" s="191">
        <v>5.9</v>
      </c>
      <c r="O2744" s="191">
        <v>13.9</v>
      </c>
    </row>
    <row r="2745" spans="2:15" ht="17.25" x14ac:dyDescent="0.35">
      <c r="B2745" s="172">
        <f t="shared" si="254"/>
        <v>2737</v>
      </c>
      <c r="C2745" s="173">
        <v>4</v>
      </c>
      <c r="D2745" s="173">
        <v>25</v>
      </c>
      <c r="E2745" s="174">
        <v>1</v>
      </c>
      <c r="F2745" s="3">
        <f t="shared" si="253"/>
        <v>39.200000000000003</v>
      </c>
      <c r="G2745" s="3">
        <f t="shared" si="255"/>
        <v>36.68</v>
      </c>
      <c r="H2745" s="3">
        <f t="shared" si="256"/>
        <v>64.039999999999992</v>
      </c>
      <c r="I2745" s="3">
        <f t="shared" si="257"/>
        <v>39.019999999999996</v>
      </c>
      <c r="J2745" s="3">
        <f t="shared" si="258"/>
        <v>51.980000000000004</v>
      </c>
      <c r="K2745" s="191">
        <v>4</v>
      </c>
      <c r="L2745" s="3">
        <v>2.6</v>
      </c>
      <c r="M2745" s="191">
        <v>17.8</v>
      </c>
      <c r="N2745" s="191">
        <v>3.9</v>
      </c>
      <c r="O2745" s="191">
        <v>11.1</v>
      </c>
    </row>
    <row r="2746" spans="2:15" ht="17.25" x14ac:dyDescent="0.35">
      <c r="B2746" s="172">
        <f t="shared" si="254"/>
        <v>2738</v>
      </c>
      <c r="C2746" s="173">
        <v>4</v>
      </c>
      <c r="D2746" s="173">
        <v>25</v>
      </c>
      <c r="E2746" s="174">
        <v>2</v>
      </c>
      <c r="F2746" s="3">
        <f t="shared" si="253"/>
        <v>37.4</v>
      </c>
      <c r="G2746" s="3">
        <f t="shared" si="255"/>
        <v>36.86</v>
      </c>
      <c r="H2746" s="3">
        <f t="shared" si="256"/>
        <v>62.96</v>
      </c>
      <c r="I2746" s="3">
        <f t="shared" si="257"/>
        <v>37.4</v>
      </c>
      <c r="J2746" s="3">
        <f t="shared" si="258"/>
        <v>48.92</v>
      </c>
      <c r="K2746" s="191">
        <v>3</v>
      </c>
      <c r="L2746" s="3">
        <v>2.7</v>
      </c>
      <c r="M2746" s="191">
        <v>17.2</v>
      </c>
      <c r="N2746" s="191">
        <v>3</v>
      </c>
      <c r="O2746" s="191">
        <v>9.4</v>
      </c>
    </row>
    <row r="2747" spans="2:15" ht="17.25" x14ac:dyDescent="0.35">
      <c r="B2747" s="172">
        <f t="shared" si="254"/>
        <v>2739</v>
      </c>
      <c r="C2747" s="173">
        <v>4</v>
      </c>
      <c r="D2747" s="173">
        <v>25</v>
      </c>
      <c r="E2747" s="174">
        <v>3</v>
      </c>
      <c r="F2747" s="3">
        <f t="shared" si="253"/>
        <v>37.4</v>
      </c>
      <c r="G2747" s="3">
        <f t="shared" si="255"/>
        <v>37.04</v>
      </c>
      <c r="H2747" s="3">
        <f t="shared" si="256"/>
        <v>62.96</v>
      </c>
      <c r="I2747" s="3">
        <f t="shared" si="257"/>
        <v>35.6</v>
      </c>
      <c r="J2747" s="3">
        <f t="shared" si="258"/>
        <v>46.04</v>
      </c>
      <c r="K2747" s="191">
        <v>3</v>
      </c>
      <c r="L2747" s="3">
        <v>2.8</v>
      </c>
      <c r="M2747" s="191">
        <v>17.2</v>
      </c>
      <c r="N2747" s="191">
        <v>2</v>
      </c>
      <c r="O2747" s="191">
        <v>7.8</v>
      </c>
    </row>
    <row r="2748" spans="2:15" ht="17.25" x14ac:dyDescent="0.35">
      <c r="B2748" s="172">
        <f t="shared" si="254"/>
        <v>2740</v>
      </c>
      <c r="C2748" s="173">
        <v>4</v>
      </c>
      <c r="D2748" s="173">
        <v>25</v>
      </c>
      <c r="E2748" s="174">
        <v>4</v>
      </c>
      <c r="F2748" s="3">
        <f t="shared" si="253"/>
        <v>39.200000000000003</v>
      </c>
      <c r="G2748" s="3">
        <f t="shared" si="255"/>
        <v>37.22</v>
      </c>
      <c r="H2748" s="3">
        <f t="shared" si="256"/>
        <v>62.06</v>
      </c>
      <c r="I2748" s="3">
        <f t="shared" si="257"/>
        <v>33.979999999999997</v>
      </c>
      <c r="J2748" s="3">
        <f t="shared" si="258"/>
        <v>42.980000000000004</v>
      </c>
      <c r="K2748" s="191">
        <v>4</v>
      </c>
      <c r="L2748" s="3">
        <v>2.9</v>
      </c>
      <c r="M2748" s="191">
        <v>16.7</v>
      </c>
      <c r="N2748" s="191">
        <v>1.1000000000000001</v>
      </c>
      <c r="O2748" s="191">
        <v>6.1</v>
      </c>
    </row>
    <row r="2749" spans="2:15" ht="17.25" x14ac:dyDescent="0.35">
      <c r="B2749" s="172">
        <f t="shared" si="254"/>
        <v>2741</v>
      </c>
      <c r="C2749" s="173">
        <v>4</v>
      </c>
      <c r="D2749" s="173">
        <v>25</v>
      </c>
      <c r="E2749" s="174">
        <v>5</v>
      </c>
      <c r="F2749" s="3">
        <f t="shared" si="253"/>
        <v>37.76</v>
      </c>
      <c r="G2749" s="3">
        <f t="shared" si="255"/>
        <v>37.4</v>
      </c>
      <c r="H2749" s="3">
        <f t="shared" si="256"/>
        <v>60.08</v>
      </c>
      <c r="I2749" s="3">
        <f t="shared" si="257"/>
        <v>37.04</v>
      </c>
      <c r="J2749" s="3">
        <f t="shared" si="258"/>
        <v>44.06</v>
      </c>
      <c r="K2749" s="191">
        <v>3.2</v>
      </c>
      <c r="L2749" s="3">
        <v>3</v>
      </c>
      <c r="M2749" s="191">
        <v>15.6</v>
      </c>
      <c r="N2749" s="191">
        <v>2.8</v>
      </c>
      <c r="O2749" s="191">
        <v>6.7</v>
      </c>
    </row>
    <row r="2750" spans="2:15" ht="17.25" x14ac:dyDescent="0.35">
      <c r="B2750" s="172">
        <f t="shared" si="254"/>
        <v>2742</v>
      </c>
      <c r="C2750" s="173">
        <v>4</v>
      </c>
      <c r="D2750" s="173">
        <v>25</v>
      </c>
      <c r="E2750" s="174">
        <v>6</v>
      </c>
      <c r="F2750" s="3">
        <f t="shared" si="253"/>
        <v>37.4</v>
      </c>
      <c r="G2750" s="3">
        <f t="shared" si="255"/>
        <v>35.42</v>
      </c>
      <c r="H2750" s="3">
        <f t="shared" si="256"/>
        <v>60.08</v>
      </c>
      <c r="I2750" s="3">
        <f t="shared" si="257"/>
        <v>39.92</v>
      </c>
      <c r="J2750" s="3">
        <f t="shared" si="258"/>
        <v>46.94</v>
      </c>
      <c r="K2750" s="191">
        <v>3</v>
      </c>
      <c r="L2750" s="3">
        <v>1.9</v>
      </c>
      <c r="M2750" s="191">
        <v>15.6</v>
      </c>
      <c r="N2750" s="191">
        <v>4.4000000000000004</v>
      </c>
      <c r="O2750" s="191">
        <v>8.3000000000000007</v>
      </c>
    </row>
    <row r="2751" spans="2:15" ht="17.25" x14ac:dyDescent="0.35">
      <c r="B2751" s="172">
        <f t="shared" si="254"/>
        <v>2743</v>
      </c>
      <c r="C2751" s="173">
        <v>4</v>
      </c>
      <c r="D2751" s="173">
        <v>25</v>
      </c>
      <c r="E2751" s="174">
        <v>7</v>
      </c>
      <c r="F2751" s="3">
        <f t="shared" si="253"/>
        <v>35.6</v>
      </c>
      <c r="G2751" s="3">
        <f t="shared" si="255"/>
        <v>37.4</v>
      </c>
      <c r="H2751" s="3">
        <f t="shared" si="256"/>
        <v>62.96</v>
      </c>
      <c r="I2751" s="3">
        <f t="shared" si="257"/>
        <v>42.980000000000004</v>
      </c>
      <c r="J2751" s="3">
        <f t="shared" si="258"/>
        <v>48.92</v>
      </c>
      <c r="K2751" s="191">
        <v>2</v>
      </c>
      <c r="L2751" s="3">
        <v>3</v>
      </c>
      <c r="M2751" s="191">
        <v>17.2</v>
      </c>
      <c r="N2751" s="191">
        <v>6.1</v>
      </c>
      <c r="O2751" s="191">
        <v>9.4</v>
      </c>
    </row>
    <row r="2752" spans="2:15" ht="17.25" x14ac:dyDescent="0.35">
      <c r="B2752" s="172">
        <f t="shared" si="254"/>
        <v>2744</v>
      </c>
      <c r="C2752" s="173">
        <v>4</v>
      </c>
      <c r="D2752" s="173">
        <v>25</v>
      </c>
      <c r="E2752" s="174">
        <v>8</v>
      </c>
      <c r="F2752" s="3">
        <f t="shared" si="253"/>
        <v>33.799999999999997</v>
      </c>
      <c r="G2752" s="3">
        <f t="shared" si="255"/>
        <v>37.4</v>
      </c>
      <c r="H2752" s="3">
        <f t="shared" si="256"/>
        <v>66.02</v>
      </c>
      <c r="I2752" s="3">
        <f t="shared" si="257"/>
        <v>48.019999999999996</v>
      </c>
      <c r="J2752" s="3">
        <f t="shared" si="258"/>
        <v>53.96</v>
      </c>
      <c r="K2752" s="191">
        <v>1</v>
      </c>
      <c r="L2752" s="3">
        <v>3</v>
      </c>
      <c r="M2752" s="191">
        <v>18.899999999999999</v>
      </c>
      <c r="N2752" s="191">
        <v>8.9</v>
      </c>
      <c r="O2752" s="191">
        <v>12.2</v>
      </c>
    </row>
    <row r="2753" spans="2:15" ht="17.25" x14ac:dyDescent="0.35">
      <c r="B2753" s="172">
        <f t="shared" si="254"/>
        <v>2745</v>
      </c>
      <c r="C2753" s="173">
        <v>4</v>
      </c>
      <c r="D2753" s="173">
        <v>25</v>
      </c>
      <c r="E2753" s="174">
        <v>9</v>
      </c>
      <c r="F2753" s="3">
        <f t="shared" si="253"/>
        <v>35.6</v>
      </c>
      <c r="G2753" s="3">
        <f t="shared" si="255"/>
        <v>42.8</v>
      </c>
      <c r="H2753" s="3">
        <f t="shared" si="256"/>
        <v>69.98</v>
      </c>
      <c r="I2753" s="3">
        <f t="shared" si="257"/>
        <v>52.879999999999995</v>
      </c>
      <c r="J2753" s="3">
        <f t="shared" si="258"/>
        <v>57.92</v>
      </c>
      <c r="K2753" s="191">
        <v>2</v>
      </c>
      <c r="L2753" s="3">
        <v>6</v>
      </c>
      <c r="M2753" s="191">
        <v>21.1</v>
      </c>
      <c r="N2753" s="191">
        <v>11.6</v>
      </c>
      <c r="O2753" s="191">
        <v>14.4</v>
      </c>
    </row>
    <row r="2754" spans="2:15" ht="17.25" x14ac:dyDescent="0.35">
      <c r="B2754" s="172">
        <f t="shared" si="254"/>
        <v>2746</v>
      </c>
      <c r="C2754" s="173">
        <v>4</v>
      </c>
      <c r="D2754" s="173">
        <v>25</v>
      </c>
      <c r="E2754" s="174">
        <v>10</v>
      </c>
      <c r="F2754" s="3">
        <f t="shared" si="253"/>
        <v>39.200000000000003</v>
      </c>
      <c r="G2754" s="3">
        <f t="shared" si="255"/>
        <v>44.06</v>
      </c>
      <c r="H2754" s="3">
        <f t="shared" si="256"/>
        <v>71.960000000000008</v>
      </c>
      <c r="I2754" s="3">
        <f t="shared" si="257"/>
        <v>57.92</v>
      </c>
      <c r="J2754" s="3">
        <f t="shared" si="258"/>
        <v>60.08</v>
      </c>
      <c r="K2754" s="191">
        <v>4</v>
      </c>
      <c r="L2754" s="3">
        <v>6.7</v>
      </c>
      <c r="M2754" s="191">
        <v>22.2</v>
      </c>
      <c r="N2754" s="191">
        <v>14.4</v>
      </c>
      <c r="O2754" s="191">
        <v>15.6</v>
      </c>
    </row>
    <row r="2755" spans="2:15" ht="17.25" x14ac:dyDescent="0.35">
      <c r="B2755" s="172">
        <f t="shared" si="254"/>
        <v>2747</v>
      </c>
      <c r="C2755" s="173">
        <v>4</v>
      </c>
      <c r="D2755" s="173">
        <v>25</v>
      </c>
      <c r="E2755" s="174">
        <v>11</v>
      </c>
      <c r="F2755" s="3">
        <f t="shared" si="253"/>
        <v>41</v>
      </c>
      <c r="G2755" s="3">
        <f t="shared" si="255"/>
        <v>44.6</v>
      </c>
      <c r="H2755" s="3">
        <f t="shared" si="256"/>
        <v>75.02</v>
      </c>
      <c r="I2755" s="3">
        <f t="shared" si="257"/>
        <v>61.34</v>
      </c>
      <c r="J2755" s="3">
        <f t="shared" si="258"/>
        <v>62.96</v>
      </c>
      <c r="K2755" s="191">
        <v>5</v>
      </c>
      <c r="L2755" s="3">
        <v>7</v>
      </c>
      <c r="M2755" s="191">
        <v>23.9</v>
      </c>
      <c r="N2755" s="191">
        <v>16.3</v>
      </c>
      <c r="O2755" s="191">
        <v>17.2</v>
      </c>
    </row>
    <row r="2756" spans="2:15" ht="17.25" x14ac:dyDescent="0.35">
      <c r="B2756" s="172">
        <f t="shared" si="254"/>
        <v>2748</v>
      </c>
      <c r="C2756" s="173">
        <v>4</v>
      </c>
      <c r="D2756" s="173">
        <v>25</v>
      </c>
      <c r="E2756" s="174">
        <v>12</v>
      </c>
      <c r="F2756" s="3">
        <f t="shared" si="253"/>
        <v>44.6</v>
      </c>
      <c r="G2756" s="3">
        <f t="shared" si="255"/>
        <v>48.2</v>
      </c>
      <c r="H2756" s="3">
        <f t="shared" si="256"/>
        <v>78.98</v>
      </c>
      <c r="I2756" s="3">
        <f t="shared" si="257"/>
        <v>64.580000000000013</v>
      </c>
      <c r="J2756" s="3">
        <f t="shared" si="258"/>
        <v>66.92</v>
      </c>
      <c r="K2756" s="191">
        <v>7</v>
      </c>
      <c r="L2756" s="3">
        <v>9</v>
      </c>
      <c r="M2756" s="191">
        <v>26.1</v>
      </c>
      <c r="N2756" s="191">
        <v>18.100000000000001</v>
      </c>
      <c r="O2756" s="191">
        <v>19.399999999999999</v>
      </c>
    </row>
    <row r="2757" spans="2:15" ht="17.25" x14ac:dyDescent="0.35">
      <c r="B2757" s="172">
        <f t="shared" si="254"/>
        <v>2749</v>
      </c>
      <c r="C2757" s="173">
        <v>4</v>
      </c>
      <c r="D2757" s="173">
        <v>25</v>
      </c>
      <c r="E2757" s="174">
        <v>13</v>
      </c>
      <c r="F2757" s="3">
        <f t="shared" si="253"/>
        <v>44.6</v>
      </c>
      <c r="G2757" s="3">
        <f t="shared" si="255"/>
        <v>49.82</v>
      </c>
      <c r="H2757" s="3">
        <f t="shared" si="256"/>
        <v>78.080000000000013</v>
      </c>
      <c r="I2757" s="3">
        <f t="shared" si="257"/>
        <v>68</v>
      </c>
      <c r="J2757" s="3">
        <f t="shared" si="258"/>
        <v>69.98</v>
      </c>
      <c r="K2757" s="191">
        <v>7</v>
      </c>
      <c r="L2757" s="3">
        <v>9.9</v>
      </c>
      <c r="M2757" s="191">
        <v>25.6</v>
      </c>
      <c r="N2757" s="191">
        <v>20</v>
      </c>
      <c r="O2757" s="191">
        <v>21.1</v>
      </c>
    </row>
    <row r="2758" spans="2:15" ht="17.25" x14ac:dyDescent="0.35">
      <c r="B2758" s="172">
        <f t="shared" si="254"/>
        <v>2750</v>
      </c>
      <c r="C2758" s="173">
        <v>4</v>
      </c>
      <c r="D2758" s="173">
        <v>25</v>
      </c>
      <c r="E2758" s="174">
        <v>14</v>
      </c>
      <c r="F2758" s="3">
        <f t="shared" si="253"/>
        <v>48.2</v>
      </c>
      <c r="G2758" s="3">
        <f t="shared" si="255"/>
        <v>50.540000000000006</v>
      </c>
      <c r="H2758" s="3">
        <f t="shared" si="256"/>
        <v>80.06</v>
      </c>
      <c r="I2758" s="3">
        <f t="shared" si="257"/>
        <v>68.72</v>
      </c>
      <c r="J2758" s="3">
        <f t="shared" si="258"/>
        <v>71.06</v>
      </c>
      <c r="K2758" s="191">
        <v>9</v>
      </c>
      <c r="L2758" s="3">
        <v>10.3</v>
      </c>
      <c r="M2758" s="191">
        <v>26.7</v>
      </c>
      <c r="N2758" s="191">
        <v>20.399999999999999</v>
      </c>
      <c r="O2758" s="191">
        <v>21.7</v>
      </c>
    </row>
    <row r="2759" spans="2:15" ht="17.25" x14ac:dyDescent="0.35">
      <c r="B2759" s="172">
        <f t="shared" si="254"/>
        <v>2751</v>
      </c>
      <c r="C2759" s="173">
        <v>4</v>
      </c>
      <c r="D2759" s="173">
        <v>25</v>
      </c>
      <c r="E2759" s="174">
        <v>15</v>
      </c>
      <c r="F2759" s="3">
        <f t="shared" si="253"/>
        <v>48.2</v>
      </c>
      <c r="G2759" s="3">
        <f t="shared" si="255"/>
        <v>50</v>
      </c>
      <c r="H2759" s="3">
        <f t="shared" si="256"/>
        <v>80.06</v>
      </c>
      <c r="I2759" s="3">
        <f t="shared" si="257"/>
        <v>69.259999999999991</v>
      </c>
      <c r="J2759" s="3">
        <f t="shared" si="258"/>
        <v>73.94</v>
      </c>
      <c r="K2759" s="191">
        <v>9</v>
      </c>
      <c r="L2759" s="3">
        <v>10</v>
      </c>
      <c r="M2759" s="191">
        <v>26.7</v>
      </c>
      <c r="N2759" s="191">
        <v>20.7</v>
      </c>
      <c r="O2759" s="191">
        <v>23.3</v>
      </c>
    </row>
    <row r="2760" spans="2:15" ht="17.25" x14ac:dyDescent="0.35">
      <c r="B2760" s="172">
        <f t="shared" si="254"/>
        <v>2752</v>
      </c>
      <c r="C2760" s="173">
        <v>4</v>
      </c>
      <c r="D2760" s="173">
        <v>25</v>
      </c>
      <c r="E2760" s="174">
        <v>16</v>
      </c>
      <c r="F2760" s="3">
        <f t="shared" si="253"/>
        <v>46.4</v>
      </c>
      <c r="G2760" s="3">
        <f t="shared" si="255"/>
        <v>49.82</v>
      </c>
      <c r="H2760" s="3">
        <f t="shared" si="256"/>
        <v>80.06</v>
      </c>
      <c r="I2760" s="3">
        <f t="shared" si="257"/>
        <v>69.98</v>
      </c>
      <c r="J2760" s="3">
        <f t="shared" si="258"/>
        <v>75.92</v>
      </c>
      <c r="K2760" s="191">
        <v>8</v>
      </c>
      <c r="L2760" s="3">
        <v>9.9</v>
      </c>
      <c r="M2760" s="191">
        <v>26.7</v>
      </c>
      <c r="N2760" s="191">
        <v>21.1</v>
      </c>
      <c r="O2760" s="191">
        <v>24.4</v>
      </c>
    </row>
    <row r="2761" spans="2:15" ht="17.25" x14ac:dyDescent="0.35">
      <c r="B2761" s="172">
        <f t="shared" si="254"/>
        <v>2753</v>
      </c>
      <c r="C2761" s="173">
        <v>4</v>
      </c>
      <c r="D2761" s="173">
        <v>25</v>
      </c>
      <c r="E2761" s="174">
        <v>17</v>
      </c>
      <c r="F2761" s="3">
        <f t="shared" si="253"/>
        <v>42.8</v>
      </c>
      <c r="G2761" s="3">
        <f t="shared" si="255"/>
        <v>48.56</v>
      </c>
      <c r="H2761" s="3">
        <f t="shared" si="256"/>
        <v>78.98</v>
      </c>
      <c r="I2761" s="3">
        <f t="shared" si="257"/>
        <v>68</v>
      </c>
      <c r="J2761" s="3">
        <f t="shared" si="258"/>
        <v>75.92</v>
      </c>
      <c r="K2761" s="191">
        <v>6</v>
      </c>
      <c r="L2761" s="3">
        <v>9.1999999999999993</v>
      </c>
      <c r="M2761" s="191">
        <v>26.1</v>
      </c>
      <c r="N2761" s="191">
        <v>20</v>
      </c>
      <c r="O2761" s="191">
        <v>24.4</v>
      </c>
    </row>
    <row r="2762" spans="2:15" ht="17.25" x14ac:dyDescent="0.35">
      <c r="B2762" s="172">
        <f t="shared" si="254"/>
        <v>2754</v>
      </c>
      <c r="C2762" s="173">
        <v>4</v>
      </c>
      <c r="D2762" s="173">
        <v>25</v>
      </c>
      <c r="E2762" s="174">
        <v>18</v>
      </c>
      <c r="F2762" s="3">
        <f t="shared" ref="F2762:F2825" si="259">(9/5)*K2762+32</f>
        <v>42.8</v>
      </c>
      <c r="G2762" s="3">
        <f t="shared" si="255"/>
        <v>46.4</v>
      </c>
      <c r="H2762" s="3">
        <f t="shared" si="256"/>
        <v>78.080000000000013</v>
      </c>
      <c r="I2762" s="3">
        <f t="shared" si="257"/>
        <v>66.02</v>
      </c>
      <c r="J2762" s="3">
        <f t="shared" si="258"/>
        <v>75.02</v>
      </c>
      <c r="K2762" s="191">
        <v>6</v>
      </c>
      <c r="L2762" s="3">
        <v>8</v>
      </c>
      <c r="M2762" s="191">
        <v>25.6</v>
      </c>
      <c r="N2762" s="191">
        <v>18.899999999999999</v>
      </c>
      <c r="O2762" s="191">
        <v>23.9</v>
      </c>
    </row>
    <row r="2763" spans="2:15" ht="17.25" x14ac:dyDescent="0.35">
      <c r="B2763" s="172">
        <f t="shared" ref="B2763:B2826" si="260">B2762+1</f>
        <v>2755</v>
      </c>
      <c r="C2763" s="173">
        <v>4</v>
      </c>
      <c r="D2763" s="173">
        <v>25</v>
      </c>
      <c r="E2763" s="174">
        <v>19</v>
      </c>
      <c r="F2763" s="3">
        <f t="shared" si="259"/>
        <v>42.8</v>
      </c>
      <c r="G2763" s="3">
        <f t="shared" si="255"/>
        <v>43.16</v>
      </c>
      <c r="H2763" s="3">
        <f t="shared" si="256"/>
        <v>75.02</v>
      </c>
      <c r="I2763" s="3">
        <f t="shared" si="257"/>
        <v>64.039999999999992</v>
      </c>
      <c r="J2763" s="3">
        <f t="shared" si="258"/>
        <v>71.960000000000008</v>
      </c>
      <c r="K2763" s="191">
        <v>6</v>
      </c>
      <c r="L2763" s="3">
        <v>6.2</v>
      </c>
      <c r="M2763" s="191">
        <v>23.9</v>
      </c>
      <c r="N2763" s="191">
        <v>17.8</v>
      </c>
      <c r="O2763" s="191">
        <v>22.2</v>
      </c>
    </row>
    <row r="2764" spans="2:15" ht="17.25" x14ac:dyDescent="0.35">
      <c r="B2764" s="172">
        <f t="shared" si="260"/>
        <v>2756</v>
      </c>
      <c r="C2764" s="173">
        <v>4</v>
      </c>
      <c r="D2764" s="173">
        <v>25</v>
      </c>
      <c r="E2764" s="174">
        <v>20</v>
      </c>
      <c r="F2764" s="3">
        <f t="shared" si="259"/>
        <v>39.200000000000003</v>
      </c>
      <c r="G2764" s="3">
        <f t="shared" si="255"/>
        <v>40.82</v>
      </c>
      <c r="H2764" s="3">
        <f t="shared" si="256"/>
        <v>71.960000000000008</v>
      </c>
      <c r="I2764" s="3">
        <f t="shared" si="257"/>
        <v>59.72</v>
      </c>
      <c r="J2764" s="3">
        <f t="shared" si="258"/>
        <v>69.080000000000013</v>
      </c>
      <c r="K2764" s="191">
        <v>4</v>
      </c>
      <c r="L2764" s="3">
        <v>4.9000000000000004</v>
      </c>
      <c r="M2764" s="191">
        <v>22.2</v>
      </c>
      <c r="N2764" s="191">
        <v>15.4</v>
      </c>
      <c r="O2764" s="191">
        <v>20.6</v>
      </c>
    </row>
    <row r="2765" spans="2:15" ht="17.25" x14ac:dyDescent="0.35">
      <c r="B2765" s="172">
        <f t="shared" si="260"/>
        <v>2757</v>
      </c>
      <c r="C2765" s="173">
        <v>4</v>
      </c>
      <c r="D2765" s="173">
        <v>25</v>
      </c>
      <c r="E2765" s="174">
        <v>21</v>
      </c>
      <c r="F2765" s="3">
        <f t="shared" si="259"/>
        <v>39.200000000000003</v>
      </c>
      <c r="G2765" s="3">
        <f t="shared" si="255"/>
        <v>38.659999999999997</v>
      </c>
      <c r="H2765" s="3">
        <f t="shared" si="256"/>
        <v>71.06</v>
      </c>
      <c r="I2765" s="3">
        <f t="shared" si="257"/>
        <v>55.400000000000006</v>
      </c>
      <c r="J2765" s="3">
        <f t="shared" si="258"/>
        <v>66.02</v>
      </c>
      <c r="K2765" s="191">
        <v>4</v>
      </c>
      <c r="L2765" s="3">
        <v>3.7</v>
      </c>
      <c r="M2765" s="191">
        <v>21.7</v>
      </c>
      <c r="N2765" s="191">
        <v>13</v>
      </c>
      <c r="O2765" s="191">
        <v>18.899999999999999</v>
      </c>
    </row>
    <row r="2766" spans="2:15" ht="17.25" x14ac:dyDescent="0.35">
      <c r="B2766" s="172">
        <f t="shared" si="260"/>
        <v>2758</v>
      </c>
      <c r="C2766" s="173">
        <v>4</v>
      </c>
      <c r="D2766" s="173">
        <v>25</v>
      </c>
      <c r="E2766" s="174">
        <v>22</v>
      </c>
      <c r="F2766" s="3">
        <f t="shared" si="259"/>
        <v>37.4</v>
      </c>
      <c r="G2766" s="3">
        <f t="shared" si="255"/>
        <v>37.22</v>
      </c>
      <c r="H2766" s="3">
        <f t="shared" si="256"/>
        <v>69.080000000000013</v>
      </c>
      <c r="I2766" s="3">
        <f t="shared" si="257"/>
        <v>51.08</v>
      </c>
      <c r="J2766" s="3">
        <f t="shared" si="258"/>
        <v>64.039999999999992</v>
      </c>
      <c r="K2766" s="191">
        <v>3</v>
      </c>
      <c r="L2766" s="3">
        <v>2.9</v>
      </c>
      <c r="M2766" s="191">
        <v>20.6</v>
      </c>
      <c r="N2766" s="191">
        <v>10.6</v>
      </c>
      <c r="O2766" s="191">
        <v>17.8</v>
      </c>
    </row>
    <row r="2767" spans="2:15" ht="17.25" x14ac:dyDescent="0.35">
      <c r="B2767" s="172">
        <f t="shared" si="260"/>
        <v>2759</v>
      </c>
      <c r="C2767" s="173">
        <v>4</v>
      </c>
      <c r="D2767" s="173">
        <v>25</v>
      </c>
      <c r="E2767" s="174">
        <v>23</v>
      </c>
      <c r="F2767" s="3">
        <f t="shared" si="259"/>
        <v>35.6</v>
      </c>
      <c r="G2767" s="3">
        <f t="shared" si="255"/>
        <v>35.78</v>
      </c>
      <c r="H2767" s="3">
        <f t="shared" si="256"/>
        <v>69.98</v>
      </c>
      <c r="I2767" s="3">
        <f t="shared" si="257"/>
        <v>50.72</v>
      </c>
      <c r="J2767" s="3">
        <f t="shared" si="258"/>
        <v>59</v>
      </c>
      <c r="K2767" s="191">
        <v>2</v>
      </c>
      <c r="L2767" s="3">
        <v>2.1</v>
      </c>
      <c r="M2767" s="191">
        <v>21.1</v>
      </c>
      <c r="N2767" s="191">
        <v>10.4</v>
      </c>
      <c r="O2767" s="191">
        <v>15</v>
      </c>
    </row>
    <row r="2768" spans="2:15" ht="17.25" x14ac:dyDescent="0.35">
      <c r="B2768" s="172">
        <f t="shared" si="260"/>
        <v>2760</v>
      </c>
      <c r="C2768" s="173">
        <v>4</v>
      </c>
      <c r="D2768" s="173">
        <v>25</v>
      </c>
      <c r="E2768" s="174">
        <v>24</v>
      </c>
      <c r="F2768" s="3">
        <f t="shared" si="259"/>
        <v>35.6</v>
      </c>
      <c r="G2768" s="3">
        <f t="shared" si="255"/>
        <v>34.700000000000003</v>
      </c>
      <c r="H2768" s="3">
        <f t="shared" si="256"/>
        <v>66.92</v>
      </c>
      <c r="I2768" s="3">
        <f t="shared" si="257"/>
        <v>50.36</v>
      </c>
      <c r="J2768" s="3">
        <f t="shared" si="258"/>
        <v>55.94</v>
      </c>
      <c r="K2768" s="191">
        <v>2</v>
      </c>
      <c r="L2768" s="3">
        <v>1.5</v>
      </c>
      <c r="M2768" s="191">
        <v>19.399999999999999</v>
      </c>
      <c r="N2768" s="191">
        <v>10.199999999999999</v>
      </c>
      <c r="O2768" s="191">
        <v>13.3</v>
      </c>
    </row>
    <row r="2769" spans="2:15" ht="17.25" x14ac:dyDescent="0.35">
      <c r="B2769" s="172">
        <f t="shared" si="260"/>
        <v>2761</v>
      </c>
      <c r="C2769" s="173">
        <v>4</v>
      </c>
      <c r="D2769" s="173">
        <v>26</v>
      </c>
      <c r="E2769" s="174">
        <v>1</v>
      </c>
      <c r="F2769" s="3">
        <f t="shared" si="259"/>
        <v>35.6</v>
      </c>
      <c r="G2769" s="3">
        <f t="shared" si="255"/>
        <v>33.26</v>
      </c>
      <c r="H2769" s="3">
        <f t="shared" si="256"/>
        <v>62.96</v>
      </c>
      <c r="I2769" s="3">
        <f t="shared" si="257"/>
        <v>50</v>
      </c>
      <c r="J2769" s="3">
        <f t="shared" si="258"/>
        <v>62.06</v>
      </c>
      <c r="K2769" s="191">
        <v>2</v>
      </c>
      <c r="L2769" s="3">
        <v>0.7</v>
      </c>
      <c r="M2769" s="191">
        <v>17.2</v>
      </c>
      <c r="N2769" s="191">
        <v>10</v>
      </c>
      <c r="O2769" s="191">
        <v>16.7</v>
      </c>
    </row>
    <row r="2770" spans="2:15" ht="17.25" x14ac:dyDescent="0.35">
      <c r="B2770" s="172">
        <f t="shared" si="260"/>
        <v>2762</v>
      </c>
      <c r="C2770" s="173">
        <v>4</v>
      </c>
      <c r="D2770" s="173">
        <v>26</v>
      </c>
      <c r="E2770" s="174">
        <v>2</v>
      </c>
      <c r="F2770" s="3">
        <f t="shared" si="259"/>
        <v>37.4</v>
      </c>
      <c r="G2770" s="3">
        <f t="shared" si="255"/>
        <v>32.54</v>
      </c>
      <c r="H2770" s="3">
        <f t="shared" si="256"/>
        <v>60.08</v>
      </c>
      <c r="I2770" s="3">
        <f t="shared" si="257"/>
        <v>46.04</v>
      </c>
      <c r="J2770" s="3">
        <f t="shared" si="258"/>
        <v>59</v>
      </c>
      <c r="K2770" s="191">
        <v>3</v>
      </c>
      <c r="L2770" s="3">
        <v>0.3</v>
      </c>
      <c r="M2770" s="191">
        <v>15.6</v>
      </c>
      <c r="N2770" s="191">
        <v>7.8</v>
      </c>
      <c r="O2770" s="191">
        <v>15</v>
      </c>
    </row>
    <row r="2771" spans="2:15" ht="17.25" x14ac:dyDescent="0.35">
      <c r="B2771" s="172">
        <f t="shared" si="260"/>
        <v>2763</v>
      </c>
      <c r="C2771" s="173">
        <v>4</v>
      </c>
      <c r="D2771" s="173">
        <v>26</v>
      </c>
      <c r="E2771" s="174">
        <v>3</v>
      </c>
      <c r="F2771" s="3">
        <f t="shared" si="259"/>
        <v>33.799999999999997</v>
      </c>
      <c r="G2771" s="3">
        <f t="shared" si="255"/>
        <v>32</v>
      </c>
      <c r="H2771" s="3">
        <f t="shared" si="256"/>
        <v>60.08</v>
      </c>
      <c r="I2771" s="3">
        <f t="shared" si="257"/>
        <v>41.9</v>
      </c>
      <c r="J2771" s="3">
        <f t="shared" si="258"/>
        <v>57.019999999999996</v>
      </c>
      <c r="K2771" s="191">
        <v>1</v>
      </c>
      <c r="L2771" s="3">
        <v>0</v>
      </c>
      <c r="M2771" s="191">
        <v>15.6</v>
      </c>
      <c r="N2771" s="191">
        <v>5.5</v>
      </c>
      <c r="O2771" s="191">
        <v>13.9</v>
      </c>
    </row>
    <row r="2772" spans="2:15" ht="17.25" x14ac:dyDescent="0.35">
      <c r="B2772" s="172">
        <f t="shared" si="260"/>
        <v>2764</v>
      </c>
      <c r="C2772" s="173">
        <v>4</v>
      </c>
      <c r="D2772" s="173">
        <v>26</v>
      </c>
      <c r="E2772" s="174">
        <v>4</v>
      </c>
      <c r="F2772" s="3">
        <f t="shared" si="259"/>
        <v>35.6</v>
      </c>
      <c r="G2772" s="3">
        <f t="shared" si="255"/>
        <v>30.2</v>
      </c>
      <c r="H2772" s="3">
        <f t="shared" si="256"/>
        <v>55.94</v>
      </c>
      <c r="I2772" s="3">
        <f t="shared" si="257"/>
        <v>37.94</v>
      </c>
      <c r="J2772" s="3">
        <f t="shared" si="258"/>
        <v>55.040000000000006</v>
      </c>
      <c r="K2772" s="191">
        <v>2</v>
      </c>
      <c r="L2772" s="3">
        <v>-1</v>
      </c>
      <c r="M2772" s="191">
        <v>13.3</v>
      </c>
      <c r="N2772" s="191">
        <v>3.3</v>
      </c>
      <c r="O2772" s="191">
        <v>12.8</v>
      </c>
    </row>
    <row r="2773" spans="2:15" ht="17.25" x14ac:dyDescent="0.35">
      <c r="B2773" s="172">
        <f t="shared" si="260"/>
        <v>2765</v>
      </c>
      <c r="C2773" s="173">
        <v>4</v>
      </c>
      <c r="D2773" s="173">
        <v>26</v>
      </c>
      <c r="E2773" s="174">
        <v>5</v>
      </c>
      <c r="F2773" s="3">
        <f t="shared" si="259"/>
        <v>35.6</v>
      </c>
      <c r="G2773" s="3">
        <f t="shared" si="255"/>
        <v>29.3</v>
      </c>
      <c r="H2773" s="3">
        <f t="shared" si="256"/>
        <v>55.94</v>
      </c>
      <c r="I2773" s="3">
        <f t="shared" si="257"/>
        <v>41</v>
      </c>
      <c r="J2773" s="3">
        <f t="shared" si="258"/>
        <v>53.06</v>
      </c>
      <c r="K2773" s="191">
        <v>2</v>
      </c>
      <c r="L2773" s="3">
        <v>-1.5</v>
      </c>
      <c r="M2773" s="191">
        <v>13.3</v>
      </c>
      <c r="N2773" s="191">
        <v>5</v>
      </c>
      <c r="O2773" s="191">
        <v>11.7</v>
      </c>
    </row>
    <row r="2774" spans="2:15" ht="17.25" x14ac:dyDescent="0.35">
      <c r="B2774" s="172">
        <f t="shared" si="260"/>
        <v>2766</v>
      </c>
      <c r="C2774" s="173">
        <v>4</v>
      </c>
      <c r="D2774" s="173">
        <v>26</v>
      </c>
      <c r="E2774" s="174">
        <v>6</v>
      </c>
      <c r="F2774" s="3">
        <f t="shared" si="259"/>
        <v>37.4</v>
      </c>
      <c r="G2774" s="3">
        <f t="shared" si="255"/>
        <v>29.66</v>
      </c>
      <c r="H2774" s="3">
        <f t="shared" si="256"/>
        <v>55.94</v>
      </c>
      <c r="I2774" s="3">
        <f t="shared" si="257"/>
        <v>43.879999999999995</v>
      </c>
      <c r="J2774" s="3">
        <f t="shared" si="258"/>
        <v>51.980000000000004</v>
      </c>
      <c r="K2774" s="191">
        <v>3</v>
      </c>
      <c r="L2774" s="3">
        <v>-1.3</v>
      </c>
      <c r="M2774" s="191">
        <v>13.3</v>
      </c>
      <c r="N2774" s="191">
        <v>6.6</v>
      </c>
      <c r="O2774" s="191">
        <v>11.1</v>
      </c>
    </row>
    <row r="2775" spans="2:15" ht="17.25" x14ac:dyDescent="0.35">
      <c r="B2775" s="172">
        <f t="shared" si="260"/>
        <v>2767</v>
      </c>
      <c r="C2775" s="173">
        <v>4</v>
      </c>
      <c r="D2775" s="173">
        <v>26</v>
      </c>
      <c r="E2775" s="174">
        <v>7</v>
      </c>
      <c r="F2775" s="3">
        <f t="shared" si="259"/>
        <v>41</v>
      </c>
      <c r="G2775" s="3">
        <f t="shared" si="255"/>
        <v>33.799999999999997</v>
      </c>
      <c r="H2775" s="3">
        <f t="shared" si="256"/>
        <v>57.92</v>
      </c>
      <c r="I2775" s="3">
        <f t="shared" si="257"/>
        <v>46.94</v>
      </c>
      <c r="J2775" s="3">
        <f t="shared" si="258"/>
        <v>53.06</v>
      </c>
      <c r="K2775" s="191">
        <v>5</v>
      </c>
      <c r="L2775" s="3">
        <v>1</v>
      </c>
      <c r="M2775" s="191">
        <v>14.4</v>
      </c>
      <c r="N2775" s="191">
        <v>8.3000000000000007</v>
      </c>
      <c r="O2775" s="191">
        <v>11.7</v>
      </c>
    </row>
    <row r="2776" spans="2:15" ht="17.25" x14ac:dyDescent="0.35">
      <c r="B2776" s="172">
        <f t="shared" si="260"/>
        <v>2768</v>
      </c>
      <c r="C2776" s="173">
        <v>4</v>
      </c>
      <c r="D2776" s="173">
        <v>26</v>
      </c>
      <c r="E2776" s="174">
        <v>8</v>
      </c>
      <c r="F2776" s="3">
        <f t="shared" si="259"/>
        <v>48.2</v>
      </c>
      <c r="G2776" s="3">
        <f t="shared" si="255"/>
        <v>37.04</v>
      </c>
      <c r="H2776" s="3">
        <f t="shared" si="256"/>
        <v>60.08</v>
      </c>
      <c r="I2776" s="3">
        <f t="shared" si="257"/>
        <v>52.34</v>
      </c>
      <c r="J2776" s="3">
        <f t="shared" si="258"/>
        <v>55.94</v>
      </c>
      <c r="K2776" s="191">
        <v>9</v>
      </c>
      <c r="L2776" s="3">
        <v>2.8</v>
      </c>
      <c r="M2776" s="191">
        <v>15.6</v>
      </c>
      <c r="N2776" s="191">
        <v>11.3</v>
      </c>
      <c r="O2776" s="191">
        <v>13.3</v>
      </c>
    </row>
    <row r="2777" spans="2:15" ht="17.25" x14ac:dyDescent="0.35">
      <c r="B2777" s="172">
        <f t="shared" si="260"/>
        <v>2769</v>
      </c>
      <c r="C2777" s="173">
        <v>4</v>
      </c>
      <c r="D2777" s="173">
        <v>26</v>
      </c>
      <c r="E2777" s="174">
        <v>9</v>
      </c>
      <c r="F2777" s="3">
        <f t="shared" si="259"/>
        <v>48.2</v>
      </c>
      <c r="G2777" s="3">
        <f t="shared" ref="G2777:G2840" si="261">(9/5)*L2777+32</f>
        <v>39.200000000000003</v>
      </c>
      <c r="H2777" s="3">
        <f t="shared" ref="H2777:H2840" si="262">(9/5)*M2777+32</f>
        <v>64.039999999999992</v>
      </c>
      <c r="I2777" s="3">
        <f t="shared" ref="I2777:I2840" si="263">(9/5)*N2777+32</f>
        <v>57.56</v>
      </c>
      <c r="J2777" s="3">
        <f t="shared" ref="J2777:J2840" si="264">(9/5)*O2777+32</f>
        <v>60.08</v>
      </c>
      <c r="K2777" s="191">
        <v>9</v>
      </c>
      <c r="L2777" s="3">
        <v>4</v>
      </c>
      <c r="M2777" s="191">
        <v>17.8</v>
      </c>
      <c r="N2777" s="191">
        <v>14.2</v>
      </c>
      <c r="O2777" s="191">
        <v>15.6</v>
      </c>
    </row>
    <row r="2778" spans="2:15" ht="17.25" x14ac:dyDescent="0.35">
      <c r="B2778" s="172">
        <f t="shared" si="260"/>
        <v>2770</v>
      </c>
      <c r="C2778" s="173">
        <v>4</v>
      </c>
      <c r="D2778" s="173">
        <v>26</v>
      </c>
      <c r="E2778" s="174">
        <v>10</v>
      </c>
      <c r="F2778" s="3">
        <f t="shared" si="259"/>
        <v>48.2</v>
      </c>
      <c r="G2778" s="3">
        <f t="shared" si="261"/>
        <v>42.980000000000004</v>
      </c>
      <c r="H2778" s="3">
        <f t="shared" si="262"/>
        <v>66.02</v>
      </c>
      <c r="I2778" s="3">
        <f t="shared" si="263"/>
        <v>62.96</v>
      </c>
      <c r="J2778" s="3">
        <f t="shared" si="264"/>
        <v>64.039999999999992</v>
      </c>
      <c r="K2778" s="191">
        <v>9</v>
      </c>
      <c r="L2778" s="3">
        <v>6.1</v>
      </c>
      <c r="M2778" s="191">
        <v>18.899999999999999</v>
      </c>
      <c r="N2778" s="191">
        <v>17.2</v>
      </c>
      <c r="O2778" s="191">
        <v>17.8</v>
      </c>
    </row>
    <row r="2779" spans="2:15" ht="17.25" x14ac:dyDescent="0.35">
      <c r="B2779" s="172">
        <f t="shared" si="260"/>
        <v>2771</v>
      </c>
      <c r="C2779" s="173">
        <v>4</v>
      </c>
      <c r="D2779" s="173">
        <v>26</v>
      </c>
      <c r="E2779" s="174">
        <v>11</v>
      </c>
      <c r="F2779" s="3">
        <f t="shared" si="259"/>
        <v>48.2</v>
      </c>
      <c r="G2779" s="3">
        <f t="shared" si="261"/>
        <v>45.86</v>
      </c>
      <c r="H2779" s="3">
        <f t="shared" si="262"/>
        <v>66.92</v>
      </c>
      <c r="I2779" s="3">
        <f t="shared" si="263"/>
        <v>66.02</v>
      </c>
      <c r="J2779" s="3">
        <f t="shared" si="264"/>
        <v>69.080000000000013</v>
      </c>
      <c r="K2779" s="191">
        <v>9</v>
      </c>
      <c r="L2779" s="3">
        <v>7.7</v>
      </c>
      <c r="M2779" s="191">
        <v>19.399999999999999</v>
      </c>
      <c r="N2779" s="191">
        <v>18.899999999999999</v>
      </c>
      <c r="O2779" s="191">
        <v>20.6</v>
      </c>
    </row>
    <row r="2780" spans="2:15" ht="17.25" x14ac:dyDescent="0.35">
      <c r="B2780" s="172">
        <f t="shared" si="260"/>
        <v>2772</v>
      </c>
      <c r="C2780" s="173">
        <v>4</v>
      </c>
      <c r="D2780" s="173">
        <v>26</v>
      </c>
      <c r="E2780" s="174">
        <v>12</v>
      </c>
      <c r="F2780" s="3">
        <f t="shared" si="259"/>
        <v>50</v>
      </c>
      <c r="G2780" s="3">
        <f t="shared" si="261"/>
        <v>47.84</v>
      </c>
      <c r="H2780" s="3">
        <f t="shared" si="262"/>
        <v>69.080000000000013</v>
      </c>
      <c r="I2780" s="3">
        <f t="shared" si="263"/>
        <v>68.900000000000006</v>
      </c>
      <c r="J2780" s="3">
        <f t="shared" si="264"/>
        <v>71.06</v>
      </c>
      <c r="K2780" s="191">
        <v>10</v>
      </c>
      <c r="L2780" s="3">
        <v>8.8000000000000007</v>
      </c>
      <c r="M2780" s="191">
        <v>20.6</v>
      </c>
      <c r="N2780" s="191">
        <v>20.5</v>
      </c>
      <c r="O2780" s="191">
        <v>21.7</v>
      </c>
    </row>
    <row r="2781" spans="2:15" ht="17.25" x14ac:dyDescent="0.35">
      <c r="B2781" s="172">
        <f t="shared" si="260"/>
        <v>2773</v>
      </c>
      <c r="C2781" s="173">
        <v>4</v>
      </c>
      <c r="D2781" s="173">
        <v>26</v>
      </c>
      <c r="E2781" s="174">
        <v>13</v>
      </c>
      <c r="F2781" s="3">
        <f t="shared" si="259"/>
        <v>51.8</v>
      </c>
      <c r="G2781" s="3">
        <f t="shared" si="261"/>
        <v>51.44</v>
      </c>
      <c r="H2781" s="3">
        <f t="shared" si="262"/>
        <v>71.06</v>
      </c>
      <c r="I2781" s="3">
        <f t="shared" si="263"/>
        <v>71.960000000000008</v>
      </c>
      <c r="J2781" s="3">
        <f t="shared" si="264"/>
        <v>75.92</v>
      </c>
      <c r="K2781" s="191">
        <v>11</v>
      </c>
      <c r="L2781" s="3">
        <v>10.8</v>
      </c>
      <c r="M2781" s="191">
        <v>21.7</v>
      </c>
      <c r="N2781" s="191">
        <v>22.2</v>
      </c>
      <c r="O2781" s="191">
        <v>24.4</v>
      </c>
    </row>
    <row r="2782" spans="2:15" ht="17.25" x14ac:dyDescent="0.35">
      <c r="B2782" s="172">
        <f t="shared" si="260"/>
        <v>2774</v>
      </c>
      <c r="C2782" s="173">
        <v>4</v>
      </c>
      <c r="D2782" s="173">
        <v>26</v>
      </c>
      <c r="E2782" s="174">
        <v>14</v>
      </c>
      <c r="F2782" s="3">
        <f t="shared" si="259"/>
        <v>53.6</v>
      </c>
      <c r="G2782" s="3">
        <f t="shared" si="261"/>
        <v>53.6</v>
      </c>
      <c r="H2782" s="3">
        <f t="shared" si="262"/>
        <v>71.960000000000008</v>
      </c>
      <c r="I2782" s="3">
        <f t="shared" si="263"/>
        <v>72.319999999999993</v>
      </c>
      <c r="J2782" s="3">
        <f t="shared" si="264"/>
        <v>78.080000000000013</v>
      </c>
      <c r="K2782" s="191">
        <v>12</v>
      </c>
      <c r="L2782" s="3">
        <v>12</v>
      </c>
      <c r="M2782" s="191">
        <v>22.2</v>
      </c>
      <c r="N2782" s="191">
        <v>22.4</v>
      </c>
      <c r="O2782" s="191">
        <v>25.6</v>
      </c>
    </row>
    <row r="2783" spans="2:15" ht="17.25" x14ac:dyDescent="0.35">
      <c r="B2783" s="172">
        <f t="shared" si="260"/>
        <v>2775</v>
      </c>
      <c r="C2783" s="173">
        <v>4</v>
      </c>
      <c r="D2783" s="173">
        <v>26</v>
      </c>
      <c r="E2783" s="174">
        <v>15</v>
      </c>
      <c r="F2783" s="3">
        <f t="shared" si="259"/>
        <v>53.6</v>
      </c>
      <c r="G2783" s="3">
        <f t="shared" si="261"/>
        <v>54.86</v>
      </c>
      <c r="H2783" s="3">
        <f t="shared" si="262"/>
        <v>71.06</v>
      </c>
      <c r="I2783" s="3">
        <f t="shared" si="263"/>
        <v>72.680000000000007</v>
      </c>
      <c r="J2783" s="3">
        <f t="shared" si="264"/>
        <v>78.080000000000013</v>
      </c>
      <c r="K2783" s="191">
        <v>12</v>
      </c>
      <c r="L2783" s="3">
        <v>12.7</v>
      </c>
      <c r="M2783" s="191">
        <v>21.7</v>
      </c>
      <c r="N2783" s="191">
        <v>22.6</v>
      </c>
      <c r="O2783" s="191">
        <v>25.6</v>
      </c>
    </row>
    <row r="2784" spans="2:15" ht="17.25" x14ac:dyDescent="0.35">
      <c r="B2784" s="172">
        <f t="shared" si="260"/>
        <v>2776</v>
      </c>
      <c r="C2784" s="173">
        <v>4</v>
      </c>
      <c r="D2784" s="173">
        <v>26</v>
      </c>
      <c r="E2784" s="174">
        <v>16</v>
      </c>
      <c r="F2784" s="3">
        <f t="shared" si="259"/>
        <v>53.6</v>
      </c>
      <c r="G2784" s="3">
        <f t="shared" si="261"/>
        <v>55.76</v>
      </c>
      <c r="H2784" s="3">
        <f t="shared" si="262"/>
        <v>71.06</v>
      </c>
      <c r="I2784" s="3">
        <f t="shared" si="263"/>
        <v>73.039999999999992</v>
      </c>
      <c r="J2784" s="3">
        <f t="shared" si="264"/>
        <v>77</v>
      </c>
      <c r="K2784" s="191">
        <v>12</v>
      </c>
      <c r="L2784" s="3">
        <v>13.2</v>
      </c>
      <c r="M2784" s="191">
        <v>21.7</v>
      </c>
      <c r="N2784" s="191">
        <v>22.8</v>
      </c>
      <c r="O2784" s="191">
        <v>25</v>
      </c>
    </row>
    <row r="2785" spans="2:15" ht="17.25" x14ac:dyDescent="0.35">
      <c r="B2785" s="172">
        <f t="shared" si="260"/>
        <v>2777</v>
      </c>
      <c r="C2785" s="173">
        <v>4</v>
      </c>
      <c r="D2785" s="173">
        <v>26</v>
      </c>
      <c r="E2785" s="174">
        <v>17</v>
      </c>
      <c r="F2785" s="3">
        <f t="shared" si="259"/>
        <v>53.6</v>
      </c>
      <c r="G2785" s="3">
        <f t="shared" si="261"/>
        <v>55.400000000000006</v>
      </c>
      <c r="H2785" s="3">
        <f t="shared" si="262"/>
        <v>69.080000000000013</v>
      </c>
      <c r="I2785" s="3">
        <f t="shared" si="263"/>
        <v>70.7</v>
      </c>
      <c r="J2785" s="3">
        <f t="shared" si="264"/>
        <v>78.080000000000013</v>
      </c>
      <c r="K2785" s="191">
        <v>12</v>
      </c>
      <c r="L2785" s="3">
        <v>13</v>
      </c>
      <c r="M2785" s="191">
        <v>20.6</v>
      </c>
      <c r="N2785" s="191">
        <v>21.5</v>
      </c>
      <c r="O2785" s="191">
        <v>25.6</v>
      </c>
    </row>
    <row r="2786" spans="2:15" ht="17.25" x14ac:dyDescent="0.35">
      <c r="B2786" s="172">
        <f t="shared" si="260"/>
        <v>2778</v>
      </c>
      <c r="C2786" s="173">
        <v>4</v>
      </c>
      <c r="D2786" s="173">
        <v>26</v>
      </c>
      <c r="E2786" s="174">
        <v>18</v>
      </c>
      <c r="F2786" s="3">
        <f t="shared" si="259"/>
        <v>53.6</v>
      </c>
      <c r="G2786" s="3">
        <f t="shared" si="261"/>
        <v>52.519999999999996</v>
      </c>
      <c r="H2786" s="3">
        <f t="shared" si="262"/>
        <v>66.92</v>
      </c>
      <c r="I2786" s="3">
        <f t="shared" si="263"/>
        <v>68.36</v>
      </c>
      <c r="J2786" s="3">
        <f t="shared" si="264"/>
        <v>75.92</v>
      </c>
      <c r="K2786" s="191">
        <v>12</v>
      </c>
      <c r="L2786" s="3">
        <v>11.4</v>
      </c>
      <c r="M2786" s="191">
        <v>19.399999999999999</v>
      </c>
      <c r="N2786" s="191">
        <v>20.2</v>
      </c>
      <c r="O2786" s="191">
        <v>24.4</v>
      </c>
    </row>
    <row r="2787" spans="2:15" ht="17.25" x14ac:dyDescent="0.35">
      <c r="B2787" s="172">
        <f t="shared" si="260"/>
        <v>2779</v>
      </c>
      <c r="C2787" s="173">
        <v>4</v>
      </c>
      <c r="D2787" s="173">
        <v>26</v>
      </c>
      <c r="E2787" s="174">
        <v>19</v>
      </c>
      <c r="F2787" s="3">
        <f t="shared" si="259"/>
        <v>50</v>
      </c>
      <c r="G2787" s="3">
        <f t="shared" si="261"/>
        <v>48.56</v>
      </c>
      <c r="H2787" s="3">
        <f t="shared" si="262"/>
        <v>62.96</v>
      </c>
      <c r="I2787" s="3">
        <f t="shared" si="263"/>
        <v>66.02</v>
      </c>
      <c r="J2787" s="3">
        <f t="shared" si="264"/>
        <v>73.039999999999992</v>
      </c>
      <c r="K2787" s="191">
        <v>10</v>
      </c>
      <c r="L2787" s="3">
        <v>9.1999999999999993</v>
      </c>
      <c r="M2787" s="191">
        <v>17.2</v>
      </c>
      <c r="N2787" s="191">
        <v>18.899999999999999</v>
      </c>
      <c r="O2787" s="191">
        <v>22.8</v>
      </c>
    </row>
    <row r="2788" spans="2:15" ht="17.25" x14ac:dyDescent="0.35">
      <c r="B2788" s="172">
        <f t="shared" si="260"/>
        <v>2780</v>
      </c>
      <c r="C2788" s="173">
        <v>4</v>
      </c>
      <c r="D2788" s="173">
        <v>26</v>
      </c>
      <c r="E2788" s="174">
        <v>20</v>
      </c>
      <c r="F2788" s="3">
        <f t="shared" si="259"/>
        <v>46.4</v>
      </c>
      <c r="G2788" s="3">
        <f t="shared" si="261"/>
        <v>45.68</v>
      </c>
      <c r="H2788" s="3">
        <f t="shared" si="262"/>
        <v>62.06</v>
      </c>
      <c r="I2788" s="3">
        <f t="shared" si="263"/>
        <v>65.300000000000011</v>
      </c>
      <c r="J2788" s="3">
        <f t="shared" si="264"/>
        <v>69.98</v>
      </c>
      <c r="K2788" s="191">
        <v>8</v>
      </c>
      <c r="L2788" s="3">
        <v>7.6</v>
      </c>
      <c r="M2788" s="191">
        <v>16.7</v>
      </c>
      <c r="N2788" s="191">
        <v>18.5</v>
      </c>
      <c r="O2788" s="191">
        <v>21.1</v>
      </c>
    </row>
    <row r="2789" spans="2:15" ht="17.25" x14ac:dyDescent="0.35">
      <c r="B2789" s="172">
        <f t="shared" si="260"/>
        <v>2781</v>
      </c>
      <c r="C2789" s="173">
        <v>4</v>
      </c>
      <c r="D2789" s="173">
        <v>26</v>
      </c>
      <c r="E2789" s="174">
        <v>21</v>
      </c>
      <c r="F2789" s="3">
        <f t="shared" si="259"/>
        <v>44.6</v>
      </c>
      <c r="G2789" s="3">
        <f t="shared" si="261"/>
        <v>42.8</v>
      </c>
      <c r="H2789" s="3">
        <f t="shared" si="262"/>
        <v>60.980000000000004</v>
      </c>
      <c r="I2789" s="3">
        <f t="shared" si="263"/>
        <v>64.759999999999991</v>
      </c>
      <c r="J2789" s="3">
        <f t="shared" si="264"/>
        <v>68</v>
      </c>
      <c r="K2789" s="191">
        <v>7</v>
      </c>
      <c r="L2789" s="3">
        <v>6</v>
      </c>
      <c r="M2789" s="191">
        <v>16.100000000000001</v>
      </c>
      <c r="N2789" s="191">
        <v>18.2</v>
      </c>
      <c r="O2789" s="191">
        <v>20</v>
      </c>
    </row>
    <row r="2790" spans="2:15" ht="17.25" x14ac:dyDescent="0.35">
      <c r="B2790" s="172">
        <f t="shared" si="260"/>
        <v>2782</v>
      </c>
      <c r="C2790" s="173">
        <v>4</v>
      </c>
      <c r="D2790" s="173">
        <v>26</v>
      </c>
      <c r="E2790" s="174">
        <v>22</v>
      </c>
      <c r="F2790" s="3">
        <f t="shared" si="259"/>
        <v>42.8</v>
      </c>
      <c r="G2790" s="3">
        <f t="shared" si="261"/>
        <v>41</v>
      </c>
      <c r="H2790" s="3">
        <f t="shared" si="262"/>
        <v>55.94</v>
      </c>
      <c r="I2790" s="3">
        <f t="shared" si="263"/>
        <v>64.039999999999992</v>
      </c>
      <c r="J2790" s="3">
        <f t="shared" si="264"/>
        <v>68</v>
      </c>
      <c r="K2790" s="191">
        <v>6</v>
      </c>
      <c r="L2790" s="3">
        <v>5</v>
      </c>
      <c r="M2790" s="191">
        <v>13.3</v>
      </c>
      <c r="N2790" s="191">
        <v>17.8</v>
      </c>
      <c r="O2790" s="191">
        <v>20</v>
      </c>
    </row>
    <row r="2791" spans="2:15" ht="17.25" x14ac:dyDescent="0.35">
      <c r="B2791" s="172">
        <f t="shared" si="260"/>
        <v>2783</v>
      </c>
      <c r="C2791" s="173">
        <v>4</v>
      </c>
      <c r="D2791" s="173">
        <v>26</v>
      </c>
      <c r="E2791" s="174">
        <v>23</v>
      </c>
      <c r="F2791" s="3">
        <f t="shared" si="259"/>
        <v>42.8</v>
      </c>
      <c r="G2791" s="3">
        <f t="shared" si="261"/>
        <v>39.200000000000003</v>
      </c>
      <c r="H2791" s="3">
        <f t="shared" si="262"/>
        <v>53.06</v>
      </c>
      <c r="I2791" s="3">
        <f t="shared" si="263"/>
        <v>60.980000000000004</v>
      </c>
      <c r="J2791" s="3">
        <f t="shared" si="264"/>
        <v>66.92</v>
      </c>
      <c r="K2791" s="191">
        <v>6</v>
      </c>
      <c r="L2791" s="3">
        <v>4</v>
      </c>
      <c r="M2791" s="191">
        <v>11.7</v>
      </c>
      <c r="N2791" s="191">
        <v>16.100000000000001</v>
      </c>
      <c r="O2791" s="191">
        <v>19.399999999999999</v>
      </c>
    </row>
    <row r="2792" spans="2:15" ht="17.25" x14ac:dyDescent="0.35">
      <c r="B2792" s="172">
        <f t="shared" si="260"/>
        <v>2784</v>
      </c>
      <c r="C2792" s="173">
        <v>4</v>
      </c>
      <c r="D2792" s="173">
        <v>26</v>
      </c>
      <c r="E2792" s="174">
        <v>24</v>
      </c>
      <c r="F2792" s="3">
        <f t="shared" si="259"/>
        <v>42.8</v>
      </c>
      <c r="G2792" s="3">
        <f t="shared" si="261"/>
        <v>37.4</v>
      </c>
      <c r="H2792" s="3">
        <f t="shared" si="262"/>
        <v>51.980000000000004</v>
      </c>
      <c r="I2792" s="3">
        <f t="shared" si="263"/>
        <v>58.1</v>
      </c>
      <c r="J2792" s="3">
        <f t="shared" si="264"/>
        <v>64.039999999999992</v>
      </c>
      <c r="K2792" s="191">
        <v>6</v>
      </c>
      <c r="L2792" s="3">
        <v>3</v>
      </c>
      <c r="M2792" s="191">
        <v>11.1</v>
      </c>
      <c r="N2792" s="191">
        <v>14.5</v>
      </c>
      <c r="O2792" s="191">
        <v>17.8</v>
      </c>
    </row>
    <row r="2793" spans="2:15" ht="17.25" x14ac:dyDescent="0.35">
      <c r="B2793" s="172">
        <f t="shared" si="260"/>
        <v>2785</v>
      </c>
      <c r="C2793" s="173">
        <v>4</v>
      </c>
      <c r="D2793" s="173">
        <v>27</v>
      </c>
      <c r="E2793" s="174">
        <v>1</v>
      </c>
      <c r="F2793" s="3">
        <f t="shared" si="259"/>
        <v>42.8</v>
      </c>
      <c r="G2793" s="3">
        <f t="shared" si="261"/>
        <v>33.799999999999997</v>
      </c>
      <c r="H2793" s="3">
        <f t="shared" si="262"/>
        <v>51.08</v>
      </c>
      <c r="I2793" s="3">
        <f t="shared" si="263"/>
        <v>55.040000000000006</v>
      </c>
      <c r="J2793" s="3">
        <f t="shared" si="264"/>
        <v>62.96</v>
      </c>
      <c r="K2793" s="191">
        <v>6</v>
      </c>
      <c r="L2793" s="3">
        <v>1</v>
      </c>
      <c r="M2793" s="191">
        <v>10.6</v>
      </c>
      <c r="N2793" s="191">
        <v>12.8</v>
      </c>
      <c r="O2793" s="191">
        <v>17.2</v>
      </c>
    </row>
    <row r="2794" spans="2:15" ht="17.25" x14ac:dyDescent="0.35">
      <c r="B2794" s="172">
        <f t="shared" si="260"/>
        <v>2786</v>
      </c>
      <c r="C2794" s="173">
        <v>4</v>
      </c>
      <c r="D2794" s="173">
        <v>27</v>
      </c>
      <c r="E2794" s="174">
        <v>2</v>
      </c>
      <c r="F2794" s="3">
        <f t="shared" si="259"/>
        <v>42.8</v>
      </c>
      <c r="G2794" s="3">
        <f t="shared" si="261"/>
        <v>33.799999999999997</v>
      </c>
      <c r="H2794" s="3">
        <f t="shared" si="262"/>
        <v>50</v>
      </c>
      <c r="I2794" s="3">
        <f t="shared" si="263"/>
        <v>51.08</v>
      </c>
      <c r="J2794" s="3">
        <f t="shared" si="264"/>
        <v>55.94</v>
      </c>
      <c r="K2794" s="191">
        <v>6</v>
      </c>
      <c r="L2794" s="3">
        <v>1</v>
      </c>
      <c r="M2794" s="191">
        <v>10</v>
      </c>
      <c r="N2794" s="191">
        <v>10.6</v>
      </c>
      <c r="O2794" s="191">
        <v>13.3</v>
      </c>
    </row>
    <row r="2795" spans="2:15" ht="17.25" x14ac:dyDescent="0.35">
      <c r="B2795" s="172">
        <f t="shared" si="260"/>
        <v>2787</v>
      </c>
      <c r="C2795" s="173">
        <v>4</v>
      </c>
      <c r="D2795" s="173">
        <v>27</v>
      </c>
      <c r="E2795" s="174">
        <v>3</v>
      </c>
      <c r="F2795" s="3">
        <f t="shared" si="259"/>
        <v>42.8</v>
      </c>
      <c r="G2795" s="3">
        <f t="shared" si="261"/>
        <v>33.979999999999997</v>
      </c>
      <c r="H2795" s="3">
        <f t="shared" si="262"/>
        <v>50</v>
      </c>
      <c r="I2795" s="3">
        <f t="shared" si="263"/>
        <v>46.94</v>
      </c>
      <c r="J2795" s="3">
        <f t="shared" si="264"/>
        <v>59</v>
      </c>
      <c r="K2795" s="191">
        <v>6</v>
      </c>
      <c r="L2795" s="3">
        <v>1.1000000000000001</v>
      </c>
      <c r="M2795" s="191">
        <v>10</v>
      </c>
      <c r="N2795" s="191">
        <v>8.3000000000000007</v>
      </c>
      <c r="O2795" s="191">
        <v>15</v>
      </c>
    </row>
    <row r="2796" spans="2:15" ht="17.25" x14ac:dyDescent="0.35">
      <c r="B2796" s="172">
        <f t="shared" si="260"/>
        <v>2788</v>
      </c>
      <c r="C2796" s="173">
        <v>4</v>
      </c>
      <c r="D2796" s="173">
        <v>27</v>
      </c>
      <c r="E2796" s="174">
        <v>4</v>
      </c>
      <c r="F2796" s="3">
        <f t="shared" si="259"/>
        <v>42.8</v>
      </c>
      <c r="G2796" s="3">
        <f t="shared" si="261"/>
        <v>35.96</v>
      </c>
      <c r="H2796" s="3">
        <f t="shared" si="262"/>
        <v>48.92</v>
      </c>
      <c r="I2796" s="3">
        <f t="shared" si="263"/>
        <v>42.980000000000004</v>
      </c>
      <c r="J2796" s="3">
        <f t="shared" si="264"/>
        <v>55.040000000000006</v>
      </c>
      <c r="K2796" s="191">
        <v>6</v>
      </c>
      <c r="L2796" s="3">
        <v>2.2000000000000002</v>
      </c>
      <c r="M2796" s="191">
        <v>9.4</v>
      </c>
      <c r="N2796" s="191">
        <v>6.1</v>
      </c>
      <c r="O2796" s="191">
        <v>12.8</v>
      </c>
    </row>
    <row r="2797" spans="2:15" ht="17.25" x14ac:dyDescent="0.35">
      <c r="B2797" s="172">
        <f t="shared" si="260"/>
        <v>2789</v>
      </c>
      <c r="C2797" s="173">
        <v>4</v>
      </c>
      <c r="D2797" s="173">
        <v>27</v>
      </c>
      <c r="E2797" s="174">
        <v>5</v>
      </c>
      <c r="F2797" s="3">
        <f t="shared" si="259"/>
        <v>42.8</v>
      </c>
      <c r="G2797" s="3">
        <f t="shared" si="261"/>
        <v>34.340000000000003</v>
      </c>
      <c r="H2797" s="3">
        <f t="shared" si="262"/>
        <v>46.04</v>
      </c>
      <c r="I2797" s="3">
        <f t="shared" si="263"/>
        <v>44.06</v>
      </c>
      <c r="J2797" s="3">
        <f t="shared" si="264"/>
        <v>48.92</v>
      </c>
      <c r="K2797" s="191">
        <v>6</v>
      </c>
      <c r="L2797" s="3">
        <v>1.3</v>
      </c>
      <c r="M2797" s="191">
        <v>7.8</v>
      </c>
      <c r="N2797" s="191">
        <v>6.7</v>
      </c>
      <c r="O2797" s="191">
        <v>9.4</v>
      </c>
    </row>
    <row r="2798" spans="2:15" ht="17.25" x14ac:dyDescent="0.35">
      <c r="B2798" s="172">
        <f t="shared" si="260"/>
        <v>2790</v>
      </c>
      <c r="C2798" s="173">
        <v>4</v>
      </c>
      <c r="D2798" s="173">
        <v>27</v>
      </c>
      <c r="E2798" s="174">
        <v>6</v>
      </c>
      <c r="F2798" s="3">
        <f t="shared" si="259"/>
        <v>50</v>
      </c>
      <c r="G2798" s="3">
        <f t="shared" si="261"/>
        <v>34.340000000000003</v>
      </c>
      <c r="H2798" s="3">
        <f t="shared" si="262"/>
        <v>50</v>
      </c>
      <c r="I2798" s="3">
        <f t="shared" si="263"/>
        <v>44.96</v>
      </c>
      <c r="J2798" s="3">
        <f t="shared" si="264"/>
        <v>48.92</v>
      </c>
      <c r="K2798" s="191">
        <v>10</v>
      </c>
      <c r="L2798" s="3">
        <v>1.3</v>
      </c>
      <c r="M2798" s="191">
        <v>10</v>
      </c>
      <c r="N2798" s="191">
        <v>7.2</v>
      </c>
      <c r="O2798" s="191">
        <v>9.4</v>
      </c>
    </row>
    <row r="2799" spans="2:15" ht="17.25" x14ac:dyDescent="0.35">
      <c r="B2799" s="172">
        <f t="shared" si="260"/>
        <v>2791</v>
      </c>
      <c r="C2799" s="173">
        <v>4</v>
      </c>
      <c r="D2799" s="173">
        <v>27</v>
      </c>
      <c r="E2799" s="174">
        <v>7</v>
      </c>
      <c r="F2799" s="3">
        <f t="shared" si="259"/>
        <v>51.8</v>
      </c>
      <c r="G2799" s="3">
        <f t="shared" si="261"/>
        <v>36.32</v>
      </c>
      <c r="H2799" s="3">
        <f t="shared" si="262"/>
        <v>57.019999999999996</v>
      </c>
      <c r="I2799" s="3">
        <f t="shared" si="263"/>
        <v>46.04</v>
      </c>
      <c r="J2799" s="3">
        <f t="shared" si="264"/>
        <v>55.94</v>
      </c>
      <c r="K2799" s="191">
        <v>11</v>
      </c>
      <c r="L2799" s="3">
        <v>2.4</v>
      </c>
      <c r="M2799" s="191">
        <v>13.9</v>
      </c>
      <c r="N2799" s="191">
        <v>7.8</v>
      </c>
      <c r="O2799" s="191">
        <v>13.3</v>
      </c>
    </row>
    <row r="2800" spans="2:15" ht="17.25" x14ac:dyDescent="0.35">
      <c r="B2800" s="172">
        <f t="shared" si="260"/>
        <v>2792</v>
      </c>
      <c r="C2800" s="173">
        <v>4</v>
      </c>
      <c r="D2800" s="173">
        <v>27</v>
      </c>
      <c r="E2800" s="174">
        <v>8</v>
      </c>
      <c r="F2800" s="3">
        <f t="shared" si="259"/>
        <v>53.6</v>
      </c>
      <c r="G2800" s="3">
        <f t="shared" si="261"/>
        <v>39.74</v>
      </c>
      <c r="H2800" s="3">
        <f t="shared" si="262"/>
        <v>60.980000000000004</v>
      </c>
      <c r="I2800" s="3">
        <f t="shared" si="263"/>
        <v>51.44</v>
      </c>
      <c r="J2800" s="3">
        <f t="shared" si="264"/>
        <v>60.980000000000004</v>
      </c>
      <c r="K2800" s="191">
        <v>12</v>
      </c>
      <c r="L2800" s="3">
        <v>4.3</v>
      </c>
      <c r="M2800" s="191">
        <v>16.100000000000001</v>
      </c>
      <c r="N2800" s="191">
        <v>10.8</v>
      </c>
      <c r="O2800" s="191">
        <v>16.100000000000001</v>
      </c>
    </row>
    <row r="2801" spans="2:15" ht="17.25" x14ac:dyDescent="0.35">
      <c r="B2801" s="172">
        <f t="shared" si="260"/>
        <v>2793</v>
      </c>
      <c r="C2801" s="173">
        <v>4</v>
      </c>
      <c r="D2801" s="173">
        <v>27</v>
      </c>
      <c r="E2801" s="174">
        <v>9</v>
      </c>
      <c r="F2801" s="3">
        <f t="shared" si="259"/>
        <v>59</v>
      </c>
      <c r="G2801" s="3">
        <f t="shared" si="261"/>
        <v>42.08</v>
      </c>
      <c r="H2801" s="3">
        <f t="shared" si="262"/>
        <v>64.94</v>
      </c>
      <c r="I2801" s="3">
        <f t="shared" si="263"/>
        <v>56.66</v>
      </c>
      <c r="J2801" s="3">
        <f t="shared" si="264"/>
        <v>62.96</v>
      </c>
      <c r="K2801" s="191">
        <v>15</v>
      </c>
      <c r="L2801" s="3">
        <v>5.6</v>
      </c>
      <c r="M2801" s="191">
        <v>18.3</v>
      </c>
      <c r="N2801" s="191">
        <v>13.7</v>
      </c>
      <c r="O2801" s="191">
        <v>17.2</v>
      </c>
    </row>
    <row r="2802" spans="2:15" ht="17.25" x14ac:dyDescent="0.35">
      <c r="B2802" s="172">
        <f t="shared" si="260"/>
        <v>2794</v>
      </c>
      <c r="C2802" s="173">
        <v>4</v>
      </c>
      <c r="D2802" s="173">
        <v>27</v>
      </c>
      <c r="E2802" s="174">
        <v>10</v>
      </c>
      <c r="F2802" s="3">
        <f t="shared" si="259"/>
        <v>60.8</v>
      </c>
      <c r="G2802" s="3">
        <f t="shared" si="261"/>
        <v>45.86</v>
      </c>
      <c r="H2802" s="3">
        <f t="shared" si="262"/>
        <v>66.92</v>
      </c>
      <c r="I2802" s="3">
        <f t="shared" si="263"/>
        <v>62.06</v>
      </c>
      <c r="J2802" s="3">
        <f t="shared" si="264"/>
        <v>64.94</v>
      </c>
      <c r="K2802" s="191">
        <v>16</v>
      </c>
      <c r="L2802" s="3">
        <v>7.7</v>
      </c>
      <c r="M2802" s="191">
        <v>19.399999999999999</v>
      </c>
      <c r="N2802" s="191">
        <v>16.7</v>
      </c>
      <c r="O2802" s="191">
        <v>18.3</v>
      </c>
    </row>
    <row r="2803" spans="2:15" ht="17.25" x14ac:dyDescent="0.35">
      <c r="B2803" s="172">
        <f t="shared" si="260"/>
        <v>2795</v>
      </c>
      <c r="C2803" s="173">
        <v>4</v>
      </c>
      <c r="D2803" s="173">
        <v>27</v>
      </c>
      <c r="E2803" s="174">
        <v>11</v>
      </c>
      <c r="F2803" s="3">
        <f t="shared" si="259"/>
        <v>64.400000000000006</v>
      </c>
      <c r="G2803" s="3">
        <f t="shared" si="261"/>
        <v>51.44</v>
      </c>
      <c r="H2803" s="3">
        <f t="shared" si="262"/>
        <v>69.98</v>
      </c>
      <c r="I2803" s="3">
        <f t="shared" si="263"/>
        <v>66.02</v>
      </c>
      <c r="J2803" s="3">
        <f t="shared" si="264"/>
        <v>66.92</v>
      </c>
      <c r="K2803" s="191">
        <v>18</v>
      </c>
      <c r="L2803" s="3">
        <v>10.8</v>
      </c>
      <c r="M2803" s="191">
        <v>21.1</v>
      </c>
      <c r="N2803" s="191">
        <v>18.899999999999999</v>
      </c>
      <c r="O2803" s="191">
        <v>19.399999999999999</v>
      </c>
    </row>
    <row r="2804" spans="2:15" ht="17.25" x14ac:dyDescent="0.35">
      <c r="B2804" s="172">
        <f t="shared" si="260"/>
        <v>2796</v>
      </c>
      <c r="C2804" s="173">
        <v>4</v>
      </c>
      <c r="D2804" s="173">
        <v>27</v>
      </c>
      <c r="E2804" s="174">
        <v>12</v>
      </c>
      <c r="F2804" s="3">
        <f t="shared" si="259"/>
        <v>66.56</v>
      </c>
      <c r="G2804" s="3">
        <f t="shared" si="261"/>
        <v>55.22</v>
      </c>
      <c r="H2804" s="3">
        <f t="shared" si="262"/>
        <v>71.960000000000008</v>
      </c>
      <c r="I2804" s="3">
        <f t="shared" si="263"/>
        <v>69.98</v>
      </c>
      <c r="J2804" s="3">
        <f t="shared" si="264"/>
        <v>71.06</v>
      </c>
      <c r="K2804" s="191">
        <v>19.2</v>
      </c>
      <c r="L2804" s="3">
        <v>12.9</v>
      </c>
      <c r="M2804" s="191">
        <v>22.2</v>
      </c>
      <c r="N2804" s="191">
        <v>21.1</v>
      </c>
      <c r="O2804" s="191">
        <v>21.7</v>
      </c>
    </row>
    <row r="2805" spans="2:15" ht="17.25" x14ac:dyDescent="0.35">
      <c r="B2805" s="172">
        <f t="shared" si="260"/>
        <v>2797</v>
      </c>
      <c r="C2805" s="173">
        <v>4</v>
      </c>
      <c r="D2805" s="173">
        <v>27</v>
      </c>
      <c r="E2805" s="174">
        <v>13</v>
      </c>
      <c r="F2805" s="3">
        <f t="shared" si="259"/>
        <v>68</v>
      </c>
      <c r="G2805" s="3">
        <f t="shared" si="261"/>
        <v>55.22</v>
      </c>
      <c r="H2805" s="3">
        <f t="shared" si="262"/>
        <v>75.02</v>
      </c>
      <c r="I2805" s="3">
        <f t="shared" si="263"/>
        <v>73.94</v>
      </c>
      <c r="J2805" s="3">
        <f t="shared" si="264"/>
        <v>73.039999999999992</v>
      </c>
      <c r="K2805" s="191">
        <v>20</v>
      </c>
      <c r="L2805" s="3">
        <v>12.9</v>
      </c>
      <c r="M2805" s="191">
        <v>23.9</v>
      </c>
      <c r="N2805" s="191">
        <v>23.3</v>
      </c>
      <c r="O2805" s="191">
        <v>22.8</v>
      </c>
    </row>
    <row r="2806" spans="2:15" ht="17.25" x14ac:dyDescent="0.35">
      <c r="B2806" s="172">
        <f t="shared" si="260"/>
        <v>2798</v>
      </c>
      <c r="C2806" s="173">
        <v>4</v>
      </c>
      <c r="D2806" s="173">
        <v>27</v>
      </c>
      <c r="E2806" s="174">
        <v>14</v>
      </c>
      <c r="F2806" s="3">
        <f t="shared" si="259"/>
        <v>68</v>
      </c>
      <c r="G2806" s="3">
        <f t="shared" si="261"/>
        <v>55.400000000000006</v>
      </c>
      <c r="H2806" s="3">
        <f t="shared" si="262"/>
        <v>75.92</v>
      </c>
      <c r="I2806" s="3">
        <f t="shared" si="263"/>
        <v>75.02</v>
      </c>
      <c r="J2806" s="3">
        <f t="shared" si="264"/>
        <v>75.92</v>
      </c>
      <c r="K2806" s="191">
        <v>20</v>
      </c>
      <c r="L2806" s="3">
        <v>13</v>
      </c>
      <c r="M2806" s="191">
        <v>24.4</v>
      </c>
      <c r="N2806" s="191">
        <v>23.9</v>
      </c>
      <c r="O2806" s="191">
        <v>24.4</v>
      </c>
    </row>
    <row r="2807" spans="2:15" ht="17.25" x14ac:dyDescent="0.35">
      <c r="B2807" s="172">
        <f t="shared" si="260"/>
        <v>2799</v>
      </c>
      <c r="C2807" s="173">
        <v>4</v>
      </c>
      <c r="D2807" s="173">
        <v>27</v>
      </c>
      <c r="E2807" s="174">
        <v>15</v>
      </c>
      <c r="F2807" s="3">
        <f t="shared" si="259"/>
        <v>69.800000000000011</v>
      </c>
      <c r="G2807" s="3">
        <f t="shared" si="261"/>
        <v>55.58</v>
      </c>
      <c r="H2807" s="3">
        <f t="shared" si="262"/>
        <v>77</v>
      </c>
      <c r="I2807" s="3">
        <f t="shared" si="263"/>
        <v>75.92</v>
      </c>
      <c r="J2807" s="3">
        <f t="shared" si="264"/>
        <v>77</v>
      </c>
      <c r="K2807" s="191">
        <v>21</v>
      </c>
      <c r="L2807" s="3">
        <v>13.1</v>
      </c>
      <c r="M2807" s="191">
        <v>25</v>
      </c>
      <c r="N2807" s="191">
        <v>24.4</v>
      </c>
      <c r="O2807" s="191">
        <v>25</v>
      </c>
    </row>
    <row r="2808" spans="2:15" ht="17.25" x14ac:dyDescent="0.35">
      <c r="B2808" s="172">
        <f t="shared" si="260"/>
        <v>2800</v>
      </c>
      <c r="C2808" s="173">
        <v>4</v>
      </c>
      <c r="D2808" s="173">
        <v>27</v>
      </c>
      <c r="E2808" s="174">
        <v>16</v>
      </c>
      <c r="F2808" s="3">
        <f t="shared" si="259"/>
        <v>68</v>
      </c>
      <c r="G2808" s="3">
        <f t="shared" si="261"/>
        <v>50.36</v>
      </c>
      <c r="H2808" s="3">
        <f t="shared" si="262"/>
        <v>78.98</v>
      </c>
      <c r="I2808" s="3">
        <f t="shared" si="263"/>
        <v>77</v>
      </c>
      <c r="J2808" s="3">
        <f t="shared" si="264"/>
        <v>75.92</v>
      </c>
      <c r="K2808" s="191">
        <v>20</v>
      </c>
      <c r="L2808" s="3">
        <v>10.199999999999999</v>
      </c>
      <c r="M2808" s="191">
        <v>26.1</v>
      </c>
      <c r="N2808" s="191">
        <v>25</v>
      </c>
      <c r="O2808" s="191">
        <v>24.4</v>
      </c>
    </row>
    <row r="2809" spans="2:15" ht="17.25" x14ac:dyDescent="0.35">
      <c r="B2809" s="172">
        <f t="shared" si="260"/>
        <v>2801</v>
      </c>
      <c r="C2809" s="173">
        <v>4</v>
      </c>
      <c r="D2809" s="173">
        <v>27</v>
      </c>
      <c r="E2809" s="174">
        <v>17</v>
      </c>
      <c r="F2809" s="3">
        <f t="shared" si="259"/>
        <v>64.400000000000006</v>
      </c>
      <c r="G2809" s="3">
        <f t="shared" si="261"/>
        <v>45.14</v>
      </c>
      <c r="H2809" s="3">
        <f t="shared" si="262"/>
        <v>78.080000000000013</v>
      </c>
      <c r="I2809" s="3">
        <f t="shared" si="263"/>
        <v>73.580000000000013</v>
      </c>
      <c r="J2809" s="3">
        <f t="shared" si="264"/>
        <v>75.02</v>
      </c>
      <c r="K2809" s="191">
        <v>18</v>
      </c>
      <c r="L2809" s="3">
        <v>7.3</v>
      </c>
      <c r="M2809" s="191">
        <v>25.6</v>
      </c>
      <c r="N2809" s="191">
        <v>23.1</v>
      </c>
      <c r="O2809" s="191">
        <v>23.9</v>
      </c>
    </row>
    <row r="2810" spans="2:15" ht="17.25" x14ac:dyDescent="0.35">
      <c r="B2810" s="172">
        <f t="shared" si="260"/>
        <v>2802</v>
      </c>
      <c r="C2810" s="173">
        <v>4</v>
      </c>
      <c r="D2810" s="173">
        <v>27</v>
      </c>
      <c r="E2810" s="174">
        <v>18</v>
      </c>
      <c r="F2810" s="3">
        <f t="shared" si="259"/>
        <v>62.6</v>
      </c>
      <c r="G2810" s="3">
        <f t="shared" si="261"/>
        <v>41.72</v>
      </c>
      <c r="H2810" s="3">
        <f t="shared" si="262"/>
        <v>75.92</v>
      </c>
      <c r="I2810" s="3">
        <f t="shared" si="263"/>
        <v>70.34</v>
      </c>
      <c r="J2810" s="3">
        <f t="shared" si="264"/>
        <v>71.960000000000008</v>
      </c>
      <c r="K2810" s="191">
        <v>17</v>
      </c>
      <c r="L2810" s="3">
        <v>5.4</v>
      </c>
      <c r="M2810" s="191">
        <v>24.4</v>
      </c>
      <c r="N2810" s="191">
        <v>21.3</v>
      </c>
      <c r="O2810" s="191">
        <v>22.2</v>
      </c>
    </row>
    <row r="2811" spans="2:15" ht="17.25" x14ac:dyDescent="0.35">
      <c r="B2811" s="172">
        <f t="shared" si="260"/>
        <v>2803</v>
      </c>
      <c r="C2811" s="173">
        <v>4</v>
      </c>
      <c r="D2811" s="173">
        <v>27</v>
      </c>
      <c r="E2811" s="174">
        <v>19</v>
      </c>
      <c r="F2811" s="3">
        <f t="shared" si="259"/>
        <v>57.2</v>
      </c>
      <c r="G2811" s="3">
        <f t="shared" si="261"/>
        <v>38.299999999999997</v>
      </c>
      <c r="H2811" s="3">
        <f t="shared" si="262"/>
        <v>71.960000000000008</v>
      </c>
      <c r="I2811" s="3">
        <f t="shared" si="263"/>
        <v>66.92</v>
      </c>
      <c r="J2811" s="3">
        <f t="shared" si="264"/>
        <v>71.06</v>
      </c>
      <c r="K2811" s="191">
        <v>14</v>
      </c>
      <c r="L2811" s="3">
        <v>3.5</v>
      </c>
      <c r="M2811" s="191">
        <v>22.2</v>
      </c>
      <c r="N2811" s="191">
        <v>19.399999999999999</v>
      </c>
      <c r="O2811" s="191">
        <v>21.7</v>
      </c>
    </row>
    <row r="2812" spans="2:15" ht="17.25" x14ac:dyDescent="0.35">
      <c r="B2812" s="172">
        <f t="shared" si="260"/>
        <v>2804</v>
      </c>
      <c r="C2812" s="173">
        <v>4</v>
      </c>
      <c r="D2812" s="173">
        <v>27</v>
      </c>
      <c r="E2812" s="174">
        <v>20</v>
      </c>
      <c r="F2812" s="3">
        <f t="shared" si="259"/>
        <v>53.6</v>
      </c>
      <c r="G2812" s="3">
        <f t="shared" si="261"/>
        <v>36.5</v>
      </c>
      <c r="H2812" s="3">
        <f t="shared" si="262"/>
        <v>71.06</v>
      </c>
      <c r="I2812" s="3">
        <f t="shared" si="263"/>
        <v>64.580000000000013</v>
      </c>
      <c r="J2812" s="3">
        <f t="shared" si="264"/>
        <v>69.98</v>
      </c>
      <c r="K2812" s="191">
        <v>12</v>
      </c>
      <c r="L2812" s="3">
        <v>2.5</v>
      </c>
      <c r="M2812" s="191">
        <v>21.7</v>
      </c>
      <c r="N2812" s="191">
        <v>18.100000000000001</v>
      </c>
      <c r="O2812" s="191">
        <v>21.1</v>
      </c>
    </row>
    <row r="2813" spans="2:15" ht="17.25" x14ac:dyDescent="0.35">
      <c r="B2813" s="172">
        <f t="shared" si="260"/>
        <v>2805</v>
      </c>
      <c r="C2813" s="173">
        <v>4</v>
      </c>
      <c r="D2813" s="173">
        <v>27</v>
      </c>
      <c r="E2813" s="174">
        <v>21</v>
      </c>
      <c r="F2813" s="3">
        <f t="shared" si="259"/>
        <v>53.6</v>
      </c>
      <c r="G2813" s="3">
        <f t="shared" si="261"/>
        <v>36.68</v>
      </c>
      <c r="H2813" s="3">
        <f t="shared" si="262"/>
        <v>68</v>
      </c>
      <c r="I2813" s="3">
        <f t="shared" si="263"/>
        <v>62.42</v>
      </c>
      <c r="J2813" s="3">
        <f t="shared" si="264"/>
        <v>64.039999999999992</v>
      </c>
      <c r="K2813" s="191">
        <v>12</v>
      </c>
      <c r="L2813" s="3">
        <v>2.6</v>
      </c>
      <c r="M2813" s="191">
        <v>20</v>
      </c>
      <c r="N2813" s="191">
        <v>16.899999999999999</v>
      </c>
      <c r="O2813" s="191">
        <v>17.8</v>
      </c>
    </row>
    <row r="2814" spans="2:15" ht="17.25" x14ac:dyDescent="0.35">
      <c r="B2814" s="172">
        <f t="shared" si="260"/>
        <v>2806</v>
      </c>
      <c r="C2814" s="173">
        <v>4</v>
      </c>
      <c r="D2814" s="173">
        <v>27</v>
      </c>
      <c r="E2814" s="174">
        <v>22</v>
      </c>
      <c r="F2814" s="3">
        <f t="shared" si="259"/>
        <v>51.8</v>
      </c>
      <c r="G2814" s="3">
        <f t="shared" si="261"/>
        <v>36.86</v>
      </c>
      <c r="H2814" s="3">
        <f t="shared" si="262"/>
        <v>62.06</v>
      </c>
      <c r="I2814" s="3">
        <f t="shared" si="263"/>
        <v>60.08</v>
      </c>
      <c r="J2814" s="3">
        <f t="shared" si="264"/>
        <v>64.039999999999992</v>
      </c>
      <c r="K2814" s="191">
        <v>11</v>
      </c>
      <c r="L2814" s="3">
        <v>2.7</v>
      </c>
      <c r="M2814" s="191">
        <v>16.7</v>
      </c>
      <c r="N2814" s="191">
        <v>15.6</v>
      </c>
      <c r="O2814" s="191">
        <v>17.8</v>
      </c>
    </row>
    <row r="2815" spans="2:15" ht="17.25" x14ac:dyDescent="0.35">
      <c r="B2815" s="172">
        <f t="shared" si="260"/>
        <v>2807</v>
      </c>
      <c r="C2815" s="173">
        <v>4</v>
      </c>
      <c r="D2815" s="173">
        <v>27</v>
      </c>
      <c r="E2815" s="174">
        <v>23</v>
      </c>
      <c r="F2815" s="3">
        <f t="shared" si="259"/>
        <v>50</v>
      </c>
      <c r="G2815" s="3">
        <f t="shared" si="261"/>
        <v>35.24</v>
      </c>
      <c r="H2815" s="3">
        <f t="shared" si="262"/>
        <v>62.06</v>
      </c>
      <c r="I2815" s="3">
        <f t="shared" si="263"/>
        <v>56.66</v>
      </c>
      <c r="J2815" s="3">
        <f t="shared" si="264"/>
        <v>60.980000000000004</v>
      </c>
      <c r="K2815" s="191">
        <v>10</v>
      </c>
      <c r="L2815" s="3">
        <v>1.8</v>
      </c>
      <c r="M2815" s="191">
        <v>16.7</v>
      </c>
      <c r="N2815" s="191">
        <v>13.7</v>
      </c>
      <c r="O2815" s="191">
        <v>16.100000000000001</v>
      </c>
    </row>
    <row r="2816" spans="2:15" ht="17.25" x14ac:dyDescent="0.35">
      <c r="B2816" s="172">
        <f t="shared" si="260"/>
        <v>2808</v>
      </c>
      <c r="C2816" s="173">
        <v>4</v>
      </c>
      <c r="D2816" s="173">
        <v>27</v>
      </c>
      <c r="E2816" s="174">
        <v>24</v>
      </c>
      <c r="F2816" s="3">
        <f t="shared" si="259"/>
        <v>48.2</v>
      </c>
      <c r="G2816" s="3">
        <f t="shared" si="261"/>
        <v>33.619999999999997</v>
      </c>
      <c r="H2816" s="3">
        <f t="shared" si="262"/>
        <v>62.06</v>
      </c>
      <c r="I2816" s="3">
        <f t="shared" si="263"/>
        <v>53.42</v>
      </c>
      <c r="J2816" s="3">
        <f t="shared" si="264"/>
        <v>59</v>
      </c>
      <c r="K2816" s="191">
        <v>9</v>
      </c>
      <c r="L2816" s="3">
        <v>0.9</v>
      </c>
      <c r="M2816" s="191">
        <v>16.7</v>
      </c>
      <c r="N2816" s="191">
        <v>11.9</v>
      </c>
      <c r="O2816" s="191">
        <v>15</v>
      </c>
    </row>
    <row r="2817" spans="2:15" ht="17.25" x14ac:dyDescent="0.35">
      <c r="B2817" s="172">
        <f t="shared" si="260"/>
        <v>2809</v>
      </c>
      <c r="C2817" s="173">
        <v>4</v>
      </c>
      <c r="D2817" s="173">
        <v>28</v>
      </c>
      <c r="E2817" s="174">
        <v>1</v>
      </c>
      <c r="F2817" s="3">
        <f t="shared" si="259"/>
        <v>46.4</v>
      </c>
      <c r="G2817" s="3">
        <f t="shared" si="261"/>
        <v>28.4</v>
      </c>
      <c r="H2817" s="3">
        <f t="shared" si="262"/>
        <v>57.92</v>
      </c>
      <c r="I2817" s="3">
        <f t="shared" si="263"/>
        <v>50</v>
      </c>
      <c r="J2817" s="3">
        <f t="shared" si="264"/>
        <v>53.96</v>
      </c>
      <c r="K2817" s="191">
        <v>8</v>
      </c>
      <c r="L2817" s="3">
        <v>-2</v>
      </c>
      <c r="M2817" s="191">
        <v>14.4</v>
      </c>
      <c r="N2817" s="191">
        <v>10</v>
      </c>
      <c r="O2817" s="191">
        <v>12.2</v>
      </c>
    </row>
    <row r="2818" spans="2:15" ht="17.25" x14ac:dyDescent="0.35">
      <c r="B2818" s="172">
        <f t="shared" si="260"/>
        <v>2810</v>
      </c>
      <c r="C2818" s="173">
        <v>4</v>
      </c>
      <c r="D2818" s="173">
        <v>28</v>
      </c>
      <c r="E2818" s="174">
        <v>2</v>
      </c>
      <c r="F2818" s="3">
        <f t="shared" si="259"/>
        <v>44.6</v>
      </c>
      <c r="G2818" s="3">
        <f t="shared" si="261"/>
        <v>26.78</v>
      </c>
      <c r="H2818" s="3">
        <f t="shared" si="262"/>
        <v>57.019999999999996</v>
      </c>
      <c r="I2818" s="3">
        <f t="shared" si="263"/>
        <v>49.64</v>
      </c>
      <c r="J2818" s="3">
        <f t="shared" si="264"/>
        <v>55.94</v>
      </c>
      <c r="K2818" s="191">
        <v>7</v>
      </c>
      <c r="L2818" s="3">
        <v>-2.9</v>
      </c>
      <c r="M2818" s="191">
        <v>13.9</v>
      </c>
      <c r="N2818" s="191">
        <v>9.8000000000000007</v>
      </c>
      <c r="O2818" s="191">
        <v>13.3</v>
      </c>
    </row>
    <row r="2819" spans="2:15" ht="17.25" x14ac:dyDescent="0.35">
      <c r="B2819" s="172">
        <f t="shared" si="260"/>
        <v>2811</v>
      </c>
      <c r="C2819" s="173">
        <v>4</v>
      </c>
      <c r="D2819" s="173">
        <v>28</v>
      </c>
      <c r="E2819" s="174">
        <v>3</v>
      </c>
      <c r="F2819" s="3">
        <f t="shared" si="259"/>
        <v>42.8</v>
      </c>
      <c r="G2819" s="3">
        <f t="shared" si="261"/>
        <v>23.18</v>
      </c>
      <c r="H2819" s="3">
        <f t="shared" si="262"/>
        <v>57.92</v>
      </c>
      <c r="I2819" s="3">
        <f t="shared" si="263"/>
        <v>49.28</v>
      </c>
      <c r="J2819" s="3">
        <f t="shared" si="264"/>
        <v>53.96</v>
      </c>
      <c r="K2819" s="191">
        <v>6</v>
      </c>
      <c r="L2819" s="3">
        <v>-4.9000000000000004</v>
      </c>
      <c r="M2819" s="191">
        <v>14.4</v>
      </c>
      <c r="N2819" s="191">
        <v>9.6</v>
      </c>
      <c r="O2819" s="191">
        <v>12.2</v>
      </c>
    </row>
    <row r="2820" spans="2:15" ht="17.25" x14ac:dyDescent="0.35">
      <c r="B2820" s="172">
        <f t="shared" si="260"/>
        <v>2812</v>
      </c>
      <c r="C2820" s="173">
        <v>4</v>
      </c>
      <c r="D2820" s="173">
        <v>28</v>
      </c>
      <c r="E2820" s="174">
        <v>4</v>
      </c>
      <c r="F2820" s="3">
        <f t="shared" si="259"/>
        <v>42.8</v>
      </c>
      <c r="G2820" s="3">
        <f t="shared" si="261"/>
        <v>23.36</v>
      </c>
      <c r="H2820" s="3">
        <f t="shared" si="262"/>
        <v>55.94</v>
      </c>
      <c r="I2820" s="3">
        <f t="shared" si="263"/>
        <v>48.92</v>
      </c>
      <c r="J2820" s="3">
        <f t="shared" si="264"/>
        <v>53.06</v>
      </c>
      <c r="K2820" s="191">
        <v>6</v>
      </c>
      <c r="L2820" s="3">
        <v>-4.8</v>
      </c>
      <c r="M2820" s="191">
        <v>13.3</v>
      </c>
      <c r="N2820" s="191">
        <v>9.4</v>
      </c>
      <c r="O2820" s="191">
        <v>11.7</v>
      </c>
    </row>
    <row r="2821" spans="2:15" ht="17.25" x14ac:dyDescent="0.35">
      <c r="B2821" s="172">
        <f t="shared" si="260"/>
        <v>2813</v>
      </c>
      <c r="C2821" s="173">
        <v>4</v>
      </c>
      <c r="D2821" s="173">
        <v>28</v>
      </c>
      <c r="E2821" s="174">
        <v>5</v>
      </c>
      <c r="F2821" s="3">
        <f t="shared" si="259"/>
        <v>41</v>
      </c>
      <c r="G2821" s="3">
        <f t="shared" si="261"/>
        <v>23.54</v>
      </c>
      <c r="H2821" s="3">
        <f t="shared" si="262"/>
        <v>55.040000000000006</v>
      </c>
      <c r="I2821" s="3">
        <f t="shared" si="263"/>
        <v>50.36</v>
      </c>
      <c r="J2821" s="3">
        <f t="shared" si="264"/>
        <v>53.96</v>
      </c>
      <c r="K2821" s="191">
        <v>5</v>
      </c>
      <c r="L2821" s="3">
        <v>-4.7</v>
      </c>
      <c r="M2821" s="191">
        <v>12.8</v>
      </c>
      <c r="N2821" s="191">
        <v>10.199999999999999</v>
      </c>
      <c r="O2821" s="191">
        <v>12.2</v>
      </c>
    </row>
    <row r="2822" spans="2:15" ht="17.25" x14ac:dyDescent="0.35">
      <c r="B2822" s="172">
        <f t="shared" si="260"/>
        <v>2814</v>
      </c>
      <c r="C2822" s="173">
        <v>4</v>
      </c>
      <c r="D2822" s="173">
        <v>28</v>
      </c>
      <c r="E2822" s="174">
        <v>6</v>
      </c>
      <c r="F2822" s="3">
        <f t="shared" si="259"/>
        <v>42.8</v>
      </c>
      <c r="G2822" s="3">
        <f t="shared" si="261"/>
        <v>27.32</v>
      </c>
      <c r="H2822" s="3">
        <f t="shared" si="262"/>
        <v>57.92</v>
      </c>
      <c r="I2822" s="3">
        <f t="shared" si="263"/>
        <v>51.620000000000005</v>
      </c>
      <c r="J2822" s="3">
        <f t="shared" si="264"/>
        <v>51.08</v>
      </c>
      <c r="K2822" s="191">
        <v>6</v>
      </c>
      <c r="L2822" s="3">
        <v>-2.6</v>
      </c>
      <c r="M2822" s="191">
        <v>14.4</v>
      </c>
      <c r="N2822" s="191">
        <v>10.9</v>
      </c>
      <c r="O2822" s="191">
        <v>10.6</v>
      </c>
    </row>
    <row r="2823" spans="2:15" ht="17.25" x14ac:dyDescent="0.35">
      <c r="B2823" s="172">
        <f t="shared" si="260"/>
        <v>2815</v>
      </c>
      <c r="C2823" s="173">
        <v>4</v>
      </c>
      <c r="D2823" s="173">
        <v>28</v>
      </c>
      <c r="E2823" s="174">
        <v>7</v>
      </c>
      <c r="F2823" s="3">
        <f t="shared" si="259"/>
        <v>44.6</v>
      </c>
      <c r="G2823" s="3">
        <f t="shared" si="261"/>
        <v>38.299999999999997</v>
      </c>
      <c r="H2823" s="3">
        <f t="shared" si="262"/>
        <v>64.94</v>
      </c>
      <c r="I2823" s="3">
        <f t="shared" si="263"/>
        <v>53.06</v>
      </c>
      <c r="J2823" s="3">
        <f t="shared" si="264"/>
        <v>55.040000000000006</v>
      </c>
      <c r="K2823" s="191">
        <v>7</v>
      </c>
      <c r="L2823" s="3">
        <v>3.5</v>
      </c>
      <c r="M2823" s="191">
        <v>18.3</v>
      </c>
      <c r="N2823" s="191">
        <v>11.7</v>
      </c>
      <c r="O2823" s="191">
        <v>12.8</v>
      </c>
    </row>
    <row r="2824" spans="2:15" ht="17.25" x14ac:dyDescent="0.35">
      <c r="B2824" s="172">
        <f t="shared" si="260"/>
        <v>2816</v>
      </c>
      <c r="C2824" s="173">
        <v>4</v>
      </c>
      <c r="D2824" s="173">
        <v>28</v>
      </c>
      <c r="E2824" s="174">
        <v>8</v>
      </c>
      <c r="F2824" s="3">
        <f t="shared" si="259"/>
        <v>48.2</v>
      </c>
      <c r="G2824" s="3">
        <f t="shared" si="261"/>
        <v>40.28</v>
      </c>
      <c r="H2824" s="3">
        <f t="shared" si="262"/>
        <v>71.06</v>
      </c>
      <c r="I2824" s="3">
        <f t="shared" si="263"/>
        <v>56.66</v>
      </c>
      <c r="J2824" s="3">
        <f t="shared" si="264"/>
        <v>62.06</v>
      </c>
      <c r="K2824" s="191">
        <v>9</v>
      </c>
      <c r="L2824" s="3">
        <v>4.5999999999999996</v>
      </c>
      <c r="M2824" s="191">
        <v>21.7</v>
      </c>
      <c r="N2824" s="191">
        <v>13.7</v>
      </c>
      <c r="O2824" s="191">
        <v>16.7</v>
      </c>
    </row>
    <row r="2825" spans="2:15" ht="17.25" x14ac:dyDescent="0.35">
      <c r="B2825" s="172">
        <f t="shared" si="260"/>
        <v>2817</v>
      </c>
      <c r="C2825" s="173">
        <v>4</v>
      </c>
      <c r="D2825" s="173">
        <v>28</v>
      </c>
      <c r="E2825" s="174">
        <v>9</v>
      </c>
      <c r="F2825" s="3">
        <f t="shared" si="259"/>
        <v>50</v>
      </c>
      <c r="G2825" s="3">
        <f t="shared" si="261"/>
        <v>47.66</v>
      </c>
      <c r="H2825" s="3">
        <f t="shared" si="262"/>
        <v>73.039999999999992</v>
      </c>
      <c r="I2825" s="3">
        <f t="shared" si="263"/>
        <v>60.44</v>
      </c>
      <c r="J2825" s="3">
        <f t="shared" si="264"/>
        <v>64.94</v>
      </c>
      <c r="K2825" s="191">
        <v>10</v>
      </c>
      <c r="L2825" s="3">
        <v>8.6999999999999993</v>
      </c>
      <c r="M2825" s="191">
        <v>22.8</v>
      </c>
      <c r="N2825" s="191">
        <v>15.8</v>
      </c>
      <c r="O2825" s="191">
        <v>18.3</v>
      </c>
    </row>
    <row r="2826" spans="2:15" ht="17.25" x14ac:dyDescent="0.35">
      <c r="B2826" s="172">
        <f t="shared" si="260"/>
        <v>2818</v>
      </c>
      <c r="C2826" s="173">
        <v>4</v>
      </c>
      <c r="D2826" s="173">
        <v>28</v>
      </c>
      <c r="E2826" s="174">
        <v>10</v>
      </c>
      <c r="F2826" s="3">
        <f t="shared" ref="F2826:F2889" si="265">(9/5)*K2826+32</f>
        <v>51.8</v>
      </c>
      <c r="G2826" s="3">
        <f t="shared" si="261"/>
        <v>54.86</v>
      </c>
      <c r="H2826" s="3">
        <f t="shared" si="262"/>
        <v>75.02</v>
      </c>
      <c r="I2826" s="3">
        <f t="shared" si="263"/>
        <v>64.039999999999992</v>
      </c>
      <c r="J2826" s="3">
        <f t="shared" si="264"/>
        <v>68</v>
      </c>
      <c r="K2826" s="191">
        <v>11</v>
      </c>
      <c r="L2826" s="3">
        <v>12.7</v>
      </c>
      <c r="M2826" s="191">
        <v>23.9</v>
      </c>
      <c r="N2826" s="191">
        <v>17.8</v>
      </c>
      <c r="O2826" s="191">
        <v>20</v>
      </c>
    </row>
    <row r="2827" spans="2:15" ht="17.25" x14ac:dyDescent="0.35">
      <c r="B2827" s="172">
        <f t="shared" ref="B2827:B2890" si="266">B2826+1</f>
        <v>2819</v>
      </c>
      <c r="C2827" s="173">
        <v>4</v>
      </c>
      <c r="D2827" s="173">
        <v>28</v>
      </c>
      <c r="E2827" s="174">
        <v>11</v>
      </c>
      <c r="F2827" s="3">
        <f t="shared" si="265"/>
        <v>57.2</v>
      </c>
      <c r="G2827" s="3">
        <f t="shared" si="261"/>
        <v>58.64</v>
      </c>
      <c r="H2827" s="3">
        <f t="shared" si="262"/>
        <v>80.06</v>
      </c>
      <c r="I2827" s="3">
        <f t="shared" si="263"/>
        <v>66.38</v>
      </c>
      <c r="J2827" s="3">
        <f t="shared" si="264"/>
        <v>71.06</v>
      </c>
      <c r="K2827" s="191">
        <v>14</v>
      </c>
      <c r="L2827" s="3">
        <v>14.8</v>
      </c>
      <c r="M2827" s="191">
        <v>26.7</v>
      </c>
      <c r="N2827" s="191">
        <v>19.100000000000001</v>
      </c>
      <c r="O2827" s="191">
        <v>21.7</v>
      </c>
    </row>
    <row r="2828" spans="2:15" ht="17.25" x14ac:dyDescent="0.35">
      <c r="B2828" s="172">
        <f t="shared" si="266"/>
        <v>2820</v>
      </c>
      <c r="C2828" s="173">
        <v>4</v>
      </c>
      <c r="D2828" s="173">
        <v>28</v>
      </c>
      <c r="E2828" s="174">
        <v>12</v>
      </c>
      <c r="F2828" s="3">
        <f t="shared" si="265"/>
        <v>57.2</v>
      </c>
      <c r="G2828" s="3">
        <f t="shared" si="261"/>
        <v>58.82</v>
      </c>
      <c r="H2828" s="3">
        <f t="shared" si="262"/>
        <v>84.02</v>
      </c>
      <c r="I2828" s="3">
        <f t="shared" si="263"/>
        <v>68.72</v>
      </c>
      <c r="J2828" s="3">
        <f t="shared" si="264"/>
        <v>71.960000000000008</v>
      </c>
      <c r="K2828" s="191">
        <v>14</v>
      </c>
      <c r="L2828" s="3">
        <v>14.9</v>
      </c>
      <c r="M2828" s="191">
        <v>28.9</v>
      </c>
      <c r="N2828" s="191">
        <v>20.399999999999999</v>
      </c>
      <c r="O2828" s="191">
        <v>22.2</v>
      </c>
    </row>
    <row r="2829" spans="2:15" ht="17.25" x14ac:dyDescent="0.35">
      <c r="B2829" s="172">
        <f t="shared" si="266"/>
        <v>2821</v>
      </c>
      <c r="C2829" s="173">
        <v>4</v>
      </c>
      <c r="D2829" s="173">
        <v>28</v>
      </c>
      <c r="E2829" s="174">
        <v>13</v>
      </c>
      <c r="F2829" s="3">
        <f t="shared" si="265"/>
        <v>59</v>
      </c>
      <c r="G2829" s="3">
        <f t="shared" si="261"/>
        <v>64.400000000000006</v>
      </c>
      <c r="H2829" s="3">
        <f t="shared" si="262"/>
        <v>87.080000000000013</v>
      </c>
      <c r="I2829" s="3">
        <f t="shared" si="263"/>
        <v>71.06</v>
      </c>
      <c r="J2829" s="3">
        <f t="shared" si="264"/>
        <v>75.92</v>
      </c>
      <c r="K2829" s="191">
        <v>15</v>
      </c>
      <c r="L2829" s="3">
        <v>18</v>
      </c>
      <c r="M2829" s="191">
        <v>30.6</v>
      </c>
      <c r="N2829" s="191">
        <v>21.7</v>
      </c>
      <c r="O2829" s="191">
        <v>24.4</v>
      </c>
    </row>
    <row r="2830" spans="2:15" ht="17.25" x14ac:dyDescent="0.35">
      <c r="B2830" s="172">
        <f t="shared" si="266"/>
        <v>2822</v>
      </c>
      <c r="C2830" s="173">
        <v>4</v>
      </c>
      <c r="D2830" s="173">
        <v>28</v>
      </c>
      <c r="E2830" s="174">
        <v>14</v>
      </c>
      <c r="F2830" s="3">
        <f t="shared" si="265"/>
        <v>64.400000000000006</v>
      </c>
      <c r="G2830" s="3">
        <f t="shared" si="261"/>
        <v>64.400000000000006</v>
      </c>
      <c r="H2830" s="3">
        <f t="shared" si="262"/>
        <v>91.039999999999992</v>
      </c>
      <c r="I2830" s="3">
        <f t="shared" si="263"/>
        <v>71.78</v>
      </c>
      <c r="J2830" s="3">
        <f t="shared" si="264"/>
        <v>75.92</v>
      </c>
      <c r="K2830" s="191">
        <v>18</v>
      </c>
      <c r="L2830" s="3">
        <v>18</v>
      </c>
      <c r="M2830" s="191">
        <v>32.799999999999997</v>
      </c>
      <c r="N2830" s="191">
        <v>22.1</v>
      </c>
      <c r="O2830" s="191">
        <v>24.4</v>
      </c>
    </row>
    <row r="2831" spans="2:15" ht="17.25" x14ac:dyDescent="0.35">
      <c r="B2831" s="172">
        <f t="shared" si="266"/>
        <v>2823</v>
      </c>
      <c r="C2831" s="173">
        <v>4</v>
      </c>
      <c r="D2831" s="173">
        <v>28</v>
      </c>
      <c r="E2831" s="174">
        <v>15</v>
      </c>
      <c r="F2831" s="3">
        <f t="shared" si="265"/>
        <v>62.6</v>
      </c>
      <c r="G2831" s="3">
        <f t="shared" si="261"/>
        <v>64.400000000000006</v>
      </c>
      <c r="H2831" s="3">
        <f t="shared" si="262"/>
        <v>91.039999999999992</v>
      </c>
      <c r="I2831" s="3">
        <f t="shared" si="263"/>
        <v>72.319999999999993</v>
      </c>
      <c r="J2831" s="3">
        <f t="shared" si="264"/>
        <v>77</v>
      </c>
      <c r="K2831" s="191">
        <v>17</v>
      </c>
      <c r="L2831" s="3">
        <v>18</v>
      </c>
      <c r="M2831" s="191">
        <v>32.799999999999997</v>
      </c>
      <c r="N2831" s="191">
        <v>22.4</v>
      </c>
      <c r="O2831" s="191">
        <v>25</v>
      </c>
    </row>
    <row r="2832" spans="2:15" ht="17.25" x14ac:dyDescent="0.35">
      <c r="B2832" s="172">
        <f t="shared" si="266"/>
        <v>2824</v>
      </c>
      <c r="C2832" s="173">
        <v>4</v>
      </c>
      <c r="D2832" s="173">
        <v>28</v>
      </c>
      <c r="E2832" s="174">
        <v>16</v>
      </c>
      <c r="F2832" s="3">
        <f t="shared" si="265"/>
        <v>59</v>
      </c>
      <c r="G2832" s="3">
        <f t="shared" si="261"/>
        <v>63.680000000000007</v>
      </c>
      <c r="H2832" s="3">
        <f t="shared" si="262"/>
        <v>89.960000000000008</v>
      </c>
      <c r="I2832" s="3">
        <f t="shared" si="263"/>
        <v>73.039999999999992</v>
      </c>
      <c r="J2832" s="3">
        <f t="shared" si="264"/>
        <v>77</v>
      </c>
      <c r="K2832" s="191">
        <v>15</v>
      </c>
      <c r="L2832" s="3">
        <v>17.600000000000001</v>
      </c>
      <c r="M2832" s="191">
        <v>32.200000000000003</v>
      </c>
      <c r="N2832" s="191">
        <v>22.8</v>
      </c>
      <c r="O2832" s="191">
        <v>25</v>
      </c>
    </row>
    <row r="2833" spans="2:15" ht="17.25" x14ac:dyDescent="0.35">
      <c r="B2833" s="172">
        <f t="shared" si="266"/>
        <v>2825</v>
      </c>
      <c r="C2833" s="173">
        <v>4</v>
      </c>
      <c r="D2833" s="173">
        <v>28</v>
      </c>
      <c r="E2833" s="174">
        <v>17</v>
      </c>
      <c r="F2833" s="3">
        <f t="shared" si="265"/>
        <v>53.6</v>
      </c>
      <c r="G2833" s="3">
        <f t="shared" si="261"/>
        <v>61.88</v>
      </c>
      <c r="H2833" s="3">
        <f t="shared" si="262"/>
        <v>89.960000000000008</v>
      </c>
      <c r="I2833" s="3">
        <f t="shared" si="263"/>
        <v>70.34</v>
      </c>
      <c r="J2833" s="3">
        <f t="shared" si="264"/>
        <v>77</v>
      </c>
      <c r="K2833" s="191">
        <v>12</v>
      </c>
      <c r="L2833" s="3">
        <v>16.600000000000001</v>
      </c>
      <c r="M2833" s="191">
        <v>32.200000000000003</v>
      </c>
      <c r="N2833" s="191">
        <v>21.3</v>
      </c>
      <c r="O2833" s="191">
        <v>25</v>
      </c>
    </row>
    <row r="2834" spans="2:15" ht="17.25" x14ac:dyDescent="0.35">
      <c r="B2834" s="172">
        <f t="shared" si="266"/>
        <v>2826</v>
      </c>
      <c r="C2834" s="173">
        <v>4</v>
      </c>
      <c r="D2834" s="173">
        <v>28</v>
      </c>
      <c r="E2834" s="174">
        <v>18</v>
      </c>
      <c r="F2834" s="3">
        <f t="shared" si="265"/>
        <v>50</v>
      </c>
      <c r="G2834" s="3">
        <f t="shared" si="261"/>
        <v>59.18</v>
      </c>
      <c r="H2834" s="3">
        <f t="shared" si="262"/>
        <v>89.06</v>
      </c>
      <c r="I2834" s="3">
        <f t="shared" si="263"/>
        <v>67.64</v>
      </c>
      <c r="J2834" s="3">
        <f t="shared" si="264"/>
        <v>77</v>
      </c>
      <c r="K2834" s="191">
        <v>10</v>
      </c>
      <c r="L2834" s="3">
        <v>15.1</v>
      </c>
      <c r="M2834" s="191">
        <v>31.7</v>
      </c>
      <c r="N2834" s="191">
        <v>19.8</v>
      </c>
      <c r="O2834" s="191">
        <v>25</v>
      </c>
    </row>
    <row r="2835" spans="2:15" ht="17.25" x14ac:dyDescent="0.35">
      <c r="B2835" s="172">
        <f t="shared" si="266"/>
        <v>2827</v>
      </c>
      <c r="C2835" s="173">
        <v>4</v>
      </c>
      <c r="D2835" s="173">
        <v>28</v>
      </c>
      <c r="E2835" s="174">
        <v>19</v>
      </c>
      <c r="F2835" s="3">
        <f t="shared" si="265"/>
        <v>48.2</v>
      </c>
      <c r="G2835" s="3">
        <f t="shared" si="261"/>
        <v>55.400000000000006</v>
      </c>
      <c r="H2835" s="3">
        <f t="shared" si="262"/>
        <v>84.92</v>
      </c>
      <c r="I2835" s="3">
        <f t="shared" si="263"/>
        <v>64.94</v>
      </c>
      <c r="J2835" s="3">
        <f t="shared" si="264"/>
        <v>75.02</v>
      </c>
      <c r="K2835" s="191">
        <v>9</v>
      </c>
      <c r="L2835" s="3">
        <v>13</v>
      </c>
      <c r="M2835" s="191">
        <v>29.4</v>
      </c>
      <c r="N2835" s="191">
        <v>18.3</v>
      </c>
      <c r="O2835" s="191">
        <v>23.9</v>
      </c>
    </row>
    <row r="2836" spans="2:15" ht="17.25" x14ac:dyDescent="0.35">
      <c r="B2836" s="172">
        <f t="shared" si="266"/>
        <v>2828</v>
      </c>
      <c r="C2836" s="173">
        <v>4</v>
      </c>
      <c r="D2836" s="173">
        <v>28</v>
      </c>
      <c r="E2836" s="174">
        <v>20</v>
      </c>
      <c r="F2836" s="3">
        <f t="shared" si="265"/>
        <v>48.2</v>
      </c>
      <c r="G2836" s="3">
        <f t="shared" si="261"/>
        <v>53.24</v>
      </c>
      <c r="H2836" s="3">
        <f t="shared" si="262"/>
        <v>82.039999999999992</v>
      </c>
      <c r="I2836" s="3">
        <f t="shared" si="263"/>
        <v>62.96</v>
      </c>
      <c r="J2836" s="3">
        <f t="shared" si="264"/>
        <v>71.960000000000008</v>
      </c>
      <c r="K2836" s="191">
        <v>9</v>
      </c>
      <c r="L2836" s="3">
        <v>11.8</v>
      </c>
      <c r="M2836" s="191">
        <v>27.8</v>
      </c>
      <c r="N2836" s="191">
        <v>17.2</v>
      </c>
      <c r="O2836" s="191">
        <v>22.2</v>
      </c>
    </row>
    <row r="2837" spans="2:15" ht="17.25" x14ac:dyDescent="0.35">
      <c r="B2837" s="172">
        <f t="shared" si="266"/>
        <v>2829</v>
      </c>
      <c r="C2837" s="173">
        <v>4</v>
      </c>
      <c r="D2837" s="173">
        <v>28</v>
      </c>
      <c r="E2837" s="174">
        <v>21</v>
      </c>
      <c r="F2837" s="3">
        <f t="shared" si="265"/>
        <v>46.4</v>
      </c>
      <c r="G2837" s="3">
        <f t="shared" si="261"/>
        <v>51.44</v>
      </c>
      <c r="H2837" s="3">
        <f t="shared" si="262"/>
        <v>80.960000000000008</v>
      </c>
      <c r="I2837" s="3">
        <f t="shared" si="263"/>
        <v>60.980000000000004</v>
      </c>
      <c r="J2837" s="3">
        <f t="shared" si="264"/>
        <v>68</v>
      </c>
      <c r="K2837" s="191">
        <v>8</v>
      </c>
      <c r="L2837" s="3">
        <v>10.8</v>
      </c>
      <c r="M2837" s="191">
        <v>27.2</v>
      </c>
      <c r="N2837" s="191">
        <v>16.100000000000001</v>
      </c>
      <c r="O2837" s="191">
        <v>20</v>
      </c>
    </row>
    <row r="2838" spans="2:15" ht="17.25" x14ac:dyDescent="0.35">
      <c r="B2838" s="172">
        <f t="shared" si="266"/>
        <v>2830</v>
      </c>
      <c r="C2838" s="173">
        <v>4</v>
      </c>
      <c r="D2838" s="173">
        <v>28</v>
      </c>
      <c r="E2838" s="174">
        <v>22</v>
      </c>
      <c r="F2838" s="3">
        <f t="shared" si="265"/>
        <v>48.2</v>
      </c>
      <c r="G2838" s="3">
        <f t="shared" si="261"/>
        <v>50.18</v>
      </c>
      <c r="H2838" s="3">
        <f t="shared" si="262"/>
        <v>78.98</v>
      </c>
      <c r="I2838" s="3">
        <f t="shared" si="263"/>
        <v>59</v>
      </c>
      <c r="J2838" s="3">
        <f t="shared" si="264"/>
        <v>66.92</v>
      </c>
      <c r="K2838" s="191">
        <v>9</v>
      </c>
      <c r="L2838" s="3">
        <v>10.1</v>
      </c>
      <c r="M2838" s="191">
        <v>26.1</v>
      </c>
      <c r="N2838" s="191">
        <v>15</v>
      </c>
      <c r="O2838" s="191">
        <v>19.399999999999999</v>
      </c>
    </row>
    <row r="2839" spans="2:15" ht="17.25" x14ac:dyDescent="0.35">
      <c r="B2839" s="172">
        <f t="shared" si="266"/>
        <v>2831</v>
      </c>
      <c r="C2839" s="173">
        <v>4</v>
      </c>
      <c r="D2839" s="173">
        <v>28</v>
      </c>
      <c r="E2839" s="174">
        <v>23</v>
      </c>
      <c r="F2839" s="3">
        <f t="shared" si="265"/>
        <v>48.2</v>
      </c>
      <c r="G2839" s="3">
        <f t="shared" si="261"/>
        <v>49.28</v>
      </c>
      <c r="H2839" s="3">
        <f t="shared" si="262"/>
        <v>78.080000000000013</v>
      </c>
      <c r="I2839" s="3">
        <f t="shared" si="263"/>
        <v>55.94</v>
      </c>
      <c r="J2839" s="3">
        <f t="shared" si="264"/>
        <v>66.92</v>
      </c>
      <c r="K2839" s="191">
        <v>9</v>
      </c>
      <c r="L2839" s="3">
        <v>9.6</v>
      </c>
      <c r="M2839" s="191">
        <v>25.6</v>
      </c>
      <c r="N2839" s="191">
        <v>13.3</v>
      </c>
      <c r="O2839" s="191">
        <v>19.399999999999999</v>
      </c>
    </row>
    <row r="2840" spans="2:15" ht="17.25" x14ac:dyDescent="0.35">
      <c r="B2840" s="172">
        <f t="shared" si="266"/>
        <v>2832</v>
      </c>
      <c r="C2840" s="173">
        <v>4</v>
      </c>
      <c r="D2840" s="173">
        <v>28</v>
      </c>
      <c r="E2840" s="174">
        <v>24</v>
      </c>
      <c r="F2840" s="3">
        <f t="shared" si="265"/>
        <v>48.2</v>
      </c>
      <c r="G2840" s="3">
        <f t="shared" si="261"/>
        <v>48.2</v>
      </c>
      <c r="H2840" s="3">
        <f t="shared" si="262"/>
        <v>73.94</v>
      </c>
      <c r="I2840" s="3">
        <f t="shared" si="263"/>
        <v>53.06</v>
      </c>
      <c r="J2840" s="3">
        <f t="shared" si="264"/>
        <v>64.94</v>
      </c>
      <c r="K2840" s="191">
        <v>9</v>
      </c>
      <c r="L2840" s="3">
        <v>9</v>
      </c>
      <c r="M2840" s="191">
        <v>23.3</v>
      </c>
      <c r="N2840" s="191">
        <v>11.7</v>
      </c>
      <c r="O2840" s="191">
        <v>18.3</v>
      </c>
    </row>
    <row r="2841" spans="2:15" ht="17.25" x14ac:dyDescent="0.35">
      <c r="B2841" s="172">
        <f t="shared" si="266"/>
        <v>2833</v>
      </c>
      <c r="C2841" s="173">
        <v>4</v>
      </c>
      <c r="D2841" s="173">
        <v>29</v>
      </c>
      <c r="E2841" s="174">
        <v>1</v>
      </c>
      <c r="F2841" s="3">
        <f t="shared" si="265"/>
        <v>46.4</v>
      </c>
      <c r="G2841" s="3">
        <f t="shared" ref="G2841:G2904" si="267">(9/5)*L2841+32</f>
        <v>47.120000000000005</v>
      </c>
      <c r="H2841" s="3">
        <f t="shared" ref="H2841:H2904" si="268">(9/5)*M2841+32</f>
        <v>73.039999999999992</v>
      </c>
      <c r="I2841" s="3">
        <f t="shared" ref="I2841:I2904" si="269">(9/5)*N2841+32</f>
        <v>50</v>
      </c>
      <c r="J2841" s="3">
        <f t="shared" ref="J2841:J2904" si="270">(9/5)*O2841+32</f>
        <v>60.08</v>
      </c>
      <c r="K2841" s="191">
        <v>8</v>
      </c>
      <c r="L2841" s="3">
        <v>8.4</v>
      </c>
      <c r="M2841" s="191">
        <v>22.8</v>
      </c>
      <c r="N2841" s="191">
        <v>10</v>
      </c>
      <c r="O2841" s="191">
        <v>15.6</v>
      </c>
    </row>
    <row r="2842" spans="2:15" ht="17.25" x14ac:dyDescent="0.35">
      <c r="B2842" s="172">
        <f t="shared" si="266"/>
        <v>2834</v>
      </c>
      <c r="C2842" s="173">
        <v>4</v>
      </c>
      <c r="D2842" s="173">
        <v>29</v>
      </c>
      <c r="E2842" s="174">
        <v>2</v>
      </c>
      <c r="F2842" s="3">
        <f t="shared" si="265"/>
        <v>48.2</v>
      </c>
      <c r="G2842" s="3">
        <f t="shared" si="267"/>
        <v>46.76</v>
      </c>
      <c r="H2842" s="3">
        <f t="shared" si="268"/>
        <v>71.960000000000008</v>
      </c>
      <c r="I2842" s="3">
        <f t="shared" si="269"/>
        <v>48.379999999999995</v>
      </c>
      <c r="J2842" s="3">
        <f t="shared" si="270"/>
        <v>57.92</v>
      </c>
      <c r="K2842" s="191">
        <v>9</v>
      </c>
      <c r="L2842" s="3">
        <v>8.1999999999999993</v>
      </c>
      <c r="M2842" s="191">
        <v>22.2</v>
      </c>
      <c r="N2842" s="191">
        <v>9.1</v>
      </c>
      <c r="O2842" s="191">
        <v>14.4</v>
      </c>
    </row>
    <row r="2843" spans="2:15" ht="17.25" x14ac:dyDescent="0.35">
      <c r="B2843" s="172">
        <f t="shared" si="266"/>
        <v>2835</v>
      </c>
      <c r="C2843" s="173">
        <v>4</v>
      </c>
      <c r="D2843" s="173">
        <v>29</v>
      </c>
      <c r="E2843" s="174">
        <v>3</v>
      </c>
      <c r="F2843" s="3">
        <f t="shared" si="265"/>
        <v>44.6</v>
      </c>
      <c r="G2843" s="3">
        <f t="shared" si="267"/>
        <v>46.4</v>
      </c>
      <c r="H2843" s="3">
        <f t="shared" si="268"/>
        <v>71.06</v>
      </c>
      <c r="I2843" s="3">
        <f t="shared" si="269"/>
        <v>46.58</v>
      </c>
      <c r="J2843" s="3">
        <f t="shared" si="270"/>
        <v>50</v>
      </c>
      <c r="K2843" s="191">
        <v>7</v>
      </c>
      <c r="L2843" s="3">
        <v>8</v>
      </c>
      <c r="M2843" s="191">
        <v>21.7</v>
      </c>
      <c r="N2843" s="191">
        <v>8.1</v>
      </c>
      <c r="O2843" s="191">
        <v>10</v>
      </c>
    </row>
    <row r="2844" spans="2:15" ht="17.25" x14ac:dyDescent="0.35">
      <c r="B2844" s="172">
        <f t="shared" si="266"/>
        <v>2836</v>
      </c>
      <c r="C2844" s="173">
        <v>4</v>
      </c>
      <c r="D2844" s="173">
        <v>29</v>
      </c>
      <c r="E2844" s="174">
        <v>4</v>
      </c>
      <c r="F2844" s="3">
        <f t="shared" si="265"/>
        <v>44.6</v>
      </c>
      <c r="G2844" s="3">
        <f t="shared" si="267"/>
        <v>46.4</v>
      </c>
      <c r="H2844" s="3">
        <f t="shared" si="268"/>
        <v>69.080000000000013</v>
      </c>
      <c r="I2844" s="3">
        <f t="shared" si="269"/>
        <v>44.96</v>
      </c>
      <c r="J2844" s="3">
        <f t="shared" si="270"/>
        <v>51.08</v>
      </c>
      <c r="K2844" s="191">
        <v>7</v>
      </c>
      <c r="L2844" s="3">
        <v>8</v>
      </c>
      <c r="M2844" s="191">
        <v>20.6</v>
      </c>
      <c r="N2844" s="191">
        <v>7.2</v>
      </c>
      <c r="O2844" s="191">
        <v>10.6</v>
      </c>
    </row>
    <row r="2845" spans="2:15" ht="17.25" x14ac:dyDescent="0.35">
      <c r="B2845" s="172">
        <f t="shared" si="266"/>
        <v>2837</v>
      </c>
      <c r="C2845" s="173">
        <v>4</v>
      </c>
      <c r="D2845" s="173">
        <v>29</v>
      </c>
      <c r="E2845" s="174">
        <v>5</v>
      </c>
      <c r="F2845" s="3">
        <f t="shared" si="265"/>
        <v>44.6</v>
      </c>
      <c r="G2845" s="3">
        <f t="shared" si="267"/>
        <v>45.32</v>
      </c>
      <c r="H2845" s="3">
        <f t="shared" si="268"/>
        <v>69.080000000000013</v>
      </c>
      <c r="I2845" s="3">
        <f t="shared" si="269"/>
        <v>48.019999999999996</v>
      </c>
      <c r="J2845" s="3">
        <f t="shared" si="270"/>
        <v>51.980000000000004</v>
      </c>
      <c r="K2845" s="191">
        <v>7</v>
      </c>
      <c r="L2845" s="3">
        <v>7.4</v>
      </c>
      <c r="M2845" s="191">
        <v>20.6</v>
      </c>
      <c r="N2845" s="191">
        <v>8.9</v>
      </c>
      <c r="O2845" s="191">
        <v>11.1</v>
      </c>
    </row>
    <row r="2846" spans="2:15" ht="17.25" x14ac:dyDescent="0.35">
      <c r="B2846" s="172">
        <f t="shared" si="266"/>
        <v>2838</v>
      </c>
      <c r="C2846" s="173">
        <v>4</v>
      </c>
      <c r="D2846" s="173">
        <v>29</v>
      </c>
      <c r="E2846" s="174">
        <v>6</v>
      </c>
      <c r="F2846" s="3">
        <f t="shared" si="265"/>
        <v>42.8</v>
      </c>
      <c r="G2846" s="3">
        <f t="shared" si="267"/>
        <v>45.32</v>
      </c>
      <c r="H2846" s="3">
        <f t="shared" si="268"/>
        <v>69.080000000000013</v>
      </c>
      <c r="I2846" s="3">
        <f t="shared" si="269"/>
        <v>50.900000000000006</v>
      </c>
      <c r="J2846" s="3">
        <f t="shared" si="270"/>
        <v>48.019999999999996</v>
      </c>
      <c r="K2846" s="191">
        <v>6</v>
      </c>
      <c r="L2846" s="3">
        <v>7.4</v>
      </c>
      <c r="M2846" s="191">
        <v>20.6</v>
      </c>
      <c r="N2846" s="191">
        <v>10.5</v>
      </c>
      <c r="O2846" s="191">
        <v>8.9</v>
      </c>
    </row>
    <row r="2847" spans="2:15" ht="17.25" x14ac:dyDescent="0.35">
      <c r="B2847" s="172">
        <f t="shared" si="266"/>
        <v>2839</v>
      </c>
      <c r="C2847" s="173">
        <v>4</v>
      </c>
      <c r="D2847" s="173">
        <v>29</v>
      </c>
      <c r="E2847" s="174">
        <v>7</v>
      </c>
      <c r="F2847" s="3">
        <f t="shared" si="265"/>
        <v>44.6</v>
      </c>
      <c r="G2847" s="3">
        <f t="shared" si="267"/>
        <v>49.28</v>
      </c>
      <c r="H2847" s="3">
        <f t="shared" si="268"/>
        <v>73.94</v>
      </c>
      <c r="I2847" s="3">
        <f t="shared" si="269"/>
        <v>53.96</v>
      </c>
      <c r="J2847" s="3">
        <f t="shared" si="270"/>
        <v>53.06</v>
      </c>
      <c r="K2847" s="191">
        <v>7</v>
      </c>
      <c r="L2847" s="3">
        <v>9.6</v>
      </c>
      <c r="M2847" s="191">
        <v>23.3</v>
      </c>
      <c r="N2847" s="191">
        <v>12.2</v>
      </c>
      <c r="O2847" s="191">
        <v>11.7</v>
      </c>
    </row>
    <row r="2848" spans="2:15" ht="17.25" x14ac:dyDescent="0.35">
      <c r="B2848" s="172">
        <f t="shared" si="266"/>
        <v>2840</v>
      </c>
      <c r="C2848" s="173">
        <v>4</v>
      </c>
      <c r="D2848" s="173">
        <v>29</v>
      </c>
      <c r="E2848" s="174">
        <v>8</v>
      </c>
      <c r="F2848" s="3">
        <f t="shared" si="265"/>
        <v>48.2</v>
      </c>
      <c r="G2848" s="3">
        <f t="shared" si="267"/>
        <v>53.78</v>
      </c>
      <c r="H2848" s="3">
        <f t="shared" si="268"/>
        <v>77</v>
      </c>
      <c r="I2848" s="3">
        <f t="shared" si="269"/>
        <v>57.019999999999996</v>
      </c>
      <c r="J2848" s="3">
        <f t="shared" si="270"/>
        <v>59</v>
      </c>
      <c r="K2848" s="191">
        <v>9</v>
      </c>
      <c r="L2848" s="3">
        <v>12.1</v>
      </c>
      <c r="M2848" s="191">
        <v>25</v>
      </c>
      <c r="N2848" s="191">
        <v>13.9</v>
      </c>
      <c r="O2848" s="191">
        <v>15</v>
      </c>
    </row>
    <row r="2849" spans="2:15" ht="17.25" x14ac:dyDescent="0.35">
      <c r="B2849" s="172">
        <f t="shared" si="266"/>
        <v>2841</v>
      </c>
      <c r="C2849" s="173">
        <v>4</v>
      </c>
      <c r="D2849" s="173">
        <v>29</v>
      </c>
      <c r="E2849" s="174">
        <v>9</v>
      </c>
      <c r="F2849" s="3">
        <f t="shared" si="265"/>
        <v>50</v>
      </c>
      <c r="G2849" s="3">
        <f t="shared" si="267"/>
        <v>57.2</v>
      </c>
      <c r="H2849" s="3">
        <f t="shared" si="268"/>
        <v>78.080000000000013</v>
      </c>
      <c r="I2849" s="3">
        <f t="shared" si="269"/>
        <v>59.900000000000006</v>
      </c>
      <c r="J2849" s="3">
        <f t="shared" si="270"/>
        <v>62.96</v>
      </c>
      <c r="K2849" s="191">
        <v>10</v>
      </c>
      <c r="L2849" s="3">
        <v>14</v>
      </c>
      <c r="M2849" s="191">
        <v>25.6</v>
      </c>
      <c r="N2849" s="191">
        <v>15.5</v>
      </c>
      <c r="O2849" s="191">
        <v>17.2</v>
      </c>
    </row>
    <row r="2850" spans="2:15" ht="17.25" x14ac:dyDescent="0.35">
      <c r="B2850" s="172">
        <f t="shared" si="266"/>
        <v>2842</v>
      </c>
      <c r="C2850" s="173">
        <v>4</v>
      </c>
      <c r="D2850" s="173">
        <v>29</v>
      </c>
      <c r="E2850" s="174">
        <v>10</v>
      </c>
      <c r="F2850" s="3">
        <f t="shared" si="265"/>
        <v>50</v>
      </c>
      <c r="G2850" s="3">
        <f t="shared" si="267"/>
        <v>59</v>
      </c>
      <c r="H2850" s="3">
        <f t="shared" si="268"/>
        <v>80.06</v>
      </c>
      <c r="I2850" s="3">
        <f t="shared" si="269"/>
        <v>62.96</v>
      </c>
      <c r="J2850" s="3">
        <f t="shared" si="270"/>
        <v>66.92</v>
      </c>
      <c r="K2850" s="191">
        <v>10</v>
      </c>
      <c r="L2850" s="3">
        <v>15</v>
      </c>
      <c r="M2850" s="191">
        <v>26.7</v>
      </c>
      <c r="N2850" s="191">
        <v>17.2</v>
      </c>
      <c r="O2850" s="191">
        <v>19.399999999999999</v>
      </c>
    </row>
    <row r="2851" spans="2:15" ht="17.25" x14ac:dyDescent="0.35">
      <c r="B2851" s="172">
        <f t="shared" si="266"/>
        <v>2843</v>
      </c>
      <c r="C2851" s="173">
        <v>4</v>
      </c>
      <c r="D2851" s="173">
        <v>29</v>
      </c>
      <c r="E2851" s="174">
        <v>11</v>
      </c>
      <c r="F2851" s="3">
        <f t="shared" si="265"/>
        <v>48.2</v>
      </c>
      <c r="G2851" s="3">
        <f t="shared" si="267"/>
        <v>60.980000000000004</v>
      </c>
      <c r="H2851" s="3">
        <f t="shared" si="268"/>
        <v>82.94</v>
      </c>
      <c r="I2851" s="3">
        <f t="shared" si="269"/>
        <v>64.580000000000013</v>
      </c>
      <c r="J2851" s="3">
        <f t="shared" si="270"/>
        <v>69.080000000000013</v>
      </c>
      <c r="K2851" s="191">
        <v>9</v>
      </c>
      <c r="L2851" s="3">
        <v>16.100000000000001</v>
      </c>
      <c r="M2851" s="191">
        <v>28.3</v>
      </c>
      <c r="N2851" s="191">
        <v>18.100000000000001</v>
      </c>
      <c r="O2851" s="191">
        <v>20.6</v>
      </c>
    </row>
    <row r="2852" spans="2:15" ht="17.25" x14ac:dyDescent="0.35">
      <c r="B2852" s="172">
        <f t="shared" si="266"/>
        <v>2844</v>
      </c>
      <c r="C2852" s="173">
        <v>4</v>
      </c>
      <c r="D2852" s="173">
        <v>29</v>
      </c>
      <c r="E2852" s="174">
        <v>12</v>
      </c>
      <c r="F2852" s="3">
        <f t="shared" si="265"/>
        <v>50</v>
      </c>
      <c r="G2852" s="3">
        <f t="shared" si="267"/>
        <v>61.88</v>
      </c>
      <c r="H2852" s="3">
        <f t="shared" si="268"/>
        <v>84.02</v>
      </c>
      <c r="I2852" s="3">
        <f t="shared" si="269"/>
        <v>66.38</v>
      </c>
      <c r="J2852" s="3">
        <f t="shared" si="270"/>
        <v>71.06</v>
      </c>
      <c r="K2852" s="191">
        <v>10</v>
      </c>
      <c r="L2852" s="3">
        <v>16.600000000000001</v>
      </c>
      <c r="M2852" s="191">
        <v>28.9</v>
      </c>
      <c r="N2852" s="191">
        <v>19.100000000000001</v>
      </c>
      <c r="O2852" s="191">
        <v>21.7</v>
      </c>
    </row>
    <row r="2853" spans="2:15" ht="17.25" x14ac:dyDescent="0.35">
      <c r="B2853" s="172">
        <f t="shared" si="266"/>
        <v>2845</v>
      </c>
      <c r="C2853" s="173">
        <v>4</v>
      </c>
      <c r="D2853" s="173">
        <v>29</v>
      </c>
      <c r="E2853" s="174">
        <v>13</v>
      </c>
      <c r="F2853" s="3">
        <f t="shared" si="265"/>
        <v>50</v>
      </c>
      <c r="G2853" s="3">
        <f t="shared" si="267"/>
        <v>62.6</v>
      </c>
      <c r="H2853" s="3">
        <f t="shared" si="268"/>
        <v>86</v>
      </c>
      <c r="I2853" s="3">
        <f t="shared" si="269"/>
        <v>68</v>
      </c>
      <c r="J2853" s="3">
        <f t="shared" si="270"/>
        <v>73.039999999999992</v>
      </c>
      <c r="K2853" s="191">
        <v>10</v>
      </c>
      <c r="L2853" s="3">
        <v>17</v>
      </c>
      <c r="M2853" s="191">
        <v>30</v>
      </c>
      <c r="N2853" s="191">
        <v>20</v>
      </c>
      <c r="O2853" s="191">
        <v>22.8</v>
      </c>
    </row>
    <row r="2854" spans="2:15" ht="17.25" x14ac:dyDescent="0.35">
      <c r="B2854" s="172">
        <f t="shared" si="266"/>
        <v>2846</v>
      </c>
      <c r="C2854" s="173">
        <v>4</v>
      </c>
      <c r="D2854" s="173">
        <v>29</v>
      </c>
      <c r="E2854" s="174">
        <v>14</v>
      </c>
      <c r="F2854" s="3">
        <f t="shared" si="265"/>
        <v>51.8</v>
      </c>
      <c r="G2854" s="3">
        <f t="shared" si="267"/>
        <v>62.6</v>
      </c>
      <c r="H2854" s="3">
        <f t="shared" si="268"/>
        <v>87.080000000000013</v>
      </c>
      <c r="I2854" s="3">
        <f t="shared" si="269"/>
        <v>68.36</v>
      </c>
      <c r="J2854" s="3">
        <f t="shared" si="270"/>
        <v>77</v>
      </c>
      <c r="K2854" s="191">
        <v>11</v>
      </c>
      <c r="L2854" s="3">
        <v>17</v>
      </c>
      <c r="M2854" s="191">
        <v>30.6</v>
      </c>
      <c r="N2854" s="191">
        <v>20.2</v>
      </c>
      <c r="O2854" s="191">
        <v>25</v>
      </c>
    </row>
    <row r="2855" spans="2:15" ht="17.25" x14ac:dyDescent="0.35">
      <c r="B2855" s="172">
        <f t="shared" si="266"/>
        <v>2847</v>
      </c>
      <c r="C2855" s="173">
        <v>4</v>
      </c>
      <c r="D2855" s="173">
        <v>29</v>
      </c>
      <c r="E2855" s="174">
        <v>15</v>
      </c>
      <c r="F2855" s="3">
        <f t="shared" si="265"/>
        <v>50</v>
      </c>
      <c r="G2855" s="3">
        <f t="shared" si="267"/>
        <v>61.7</v>
      </c>
      <c r="H2855" s="3">
        <f t="shared" si="268"/>
        <v>89.06</v>
      </c>
      <c r="I2855" s="3">
        <f t="shared" si="269"/>
        <v>68.72</v>
      </c>
      <c r="J2855" s="3">
        <f t="shared" si="270"/>
        <v>78.080000000000013</v>
      </c>
      <c r="K2855" s="191">
        <v>10</v>
      </c>
      <c r="L2855" s="3">
        <v>16.5</v>
      </c>
      <c r="M2855" s="191">
        <v>31.7</v>
      </c>
      <c r="N2855" s="191">
        <v>20.399999999999999</v>
      </c>
      <c r="O2855" s="191">
        <v>25.6</v>
      </c>
    </row>
    <row r="2856" spans="2:15" ht="17.25" x14ac:dyDescent="0.35">
      <c r="B2856" s="172">
        <f t="shared" si="266"/>
        <v>2848</v>
      </c>
      <c r="C2856" s="173">
        <v>4</v>
      </c>
      <c r="D2856" s="173">
        <v>29</v>
      </c>
      <c r="E2856" s="174">
        <v>16</v>
      </c>
      <c r="F2856" s="3">
        <f t="shared" si="265"/>
        <v>50</v>
      </c>
      <c r="G2856" s="3">
        <f t="shared" si="267"/>
        <v>60.44</v>
      </c>
      <c r="H2856" s="3">
        <f t="shared" si="268"/>
        <v>87.98</v>
      </c>
      <c r="I2856" s="3">
        <f t="shared" si="269"/>
        <v>69.080000000000013</v>
      </c>
      <c r="J2856" s="3">
        <f t="shared" si="270"/>
        <v>78.080000000000013</v>
      </c>
      <c r="K2856" s="191">
        <v>10</v>
      </c>
      <c r="L2856" s="3">
        <v>15.8</v>
      </c>
      <c r="M2856" s="191">
        <v>31.1</v>
      </c>
      <c r="N2856" s="191">
        <v>20.6</v>
      </c>
      <c r="O2856" s="191">
        <v>25.6</v>
      </c>
    </row>
    <row r="2857" spans="2:15" ht="17.25" x14ac:dyDescent="0.35">
      <c r="B2857" s="172">
        <f t="shared" si="266"/>
        <v>2849</v>
      </c>
      <c r="C2857" s="173">
        <v>4</v>
      </c>
      <c r="D2857" s="173">
        <v>29</v>
      </c>
      <c r="E2857" s="174">
        <v>17</v>
      </c>
      <c r="F2857" s="3">
        <f t="shared" si="265"/>
        <v>48.2</v>
      </c>
      <c r="G2857" s="3">
        <f t="shared" si="267"/>
        <v>57.92</v>
      </c>
      <c r="H2857" s="3">
        <f t="shared" si="268"/>
        <v>87.080000000000013</v>
      </c>
      <c r="I2857" s="3">
        <f t="shared" si="269"/>
        <v>66.38</v>
      </c>
      <c r="J2857" s="3">
        <f t="shared" si="270"/>
        <v>77</v>
      </c>
      <c r="K2857" s="191">
        <v>9</v>
      </c>
      <c r="L2857" s="3">
        <v>14.4</v>
      </c>
      <c r="M2857" s="191">
        <v>30.6</v>
      </c>
      <c r="N2857" s="191">
        <v>19.100000000000001</v>
      </c>
      <c r="O2857" s="191">
        <v>25</v>
      </c>
    </row>
    <row r="2858" spans="2:15" ht="17.25" x14ac:dyDescent="0.35">
      <c r="B2858" s="172">
        <f t="shared" si="266"/>
        <v>2850</v>
      </c>
      <c r="C2858" s="173">
        <v>4</v>
      </c>
      <c r="D2858" s="173">
        <v>29</v>
      </c>
      <c r="E2858" s="174">
        <v>18</v>
      </c>
      <c r="F2858" s="3">
        <f t="shared" si="265"/>
        <v>46.4</v>
      </c>
      <c r="G2858" s="3">
        <f t="shared" si="267"/>
        <v>54.68</v>
      </c>
      <c r="H2858" s="3">
        <f t="shared" si="268"/>
        <v>84.92</v>
      </c>
      <c r="I2858" s="3">
        <f t="shared" si="269"/>
        <v>63.680000000000007</v>
      </c>
      <c r="J2858" s="3">
        <f t="shared" si="270"/>
        <v>75.02</v>
      </c>
      <c r="K2858" s="191">
        <v>8</v>
      </c>
      <c r="L2858" s="3">
        <v>12.6</v>
      </c>
      <c r="M2858" s="191">
        <v>29.4</v>
      </c>
      <c r="N2858" s="191">
        <v>17.600000000000001</v>
      </c>
      <c r="O2858" s="191">
        <v>23.9</v>
      </c>
    </row>
    <row r="2859" spans="2:15" ht="17.25" x14ac:dyDescent="0.35">
      <c r="B2859" s="172">
        <f t="shared" si="266"/>
        <v>2851</v>
      </c>
      <c r="C2859" s="173">
        <v>4</v>
      </c>
      <c r="D2859" s="173">
        <v>29</v>
      </c>
      <c r="E2859" s="174">
        <v>19</v>
      </c>
      <c r="F2859" s="3">
        <f t="shared" si="265"/>
        <v>44.6</v>
      </c>
      <c r="G2859" s="3">
        <f t="shared" si="267"/>
        <v>50.36</v>
      </c>
      <c r="H2859" s="3">
        <f t="shared" si="268"/>
        <v>82.039999999999992</v>
      </c>
      <c r="I2859" s="3">
        <f t="shared" si="269"/>
        <v>60.980000000000004</v>
      </c>
      <c r="J2859" s="3">
        <f t="shared" si="270"/>
        <v>71.06</v>
      </c>
      <c r="K2859" s="191">
        <v>7</v>
      </c>
      <c r="L2859" s="3">
        <v>10.199999999999999</v>
      </c>
      <c r="M2859" s="191">
        <v>27.8</v>
      </c>
      <c r="N2859" s="191">
        <v>16.100000000000001</v>
      </c>
      <c r="O2859" s="191">
        <v>21.7</v>
      </c>
    </row>
    <row r="2860" spans="2:15" ht="17.25" x14ac:dyDescent="0.35">
      <c r="B2860" s="172">
        <f t="shared" si="266"/>
        <v>2852</v>
      </c>
      <c r="C2860" s="173">
        <v>4</v>
      </c>
      <c r="D2860" s="173">
        <v>29</v>
      </c>
      <c r="E2860" s="174">
        <v>20</v>
      </c>
      <c r="F2860" s="3">
        <f t="shared" si="265"/>
        <v>44.6</v>
      </c>
      <c r="G2860" s="3">
        <f t="shared" si="267"/>
        <v>47.480000000000004</v>
      </c>
      <c r="H2860" s="3">
        <f t="shared" si="268"/>
        <v>77</v>
      </c>
      <c r="I2860" s="3">
        <f t="shared" si="269"/>
        <v>57.92</v>
      </c>
      <c r="J2860" s="3">
        <f t="shared" si="270"/>
        <v>68</v>
      </c>
      <c r="K2860" s="191">
        <v>7</v>
      </c>
      <c r="L2860" s="3">
        <v>8.6</v>
      </c>
      <c r="M2860" s="191">
        <v>25</v>
      </c>
      <c r="N2860" s="191">
        <v>14.4</v>
      </c>
      <c r="O2860" s="191">
        <v>20</v>
      </c>
    </row>
    <row r="2861" spans="2:15" ht="17.25" x14ac:dyDescent="0.35">
      <c r="B2861" s="172">
        <f t="shared" si="266"/>
        <v>2853</v>
      </c>
      <c r="C2861" s="173">
        <v>4</v>
      </c>
      <c r="D2861" s="173">
        <v>29</v>
      </c>
      <c r="E2861" s="174">
        <v>21</v>
      </c>
      <c r="F2861" s="3">
        <f t="shared" si="265"/>
        <v>44.6</v>
      </c>
      <c r="G2861" s="3">
        <f t="shared" si="267"/>
        <v>44.6</v>
      </c>
      <c r="H2861" s="3">
        <f t="shared" si="268"/>
        <v>77</v>
      </c>
      <c r="I2861" s="3">
        <f t="shared" si="269"/>
        <v>55.040000000000006</v>
      </c>
      <c r="J2861" s="3">
        <f t="shared" si="270"/>
        <v>64.039999999999992</v>
      </c>
      <c r="K2861" s="191">
        <v>7</v>
      </c>
      <c r="L2861" s="3">
        <v>7</v>
      </c>
      <c r="M2861" s="191">
        <v>25</v>
      </c>
      <c r="N2861" s="191">
        <v>12.8</v>
      </c>
      <c r="O2861" s="191">
        <v>17.8</v>
      </c>
    </row>
    <row r="2862" spans="2:15" ht="17.25" x14ac:dyDescent="0.35">
      <c r="B2862" s="172">
        <f t="shared" si="266"/>
        <v>2854</v>
      </c>
      <c r="C2862" s="173">
        <v>4</v>
      </c>
      <c r="D2862" s="173">
        <v>29</v>
      </c>
      <c r="E2862" s="174">
        <v>22</v>
      </c>
      <c r="F2862" s="3">
        <f t="shared" si="265"/>
        <v>44.6</v>
      </c>
      <c r="G2862" s="3">
        <f t="shared" si="267"/>
        <v>42.8</v>
      </c>
      <c r="H2862" s="3">
        <f t="shared" si="268"/>
        <v>75.92</v>
      </c>
      <c r="I2862" s="3">
        <f t="shared" si="269"/>
        <v>51.980000000000004</v>
      </c>
      <c r="J2862" s="3">
        <f t="shared" si="270"/>
        <v>62.96</v>
      </c>
      <c r="K2862" s="191">
        <v>7</v>
      </c>
      <c r="L2862" s="3">
        <v>6</v>
      </c>
      <c r="M2862" s="191">
        <v>24.4</v>
      </c>
      <c r="N2862" s="191">
        <v>11.1</v>
      </c>
      <c r="O2862" s="191">
        <v>17.2</v>
      </c>
    </row>
    <row r="2863" spans="2:15" ht="17.25" x14ac:dyDescent="0.35">
      <c r="B2863" s="172">
        <f t="shared" si="266"/>
        <v>2855</v>
      </c>
      <c r="C2863" s="173">
        <v>4</v>
      </c>
      <c r="D2863" s="173">
        <v>29</v>
      </c>
      <c r="E2863" s="174">
        <v>23</v>
      </c>
      <c r="F2863" s="3">
        <f t="shared" si="265"/>
        <v>44.6</v>
      </c>
      <c r="G2863" s="3">
        <f t="shared" si="267"/>
        <v>42.8</v>
      </c>
      <c r="H2863" s="3">
        <f t="shared" si="268"/>
        <v>71.06</v>
      </c>
      <c r="I2863" s="3">
        <f t="shared" si="269"/>
        <v>50.36</v>
      </c>
      <c r="J2863" s="3">
        <f t="shared" si="270"/>
        <v>62.06</v>
      </c>
      <c r="K2863" s="191">
        <v>7</v>
      </c>
      <c r="L2863" s="3">
        <v>6</v>
      </c>
      <c r="M2863" s="191">
        <v>21.7</v>
      </c>
      <c r="N2863" s="191">
        <v>10.199999999999999</v>
      </c>
      <c r="O2863" s="191">
        <v>16.7</v>
      </c>
    </row>
    <row r="2864" spans="2:15" ht="17.25" x14ac:dyDescent="0.35">
      <c r="B2864" s="172">
        <f t="shared" si="266"/>
        <v>2856</v>
      </c>
      <c r="C2864" s="173">
        <v>4</v>
      </c>
      <c r="D2864" s="173">
        <v>29</v>
      </c>
      <c r="E2864" s="174">
        <v>24</v>
      </c>
      <c r="F2864" s="3">
        <f t="shared" si="265"/>
        <v>44.6</v>
      </c>
      <c r="G2864" s="3">
        <f t="shared" si="267"/>
        <v>41</v>
      </c>
      <c r="H2864" s="3">
        <f t="shared" si="268"/>
        <v>69.98</v>
      </c>
      <c r="I2864" s="3">
        <f t="shared" si="269"/>
        <v>48.56</v>
      </c>
      <c r="J2864" s="3">
        <f t="shared" si="270"/>
        <v>60.980000000000004</v>
      </c>
      <c r="K2864" s="191">
        <v>7</v>
      </c>
      <c r="L2864" s="3">
        <v>5</v>
      </c>
      <c r="M2864" s="191">
        <v>21.1</v>
      </c>
      <c r="N2864" s="191">
        <v>9.1999999999999993</v>
      </c>
      <c r="O2864" s="191">
        <v>16.100000000000001</v>
      </c>
    </row>
    <row r="2865" spans="2:15" ht="17.25" x14ac:dyDescent="0.35">
      <c r="B2865" s="172">
        <f t="shared" si="266"/>
        <v>2857</v>
      </c>
      <c r="C2865" s="173">
        <v>4</v>
      </c>
      <c r="D2865" s="173">
        <v>30</v>
      </c>
      <c r="E2865" s="174">
        <v>1</v>
      </c>
      <c r="F2865" s="3">
        <f t="shared" si="265"/>
        <v>44.6</v>
      </c>
      <c r="G2865" s="3">
        <f t="shared" si="267"/>
        <v>41</v>
      </c>
      <c r="H2865" s="3">
        <f t="shared" si="268"/>
        <v>69.080000000000013</v>
      </c>
      <c r="I2865" s="3">
        <f t="shared" si="269"/>
        <v>46.94</v>
      </c>
      <c r="J2865" s="3">
        <f t="shared" si="270"/>
        <v>60.08</v>
      </c>
      <c r="K2865" s="191">
        <v>7</v>
      </c>
      <c r="L2865" s="3">
        <v>5</v>
      </c>
      <c r="M2865" s="191">
        <v>20.6</v>
      </c>
      <c r="N2865" s="191">
        <v>8.3000000000000007</v>
      </c>
      <c r="O2865" s="191">
        <v>15.6</v>
      </c>
    </row>
    <row r="2866" spans="2:15" ht="17.25" x14ac:dyDescent="0.35">
      <c r="B2866" s="172">
        <f t="shared" si="266"/>
        <v>2858</v>
      </c>
      <c r="C2866" s="173">
        <v>4</v>
      </c>
      <c r="D2866" s="173">
        <v>30</v>
      </c>
      <c r="E2866" s="174">
        <v>2</v>
      </c>
      <c r="F2866" s="3">
        <f t="shared" si="265"/>
        <v>44.6</v>
      </c>
      <c r="G2866" s="3">
        <f t="shared" si="267"/>
        <v>39.200000000000003</v>
      </c>
      <c r="H2866" s="3">
        <f t="shared" si="268"/>
        <v>66.92</v>
      </c>
      <c r="I2866" s="3">
        <f t="shared" si="269"/>
        <v>43.34</v>
      </c>
      <c r="J2866" s="3">
        <f t="shared" si="270"/>
        <v>57.019999999999996</v>
      </c>
      <c r="K2866" s="191">
        <v>7</v>
      </c>
      <c r="L2866" s="3">
        <v>4</v>
      </c>
      <c r="M2866" s="191">
        <v>19.399999999999999</v>
      </c>
      <c r="N2866" s="191">
        <v>6.3</v>
      </c>
      <c r="O2866" s="191">
        <v>13.9</v>
      </c>
    </row>
    <row r="2867" spans="2:15" ht="17.25" x14ac:dyDescent="0.35">
      <c r="B2867" s="172">
        <f t="shared" si="266"/>
        <v>2859</v>
      </c>
      <c r="C2867" s="173">
        <v>4</v>
      </c>
      <c r="D2867" s="173">
        <v>30</v>
      </c>
      <c r="E2867" s="174">
        <v>3</v>
      </c>
      <c r="F2867" s="3">
        <f t="shared" si="265"/>
        <v>44.6</v>
      </c>
      <c r="G2867" s="3">
        <f t="shared" si="267"/>
        <v>37.4</v>
      </c>
      <c r="H2867" s="3">
        <f t="shared" si="268"/>
        <v>64.94</v>
      </c>
      <c r="I2867" s="3">
        <f t="shared" si="269"/>
        <v>39.56</v>
      </c>
      <c r="J2867" s="3">
        <f t="shared" si="270"/>
        <v>57.92</v>
      </c>
      <c r="K2867" s="191">
        <v>7</v>
      </c>
      <c r="L2867" s="3">
        <v>3</v>
      </c>
      <c r="M2867" s="191">
        <v>18.3</v>
      </c>
      <c r="N2867" s="191">
        <v>4.2</v>
      </c>
      <c r="O2867" s="191">
        <v>14.4</v>
      </c>
    </row>
    <row r="2868" spans="2:15" ht="17.25" x14ac:dyDescent="0.35">
      <c r="B2868" s="172">
        <f t="shared" si="266"/>
        <v>2860</v>
      </c>
      <c r="C2868" s="173">
        <v>4</v>
      </c>
      <c r="D2868" s="173">
        <v>30</v>
      </c>
      <c r="E2868" s="174">
        <v>4</v>
      </c>
      <c r="F2868" s="3">
        <f t="shared" si="265"/>
        <v>44.6</v>
      </c>
      <c r="G2868" s="3">
        <f t="shared" si="267"/>
        <v>36.5</v>
      </c>
      <c r="H2868" s="3">
        <f t="shared" si="268"/>
        <v>64.94</v>
      </c>
      <c r="I2868" s="3">
        <f t="shared" si="269"/>
        <v>35.96</v>
      </c>
      <c r="J2868" s="3">
        <f t="shared" si="270"/>
        <v>55.040000000000006</v>
      </c>
      <c r="K2868" s="191">
        <v>7</v>
      </c>
      <c r="L2868" s="3">
        <v>2.5</v>
      </c>
      <c r="M2868" s="191">
        <v>18.3</v>
      </c>
      <c r="N2868" s="191">
        <v>2.2000000000000002</v>
      </c>
      <c r="O2868" s="191">
        <v>12.8</v>
      </c>
    </row>
    <row r="2869" spans="2:15" ht="17.25" x14ac:dyDescent="0.35">
      <c r="B2869" s="172">
        <f t="shared" si="266"/>
        <v>2861</v>
      </c>
      <c r="C2869" s="173">
        <v>4</v>
      </c>
      <c r="D2869" s="173">
        <v>30</v>
      </c>
      <c r="E2869" s="174">
        <v>5</v>
      </c>
      <c r="F2869" s="3">
        <f t="shared" si="265"/>
        <v>44.6</v>
      </c>
      <c r="G2869" s="3">
        <f t="shared" si="267"/>
        <v>35.6</v>
      </c>
      <c r="H2869" s="3">
        <f t="shared" si="268"/>
        <v>62.96</v>
      </c>
      <c r="I2869" s="3">
        <f t="shared" si="269"/>
        <v>37.94</v>
      </c>
      <c r="J2869" s="3">
        <f t="shared" si="270"/>
        <v>53.96</v>
      </c>
      <c r="K2869" s="191">
        <v>7</v>
      </c>
      <c r="L2869" s="3">
        <v>2</v>
      </c>
      <c r="M2869" s="191">
        <v>17.2</v>
      </c>
      <c r="N2869" s="191">
        <v>3.3</v>
      </c>
      <c r="O2869" s="191">
        <v>12.2</v>
      </c>
    </row>
    <row r="2870" spans="2:15" ht="17.25" x14ac:dyDescent="0.35">
      <c r="B2870" s="172">
        <f t="shared" si="266"/>
        <v>2862</v>
      </c>
      <c r="C2870" s="173">
        <v>4</v>
      </c>
      <c r="D2870" s="173">
        <v>30</v>
      </c>
      <c r="E2870" s="174">
        <v>6</v>
      </c>
      <c r="F2870" s="3">
        <f t="shared" si="265"/>
        <v>44.6</v>
      </c>
      <c r="G2870" s="3">
        <f t="shared" si="267"/>
        <v>37.4</v>
      </c>
      <c r="H2870" s="3">
        <f t="shared" si="268"/>
        <v>62.06</v>
      </c>
      <c r="I2870" s="3">
        <f t="shared" si="269"/>
        <v>40.1</v>
      </c>
      <c r="J2870" s="3">
        <f t="shared" si="270"/>
        <v>53.96</v>
      </c>
      <c r="K2870" s="191">
        <v>7</v>
      </c>
      <c r="L2870" s="3">
        <v>3</v>
      </c>
      <c r="M2870" s="191">
        <v>16.7</v>
      </c>
      <c r="N2870" s="191">
        <v>4.5</v>
      </c>
      <c r="O2870" s="191">
        <v>12.2</v>
      </c>
    </row>
    <row r="2871" spans="2:15" ht="17.25" x14ac:dyDescent="0.35">
      <c r="B2871" s="172">
        <f t="shared" si="266"/>
        <v>2863</v>
      </c>
      <c r="C2871" s="173">
        <v>4</v>
      </c>
      <c r="D2871" s="173">
        <v>30</v>
      </c>
      <c r="E2871" s="174">
        <v>7</v>
      </c>
      <c r="F2871" s="3">
        <f t="shared" si="265"/>
        <v>44.6</v>
      </c>
      <c r="G2871" s="3">
        <f t="shared" si="267"/>
        <v>37.4</v>
      </c>
      <c r="H2871" s="3">
        <f t="shared" si="268"/>
        <v>68</v>
      </c>
      <c r="I2871" s="3">
        <f t="shared" si="269"/>
        <v>42.08</v>
      </c>
      <c r="J2871" s="3">
        <f t="shared" si="270"/>
        <v>55.040000000000006</v>
      </c>
      <c r="K2871" s="191">
        <v>7</v>
      </c>
      <c r="L2871" s="3">
        <v>3</v>
      </c>
      <c r="M2871" s="191">
        <v>20</v>
      </c>
      <c r="N2871" s="191">
        <v>5.6</v>
      </c>
      <c r="O2871" s="191">
        <v>12.8</v>
      </c>
    </row>
    <row r="2872" spans="2:15" ht="17.25" x14ac:dyDescent="0.35">
      <c r="B2872" s="172">
        <f t="shared" si="266"/>
        <v>2864</v>
      </c>
      <c r="C2872" s="173">
        <v>4</v>
      </c>
      <c r="D2872" s="173">
        <v>30</v>
      </c>
      <c r="E2872" s="174">
        <v>8</v>
      </c>
      <c r="F2872" s="3">
        <f t="shared" si="265"/>
        <v>42.8</v>
      </c>
      <c r="G2872" s="3">
        <f t="shared" si="267"/>
        <v>40.82</v>
      </c>
      <c r="H2872" s="3">
        <f t="shared" si="268"/>
        <v>71.960000000000008</v>
      </c>
      <c r="I2872" s="3">
        <f t="shared" si="269"/>
        <v>46.04</v>
      </c>
      <c r="J2872" s="3">
        <f t="shared" si="270"/>
        <v>59</v>
      </c>
      <c r="K2872" s="191">
        <v>6</v>
      </c>
      <c r="L2872" s="3">
        <v>4.9000000000000004</v>
      </c>
      <c r="M2872" s="191">
        <v>22.2</v>
      </c>
      <c r="N2872" s="191">
        <v>7.8</v>
      </c>
      <c r="O2872" s="191">
        <v>15</v>
      </c>
    </row>
    <row r="2873" spans="2:15" ht="17.25" x14ac:dyDescent="0.35">
      <c r="B2873" s="172">
        <f t="shared" si="266"/>
        <v>2865</v>
      </c>
      <c r="C2873" s="173">
        <v>4</v>
      </c>
      <c r="D2873" s="173">
        <v>30</v>
      </c>
      <c r="E2873" s="174">
        <v>9</v>
      </c>
      <c r="F2873" s="3">
        <f t="shared" si="265"/>
        <v>44.6</v>
      </c>
      <c r="G2873" s="3">
        <f t="shared" si="267"/>
        <v>43.34</v>
      </c>
      <c r="H2873" s="3">
        <f t="shared" si="268"/>
        <v>78.080000000000013</v>
      </c>
      <c r="I2873" s="3">
        <f t="shared" si="269"/>
        <v>50</v>
      </c>
      <c r="J2873" s="3">
        <f t="shared" si="270"/>
        <v>60.08</v>
      </c>
      <c r="K2873" s="191">
        <v>7</v>
      </c>
      <c r="L2873" s="3">
        <v>6.3</v>
      </c>
      <c r="M2873" s="191">
        <v>25.6</v>
      </c>
      <c r="N2873" s="191">
        <v>10</v>
      </c>
      <c r="O2873" s="191">
        <v>15.6</v>
      </c>
    </row>
    <row r="2874" spans="2:15" ht="17.25" x14ac:dyDescent="0.35">
      <c r="B2874" s="172">
        <f t="shared" si="266"/>
        <v>2866</v>
      </c>
      <c r="C2874" s="173">
        <v>4</v>
      </c>
      <c r="D2874" s="173">
        <v>30</v>
      </c>
      <c r="E2874" s="174">
        <v>10</v>
      </c>
      <c r="F2874" s="3">
        <f t="shared" si="265"/>
        <v>46.4</v>
      </c>
      <c r="G2874" s="3">
        <f t="shared" si="267"/>
        <v>46.04</v>
      </c>
      <c r="H2874" s="3">
        <f t="shared" si="268"/>
        <v>80.06</v>
      </c>
      <c r="I2874" s="3">
        <f t="shared" si="269"/>
        <v>53.96</v>
      </c>
      <c r="J2874" s="3">
        <f t="shared" si="270"/>
        <v>62.06</v>
      </c>
      <c r="K2874" s="191">
        <v>8</v>
      </c>
      <c r="L2874" s="3">
        <v>7.8</v>
      </c>
      <c r="M2874" s="191">
        <v>26.7</v>
      </c>
      <c r="N2874" s="191">
        <v>12.2</v>
      </c>
      <c r="O2874" s="191">
        <v>16.7</v>
      </c>
    </row>
    <row r="2875" spans="2:15" ht="17.25" x14ac:dyDescent="0.35">
      <c r="B2875" s="172">
        <f t="shared" si="266"/>
        <v>2867</v>
      </c>
      <c r="C2875" s="173">
        <v>4</v>
      </c>
      <c r="D2875" s="173">
        <v>30</v>
      </c>
      <c r="E2875" s="174">
        <v>11</v>
      </c>
      <c r="F2875" s="3">
        <f t="shared" si="265"/>
        <v>46.4</v>
      </c>
      <c r="G2875" s="3">
        <f t="shared" si="267"/>
        <v>48.2</v>
      </c>
      <c r="H2875" s="3">
        <f t="shared" si="268"/>
        <v>82.94</v>
      </c>
      <c r="I2875" s="3">
        <f t="shared" si="269"/>
        <v>55.22</v>
      </c>
      <c r="J2875" s="3">
        <f t="shared" si="270"/>
        <v>64.94</v>
      </c>
      <c r="K2875" s="191">
        <v>8</v>
      </c>
      <c r="L2875" s="3">
        <v>9</v>
      </c>
      <c r="M2875" s="191">
        <v>28.3</v>
      </c>
      <c r="N2875" s="191">
        <v>12.9</v>
      </c>
      <c r="O2875" s="191">
        <v>18.3</v>
      </c>
    </row>
    <row r="2876" spans="2:15" ht="17.25" x14ac:dyDescent="0.35">
      <c r="B2876" s="172">
        <f t="shared" si="266"/>
        <v>2868</v>
      </c>
      <c r="C2876" s="173">
        <v>4</v>
      </c>
      <c r="D2876" s="173">
        <v>30</v>
      </c>
      <c r="E2876" s="174">
        <v>12</v>
      </c>
      <c r="F2876" s="3">
        <f t="shared" si="265"/>
        <v>42.8</v>
      </c>
      <c r="G2876" s="3">
        <f t="shared" si="267"/>
        <v>53.6</v>
      </c>
      <c r="H2876" s="3">
        <f t="shared" si="268"/>
        <v>86</v>
      </c>
      <c r="I2876" s="3">
        <f t="shared" si="269"/>
        <v>56.66</v>
      </c>
      <c r="J2876" s="3">
        <f t="shared" si="270"/>
        <v>66.92</v>
      </c>
      <c r="K2876" s="191">
        <v>6</v>
      </c>
      <c r="L2876" s="3">
        <v>12</v>
      </c>
      <c r="M2876" s="191">
        <v>30</v>
      </c>
      <c r="N2876" s="191">
        <v>13.7</v>
      </c>
      <c r="O2876" s="191">
        <v>19.399999999999999</v>
      </c>
    </row>
    <row r="2877" spans="2:15" ht="17.25" x14ac:dyDescent="0.35">
      <c r="B2877" s="172">
        <f t="shared" si="266"/>
        <v>2869</v>
      </c>
      <c r="C2877" s="173">
        <v>4</v>
      </c>
      <c r="D2877" s="173">
        <v>30</v>
      </c>
      <c r="E2877" s="174">
        <v>13</v>
      </c>
      <c r="F2877" s="3">
        <f t="shared" si="265"/>
        <v>42.8</v>
      </c>
      <c r="G2877" s="3">
        <f t="shared" si="267"/>
        <v>59</v>
      </c>
      <c r="H2877" s="3">
        <f t="shared" si="268"/>
        <v>87.98</v>
      </c>
      <c r="I2877" s="3">
        <f t="shared" si="269"/>
        <v>57.92</v>
      </c>
      <c r="J2877" s="3">
        <f t="shared" si="270"/>
        <v>69.080000000000013</v>
      </c>
      <c r="K2877" s="191">
        <v>6</v>
      </c>
      <c r="L2877" s="3">
        <v>15</v>
      </c>
      <c r="M2877" s="191">
        <v>31.1</v>
      </c>
      <c r="N2877" s="191">
        <v>14.4</v>
      </c>
      <c r="O2877" s="191">
        <v>20.6</v>
      </c>
    </row>
    <row r="2878" spans="2:15" ht="17.25" x14ac:dyDescent="0.35">
      <c r="B2878" s="172">
        <f t="shared" si="266"/>
        <v>2870</v>
      </c>
      <c r="C2878" s="173">
        <v>4</v>
      </c>
      <c r="D2878" s="173">
        <v>30</v>
      </c>
      <c r="E2878" s="174">
        <v>14</v>
      </c>
      <c r="F2878" s="3">
        <f t="shared" si="265"/>
        <v>41</v>
      </c>
      <c r="G2878" s="3">
        <f t="shared" si="267"/>
        <v>60.26</v>
      </c>
      <c r="H2878" s="3">
        <f t="shared" si="268"/>
        <v>87.080000000000013</v>
      </c>
      <c r="I2878" s="3">
        <f t="shared" si="269"/>
        <v>58.64</v>
      </c>
      <c r="J2878" s="3">
        <f t="shared" si="270"/>
        <v>71.06</v>
      </c>
      <c r="K2878" s="191">
        <v>5</v>
      </c>
      <c r="L2878" s="3">
        <v>15.7</v>
      </c>
      <c r="M2878" s="191">
        <v>30.6</v>
      </c>
      <c r="N2878" s="191">
        <v>14.8</v>
      </c>
      <c r="O2878" s="191">
        <v>21.7</v>
      </c>
    </row>
    <row r="2879" spans="2:15" ht="17.25" x14ac:dyDescent="0.35">
      <c r="B2879" s="172">
        <f t="shared" si="266"/>
        <v>2871</v>
      </c>
      <c r="C2879" s="173">
        <v>4</v>
      </c>
      <c r="D2879" s="173">
        <v>30</v>
      </c>
      <c r="E2879" s="174">
        <v>15</v>
      </c>
      <c r="F2879" s="3">
        <f t="shared" si="265"/>
        <v>41</v>
      </c>
      <c r="G2879" s="3">
        <f t="shared" si="267"/>
        <v>60.44</v>
      </c>
      <c r="H2879" s="3">
        <f t="shared" si="268"/>
        <v>87.98</v>
      </c>
      <c r="I2879" s="3">
        <f t="shared" si="269"/>
        <v>59.36</v>
      </c>
      <c r="J2879" s="3">
        <f t="shared" si="270"/>
        <v>71.960000000000008</v>
      </c>
      <c r="K2879" s="191">
        <v>5</v>
      </c>
      <c r="L2879" s="3">
        <v>15.8</v>
      </c>
      <c r="M2879" s="191">
        <v>31.1</v>
      </c>
      <c r="N2879" s="191">
        <v>15.2</v>
      </c>
      <c r="O2879" s="191">
        <v>22.2</v>
      </c>
    </row>
    <row r="2880" spans="2:15" ht="17.25" x14ac:dyDescent="0.35">
      <c r="B2880" s="172">
        <f t="shared" si="266"/>
        <v>2872</v>
      </c>
      <c r="C2880" s="173">
        <v>4</v>
      </c>
      <c r="D2880" s="173">
        <v>30</v>
      </c>
      <c r="E2880" s="174">
        <v>16</v>
      </c>
      <c r="F2880" s="3">
        <f t="shared" si="265"/>
        <v>41</v>
      </c>
      <c r="G2880" s="3">
        <f t="shared" si="267"/>
        <v>60.26</v>
      </c>
      <c r="H2880" s="3">
        <f t="shared" si="268"/>
        <v>87.080000000000013</v>
      </c>
      <c r="I2880" s="3">
        <f t="shared" si="269"/>
        <v>60.08</v>
      </c>
      <c r="J2880" s="3">
        <f t="shared" si="270"/>
        <v>71.06</v>
      </c>
      <c r="K2880" s="191">
        <v>5</v>
      </c>
      <c r="L2880" s="3">
        <v>15.7</v>
      </c>
      <c r="M2880" s="191">
        <v>30.6</v>
      </c>
      <c r="N2880" s="191">
        <v>15.6</v>
      </c>
      <c r="O2880" s="191">
        <v>21.7</v>
      </c>
    </row>
    <row r="2881" spans="2:15" ht="17.25" x14ac:dyDescent="0.35">
      <c r="B2881" s="172">
        <f t="shared" si="266"/>
        <v>2873</v>
      </c>
      <c r="C2881" s="173">
        <v>4</v>
      </c>
      <c r="D2881" s="173">
        <v>30</v>
      </c>
      <c r="E2881" s="174">
        <v>17</v>
      </c>
      <c r="F2881" s="3">
        <f t="shared" si="265"/>
        <v>41</v>
      </c>
      <c r="G2881" s="3">
        <f t="shared" si="267"/>
        <v>59</v>
      </c>
      <c r="H2881" s="3">
        <f t="shared" si="268"/>
        <v>87.080000000000013</v>
      </c>
      <c r="I2881" s="3">
        <f t="shared" si="269"/>
        <v>58.64</v>
      </c>
      <c r="J2881" s="3">
        <f t="shared" si="270"/>
        <v>71.06</v>
      </c>
      <c r="K2881" s="191">
        <v>5</v>
      </c>
      <c r="L2881" s="3">
        <v>15</v>
      </c>
      <c r="M2881" s="191">
        <v>30.6</v>
      </c>
      <c r="N2881" s="191">
        <v>14.8</v>
      </c>
      <c r="O2881" s="191">
        <v>21.7</v>
      </c>
    </row>
    <row r="2882" spans="2:15" ht="17.25" x14ac:dyDescent="0.35">
      <c r="B2882" s="172">
        <f t="shared" si="266"/>
        <v>2874</v>
      </c>
      <c r="C2882" s="173">
        <v>4</v>
      </c>
      <c r="D2882" s="173">
        <v>30</v>
      </c>
      <c r="E2882" s="174">
        <v>18</v>
      </c>
      <c r="F2882" s="3">
        <f t="shared" si="265"/>
        <v>41</v>
      </c>
      <c r="G2882" s="3">
        <f t="shared" si="267"/>
        <v>57.2</v>
      </c>
      <c r="H2882" s="3">
        <f t="shared" si="268"/>
        <v>84.02</v>
      </c>
      <c r="I2882" s="3">
        <f t="shared" si="269"/>
        <v>57.379999999999995</v>
      </c>
      <c r="J2882" s="3">
        <f t="shared" si="270"/>
        <v>69.98</v>
      </c>
      <c r="K2882" s="191">
        <v>5</v>
      </c>
      <c r="L2882" s="3">
        <v>14</v>
      </c>
      <c r="M2882" s="191">
        <v>28.9</v>
      </c>
      <c r="N2882" s="191">
        <v>14.1</v>
      </c>
      <c r="O2882" s="191">
        <v>21.1</v>
      </c>
    </row>
    <row r="2883" spans="2:15" ht="17.25" x14ac:dyDescent="0.35">
      <c r="B2883" s="172">
        <f t="shared" si="266"/>
        <v>2875</v>
      </c>
      <c r="C2883" s="173">
        <v>4</v>
      </c>
      <c r="D2883" s="173">
        <v>30</v>
      </c>
      <c r="E2883" s="174">
        <v>19</v>
      </c>
      <c r="F2883" s="3">
        <f t="shared" si="265"/>
        <v>41</v>
      </c>
      <c r="G2883" s="3">
        <f t="shared" si="267"/>
        <v>54.14</v>
      </c>
      <c r="H2883" s="3">
        <f t="shared" si="268"/>
        <v>80.960000000000008</v>
      </c>
      <c r="I2883" s="3">
        <f t="shared" si="269"/>
        <v>55.94</v>
      </c>
      <c r="J2883" s="3">
        <f t="shared" si="270"/>
        <v>66.92</v>
      </c>
      <c r="K2883" s="191">
        <v>5</v>
      </c>
      <c r="L2883" s="3">
        <v>12.3</v>
      </c>
      <c r="M2883" s="191">
        <v>27.2</v>
      </c>
      <c r="N2883" s="191">
        <v>13.3</v>
      </c>
      <c r="O2883" s="191">
        <v>19.399999999999999</v>
      </c>
    </row>
    <row r="2884" spans="2:15" ht="17.25" x14ac:dyDescent="0.35">
      <c r="B2884" s="172">
        <f t="shared" si="266"/>
        <v>2876</v>
      </c>
      <c r="C2884" s="173">
        <v>4</v>
      </c>
      <c r="D2884" s="173">
        <v>30</v>
      </c>
      <c r="E2884" s="174">
        <v>20</v>
      </c>
      <c r="F2884" s="3">
        <f t="shared" si="265"/>
        <v>41</v>
      </c>
      <c r="G2884" s="3">
        <f t="shared" si="267"/>
        <v>52.16</v>
      </c>
      <c r="H2884" s="3">
        <f t="shared" si="268"/>
        <v>75.92</v>
      </c>
      <c r="I2884" s="3">
        <f t="shared" si="269"/>
        <v>52.7</v>
      </c>
      <c r="J2884" s="3">
        <f t="shared" si="270"/>
        <v>64.94</v>
      </c>
      <c r="K2884" s="191">
        <v>5</v>
      </c>
      <c r="L2884" s="3">
        <v>11.2</v>
      </c>
      <c r="M2884" s="191">
        <v>24.4</v>
      </c>
      <c r="N2884" s="191">
        <v>11.5</v>
      </c>
      <c r="O2884" s="191">
        <v>18.3</v>
      </c>
    </row>
    <row r="2885" spans="2:15" ht="17.25" x14ac:dyDescent="0.35">
      <c r="B2885" s="172">
        <f t="shared" si="266"/>
        <v>2877</v>
      </c>
      <c r="C2885" s="173">
        <v>4</v>
      </c>
      <c r="D2885" s="173">
        <v>30</v>
      </c>
      <c r="E2885" s="174">
        <v>21</v>
      </c>
      <c r="F2885" s="3">
        <f t="shared" si="265"/>
        <v>41</v>
      </c>
      <c r="G2885" s="3">
        <f t="shared" si="267"/>
        <v>50.18</v>
      </c>
      <c r="H2885" s="3">
        <f t="shared" si="268"/>
        <v>73.039999999999992</v>
      </c>
      <c r="I2885" s="3">
        <f t="shared" si="269"/>
        <v>49.28</v>
      </c>
      <c r="J2885" s="3">
        <f t="shared" si="270"/>
        <v>62.96</v>
      </c>
      <c r="K2885" s="191">
        <v>5</v>
      </c>
      <c r="L2885" s="3">
        <v>10.1</v>
      </c>
      <c r="M2885" s="191">
        <v>22.8</v>
      </c>
      <c r="N2885" s="191">
        <v>9.6</v>
      </c>
      <c r="O2885" s="191">
        <v>17.2</v>
      </c>
    </row>
    <row r="2886" spans="2:15" ht="17.25" x14ac:dyDescent="0.35">
      <c r="B2886" s="172">
        <f t="shared" si="266"/>
        <v>2878</v>
      </c>
      <c r="C2886" s="173">
        <v>4</v>
      </c>
      <c r="D2886" s="173">
        <v>30</v>
      </c>
      <c r="E2886" s="174">
        <v>22</v>
      </c>
      <c r="F2886" s="3">
        <f t="shared" si="265"/>
        <v>41.18</v>
      </c>
      <c r="G2886" s="3">
        <f t="shared" si="267"/>
        <v>50.72</v>
      </c>
      <c r="H2886" s="3">
        <f t="shared" si="268"/>
        <v>71.599999999999994</v>
      </c>
      <c r="I2886" s="3">
        <f t="shared" si="269"/>
        <v>48.56</v>
      </c>
      <c r="J2886" s="3">
        <f t="shared" si="270"/>
        <v>61.34</v>
      </c>
      <c r="K2886" s="191">
        <v>5.0999999999999996</v>
      </c>
      <c r="L2886" s="3">
        <v>10.4</v>
      </c>
      <c r="M2886" s="191">
        <v>22</v>
      </c>
      <c r="N2886" s="191">
        <v>9.1999999999999993</v>
      </c>
      <c r="O2886" s="191">
        <v>16.3</v>
      </c>
    </row>
    <row r="2887" spans="2:15" ht="17.25" x14ac:dyDescent="0.35">
      <c r="B2887" s="172">
        <f t="shared" si="266"/>
        <v>2879</v>
      </c>
      <c r="C2887" s="173">
        <v>4</v>
      </c>
      <c r="D2887" s="173">
        <v>30</v>
      </c>
      <c r="E2887" s="174">
        <v>23</v>
      </c>
      <c r="F2887" s="3">
        <f t="shared" si="265"/>
        <v>41.54</v>
      </c>
      <c r="G2887" s="3">
        <f t="shared" si="267"/>
        <v>51.08</v>
      </c>
      <c r="H2887" s="3">
        <f t="shared" si="268"/>
        <v>70.16</v>
      </c>
      <c r="I2887" s="3">
        <f t="shared" si="269"/>
        <v>47.84</v>
      </c>
      <c r="J2887" s="3">
        <f t="shared" si="270"/>
        <v>59.900000000000006</v>
      </c>
      <c r="K2887" s="191">
        <v>5.3</v>
      </c>
      <c r="L2887" s="3">
        <v>10.6</v>
      </c>
      <c r="M2887" s="191">
        <v>21.2</v>
      </c>
      <c r="N2887" s="191">
        <v>8.8000000000000007</v>
      </c>
      <c r="O2887" s="191">
        <v>15.5</v>
      </c>
    </row>
    <row r="2888" spans="2:15" ht="17.25" x14ac:dyDescent="0.35">
      <c r="B2888" s="172">
        <f t="shared" si="266"/>
        <v>2880</v>
      </c>
      <c r="C2888" s="173">
        <v>4</v>
      </c>
      <c r="D2888" s="173">
        <v>30</v>
      </c>
      <c r="E2888" s="174">
        <v>24</v>
      </c>
      <c r="F2888" s="3">
        <f t="shared" si="265"/>
        <v>41.72</v>
      </c>
      <c r="G2888" s="3">
        <f t="shared" si="267"/>
        <v>51.620000000000005</v>
      </c>
      <c r="H2888" s="3">
        <f t="shared" si="268"/>
        <v>68.72</v>
      </c>
      <c r="I2888" s="3">
        <f t="shared" si="269"/>
        <v>47.120000000000005</v>
      </c>
      <c r="J2888" s="3">
        <f t="shared" si="270"/>
        <v>58.28</v>
      </c>
      <c r="K2888" s="191">
        <v>5.4</v>
      </c>
      <c r="L2888" s="3">
        <v>10.9</v>
      </c>
      <c r="M2888" s="191">
        <v>20.399999999999999</v>
      </c>
      <c r="N2888" s="191">
        <v>8.4</v>
      </c>
      <c r="O2888" s="191">
        <v>14.6</v>
      </c>
    </row>
    <row r="2889" spans="2:15" ht="17.25" x14ac:dyDescent="0.35">
      <c r="B2889" s="172">
        <f t="shared" si="266"/>
        <v>2881</v>
      </c>
      <c r="C2889" s="173">
        <v>5</v>
      </c>
      <c r="D2889" s="173">
        <v>1</v>
      </c>
      <c r="E2889" s="174">
        <v>1</v>
      </c>
      <c r="F2889" s="3">
        <f t="shared" si="265"/>
        <v>42.08</v>
      </c>
      <c r="G2889" s="3">
        <f t="shared" si="267"/>
        <v>52.16</v>
      </c>
      <c r="H2889" s="3">
        <f t="shared" si="268"/>
        <v>67.28</v>
      </c>
      <c r="I2889" s="3">
        <f t="shared" si="269"/>
        <v>46.22</v>
      </c>
      <c r="J2889" s="3">
        <f t="shared" si="270"/>
        <v>56.66</v>
      </c>
      <c r="K2889" s="191">
        <v>5.6</v>
      </c>
      <c r="L2889" s="3">
        <v>11.2</v>
      </c>
      <c r="M2889" s="191">
        <v>19.600000000000001</v>
      </c>
      <c r="N2889" s="191">
        <v>7.9</v>
      </c>
      <c r="O2889" s="191">
        <v>13.7</v>
      </c>
    </row>
    <row r="2890" spans="2:15" ht="17.25" x14ac:dyDescent="0.35">
      <c r="B2890" s="172">
        <f t="shared" si="266"/>
        <v>2882</v>
      </c>
      <c r="C2890" s="173">
        <v>5</v>
      </c>
      <c r="D2890" s="173">
        <v>1</v>
      </c>
      <c r="E2890" s="174">
        <v>2</v>
      </c>
      <c r="F2890" s="3">
        <f t="shared" ref="F2890:F2953" si="271">(9/5)*K2890+32</f>
        <v>42.26</v>
      </c>
      <c r="G2890" s="3">
        <f t="shared" si="267"/>
        <v>52.7</v>
      </c>
      <c r="H2890" s="3">
        <f t="shared" si="268"/>
        <v>65.84</v>
      </c>
      <c r="I2890" s="3">
        <f t="shared" si="269"/>
        <v>45.5</v>
      </c>
      <c r="J2890" s="3">
        <f t="shared" si="270"/>
        <v>55.040000000000006</v>
      </c>
      <c r="K2890" s="191">
        <v>5.7</v>
      </c>
      <c r="L2890" s="3">
        <v>11.5</v>
      </c>
      <c r="M2890" s="191">
        <v>18.8</v>
      </c>
      <c r="N2890" s="191">
        <v>7.5</v>
      </c>
      <c r="O2890" s="191">
        <v>12.8</v>
      </c>
    </row>
    <row r="2891" spans="2:15" ht="17.25" x14ac:dyDescent="0.35">
      <c r="B2891" s="172">
        <f t="shared" ref="B2891:B2954" si="272">B2890+1</f>
        <v>2883</v>
      </c>
      <c r="C2891" s="173">
        <v>5</v>
      </c>
      <c r="D2891" s="173">
        <v>1</v>
      </c>
      <c r="E2891" s="174">
        <v>3</v>
      </c>
      <c r="F2891" s="3">
        <f t="shared" si="271"/>
        <v>42.620000000000005</v>
      </c>
      <c r="G2891" s="3">
        <f t="shared" si="267"/>
        <v>53.06</v>
      </c>
      <c r="H2891" s="3">
        <f t="shared" si="268"/>
        <v>64.400000000000006</v>
      </c>
      <c r="I2891" s="3">
        <f t="shared" si="269"/>
        <v>44.78</v>
      </c>
      <c r="J2891" s="3">
        <f t="shared" si="270"/>
        <v>53.6</v>
      </c>
      <c r="K2891" s="191">
        <v>5.9</v>
      </c>
      <c r="L2891" s="3">
        <v>11.7</v>
      </c>
      <c r="M2891" s="191">
        <v>18</v>
      </c>
      <c r="N2891" s="191">
        <v>7.1</v>
      </c>
      <c r="O2891" s="191">
        <v>12</v>
      </c>
    </row>
    <row r="2892" spans="2:15" ht="17.25" x14ac:dyDescent="0.35">
      <c r="B2892" s="172">
        <f t="shared" si="272"/>
        <v>2884</v>
      </c>
      <c r="C2892" s="173">
        <v>5</v>
      </c>
      <c r="D2892" s="173">
        <v>1</v>
      </c>
      <c r="E2892" s="174">
        <v>4</v>
      </c>
      <c r="F2892" s="3">
        <f t="shared" si="271"/>
        <v>42.8</v>
      </c>
      <c r="G2892" s="3">
        <f t="shared" si="267"/>
        <v>53.6</v>
      </c>
      <c r="H2892" s="3">
        <f t="shared" si="268"/>
        <v>62.96</v>
      </c>
      <c r="I2892" s="3">
        <f t="shared" si="269"/>
        <v>44.06</v>
      </c>
      <c r="J2892" s="3">
        <f t="shared" si="270"/>
        <v>51.980000000000004</v>
      </c>
      <c r="K2892" s="191">
        <v>6</v>
      </c>
      <c r="L2892" s="3">
        <v>12</v>
      </c>
      <c r="M2892" s="191">
        <v>17.2</v>
      </c>
      <c r="N2892" s="191">
        <v>6.7</v>
      </c>
      <c r="O2892" s="191">
        <v>11.1</v>
      </c>
    </row>
    <row r="2893" spans="2:15" ht="17.25" x14ac:dyDescent="0.35">
      <c r="B2893" s="172">
        <f t="shared" si="272"/>
        <v>2885</v>
      </c>
      <c r="C2893" s="173">
        <v>5</v>
      </c>
      <c r="D2893" s="173">
        <v>1</v>
      </c>
      <c r="E2893" s="174">
        <v>5</v>
      </c>
      <c r="F2893" s="3">
        <f t="shared" si="271"/>
        <v>42.8</v>
      </c>
      <c r="G2893" s="3">
        <f t="shared" si="267"/>
        <v>44.6</v>
      </c>
      <c r="H2893" s="3">
        <f t="shared" si="268"/>
        <v>62.06</v>
      </c>
      <c r="I2893" s="3">
        <f t="shared" si="269"/>
        <v>42.980000000000004</v>
      </c>
      <c r="J2893" s="3">
        <f t="shared" si="270"/>
        <v>51.980000000000004</v>
      </c>
      <c r="K2893" s="191">
        <v>6</v>
      </c>
      <c r="L2893" s="3">
        <v>7</v>
      </c>
      <c r="M2893" s="191">
        <v>16.7</v>
      </c>
      <c r="N2893" s="191">
        <v>6.1</v>
      </c>
      <c r="O2893" s="191">
        <v>11.1</v>
      </c>
    </row>
    <row r="2894" spans="2:15" ht="17.25" x14ac:dyDescent="0.35">
      <c r="B2894" s="172">
        <f t="shared" si="272"/>
        <v>2886</v>
      </c>
      <c r="C2894" s="173">
        <v>5</v>
      </c>
      <c r="D2894" s="173">
        <v>1</v>
      </c>
      <c r="E2894" s="174">
        <v>6</v>
      </c>
      <c r="F2894" s="3">
        <f t="shared" si="271"/>
        <v>42.8</v>
      </c>
      <c r="G2894" s="3">
        <f t="shared" si="267"/>
        <v>42.8</v>
      </c>
      <c r="H2894" s="3">
        <f t="shared" si="268"/>
        <v>62.96</v>
      </c>
      <c r="I2894" s="3">
        <f t="shared" si="269"/>
        <v>42.08</v>
      </c>
      <c r="J2894" s="3">
        <f t="shared" si="270"/>
        <v>53.06</v>
      </c>
      <c r="K2894" s="191">
        <v>6</v>
      </c>
      <c r="L2894" s="3">
        <v>6</v>
      </c>
      <c r="M2894" s="191">
        <v>17.2</v>
      </c>
      <c r="N2894" s="191">
        <v>5.6</v>
      </c>
      <c r="O2894" s="191">
        <v>11.7</v>
      </c>
    </row>
    <row r="2895" spans="2:15" ht="17.25" x14ac:dyDescent="0.35">
      <c r="B2895" s="172">
        <f t="shared" si="272"/>
        <v>2887</v>
      </c>
      <c r="C2895" s="173">
        <v>5</v>
      </c>
      <c r="D2895" s="173">
        <v>1</v>
      </c>
      <c r="E2895" s="174">
        <v>7</v>
      </c>
      <c r="F2895" s="3">
        <f t="shared" si="271"/>
        <v>46.4</v>
      </c>
      <c r="G2895" s="3">
        <f t="shared" si="267"/>
        <v>42.8</v>
      </c>
      <c r="H2895" s="3">
        <f t="shared" si="268"/>
        <v>66.02</v>
      </c>
      <c r="I2895" s="3">
        <f t="shared" si="269"/>
        <v>48.92</v>
      </c>
      <c r="J2895" s="3">
        <f t="shared" si="270"/>
        <v>51.980000000000004</v>
      </c>
      <c r="K2895" s="191">
        <v>8</v>
      </c>
      <c r="L2895" s="3">
        <v>6</v>
      </c>
      <c r="M2895" s="191">
        <v>18.899999999999999</v>
      </c>
      <c r="N2895" s="191">
        <v>9.4</v>
      </c>
      <c r="O2895" s="191">
        <v>11.1</v>
      </c>
    </row>
    <row r="2896" spans="2:15" ht="17.25" x14ac:dyDescent="0.35">
      <c r="B2896" s="172">
        <f t="shared" si="272"/>
        <v>2888</v>
      </c>
      <c r="C2896" s="173">
        <v>5</v>
      </c>
      <c r="D2896" s="173">
        <v>1</v>
      </c>
      <c r="E2896" s="174">
        <v>8</v>
      </c>
      <c r="F2896" s="3">
        <f t="shared" si="271"/>
        <v>50</v>
      </c>
      <c r="G2896" s="3">
        <f t="shared" si="267"/>
        <v>42.8</v>
      </c>
      <c r="H2896" s="3">
        <f t="shared" si="268"/>
        <v>73.94</v>
      </c>
      <c r="I2896" s="3">
        <f t="shared" si="269"/>
        <v>51.08</v>
      </c>
      <c r="J2896" s="3">
        <f t="shared" si="270"/>
        <v>53.96</v>
      </c>
      <c r="K2896" s="191">
        <v>10</v>
      </c>
      <c r="L2896" s="3">
        <v>6</v>
      </c>
      <c r="M2896" s="191">
        <v>23.3</v>
      </c>
      <c r="N2896" s="191">
        <v>10.6</v>
      </c>
      <c r="O2896" s="191">
        <v>12.2</v>
      </c>
    </row>
    <row r="2897" spans="2:15" ht="17.25" x14ac:dyDescent="0.35">
      <c r="B2897" s="172">
        <f t="shared" si="272"/>
        <v>2889</v>
      </c>
      <c r="C2897" s="173">
        <v>5</v>
      </c>
      <c r="D2897" s="173">
        <v>1</v>
      </c>
      <c r="E2897" s="174">
        <v>9</v>
      </c>
      <c r="F2897" s="3">
        <f t="shared" si="271"/>
        <v>53.6</v>
      </c>
      <c r="G2897" s="3">
        <f t="shared" si="267"/>
        <v>42.8</v>
      </c>
      <c r="H2897" s="3">
        <f t="shared" si="268"/>
        <v>80.06</v>
      </c>
      <c r="I2897" s="3">
        <f t="shared" si="269"/>
        <v>53.06</v>
      </c>
      <c r="J2897" s="3">
        <f t="shared" si="270"/>
        <v>55.040000000000006</v>
      </c>
      <c r="K2897" s="191">
        <v>12</v>
      </c>
      <c r="L2897" s="3">
        <v>6</v>
      </c>
      <c r="M2897" s="191">
        <v>26.7</v>
      </c>
      <c r="N2897" s="191">
        <v>11.7</v>
      </c>
      <c r="O2897" s="191">
        <v>12.8</v>
      </c>
    </row>
    <row r="2898" spans="2:15" ht="17.25" x14ac:dyDescent="0.35">
      <c r="B2898" s="172">
        <f t="shared" si="272"/>
        <v>2890</v>
      </c>
      <c r="C2898" s="173">
        <v>5</v>
      </c>
      <c r="D2898" s="173">
        <v>1</v>
      </c>
      <c r="E2898" s="174">
        <v>10</v>
      </c>
      <c r="F2898" s="3">
        <f t="shared" si="271"/>
        <v>53.6</v>
      </c>
      <c r="G2898" s="3">
        <f t="shared" si="267"/>
        <v>42.8</v>
      </c>
      <c r="H2898" s="3">
        <f t="shared" si="268"/>
        <v>82.039999999999992</v>
      </c>
      <c r="I2898" s="3">
        <f t="shared" si="269"/>
        <v>60.980000000000004</v>
      </c>
      <c r="J2898" s="3">
        <f t="shared" si="270"/>
        <v>55.94</v>
      </c>
      <c r="K2898" s="191">
        <v>12</v>
      </c>
      <c r="L2898" s="3">
        <v>6</v>
      </c>
      <c r="M2898" s="191">
        <v>27.8</v>
      </c>
      <c r="N2898" s="191">
        <v>16.100000000000001</v>
      </c>
      <c r="O2898" s="191">
        <v>13.3</v>
      </c>
    </row>
    <row r="2899" spans="2:15" ht="17.25" x14ac:dyDescent="0.35">
      <c r="B2899" s="172">
        <f t="shared" si="272"/>
        <v>2891</v>
      </c>
      <c r="C2899" s="173">
        <v>5</v>
      </c>
      <c r="D2899" s="173">
        <v>1</v>
      </c>
      <c r="E2899" s="174">
        <v>11</v>
      </c>
      <c r="F2899" s="3">
        <f t="shared" si="271"/>
        <v>55.400000000000006</v>
      </c>
      <c r="G2899" s="3">
        <f t="shared" si="267"/>
        <v>42.8</v>
      </c>
      <c r="H2899" s="3">
        <f t="shared" si="268"/>
        <v>84.02</v>
      </c>
      <c r="I2899" s="3">
        <f t="shared" si="269"/>
        <v>64.039999999999992</v>
      </c>
      <c r="J2899" s="3">
        <f t="shared" si="270"/>
        <v>53.96</v>
      </c>
      <c r="K2899" s="191">
        <v>13</v>
      </c>
      <c r="L2899" s="3">
        <v>6</v>
      </c>
      <c r="M2899" s="191">
        <v>28.9</v>
      </c>
      <c r="N2899" s="191">
        <v>17.8</v>
      </c>
      <c r="O2899" s="191">
        <v>12.2</v>
      </c>
    </row>
    <row r="2900" spans="2:15" ht="17.25" x14ac:dyDescent="0.35">
      <c r="B2900" s="172">
        <f t="shared" si="272"/>
        <v>2892</v>
      </c>
      <c r="C2900" s="173">
        <v>5</v>
      </c>
      <c r="D2900" s="173">
        <v>1</v>
      </c>
      <c r="E2900" s="174">
        <v>12</v>
      </c>
      <c r="F2900" s="3">
        <f t="shared" si="271"/>
        <v>55.400000000000006</v>
      </c>
      <c r="G2900" s="3">
        <f t="shared" si="267"/>
        <v>42.8</v>
      </c>
      <c r="H2900" s="3">
        <f t="shared" si="268"/>
        <v>84.92</v>
      </c>
      <c r="I2900" s="3">
        <f t="shared" si="269"/>
        <v>66.02</v>
      </c>
      <c r="J2900" s="3">
        <f t="shared" si="270"/>
        <v>59</v>
      </c>
      <c r="K2900" s="191">
        <v>13</v>
      </c>
      <c r="L2900" s="3">
        <v>6</v>
      </c>
      <c r="M2900" s="191">
        <v>29.4</v>
      </c>
      <c r="N2900" s="191">
        <v>18.899999999999999</v>
      </c>
      <c r="O2900" s="191">
        <v>15</v>
      </c>
    </row>
    <row r="2901" spans="2:15" ht="17.25" x14ac:dyDescent="0.35">
      <c r="B2901" s="172">
        <f t="shared" si="272"/>
        <v>2893</v>
      </c>
      <c r="C2901" s="173">
        <v>5</v>
      </c>
      <c r="D2901" s="173">
        <v>1</v>
      </c>
      <c r="E2901" s="174">
        <v>13</v>
      </c>
      <c r="F2901" s="3">
        <f t="shared" si="271"/>
        <v>55.400000000000006</v>
      </c>
      <c r="G2901" s="3">
        <f t="shared" si="267"/>
        <v>42.8</v>
      </c>
      <c r="H2901" s="3">
        <f t="shared" si="268"/>
        <v>87.080000000000013</v>
      </c>
      <c r="I2901" s="3">
        <f t="shared" si="269"/>
        <v>66.02</v>
      </c>
      <c r="J2901" s="3">
        <f t="shared" si="270"/>
        <v>53.96</v>
      </c>
      <c r="K2901" s="191">
        <v>13</v>
      </c>
      <c r="L2901" s="3">
        <v>6</v>
      </c>
      <c r="M2901" s="191">
        <v>30.6</v>
      </c>
      <c r="N2901" s="191">
        <v>18.899999999999999</v>
      </c>
      <c r="O2901" s="191">
        <v>12.2</v>
      </c>
    </row>
    <row r="2902" spans="2:15" ht="17.25" x14ac:dyDescent="0.35">
      <c r="B2902" s="172">
        <f t="shared" si="272"/>
        <v>2894</v>
      </c>
      <c r="C2902" s="173">
        <v>5</v>
      </c>
      <c r="D2902" s="173">
        <v>1</v>
      </c>
      <c r="E2902" s="174">
        <v>14</v>
      </c>
      <c r="F2902" s="3">
        <f t="shared" si="271"/>
        <v>55.400000000000006</v>
      </c>
      <c r="G2902" s="3">
        <f t="shared" si="267"/>
        <v>42.8</v>
      </c>
      <c r="H2902" s="3">
        <f t="shared" si="268"/>
        <v>87.98</v>
      </c>
      <c r="I2902" s="3">
        <f t="shared" si="269"/>
        <v>64.039999999999992</v>
      </c>
      <c r="J2902" s="3">
        <f t="shared" si="270"/>
        <v>51.08</v>
      </c>
      <c r="K2902" s="191">
        <v>13</v>
      </c>
      <c r="L2902" s="3">
        <v>6</v>
      </c>
      <c r="M2902" s="191">
        <v>31.1</v>
      </c>
      <c r="N2902" s="191">
        <v>17.8</v>
      </c>
      <c r="O2902" s="191">
        <v>10.6</v>
      </c>
    </row>
    <row r="2903" spans="2:15" ht="17.25" x14ac:dyDescent="0.35">
      <c r="B2903" s="172">
        <f t="shared" si="272"/>
        <v>2895</v>
      </c>
      <c r="C2903" s="173">
        <v>5</v>
      </c>
      <c r="D2903" s="173">
        <v>1</v>
      </c>
      <c r="E2903" s="174">
        <v>15</v>
      </c>
      <c r="F2903" s="3">
        <f t="shared" si="271"/>
        <v>59</v>
      </c>
      <c r="G2903" s="3">
        <f t="shared" si="267"/>
        <v>41</v>
      </c>
      <c r="H2903" s="3">
        <f t="shared" si="268"/>
        <v>89.06</v>
      </c>
      <c r="I2903" s="3">
        <f t="shared" si="269"/>
        <v>60.980000000000004</v>
      </c>
      <c r="J2903" s="3">
        <f t="shared" si="270"/>
        <v>55.94</v>
      </c>
      <c r="K2903" s="191">
        <v>15</v>
      </c>
      <c r="L2903" s="3">
        <v>5</v>
      </c>
      <c r="M2903" s="191">
        <v>31.7</v>
      </c>
      <c r="N2903" s="191">
        <v>16.100000000000001</v>
      </c>
      <c r="O2903" s="191">
        <v>13.3</v>
      </c>
    </row>
    <row r="2904" spans="2:15" ht="17.25" x14ac:dyDescent="0.35">
      <c r="B2904" s="172">
        <f t="shared" si="272"/>
        <v>2896</v>
      </c>
      <c r="C2904" s="173">
        <v>5</v>
      </c>
      <c r="D2904" s="173">
        <v>1</v>
      </c>
      <c r="E2904" s="174">
        <v>16</v>
      </c>
      <c r="F2904" s="3">
        <f t="shared" si="271"/>
        <v>57.2</v>
      </c>
      <c r="G2904" s="3">
        <f t="shared" si="267"/>
        <v>41</v>
      </c>
      <c r="H2904" s="3">
        <f t="shared" si="268"/>
        <v>87.98</v>
      </c>
      <c r="I2904" s="3">
        <f t="shared" si="269"/>
        <v>60.08</v>
      </c>
      <c r="J2904" s="3">
        <f t="shared" si="270"/>
        <v>57.019999999999996</v>
      </c>
      <c r="K2904" s="191">
        <v>14</v>
      </c>
      <c r="L2904" s="3">
        <v>5</v>
      </c>
      <c r="M2904" s="191">
        <v>31.1</v>
      </c>
      <c r="N2904" s="191">
        <v>15.6</v>
      </c>
      <c r="O2904" s="191">
        <v>13.9</v>
      </c>
    </row>
    <row r="2905" spans="2:15" ht="17.25" x14ac:dyDescent="0.35">
      <c r="B2905" s="172">
        <f t="shared" si="272"/>
        <v>2897</v>
      </c>
      <c r="C2905" s="173">
        <v>5</v>
      </c>
      <c r="D2905" s="173">
        <v>1</v>
      </c>
      <c r="E2905" s="174">
        <v>17</v>
      </c>
      <c r="F2905" s="3">
        <f t="shared" si="271"/>
        <v>53.6</v>
      </c>
      <c r="G2905" s="3">
        <f t="shared" ref="G2905:G2968" si="273">(9/5)*L2905+32</f>
        <v>39.200000000000003</v>
      </c>
      <c r="H2905" s="3">
        <f t="shared" ref="H2905:H2968" si="274">(9/5)*M2905+32</f>
        <v>87.080000000000013</v>
      </c>
      <c r="I2905" s="3">
        <f t="shared" ref="I2905:I2968" si="275">(9/5)*N2905+32</f>
        <v>64.94</v>
      </c>
      <c r="J2905" s="3">
        <f t="shared" ref="J2905:J2968" si="276">(9/5)*O2905+32</f>
        <v>55.040000000000006</v>
      </c>
      <c r="K2905" s="191">
        <v>12</v>
      </c>
      <c r="L2905" s="3">
        <v>4</v>
      </c>
      <c r="M2905" s="191">
        <v>30.6</v>
      </c>
      <c r="N2905" s="191">
        <v>18.3</v>
      </c>
      <c r="O2905" s="191">
        <v>12.8</v>
      </c>
    </row>
    <row r="2906" spans="2:15" ht="17.25" x14ac:dyDescent="0.35">
      <c r="B2906" s="172">
        <f t="shared" si="272"/>
        <v>2898</v>
      </c>
      <c r="C2906" s="173">
        <v>5</v>
      </c>
      <c r="D2906" s="173">
        <v>1</v>
      </c>
      <c r="E2906" s="174">
        <v>18</v>
      </c>
      <c r="F2906" s="3">
        <f t="shared" si="271"/>
        <v>50</v>
      </c>
      <c r="G2906" s="3">
        <f t="shared" si="273"/>
        <v>37.4</v>
      </c>
      <c r="H2906" s="3">
        <f t="shared" si="274"/>
        <v>86</v>
      </c>
      <c r="I2906" s="3">
        <f t="shared" si="275"/>
        <v>64.94</v>
      </c>
      <c r="J2906" s="3">
        <f t="shared" si="276"/>
        <v>51.980000000000004</v>
      </c>
      <c r="K2906" s="191">
        <v>10</v>
      </c>
      <c r="L2906" s="3">
        <v>3</v>
      </c>
      <c r="M2906" s="191">
        <v>30</v>
      </c>
      <c r="N2906" s="191">
        <v>18.3</v>
      </c>
      <c r="O2906" s="191">
        <v>11.1</v>
      </c>
    </row>
    <row r="2907" spans="2:15" ht="17.25" x14ac:dyDescent="0.35">
      <c r="B2907" s="172">
        <f t="shared" si="272"/>
        <v>2899</v>
      </c>
      <c r="C2907" s="173">
        <v>5</v>
      </c>
      <c r="D2907" s="173">
        <v>1</v>
      </c>
      <c r="E2907" s="174">
        <v>19</v>
      </c>
      <c r="F2907" s="3">
        <f t="shared" si="271"/>
        <v>46.4</v>
      </c>
      <c r="G2907" s="3">
        <f t="shared" si="273"/>
        <v>35.6</v>
      </c>
      <c r="H2907" s="3">
        <f t="shared" si="274"/>
        <v>80.960000000000008</v>
      </c>
      <c r="I2907" s="3">
        <f t="shared" si="275"/>
        <v>59</v>
      </c>
      <c r="J2907" s="3">
        <f t="shared" si="276"/>
        <v>48.92</v>
      </c>
      <c r="K2907" s="191">
        <v>8</v>
      </c>
      <c r="L2907" s="3">
        <v>2</v>
      </c>
      <c r="M2907" s="191">
        <v>27.2</v>
      </c>
      <c r="N2907" s="191">
        <v>15</v>
      </c>
      <c r="O2907" s="191">
        <v>9.4</v>
      </c>
    </row>
    <row r="2908" spans="2:15" ht="17.25" x14ac:dyDescent="0.35">
      <c r="B2908" s="172">
        <f t="shared" si="272"/>
        <v>2900</v>
      </c>
      <c r="C2908" s="173">
        <v>5</v>
      </c>
      <c r="D2908" s="173">
        <v>1</v>
      </c>
      <c r="E2908" s="174">
        <v>20</v>
      </c>
      <c r="F2908" s="3">
        <f t="shared" si="271"/>
        <v>44.6</v>
      </c>
      <c r="G2908" s="3">
        <f t="shared" si="273"/>
        <v>35.6</v>
      </c>
      <c r="H2908" s="3">
        <f t="shared" si="274"/>
        <v>78.080000000000013</v>
      </c>
      <c r="I2908" s="3">
        <f t="shared" si="275"/>
        <v>57.92</v>
      </c>
      <c r="J2908" s="3">
        <f t="shared" si="276"/>
        <v>48.019999999999996</v>
      </c>
      <c r="K2908" s="191">
        <v>7</v>
      </c>
      <c r="L2908" s="3">
        <v>2</v>
      </c>
      <c r="M2908" s="191">
        <v>25.6</v>
      </c>
      <c r="N2908" s="191">
        <v>14.4</v>
      </c>
      <c r="O2908" s="191">
        <v>8.9</v>
      </c>
    </row>
    <row r="2909" spans="2:15" ht="17.25" x14ac:dyDescent="0.35">
      <c r="B2909" s="172">
        <f t="shared" si="272"/>
        <v>2901</v>
      </c>
      <c r="C2909" s="173">
        <v>5</v>
      </c>
      <c r="D2909" s="173">
        <v>1</v>
      </c>
      <c r="E2909" s="174">
        <v>21</v>
      </c>
      <c r="F2909" s="3">
        <f t="shared" si="271"/>
        <v>42.8</v>
      </c>
      <c r="G2909" s="3">
        <f t="shared" si="273"/>
        <v>35.6</v>
      </c>
      <c r="H2909" s="3">
        <f t="shared" si="274"/>
        <v>73.039999999999992</v>
      </c>
      <c r="I2909" s="3">
        <f t="shared" si="275"/>
        <v>57.019999999999996</v>
      </c>
      <c r="J2909" s="3">
        <f t="shared" si="276"/>
        <v>46.94</v>
      </c>
      <c r="K2909" s="191">
        <v>6</v>
      </c>
      <c r="L2909" s="3">
        <v>2</v>
      </c>
      <c r="M2909" s="191">
        <v>22.8</v>
      </c>
      <c r="N2909" s="191">
        <v>13.9</v>
      </c>
      <c r="O2909" s="191">
        <v>8.3000000000000007</v>
      </c>
    </row>
    <row r="2910" spans="2:15" ht="17.25" x14ac:dyDescent="0.35">
      <c r="B2910" s="172">
        <f t="shared" si="272"/>
        <v>2902</v>
      </c>
      <c r="C2910" s="173">
        <v>5</v>
      </c>
      <c r="D2910" s="173">
        <v>1</v>
      </c>
      <c r="E2910" s="174">
        <v>22</v>
      </c>
      <c r="F2910" s="3">
        <f t="shared" si="271"/>
        <v>41</v>
      </c>
      <c r="G2910" s="3">
        <f t="shared" si="273"/>
        <v>33.799999999999997</v>
      </c>
      <c r="H2910" s="3">
        <f t="shared" si="274"/>
        <v>73.039999999999992</v>
      </c>
      <c r="I2910" s="3">
        <f t="shared" si="275"/>
        <v>53.06</v>
      </c>
      <c r="J2910" s="3">
        <f t="shared" si="276"/>
        <v>46.94</v>
      </c>
      <c r="K2910" s="191">
        <v>5</v>
      </c>
      <c r="L2910" s="3">
        <v>1</v>
      </c>
      <c r="M2910" s="191">
        <v>22.8</v>
      </c>
      <c r="N2910" s="191">
        <v>11.7</v>
      </c>
      <c r="O2910" s="191">
        <v>8.3000000000000007</v>
      </c>
    </row>
    <row r="2911" spans="2:15" ht="17.25" x14ac:dyDescent="0.35">
      <c r="B2911" s="172">
        <f t="shared" si="272"/>
        <v>2903</v>
      </c>
      <c r="C2911" s="173">
        <v>5</v>
      </c>
      <c r="D2911" s="173">
        <v>1</v>
      </c>
      <c r="E2911" s="174">
        <v>23</v>
      </c>
      <c r="F2911" s="3">
        <f t="shared" si="271"/>
        <v>41</v>
      </c>
      <c r="G2911" s="3">
        <f t="shared" si="273"/>
        <v>33.799999999999997</v>
      </c>
      <c r="H2911" s="3">
        <f t="shared" si="274"/>
        <v>71.06</v>
      </c>
      <c r="I2911" s="3">
        <f t="shared" si="275"/>
        <v>53.96</v>
      </c>
      <c r="J2911" s="3">
        <f t="shared" si="276"/>
        <v>48.019999999999996</v>
      </c>
      <c r="K2911" s="191">
        <v>5</v>
      </c>
      <c r="L2911" s="3">
        <v>1</v>
      </c>
      <c r="M2911" s="191">
        <v>21.7</v>
      </c>
      <c r="N2911" s="191">
        <v>12.2</v>
      </c>
      <c r="O2911" s="191">
        <v>8.9</v>
      </c>
    </row>
    <row r="2912" spans="2:15" ht="17.25" x14ac:dyDescent="0.35">
      <c r="B2912" s="172">
        <f t="shared" si="272"/>
        <v>2904</v>
      </c>
      <c r="C2912" s="173">
        <v>5</v>
      </c>
      <c r="D2912" s="173">
        <v>1</v>
      </c>
      <c r="E2912" s="174">
        <v>24</v>
      </c>
      <c r="F2912" s="3">
        <f t="shared" si="271"/>
        <v>39.200000000000003</v>
      </c>
      <c r="G2912" s="3">
        <f t="shared" si="273"/>
        <v>33.799999999999997</v>
      </c>
      <c r="H2912" s="3">
        <f t="shared" si="274"/>
        <v>69.98</v>
      </c>
      <c r="I2912" s="3">
        <f t="shared" si="275"/>
        <v>53.96</v>
      </c>
      <c r="J2912" s="3">
        <f t="shared" si="276"/>
        <v>46.04</v>
      </c>
      <c r="K2912" s="191">
        <v>4</v>
      </c>
      <c r="L2912" s="3">
        <v>1</v>
      </c>
      <c r="M2912" s="191">
        <v>21.1</v>
      </c>
      <c r="N2912" s="191">
        <v>12.2</v>
      </c>
      <c r="O2912" s="191">
        <v>7.8</v>
      </c>
    </row>
    <row r="2913" spans="2:15" ht="17.25" x14ac:dyDescent="0.35">
      <c r="B2913" s="172">
        <f t="shared" si="272"/>
        <v>2905</v>
      </c>
      <c r="C2913" s="173">
        <v>5</v>
      </c>
      <c r="D2913" s="173">
        <v>2</v>
      </c>
      <c r="E2913" s="174">
        <v>1</v>
      </c>
      <c r="F2913" s="3">
        <f t="shared" si="271"/>
        <v>35.6</v>
      </c>
      <c r="G2913" s="3">
        <f t="shared" si="273"/>
        <v>33.799999999999997</v>
      </c>
      <c r="H2913" s="3">
        <f t="shared" si="274"/>
        <v>69.98</v>
      </c>
      <c r="I2913" s="3">
        <f t="shared" si="275"/>
        <v>55.94</v>
      </c>
      <c r="J2913" s="3">
        <f t="shared" si="276"/>
        <v>42.980000000000004</v>
      </c>
      <c r="K2913" s="191">
        <v>2</v>
      </c>
      <c r="L2913" s="3">
        <v>1</v>
      </c>
      <c r="M2913" s="191">
        <v>21.1</v>
      </c>
      <c r="N2913" s="191">
        <v>13.3</v>
      </c>
      <c r="O2913" s="191">
        <v>6.1</v>
      </c>
    </row>
    <row r="2914" spans="2:15" ht="17.25" x14ac:dyDescent="0.35">
      <c r="B2914" s="172">
        <f t="shared" si="272"/>
        <v>2906</v>
      </c>
      <c r="C2914" s="173">
        <v>5</v>
      </c>
      <c r="D2914" s="173">
        <v>2</v>
      </c>
      <c r="E2914" s="174">
        <v>2</v>
      </c>
      <c r="F2914" s="3">
        <f t="shared" si="271"/>
        <v>35.6</v>
      </c>
      <c r="G2914" s="3">
        <f t="shared" si="273"/>
        <v>33.799999999999997</v>
      </c>
      <c r="H2914" s="3">
        <f t="shared" si="274"/>
        <v>66.92</v>
      </c>
      <c r="I2914" s="3">
        <f t="shared" si="275"/>
        <v>53.06</v>
      </c>
      <c r="J2914" s="3">
        <f t="shared" si="276"/>
        <v>42.980000000000004</v>
      </c>
      <c r="K2914" s="191">
        <v>2</v>
      </c>
      <c r="L2914" s="3">
        <v>1</v>
      </c>
      <c r="M2914" s="191">
        <v>19.399999999999999</v>
      </c>
      <c r="N2914" s="191">
        <v>11.7</v>
      </c>
      <c r="O2914" s="191">
        <v>6.1</v>
      </c>
    </row>
    <row r="2915" spans="2:15" ht="17.25" x14ac:dyDescent="0.35">
      <c r="B2915" s="172">
        <f t="shared" si="272"/>
        <v>2907</v>
      </c>
      <c r="C2915" s="173">
        <v>5</v>
      </c>
      <c r="D2915" s="173">
        <v>2</v>
      </c>
      <c r="E2915" s="174">
        <v>3</v>
      </c>
      <c r="F2915" s="3">
        <f t="shared" si="271"/>
        <v>33.799999999999997</v>
      </c>
      <c r="G2915" s="3">
        <f t="shared" si="273"/>
        <v>35.6</v>
      </c>
      <c r="H2915" s="3">
        <f t="shared" si="274"/>
        <v>64.94</v>
      </c>
      <c r="I2915" s="3">
        <f t="shared" si="275"/>
        <v>53.06</v>
      </c>
      <c r="J2915" s="3">
        <f t="shared" si="276"/>
        <v>44.06</v>
      </c>
      <c r="K2915" s="191">
        <v>1</v>
      </c>
      <c r="L2915" s="3">
        <v>2</v>
      </c>
      <c r="M2915" s="191">
        <v>18.3</v>
      </c>
      <c r="N2915" s="191">
        <v>11.7</v>
      </c>
      <c r="O2915" s="191">
        <v>6.7</v>
      </c>
    </row>
    <row r="2916" spans="2:15" ht="17.25" x14ac:dyDescent="0.35">
      <c r="B2916" s="172">
        <f t="shared" si="272"/>
        <v>2908</v>
      </c>
      <c r="C2916" s="173">
        <v>5</v>
      </c>
      <c r="D2916" s="173">
        <v>2</v>
      </c>
      <c r="E2916" s="174">
        <v>4</v>
      </c>
      <c r="F2916" s="3">
        <f t="shared" si="271"/>
        <v>35.6</v>
      </c>
      <c r="G2916" s="3">
        <f t="shared" si="273"/>
        <v>35.6</v>
      </c>
      <c r="H2916" s="3">
        <f t="shared" si="274"/>
        <v>64.039999999999992</v>
      </c>
      <c r="I2916" s="3">
        <f t="shared" si="275"/>
        <v>51.980000000000004</v>
      </c>
      <c r="J2916" s="3">
        <f t="shared" si="276"/>
        <v>44.06</v>
      </c>
      <c r="K2916" s="191">
        <v>2</v>
      </c>
      <c r="L2916" s="3">
        <v>2</v>
      </c>
      <c r="M2916" s="191">
        <v>17.8</v>
      </c>
      <c r="N2916" s="191">
        <v>11.1</v>
      </c>
      <c r="O2916" s="191">
        <v>6.7</v>
      </c>
    </row>
    <row r="2917" spans="2:15" ht="17.25" x14ac:dyDescent="0.35">
      <c r="B2917" s="172">
        <f t="shared" si="272"/>
        <v>2909</v>
      </c>
      <c r="C2917" s="173">
        <v>5</v>
      </c>
      <c r="D2917" s="173">
        <v>2</v>
      </c>
      <c r="E2917" s="174">
        <v>5</v>
      </c>
      <c r="F2917" s="3">
        <f t="shared" si="271"/>
        <v>35.6</v>
      </c>
      <c r="G2917" s="3">
        <f t="shared" si="273"/>
        <v>35.6</v>
      </c>
      <c r="H2917" s="3">
        <f t="shared" si="274"/>
        <v>62.06</v>
      </c>
      <c r="I2917" s="3">
        <f t="shared" si="275"/>
        <v>51.08</v>
      </c>
      <c r="J2917" s="3">
        <f t="shared" si="276"/>
        <v>42.980000000000004</v>
      </c>
      <c r="K2917" s="191">
        <v>2</v>
      </c>
      <c r="L2917" s="3">
        <v>2</v>
      </c>
      <c r="M2917" s="191">
        <v>16.7</v>
      </c>
      <c r="N2917" s="191">
        <v>10.6</v>
      </c>
      <c r="O2917" s="191">
        <v>6.1</v>
      </c>
    </row>
    <row r="2918" spans="2:15" ht="17.25" x14ac:dyDescent="0.35">
      <c r="B2918" s="172">
        <f t="shared" si="272"/>
        <v>2910</v>
      </c>
      <c r="C2918" s="173">
        <v>5</v>
      </c>
      <c r="D2918" s="173">
        <v>2</v>
      </c>
      <c r="E2918" s="174">
        <v>6</v>
      </c>
      <c r="F2918" s="3">
        <f t="shared" si="271"/>
        <v>32</v>
      </c>
      <c r="G2918" s="3">
        <f t="shared" si="273"/>
        <v>35.6</v>
      </c>
      <c r="H2918" s="3">
        <f t="shared" si="274"/>
        <v>64.039999999999992</v>
      </c>
      <c r="I2918" s="3">
        <f t="shared" si="275"/>
        <v>53.96</v>
      </c>
      <c r="J2918" s="3">
        <f t="shared" si="276"/>
        <v>44.06</v>
      </c>
      <c r="K2918" s="191">
        <v>0</v>
      </c>
      <c r="L2918" s="3">
        <v>2</v>
      </c>
      <c r="M2918" s="191">
        <v>17.8</v>
      </c>
      <c r="N2918" s="191">
        <v>12.2</v>
      </c>
      <c r="O2918" s="191">
        <v>6.7</v>
      </c>
    </row>
    <row r="2919" spans="2:15" ht="17.25" x14ac:dyDescent="0.35">
      <c r="B2919" s="172">
        <f t="shared" si="272"/>
        <v>2911</v>
      </c>
      <c r="C2919" s="173">
        <v>5</v>
      </c>
      <c r="D2919" s="173">
        <v>2</v>
      </c>
      <c r="E2919" s="174">
        <v>7</v>
      </c>
      <c r="F2919" s="3">
        <f t="shared" si="271"/>
        <v>33.799999999999997</v>
      </c>
      <c r="G2919" s="3">
        <f t="shared" si="273"/>
        <v>37.4</v>
      </c>
      <c r="H2919" s="3">
        <f t="shared" si="274"/>
        <v>71.960000000000008</v>
      </c>
      <c r="I2919" s="3">
        <f t="shared" si="275"/>
        <v>57.92</v>
      </c>
      <c r="J2919" s="3">
        <f t="shared" si="276"/>
        <v>46.94</v>
      </c>
      <c r="K2919" s="191">
        <v>1</v>
      </c>
      <c r="L2919" s="3">
        <v>3</v>
      </c>
      <c r="M2919" s="191">
        <v>22.2</v>
      </c>
      <c r="N2919" s="191">
        <v>14.4</v>
      </c>
      <c r="O2919" s="191">
        <v>8.3000000000000007</v>
      </c>
    </row>
    <row r="2920" spans="2:15" ht="17.25" x14ac:dyDescent="0.35">
      <c r="B2920" s="172">
        <f t="shared" si="272"/>
        <v>2912</v>
      </c>
      <c r="C2920" s="173">
        <v>5</v>
      </c>
      <c r="D2920" s="173">
        <v>2</v>
      </c>
      <c r="E2920" s="174">
        <v>8</v>
      </c>
      <c r="F2920" s="3">
        <f t="shared" si="271"/>
        <v>37.4</v>
      </c>
      <c r="G2920" s="3">
        <f t="shared" si="273"/>
        <v>39.200000000000003</v>
      </c>
      <c r="H2920" s="3">
        <f t="shared" si="274"/>
        <v>78.080000000000013</v>
      </c>
      <c r="I2920" s="3">
        <f t="shared" si="275"/>
        <v>60.08</v>
      </c>
      <c r="J2920" s="3">
        <f t="shared" si="276"/>
        <v>48.92</v>
      </c>
      <c r="K2920" s="191">
        <v>3</v>
      </c>
      <c r="L2920" s="3">
        <v>4</v>
      </c>
      <c r="M2920" s="191">
        <v>25.6</v>
      </c>
      <c r="N2920" s="191">
        <v>15.6</v>
      </c>
      <c r="O2920" s="191">
        <v>9.4</v>
      </c>
    </row>
    <row r="2921" spans="2:15" ht="17.25" x14ac:dyDescent="0.35">
      <c r="B2921" s="172">
        <f t="shared" si="272"/>
        <v>2913</v>
      </c>
      <c r="C2921" s="173">
        <v>5</v>
      </c>
      <c r="D2921" s="173">
        <v>2</v>
      </c>
      <c r="E2921" s="174">
        <v>9</v>
      </c>
      <c r="F2921" s="3">
        <f t="shared" si="271"/>
        <v>41.18</v>
      </c>
      <c r="G2921" s="3">
        <f t="shared" si="273"/>
        <v>41</v>
      </c>
      <c r="H2921" s="3">
        <f t="shared" si="274"/>
        <v>80.960000000000008</v>
      </c>
      <c r="I2921" s="3">
        <f t="shared" si="275"/>
        <v>62.96</v>
      </c>
      <c r="J2921" s="3">
        <f t="shared" si="276"/>
        <v>53.96</v>
      </c>
      <c r="K2921" s="191">
        <v>5.0999999999999996</v>
      </c>
      <c r="L2921" s="3">
        <v>5</v>
      </c>
      <c r="M2921" s="191">
        <v>27.2</v>
      </c>
      <c r="N2921" s="191">
        <v>17.2</v>
      </c>
      <c r="O2921" s="191">
        <v>12.2</v>
      </c>
    </row>
    <row r="2922" spans="2:15" ht="17.25" x14ac:dyDescent="0.35">
      <c r="B2922" s="172">
        <f t="shared" si="272"/>
        <v>2914</v>
      </c>
      <c r="C2922" s="173">
        <v>5</v>
      </c>
      <c r="D2922" s="173">
        <v>2</v>
      </c>
      <c r="E2922" s="174">
        <v>10</v>
      </c>
      <c r="F2922" s="3">
        <f t="shared" si="271"/>
        <v>44.6</v>
      </c>
      <c r="G2922" s="3">
        <f t="shared" si="273"/>
        <v>44.6</v>
      </c>
      <c r="H2922" s="3">
        <f t="shared" si="274"/>
        <v>84.02</v>
      </c>
      <c r="I2922" s="3">
        <f t="shared" si="275"/>
        <v>64.039999999999992</v>
      </c>
      <c r="J2922" s="3">
        <f t="shared" si="276"/>
        <v>57.92</v>
      </c>
      <c r="K2922" s="191">
        <v>7</v>
      </c>
      <c r="L2922" s="3">
        <v>7</v>
      </c>
      <c r="M2922" s="191">
        <v>28.9</v>
      </c>
      <c r="N2922" s="191">
        <v>17.8</v>
      </c>
      <c r="O2922" s="191">
        <v>14.4</v>
      </c>
    </row>
    <row r="2923" spans="2:15" ht="17.25" x14ac:dyDescent="0.35">
      <c r="B2923" s="172">
        <f t="shared" si="272"/>
        <v>2915</v>
      </c>
      <c r="C2923" s="173">
        <v>5</v>
      </c>
      <c r="D2923" s="173">
        <v>2</v>
      </c>
      <c r="E2923" s="174">
        <v>11</v>
      </c>
      <c r="F2923" s="3">
        <f t="shared" si="271"/>
        <v>46.4</v>
      </c>
      <c r="G2923" s="3">
        <f t="shared" si="273"/>
        <v>50</v>
      </c>
      <c r="H2923" s="3">
        <f t="shared" si="274"/>
        <v>87.98</v>
      </c>
      <c r="I2923" s="3">
        <f t="shared" si="275"/>
        <v>66.02</v>
      </c>
      <c r="J2923" s="3">
        <f t="shared" si="276"/>
        <v>62.96</v>
      </c>
      <c r="K2923" s="191">
        <v>8</v>
      </c>
      <c r="L2923" s="3">
        <v>10</v>
      </c>
      <c r="M2923" s="191">
        <v>31.1</v>
      </c>
      <c r="N2923" s="191">
        <v>18.899999999999999</v>
      </c>
      <c r="O2923" s="191">
        <v>17.2</v>
      </c>
    </row>
    <row r="2924" spans="2:15" ht="17.25" x14ac:dyDescent="0.35">
      <c r="B2924" s="172">
        <f t="shared" si="272"/>
        <v>2916</v>
      </c>
      <c r="C2924" s="173">
        <v>5</v>
      </c>
      <c r="D2924" s="173">
        <v>2</v>
      </c>
      <c r="E2924" s="174">
        <v>12</v>
      </c>
      <c r="F2924" s="3">
        <f t="shared" si="271"/>
        <v>48.2</v>
      </c>
      <c r="G2924" s="3">
        <f t="shared" si="273"/>
        <v>53.6</v>
      </c>
      <c r="H2924" s="3">
        <f t="shared" si="274"/>
        <v>89.06</v>
      </c>
      <c r="I2924" s="3">
        <f t="shared" si="275"/>
        <v>68</v>
      </c>
      <c r="J2924" s="3">
        <f t="shared" si="276"/>
        <v>64.039999999999992</v>
      </c>
      <c r="K2924" s="191">
        <v>9</v>
      </c>
      <c r="L2924" s="3">
        <v>12</v>
      </c>
      <c r="M2924" s="191">
        <v>31.7</v>
      </c>
      <c r="N2924" s="191">
        <v>20</v>
      </c>
      <c r="O2924" s="191">
        <v>17.8</v>
      </c>
    </row>
    <row r="2925" spans="2:15" ht="17.25" x14ac:dyDescent="0.35">
      <c r="B2925" s="172">
        <f t="shared" si="272"/>
        <v>2917</v>
      </c>
      <c r="C2925" s="173">
        <v>5</v>
      </c>
      <c r="D2925" s="173">
        <v>2</v>
      </c>
      <c r="E2925" s="174">
        <v>13</v>
      </c>
      <c r="F2925" s="3">
        <f t="shared" si="271"/>
        <v>50</v>
      </c>
      <c r="G2925" s="3">
        <f t="shared" si="273"/>
        <v>55.400000000000006</v>
      </c>
      <c r="H2925" s="3">
        <f t="shared" si="274"/>
        <v>89.960000000000008</v>
      </c>
      <c r="I2925" s="3">
        <f t="shared" si="275"/>
        <v>68</v>
      </c>
      <c r="J2925" s="3">
        <f t="shared" si="276"/>
        <v>66.02</v>
      </c>
      <c r="K2925" s="191">
        <v>10</v>
      </c>
      <c r="L2925" s="3">
        <v>13</v>
      </c>
      <c r="M2925" s="191">
        <v>32.200000000000003</v>
      </c>
      <c r="N2925" s="191">
        <v>20</v>
      </c>
      <c r="O2925" s="191">
        <v>18.899999999999999</v>
      </c>
    </row>
    <row r="2926" spans="2:15" ht="17.25" x14ac:dyDescent="0.35">
      <c r="B2926" s="172">
        <f t="shared" si="272"/>
        <v>2918</v>
      </c>
      <c r="C2926" s="173">
        <v>5</v>
      </c>
      <c r="D2926" s="173">
        <v>2</v>
      </c>
      <c r="E2926" s="174">
        <v>14</v>
      </c>
      <c r="F2926" s="3">
        <f t="shared" si="271"/>
        <v>50</v>
      </c>
      <c r="G2926" s="3">
        <f t="shared" si="273"/>
        <v>57.2</v>
      </c>
      <c r="H2926" s="3">
        <f t="shared" si="274"/>
        <v>95</v>
      </c>
      <c r="I2926" s="3">
        <f t="shared" si="275"/>
        <v>69.080000000000013</v>
      </c>
      <c r="J2926" s="3">
        <f t="shared" si="276"/>
        <v>68</v>
      </c>
      <c r="K2926" s="191">
        <v>10</v>
      </c>
      <c r="L2926" s="3">
        <v>14</v>
      </c>
      <c r="M2926" s="191">
        <v>35</v>
      </c>
      <c r="N2926" s="191">
        <v>20.6</v>
      </c>
      <c r="O2926" s="191">
        <v>20</v>
      </c>
    </row>
    <row r="2927" spans="2:15" ht="17.25" x14ac:dyDescent="0.35">
      <c r="B2927" s="172">
        <f t="shared" si="272"/>
        <v>2919</v>
      </c>
      <c r="C2927" s="173">
        <v>5</v>
      </c>
      <c r="D2927" s="173">
        <v>2</v>
      </c>
      <c r="E2927" s="174">
        <v>15</v>
      </c>
      <c r="F2927" s="3">
        <f t="shared" si="271"/>
        <v>51.8</v>
      </c>
      <c r="G2927" s="3">
        <f t="shared" si="273"/>
        <v>62.6</v>
      </c>
      <c r="H2927" s="3">
        <f t="shared" si="274"/>
        <v>93.02</v>
      </c>
      <c r="I2927" s="3">
        <f t="shared" si="275"/>
        <v>68</v>
      </c>
      <c r="J2927" s="3">
        <f t="shared" si="276"/>
        <v>69.98</v>
      </c>
      <c r="K2927" s="191">
        <v>11</v>
      </c>
      <c r="L2927" s="3">
        <v>17</v>
      </c>
      <c r="M2927" s="191">
        <v>33.9</v>
      </c>
      <c r="N2927" s="191">
        <v>20</v>
      </c>
      <c r="O2927" s="191">
        <v>21.1</v>
      </c>
    </row>
    <row r="2928" spans="2:15" ht="17.25" x14ac:dyDescent="0.35">
      <c r="B2928" s="172">
        <f t="shared" si="272"/>
        <v>2920</v>
      </c>
      <c r="C2928" s="173">
        <v>5</v>
      </c>
      <c r="D2928" s="173">
        <v>2</v>
      </c>
      <c r="E2928" s="174">
        <v>16</v>
      </c>
      <c r="F2928" s="3">
        <f t="shared" si="271"/>
        <v>50</v>
      </c>
      <c r="G2928" s="3">
        <f t="shared" si="273"/>
        <v>62.6</v>
      </c>
      <c r="H2928" s="3">
        <f t="shared" si="274"/>
        <v>93.02</v>
      </c>
      <c r="I2928" s="3">
        <f t="shared" si="275"/>
        <v>69.080000000000013</v>
      </c>
      <c r="J2928" s="3">
        <f t="shared" si="276"/>
        <v>69.98</v>
      </c>
      <c r="K2928" s="191">
        <v>10</v>
      </c>
      <c r="L2928" s="3">
        <v>17</v>
      </c>
      <c r="M2928" s="191">
        <v>33.9</v>
      </c>
      <c r="N2928" s="191">
        <v>20.6</v>
      </c>
      <c r="O2928" s="191">
        <v>21.1</v>
      </c>
    </row>
    <row r="2929" spans="2:15" ht="17.25" x14ac:dyDescent="0.35">
      <c r="B2929" s="172">
        <f t="shared" si="272"/>
        <v>2921</v>
      </c>
      <c r="C2929" s="173">
        <v>5</v>
      </c>
      <c r="D2929" s="173">
        <v>2</v>
      </c>
      <c r="E2929" s="174">
        <v>17</v>
      </c>
      <c r="F2929" s="3">
        <f t="shared" si="271"/>
        <v>48.2</v>
      </c>
      <c r="G2929" s="3">
        <f t="shared" si="273"/>
        <v>62.6</v>
      </c>
      <c r="H2929" s="3">
        <f t="shared" si="274"/>
        <v>91.94</v>
      </c>
      <c r="I2929" s="3">
        <f t="shared" si="275"/>
        <v>62.96</v>
      </c>
      <c r="J2929" s="3">
        <f t="shared" si="276"/>
        <v>71.06</v>
      </c>
      <c r="K2929" s="191">
        <v>9</v>
      </c>
      <c r="L2929" s="3">
        <v>17</v>
      </c>
      <c r="M2929" s="191">
        <v>33.299999999999997</v>
      </c>
      <c r="N2929" s="191">
        <v>17.2</v>
      </c>
      <c r="O2929" s="191">
        <v>21.7</v>
      </c>
    </row>
    <row r="2930" spans="2:15" ht="17.25" x14ac:dyDescent="0.35">
      <c r="B2930" s="172">
        <f t="shared" si="272"/>
        <v>2922</v>
      </c>
      <c r="C2930" s="173">
        <v>5</v>
      </c>
      <c r="D2930" s="173">
        <v>2</v>
      </c>
      <c r="E2930" s="174">
        <v>18</v>
      </c>
      <c r="F2930" s="3">
        <f t="shared" si="271"/>
        <v>44.6</v>
      </c>
      <c r="G2930" s="3">
        <f t="shared" si="273"/>
        <v>60.8</v>
      </c>
      <c r="H2930" s="3">
        <f t="shared" si="274"/>
        <v>91.039999999999992</v>
      </c>
      <c r="I2930" s="3">
        <f t="shared" si="275"/>
        <v>62.06</v>
      </c>
      <c r="J2930" s="3">
        <f t="shared" si="276"/>
        <v>69.080000000000013</v>
      </c>
      <c r="K2930" s="191">
        <v>7</v>
      </c>
      <c r="L2930" s="3">
        <v>16</v>
      </c>
      <c r="M2930" s="191">
        <v>32.799999999999997</v>
      </c>
      <c r="N2930" s="191">
        <v>16.7</v>
      </c>
      <c r="O2930" s="191">
        <v>20.6</v>
      </c>
    </row>
    <row r="2931" spans="2:15" ht="17.25" x14ac:dyDescent="0.35">
      <c r="B2931" s="172">
        <f t="shared" si="272"/>
        <v>2923</v>
      </c>
      <c r="C2931" s="173">
        <v>5</v>
      </c>
      <c r="D2931" s="173">
        <v>2</v>
      </c>
      <c r="E2931" s="174">
        <v>19</v>
      </c>
      <c r="F2931" s="3">
        <f t="shared" si="271"/>
        <v>42.8</v>
      </c>
      <c r="G2931" s="3">
        <f t="shared" si="273"/>
        <v>55.400000000000006</v>
      </c>
      <c r="H2931" s="3">
        <f t="shared" si="274"/>
        <v>87.080000000000013</v>
      </c>
      <c r="I2931" s="3">
        <f t="shared" si="275"/>
        <v>59</v>
      </c>
      <c r="J2931" s="3">
        <f t="shared" si="276"/>
        <v>66.02</v>
      </c>
      <c r="K2931" s="191">
        <v>6</v>
      </c>
      <c r="L2931" s="3">
        <v>13</v>
      </c>
      <c r="M2931" s="191">
        <v>30.6</v>
      </c>
      <c r="N2931" s="191">
        <v>15</v>
      </c>
      <c r="O2931" s="191">
        <v>18.899999999999999</v>
      </c>
    </row>
    <row r="2932" spans="2:15" ht="17.25" x14ac:dyDescent="0.35">
      <c r="B2932" s="172">
        <f t="shared" si="272"/>
        <v>2924</v>
      </c>
      <c r="C2932" s="173">
        <v>5</v>
      </c>
      <c r="D2932" s="173">
        <v>2</v>
      </c>
      <c r="E2932" s="174">
        <v>20</v>
      </c>
      <c r="F2932" s="3">
        <f t="shared" si="271"/>
        <v>41</v>
      </c>
      <c r="G2932" s="3">
        <f t="shared" si="273"/>
        <v>51.8</v>
      </c>
      <c r="H2932" s="3">
        <f t="shared" si="274"/>
        <v>82.039999999999992</v>
      </c>
      <c r="I2932" s="3">
        <f t="shared" si="275"/>
        <v>53.96</v>
      </c>
      <c r="J2932" s="3">
        <f t="shared" si="276"/>
        <v>64.039999999999992</v>
      </c>
      <c r="K2932" s="191">
        <v>5</v>
      </c>
      <c r="L2932" s="3">
        <v>11</v>
      </c>
      <c r="M2932" s="191">
        <v>27.8</v>
      </c>
      <c r="N2932" s="191">
        <v>12.2</v>
      </c>
      <c r="O2932" s="191">
        <v>17.8</v>
      </c>
    </row>
    <row r="2933" spans="2:15" ht="17.25" x14ac:dyDescent="0.35">
      <c r="B2933" s="172">
        <f t="shared" si="272"/>
        <v>2925</v>
      </c>
      <c r="C2933" s="173">
        <v>5</v>
      </c>
      <c r="D2933" s="173">
        <v>2</v>
      </c>
      <c r="E2933" s="174">
        <v>21</v>
      </c>
      <c r="F2933" s="3">
        <f t="shared" si="271"/>
        <v>38.119999999999997</v>
      </c>
      <c r="G2933" s="3">
        <f t="shared" si="273"/>
        <v>48.2</v>
      </c>
      <c r="H2933" s="3">
        <f t="shared" si="274"/>
        <v>78.98</v>
      </c>
      <c r="I2933" s="3">
        <f t="shared" si="275"/>
        <v>51.980000000000004</v>
      </c>
      <c r="J2933" s="3">
        <f t="shared" si="276"/>
        <v>64.039999999999992</v>
      </c>
      <c r="K2933" s="191">
        <v>3.4</v>
      </c>
      <c r="L2933" s="3">
        <v>9</v>
      </c>
      <c r="M2933" s="191">
        <v>26.1</v>
      </c>
      <c r="N2933" s="191">
        <v>11.1</v>
      </c>
      <c r="O2933" s="191">
        <v>17.8</v>
      </c>
    </row>
    <row r="2934" spans="2:15" ht="17.25" x14ac:dyDescent="0.35">
      <c r="B2934" s="172">
        <f t="shared" si="272"/>
        <v>2926</v>
      </c>
      <c r="C2934" s="173">
        <v>5</v>
      </c>
      <c r="D2934" s="173">
        <v>2</v>
      </c>
      <c r="E2934" s="174">
        <v>22</v>
      </c>
      <c r="F2934" s="3">
        <f t="shared" si="271"/>
        <v>35.96</v>
      </c>
      <c r="G2934" s="3">
        <f t="shared" si="273"/>
        <v>44.6</v>
      </c>
      <c r="H2934" s="3">
        <f t="shared" si="274"/>
        <v>78.080000000000013</v>
      </c>
      <c r="I2934" s="3">
        <f t="shared" si="275"/>
        <v>51.08</v>
      </c>
      <c r="J2934" s="3">
        <f t="shared" si="276"/>
        <v>60.08</v>
      </c>
      <c r="K2934" s="191">
        <v>2.2000000000000002</v>
      </c>
      <c r="L2934" s="3">
        <v>7</v>
      </c>
      <c r="M2934" s="191">
        <v>25.6</v>
      </c>
      <c r="N2934" s="191">
        <v>10.6</v>
      </c>
      <c r="O2934" s="191">
        <v>15.6</v>
      </c>
    </row>
    <row r="2935" spans="2:15" ht="17.25" x14ac:dyDescent="0.35">
      <c r="B2935" s="172">
        <f t="shared" si="272"/>
        <v>2927</v>
      </c>
      <c r="C2935" s="173">
        <v>5</v>
      </c>
      <c r="D2935" s="173">
        <v>2</v>
      </c>
      <c r="E2935" s="174">
        <v>23</v>
      </c>
      <c r="F2935" s="3">
        <f t="shared" si="271"/>
        <v>33.799999999999997</v>
      </c>
      <c r="G2935" s="3">
        <f t="shared" si="273"/>
        <v>42.8</v>
      </c>
      <c r="H2935" s="3">
        <f t="shared" si="274"/>
        <v>75.92</v>
      </c>
      <c r="I2935" s="3">
        <f t="shared" si="275"/>
        <v>50</v>
      </c>
      <c r="J2935" s="3">
        <f t="shared" si="276"/>
        <v>60.08</v>
      </c>
      <c r="K2935" s="191">
        <v>1</v>
      </c>
      <c r="L2935" s="3">
        <v>6</v>
      </c>
      <c r="M2935" s="191">
        <v>24.4</v>
      </c>
      <c r="N2935" s="191">
        <v>10</v>
      </c>
      <c r="O2935" s="191">
        <v>15.6</v>
      </c>
    </row>
    <row r="2936" spans="2:15" ht="17.25" x14ac:dyDescent="0.35">
      <c r="B2936" s="172">
        <f t="shared" si="272"/>
        <v>2928</v>
      </c>
      <c r="C2936" s="173">
        <v>5</v>
      </c>
      <c r="D2936" s="173">
        <v>2</v>
      </c>
      <c r="E2936" s="174">
        <v>24</v>
      </c>
      <c r="F2936" s="3">
        <f t="shared" si="271"/>
        <v>32</v>
      </c>
      <c r="G2936" s="3">
        <f t="shared" si="273"/>
        <v>39.200000000000003</v>
      </c>
      <c r="H2936" s="3">
        <f t="shared" si="274"/>
        <v>73.039999999999992</v>
      </c>
      <c r="I2936" s="3">
        <f t="shared" si="275"/>
        <v>51.08</v>
      </c>
      <c r="J2936" s="3">
        <f t="shared" si="276"/>
        <v>57.92</v>
      </c>
      <c r="K2936" s="191">
        <v>0</v>
      </c>
      <c r="L2936" s="3">
        <v>4</v>
      </c>
      <c r="M2936" s="191">
        <v>22.8</v>
      </c>
      <c r="N2936" s="191">
        <v>10.6</v>
      </c>
      <c r="O2936" s="191">
        <v>14.4</v>
      </c>
    </row>
    <row r="2937" spans="2:15" ht="17.25" x14ac:dyDescent="0.35">
      <c r="B2937" s="172">
        <f t="shared" si="272"/>
        <v>2929</v>
      </c>
      <c r="C2937" s="173">
        <v>5</v>
      </c>
      <c r="D2937" s="173">
        <v>3</v>
      </c>
      <c r="E2937" s="174">
        <v>1</v>
      </c>
      <c r="F2937" s="3">
        <f t="shared" si="271"/>
        <v>32</v>
      </c>
      <c r="G2937" s="3">
        <f t="shared" si="273"/>
        <v>33.799999999999997</v>
      </c>
      <c r="H2937" s="3">
        <f t="shared" si="274"/>
        <v>75.02</v>
      </c>
      <c r="I2937" s="3">
        <f t="shared" si="275"/>
        <v>48.92</v>
      </c>
      <c r="J2937" s="3">
        <f t="shared" si="276"/>
        <v>51.980000000000004</v>
      </c>
      <c r="K2937" s="191">
        <v>0</v>
      </c>
      <c r="L2937" s="3">
        <v>1</v>
      </c>
      <c r="M2937" s="191">
        <v>23.9</v>
      </c>
      <c r="N2937" s="191">
        <v>9.4</v>
      </c>
      <c r="O2937" s="191">
        <v>11.1</v>
      </c>
    </row>
    <row r="2938" spans="2:15" ht="17.25" x14ac:dyDescent="0.35">
      <c r="B2938" s="172">
        <f t="shared" si="272"/>
        <v>2930</v>
      </c>
      <c r="C2938" s="173">
        <v>5</v>
      </c>
      <c r="D2938" s="173">
        <v>3</v>
      </c>
      <c r="E2938" s="174">
        <v>2</v>
      </c>
      <c r="F2938" s="3">
        <f t="shared" si="271"/>
        <v>30.2</v>
      </c>
      <c r="G2938" s="3">
        <f t="shared" si="273"/>
        <v>33.799999999999997</v>
      </c>
      <c r="H2938" s="3">
        <f t="shared" si="274"/>
        <v>69.98</v>
      </c>
      <c r="I2938" s="3">
        <f t="shared" si="275"/>
        <v>51.980000000000004</v>
      </c>
      <c r="J2938" s="3">
        <f t="shared" si="276"/>
        <v>55.94</v>
      </c>
      <c r="K2938" s="191">
        <v>-1</v>
      </c>
      <c r="L2938" s="3">
        <v>1</v>
      </c>
      <c r="M2938" s="191">
        <v>21.1</v>
      </c>
      <c r="N2938" s="191">
        <v>11.1</v>
      </c>
      <c r="O2938" s="191">
        <v>13.3</v>
      </c>
    </row>
    <row r="2939" spans="2:15" ht="17.25" x14ac:dyDescent="0.35">
      <c r="B2939" s="172">
        <f t="shared" si="272"/>
        <v>2931</v>
      </c>
      <c r="C2939" s="173">
        <v>5</v>
      </c>
      <c r="D2939" s="173">
        <v>3</v>
      </c>
      <c r="E2939" s="174">
        <v>3</v>
      </c>
      <c r="F2939" s="3">
        <f t="shared" si="271"/>
        <v>35.6</v>
      </c>
      <c r="G2939" s="3">
        <f t="shared" si="273"/>
        <v>35.6</v>
      </c>
      <c r="H2939" s="3">
        <f t="shared" si="274"/>
        <v>71.06</v>
      </c>
      <c r="I2939" s="3">
        <f t="shared" si="275"/>
        <v>51.08</v>
      </c>
      <c r="J2939" s="3">
        <f t="shared" si="276"/>
        <v>53.06</v>
      </c>
      <c r="K2939" s="191">
        <v>2</v>
      </c>
      <c r="L2939" s="3">
        <v>2</v>
      </c>
      <c r="M2939" s="191">
        <v>21.7</v>
      </c>
      <c r="N2939" s="191">
        <v>10.6</v>
      </c>
      <c r="O2939" s="191">
        <v>11.7</v>
      </c>
    </row>
    <row r="2940" spans="2:15" ht="17.25" x14ac:dyDescent="0.35">
      <c r="B2940" s="172">
        <f t="shared" si="272"/>
        <v>2932</v>
      </c>
      <c r="C2940" s="173">
        <v>5</v>
      </c>
      <c r="D2940" s="173">
        <v>3</v>
      </c>
      <c r="E2940" s="174">
        <v>4</v>
      </c>
      <c r="F2940" s="3">
        <f t="shared" si="271"/>
        <v>35.6</v>
      </c>
      <c r="G2940" s="3">
        <f t="shared" si="273"/>
        <v>33.799999999999997</v>
      </c>
      <c r="H2940" s="3">
        <f t="shared" si="274"/>
        <v>69.98</v>
      </c>
      <c r="I2940" s="3">
        <f t="shared" si="275"/>
        <v>53.06</v>
      </c>
      <c r="J2940" s="3">
        <f t="shared" si="276"/>
        <v>51.08</v>
      </c>
      <c r="K2940" s="191">
        <v>2</v>
      </c>
      <c r="L2940" s="3">
        <v>1</v>
      </c>
      <c r="M2940" s="191">
        <v>21.1</v>
      </c>
      <c r="N2940" s="191">
        <v>11.7</v>
      </c>
      <c r="O2940" s="191">
        <v>10.6</v>
      </c>
    </row>
    <row r="2941" spans="2:15" ht="17.25" x14ac:dyDescent="0.35">
      <c r="B2941" s="172">
        <f t="shared" si="272"/>
        <v>2933</v>
      </c>
      <c r="C2941" s="173">
        <v>5</v>
      </c>
      <c r="D2941" s="173">
        <v>3</v>
      </c>
      <c r="E2941" s="174">
        <v>5</v>
      </c>
      <c r="F2941" s="3">
        <f t="shared" si="271"/>
        <v>33.799999999999997</v>
      </c>
      <c r="G2941" s="3">
        <f t="shared" si="273"/>
        <v>30.2</v>
      </c>
      <c r="H2941" s="3">
        <f t="shared" si="274"/>
        <v>64.94</v>
      </c>
      <c r="I2941" s="3">
        <f t="shared" si="275"/>
        <v>53.96</v>
      </c>
      <c r="J2941" s="3">
        <f t="shared" si="276"/>
        <v>46.94</v>
      </c>
      <c r="K2941" s="191">
        <v>1</v>
      </c>
      <c r="L2941" s="3">
        <v>-1</v>
      </c>
      <c r="M2941" s="191">
        <v>18.3</v>
      </c>
      <c r="N2941" s="191">
        <v>12.2</v>
      </c>
      <c r="O2941" s="191">
        <v>8.3000000000000007</v>
      </c>
    </row>
    <row r="2942" spans="2:15" ht="17.25" x14ac:dyDescent="0.35">
      <c r="B2942" s="172">
        <f t="shared" si="272"/>
        <v>2934</v>
      </c>
      <c r="C2942" s="173">
        <v>5</v>
      </c>
      <c r="D2942" s="173">
        <v>3</v>
      </c>
      <c r="E2942" s="174">
        <v>6</v>
      </c>
      <c r="F2942" s="3">
        <f t="shared" si="271"/>
        <v>35.6</v>
      </c>
      <c r="G2942" s="3">
        <f t="shared" si="273"/>
        <v>35.6</v>
      </c>
      <c r="H2942" s="3">
        <f t="shared" si="274"/>
        <v>69.98</v>
      </c>
      <c r="I2942" s="3">
        <f t="shared" si="275"/>
        <v>53.96</v>
      </c>
      <c r="J2942" s="3">
        <f t="shared" si="276"/>
        <v>48.019999999999996</v>
      </c>
      <c r="K2942" s="191">
        <v>2</v>
      </c>
      <c r="L2942" s="3">
        <v>2</v>
      </c>
      <c r="M2942" s="191">
        <v>21.1</v>
      </c>
      <c r="N2942" s="191">
        <v>12.2</v>
      </c>
      <c r="O2942" s="191">
        <v>8.9</v>
      </c>
    </row>
    <row r="2943" spans="2:15" ht="17.25" x14ac:dyDescent="0.35">
      <c r="B2943" s="172">
        <f t="shared" si="272"/>
        <v>2935</v>
      </c>
      <c r="C2943" s="173">
        <v>5</v>
      </c>
      <c r="D2943" s="173">
        <v>3</v>
      </c>
      <c r="E2943" s="174">
        <v>7</v>
      </c>
      <c r="F2943" s="3">
        <f t="shared" si="271"/>
        <v>39.200000000000003</v>
      </c>
      <c r="G2943" s="3">
        <f t="shared" si="273"/>
        <v>42.8</v>
      </c>
      <c r="H2943" s="3">
        <f t="shared" si="274"/>
        <v>75.02</v>
      </c>
      <c r="I2943" s="3">
        <f t="shared" si="275"/>
        <v>55.94</v>
      </c>
      <c r="J2943" s="3">
        <f t="shared" si="276"/>
        <v>55.040000000000006</v>
      </c>
      <c r="K2943" s="191">
        <v>4</v>
      </c>
      <c r="L2943" s="3">
        <v>6</v>
      </c>
      <c r="M2943" s="191">
        <v>23.9</v>
      </c>
      <c r="N2943" s="191">
        <v>13.3</v>
      </c>
      <c r="O2943" s="191">
        <v>12.8</v>
      </c>
    </row>
    <row r="2944" spans="2:15" ht="17.25" x14ac:dyDescent="0.35">
      <c r="B2944" s="172">
        <f t="shared" si="272"/>
        <v>2936</v>
      </c>
      <c r="C2944" s="173">
        <v>5</v>
      </c>
      <c r="D2944" s="173">
        <v>3</v>
      </c>
      <c r="E2944" s="174">
        <v>8</v>
      </c>
      <c r="F2944" s="3">
        <f t="shared" si="271"/>
        <v>42.8</v>
      </c>
      <c r="G2944" s="3">
        <f t="shared" si="273"/>
        <v>55.400000000000006</v>
      </c>
      <c r="H2944" s="3">
        <f t="shared" si="274"/>
        <v>80.06</v>
      </c>
      <c r="I2944" s="3">
        <f t="shared" si="275"/>
        <v>55.94</v>
      </c>
      <c r="J2944" s="3">
        <f t="shared" si="276"/>
        <v>55.94</v>
      </c>
      <c r="K2944" s="191">
        <v>6</v>
      </c>
      <c r="L2944" s="3">
        <v>13</v>
      </c>
      <c r="M2944" s="191">
        <v>26.7</v>
      </c>
      <c r="N2944" s="191">
        <v>13.3</v>
      </c>
      <c r="O2944" s="191">
        <v>13.3</v>
      </c>
    </row>
    <row r="2945" spans="2:15" ht="17.25" x14ac:dyDescent="0.35">
      <c r="B2945" s="172">
        <f t="shared" si="272"/>
        <v>2937</v>
      </c>
      <c r="C2945" s="173">
        <v>5</v>
      </c>
      <c r="D2945" s="173">
        <v>3</v>
      </c>
      <c r="E2945" s="174">
        <v>9</v>
      </c>
      <c r="F2945" s="3">
        <f t="shared" si="271"/>
        <v>46.4</v>
      </c>
      <c r="G2945" s="3">
        <f t="shared" si="273"/>
        <v>62.6</v>
      </c>
      <c r="H2945" s="3">
        <f t="shared" si="274"/>
        <v>86</v>
      </c>
      <c r="I2945" s="3">
        <f t="shared" si="275"/>
        <v>51.08</v>
      </c>
      <c r="J2945" s="3">
        <f t="shared" si="276"/>
        <v>59</v>
      </c>
      <c r="K2945" s="191">
        <v>8</v>
      </c>
      <c r="L2945" s="3">
        <v>17</v>
      </c>
      <c r="M2945" s="191">
        <v>30</v>
      </c>
      <c r="N2945" s="191">
        <v>10.6</v>
      </c>
      <c r="O2945" s="191">
        <v>15</v>
      </c>
    </row>
    <row r="2946" spans="2:15" ht="17.25" x14ac:dyDescent="0.35">
      <c r="B2946" s="172">
        <f t="shared" si="272"/>
        <v>2938</v>
      </c>
      <c r="C2946" s="173">
        <v>5</v>
      </c>
      <c r="D2946" s="173">
        <v>3</v>
      </c>
      <c r="E2946" s="174">
        <v>10</v>
      </c>
      <c r="F2946" s="3">
        <f t="shared" si="271"/>
        <v>50</v>
      </c>
      <c r="G2946" s="3">
        <f t="shared" si="273"/>
        <v>64.400000000000006</v>
      </c>
      <c r="H2946" s="3">
        <f t="shared" si="274"/>
        <v>89.960000000000008</v>
      </c>
      <c r="I2946" s="3">
        <f t="shared" si="275"/>
        <v>50</v>
      </c>
      <c r="J2946" s="3">
        <f t="shared" si="276"/>
        <v>60.980000000000004</v>
      </c>
      <c r="K2946" s="191">
        <v>10</v>
      </c>
      <c r="L2946" s="3">
        <v>18</v>
      </c>
      <c r="M2946" s="191">
        <v>32.200000000000003</v>
      </c>
      <c r="N2946" s="191">
        <v>10</v>
      </c>
      <c r="O2946" s="191">
        <v>16.100000000000001</v>
      </c>
    </row>
    <row r="2947" spans="2:15" ht="17.25" x14ac:dyDescent="0.35">
      <c r="B2947" s="172">
        <f t="shared" si="272"/>
        <v>2939</v>
      </c>
      <c r="C2947" s="173">
        <v>5</v>
      </c>
      <c r="D2947" s="173">
        <v>3</v>
      </c>
      <c r="E2947" s="174">
        <v>11</v>
      </c>
      <c r="F2947" s="3">
        <f t="shared" si="271"/>
        <v>53.6</v>
      </c>
      <c r="G2947" s="3">
        <f t="shared" si="273"/>
        <v>66.2</v>
      </c>
      <c r="H2947" s="3">
        <f t="shared" si="274"/>
        <v>89.960000000000008</v>
      </c>
      <c r="I2947" s="3">
        <f t="shared" si="275"/>
        <v>51.980000000000004</v>
      </c>
      <c r="J2947" s="3">
        <f t="shared" si="276"/>
        <v>64.039999999999992</v>
      </c>
      <c r="K2947" s="191">
        <v>12</v>
      </c>
      <c r="L2947" s="3">
        <v>19</v>
      </c>
      <c r="M2947" s="191">
        <v>32.200000000000003</v>
      </c>
      <c r="N2947" s="191">
        <v>11.1</v>
      </c>
      <c r="O2947" s="191">
        <v>17.8</v>
      </c>
    </row>
    <row r="2948" spans="2:15" ht="17.25" x14ac:dyDescent="0.35">
      <c r="B2948" s="172">
        <f t="shared" si="272"/>
        <v>2940</v>
      </c>
      <c r="C2948" s="173">
        <v>5</v>
      </c>
      <c r="D2948" s="173">
        <v>3</v>
      </c>
      <c r="E2948" s="174">
        <v>12</v>
      </c>
      <c r="F2948" s="3">
        <f t="shared" si="271"/>
        <v>55.400000000000006</v>
      </c>
      <c r="G2948" s="3">
        <f t="shared" si="273"/>
        <v>68</v>
      </c>
      <c r="H2948" s="3">
        <f t="shared" si="274"/>
        <v>93.02</v>
      </c>
      <c r="I2948" s="3">
        <f t="shared" si="275"/>
        <v>53.96</v>
      </c>
      <c r="J2948" s="3">
        <f t="shared" si="276"/>
        <v>62.96</v>
      </c>
      <c r="K2948" s="191">
        <v>13</v>
      </c>
      <c r="L2948" s="3">
        <v>20</v>
      </c>
      <c r="M2948" s="191">
        <v>33.9</v>
      </c>
      <c r="N2948" s="191">
        <v>12.2</v>
      </c>
      <c r="O2948" s="191">
        <v>17.2</v>
      </c>
    </row>
    <row r="2949" spans="2:15" ht="17.25" x14ac:dyDescent="0.35">
      <c r="B2949" s="172">
        <f t="shared" si="272"/>
        <v>2941</v>
      </c>
      <c r="C2949" s="173">
        <v>5</v>
      </c>
      <c r="D2949" s="173">
        <v>3</v>
      </c>
      <c r="E2949" s="174">
        <v>13</v>
      </c>
      <c r="F2949" s="3">
        <f t="shared" si="271"/>
        <v>60.8</v>
      </c>
      <c r="G2949" s="3">
        <f t="shared" si="273"/>
        <v>71.599999999999994</v>
      </c>
      <c r="H2949" s="3">
        <f t="shared" si="274"/>
        <v>93.92</v>
      </c>
      <c r="I2949" s="3">
        <f t="shared" si="275"/>
        <v>53.06</v>
      </c>
      <c r="J2949" s="3">
        <f t="shared" si="276"/>
        <v>64.94</v>
      </c>
      <c r="K2949" s="191">
        <v>16</v>
      </c>
      <c r="L2949" s="3">
        <v>22</v>
      </c>
      <c r="M2949" s="191">
        <v>34.4</v>
      </c>
      <c r="N2949" s="191">
        <v>11.7</v>
      </c>
      <c r="O2949" s="191">
        <v>18.3</v>
      </c>
    </row>
    <row r="2950" spans="2:15" ht="17.25" x14ac:dyDescent="0.35">
      <c r="B2950" s="172">
        <f t="shared" si="272"/>
        <v>2942</v>
      </c>
      <c r="C2950" s="173">
        <v>5</v>
      </c>
      <c r="D2950" s="173">
        <v>3</v>
      </c>
      <c r="E2950" s="174">
        <v>14</v>
      </c>
      <c r="F2950" s="3">
        <f t="shared" si="271"/>
        <v>60.8</v>
      </c>
      <c r="G2950" s="3">
        <f t="shared" si="273"/>
        <v>71.599999999999994</v>
      </c>
      <c r="H2950" s="3">
        <f t="shared" si="274"/>
        <v>95</v>
      </c>
      <c r="I2950" s="3">
        <f t="shared" si="275"/>
        <v>55.040000000000006</v>
      </c>
      <c r="J2950" s="3">
        <f t="shared" si="276"/>
        <v>66.02</v>
      </c>
      <c r="K2950" s="191">
        <v>16</v>
      </c>
      <c r="L2950" s="3">
        <v>22</v>
      </c>
      <c r="M2950" s="191">
        <v>35</v>
      </c>
      <c r="N2950" s="191">
        <v>12.8</v>
      </c>
      <c r="O2950" s="191">
        <v>18.899999999999999</v>
      </c>
    </row>
    <row r="2951" spans="2:15" ht="17.25" x14ac:dyDescent="0.35">
      <c r="B2951" s="172">
        <f t="shared" si="272"/>
        <v>2943</v>
      </c>
      <c r="C2951" s="173">
        <v>5</v>
      </c>
      <c r="D2951" s="173">
        <v>3</v>
      </c>
      <c r="E2951" s="174">
        <v>15</v>
      </c>
      <c r="F2951" s="3">
        <f t="shared" si="271"/>
        <v>60.8</v>
      </c>
      <c r="G2951" s="3">
        <f t="shared" si="273"/>
        <v>73.400000000000006</v>
      </c>
      <c r="H2951" s="3">
        <f t="shared" si="274"/>
        <v>95</v>
      </c>
      <c r="I2951" s="3">
        <f t="shared" si="275"/>
        <v>53.96</v>
      </c>
      <c r="J2951" s="3">
        <f t="shared" si="276"/>
        <v>66.02</v>
      </c>
      <c r="K2951" s="191">
        <v>16</v>
      </c>
      <c r="L2951" s="3">
        <v>23</v>
      </c>
      <c r="M2951" s="191">
        <v>35</v>
      </c>
      <c r="N2951" s="191">
        <v>12.2</v>
      </c>
      <c r="O2951" s="191">
        <v>18.899999999999999</v>
      </c>
    </row>
    <row r="2952" spans="2:15" ht="17.25" x14ac:dyDescent="0.35">
      <c r="B2952" s="172">
        <f t="shared" si="272"/>
        <v>2944</v>
      </c>
      <c r="C2952" s="173">
        <v>5</v>
      </c>
      <c r="D2952" s="173">
        <v>3</v>
      </c>
      <c r="E2952" s="174">
        <v>16</v>
      </c>
      <c r="F2952" s="3">
        <f t="shared" si="271"/>
        <v>62.6</v>
      </c>
      <c r="G2952" s="3">
        <f t="shared" si="273"/>
        <v>71.599999999999994</v>
      </c>
      <c r="H2952" s="3">
        <f t="shared" si="274"/>
        <v>96.98</v>
      </c>
      <c r="I2952" s="3">
        <f t="shared" si="275"/>
        <v>55.040000000000006</v>
      </c>
      <c r="J2952" s="3">
        <f t="shared" si="276"/>
        <v>62.96</v>
      </c>
      <c r="K2952" s="191">
        <v>17</v>
      </c>
      <c r="L2952" s="3">
        <v>22</v>
      </c>
      <c r="M2952" s="191">
        <v>36.1</v>
      </c>
      <c r="N2952" s="191">
        <v>12.8</v>
      </c>
      <c r="O2952" s="191">
        <v>17.2</v>
      </c>
    </row>
    <row r="2953" spans="2:15" ht="17.25" x14ac:dyDescent="0.35">
      <c r="B2953" s="172">
        <f t="shared" si="272"/>
        <v>2945</v>
      </c>
      <c r="C2953" s="173">
        <v>5</v>
      </c>
      <c r="D2953" s="173">
        <v>3</v>
      </c>
      <c r="E2953" s="174">
        <v>17</v>
      </c>
      <c r="F2953" s="3">
        <f t="shared" si="271"/>
        <v>62.6</v>
      </c>
      <c r="G2953" s="3">
        <f t="shared" si="273"/>
        <v>71.599999999999994</v>
      </c>
      <c r="H2953" s="3">
        <f t="shared" si="274"/>
        <v>96.08</v>
      </c>
      <c r="I2953" s="3">
        <f t="shared" si="275"/>
        <v>53.06</v>
      </c>
      <c r="J2953" s="3">
        <f t="shared" si="276"/>
        <v>62.96</v>
      </c>
      <c r="K2953" s="191">
        <v>17</v>
      </c>
      <c r="L2953" s="3">
        <v>22</v>
      </c>
      <c r="M2953" s="191">
        <v>35.6</v>
      </c>
      <c r="N2953" s="191">
        <v>11.7</v>
      </c>
      <c r="O2953" s="191">
        <v>17.2</v>
      </c>
    </row>
    <row r="2954" spans="2:15" ht="17.25" x14ac:dyDescent="0.35">
      <c r="B2954" s="172">
        <f t="shared" si="272"/>
        <v>2946</v>
      </c>
      <c r="C2954" s="173">
        <v>5</v>
      </c>
      <c r="D2954" s="173">
        <v>3</v>
      </c>
      <c r="E2954" s="174">
        <v>18</v>
      </c>
      <c r="F2954" s="3">
        <f t="shared" ref="F2954:F3017" si="277">(9/5)*K2954+32</f>
        <v>60.8</v>
      </c>
      <c r="G2954" s="3">
        <f t="shared" si="273"/>
        <v>69.800000000000011</v>
      </c>
      <c r="H2954" s="3">
        <f t="shared" si="274"/>
        <v>93.02</v>
      </c>
      <c r="I2954" s="3">
        <f t="shared" si="275"/>
        <v>48.92</v>
      </c>
      <c r="J2954" s="3">
        <f t="shared" si="276"/>
        <v>60.980000000000004</v>
      </c>
      <c r="K2954" s="191">
        <v>16</v>
      </c>
      <c r="L2954" s="3">
        <v>21</v>
      </c>
      <c r="M2954" s="191">
        <v>33.9</v>
      </c>
      <c r="N2954" s="191">
        <v>9.4</v>
      </c>
      <c r="O2954" s="191">
        <v>16.100000000000001</v>
      </c>
    </row>
    <row r="2955" spans="2:15" ht="17.25" x14ac:dyDescent="0.35">
      <c r="B2955" s="172">
        <f t="shared" ref="B2955:B3018" si="278">B2954+1</f>
        <v>2947</v>
      </c>
      <c r="C2955" s="173">
        <v>5</v>
      </c>
      <c r="D2955" s="173">
        <v>3</v>
      </c>
      <c r="E2955" s="174">
        <v>19</v>
      </c>
      <c r="F2955" s="3">
        <f t="shared" si="277"/>
        <v>53.6</v>
      </c>
      <c r="G2955" s="3">
        <f t="shared" si="273"/>
        <v>64.400000000000006</v>
      </c>
      <c r="H2955" s="3">
        <f t="shared" si="274"/>
        <v>89.960000000000008</v>
      </c>
      <c r="I2955" s="3">
        <f t="shared" si="275"/>
        <v>46.94</v>
      </c>
      <c r="J2955" s="3">
        <f t="shared" si="276"/>
        <v>57.019999999999996</v>
      </c>
      <c r="K2955" s="191">
        <v>12</v>
      </c>
      <c r="L2955" s="3">
        <v>18</v>
      </c>
      <c r="M2955" s="191">
        <v>32.200000000000003</v>
      </c>
      <c r="N2955" s="191">
        <v>8.3000000000000007</v>
      </c>
      <c r="O2955" s="191">
        <v>13.9</v>
      </c>
    </row>
    <row r="2956" spans="2:15" ht="17.25" x14ac:dyDescent="0.35">
      <c r="B2956" s="172">
        <f t="shared" si="278"/>
        <v>2948</v>
      </c>
      <c r="C2956" s="173">
        <v>5</v>
      </c>
      <c r="D2956" s="173">
        <v>3</v>
      </c>
      <c r="E2956" s="174">
        <v>20</v>
      </c>
      <c r="F2956" s="3">
        <f t="shared" si="277"/>
        <v>53.6</v>
      </c>
      <c r="G2956" s="3">
        <f t="shared" si="273"/>
        <v>60.8</v>
      </c>
      <c r="H2956" s="3">
        <f t="shared" si="274"/>
        <v>86</v>
      </c>
      <c r="I2956" s="3">
        <f t="shared" si="275"/>
        <v>44.06</v>
      </c>
      <c r="J2956" s="3">
        <f t="shared" si="276"/>
        <v>55.040000000000006</v>
      </c>
      <c r="K2956" s="191">
        <v>12</v>
      </c>
      <c r="L2956" s="3">
        <v>16</v>
      </c>
      <c r="M2956" s="191">
        <v>30</v>
      </c>
      <c r="N2956" s="191">
        <v>6.7</v>
      </c>
      <c r="O2956" s="191">
        <v>12.8</v>
      </c>
    </row>
    <row r="2957" spans="2:15" ht="17.25" x14ac:dyDescent="0.35">
      <c r="B2957" s="172">
        <f t="shared" si="278"/>
        <v>2949</v>
      </c>
      <c r="C2957" s="173">
        <v>5</v>
      </c>
      <c r="D2957" s="173">
        <v>3</v>
      </c>
      <c r="E2957" s="174">
        <v>21</v>
      </c>
      <c r="F2957" s="3">
        <f t="shared" si="277"/>
        <v>51.8</v>
      </c>
      <c r="G2957" s="3">
        <f t="shared" si="273"/>
        <v>60.8</v>
      </c>
      <c r="H2957" s="3">
        <f t="shared" si="274"/>
        <v>80.960000000000008</v>
      </c>
      <c r="I2957" s="3">
        <f t="shared" si="275"/>
        <v>42.08</v>
      </c>
      <c r="J2957" s="3">
        <f t="shared" si="276"/>
        <v>55.040000000000006</v>
      </c>
      <c r="K2957" s="191">
        <v>11</v>
      </c>
      <c r="L2957" s="3">
        <v>16</v>
      </c>
      <c r="M2957" s="191">
        <v>27.2</v>
      </c>
      <c r="N2957" s="191">
        <v>5.6</v>
      </c>
      <c r="O2957" s="191">
        <v>12.8</v>
      </c>
    </row>
    <row r="2958" spans="2:15" ht="17.25" x14ac:dyDescent="0.35">
      <c r="B2958" s="172">
        <f t="shared" si="278"/>
        <v>2950</v>
      </c>
      <c r="C2958" s="173">
        <v>5</v>
      </c>
      <c r="D2958" s="173">
        <v>3</v>
      </c>
      <c r="E2958" s="174">
        <v>22</v>
      </c>
      <c r="F2958" s="3">
        <f t="shared" si="277"/>
        <v>50</v>
      </c>
      <c r="G2958" s="3">
        <f t="shared" si="273"/>
        <v>57.2</v>
      </c>
      <c r="H2958" s="3">
        <f t="shared" si="274"/>
        <v>77</v>
      </c>
      <c r="I2958" s="3">
        <f t="shared" si="275"/>
        <v>42.08</v>
      </c>
      <c r="J2958" s="3">
        <f t="shared" si="276"/>
        <v>51.08</v>
      </c>
      <c r="K2958" s="191">
        <v>10</v>
      </c>
      <c r="L2958" s="3">
        <v>14</v>
      </c>
      <c r="M2958" s="191">
        <v>25</v>
      </c>
      <c r="N2958" s="191">
        <v>5.6</v>
      </c>
      <c r="O2958" s="191">
        <v>10.6</v>
      </c>
    </row>
    <row r="2959" spans="2:15" ht="17.25" x14ac:dyDescent="0.35">
      <c r="B2959" s="172">
        <f t="shared" si="278"/>
        <v>2951</v>
      </c>
      <c r="C2959" s="173">
        <v>5</v>
      </c>
      <c r="D2959" s="173">
        <v>3</v>
      </c>
      <c r="E2959" s="174">
        <v>23</v>
      </c>
      <c r="F2959" s="3">
        <f t="shared" si="277"/>
        <v>50</v>
      </c>
      <c r="G2959" s="3">
        <f t="shared" si="273"/>
        <v>53.6</v>
      </c>
      <c r="H2959" s="3">
        <f t="shared" si="274"/>
        <v>75.92</v>
      </c>
      <c r="I2959" s="3">
        <f t="shared" si="275"/>
        <v>41</v>
      </c>
      <c r="J2959" s="3">
        <f t="shared" si="276"/>
        <v>48.92</v>
      </c>
      <c r="K2959" s="191">
        <v>10</v>
      </c>
      <c r="L2959" s="3">
        <v>12</v>
      </c>
      <c r="M2959" s="191">
        <v>24.4</v>
      </c>
      <c r="N2959" s="191">
        <v>5</v>
      </c>
      <c r="O2959" s="191">
        <v>9.4</v>
      </c>
    </row>
    <row r="2960" spans="2:15" ht="17.25" x14ac:dyDescent="0.35">
      <c r="B2960" s="172">
        <f t="shared" si="278"/>
        <v>2952</v>
      </c>
      <c r="C2960" s="173">
        <v>5</v>
      </c>
      <c r="D2960" s="173">
        <v>3</v>
      </c>
      <c r="E2960" s="174">
        <v>24</v>
      </c>
      <c r="F2960" s="3">
        <f t="shared" si="277"/>
        <v>48.2</v>
      </c>
      <c r="G2960" s="3">
        <f t="shared" si="273"/>
        <v>51.8</v>
      </c>
      <c r="H2960" s="3">
        <f t="shared" si="274"/>
        <v>75.92</v>
      </c>
      <c r="I2960" s="3">
        <f t="shared" si="275"/>
        <v>39.92</v>
      </c>
      <c r="J2960" s="3">
        <f t="shared" si="276"/>
        <v>46.94</v>
      </c>
      <c r="K2960" s="191">
        <v>9</v>
      </c>
      <c r="L2960" s="3">
        <v>11</v>
      </c>
      <c r="M2960" s="191">
        <v>24.4</v>
      </c>
      <c r="N2960" s="191">
        <v>4.4000000000000004</v>
      </c>
      <c r="O2960" s="191">
        <v>8.3000000000000007</v>
      </c>
    </row>
    <row r="2961" spans="2:15" ht="17.25" x14ac:dyDescent="0.35">
      <c r="B2961" s="172">
        <f t="shared" si="278"/>
        <v>2953</v>
      </c>
      <c r="C2961" s="173">
        <v>5</v>
      </c>
      <c r="D2961" s="173">
        <v>4</v>
      </c>
      <c r="E2961" s="174">
        <v>1</v>
      </c>
      <c r="F2961" s="3">
        <f t="shared" si="277"/>
        <v>46.4</v>
      </c>
      <c r="G2961" s="3">
        <f t="shared" si="273"/>
        <v>53.6</v>
      </c>
      <c r="H2961" s="3">
        <f t="shared" si="274"/>
        <v>73.94</v>
      </c>
      <c r="I2961" s="3">
        <f t="shared" si="275"/>
        <v>39.019999999999996</v>
      </c>
      <c r="J2961" s="3">
        <f t="shared" si="276"/>
        <v>46.04</v>
      </c>
      <c r="K2961" s="191">
        <v>8</v>
      </c>
      <c r="L2961" s="3">
        <v>12</v>
      </c>
      <c r="M2961" s="191">
        <v>23.3</v>
      </c>
      <c r="N2961" s="191">
        <v>3.9</v>
      </c>
      <c r="O2961" s="191">
        <v>7.8</v>
      </c>
    </row>
    <row r="2962" spans="2:15" ht="17.25" x14ac:dyDescent="0.35">
      <c r="B2962" s="172">
        <f t="shared" si="278"/>
        <v>2954</v>
      </c>
      <c r="C2962" s="173">
        <v>5</v>
      </c>
      <c r="D2962" s="173">
        <v>4</v>
      </c>
      <c r="E2962" s="174">
        <v>2</v>
      </c>
      <c r="F2962" s="3">
        <f t="shared" si="277"/>
        <v>44.6</v>
      </c>
      <c r="G2962" s="3">
        <f t="shared" si="273"/>
        <v>42.8</v>
      </c>
      <c r="H2962" s="3">
        <f t="shared" si="274"/>
        <v>73.039999999999992</v>
      </c>
      <c r="I2962" s="3">
        <f t="shared" si="275"/>
        <v>37.94</v>
      </c>
      <c r="J2962" s="3">
        <f t="shared" si="276"/>
        <v>44.96</v>
      </c>
      <c r="K2962" s="191">
        <v>7</v>
      </c>
      <c r="L2962" s="3">
        <v>6</v>
      </c>
      <c r="M2962" s="191">
        <v>22.8</v>
      </c>
      <c r="N2962" s="191">
        <v>3.3</v>
      </c>
      <c r="O2962" s="191">
        <v>7.2</v>
      </c>
    </row>
    <row r="2963" spans="2:15" ht="17.25" x14ac:dyDescent="0.35">
      <c r="B2963" s="172">
        <f t="shared" si="278"/>
        <v>2955</v>
      </c>
      <c r="C2963" s="173">
        <v>5</v>
      </c>
      <c r="D2963" s="173">
        <v>4</v>
      </c>
      <c r="E2963" s="174">
        <v>3</v>
      </c>
      <c r="F2963" s="3">
        <f t="shared" si="277"/>
        <v>44.6</v>
      </c>
      <c r="G2963" s="3">
        <f t="shared" si="273"/>
        <v>41</v>
      </c>
      <c r="H2963" s="3">
        <f t="shared" si="274"/>
        <v>71.06</v>
      </c>
      <c r="I2963" s="3">
        <f t="shared" si="275"/>
        <v>37.94</v>
      </c>
      <c r="J2963" s="3">
        <f t="shared" si="276"/>
        <v>44.96</v>
      </c>
      <c r="K2963" s="191">
        <v>7</v>
      </c>
      <c r="L2963" s="3">
        <v>5</v>
      </c>
      <c r="M2963" s="191">
        <v>21.7</v>
      </c>
      <c r="N2963" s="191">
        <v>3.3</v>
      </c>
      <c r="O2963" s="191">
        <v>7.2</v>
      </c>
    </row>
    <row r="2964" spans="2:15" ht="17.25" x14ac:dyDescent="0.35">
      <c r="B2964" s="172">
        <f t="shared" si="278"/>
        <v>2956</v>
      </c>
      <c r="C2964" s="173">
        <v>5</v>
      </c>
      <c r="D2964" s="173">
        <v>4</v>
      </c>
      <c r="E2964" s="174">
        <v>4</v>
      </c>
      <c r="F2964" s="3">
        <f t="shared" si="277"/>
        <v>42.8</v>
      </c>
      <c r="G2964" s="3">
        <f t="shared" si="273"/>
        <v>39.200000000000003</v>
      </c>
      <c r="H2964" s="3">
        <f t="shared" si="274"/>
        <v>68</v>
      </c>
      <c r="I2964" s="3">
        <f t="shared" si="275"/>
        <v>35.96</v>
      </c>
      <c r="J2964" s="3">
        <f t="shared" si="276"/>
        <v>42.980000000000004</v>
      </c>
      <c r="K2964" s="191">
        <v>6</v>
      </c>
      <c r="L2964" s="3">
        <v>4</v>
      </c>
      <c r="M2964" s="191">
        <v>20</v>
      </c>
      <c r="N2964" s="191">
        <v>2.2000000000000002</v>
      </c>
      <c r="O2964" s="191">
        <v>6.1</v>
      </c>
    </row>
    <row r="2965" spans="2:15" ht="17.25" x14ac:dyDescent="0.35">
      <c r="B2965" s="172">
        <f t="shared" si="278"/>
        <v>2957</v>
      </c>
      <c r="C2965" s="173">
        <v>5</v>
      </c>
      <c r="D2965" s="173">
        <v>4</v>
      </c>
      <c r="E2965" s="174">
        <v>5</v>
      </c>
      <c r="F2965" s="3">
        <f t="shared" si="277"/>
        <v>46.4</v>
      </c>
      <c r="G2965" s="3">
        <f t="shared" si="273"/>
        <v>39.200000000000003</v>
      </c>
      <c r="H2965" s="3">
        <f t="shared" si="274"/>
        <v>69.98</v>
      </c>
      <c r="I2965" s="3">
        <f t="shared" si="275"/>
        <v>37.94</v>
      </c>
      <c r="J2965" s="3">
        <f t="shared" si="276"/>
        <v>42.08</v>
      </c>
      <c r="K2965" s="191">
        <v>8</v>
      </c>
      <c r="L2965" s="3">
        <v>4</v>
      </c>
      <c r="M2965" s="191">
        <v>21.1</v>
      </c>
      <c r="N2965" s="191">
        <v>3.3</v>
      </c>
      <c r="O2965" s="191">
        <v>5.6</v>
      </c>
    </row>
    <row r="2966" spans="2:15" ht="17.25" x14ac:dyDescent="0.35">
      <c r="B2966" s="172">
        <f t="shared" si="278"/>
        <v>2958</v>
      </c>
      <c r="C2966" s="173">
        <v>5</v>
      </c>
      <c r="D2966" s="173">
        <v>4</v>
      </c>
      <c r="E2966" s="174">
        <v>6</v>
      </c>
      <c r="F2966" s="3">
        <f t="shared" si="277"/>
        <v>48.2</v>
      </c>
      <c r="G2966" s="3">
        <f t="shared" si="273"/>
        <v>39.200000000000003</v>
      </c>
      <c r="H2966" s="3">
        <f t="shared" si="274"/>
        <v>69.98</v>
      </c>
      <c r="I2966" s="3">
        <f t="shared" si="275"/>
        <v>39.019999999999996</v>
      </c>
      <c r="J2966" s="3">
        <f t="shared" si="276"/>
        <v>42.08</v>
      </c>
      <c r="K2966" s="191">
        <v>9</v>
      </c>
      <c r="L2966" s="3">
        <v>4</v>
      </c>
      <c r="M2966" s="191">
        <v>21.1</v>
      </c>
      <c r="N2966" s="191">
        <v>3.9</v>
      </c>
      <c r="O2966" s="191">
        <v>5.6</v>
      </c>
    </row>
    <row r="2967" spans="2:15" ht="17.25" x14ac:dyDescent="0.35">
      <c r="B2967" s="172">
        <f t="shared" si="278"/>
        <v>2959</v>
      </c>
      <c r="C2967" s="173">
        <v>5</v>
      </c>
      <c r="D2967" s="173">
        <v>4</v>
      </c>
      <c r="E2967" s="174">
        <v>7</v>
      </c>
      <c r="F2967" s="3">
        <f t="shared" si="277"/>
        <v>57.2</v>
      </c>
      <c r="G2967" s="3">
        <f t="shared" si="273"/>
        <v>41</v>
      </c>
      <c r="H2967" s="3">
        <f t="shared" si="274"/>
        <v>77</v>
      </c>
      <c r="I2967" s="3">
        <f t="shared" si="275"/>
        <v>42.980000000000004</v>
      </c>
      <c r="J2967" s="3">
        <f t="shared" si="276"/>
        <v>44.06</v>
      </c>
      <c r="K2967" s="191">
        <v>14</v>
      </c>
      <c r="L2967" s="3">
        <v>5</v>
      </c>
      <c r="M2967" s="191">
        <v>25</v>
      </c>
      <c r="N2967" s="191">
        <v>6.1</v>
      </c>
      <c r="O2967" s="191">
        <v>6.7</v>
      </c>
    </row>
    <row r="2968" spans="2:15" ht="17.25" x14ac:dyDescent="0.35">
      <c r="B2968" s="172">
        <f t="shared" si="278"/>
        <v>2960</v>
      </c>
      <c r="C2968" s="173">
        <v>5</v>
      </c>
      <c r="D2968" s="173">
        <v>4</v>
      </c>
      <c r="E2968" s="174">
        <v>8</v>
      </c>
      <c r="F2968" s="3">
        <f t="shared" si="277"/>
        <v>62.6</v>
      </c>
      <c r="G2968" s="3">
        <f t="shared" si="273"/>
        <v>44.6</v>
      </c>
      <c r="H2968" s="3">
        <f t="shared" si="274"/>
        <v>82.039999999999992</v>
      </c>
      <c r="I2968" s="3">
        <f t="shared" si="275"/>
        <v>46.04</v>
      </c>
      <c r="J2968" s="3">
        <f t="shared" si="276"/>
        <v>48.92</v>
      </c>
      <c r="K2968" s="191">
        <v>17</v>
      </c>
      <c r="L2968" s="3">
        <v>7</v>
      </c>
      <c r="M2968" s="191">
        <v>27.8</v>
      </c>
      <c r="N2968" s="191">
        <v>7.8</v>
      </c>
      <c r="O2968" s="191">
        <v>9.4</v>
      </c>
    </row>
    <row r="2969" spans="2:15" ht="17.25" x14ac:dyDescent="0.35">
      <c r="B2969" s="172">
        <f t="shared" si="278"/>
        <v>2961</v>
      </c>
      <c r="C2969" s="173">
        <v>5</v>
      </c>
      <c r="D2969" s="173">
        <v>4</v>
      </c>
      <c r="E2969" s="174">
        <v>9</v>
      </c>
      <c r="F2969" s="3">
        <f t="shared" si="277"/>
        <v>69.800000000000011</v>
      </c>
      <c r="G2969" s="3">
        <f t="shared" ref="G2969:G3032" si="279">(9/5)*L2969+32</f>
        <v>48.2</v>
      </c>
      <c r="H2969" s="3">
        <f t="shared" ref="H2969:H3032" si="280">(9/5)*M2969+32</f>
        <v>86</v>
      </c>
      <c r="I2969" s="3">
        <f t="shared" ref="I2969:I3032" si="281">(9/5)*N2969+32</f>
        <v>48.92</v>
      </c>
      <c r="J2969" s="3">
        <f t="shared" ref="J2969:J3032" si="282">(9/5)*O2969+32</f>
        <v>51.08</v>
      </c>
      <c r="K2969" s="191">
        <v>21</v>
      </c>
      <c r="L2969" s="3">
        <v>9</v>
      </c>
      <c r="M2969" s="191">
        <v>30</v>
      </c>
      <c r="N2969" s="191">
        <v>9.4</v>
      </c>
      <c r="O2969" s="191">
        <v>10.6</v>
      </c>
    </row>
    <row r="2970" spans="2:15" ht="17.25" x14ac:dyDescent="0.35">
      <c r="B2970" s="172">
        <f t="shared" si="278"/>
        <v>2962</v>
      </c>
      <c r="C2970" s="173">
        <v>5</v>
      </c>
      <c r="D2970" s="173">
        <v>4</v>
      </c>
      <c r="E2970" s="174">
        <v>10</v>
      </c>
      <c r="F2970" s="3">
        <f t="shared" si="277"/>
        <v>71.599999999999994</v>
      </c>
      <c r="G2970" s="3">
        <f t="shared" si="279"/>
        <v>51.8</v>
      </c>
      <c r="H2970" s="3">
        <f t="shared" si="280"/>
        <v>89.960000000000008</v>
      </c>
      <c r="I2970" s="3">
        <f t="shared" si="281"/>
        <v>48.92</v>
      </c>
      <c r="J2970" s="3">
        <f t="shared" si="282"/>
        <v>53.06</v>
      </c>
      <c r="K2970" s="191">
        <v>22</v>
      </c>
      <c r="L2970" s="3">
        <v>11</v>
      </c>
      <c r="M2970" s="191">
        <v>32.200000000000003</v>
      </c>
      <c r="N2970" s="191">
        <v>9.4</v>
      </c>
      <c r="O2970" s="191">
        <v>11.7</v>
      </c>
    </row>
    <row r="2971" spans="2:15" ht="17.25" x14ac:dyDescent="0.35">
      <c r="B2971" s="172">
        <f t="shared" si="278"/>
        <v>2963</v>
      </c>
      <c r="C2971" s="173">
        <v>5</v>
      </c>
      <c r="D2971" s="173">
        <v>4</v>
      </c>
      <c r="E2971" s="174">
        <v>11</v>
      </c>
      <c r="F2971" s="3">
        <f t="shared" si="277"/>
        <v>75.2</v>
      </c>
      <c r="G2971" s="3">
        <f t="shared" si="279"/>
        <v>57.2</v>
      </c>
      <c r="H2971" s="3">
        <f t="shared" si="280"/>
        <v>93.02</v>
      </c>
      <c r="I2971" s="3">
        <f t="shared" si="281"/>
        <v>48.92</v>
      </c>
      <c r="J2971" s="3">
        <f t="shared" si="282"/>
        <v>55.94</v>
      </c>
      <c r="K2971" s="191">
        <v>24</v>
      </c>
      <c r="L2971" s="3">
        <v>14</v>
      </c>
      <c r="M2971" s="191">
        <v>33.9</v>
      </c>
      <c r="N2971" s="191">
        <v>9.4</v>
      </c>
      <c r="O2971" s="191">
        <v>13.3</v>
      </c>
    </row>
    <row r="2972" spans="2:15" ht="17.25" x14ac:dyDescent="0.35">
      <c r="B2972" s="172">
        <f t="shared" si="278"/>
        <v>2964</v>
      </c>
      <c r="C2972" s="173">
        <v>5</v>
      </c>
      <c r="D2972" s="173">
        <v>4</v>
      </c>
      <c r="E2972" s="174">
        <v>12</v>
      </c>
      <c r="F2972" s="3">
        <f t="shared" si="277"/>
        <v>73.400000000000006</v>
      </c>
      <c r="G2972" s="3">
        <f t="shared" si="279"/>
        <v>62.6</v>
      </c>
      <c r="H2972" s="3">
        <f t="shared" si="280"/>
        <v>93.02</v>
      </c>
      <c r="I2972" s="3">
        <f t="shared" si="281"/>
        <v>53.06</v>
      </c>
      <c r="J2972" s="3">
        <f t="shared" si="282"/>
        <v>51.980000000000004</v>
      </c>
      <c r="K2972" s="191">
        <v>23</v>
      </c>
      <c r="L2972" s="3">
        <v>17</v>
      </c>
      <c r="M2972" s="191">
        <v>33.9</v>
      </c>
      <c r="N2972" s="191">
        <v>11.7</v>
      </c>
      <c r="O2972" s="191">
        <v>11.1</v>
      </c>
    </row>
    <row r="2973" spans="2:15" ht="17.25" x14ac:dyDescent="0.35">
      <c r="B2973" s="172">
        <f t="shared" si="278"/>
        <v>2965</v>
      </c>
      <c r="C2973" s="173">
        <v>5</v>
      </c>
      <c r="D2973" s="173">
        <v>4</v>
      </c>
      <c r="E2973" s="174">
        <v>13</v>
      </c>
      <c r="F2973" s="3">
        <f t="shared" si="277"/>
        <v>73.400000000000006</v>
      </c>
      <c r="G2973" s="3">
        <f t="shared" si="279"/>
        <v>64.400000000000006</v>
      </c>
      <c r="H2973" s="3">
        <f t="shared" si="280"/>
        <v>93.92</v>
      </c>
      <c r="I2973" s="3">
        <f t="shared" si="281"/>
        <v>55.040000000000006</v>
      </c>
      <c r="J2973" s="3">
        <f t="shared" si="282"/>
        <v>53.96</v>
      </c>
      <c r="K2973" s="191">
        <v>23</v>
      </c>
      <c r="L2973" s="3">
        <v>18</v>
      </c>
      <c r="M2973" s="191">
        <v>34.4</v>
      </c>
      <c r="N2973" s="191">
        <v>12.8</v>
      </c>
      <c r="O2973" s="191">
        <v>12.2</v>
      </c>
    </row>
    <row r="2974" spans="2:15" ht="17.25" x14ac:dyDescent="0.35">
      <c r="B2974" s="172">
        <f t="shared" si="278"/>
        <v>2966</v>
      </c>
      <c r="C2974" s="173">
        <v>5</v>
      </c>
      <c r="D2974" s="173">
        <v>4</v>
      </c>
      <c r="E2974" s="174">
        <v>14</v>
      </c>
      <c r="F2974" s="3">
        <f t="shared" si="277"/>
        <v>75.2</v>
      </c>
      <c r="G2974" s="3">
        <f t="shared" si="279"/>
        <v>69.800000000000011</v>
      </c>
      <c r="H2974" s="3">
        <f t="shared" si="280"/>
        <v>95</v>
      </c>
      <c r="I2974" s="3">
        <f t="shared" si="281"/>
        <v>55.94</v>
      </c>
      <c r="J2974" s="3">
        <f t="shared" si="282"/>
        <v>53.06</v>
      </c>
      <c r="K2974" s="191">
        <v>24</v>
      </c>
      <c r="L2974" s="3">
        <v>21</v>
      </c>
      <c r="M2974" s="191">
        <v>35</v>
      </c>
      <c r="N2974" s="191">
        <v>13.3</v>
      </c>
      <c r="O2974" s="191">
        <v>11.7</v>
      </c>
    </row>
    <row r="2975" spans="2:15" ht="17.25" x14ac:dyDescent="0.35">
      <c r="B2975" s="172">
        <f t="shared" si="278"/>
        <v>2967</v>
      </c>
      <c r="C2975" s="173">
        <v>5</v>
      </c>
      <c r="D2975" s="173">
        <v>4</v>
      </c>
      <c r="E2975" s="174">
        <v>15</v>
      </c>
      <c r="F2975" s="3">
        <f t="shared" si="277"/>
        <v>77</v>
      </c>
      <c r="G2975" s="3">
        <f t="shared" si="279"/>
        <v>71.599999999999994</v>
      </c>
      <c r="H2975" s="3">
        <f t="shared" si="280"/>
        <v>95</v>
      </c>
      <c r="I2975" s="3">
        <f t="shared" si="281"/>
        <v>55.94</v>
      </c>
      <c r="J2975" s="3">
        <f t="shared" si="282"/>
        <v>53.96</v>
      </c>
      <c r="K2975" s="191">
        <v>25</v>
      </c>
      <c r="L2975" s="3">
        <v>22</v>
      </c>
      <c r="M2975" s="191">
        <v>35</v>
      </c>
      <c r="N2975" s="191">
        <v>13.3</v>
      </c>
      <c r="O2975" s="191">
        <v>12.2</v>
      </c>
    </row>
    <row r="2976" spans="2:15" ht="17.25" x14ac:dyDescent="0.35">
      <c r="B2976" s="172">
        <f t="shared" si="278"/>
        <v>2968</v>
      </c>
      <c r="C2976" s="173">
        <v>5</v>
      </c>
      <c r="D2976" s="173">
        <v>4</v>
      </c>
      <c r="E2976" s="174">
        <v>16</v>
      </c>
      <c r="F2976" s="3">
        <f t="shared" si="277"/>
        <v>75.2</v>
      </c>
      <c r="G2976" s="3">
        <f t="shared" si="279"/>
        <v>73.400000000000006</v>
      </c>
      <c r="H2976" s="3">
        <f t="shared" si="280"/>
        <v>96.98</v>
      </c>
      <c r="I2976" s="3">
        <f t="shared" si="281"/>
        <v>55.94</v>
      </c>
      <c r="J2976" s="3">
        <f t="shared" si="282"/>
        <v>53.96</v>
      </c>
      <c r="K2976" s="191">
        <v>24</v>
      </c>
      <c r="L2976" s="3">
        <v>23</v>
      </c>
      <c r="M2976" s="191">
        <v>36.1</v>
      </c>
      <c r="N2976" s="191">
        <v>13.3</v>
      </c>
      <c r="O2976" s="191">
        <v>12.2</v>
      </c>
    </row>
    <row r="2977" spans="2:15" ht="17.25" x14ac:dyDescent="0.35">
      <c r="B2977" s="172">
        <f t="shared" si="278"/>
        <v>2969</v>
      </c>
      <c r="C2977" s="173">
        <v>5</v>
      </c>
      <c r="D2977" s="173">
        <v>4</v>
      </c>
      <c r="E2977" s="174">
        <v>17</v>
      </c>
      <c r="F2977" s="3">
        <f t="shared" si="277"/>
        <v>71.599999999999994</v>
      </c>
      <c r="G2977" s="3">
        <f t="shared" si="279"/>
        <v>68</v>
      </c>
      <c r="H2977" s="3">
        <f t="shared" si="280"/>
        <v>95</v>
      </c>
      <c r="I2977" s="3">
        <f t="shared" si="281"/>
        <v>53.96</v>
      </c>
      <c r="J2977" s="3">
        <f t="shared" si="282"/>
        <v>53.06</v>
      </c>
      <c r="K2977" s="191">
        <v>22</v>
      </c>
      <c r="L2977" s="3">
        <v>20</v>
      </c>
      <c r="M2977" s="191">
        <v>35</v>
      </c>
      <c r="N2977" s="191">
        <v>12.2</v>
      </c>
      <c r="O2977" s="191">
        <v>11.7</v>
      </c>
    </row>
    <row r="2978" spans="2:15" ht="17.25" x14ac:dyDescent="0.35">
      <c r="B2978" s="172">
        <f t="shared" si="278"/>
        <v>2970</v>
      </c>
      <c r="C2978" s="173">
        <v>5</v>
      </c>
      <c r="D2978" s="173">
        <v>4</v>
      </c>
      <c r="E2978" s="174">
        <v>18</v>
      </c>
      <c r="F2978" s="3">
        <f t="shared" si="277"/>
        <v>71.599999999999994</v>
      </c>
      <c r="G2978" s="3">
        <f t="shared" si="279"/>
        <v>64.400000000000006</v>
      </c>
      <c r="H2978" s="3">
        <f t="shared" si="280"/>
        <v>93.92</v>
      </c>
      <c r="I2978" s="3">
        <f t="shared" si="281"/>
        <v>50</v>
      </c>
      <c r="J2978" s="3">
        <f t="shared" si="282"/>
        <v>51.980000000000004</v>
      </c>
      <c r="K2978" s="191">
        <v>22</v>
      </c>
      <c r="L2978" s="3">
        <v>18</v>
      </c>
      <c r="M2978" s="191">
        <v>34.4</v>
      </c>
      <c r="N2978" s="191">
        <v>10</v>
      </c>
      <c r="O2978" s="191">
        <v>11.1</v>
      </c>
    </row>
    <row r="2979" spans="2:15" ht="17.25" x14ac:dyDescent="0.35">
      <c r="B2979" s="172">
        <f t="shared" si="278"/>
        <v>2971</v>
      </c>
      <c r="C2979" s="173">
        <v>5</v>
      </c>
      <c r="D2979" s="173">
        <v>4</v>
      </c>
      <c r="E2979" s="174">
        <v>19</v>
      </c>
      <c r="F2979" s="3">
        <f t="shared" si="277"/>
        <v>64.400000000000006</v>
      </c>
      <c r="G2979" s="3">
        <f t="shared" si="279"/>
        <v>62.6</v>
      </c>
      <c r="H2979" s="3">
        <f t="shared" si="280"/>
        <v>89.06</v>
      </c>
      <c r="I2979" s="3">
        <f t="shared" si="281"/>
        <v>46.94</v>
      </c>
      <c r="J2979" s="3">
        <f t="shared" si="282"/>
        <v>50</v>
      </c>
      <c r="K2979" s="191">
        <v>18</v>
      </c>
      <c r="L2979" s="3">
        <v>17</v>
      </c>
      <c r="M2979" s="191">
        <v>31.7</v>
      </c>
      <c r="N2979" s="191">
        <v>8.3000000000000007</v>
      </c>
      <c r="O2979" s="191">
        <v>10</v>
      </c>
    </row>
    <row r="2980" spans="2:15" ht="17.25" x14ac:dyDescent="0.35">
      <c r="B2980" s="172">
        <f t="shared" si="278"/>
        <v>2972</v>
      </c>
      <c r="C2980" s="173">
        <v>5</v>
      </c>
      <c r="D2980" s="173">
        <v>4</v>
      </c>
      <c r="E2980" s="174">
        <v>20</v>
      </c>
      <c r="F2980" s="3">
        <f t="shared" si="277"/>
        <v>60.8</v>
      </c>
      <c r="G2980" s="3">
        <f t="shared" si="279"/>
        <v>60.8</v>
      </c>
      <c r="H2980" s="3">
        <f t="shared" si="280"/>
        <v>84.92</v>
      </c>
      <c r="I2980" s="3">
        <f t="shared" si="281"/>
        <v>46.04</v>
      </c>
      <c r="J2980" s="3">
        <f t="shared" si="282"/>
        <v>48.92</v>
      </c>
      <c r="K2980" s="191">
        <v>16</v>
      </c>
      <c r="L2980" s="3">
        <v>16</v>
      </c>
      <c r="M2980" s="191">
        <v>29.4</v>
      </c>
      <c r="N2980" s="191">
        <v>7.8</v>
      </c>
      <c r="O2980" s="191">
        <v>9.4</v>
      </c>
    </row>
    <row r="2981" spans="2:15" ht="17.25" x14ac:dyDescent="0.35">
      <c r="B2981" s="172">
        <f t="shared" si="278"/>
        <v>2973</v>
      </c>
      <c r="C2981" s="173">
        <v>5</v>
      </c>
      <c r="D2981" s="173">
        <v>4</v>
      </c>
      <c r="E2981" s="174">
        <v>21</v>
      </c>
      <c r="F2981" s="3">
        <f t="shared" si="277"/>
        <v>64.400000000000006</v>
      </c>
      <c r="G2981" s="3">
        <f t="shared" si="279"/>
        <v>57.2</v>
      </c>
      <c r="H2981" s="3">
        <f t="shared" si="280"/>
        <v>82.039999999999992</v>
      </c>
      <c r="I2981" s="3">
        <f t="shared" si="281"/>
        <v>44.06</v>
      </c>
      <c r="J2981" s="3">
        <f t="shared" si="282"/>
        <v>48.92</v>
      </c>
      <c r="K2981" s="191">
        <v>18</v>
      </c>
      <c r="L2981" s="3">
        <v>14</v>
      </c>
      <c r="M2981" s="191">
        <v>27.8</v>
      </c>
      <c r="N2981" s="191">
        <v>6.7</v>
      </c>
      <c r="O2981" s="191">
        <v>9.4</v>
      </c>
    </row>
    <row r="2982" spans="2:15" ht="17.25" x14ac:dyDescent="0.35">
      <c r="B2982" s="172">
        <f t="shared" si="278"/>
        <v>2974</v>
      </c>
      <c r="C2982" s="173">
        <v>5</v>
      </c>
      <c r="D2982" s="173">
        <v>4</v>
      </c>
      <c r="E2982" s="174">
        <v>22</v>
      </c>
      <c r="F2982" s="3">
        <f t="shared" si="277"/>
        <v>62.6</v>
      </c>
      <c r="G2982" s="3">
        <f t="shared" si="279"/>
        <v>55.400000000000006</v>
      </c>
      <c r="H2982" s="3">
        <f t="shared" si="280"/>
        <v>80.960000000000008</v>
      </c>
      <c r="I2982" s="3">
        <f t="shared" si="281"/>
        <v>42.980000000000004</v>
      </c>
      <c r="J2982" s="3">
        <f t="shared" si="282"/>
        <v>48.92</v>
      </c>
      <c r="K2982" s="191">
        <v>17</v>
      </c>
      <c r="L2982" s="3">
        <v>13</v>
      </c>
      <c r="M2982" s="191">
        <v>27.2</v>
      </c>
      <c r="N2982" s="191">
        <v>6.1</v>
      </c>
      <c r="O2982" s="191">
        <v>9.4</v>
      </c>
    </row>
    <row r="2983" spans="2:15" ht="17.25" x14ac:dyDescent="0.35">
      <c r="B2983" s="172">
        <f t="shared" si="278"/>
        <v>2975</v>
      </c>
      <c r="C2983" s="173">
        <v>5</v>
      </c>
      <c r="D2983" s="173">
        <v>4</v>
      </c>
      <c r="E2983" s="174">
        <v>23</v>
      </c>
      <c r="F2983" s="3">
        <f t="shared" si="277"/>
        <v>57.2</v>
      </c>
      <c r="G2983" s="3">
        <f t="shared" si="279"/>
        <v>55.400000000000006</v>
      </c>
      <c r="H2983" s="3">
        <f t="shared" si="280"/>
        <v>80.06</v>
      </c>
      <c r="I2983" s="3">
        <f t="shared" si="281"/>
        <v>37.94</v>
      </c>
      <c r="J2983" s="3">
        <f t="shared" si="282"/>
        <v>48.019999999999996</v>
      </c>
      <c r="K2983" s="191">
        <v>14</v>
      </c>
      <c r="L2983" s="3">
        <v>13</v>
      </c>
      <c r="M2983" s="191">
        <v>26.7</v>
      </c>
      <c r="N2983" s="191">
        <v>3.3</v>
      </c>
      <c r="O2983" s="191">
        <v>8.9</v>
      </c>
    </row>
    <row r="2984" spans="2:15" ht="17.25" x14ac:dyDescent="0.35">
      <c r="B2984" s="172">
        <f t="shared" si="278"/>
        <v>2976</v>
      </c>
      <c r="C2984" s="173">
        <v>5</v>
      </c>
      <c r="D2984" s="173">
        <v>4</v>
      </c>
      <c r="E2984" s="174">
        <v>24</v>
      </c>
      <c r="F2984" s="3">
        <f t="shared" si="277"/>
        <v>59</v>
      </c>
      <c r="G2984" s="3">
        <f t="shared" si="279"/>
        <v>53.6</v>
      </c>
      <c r="H2984" s="3">
        <f t="shared" si="280"/>
        <v>78.080000000000013</v>
      </c>
      <c r="I2984" s="3">
        <f t="shared" si="281"/>
        <v>37.04</v>
      </c>
      <c r="J2984" s="3">
        <f t="shared" si="282"/>
        <v>46.94</v>
      </c>
      <c r="K2984" s="191">
        <v>15</v>
      </c>
      <c r="L2984" s="3">
        <v>12</v>
      </c>
      <c r="M2984" s="191">
        <v>25.6</v>
      </c>
      <c r="N2984" s="191">
        <v>2.8</v>
      </c>
      <c r="O2984" s="191">
        <v>8.3000000000000007</v>
      </c>
    </row>
    <row r="2985" spans="2:15" ht="17.25" x14ac:dyDescent="0.35">
      <c r="B2985" s="172">
        <f t="shared" si="278"/>
        <v>2977</v>
      </c>
      <c r="C2985" s="173">
        <v>5</v>
      </c>
      <c r="D2985" s="173">
        <v>5</v>
      </c>
      <c r="E2985" s="174">
        <v>1</v>
      </c>
      <c r="F2985" s="3">
        <f t="shared" si="277"/>
        <v>57.2</v>
      </c>
      <c r="G2985" s="3">
        <f t="shared" si="279"/>
        <v>48.2</v>
      </c>
      <c r="H2985" s="3">
        <f t="shared" si="280"/>
        <v>75.02</v>
      </c>
      <c r="I2985" s="3">
        <f t="shared" si="281"/>
        <v>33.979999999999997</v>
      </c>
      <c r="J2985" s="3">
        <f t="shared" si="282"/>
        <v>46.04</v>
      </c>
      <c r="K2985" s="191">
        <v>14</v>
      </c>
      <c r="L2985" s="3">
        <v>9</v>
      </c>
      <c r="M2985" s="191">
        <v>23.9</v>
      </c>
      <c r="N2985" s="191">
        <v>1.1000000000000001</v>
      </c>
      <c r="O2985" s="191">
        <v>7.8</v>
      </c>
    </row>
    <row r="2986" spans="2:15" ht="17.25" x14ac:dyDescent="0.35">
      <c r="B2986" s="172">
        <f t="shared" si="278"/>
        <v>2978</v>
      </c>
      <c r="C2986" s="173">
        <v>5</v>
      </c>
      <c r="D2986" s="173">
        <v>5</v>
      </c>
      <c r="E2986" s="174">
        <v>2</v>
      </c>
      <c r="F2986" s="3">
        <f t="shared" si="277"/>
        <v>46.4</v>
      </c>
      <c r="G2986" s="3">
        <f t="shared" si="279"/>
        <v>48.2</v>
      </c>
      <c r="H2986" s="3">
        <f t="shared" si="280"/>
        <v>71.960000000000008</v>
      </c>
      <c r="I2986" s="3">
        <f t="shared" si="281"/>
        <v>33.08</v>
      </c>
      <c r="J2986" s="3">
        <f t="shared" si="282"/>
        <v>44.06</v>
      </c>
      <c r="K2986" s="191">
        <v>8</v>
      </c>
      <c r="L2986" s="3">
        <v>9</v>
      </c>
      <c r="M2986" s="191">
        <v>22.2</v>
      </c>
      <c r="N2986" s="191">
        <v>0.6</v>
      </c>
      <c r="O2986" s="191">
        <v>6.7</v>
      </c>
    </row>
    <row r="2987" spans="2:15" ht="17.25" x14ac:dyDescent="0.35">
      <c r="B2987" s="172">
        <f t="shared" si="278"/>
        <v>2979</v>
      </c>
      <c r="C2987" s="173">
        <v>5</v>
      </c>
      <c r="D2987" s="173">
        <v>5</v>
      </c>
      <c r="E2987" s="174">
        <v>3</v>
      </c>
      <c r="F2987" s="3">
        <f t="shared" si="277"/>
        <v>44.6</v>
      </c>
      <c r="G2987" s="3">
        <f t="shared" si="279"/>
        <v>50</v>
      </c>
      <c r="H2987" s="3">
        <f t="shared" si="280"/>
        <v>73.039999999999992</v>
      </c>
      <c r="I2987" s="3">
        <f t="shared" si="281"/>
        <v>32</v>
      </c>
      <c r="J2987" s="3">
        <f t="shared" si="282"/>
        <v>42.980000000000004</v>
      </c>
      <c r="K2987" s="191">
        <v>7</v>
      </c>
      <c r="L2987" s="3">
        <v>10</v>
      </c>
      <c r="M2987" s="191">
        <v>22.8</v>
      </c>
      <c r="N2987" s="191">
        <v>0</v>
      </c>
      <c r="O2987" s="191">
        <v>6.1</v>
      </c>
    </row>
    <row r="2988" spans="2:15" ht="17.25" x14ac:dyDescent="0.35">
      <c r="B2988" s="172">
        <f t="shared" si="278"/>
        <v>2980</v>
      </c>
      <c r="C2988" s="173">
        <v>5</v>
      </c>
      <c r="D2988" s="173">
        <v>5</v>
      </c>
      <c r="E2988" s="174">
        <v>4</v>
      </c>
      <c r="F2988" s="3">
        <f t="shared" si="277"/>
        <v>41</v>
      </c>
      <c r="G2988" s="3">
        <f t="shared" si="279"/>
        <v>42.8</v>
      </c>
      <c r="H2988" s="3">
        <f t="shared" si="280"/>
        <v>69.98</v>
      </c>
      <c r="I2988" s="3">
        <f t="shared" si="281"/>
        <v>30.92</v>
      </c>
      <c r="J2988" s="3">
        <f t="shared" si="282"/>
        <v>42.08</v>
      </c>
      <c r="K2988" s="191">
        <v>5</v>
      </c>
      <c r="L2988" s="3">
        <v>6</v>
      </c>
      <c r="M2988" s="191">
        <v>21.1</v>
      </c>
      <c r="N2988" s="191">
        <v>-0.6</v>
      </c>
      <c r="O2988" s="191">
        <v>5.6</v>
      </c>
    </row>
    <row r="2989" spans="2:15" ht="17.25" x14ac:dyDescent="0.35">
      <c r="B2989" s="172">
        <f t="shared" si="278"/>
        <v>2981</v>
      </c>
      <c r="C2989" s="173">
        <v>5</v>
      </c>
      <c r="D2989" s="173">
        <v>5</v>
      </c>
      <c r="E2989" s="174">
        <v>5</v>
      </c>
      <c r="F2989" s="3">
        <f t="shared" si="277"/>
        <v>42.8</v>
      </c>
      <c r="G2989" s="3">
        <f t="shared" si="279"/>
        <v>39.200000000000003</v>
      </c>
      <c r="H2989" s="3">
        <f t="shared" si="280"/>
        <v>73.039999999999992</v>
      </c>
      <c r="I2989" s="3">
        <f t="shared" si="281"/>
        <v>33.979999999999997</v>
      </c>
      <c r="J2989" s="3">
        <f t="shared" si="282"/>
        <v>42.08</v>
      </c>
      <c r="K2989" s="191">
        <v>6</v>
      </c>
      <c r="L2989" s="3">
        <v>4</v>
      </c>
      <c r="M2989" s="191">
        <v>22.8</v>
      </c>
      <c r="N2989" s="191">
        <v>1.1000000000000001</v>
      </c>
      <c r="O2989" s="191">
        <v>5.6</v>
      </c>
    </row>
    <row r="2990" spans="2:15" ht="17.25" x14ac:dyDescent="0.35">
      <c r="B2990" s="172">
        <f t="shared" si="278"/>
        <v>2982</v>
      </c>
      <c r="C2990" s="173">
        <v>5</v>
      </c>
      <c r="D2990" s="173">
        <v>5</v>
      </c>
      <c r="E2990" s="174">
        <v>6</v>
      </c>
      <c r="F2990" s="3">
        <f t="shared" si="277"/>
        <v>42.8</v>
      </c>
      <c r="G2990" s="3">
        <f t="shared" si="279"/>
        <v>42.8</v>
      </c>
      <c r="H2990" s="3">
        <f t="shared" si="280"/>
        <v>75.92</v>
      </c>
      <c r="I2990" s="3">
        <f t="shared" si="281"/>
        <v>33.979999999999997</v>
      </c>
      <c r="J2990" s="3">
        <f t="shared" si="282"/>
        <v>42.980000000000004</v>
      </c>
      <c r="K2990" s="191">
        <v>6</v>
      </c>
      <c r="L2990" s="3">
        <v>6</v>
      </c>
      <c r="M2990" s="191">
        <v>24.4</v>
      </c>
      <c r="N2990" s="191">
        <v>1.1000000000000001</v>
      </c>
      <c r="O2990" s="191">
        <v>6.1</v>
      </c>
    </row>
    <row r="2991" spans="2:15" ht="17.25" x14ac:dyDescent="0.35">
      <c r="B2991" s="172">
        <f t="shared" si="278"/>
        <v>2983</v>
      </c>
      <c r="C2991" s="173">
        <v>5</v>
      </c>
      <c r="D2991" s="173">
        <v>5</v>
      </c>
      <c r="E2991" s="174">
        <v>7</v>
      </c>
      <c r="F2991" s="3">
        <f t="shared" si="277"/>
        <v>50</v>
      </c>
      <c r="G2991" s="3">
        <f t="shared" si="279"/>
        <v>48.2</v>
      </c>
      <c r="H2991" s="3">
        <f t="shared" si="280"/>
        <v>80.06</v>
      </c>
      <c r="I2991" s="3">
        <f t="shared" si="281"/>
        <v>37.04</v>
      </c>
      <c r="J2991" s="3">
        <f t="shared" si="282"/>
        <v>44.06</v>
      </c>
      <c r="K2991" s="191">
        <v>10</v>
      </c>
      <c r="L2991" s="3">
        <v>9</v>
      </c>
      <c r="M2991" s="191">
        <v>26.7</v>
      </c>
      <c r="N2991" s="191">
        <v>2.8</v>
      </c>
      <c r="O2991" s="191">
        <v>6.7</v>
      </c>
    </row>
    <row r="2992" spans="2:15" ht="17.25" x14ac:dyDescent="0.35">
      <c r="B2992" s="172">
        <f t="shared" si="278"/>
        <v>2984</v>
      </c>
      <c r="C2992" s="173">
        <v>5</v>
      </c>
      <c r="D2992" s="173">
        <v>5</v>
      </c>
      <c r="E2992" s="174">
        <v>8</v>
      </c>
      <c r="F2992" s="3">
        <f t="shared" si="277"/>
        <v>55.400000000000006</v>
      </c>
      <c r="G2992" s="3">
        <f t="shared" si="279"/>
        <v>53.6</v>
      </c>
      <c r="H2992" s="3">
        <f t="shared" si="280"/>
        <v>82.94</v>
      </c>
      <c r="I2992" s="3">
        <f t="shared" si="281"/>
        <v>39.019999999999996</v>
      </c>
      <c r="J2992" s="3">
        <f t="shared" si="282"/>
        <v>46.04</v>
      </c>
      <c r="K2992" s="191">
        <v>13</v>
      </c>
      <c r="L2992" s="3">
        <v>12</v>
      </c>
      <c r="M2992" s="191">
        <v>28.3</v>
      </c>
      <c r="N2992" s="191">
        <v>3.9</v>
      </c>
      <c r="O2992" s="191">
        <v>7.8</v>
      </c>
    </row>
    <row r="2993" spans="2:15" ht="17.25" x14ac:dyDescent="0.35">
      <c r="B2993" s="172">
        <f t="shared" si="278"/>
        <v>2985</v>
      </c>
      <c r="C2993" s="173">
        <v>5</v>
      </c>
      <c r="D2993" s="173">
        <v>5</v>
      </c>
      <c r="E2993" s="174">
        <v>9</v>
      </c>
      <c r="F2993" s="3">
        <f t="shared" si="277"/>
        <v>59</v>
      </c>
      <c r="G2993" s="3">
        <f t="shared" si="279"/>
        <v>60.8</v>
      </c>
      <c r="H2993" s="3">
        <f t="shared" si="280"/>
        <v>87.080000000000013</v>
      </c>
      <c r="I2993" s="3">
        <f t="shared" si="281"/>
        <v>44.96</v>
      </c>
      <c r="J2993" s="3">
        <f t="shared" si="282"/>
        <v>48.92</v>
      </c>
      <c r="K2993" s="191">
        <v>15</v>
      </c>
      <c r="L2993" s="3">
        <v>16</v>
      </c>
      <c r="M2993" s="191">
        <v>30.6</v>
      </c>
      <c r="N2993" s="191">
        <v>7.2</v>
      </c>
      <c r="O2993" s="191">
        <v>9.4</v>
      </c>
    </row>
    <row r="2994" spans="2:15" ht="17.25" x14ac:dyDescent="0.35">
      <c r="B2994" s="172">
        <f t="shared" si="278"/>
        <v>2986</v>
      </c>
      <c r="C2994" s="173">
        <v>5</v>
      </c>
      <c r="D2994" s="173">
        <v>5</v>
      </c>
      <c r="E2994" s="174">
        <v>10</v>
      </c>
      <c r="F2994" s="3">
        <f t="shared" si="277"/>
        <v>62.6</v>
      </c>
      <c r="G2994" s="3">
        <f t="shared" si="279"/>
        <v>68</v>
      </c>
      <c r="H2994" s="3">
        <f t="shared" si="280"/>
        <v>93.02</v>
      </c>
      <c r="I2994" s="3">
        <f t="shared" si="281"/>
        <v>46.94</v>
      </c>
      <c r="J2994" s="3">
        <f t="shared" si="282"/>
        <v>50</v>
      </c>
      <c r="K2994" s="191">
        <v>17</v>
      </c>
      <c r="L2994" s="3">
        <v>20</v>
      </c>
      <c r="M2994" s="191">
        <v>33.9</v>
      </c>
      <c r="N2994" s="191">
        <v>8.3000000000000007</v>
      </c>
      <c r="O2994" s="191">
        <v>10</v>
      </c>
    </row>
    <row r="2995" spans="2:15" ht="17.25" x14ac:dyDescent="0.35">
      <c r="B2995" s="172">
        <f t="shared" si="278"/>
        <v>2987</v>
      </c>
      <c r="C2995" s="173">
        <v>5</v>
      </c>
      <c r="D2995" s="173">
        <v>5</v>
      </c>
      <c r="E2995" s="174">
        <v>11</v>
      </c>
      <c r="F2995" s="3">
        <f t="shared" si="277"/>
        <v>66.2</v>
      </c>
      <c r="G2995" s="3">
        <f t="shared" si="279"/>
        <v>75.2</v>
      </c>
      <c r="H2995" s="3">
        <f t="shared" si="280"/>
        <v>93.02</v>
      </c>
      <c r="I2995" s="3">
        <f t="shared" si="281"/>
        <v>48.019999999999996</v>
      </c>
      <c r="J2995" s="3">
        <f t="shared" si="282"/>
        <v>51.980000000000004</v>
      </c>
      <c r="K2995" s="191">
        <v>19</v>
      </c>
      <c r="L2995" s="3">
        <v>24</v>
      </c>
      <c r="M2995" s="191">
        <v>33.9</v>
      </c>
      <c r="N2995" s="191">
        <v>8.9</v>
      </c>
      <c r="O2995" s="191">
        <v>11.1</v>
      </c>
    </row>
    <row r="2996" spans="2:15" ht="17.25" x14ac:dyDescent="0.35">
      <c r="B2996" s="172">
        <f t="shared" si="278"/>
        <v>2988</v>
      </c>
      <c r="C2996" s="173">
        <v>5</v>
      </c>
      <c r="D2996" s="173">
        <v>5</v>
      </c>
      <c r="E2996" s="174">
        <v>12</v>
      </c>
      <c r="F2996" s="3">
        <f t="shared" si="277"/>
        <v>69.800000000000011</v>
      </c>
      <c r="G2996" s="3">
        <f t="shared" si="279"/>
        <v>78.800000000000011</v>
      </c>
      <c r="H2996" s="3">
        <f t="shared" si="280"/>
        <v>93.02</v>
      </c>
      <c r="I2996" s="3">
        <f t="shared" si="281"/>
        <v>53.96</v>
      </c>
      <c r="J2996" s="3">
        <f t="shared" si="282"/>
        <v>53.06</v>
      </c>
      <c r="K2996" s="191">
        <v>21</v>
      </c>
      <c r="L2996" s="3">
        <v>26</v>
      </c>
      <c r="M2996" s="191">
        <v>33.9</v>
      </c>
      <c r="N2996" s="191">
        <v>12.2</v>
      </c>
      <c r="O2996" s="191">
        <v>11.7</v>
      </c>
    </row>
    <row r="2997" spans="2:15" ht="17.25" x14ac:dyDescent="0.35">
      <c r="B2997" s="172">
        <f t="shared" si="278"/>
        <v>2989</v>
      </c>
      <c r="C2997" s="173">
        <v>5</v>
      </c>
      <c r="D2997" s="173">
        <v>5</v>
      </c>
      <c r="E2997" s="174">
        <v>13</v>
      </c>
      <c r="F2997" s="3">
        <f t="shared" si="277"/>
        <v>71.599999999999994</v>
      </c>
      <c r="G2997" s="3">
        <f t="shared" si="279"/>
        <v>77</v>
      </c>
      <c r="H2997" s="3">
        <f t="shared" si="280"/>
        <v>95</v>
      </c>
      <c r="I2997" s="3">
        <f t="shared" si="281"/>
        <v>53.96</v>
      </c>
      <c r="J2997" s="3">
        <f t="shared" si="282"/>
        <v>55.040000000000006</v>
      </c>
      <c r="K2997" s="191">
        <v>22</v>
      </c>
      <c r="L2997" s="3">
        <v>25</v>
      </c>
      <c r="M2997" s="191">
        <v>35</v>
      </c>
      <c r="N2997" s="191">
        <v>12.2</v>
      </c>
      <c r="O2997" s="191">
        <v>12.8</v>
      </c>
    </row>
    <row r="2998" spans="2:15" ht="17.25" x14ac:dyDescent="0.35">
      <c r="B2998" s="172">
        <f t="shared" si="278"/>
        <v>2990</v>
      </c>
      <c r="C2998" s="173">
        <v>5</v>
      </c>
      <c r="D2998" s="173">
        <v>5</v>
      </c>
      <c r="E2998" s="174">
        <v>14</v>
      </c>
      <c r="F2998" s="3">
        <f t="shared" si="277"/>
        <v>73.400000000000006</v>
      </c>
      <c r="G2998" s="3">
        <f t="shared" si="279"/>
        <v>78.800000000000011</v>
      </c>
      <c r="H2998" s="3">
        <f t="shared" si="280"/>
        <v>96.08</v>
      </c>
      <c r="I2998" s="3">
        <f t="shared" si="281"/>
        <v>53.96</v>
      </c>
      <c r="J2998" s="3">
        <f t="shared" si="282"/>
        <v>55.040000000000006</v>
      </c>
      <c r="K2998" s="191">
        <v>23</v>
      </c>
      <c r="L2998" s="3">
        <v>26</v>
      </c>
      <c r="M2998" s="191">
        <v>35.6</v>
      </c>
      <c r="N2998" s="191">
        <v>12.2</v>
      </c>
      <c r="O2998" s="191">
        <v>12.8</v>
      </c>
    </row>
    <row r="2999" spans="2:15" ht="17.25" x14ac:dyDescent="0.35">
      <c r="B2999" s="172">
        <f t="shared" si="278"/>
        <v>2991</v>
      </c>
      <c r="C2999" s="173">
        <v>5</v>
      </c>
      <c r="D2999" s="173">
        <v>5</v>
      </c>
      <c r="E2999" s="174">
        <v>15</v>
      </c>
      <c r="F2999" s="3">
        <f t="shared" si="277"/>
        <v>73.400000000000006</v>
      </c>
      <c r="G2999" s="3">
        <f t="shared" si="279"/>
        <v>80.599999999999994</v>
      </c>
      <c r="H2999" s="3">
        <f t="shared" si="280"/>
        <v>96.08</v>
      </c>
      <c r="I2999" s="3">
        <f t="shared" si="281"/>
        <v>51.980000000000004</v>
      </c>
      <c r="J2999" s="3">
        <f t="shared" si="282"/>
        <v>55.94</v>
      </c>
      <c r="K2999" s="191">
        <v>23</v>
      </c>
      <c r="L2999" s="3">
        <v>27</v>
      </c>
      <c r="M2999" s="191">
        <v>35.6</v>
      </c>
      <c r="N2999" s="191">
        <v>11.1</v>
      </c>
      <c r="O2999" s="191">
        <v>13.3</v>
      </c>
    </row>
    <row r="3000" spans="2:15" ht="17.25" x14ac:dyDescent="0.35">
      <c r="B3000" s="172">
        <f t="shared" si="278"/>
        <v>2992</v>
      </c>
      <c r="C3000" s="173">
        <v>5</v>
      </c>
      <c r="D3000" s="173">
        <v>5</v>
      </c>
      <c r="E3000" s="174">
        <v>16</v>
      </c>
      <c r="F3000" s="3">
        <f t="shared" si="277"/>
        <v>71.599999999999994</v>
      </c>
      <c r="G3000" s="3">
        <f t="shared" si="279"/>
        <v>78.800000000000011</v>
      </c>
      <c r="H3000" s="3">
        <f t="shared" si="280"/>
        <v>96.98</v>
      </c>
      <c r="I3000" s="3">
        <f t="shared" si="281"/>
        <v>51.08</v>
      </c>
      <c r="J3000" s="3">
        <f t="shared" si="282"/>
        <v>57.019999999999996</v>
      </c>
      <c r="K3000" s="191">
        <v>22</v>
      </c>
      <c r="L3000" s="3">
        <v>26</v>
      </c>
      <c r="M3000" s="191">
        <v>36.1</v>
      </c>
      <c r="N3000" s="191">
        <v>10.6</v>
      </c>
      <c r="O3000" s="191">
        <v>13.9</v>
      </c>
    </row>
    <row r="3001" spans="2:15" ht="17.25" x14ac:dyDescent="0.35">
      <c r="B3001" s="172">
        <f t="shared" si="278"/>
        <v>2993</v>
      </c>
      <c r="C3001" s="173">
        <v>5</v>
      </c>
      <c r="D3001" s="173">
        <v>5</v>
      </c>
      <c r="E3001" s="174">
        <v>17</v>
      </c>
      <c r="F3001" s="3">
        <f t="shared" si="277"/>
        <v>69.800000000000011</v>
      </c>
      <c r="G3001" s="3">
        <f t="shared" si="279"/>
        <v>78.800000000000011</v>
      </c>
      <c r="H3001" s="3">
        <f t="shared" si="280"/>
        <v>96.08</v>
      </c>
      <c r="I3001" s="3">
        <f t="shared" si="281"/>
        <v>50</v>
      </c>
      <c r="J3001" s="3">
        <f t="shared" si="282"/>
        <v>57.019999999999996</v>
      </c>
      <c r="K3001" s="191">
        <v>21</v>
      </c>
      <c r="L3001" s="3">
        <v>26</v>
      </c>
      <c r="M3001" s="191">
        <v>35.6</v>
      </c>
      <c r="N3001" s="191">
        <v>10</v>
      </c>
      <c r="O3001" s="191">
        <v>13.9</v>
      </c>
    </row>
    <row r="3002" spans="2:15" ht="17.25" x14ac:dyDescent="0.35">
      <c r="B3002" s="172">
        <f t="shared" si="278"/>
        <v>2994</v>
      </c>
      <c r="C3002" s="173">
        <v>5</v>
      </c>
      <c r="D3002" s="173">
        <v>5</v>
      </c>
      <c r="E3002" s="174">
        <v>18</v>
      </c>
      <c r="F3002" s="3">
        <f t="shared" si="277"/>
        <v>68</v>
      </c>
      <c r="G3002" s="3">
        <f t="shared" si="279"/>
        <v>75.2</v>
      </c>
      <c r="H3002" s="3">
        <f t="shared" si="280"/>
        <v>93.92</v>
      </c>
      <c r="I3002" s="3">
        <f t="shared" si="281"/>
        <v>48.019999999999996</v>
      </c>
      <c r="J3002" s="3">
        <f t="shared" si="282"/>
        <v>55.94</v>
      </c>
      <c r="K3002" s="191">
        <v>20</v>
      </c>
      <c r="L3002" s="3">
        <v>24</v>
      </c>
      <c r="M3002" s="191">
        <v>34.4</v>
      </c>
      <c r="N3002" s="191">
        <v>8.9</v>
      </c>
      <c r="O3002" s="191">
        <v>13.3</v>
      </c>
    </row>
    <row r="3003" spans="2:15" ht="17.25" x14ac:dyDescent="0.35">
      <c r="B3003" s="172">
        <f t="shared" si="278"/>
        <v>2995</v>
      </c>
      <c r="C3003" s="173">
        <v>5</v>
      </c>
      <c r="D3003" s="173">
        <v>5</v>
      </c>
      <c r="E3003" s="174">
        <v>19</v>
      </c>
      <c r="F3003" s="3">
        <f t="shared" si="277"/>
        <v>62.6</v>
      </c>
      <c r="G3003" s="3">
        <f t="shared" si="279"/>
        <v>66.2</v>
      </c>
      <c r="H3003" s="3">
        <f t="shared" si="280"/>
        <v>91.039999999999992</v>
      </c>
      <c r="I3003" s="3">
        <f t="shared" si="281"/>
        <v>37.04</v>
      </c>
      <c r="J3003" s="3">
        <f t="shared" si="282"/>
        <v>53.96</v>
      </c>
      <c r="K3003" s="191">
        <v>17</v>
      </c>
      <c r="L3003" s="3">
        <v>19</v>
      </c>
      <c r="M3003" s="191">
        <v>32.799999999999997</v>
      </c>
      <c r="N3003" s="191">
        <v>2.8</v>
      </c>
      <c r="O3003" s="191">
        <v>12.2</v>
      </c>
    </row>
    <row r="3004" spans="2:15" ht="17.25" x14ac:dyDescent="0.35">
      <c r="B3004" s="172">
        <f t="shared" si="278"/>
        <v>2996</v>
      </c>
      <c r="C3004" s="173">
        <v>5</v>
      </c>
      <c r="D3004" s="173">
        <v>5</v>
      </c>
      <c r="E3004" s="174">
        <v>20</v>
      </c>
      <c r="F3004" s="3">
        <f t="shared" si="277"/>
        <v>60.8</v>
      </c>
      <c r="G3004" s="3">
        <f t="shared" si="279"/>
        <v>62.6</v>
      </c>
      <c r="H3004" s="3">
        <f t="shared" si="280"/>
        <v>87.98</v>
      </c>
      <c r="I3004" s="3">
        <f t="shared" si="281"/>
        <v>37.94</v>
      </c>
      <c r="J3004" s="3">
        <f t="shared" si="282"/>
        <v>53.06</v>
      </c>
      <c r="K3004" s="191">
        <v>16</v>
      </c>
      <c r="L3004" s="3">
        <v>17</v>
      </c>
      <c r="M3004" s="191">
        <v>31.1</v>
      </c>
      <c r="N3004" s="191">
        <v>3.3</v>
      </c>
      <c r="O3004" s="191">
        <v>11.7</v>
      </c>
    </row>
    <row r="3005" spans="2:15" ht="17.25" x14ac:dyDescent="0.35">
      <c r="B3005" s="172">
        <f t="shared" si="278"/>
        <v>2997</v>
      </c>
      <c r="C3005" s="173">
        <v>5</v>
      </c>
      <c r="D3005" s="173">
        <v>5</v>
      </c>
      <c r="E3005" s="174">
        <v>21</v>
      </c>
      <c r="F3005" s="3">
        <f t="shared" si="277"/>
        <v>59</v>
      </c>
      <c r="G3005" s="3">
        <f t="shared" si="279"/>
        <v>57.2</v>
      </c>
      <c r="H3005" s="3">
        <f t="shared" si="280"/>
        <v>87.98</v>
      </c>
      <c r="I3005" s="3">
        <f t="shared" si="281"/>
        <v>37.04</v>
      </c>
      <c r="J3005" s="3">
        <f t="shared" si="282"/>
        <v>51.980000000000004</v>
      </c>
      <c r="K3005" s="191">
        <v>15</v>
      </c>
      <c r="L3005" s="3">
        <v>14</v>
      </c>
      <c r="M3005" s="191">
        <v>31.1</v>
      </c>
      <c r="N3005" s="191">
        <v>2.8</v>
      </c>
      <c r="O3005" s="191">
        <v>11.1</v>
      </c>
    </row>
    <row r="3006" spans="2:15" ht="17.25" x14ac:dyDescent="0.35">
      <c r="B3006" s="172">
        <f t="shared" si="278"/>
        <v>2998</v>
      </c>
      <c r="C3006" s="173">
        <v>5</v>
      </c>
      <c r="D3006" s="173">
        <v>5</v>
      </c>
      <c r="E3006" s="174">
        <v>22</v>
      </c>
      <c r="F3006" s="3">
        <f t="shared" si="277"/>
        <v>59</v>
      </c>
      <c r="G3006" s="3">
        <f t="shared" si="279"/>
        <v>53.6</v>
      </c>
      <c r="H3006" s="3">
        <f t="shared" si="280"/>
        <v>84.02</v>
      </c>
      <c r="I3006" s="3">
        <f t="shared" si="281"/>
        <v>37.04</v>
      </c>
      <c r="J3006" s="3">
        <f t="shared" si="282"/>
        <v>50</v>
      </c>
      <c r="K3006" s="191">
        <v>15</v>
      </c>
      <c r="L3006" s="3">
        <v>12</v>
      </c>
      <c r="M3006" s="191">
        <v>28.9</v>
      </c>
      <c r="N3006" s="191">
        <v>2.8</v>
      </c>
      <c r="O3006" s="191">
        <v>10</v>
      </c>
    </row>
    <row r="3007" spans="2:15" ht="17.25" x14ac:dyDescent="0.35">
      <c r="B3007" s="172">
        <f t="shared" si="278"/>
        <v>2999</v>
      </c>
      <c r="C3007" s="173">
        <v>5</v>
      </c>
      <c r="D3007" s="173">
        <v>5</v>
      </c>
      <c r="E3007" s="174">
        <v>23</v>
      </c>
      <c r="F3007" s="3">
        <f t="shared" si="277"/>
        <v>57.2</v>
      </c>
      <c r="G3007" s="3">
        <f t="shared" si="279"/>
        <v>51.8</v>
      </c>
      <c r="H3007" s="3">
        <f t="shared" si="280"/>
        <v>80.06</v>
      </c>
      <c r="I3007" s="3">
        <f t="shared" si="281"/>
        <v>37.04</v>
      </c>
      <c r="J3007" s="3">
        <f t="shared" si="282"/>
        <v>48.019999999999996</v>
      </c>
      <c r="K3007" s="191">
        <v>14</v>
      </c>
      <c r="L3007" s="3">
        <v>11</v>
      </c>
      <c r="M3007" s="191">
        <v>26.7</v>
      </c>
      <c r="N3007" s="191">
        <v>2.8</v>
      </c>
      <c r="O3007" s="191">
        <v>8.9</v>
      </c>
    </row>
    <row r="3008" spans="2:15" ht="17.25" x14ac:dyDescent="0.35">
      <c r="B3008" s="172">
        <f t="shared" si="278"/>
        <v>3000</v>
      </c>
      <c r="C3008" s="173">
        <v>5</v>
      </c>
      <c r="D3008" s="173">
        <v>5</v>
      </c>
      <c r="E3008" s="174">
        <v>24</v>
      </c>
      <c r="F3008" s="3">
        <f t="shared" si="277"/>
        <v>55.400000000000006</v>
      </c>
      <c r="G3008" s="3">
        <f t="shared" si="279"/>
        <v>46.4</v>
      </c>
      <c r="H3008" s="3">
        <f t="shared" si="280"/>
        <v>78.080000000000013</v>
      </c>
      <c r="I3008" s="3">
        <f t="shared" si="281"/>
        <v>37.04</v>
      </c>
      <c r="J3008" s="3">
        <f t="shared" si="282"/>
        <v>46.94</v>
      </c>
      <c r="K3008" s="191">
        <v>13</v>
      </c>
      <c r="L3008" s="3">
        <v>8</v>
      </c>
      <c r="M3008" s="191">
        <v>25.6</v>
      </c>
      <c r="N3008" s="191">
        <v>2.8</v>
      </c>
      <c r="O3008" s="191">
        <v>8.3000000000000007</v>
      </c>
    </row>
    <row r="3009" spans="2:15" ht="17.25" x14ac:dyDescent="0.35">
      <c r="B3009" s="172">
        <f t="shared" si="278"/>
        <v>3001</v>
      </c>
      <c r="C3009" s="173">
        <v>5</v>
      </c>
      <c r="D3009" s="173">
        <v>6</v>
      </c>
      <c r="E3009" s="174">
        <v>1</v>
      </c>
      <c r="F3009" s="3">
        <f t="shared" si="277"/>
        <v>53.6</v>
      </c>
      <c r="G3009" s="3">
        <f t="shared" si="279"/>
        <v>46.4</v>
      </c>
      <c r="H3009" s="3">
        <f t="shared" si="280"/>
        <v>78.080000000000013</v>
      </c>
      <c r="I3009" s="3">
        <f t="shared" si="281"/>
        <v>37.04</v>
      </c>
      <c r="J3009" s="3">
        <f t="shared" si="282"/>
        <v>46.94</v>
      </c>
      <c r="K3009" s="191">
        <v>12</v>
      </c>
      <c r="L3009" s="3">
        <v>8</v>
      </c>
      <c r="M3009" s="191">
        <v>25.6</v>
      </c>
      <c r="N3009" s="191">
        <v>2.8</v>
      </c>
      <c r="O3009" s="191">
        <v>8.3000000000000007</v>
      </c>
    </row>
    <row r="3010" spans="2:15" ht="17.25" x14ac:dyDescent="0.35">
      <c r="B3010" s="172">
        <f t="shared" si="278"/>
        <v>3002</v>
      </c>
      <c r="C3010" s="173">
        <v>5</v>
      </c>
      <c r="D3010" s="173">
        <v>6</v>
      </c>
      <c r="E3010" s="174">
        <v>2</v>
      </c>
      <c r="F3010" s="3">
        <f t="shared" si="277"/>
        <v>53.6</v>
      </c>
      <c r="G3010" s="3">
        <f t="shared" si="279"/>
        <v>46.4</v>
      </c>
      <c r="H3010" s="3">
        <f t="shared" si="280"/>
        <v>75.02</v>
      </c>
      <c r="I3010" s="3">
        <f t="shared" si="281"/>
        <v>35.06</v>
      </c>
      <c r="J3010" s="3">
        <f t="shared" si="282"/>
        <v>44.96</v>
      </c>
      <c r="K3010" s="191">
        <v>12</v>
      </c>
      <c r="L3010" s="3">
        <v>8</v>
      </c>
      <c r="M3010" s="191">
        <v>23.9</v>
      </c>
      <c r="N3010" s="191">
        <v>1.7</v>
      </c>
      <c r="O3010" s="191">
        <v>7.2</v>
      </c>
    </row>
    <row r="3011" spans="2:15" ht="17.25" x14ac:dyDescent="0.35">
      <c r="B3011" s="172">
        <f t="shared" si="278"/>
        <v>3003</v>
      </c>
      <c r="C3011" s="173">
        <v>5</v>
      </c>
      <c r="D3011" s="173">
        <v>6</v>
      </c>
      <c r="E3011" s="174">
        <v>3</v>
      </c>
      <c r="F3011" s="3">
        <f t="shared" si="277"/>
        <v>50</v>
      </c>
      <c r="G3011" s="3">
        <f t="shared" si="279"/>
        <v>41</v>
      </c>
      <c r="H3011" s="3">
        <f t="shared" si="280"/>
        <v>71.960000000000008</v>
      </c>
      <c r="I3011" s="3">
        <f t="shared" si="281"/>
        <v>33.979999999999997</v>
      </c>
      <c r="J3011" s="3">
        <f t="shared" si="282"/>
        <v>44.96</v>
      </c>
      <c r="K3011" s="191">
        <v>10</v>
      </c>
      <c r="L3011" s="3">
        <v>5</v>
      </c>
      <c r="M3011" s="191">
        <v>22.2</v>
      </c>
      <c r="N3011" s="191">
        <v>1.1000000000000001</v>
      </c>
      <c r="O3011" s="191">
        <v>7.2</v>
      </c>
    </row>
    <row r="3012" spans="2:15" ht="17.25" x14ac:dyDescent="0.35">
      <c r="B3012" s="172">
        <f t="shared" si="278"/>
        <v>3004</v>
      </c>
      <c r="C3012" s="173">
        <v>5</v>
      </c>
      <c r="D3012" s="173">
        <v>6</v>
      </c>
      <c r="E3012" s="174">
        <v>4</v>
      </c>
      <c r="F3012" s="3">
        <f t="shared" si="277"/>
        <v>50</v>
      </c>
      <c r="G3012" s="3">
        <f t="shared" si="279"/>
        <v>39.200000000000003</v>
      </c>
      <c r="H3012" s="3">
        <f t="shared" si="280"/>
        <v>69.98</v>
      </c>
      <c r="I3012" s="3">
        <f t="shared" si="281"/>
        <v>30.92</v>
      </c>
      <c r="J3012" s="3">
        <f t="shared" si="282"/>
        <v>42.980000000000004</v>
      </c>
      <c r="K3012" s="191">
        <v>10</v>
      </c>
      <c r="L3012" s="3">
        <v>4</v>
      </c>
      <c r="M3012" s="191">
        <v>21.1</v>
      </c>
      <c r="N3012" s="191">
        <v>-0.6</v>
      </c>
      <c r="O3012" s="191">
        <v>6.1</v>
      </c>
    </row>
    <row r="3013" spans="2:15" ht="17.25" x14ac:dyDescent="0.35">
      <c r="B3013" s="172">
        <f t="shared" si="278"/>
        <v>3005</v>
      </c>
      <c r="C3013" s="173">
        <v>5</v>
      </c>
      <c r="D3013" s="173">
        <v>6</v>
      </c>
      <c r="E3013" s="174">
        <v>5</v>
      </c>
      <c r="F3013" s="3">
        <f t="shared" si="277"/>
        <v>50</v>
      </c>
      <c r="G3013" s="3">
        <f t="shared" si="279"/>
        <v>39.200000000000003</v>
      </c>
      <c r="H3013" s="3">
        <f t="shared" si="280"/>
        <v>68</v>
      </c>
      <c r="I3013" s="3">
        <f t="shared" si="281"/>
        <v>30.02</v>
      </c>
      <c r="J3013" s="3">
        <f t="shared" si="282"/>
        <v>42.980000000000004</v>
      </c>
      <c r="K3013" s="191">
        <v>10</v>
      </c>
      <c r="L3013" s="3">
        <v>4</v>
      </c>
      <c r="M3013" s="191">
        <v>20</v>
      </c>
      <c r="N3013" s="191">
        <v>-1.1000000000000001</v>
      </c>
      <c r="O3013" s="191">
        <v>6.1</v>
      </c>
    </row>
    <row r="3014" spans="2:15" ht="17.25" x14ac:dyDescent="0.35">
      <c r="B3014" s="172">
        <f t="shared" si="278"/>
        <v>3006</v>
      </c>
      <c r="C3014" s="173">
        <v>5</v>
      </c>
      <c r="D3014" s="173">
        <v>6</v>
      </c>
      <c r="E3014" s="174">
        <v>6</v>
      </c>
      <c r="F3014" s="3">
        <f t="shared" si="277"/>
        <v>55.400000000000006</v>
      </c>
      <c r="G3014" s="3">
        <f t="shared" si="279"/>
        <v>44.6</v>
      </c>
      <c r="H3014" s="3">
        <f t="shared" si="280"/>
        <v>71.06</v>
      </c>
      <c r="I3014" s="3">
        <f t="shared" si="281"/>
        <v>30.02</v>
      </c>
      <c r="J3014" s="3">
        <f t="shared" si="282"/>
        <v>42.08</v>
      </c>
      <c r="K3014" s="191">
        <v>13</v>
      </c>
      <c r="L3014" s="3">
        <v>7</v>
      </c>
      <c r="M3014" s="191">
        <v>21.7</v>
      </c>
      <c r="N3014" s="191">
        <v>-1.1000000000000001</v>
      </c>
      <c r="O3014" s="191">
        <v>5.6</v>
      </c>
    </row>
    <row r="3015" spans="2:15" ht="17.25" x14ac:dyDescent="0.35">
      <c r="B3015" s="172">
        <f t="shared" si="278"/>
        <v>3007</v>
      </c>
      <c r="C3015" s="173">
        <v>5</v>
      </c>
      <c r="D3015" s="173">
        <v>6</v>
      </c>
      <c r="E3015" s="174">
        <v>7</v>
      </c>
      <c r="F3015" s="3">
        <f t="shared" si="277"/>
        <v>59.900000000000006</v>
      </c>
      <c r="G3015" s="3">
        <f t="shared" si="279"/>
        <v>53.6</v>
      </c>
      <c r="H3015" s="3">
        <f t="shared" si="280"/>
        <v>78.98</v>
      </c>
      <c r="I3015" s="3">
        <f t="shared" si="281"/>
        <v>37.04</v>
      </c>
      <c r="J3015" s="3">
        <f t="shared" si="282"/>
        <v>44.06</v>
      </c>
      <c r="K3015" s="191">
        <v>15.5</v>
      </c>
      <c r="L3015" s="3">
        <v>12</v>
      </c>
      <c r="M3015" s="191">
        <v>26.1</v>
      </c>
      <c r="N3015" s="191">
        <v>2.8</v>
      </c>
      <c r="O3015" s="191">
        <v>6.7</v>
      </c>
    </row>
    <row r="3016" spans="2:15" ht="17.25" x14ac:dyDescent="0.35">
      <c r="B3016" s="172">
        <f t="shared" si="278"/>
        <v>3008</v>
      </c>
      <c r="C3016" s="173">
        <v>5</v>
      </c>
      <c r="D3016" s="173">
        <v>6</v>
      </c>
      <c r="E3016" s="174">
        <v>8</v>
      </c>
      <c r="F3016" s="3">
        <f t="shared" si="277"/>
        <v>64.400000000000006</v>
      </c>
      <c r="G3016" s="3">
        <f t="shared" si="279"/>
        <v>60.8</v>
      </c>
      <c r="H3016" s="3">
        <f t="shared" si="280"/>
        <v>82.039999999999992</v>
      </c>
      <c r="I3016" s="3">
        <f t="shared" si="281"/>
        <v>37.94</v>
      </c>
      <c r="J3016" s="3">
        <f t="shared" si="282"/>
        <v>46.94</v>
      </c>
      <c r="K3016" s="191">
        <v>18</v>
      </c>
      <c r="L3016" s="3">
        <v>16</v>
      </c>
      <c r="M3016" s="191">
        <v>27.8</v>
      </c>
      <c r="N3016" s="191">
        <v>3.3</v>
      </c>
      <c r="O3016" s="191">
        <v>8.3000000000000007</v>
      </c>
    </row>
    <row r="3017" spans="2:15" ht="17.25" x14ac:dyDescent="0.35">
      <c r="B3017" s="172">
        <f t="shared" si="278"/>
        <v>3009</v>
      </c>
      <c r="C3017" s="173">
        <v>5</v>
      </c>
      <c r="D3017" s="173">
        <v>6</v>
      </c>
      <c r="E3017" s="174">
        <v>9</v>
      </c>
      <c r="F3017" s="3">
        <f t="shared" si="277"/>
        <v>69.800000000000011</v>
      </c>
      <c r="G3017" s="3">
        <f t="shared" si="279"/>
        <v>68</v>
      </c>
      <c r="H3017" s="3">
        <f t="shared" si="280"/>
        <v>87.98</v>
      </c>
      <c r="I3017" s="3">
        <f t="shared" si="281"/>
        <v>39.92</v>
      </c>
      <c r="J3017" s="3">
        <f t="shared" si="282"/>
        <v>48.92</v>
      </c>
      <c r="K3017" s="191">
        <v>21</v>
      </c>
      <c r="L3017" s="3">
        <v>20</v>
      </c>
      <c r="M3017" s="191">
        <v>31.1</v>
      </c>
      <c r="N3017" s="191">
        <v>4.4000000000000004</v>
      </c>
      <c r="O3017" s="191">
        <v>9.4</v>
      </c>
    </row>
    <row r="3018" spans="2:15" ht="17.25" x14ac:dyDescent="0.35">
      <c r="B3018" s="172">
        <f t="shared" si="278"/>
        <v>3010</v>
      </c>
      <c r="C3018" s="173">
        <v>5</v>
      </c>
      <c r="D3018" s="173">
        <v>6</v>
      </c>
      <c r="E3018" s="174">
        <v>10</v>
      </c>
      <c r="F3018" s="3">
        <f t="shared" ref="F3018:F3081" si="283">(9/5)*K3018+32</f>
        <v>75.2</v>
      </c>
      <c r="G3018" s="3">
        <f t="shared" si="279"/>
        <v>73.400000000000006</v>
      </c>
      <c r="H3018" s="3">
        <f t="shared" si="280"/>
        <v>91.039999999999992</v>
      </c>
      <c r="I3018" s="3">
        <f t="shared" si="281"/>
        <v>42.08</v>
      </c>
      <c r="J3018" s="3">
        <f t="shared" si="282"/>
        <v>53.06</v>
      </c>
      <c r="K3018" s="191">
        <v>24</v>
      </c>
      <c r="L3018" s="3">
        <v>23</v>
      </c>
      <c r="M3018" s="191">
        <v>32.799999999999997</v>
      </c>
      <c r="N3018" s="191">
        <v>5.6</v>
      </c>
      <c r="O3018" s="191">
        <v>11.7</v>
      </c>
    </row>
    <row r="3019" spans="2:15" ht="17.25" x14ac:dyDescent="0.35">
      <c r="B3019" s="172">
        <f t="shared" ref="B3019:B3082" si="284">B3018+1</f>
        <v>3011</v>
      </c>
      <c r="C3019" s="173">
        <v>5</v>
      </c>
      <c r="D3019" s="173">
        <v>6</v>
      </c>
      <c r="E3019" s="174">
        <v>11</v>
      </c>
      <c r="F3019" s="3">
        <f t="shared" si="283"/>
        <v>77</v>
      </c>
      <c r="G3019" s="3">
        <f t="shared" si="279"/>
        <v>75.2</v>
      </c>
      <c r="H3019" s="3">
        <f t="shared" si="280"/>
        <v>93.02</v>
      </c>
      <c r="I3019" s="3">
        <f t="shared" si="281"/>
        <v>46.04</v>
      </c>
      <c r="J3019" s="3">
        <f t="shared" si="282"/>
        <v>55.040000000000006</v>
      </c>
      <c r="K3019" s="191">
        <v>25</v>
      </c>
      <c r="L3019" s="3">
        <v>24</v>
      </c>
      <c r="M3019" s="191">
        <v>33.9</v>
      </c>
      <c r="N3019" s="191">
        <v>7.8</v>
      </c>
      <c r="O3019" s="191">
        <v>12.8</v>
      </c>
    </row>
    <row r="3020" spans="2:15" ht="17.25" x14ac:dyDescent="0.35">
      <c r="B3020" s="172">
        <f t="shared" si="284"/>
        <v>3012</v>
      </c>
      <c r="C3020" s="173">
        <v>5</v>
      </c>
      <c r="D3020" s="173">
        <v>6</v>
      </c>
      <c r="E3020" s="174">
        <v>12</v>
      </c>
      <c r="F3020" s="3">
        <f t="shared" si="283"/>
        <v>75.2</v>
      </c>
      <c r="G3020" s="3">
        <f t="shared" si="279"/>
        <v>78.800000000000011</v>
      </c>
      <c r="H3020" s="3">
        <f t="shared" si="280"/>
        <v>93.92</v>
      </c>
      <c r="I3020" s="3">
        <f t="shared" si="281"/>
        <v>46.04</v>
      </c>
      <c r="J3020" s="3">
        <f t="shared" si="282"/>
        <v>57.019999999999996</v>
      </c>
      <c r="K3020" s="191">
        <v>24</v>
      </c>
      <c r="L3020" s="3">
        <v>26</v>
      </c>
      <c r="M3020" s="191">
        <v>34.4</v>
      </c>
      <c r="N3020" s="191">
        <v>7.8</v>
      </c>
      <c r="O3020" s="191">
        <v>13.9</v>
      </c>
    </row>
    <row r="3021" spans="2:15" ht="17.25" x14ac:dyDescent="0.35">
      <c r="B3021" s="172">
        <f t="shared" si="284"/>
        <v>3013</v>
      </c>
      <c r="C3021" s="173">
        <v>5</v>
      </c>
      <c r="D3021" s="173">
        <v>6</v>
      </c>
      <c r="E3021" s="174">
        <v>13</v>
      </c>
      <c r="F3021" s="3">
        <f t="shared" si="283"/>
        <v>75.2</v>
      </c>
      <c r="G3021" s="3">
        <f t="shared" si="279"/>
        <v>80.599999999999994</v>
      </c>
      <c r="H3021" s="3">
        <f t="shared" si="280"/>
        <v>95</v>
      </c>
      <c r="I3021" s="3">
        <f t="shared" si="281"/>
        <v>48.019999999999996</v>
      </c>
      <c r="J3021" s="3">
        <f t="shared" si="282"/>
        <v>60.980000000000004</v>
      </c>
      <c r="K3021" s="191">
        <v>24</v>
      </c>
      <c r="L3021" s="3">
        <v>27</v>
      </c>
      <c r="M3021" s="191">
        <v>35</v>
      </c>
      <c r="N3021" s="191">
        <v>8.9</v>
      </c>
      <c r="O3021" s="191">
        <v>16.100000000000001</v>
      </c>
    </row>
    <row r="3022" spans="2:15" ht="17.25" x14ac:dyDescent="0.35">
      <c r="B3022" s="172">
        <f t="shared" si="284"/>
        <v>3014</v>
      </c>
      <c r="C3022" s="173">
        <v>5</v>
      </c>
      <c r="D3022" s="173">
        <v>6</v>
      </c>
      <c r="E3022" s="174">
        <v>14</v>
      </c>
      <c r="F3022" s="3">
        <f t="shared" si="283"/>
        <v>78.800000000000011</v>
      </c>
      <c r="G3022" s="3">
        <f t="shared" si="279"/>
        <v>82.4</v>
      </c>
      <c r="H3022" s="3">
        <f t="shared" si="280"/>
        <v>93.92</v>
      </c>
      <c r="I3022" s="3">
        <f t="shared" si="281"/>
        <v>39.92</v>
      </c>
      <c r="J3022" s="3">
        <f t="shared" si="282"/>
        <v>62.06</v>
      </c>
      <c r="K3022" s="191">
        <v>26</v>
      </c>
      <c r="L3022" s="3">
        <v>28</v>
      </c>
      <c r="M3022" s="191">
        <v>34.4</v>
      </c>
      <c r="N3022" s="191">
        <v>4.4000000000000004</v>
      </c>
      <c r="O3022" s="191">
        <v>16.7</v>
      </c>
    </row>
    <row r="3023" spans="2:15" ht="17.25" x14ac:dyDescent="0.35">
      <c r="B3023" s="172">
        <f t="shared" si="284"/>
        <v>3015</v>
      </c>
      <c r="C3023" s="173">
        <v>5</v>
      </c>
      <c r="D3023" s="173">
        <v>6</v>
      </c>
      <c r="E3023" s="174">
        <v>15</v>
      </c>
      <c r="F3023" s="3">
        <f t="shared" si="283"/>
        <v>75.2</v>
      </c>
      <c r="G3023" s="3">
        <f t="shared" si="279"/>
        <v>80.599999999999994</v>
      </c>
      <c r="H3023" s="3">
        <f t="shared" si="280"/>
        <v>96.08</v>
      </c>
      <c r="I3023" s="3">
        <f t="shared" si="281"/>
        <v>44.06</v>
      </c>
      <c r="J3023" s="3">
        <f t="shared" si="282"/>
        <v>64.039999999999992</v>
      </c>
      <c r="K3023" s="191">
        <v>24</v>
      </c>
      <c r="L3023" s="3">
        <v>27</v>
      </c>
      <c r="M3023" s="191">
        <v>35.6</v>
      </c>
      <c r="N3023" s="191">
        <v>6.7</v>
      </c>
      <c r="O3023" s="191">
        <v>17.8</v>
      </c>
    </row>
    <row r="3024" spans="2:15" ht="17.25" x14ac:dyDescent="0.35">
      <c r="B3024" s="172">
        <f t="shared" si="284"/>
        <v>3016</v>
      </c>
      <c r="C3024" s="173">
        <v>5</v>
      </c>
      <c r="D3024" s="173">
        <v>6</v>
      </c>
      <c r="E3024" s="174">
        <v>16</v>
      </c>
      <c r="F3024" s="3">
        <f t="shared" si="283"/>
        <v>77</v>
      </c>
      <c r="G3024" s="3">
        <f t="shared" si="279"/>
        <v>80.599999999999994</v>
      </c>
      <c r="H3024" s="3">
        <f t="shared" si="280"/>
        <v>96.98</v>
      </c>
      <c r="I3024" s="3">
        <f t="shared" si="281"/>
        <v>37.94</v>
      </c>
      <c r="J3024" s="3">
        <f t="shared" si="282"/>
        <v>64.94</v>
      </c>
      <c r="K3024" s="191">
        <v>25</v>
      </c>
      <c r="L3024" s="3">
        <v>27</v>
      </c>
      <c r="M3024" s="191">
        <v>36.1</v>
      </c>
      <c r="N3024" s="191">
        <v>3.3</v>
      </c>
      <c r="O3024" s="191">
        <v>18.3</v>
      </c>
    </row>
    <row r="3025" spans="2:15" ht="17.25" x14ac:dyDescent="0.35">
      <c r="B3025" s="172">
        <f t="shared" si="284"/>
        <v>3017</v>
      </c>
      <c r="C3025" s="173">
        <v>5</v>
      </c>
      <c r="D3025" s="173">
        <v>6</v>
      </c>
      <c r="E3025" s="174">
        <v>17</v>
      </c>
      <c r="F3025" s="3">
        <f t="shared" si="283"/>
        <v>77</v>
      </c>
      <c r="G3025" s="3">
        <f t="shared" si="279"/>
        <v>78.800000000000011</v>
      </c>
      <c r="H3025" s="3">
        <f t="shared" si="280"/>
        <v>96.08</v>
      </c>
      <c r="I3025" s="3">
        <f t="shared" si="281"/>
        <v>39.92</v>
      </c>
      <c r="J3025" s="3">
        <f t="shared" si="282"/>
        <v>64.94</v>
      </c>
      <c r="K3025" s="191">
        <v>25</v>
      </c>
      <c r="L3025" s="3">
        <v>26</v>
      </c>
      <c r="M3025" s="191">
        <v>35.6</v>
      </c>
      <c r="N3025" s="191">
        <v>4.4000000000000004</v>
      </c>
      <c r="O3025" s="191">
        <v>18.3</v>
      </c>
    </row>
    <row r="3026" spans="2:15" ht="17.25" x14ac:dyDescent="0.35">
      <c r="B3026" s="172">
        <f t="shared" si="284"/>
        <v>3018</v>
      </c>
      <c r="C3026" s="173">
        <v>5</v>
      </c>
      <c r="D3026" s="173">
        <v>6</v>
      </c>
      <c r="E3026" s="174">
        <v>18</v>
      </c>
      <c r="F3026" s="3">
        <f t="shared" si="283"/>
        <v>69.800000000000011</v>
      </c>
      <c r="G3026" s="3">
        <f t="shared" si="279"/>
        <v>77</v>
      </c>
      <c r="H3026" s="3">
        <f t="shared" si="280"/>
        <v>93.92</v>
      </c>
      <c r="I3026" s="3">
        <f t="shared" si="281"/>
        <v>37.94</v>
      </c>
      <c r="J3026" s="3">
        <f t="shared" si="282"/>
        <v>62.06</v>
      </c>
      <c r="K3026" s="191">
        <v>21</v>
      </c>
      <c r="L3026" s="3">
        <v>25</v>
      </c>
      <c r="M3026" s="191">
        <v>34.4</v>
      </c>
      <c r="N3026" s="191">
        <v>3.3</v>
      </c>
      <c r="O3026" s="191">
        <v>16.7</v>
      </c>
    </row>
    <row r="3027" spans="2:15" ht="17.25" x14ac:dyDescent="0.35">
      <c r="B3027" s="172">
        <f t="shared" si="284"/>
        <v>3019</v>
      </c>
      <c r="C3027" s="173">
        <v>5</v>
      </c>
      <c r="D3027" s="173">
        <v>6</v>
      </c>
      <c r="E3027" s="174">
        <v>19</v>
      </c>
      <c r="F3027" s="3">
        <f t="shared" si="283"/>
        <v>69.800000000000011</v>
      </c>
      <c r="G3027" s="3">
        <f t="shared" si="279"/>
        <v>73.400000000000006</v>
      </c>
      <c r="H3027" s="3">
        <f t="shared" si="280"/>
        <v>91.039999999999992</v>
      </c>
      <c r="I3027" s="3">
        <f t="shared" si="281"/>
        <v>37.94</v>
      </c>
      <c r="J3027" s="3">
        <f t="shared" si="282"/>
        <v>60.08</v>
      </c>
      <c r="K3027" s="191">
        <v>21</v>
      </c>
      <c r="L3027" s="3">
        <v>23</v>
      </c>
      <c r="M3027" s="191">
        <v>32.799999999999997</v>
      </c>
      <c r="N3027" s="191">
        <v>3.3</v>
      </c>
      <c r="O3027" s="191">
        <v>15.6</v>
      </c>
    </row>
    <row r="3028" spans="2:15" ht="17.25" x14ac:dyDescent="0.35">
      <c r="B3028" s="172">
        <f t="shared" si="284"/>
        <v>3020</v>
      </c>
      <c r="C3028" s="173">
        <v>5</v>
      </c>
      <c r="D3028" s="173">
        <v>6</v>
      </c>
      <c r="E3028" s="174">
        <v>20</v>
      </c>
      <c r="F3028" s="3">
        <f t="shared" si="283"/>
        <v>66.2</v>
      </c>
      <c r="G3028" s="3">
        <f t="shared" si="279"/>
        <v>75.2</v>
      </c>
      <c r="H3028" s="3">
        <f t="shared" si="280"/>
        <v>86</v>
      </c>
      <c r="I3028" s="3">
        <f t="shared" si="281"/>
        <v>37.04</v>
      </c>
      <c r="J3028" s="3">
        <f t="shared" si="282"/>
        <v>57.019999999999996</v>
      </c>
      <c r="K3028" s="191">
        <v>19</v>
      </c>
      <c r="L3028" s="3">
        <v>24</v>
      </c>
      <c r="M3028" s="191">
        <v>30</v>
      </c>
      <c r="N3028" s="191">
        <v>2.8</v>
      </c>
      <c r="O3028" s="191">
        <v>13.9</v>
      </c>
    </row>
    <row r="3029" spans="2:15" ht="17.25" x14ac:dyDescent="0.35">
      <c r="B3029" s="172">
        <f t="shared" si="284"/>
        <v>3021</v>
      </c>
      <c r="C3029" s="173">
        <v>5</v>
      </c>
      <c r="D3029" s="173">
        <v>6</v>
      </c>
      <c r="E3029" s="174">
        <v>21</v>
      </c>
      <c r="F3029" s="3">
        <f t="shared" si="283"/>
        <v>61.34</v>
      </c>
      <c r="G3029" s="3">
        <f t="shared" si="279"/>
        <v>68</v>
      </c>
      <c r="H3029" s="3">
        <f t="shared" si="280"/>
        <v>82.94</v>
      </c>
      <c r="I3029" s="3">
        <f t="shared" si="281"/>
        <v>33.08</v>
      </c>
      <c r="J3029" s="3">
        <f t="shared" si="282"/>
        <v>57.019999999999996</v>
      </c>
      <c r="K3029" s="191">
        <v>16.3</v>
      </c>
      <c r="L3029" s="3">
        <v>20</v>
      </c>
      <c r="M3029" s="191">
        <v>28.3</v>
      </c>
      <c r="N3029" s="191">
        <v>0.6</v>
      </c>
      <c r="O3029" s="191">
        <v>13.9</v>
      </c>
    </row>
    <row r="3030" spans="2:15" ht="17.25" x14ac:dyDescent="0.35">
      <c r="B3030" s="172">
        <f t="shared" si="284"/>
        <v>3022</v>
      </c>
      <c r="C3030" s="173">
        <v>5</v>
      </c>
      <c r="D3030" s="173">
        <v>6</v>
      </c>
      <c r="E3030" s="174">
        <v>22</v>
      </c>
      <c r="F3030" s="3">
        <f t="shared" si="283"/>
        <v>57.2</v>
      </c>
      <c r="G3030" s="3">
        <f t="shared" si="279"/>
        <v>64.400000000000006</v>
      </c>
      <c r="H3030" s="3">
        <f t="shared" si="280"/>
        <v>80.06</v>
      </c>
      <c r="I3030" s="3">
        <f t="shared" si="281"/>
        <v>33.08</v>
      </c>
      <c r="J3030" s="3">
        <f t="shared" si="282"/>
        <v>55.040000000000006</v>
      </c>
      <c r="K3030" s="191">
        <v>14</v>
      </c>
      <c r="L3030" s="3">
        <v>18</v>
      </c>
      <c r="M3030" s="191">
        <v>26.7</v>
      </c>
      <c r="N3030" s="191">
        <v>0.6</v>
      </c>
      <c r="O3030" s="191">
        <v>12.8</v>
      </c>
    </row>
    <row r="3031" spans="2:15" ht="17.25" x14ac:dyDescent="0.35">
      <c r="B3031" s="172">
        <f t="shared" si="284"/>
        <v>3023</v>
      </c>
      <c r="C3031" s="173">
        <v>5</v>
      </c>
      <c r="D3031" s="173">
        <v>6</v>
      </c>
      <c r="E3031" s="174">
        <v>23</v>
      </c>
      <c r="F3031" s="3">
        <f t="shared" si="283"/>
        <v>55.400000000000006</v>
      </c>
      <c r="G3031" s="3">
        <f t="shared" si="279"/>
        <v>60.8</v>
      </c>
      <c r="H3031" s="3">
        <f t="shared" si="280"/>
        <v>78.98</v>
      </c>
      <c r="I3031" s="3">
        <f t="shared" si="281"/>
        <v>35.06</v>
      </c>
      <c r="J3031" s="3">
        <f t="shared" si="282"/>
        <v>53.96</v>
      </c>
      <c r="K3031" s="191">
        <v>13</v>
      </c>
      <c r="L3031" s="3">
        <v>16</v>
      </c>
      <c r="M3031" s="191">
        <v>26.1</v>
      </c>
      <c r="N3031" s="191">
        <v>1.7</v>
      </c>
      <c r="O3031" s="191">
        <v>12.2</v>
      </c>
    </row>
    <row r="3032" spans="2:15" ht="17.25" x14ac:dyDescent="0.35">
      <c r="B3032" s="172">
        <f t="shared" si="284"/>
        <v>3024</v>
      </c>
      <c r="C3032" s="173">
        <v>5</v>
      </c>
      <c r="D3032" s="173">
        <v>6</v>
      </c>
      <c r="E3032" s="174">
        <v>24</v>
      </c>
      <c r="F3032" s="3">
        <f t="shared" si="283"/>
        <v>57.2</v>
      </c>
      <c r="G3032" s="3">
        <f t="shared" si="279"/>
        <v>48.2</v>
      </c>
      <c r="H3032" s="3">
        <f t="shared" si="280"/>
        <v>77</v>
      </c>
      <c r="I3032" s="3">
        <f t="shared" si="281"/>
        <v>35.06</v>
      </c>
      <c r="J3032" s="3">
        <f t="shared" si="282"/>
        <v>53.06</v>
      </c>
      <c r="K3032" s="191">
        <v>14</v>
      </c>
      <c r="L3032" s="3">
        <v>9</v>
      </c>
      <c r="M3032" s="191">
        <v>25</v>
      </c>
      <c r="N3032" s="191">
        <v>1.7</v>
      </c>
      <c r="O3032" s="191">
        <v>11.7</v>
      </c>
    </row>
    <row r="3033" spans="2:15" ht="17.25" x14ac:dyDescent="0.35">
      <c r="B3033" s="172">
        <f t="shared" si="284"/>
        <v>3025</v>
      </c>
      <c r="C3033" s="173">
        <v>5</v>
      </c>
      <c r="D3033" s="173">
        <v>7</v>
      </c>
      <c r="E3033" s="174">
        <v>1</v>
      </c>
      <c r="F3033" s="3">
        <f t="shared" si="283"/>
        <v>48.2</v>
      </c>
      <c r="G3033" s="3">
        <f t="shared" ref="G3033:G3096" si="285">(9/5)*L3033+32</f>
        <v>44.6</v>
      </c>
      <c r="H3033" s="3">
        <f t="shared" ref="H3033:H3096" si="286">(9/5)*M3033+32</f>
        <v>73.039999999999992</v>
      </c>
      <c r="I3033" s="3">
        <f t="shared" ref="I3033:I3096" si="287">(9/5)*N3033+32</f>
        <v>30.92</v>
      </c>
      <c r="J3033" s="3">
        <f t="shared" ref="J3033:J3096" si="288">(9/5)*O3033+32</f>
        <v>51.980000000000004</v>
      </c>
      <c r="K3033" s="191">
        <v>9</v>
      </c>
      <c r="L3033" s="3">
        <v>7</v>
      </c>
      <c r="M3033" s="191">
        <v>22.8</v>
      </c>
      <c r="N3033" s="191">
        <v>-0.6</v>
      </c>
      <c r="O3033" s="191">
        <v>11.1</v>
      </c>
    </row>
    <row r="3034" spans="2:15" ht="17.25" x14ac:dyDescent="0.35">
      <c r="B3034" s="172">
        <f t="shared" si="284"/>
        <v>3026</v>
      </c>
      <c r="C3034" s="173">
        <v>5</v>
      </c>
      <c r="D3034" s="173">
        <v>7</v>
      </c>
      <c r="E3034" s="174">
        <v>2</v>
      </c>
      <c r="F3034" s="3">
        <f t="shared" si="283"/>
        <v>51.8</v>
      </c>
      <c r="G3034" s="3">
        <f t="shared" si="285"/>
        <v>44.6</v>
      </c>
      <c r="H3034" s="3">
        <f t="shared" si="286"/>
        <v>75.02</v>
      </c>
      <c r="I3034" s="3">
        <f t="shared" si="287"/>
        <v>30.92</v>
      </c>
      <c r="J3034" s="3">
        <f t="shared" si="288"/>
        <v>50</v>
      </c>
      <c r="K3034" s="191">
        <v>11</v>
      </c>
      <c r="L3034" s="3">
        <v>7</v>
      </c>
      <c r="M3034" s="191">
        <v>23.9</v>
      </c>
      <c r="N3034" s="191">
        <v>-0.6</v>
      </c>
      <c r="O3034" s="191">
        <v>10</v>
      </c>
    </row>
    <row r="3035" spans="2:15" ht="17.25" x14ac:dyDescent="0.35">
      <c r="B3035" s="172">
        <f t="shared" si="284"/>
        <v>3027</v>
      </c>
      <c r="C3035" s="173">
        <v>5</v>
      </c>
      <c r="D3035" s="173">
        <v>7</v>
      </c>
      <c r="E3035" s="174">
        <v>3</v>
      </c>
      <c r="F3035" s="3">
        <f t="shared" si="283"/>
        <v>50</v>
      </c>
      <c r="G3035" s="3">
        <f t="shared" si="285"/>
        <v>44.6</v>
      </c>
      <c r="H3035" s="3">
        <f t="shared" si="286"/>
        <v>71.06</v>
      </c>
      <c r="I3035" s="3">
        <f t="shared" si="287"/>
        <v>30.92</v>
      </c>
      <c r="J3035" s="3">
        <f t="shared" si="288"/>
        <v>48.019999999999996</v>
      </c>
      <c r="K3035" s="191">
        <v>10</v>
      </c>
      <c r="L3035" s="3">
        <v>7</v>
      </c>
      <c r="M3035" s="191">
        <v>21.7</v>
      </c>
      <c r="N3035" s="191">
        <v>-0.6</v>
      </c>
      <c r="O3035" s="191">
        <v>8.9</v>
      </c>
    </row>
    <row r="3036" spans="2:15" ht="17.25" x14ac:dyDescent="0.35">
      <c r="B3036" s="172">
        <f t="shared" si="284"/>
        <v>3028</v>
      </c>
      <c r="C3036" s="173">
        <v>5</v>
      </c>
      <c r="D3036" s="173">
        <v>7</v>
      </c>
      <c r="E3036" s="174">
        <v>4</v>
      </c>
      <c r="F3036" s="3">
        <f t="shared" si="283"/>
        <v>50</v>
      </c>
      <c r="G3036" s="3">
        <f t="shared" si="285"/>
        <v>44.6</v>
      </c>
      <c r="H3036" s="3">
        <f t="shared" si="286"/>
        <v>69.98</v>
      </c>
      <c r="I3036" s="3">
        <f t="shared" si="287"/>
        <v>32</v>
      </c>
      <c r="J3036" s="3">
        <f t="shared" si="288"/>
        <v>46.94</v>
      </c>
      <c r="K3036" s="191">
        <v>10</v>
      </c>
      <c r="L3036" s="3">
        <v>7</v>
      </c>
      <c r="M3036" s="191">
        <v>21.1</v>
      </c>
      <c r="N3036" s="191">
        <v>0</v>
      </c>
      <c r="O3036" s="191">
        <v>8.3000000000000007</v>
      </c>
    </row>
    <row r="3037" spans="2:15" ht="17.25" x14ac:dyDescent="0.35">
      <c r="B3037" s="172">
        <f t="shared" si="284"/>
        <v>3029</v>
      </c>
      <c r="C3037" s="173">
        <v>5</v>
      </c>
      <c r="D3037" s="173">
        <v>7</v>
      </c>
      <c r="E3037" s="174">
        <v>5</v>
      </c>
      <c r="F3037" s="3">
        <f t="shared" si="283"/>
        <v>51.8</v>
      </c>
      <c r="G3037" s="3">
        <f t="shared" si="285"/>
        <v>42.8</v>
      </c>
      <c r="H3037" s="3">
        <f t="shared" si="286"/>
        <v>71.06</v>
      </c>
      <c r="I3037" s="3">
        <f t="shared" si="287"/>
        <v>33.08</v>
      </c>
      <c r="J3037" s="3">
        <f t="shared" si="288"/>
        <v>39.92</v>
      </c>
      <c r="K3037" s="191">
        <v>11</v>
      </c>
      <c r="L3037" s="3">
        <v>6</v>
      </c>
      <c r="M3037" s="191">
        <v>21.7</v>
      </c>
      <c r="N3037" s="191">
        <v>0.6</v>
      </c>
      <c r="O3037" s="191">
        <v>4.4000000000000004</v>
      </c>
    </row>
    <row r="3038" spans="2:15" ht="17.25" x14ac:dyDescent="0.35">
      <c r="B3038" s="172">
        <f t="shared" si="284"/>
        <v>3030</v>
      </c>
      <c r="C3038" s="173">
        <v>5</v>
      </c>
      <c r="D3038" s="173">
        <v>7</v>
      </c>
      <c r="E3038" s="174">
        <v>6</v>
      </c>
      <c r="F3038" s="3">
        <f t="shared" si="283"/>
        <v>55.400000000000006</v>
      </c>
      <c r="G3038" s="3">
        <f t="shared" si="285"/>
        <v>42.8</v>
      </c>
      <c r="H3038" s="3">
        <f t="shared" si="286"/>
        <v>69.98</v>
      </c>
      <c r="I3038" s="3">
        <f t="shared" si="287"/>
        <v>33.979999999999997</v>
      </c>
      <c r="J3038" s="3">
        <f t="shared" si="288"/>
        <v>42.980000000000004</v>
      </c>
      <c r="K3038" s="191">
        <v>13</v>
      </c>
      <c r="L3038" s="3">
        <v>6</v>
      </c>
      <c r="M3038" s="191">
        <v>21.1</v>
      </c>
      <c r="N3038" s="191">
        <v>1.1000000000000001</v>
      </c>
      <c r="O3038" s="191">
        <v>6.1</v>
      </c>
    </row>
    <row r="3039" spans="2:15" ht="17.25" x14ac:dyDescent="0.35">
      <c r="B3039" s="172">
        <f t="shared" si="284"/>
        <v>3031</v>
      </c>
      <c r="C3039" s="173">
        <v>5</v>
      </c>
      <c r="D3039" s="173">
        <v>7</v>
      </c>
      <c r="E3039" s="174">
        <v>7</v>
      </c>
      <c r="F3039" s="3">
        <f t="shared" si="283"/>
        <v>57.2</v>
      </c>
      <c r="G3039" s="3">
        <f t="shared" si="285"/>
        <v>42.8</v>
      </c>
      <c r="H3039" s="3">
        <f t="shared" si="286"/>
        <v>75.02</v>
      </c>
      <c r="I3039" s="3">
        <f t="shared" si="287"/>
        <v>37.04</v>
      </c>
      <c r="J3039" s="3">
        <f t="shared" si="288"/>
        <v>48.019999999999996</v>
      </c>
      <c r="K3039" s="191">
        <v>14</v>
      </c>
      <c r="L3039" s="3">
        <v>6</v>
      </c>
      <c r="M3039" s="191">
        <v>23.9</v>
      </c>
      <c r="N3039" s="191">
        <v>2.8</v>
      </c>
      <c r="O3039" s="191">
        <v>8.9</v>
      </c>
    </row>
    <row r="3040" spans="2:15" ht="17.25" x14ac:dyDescent="0.35">
      <c r="B3040" s="172">
        <f t="shared" si="284"/>
        <v>3032</v>
      </c>
      <c r="C3040" s="173">
        <v>5</v>
      </c>
      <c r="D3040" s="173">
        <v>7</v>
      </c>
      <c r="E3040" s="174">
        <v>8</v>
      </c>
      <c r="F3040" s="3">
        <f t="shared" si="283"/>
        <v>60.8</v>
      </c>
      <c r="G3040" s="3">
        <f t="shared" si="285"/>
        <v>44.6</v>
      </c>
      <c r="H3040" s="3">
        <f t="shared" si="286"/>
        <v>80.960000000000008</v>
      </c>
      <c r="I3040" s="3">
        <f t="shared" si="287"/>
        <v>39.92</v>
      </c>
      <c r="J3040" s="3">
        <f t="shared" si="288"/>
        <v>53.96</v>
      </c>
      <c r="K3040" s="191">
        <v>16</v>
      </c>
      <c r="L3040" s="3">
        <v>7</v>
      </c>
      <c r="M3040" s="191">
        <v>27.2</v>
      </c>
      <c r="N3040" s="191">
        <v>4.4000000000000004</v>
      </c>
      <c r="O3040" s="191">
        <v>12.2</v>
      </c>
    </row>
    <row r="3041" spans="2:15" ht="17.25" x14ac:dyDescent="0.35">
      <c r="B3041" s="172">
        <f t="shared" si="284"/>
        <v>3033</v>
      </c>
      <c r="C3041" s="173">
        <v>5</v>
      </c>
      <c r="D3041" s="173">
        <v>7</v>
      </c>
      <c r="E3041" s="174">
        <v>9</v>
      </c>
      <c r="F3041" s="3">
        <f t="shared" si="283"/>
        <v>60.8</v>
      </c>
      <c r="G3041" s="3">
        <f t="shared" si="285"/>
        <v>46.4</v>
      </c>
      <c r="H3041" s="3">
        <f t="shared" si="286"/>
        <v>87.080000000000013</v>
      </c>
      <c r="I3041" s="3">
        <f t="shared" si="287"/>
        <v>44.06</v>
      </c>
      <c r="J3041" s="3">
        <f t="shared" si="288"/>
        <v>57.019999999999996</v>
      </c>
      <c r="K3041" s="191">
        <v>16</v>
      </c>
      <c r="L3041" s="3">
        <v>8</v>
      </c>
      <c r="M3041" s="191">
        <v>30.6</v>
      </c>
      <c r="N3041" s="191">
        <v>6.7</v>
      </c>
      <c r="O3041" s="191">
        <v>13.9</v>
      </c>
    </row>
    <row r="3042" spans="2:15" ht="17.25" x14ac:dyDescent="0.35">
      <c r="B3042" s="172">
        <f t="shared" si="284"/>
        <v>3034</v>
      </c>
      <c r="C3042" s="173">
        <v>5</v>
      </c>
      <c r="D3042" s="173">
        <v>7</v>
      </c>
      <c r="E3042" s="174">
        <v>10</v>
      </c>
      <c r="F3042" s="3">
        <f t="shared" si="283"/>
        <v>64.400000000000006</v>
      </c>
      <c r="G3042" s="3">
        <f t="shared" si="285"/>
        <v>46.4</v>
      </c>
      <c r="H3042" s="3">
        <f t="shared" si="286"/>
        <v>91.039999999999992</v>
      </c>
      <c r="I3042" s="3">
        <f t="shared" si="287"/>
        <v>44.96</v>
      </c>
      <c r="J3042" s="3">
        <f t="shared" si="288"/>
        <v>60.08</v>
      </c>
      <c r="K3042" s="191">
        <v>18</v>
      </c>
      <c r="L3042" s="3">
        <v>8</v>
      </c>
      <c r="M3042" s="191">
        <v>32.799999999999997</v>
      </c>
      <c r="N3042" s="191">
        <v>7.2</v>
      </c>
      <c r="O3042" s="191">
        <v>15.6</v>
      </c>
    </row>
    <row r="3043" spans="2:15" ht="17.25" x14ac:dyDescent="0.35">
      <c r="B3043" s="172">
        <f t="shared" si="284"/>
        <v>3035</v>
      </c>
      <c r="C3043" s="173">
        <v>5</v>
      </c>
      <c r="D3043" s="173">
        <v>7</v>
      </c>
      <c r="E3043" s="174">
        <v>11</v>
      </c>
      <c r="F3043" s="3">
        <f t="shared" si="283"/>
        <v>66.2</v>
      </c>
      <c r="G3043" s="3">
        <f t="shared" si="285"/>
        <v>46.4</v>
      </c>
      <c r="H3043" s="3">
        <f t="shared" si="286"/>
        <v>93.92</v>
      </c>
      <c r="I3043" s="3">
        <f t="shared" si="287"/>
        <v>46.94</v>
      </c>
      <c r="J3043" s="3">
        <f t="shared" si="288"/>
        <v>62.96</v>
      </c>
      <c r="K3043" s="191">
        <v>19</v>
      </c>
      <c r="L3043" s="3">
        <v>8</v>
      </c>
      <c r="M3043" s="191">
        <v>34.4</v>
      </c>
      <c r="N3043" s="191">
        <v>8.3000000000000007</v>
      </c>
      <c r="O3043" s="191">
        <v>17.2</v>
      </c>
    </row>
    <row r="3044" spans="2:15" ht="17.25" x14ac:dyDescent="0.35">
      <c r="B3044" s="172">
        <f t="shared" si="284"/>
        <v>3036</v>
      </c>
      <c r="C3044" s="173">
        <v>5</v>
      </c>
      <c r="D3044" s="173">
        <v>7</v>
      </c>
      <c r="E3044" s="174">
        <v>12</v>
      </c>
      <c r="F3044" s="3">
        <f t="shared" si="283"/>
        <v>68.36</v>
      </c>
      <c r="G3044" s="3">
        <f t="shared" si="285"/>
        <v>48.2</v>
      </c>
      <c r="H3044" s="3">
        <f t="shared" si="286"/>
        <v>100.94</v>
      </c>
      <c r="I3044" s="3">
        <f t="shared" si="287"/>
        <v>51.980000000000004</v>
      </c>
      <c r="J3044" s="3">
        <f t="shared" si="288"/>
        <v>68</v>
      </c>
      <c r="K3044" s="191">
        <v>20.2</v>
      </c>
      <c r="L3044" s="3">
        <v>9</v>
      </c>
      <c r="M3044" s="191">
        <v>38.299999999999997</v>
      </c>
      <c r="N3044" s="191">
        <v>11.1</v>
      </c>
      <c r="O3044" s="191">
        <v>20</v>
      </c>
    </row>
    <row r="3045" spans="2:15" ht="17.25" x14ac:dyDescent="0.35">
      <c r="B3045" s="172">
        <f t="shared" si="284"/>
        <v>3037</v>
      </c>
      <c r="C3045" s="173">
        <v>5</v>
      </c>
      <c r="D3045" s="173">
        <v>7</v>
      </c>
      <c r="E3045" s="174">
        <v>13</v>
      </c>
      <c r="F3045" s="3">
        <f t="shared" si="283"/>
        <v>69.800000000000011</v>
      </c>
      <c r="G3045" s="3">
        <f t="shared" si="285"/>
        <v>51.8</v>
      </c>
      <c r="H3045" s="3">
        <f t="shared" si="286"/>
        <v>102.02</v>
      </c>
      <c r="I3045" s="3">
        <f t="shared" si="287"/>
        <v>53.96</v>
      </c>
      <c r="J3045" s="3">
        <f t="shared" si="288"/>
        <v>69.98</v>
      </c>
      <c r="K3045" s="191">
        <v>21</v>
      </c>
      <c r="L3045" s="3">
        <v>11</v>
      </c>
      <c r="M3045" s="191">
        <v>38.9</v>
      </c>
      <c r="N3045" s="191">
        <v>12.2</v>
      </c>
      <c r="O3045" s="191">
        <v>21.1</v>
      </c>
    </row>
    <row r="3046" spans="2:15" ht="17.25" x14ac:dyDescent="0.35">
      <c r="B3046" s="172">
        <f t="shared" si="284"/>
        <v>3038</v>
      </c>
      <c r="C3046" s="173">
        <v>5</v>
      </c>
      <c r="D3046" s="173">
        <v>7</v>
      </c>
      <c r="E3046" s="174">
        <v>14</v>
      </c>
      <c r="F3046" s="3">
        <f t="shared" si="283"/>
        <v>69.800000000000011</v>
      </c>
      <c r="G3046" s="3">
        <f t="shared" si="285"/>
        <v>57.2</v>
      </c>
      <c r="H3046" s="3">
        <f t="shared" si="286"/>
        <v>102.02</v>
      </c>
      <c r="I3046" s="3">
        <f t="shared" si="287"/>
        <v>57.019999999999996</v>
      </c>
      <c r="J3046" s="3">
        <f t="shared" si="288"/>
        <v>73.94</v>
      </c>
      <c r="K3046" s="191">
        <v>21</v>
      </c>
      <c r="L3046" s="3">
        <v>14</v>
      </c>
      <c r="M3046" s="191">
        <v>38.9</v>
      </c>
      <c r="N3046" s="191">
        <v>13.9</v>
      </c>
      <c r="O3046" s="191">
        <v>23.3</v>
      </c>
    </row>
    <row r="3047" spans="2:15" ht="17.25" x14ac:dyDescent="0.35">
      <c r="B3047" s="172">
        <f t="shared" si="284"/>
        <v>3039</v>
      </c>
      <c r="C3047" s="173">
        <v>5</v>
      </c>
      <c r="D3047" s="173">
        <v>7</v>
      </c>
      <c r="E3047" s="174">
        <v>15</v>
      </c>
      <c r="F3047" s="3">
        <f t="shared" si="283"/>
        <v>73.400000000000006</v>
      </c>
      <c r="G3047" s="3">
        <f t="shared" si="285"/>
        <v>62.6</v>
      </c>
      <c r="H3047" s="3">
        <f t="shared" si="286"/>
        <v>102.02</v>
      </c>
      <c r="I3047" s="3">
        <f t="shared" si="287"/>
        <v>55.040000000000006</v>
      </c>
      <c r="J3047" s="3">
        <f t="shared" si="288"/>
        <v>75.02</v>
      </c>
      <c r="K3047" s="191">
        <v>23</v>
      </c>
      <c r="L3047" s="3">
        <v>17</v>
      </c>
      <c r="M3047" s="191">
        <v>38.9</v>
      </c>
      <c r="N3047" s="191">
        <v>12.8</v>
      </c>
      <c r="O3047" s="191">
        <v>23.9</v>
      </c>
    </row>
    <row r="3048" spans="2:15" ht="17.25" x14ac:dyDescent="0.35">
      <c r="B3048" s="172">
        <f t="shared" si="284"/>
        <v>3040</v>
      </c>
      <c r="C3048" s="173">
        <v>5</v>
      </c>
      <c r="D3048" s="173">
        <v>7</v>
      </c>
      <c r="E3048" s="174">
        <v>16</v>
      </c>
      <c r="F3048" s="3">
        <f t="shared" si="283"/>
        <v>71.599999999999994</v>
      </c>
      <c r="G3048" s="3">
        <f t="shared" si="285"/>
        <v>66.2</v>
      </c>
      <c r="H3048" s="3">
        <f t="shared" si="286"/>
        <v>100.94</v>
      </c>
      <c r="I3048" s="3">
        <f t="shared" si="287"/>
        <v>57.92</v>
      </c>
      <c r="J3048" s="3">
        <f t="shared" si="288"/>
        <v>75.92</v>
      </c>
      <c r="K3048" s="191">
        <v>22</v>
      </c>
      <c r="L3048" s="3">
        <v>19</v>
      </c>
      <c r="M3048" s="191">
        <v>38.299999999999997</v>
      </c>
      <c r="N3048" s="191">
        <v>14.4</v>
      </c>
      <c r="O3048" s="191">
        <v>24.4</v>
      </c>
    </row>
    <row r="3049" spans="2:15" ht="17.25" x14ac:dyDescent="0.35">
      <c r="B3049" s="172">
        <f t="shared" si="284"/>
        <v>3041</v>
      </c>
      <c r="C3049" s="173">
        <v>5</v>
      </c>
      <c r="D3049" s="173">
        <v>7</v>
      </c>
      <c r="E3049" s="174">
        <v>17</v>
      </c>
      <c r="F3049" s="3">
        <f t="shared" si="283"/>
        <v>68</v>
      </c>
      <c r="G3049" s="3">
        <f t="shared" si="285"/>
        <v>66.2</v>
      </c>
      <c r="H3049" s="3">
        <f t="shared" si="286"/>
        <v>100.03999999999999</v>
      </c>
      <c r="I3049" s="3">
        <f t="shared" si="287"/>
        <v>55.94</v>
      </c>
      <c r="J3049" s="3">
        <f t="shared" si="288"/>
        <v>75.92</v>
      </c>
      <c r="K3049" s="191">
        <v>20</v>
      </c>
      <c r="L3049" s="3">
        <v>19</v>
      </c>
      <c r="M3049" s="191">
        <v>37.799999999999997</v>
      </c>
      <c r="N3049" s="191">
        <v>13.3</v>
      </c>
      <c r="O3049" s="191">
        <v>24.4</v>
      </c>
    </row>
    <row r="3050" spans="2:15" ht="17.25" x14ac:dyDescent="0.35">
      <c r="B3050" s="172">
        <f t="shared" si="284"/>
        <v>3042</v>
      </c>
      <c r="C3050" s="173">
        <v>5</v>
      </c>
      <c r="D3050" s="173">
        <v>7</v>
      </c>
      <c r="E3050" s="174">
        <v>18</v>
      </c>
      <c r="F3050" s="3">
        <f t="shared" si="283"/>
        <v>66.2</v>
      </c>
      <c r="G3050" s="3">
        <f t="shared" si="285"/>
        <v>64.400000000000006</v>
      </c>
      <c r="H3050" s="3">
        <f t="shared" si="286"/>
        <v>98.06</v>
      </c>
      <c r="I3050" s="3">
        <f t="shared" si="287"/>
        <v>55.040000000000006</v>
      </c>
      <c r="J3050" s="3">
        <f t="shared" si="288"/>
        <v>75.92</v>
      </c>
      <c r="K3050" s="191">
        <v>19</v>
      </c>
      <c r="L3050" s="3">
        <v>18</v>
      </c>
      <c r="M3050" s="191">
        <v>36.700000000000003</v>
      </c>
      <c r="N3050" s="191">
        <v>12.8</v>
      </c>
      <c r="O3050" s="191">
        <v>24.4</v>
      </c>
    </row>
    <row r="3051" spans="2:15" ht="17.25" x14ac:dyDescent="0.35">
      <c r="B3051" s="172">
        <f t="shared" si="284"/>
        <v>3043</v>
      </c>
      <c r="C3051" s="173">
        <v>5</v>
      </c>
      <c r="D3051" s="173">
        <v>7</v>
      </c>
      <c r="E3051" s="174">
        <v>19</v>
      </c>
      <c r="F3051" s="3">
        <f t="shared" si="283"/>
        <v>57.2</v>
      </c>
      <c r="G3051" s="3">
        <f t="shared" si="285"/>
        <v>60.8</v>
      </c>
      <c r="H3051" s="3">
        <f t="shared" si="286"/>
        <v>93.02</v>
      </c>
      <c r="I3051" s="3">
        <f t="shared" si="287"/>
        <v>51.980000000000004</v>
      </c>
      <c r="J3051" s="3">
        <f t="shared" si="288"/>
        <v>73.039999999999992</v>
      </c>
      <c r="K3051" s="191">
        <v>14</v>
      </c>
      <c r="L3051" s="3">
        <v>16</v>
      </c>
      <c r="M3051" s="191">
        <v>33.9</v>
      </c>
      <c r="N3051" s="191">
        <v>11.1</v>
      </c>
      <c r="O3051" s="191">
        <v>22.8</v>
      </c>
    </row>
    <row r="3052" spans="2:15" ht="17.25" x14ac:dyDescent="0.35">
      <c r="B3052" s="172">
        <f t="shared" si="284"/>
        <v>3044</v>
      </c>
      <c r="C3052" s="173">
        <v>5</v>
      </c>
      <c r="D3052" s="173">
        <v>7</v>
      </c>
      <c r="E3052" s="174">
        <v>20</v>
      </c>
      <c r="F3052" s="3">
        <f t="shared" si="283"/>
        <v>55.400000000000006</v>
      </c>
      <c r="G3052" s="3">
        <f t="shared" si="285"/>
        <v>55.400000000000006</v>
      </c>
      <c r="H3052" s="3">
        <f t="shared" si="286"/>
        <v>87.98</v>
      </c>
      <c r="I3052" s="3">
        <f t="shared" si="287"/>
        <v>51.08</v>
      </c>
      <c r="J3052" s="3">
        <f t="shared" si="288"/>
        <v>69.98</v>
      </c>
      <c r="K3052" s="191">
        <v>13</v>
      </c>
      <c r="L3052" s="3">
        <v>13</v>
      </c>
      <c r="M3052" s="191">
        <v>31.1</v>
      </c>
      <c r="N3052" s="191">
        <v>10.6</v>
      </c>
      <c r="O3052" s="191">
        <v>21.1</v>
      </c>
    </row>
    <row r="3053" spans="2:15" ht="17.25" x14ac:dyDescent="0.35">
      <c r="B3053" s="172">
        <f t="shared" si="284"/>
        <v>3045</v>
      </c>
      <c r="C3053" s="173">
        <v>5</v>
      </c>
      <c r="D3053" s="173">
        <v>7</v>
      </c>
      <c r="E3053" s="174">
        <v>21</v>
      </c>
      <c r="F3053" s="3">
        <f t="shared" si="283"/>
        <v>55.400000000000006</v>
      </c>
      <c r="G3053" s="3">
        <f t="shared" si="285"/>
        <v>51.8</v>
      </c>
      <c r="H3053" s="3">
        <f t="shared" si="286"/>
        <v>84.02</v>
      </c>
      <c r="I3053" s="3">
        <f t="shared" si="287"/>
        <v>50</v>
      </c>
      <c r="J3053" s="3">
        <f t="shared" si="288"/>
        <v>68</v>
      </c>
      <c r="K3053" s="191">
        <v>13</v>
      </c>
      <c r="L3053" s="3">
        <v>11</v>
      </c>
      <c r="M3053" s="191">
        <v>28.9</v>
      </c>
      <c r="N3053" s="191">
        <v>10</v>
      </c>
      <c r="O3053" s="191">
        <v>20</v>
      </c>
    </row>
    <row r="3054" spans="2:15" ht="17.25" x14ac:dyDescent="0.35">
      <c r="B3054" s="172">
        <f t="shared" si="284"/>
        <v>3046</v>
      </c>
      <c r="C3054" s="173">
        <v>5</v>
      </c>
      <c r="D3054" s="173">
        <v>7</v>
      </c>
      <c r="E3054" s="174">
        <v>22</v>
      </c>
      <c r="F3054" s="3">
        <f t="shared" si="283"/>
        <v>59</v>
      </c>
      <c r="G3054" s="3">
        <f t="shared" si="285"/>
        <v>48.2</v>
      </c>
      <c r="H3054" s="3">
        <f t="shared" si="286"/>
        <v>82.94</v>
      </c>
      <c r="I3054" s="3">
        <f t="shared" si="287"/>
        <v>48.92</v>
      </c>
      <c r="J3054" s="3">
        <f t="shared" si="288"/>
        <v>62.06</v>
      </c>
      <c r="K3054" s="191">
        <v>15</v>
      </c>
      <c r="L3054" s="3">
        <v>9</v>
      </c>
      <c r="M3054" s="191">
        <v>28.3</v>
      </c>
      <c r="N3054" s="191">
        <v>9.4</v>
      </c>
      <c r="O3054" s="191">
        <v>16.7</v>
      </c>
    </row>
    <row r="3055" spans="2:15" ht="17.25" x14ac:dyDescent="0.35">
      <c r="B3055" s="172">
        <f t="shared" si="284"/>
        <v>3047</v>
      </c>
      <c r="C3055" s="173">
        <v>5</v>
      </c>
      <c r="D3055" s="173">
        <v>7</v>
      </c>
      <c r="E3055" s="174">
        <v>23</v>
      </c>
      <c r="F3055" s="3">
        <f t="shared" si="283"/>
        <v>51.8</v>
      </c>
      <c r="G3055" s="3">
        <f t="shared" si="285"/>
        <v>44.6</v>
      </c>
      <c r="H3055" s="3">
        <f t="shared" si="286"/>
        <v>80.960000000000008</v>
      </c>
      <c r="I3055" s="3">
        <f t="shared" si="287"/>
        <v>50</v>
      </c>
      <c r="J3055" s="3">
        <f t="shared" si="288"/>
        <v>59</v>
      </c>
      <c r="K3055" s="191">
        <v>11</v>
      </c>
      <c r="L3055" s="3">
        <v>7</v>
      </c>
      <c r="M3055" s="191">
        <v>27.2</v>
      </c>
      <c r="N3055" s="191">
        <v>10</v>
      </c>
      <c r="O3055" s="191">
        <v>15</v>
      </c>
    </row>
    <row r="3056" spans="2:15" ht="17.25" x14ac:dyDescent="0.35">
      <c r="B3056" s="172">
        <f t="shared" si="284"/>
        <v>3048</v>
      </c>
      <c r="C3056" s="173">
        <v>5</v>
      </c>
      <c r="D3056" s="173">
        <v>7</v>
      </c>
      <c r="E3056" s="174">
        <v>24</v>
      </c>
      <c r="F3056" s="3">
        <f t="shared" si="283"/>
        <v>48.2</v>
      </c>
      <c r="G3056" s="3">
        <f t="shared" si="285"/>
        <v>42.8</v>
      </c>
      <c r="H3056" s="3">
        <f t="shared" si="286"/>
        <v>80.06</v>
      </c>
      <c r="I3056" s="3">
        <f t="shared" si="287"/>
        <v>48.92</v>
      </c>
      <c r="J3056" s="3">
        <f t="shared" si="288"/>
        <v>60.980000000000004</v>
      </c>
      <c r="K3056" s="191">
        <v>9</v>
      </c>
      <c r="L3056" s="3">
        <v>6</v>
      </c>
      <c r="M3056" s="191">
        <v>26.7</v>
      </c>
      <c r="N3056" s="191">
        <v>9.4</v>
      </c>
      <c r="O3056" s="191">
        <v>16.100000000000001</v>
      </c>
    </row>
    <row r="3057" spans="2:15" ht="17.25" x14ac:dyDescent="0.35">
      <c r="B3057" s="172">
        <f t="shared" si="284"/>
        <v>3049</v>
      </c>
      <c r="C3057" s="173">
        <v>5</v>
      </c>
      <c r="D3057" s="173">
        <v>8</v>
      </c>
      <c r="E3057" s="174">
        <v>1</v>
      </c>
      <c r="F3057" s="3">
        <f t="shared" si="283"/>
        <v>44.6</v>
      </c>
      <c r="G3057" s="3">
        <f t="shared" si="285"/>
        <v>41</v>
      </c>
      <c r="H3057" s="3">
        <f t="shared" si="286"/>
        <v>77</v>
      </c>
      <c r="I3057" s="3">
        <f t="shared" si="287"/>
        <v>48.92</v>
      </c>
      <c r="J3057" s="3">
        <f t="shared" si="288"/>
        <v>51.08</v>
      </c>
      <c r="K3057" s="191">
        <v>7</v>
      </c>
      <c r="L3057" s="3">
        <v>5</v>
      </c>
      <c r="M3057" s="191">
        <v>25</v>
      </c>
      <c r="N3057" s="191">
        <v>9.4</v>
      </c>
      <c r="O3057" s="191">
        <v>10.6</v>
      </c>
    </row>
    <row r="3058" spans="2:15" ht="17.25" x14ac:dyDescent="0.35">
      <c r="B3058" s="172">
        <f t="shared" si="284"/>
        <v>3050</v>
      </c>
      <c r="C3058" s="173">
        <v>5</v>
      </c>
      <c r="D3058" s="173">
        <v>8</v>
      </c>
      <c r="E3058" s="174">
        <v>2</v>
      </c>
      <c r="F3058" s="3">
        <f t="shared" si="283"/>
        <v>46.4</v>
      </c>
      <c r="G3058" s="3">
        <f t="shared" si="285"/>
        <v>44.6</v>
      </c>
      <c r="H3058" s="3">
        <f t="shared" si="286"/>
        <v>78.080000000000013</v>
      </c>
      <c r="I3058" s="3">
        <f t="shared" si="287"/>
        <v>46.04</v>
      </c>
      <c r="J3058" s="3">
        <f t="shared" si="288"/>
        <v>53.06</v>
      </c>
      <c r="K3058" s="191">
        <v>8</v>
      </c>
      <c r="L3058" s="3">
        <v>7</v>
      </c>
      <c r="M3058" s="191">
        <v>25.6</v>
      </c>
      <c r="N3058" s="191">
        <v>7.8</v>
      </c>
      <c r="O3058" s="191">
        <v>11.7</v>
      </c>
    </row>
    <row r="3059" spans="2:15" ht="17.25" x14ac:dyDescent="0.35">
      <c r="B3059" s="172">
        <f t="shared" si="284"/>
        <v>3051</v>
      </c>
      <c r="C3059" s="173">
        <v>5</v>
      </c>
      <c r="D3059" s="173">
        <v>8</v>
      </c>
      <c r="E3059" s="174">
        <v>3</v>
      </c>
      <c r="F3059" s="3">
        <f t="shared" si="283"/>
        <v>44.6</v>
      </c>
      <c r="G3059" s="3">
        <f t="shared" si="285"/>
        <v>42.8</v>
      </c>
      <c r="H3059" s="3">
        <f t="shared" si="286"/>
        <v>75.02</v>
      </c>
      <c r="I3059" s="3">
        <f t="shared" si="287"/>
        <v>46.04</v>
      </c>
      <c r="J3059" s="3">
        <f t="shared" si="288"/>
        <v>53.06</v>
      </c>
      <c r="K3059" s="191">
        <v>7</v>
      </c>
      <c r="L3059" s="3">
        <v>6</v>
      </c>
      <c r="M3059" s="191">
        <v>23.9</v>
      </c>
      <c r="N3059" s="191">
        <v>7.8</v>
      </c>
      <c r="O3059" s="191">
        <v>11.7</v>
      </c>
    </row>
    <row r="3060" spans="2:15" ht="17.25" x14ac:dyDescent="0.35">
      <c r="B3060" s="172">
        <f t="shared" si="284"/>
        <v>3052</v>
      </c>
      <c r="C3060" s="173">
        <v>5</v>
      </c>
      <c r="D3060" s="173">
        <v>8</v>
      </c>
      <c r="E3060" s="174">
        <v>4</v>
      </c>
      <c r="F3060" s="3">
        <f t="shared" si="283"/>
        <v>44.6</v>
      </c>
      <c r="G3060" s="3">
        <f t="shared" si="285"/>
        <v>41</v>
      </c>
      <c r="H3060" s="3">
        <f t="shared" si="286"/>
        <v>73.94</v>
      </c>
      <c r="I3060" s="3">
        <f t="shared" si="287"/>
        <v>44.96</v>
      </c>
      <c r="J3060" s="3">
        <f t="shared" si="288"/>
        <v>53.96</v>
      </c>
      <c r="K3060" s="191">
        <v>7</v>
      </c>
      <c r="L3060" s="3">
        <v>5</v>
      </c>
      <c r="M3060" s="191">
        <v>23.3</v>
      </c>
      <c r="N3060" s="191">
        <v>7.2</v>
      </c>
      <c r="O3060" s="191">
        <v>12.2</v>
      </c>
    </row>
    <row r="3061" spans="2:15" ht="17.25" x14ac:dyDescent="0.35">
      <c r="B3061" s="172">
        <f t="shared" si="284"/>
        <v>3053</v>
      </c>
      <c r="C3061" s="173">
        <v>5</v>
      </c>
      <c r="D3061" s="173">
        <v>8</v>
      </c>
      <c r="E3061" s="174">
        <v>5</v>
      </c>
      <c r="F3061" s="3">
        <f t="shared" si="283"/>
        <v>42.8</v>
      </c>
      <c r="G3061" s="3">
        <f t="shared" si="285"/>
        <v>39.200000000000003</v>
      </c>
      <c r="H3061" s="3">
        <f t="shared" si="286"/>
        <v>75.02</v>
      </c>
      <c r="I3061" s="3">
        <f t="shared" si="287"/>
        <v>42.980000000000004</v>
      </c>
      <c r="J3061" s="3">
        <f t="shared" si="288"/>
        <v>51.08</v>
      </c>
      <c r="K3061" s="191">
        <v>6</v>
      </c>
      <c r="L3061" s="3">
        <v>4</v>
      </c>
      <c r="M3061" s="191">
        <v>23.9</v>
      </c>
      <c r="N3061" s="191">
        <v>6.1</v>
      </c>
      <c r="O3061" s="191">
        <v>10.6</v>
      </c>
    </row>
    <row r="3062" spans="2:15" ht="17.25" x14ac:dyDescent="0.35">
      <c r="B3062" s="172">
        <f t="shared" si="284"/>
        <v>3054</v>
      </c>
      <c r="C3062" s="173">
        <v>5</v>
      </c>
      <c r="D3062" s="173">
        <v>8</v>
      </c>
      <c r="E3062" s="174">
        <v>6</v>
      </c>
      <c r="F3062" s="3">
        <f t="shared" si="283"/>
        <v>42.8</v>
      </c>
      <c r="G3062" s="3">
        <f t="shared" si="285"/>
        <v>42.8</v>
      </c>
      <c r="H3062" s="3">
        <f t="shared" si="286"/>
        <v>75.92</v>
      </c>
      <c r="I3062" s="3">
        <f t="shared" si="287"/>
        <v>42.980000000000004</v>
      </c>
      <c r="J3062" s="3">
        <f t="shared" si="288"/>
        <v>51.08</v>
      </c>
      <c r="K3062" s="191">
        <v>6</v>
      </c>
      <c r="L3062" s="3">
        <v>6</v>
      </c>
      <c r="M3062" s="191">
        <v>24.4</v>
      </c>
      <c r="N3062" s="191">
        <v>6.1</v>
      </c>
      <c r="O3062" s="191">
        <v>10.6</v>
      </c>
    </row>
    <row r="3063" spans="2:15" ht="17.25" x14ac:dyDescent="0.35">
      <c r="B3063" s="172">
        <f t="shared" si="284"/>
        <v>3055</v>
      </c>
      <c r="C3063" s="173">
        <v>5</v>
      </c>
      <c r="D3063" s="173">
        <v>8</v>
      </c>
      <c r="E3063" s="174">
        <v>7</v>
      </c>
      <c r="F3063" s="3">
        <f t="shared" si="283"/>
        <v>44.6</v>
      </c>
      <c r="G3063" s="3">
        <f t="shared" si="285"/>
        <v>48.2</v>
      </c>
      <c r="H3063" s="3">
        <f t="shared" si="286"/>
        <v>80.960000000000008</v>
      </c>
      <c r="I3063" s="3">
        <f t="shared" si="287"/>
        <v>48.019999999999996</v>
      </c>
      <c r="J3063" s="3">
        <f t="shared" si="288"/>
        <v>55.040000000000006</v>
      </c>
      <c r="K3063" s="191">
        <v>7</v>
      </c>
      <c r="L3063" s="3">
        <v>9</v>
      </c>
      <c r="M3063" s="191">
        <v>27.2</v>
      </c>
      <c r="N3063" s="191">
        <v>8.9</v>
      </c>
      <c r="O3063" s="191">
        <v>12.8</v>
      </c>
    </row>
    <row r="3064" spans="2:15" ht="17.25" x14ac:dyDescent="0.35">
      <c r="B3064" s="172">
        <f t="shared" si="284"/>
        <v>3056</v>
      </c>
      <c r="C3064" s="173">
        <v>5</v>
      </c>
      <c r="D3064" s="173">
        <v>8</v>
      </c>
      <c r="E3064" s="174">
        <v>8</v>
      </c>
      <c r="F3064" s="3">
        <f t="shared" si="283"/>
        <v>46.4</v>
      </c>
      <c r="G3064" s="3">
        <f t="shared" si="285"/>
        <v>48.2</v>
      </c>
      <c r="H3064" s="3">
        <f t="shared" si="286"/>
        <v>86</v>
      </c>
      <c r="I3064" s="3">
        <f t="shared" si="287"/>
        <v>51.08</v>
      </c>
      <c r="J3064" s="3">
        <f t="shared" si="288"/>
        <v>57.019999999999996</v>
      </c>
      <c r="K3064" s="191">
        <v>8</v>
      </c>
      <c r="L3064" s="3">
        <v>9</v>
      </c>
      <c r="M3064" s="191">
        <v>30</v>
      </c>
      <c r="N3064" s="191">
        <v>10.6</v>
      </c>
      <c r="O3064" s="191">
        <v>13.9</v>
      </c>
    </row>
    <row r="3065" spans="2:15" ht="17.25" x14ac:dyDescent="0.35">
      <c r="B3065" s="172">
        <f t="shared" si="284"/>
        <v>3057</v>
      </c>
      <c r="C3065" s="173">
        <v>5</v>
      </c>
      <c r="D3065" s="173">
        <v>8</v>
      </c>
      <c r="E3065" s="174">
        <v>9</v>
      </c>
      <c r="F3065" s="3">
        <f t="shared" si="283"/>
        <v>48.2</v>
      </c>
      <c r="G3065" s="3">
        <f t="shared" si="285"/>
        <v>51.8</v>
      </c>
      <c r="H3065" s="3">
        <f t="shared" si="286"/>
        <v>89.06</v>
      </c>
      <c r="I3065" s="3">
        <f t="shared" si="287"/>
        <v>48.92</v>
      </c>
      <c r="J3065" s="3">
        <f t="shared" si="288"/>
        <v>62.96</v>
      </c>
      <c r="K3065" s="191">
        <v>9</v>
      </c>
      <c r="L3065" s="3">
        <v>11</v>
      </c>
      <c r="M3065" s="191">
        <v>31.7</v>
      </c>
      <c r="N3065" s="191">
        <v>9.4</v>
      </c>
      <c r="O3065" s="191">
        <v>17.2</v>
      </c>
    </row>
    <row r="3066" spans="2:15" ht="17.25" x14ac:dyDescent="0.35">
      <c r="B3066" s="172">
        <f t="shared" si="284"/>
        <v>3058</v>
      </c>
      <c r="C3066" s="173">
        <v>5</v>
      </c>
      <c r="D3066" s="173">
        <v>8</v>
      </c>
      <c r="E3066" s="174">
        <v>10</v>
      </c>
      <c r="F3066" s="3">
        <f t="shared" si="283"/>
        <v>51.8</v>
      </c>
      <c r="G3066" s="3">
        <f t="shared" si="285"/>
        <v>57.2</v>
      </c>
      <c r="H3066" s="3">
        <f t="shared" si="286"/>
        <v>91.94</v>
      </c>
      <c r="I3066" s="3">
        <f t="shared" si="287"/>
        <v>53.06</v>
      </c>
      <c r="J3066" s="3">
        <f t="shared" si="288"/>
        <v>69.98</v>
      </c>
      <c r="K3066" s="191">
        <v>11</v>
      </c>
      <c r="L3066" s="3">
        <v>14</v>
      </c>
      <c r="M3066" s="191">
        <v>33.299999999999997</v>
      </c>
      <c r="N3066" s="191">
        <v>11.7</v>
      </c>
      <c r="O3066" s="191">
        <v>21.1</v>
      </c>
    </row>
    <row r="3067" spans="2:15" ht="17.25" x14ac:dyDescent="0.35">
      <c r="B3067" s="172">
        <f t="shared" si="284"/>
        <v>3059</v>
      </c>
      <c r="C3067" s="173">
        <v>5</v>
      </c>
      <c r="D3067" s="173">
        <v>8</v>
      </c>
      <c r="E3067" s="174">
        <v>11</v>
      </c>
      <c r="F3067" s="3">
        <f t="shared" si="283"/>
        <v>53.6</v>
      </c>
      <c r="G3067" s="3">
        <f t="shared" si="285"/>
        <v>60.8</v>
      </c>
      <c r="H3067" s="3">
        <f t="shared" si="286"/>
        <v>98.960000000000008</v>
      </c>
      <c r="I3067" s="3">
        <f t="shared" si="287"/>
        <v>53.06</v>
      </c>
      <c r="J3067" s="3">
        <f t="shared" si="288"/>
        <v>71.960000000000008</v>
      </c>
      <c r="K3067" s="191">
        <v>12</v>
      </c>
      <c r="L3067" s="3">
        <v>16</v>
      </c>
      <c r="M3067" s="191">
        <v>37.200000000000003</v>
      </c>
      <c r="N3067" s="191">
        <v>11.7</v>
      </c>
      <c r="O3067" s="191">
        <v>22.2</v>
      </c>
    </row>
    <row r="3068" spans="2:15" ht="17.25" x14ac:dyDescent="0.35">
      <c r="B3068" s="172">
        <f t="shared" si="284"/>
        <v>3060</v>
      </c>
      <c r="C3068" s="173">
        <v>5</v>
      </c>
      <c r="D3068" s="173">
        <v>8</v>
      </c>
      <c r="E3068" s="174">
        <v>12</v>
      </c>
      <c r="F3068" s="3">
        <f t="shared" si="283"/>
        <v>55.400000000000006</v>
      </c>
      <c r="G3068" s="3">
        <f t="shared" si="285"/>
        <v>62.6</v>
      </c>
      <c r="H3068" s="3">
        <f t="shared" si="286"/>
        <v>100.03999999999999</v>
      </c>
      <c r="I3068" s="3">
        <f t="shared" si="287"/>
        <v>57.92</v>
      </c>
      <c r="J3068" s="3">
        <f t="shared" si="288"/>
        <v>75.92</v>
      </c>
      <c r="K3068" s="191">
        <v>13</v>
      </c>
      <c r="L3068" s="3">
        <v>17</v>
      </c>
      <c r="M3068" s="191">
        <v>37.799999999999997</v>
      </c>
      <c r="N3068" s="191">
        <v>14.4</v>
      </c>
      <c r="O3068" s="191">
        <v>24.4</v>
      </c>
    </row>
    <row r="3069" spans="2:15" ht="17.25" x14ac:dyDescent="0.35">
      <c r="B3069" s="172">
        <f t="shared" si="284"/>
        <v>3061</v>
      </c>
      <c r="C3069" s="173">
        <v>5</v>
      </c>
      <c r="D3069" s="173">
        <v>8</v>
      </c>
      <c r="E3069" s="174">
        <v>13</v>
      </c>
      <c r="F3069" s="3">
        <f t="shared" si="283"/>
        <v>57.2</v>
      </c>
      <c r="G3069" s="3">
        <f t="shared" si="285"/>
        <v>64.400000000000006</v>
      </c>
      <c r="H3069" s="3">
        <f t="shared" si="286"/>
        <v>100.94</v>
      </c>
      <c r="I3069" s="3">
        <f t="shared" si="287"/>
        <v>55.94</v>
      </c>
      <c r="J3069" s="3">
        <f t="shared" si="288"/>
        <v>78.080000000000013</v>
      </c>
      <c r="K3069" s="191">
        <v>14</v>
      </c>
      <c r="L3069" s="3">
        <v>18</v>
      </c>
      <c r="M3069" s="191">
        <v>38.299999999999997</v>
      </c>
      <c r="N3069" s="191">
        <v>13.3</v>
      </c>
      <c r="O3069" s="191">
        <v>25.6</v>
      </c>
    </row>
    <row r="3070" spans="2:15" ht="17.25" x14ac:dyDescent="0.35">
      <c r="B3070" s="172">
        <f t="shared" si="284"/>
        <v>3062</v>
      </c>
      <c r="C3070" s="173">
        <v>5</v>
      </c>
      <c r="D3070" s="173">
        <v>8</v>
      </c>
      <c r="E3070" s="174">
        <v>14</v>
      </c>
      <c r="F3070" s="3">
        <f t="shared" si="283"/>
        <v>59</v>
      </c>
      <c r="G3070" s="3">
        <f t="shared" si="285"/>
        <v>64.400000000000006</v>
      </c>
      <c r="H3070" s="3">
        <f t="shared" si="286"/>
        <v>100.94</v>
      </c>
      <c r="I3070" s="3">
        <f t="shared" si="287"/>
        <v>59</v>
      </c>
      <c r="J3070" s="3">
        <f t="shared" si="288"/>
        <v>78.98</v>
      </c>
      <c r="K3070" s="191">
        <v>15</v>
      </c>
      <c r="L3070" s="3">
        <v>18</v>
      </c>
      <c r="M3070" s="191">
        <v>38.299999999999997</v>
      </c>
      <c r="N3070" s="191">
        <v>15</v>
      </c>
      <c r="O3070" s="191">
        <v>26.1</v>
      </c>
    </row>
    <row r="3071" spans="2:15" ht="17.25" x14ac:dyDescent="0.35">
      <c r="B3071" s="172">
        <f t="shared" si="284"/>
        <v>3063</v>
      </c>
      <c r="C3071" s="173">
        <v>5</v>
      </c>
      <c r="D3071" s="173">
        <v>8</v>
      </c>
      <c r="E3071" s="174">
        <v>15</v>
      </c>
      <c r="F3071" s="3">
        <f t="shared" si="283"/>
        <v>57.2</v>
      </c>
      <c r="G3071" s="3">
        <f t="shared" si="285"/>
        <v>64.580000000000013</v>
      </c>
      <c r="H3071" s="3">
        <f t="shared" si="286"/>
        <v>102.02</v>
      </c>
      <c r="I3071" s="3">
        <f t="shared" si="287"/>
        <v>57.019999999999996</v>
      </c>
      <c r="J3071" s="3">
        <f t="shared" si="288"/>
        <v>80.06</v>
      </c>
      <c r="K3071" s="191">
        <v>14</v>
      </c>
      <c r="L3071" s="3">
        <v>18.100000000000001</v>
      </c>
      <c r="M3071" s="191">
        <v>38.9</v>
      </c>
      <c r="N3071" s="191">
        <v>13.9</v>
      </c>
      <c r="O3071" s="191">
        <v>26.7</v>
      </c>
    </row>
    <row r="3072" spans="2:15" ht="17.25" x14ac:dyDescent="0.35">
      <c r="B3072" s="172">
        <f t="shared" si="284"/>
        <v>3064</v>
      </c>
      <c r="C3072" s="173">
        <v>5</v>
      </c>
      <c r="D3072" s="173">
        <v>8</v>
      </c>
      <c r="E3072" s="174">
        <v>16</v>
      </c>
      <c r="F3072" s="3">
        <f t="shared" si="283"/>
        <v>55.400000000000006</v>
      </c>
      <c r="G3072" s="3">
        <f t="shared" si="285"/>
        <v>62.6</v>
      </c>
      <c r="H3072" s="3">
        <f t="shared" si="286"/>
        <v>100.03999999999999</v>
      </c>
      <c r="I3072" s="3">
        <f t="shared" si="287"/>
        <v>60.08</v>
      </c>
      <c r="J3072" s="3">
        <f t="shared" si="288"/>
        <v>80.960000000000008</v>
      </c>
      <c r="K3072" s="191">
        <v>13</v>
      </c>
      <c r="L3072" s="3">
        <v>17</v>
      </c>
      <c r="M3072" s="191">
        <v>37.799999999999997</v>
      </c>
      <c r="N3072" s="191">
        <v>15.6</v>
      </c>
      <c r="O3072" s="191">
        <v>27.2</v>
      </c>
    </row>
    <row r="3073" spans="2:15" ht="17.25" x14ac:dyDescent="0.35">
      <c r="B3073" s="172">
        <f t="shared" si="284"/>
        <v>3065</v>
      </c>
      <c r="C3073" s="173">
        <v>5</v>
      </c>
      <c r="D3073" s="173">
        <v>8</v>
      </c>
      <c r="E3073" s="174">
        <v>17</v>
      </c>
      <c r="F3073" s="3">
        <f t="shared" si="283"/>
        <v>55.400000000000006</v>
      </c>
      <c r="G3073" s="3">
        <f t="shared" si="285"/>
        <v>62.6</v>
      </c>
      <c r="H3073" s="3">
        <f t="shared" si="286"/>
        <v>98.06</v>
      </c>
      <c r="I3073" s="3">
        <f t="shared" si="287"/>
        <v>60.08</v>
      </c>
      <c r="J3073" s="3">
        <f t="shared" si="288"/>
        <v>82.039999999999992</v>
      </c>
      <c r="K3073" s="191">
        <v>13</v>
      </c>
      <c r="L3073" s="3">
        <v>17</v>
      </c>
      <c r="M3073" s="191">
        <v>36.700000000000003</v>
      </c>
      <c r="N3073" s="191">
        <v>15.6</v>
      </c>
      <c r="O3073" s="191">
        <v>27.8</v>
      </c>
    </row>
    <row r="3074" spans="2:15" ht="17.25" x14ac:dyDescent="0.35">
      <c r="B3074" s="172">
        <f t="shared" si="284"/>
        <v>3066</v>
      </c>
      <c r="C3074" s="173">
        <v>5</v>
      </c>
      <c r="D3074" s="173">
        <v>8</v>
      </c>
      <c r="E3074" s="174">
        <v>18</v>
      </c>
      <c r="F3074" s="3">
        <f t="shared" si="283"/>
        <v>55.400000000000006</v>
      </c>
      <c r="G3074" s="3">
        <f t="shared" si="285"/>
        <v>62.6</v>
      </c>
      <c r="H3074" s="3">
        <f t="shared" si="286"/>
        <v>96.08</v>
      </c>
      <c r="I3074" s="3">
        <f t="shared" si="287"/>
        <v>57.92</v>
      </c>
      <c r="J3074" s="3">
        <f t="shared" si="288"/>
        <v>80.06</v>
      </c>
      <c r="K3074" s="191">
        <v>13</v>
      </c>
      <c r="L3074" s="3">
        <v>17</v>
      </c>
      <c r="M3074" s="191">
        <v>35.6</v>
      </c>
      <c r="N3074" s="191">
        <v>14.4</v>
      </c>
      <c r="O3074" s="191">
        <v>26.7</v>
      </c>
    </row>
    <row r="3075" spans="2:15" ht="17.25" x14ac:dyDescent="0.35">
      <c r="B3075" s="172">
        <f t="shared" si="284"/>
        <v>3067</v>
      </c>
      <c r="C3075" s="173">
        <v>5</v>
      </c>
      <c r="D3075" s="173">
        <v>8</v>
      </c>
      <c r="E3075" s="174">
        <v>19</v>
      </c>
      <c r="F3075" s="3">
        <f t="shared" si="283"/>
        <v>53.6</v>
      </c>
      <c r="G3075" s="3">
        <f t="shared" si="285"/>
        <v>55.400000000000006</v>
      </c>
      <c r="H3075" s="3">
        <f t="shared" si="286"/>
        <v>93.02</v>
      </c>
      <c r="I3075" s="3">
        <f t="shared" si="287"/>
        <v>55.040000000000006</v>
      </c>
      <c r="J3075" s="3">
        <f t="shared" si="288"/>
        <v>78.98</v>
      </c>
      <c r="K3075" s="191">
        <v>12</v>
      </c>
      <c r="L3075" s="3">
        <v>13</v>
      </c>
      <c r="M3075" s="191">
        <v>33.9</v>
      </c>
      <c r="N3075" s="191">
        <v>12.8</v>
      </c>
      <c r="O3075" s="191">
        <v>26.1</v>
      </c>
    </row>
    <row r="3076" spans="2:15" ht="17.25" x14ac:dyDescent="0.35">
      <c r="B3076" s="172">
        <f t="shared" si="284"/>
        <v>3068</v>
      </c>
      <c r="C3076" s="173">
        <v>5</v>
      </c>
      <c r="D3076" s="173">
        <v>8</v>
      </c>
      <c r="E3076" s="174">
        <v>20</v>
      </c>
      <c r="F3076" s="3">
        <f t="shared" si="283"/>
        <v>51.8</v>
      </c>
      <c r="G3076" s="3">
        <f t="shared" si="285"/>
        <v>51.8</v>
      </c>
      <c r="H3076" s="3">
        <f t="shared" si="286"/>
        <v>87.98</v>
      </c>
      <c r="I3076" s="3">
        <f t="shared" si="287"/>
        <v>50</v>
      </c>
      <c r="J3076" s="3">
        <f t="shared" si="288"/>
        <v>69.080000000000013</v>
      </c>
      <c r="K3076" s="191">
        <v>11</v>
      </c>
      <c r="L3076" s="3">
        <v>11</v>
      </c>
      <c r="M3076" s="191">
        <v>31.1</v>
      </c>
      <c r="N3076" s="191">
        <v>10</v>
      </c>
      <c r="O3076" s="191">
        <v>20.6</v>
      </c>
    </row>
    <row r="3077" spans="2:15" ht="17.25" x14ac:dyDescent="0.35">
      <c r="B3077" s="172">
        <f t="shared" si="284"/>
        <v>3069</v>
      </c>
      <c r="C3077" s="173">
        <v>5</v>
      </c>
      <c r="D3077" s="173">
        <v>8</v>
      </c>
      <c r="E3077" s="174">
        <v>21</v>
      </c>
      <c r="F3077" s="3">
        <f t="shared" si="283"/>
        <v>50</v>
      </c>
      <c r="G3077" s="3">
        <f t="shared" si="285"/>
        <v>42.8</v>
      </c>
      <c r="H3077" s="3">
        <f t="shared" si="286"/>
        <v>82.94</v>
      </c>
      <c r="I3077" s="3">
        <f t="shared" si="287"/>
        <v>48.92</v>
      </c>
      <c r="J3077" s="3">
        <f t="shared" si="288"/>
        <v>68</v>
      </c>
      <c r="K3077" s="191">
        <v>10</v>
      </c>
      <c r="L3077" s="3">
        <v>6</v>
      </c>
      <c r="M3077" s="191">
        <v>28.3</v>
      </c>
      <c r="N3077" s="191">
        <v>9.4</v>
      </c>
      <c r="O3077" s="191">
        <v>20</v>
      </c>
    </row>
    <row r="3078" spans="2:15" ht="17.25" x14ac:dyDescent="0.35">
      <c r="B3078" s="172">
        <f t="shared" si="284"/>
        <v>3070</v>
      </c>
      <c r="C3078" s="173">
        <v>5</v>
      </c>
      <c r="D3078" s="173">
        <v>8</v>
      </c>
      <c r="E3078" s="174">
        <v>22</v>
      </c>
      <c r="F3078" s="3">
        <f t="shared" si="283"/>
        <v>48.2</v>
      </c>
      <c r="G3078" s="3">
        <f t="shared" si="285"/>
        <v>39.200000000000003</v>
      </c>
      <c r="H3078" s="3">
        <f t="shared" si="286"/>
        <v>82.039999999999992</v>
      </c>
      <c r="I3078" s="3">
        <f t="shared" si="287"/>
        <v>48.92</v>
      </c>
      <c r="J3078" s="3">
        <f t="shared" si="288"/>
        <v>71.06</v>
      </c>
      <c r="K3078" s="191">
        <v>9</v>
      </c>
      <c r="L3078" s="3">
        <v>4</v>
      </c>
      <c r="M3078" s="191">
        <v>27.8</v>
      </c>
      <c r="N3078" s="191">
        <v>9.4</v>
      </c>
      <c r="O3078" s="191">
        <v>21.7</v>
      </c>
    </row>
    <row r="3079" spans="2:15" ht="17.25" x14ac:dyDescent="0.35">
      <c r="B3079" s="172">
        <f t="shared" si="284"/>
        <v>3071</v>
      </c>
      <c r="C3079" s="173">
        <v>5</v>
      </c>
      <c r="D3079" s="173">
        <v>8</v>
      </c>
      <c r="E3079" s="174">
        <v>23</v>
      </c>
      <c r="F3079" s="3">
        <f t="shared" si="283"/>
        <v>46.4</v>
      </c>
      <c r="G3079" s="3">
        <f t="shared" si="285"/>
        <v>35.6</v>
      </c>
      <c r="H3079" s="3">
        <f t="shared" si="286"/>
        <v>82.039999999999992</v>
      </c>
      <c r="I3079" s="3">
        <f t="shared" si="287"/>
        <v>46.94</v>
      </c>
      <c r="J3079" s="3">
        <f t="shared" si="288"/>
        <v>64.94</v>
      </c>
      <c r="K3079" s="191">
        <v>8</v>
      </c>
      <c r="L3079" s="3">
        <v>2</v>
      </c>
      <c r="M3079" s="191">
        <v>27.8</v>
      </c>
      <c r="N3079" s="191">
        <v>8.3000000000000007</v>
      </c>
      <c r="O3079" s="191">
        <v>18.3</v>
      </c>
    </row>
    <row r="3080" spans="2:15" ht="17.25" x14ac:dyDescent="0.35">
      <c r="B3080" s="172">
        <f t="shared" si="284"/>
        <v>3072</v>
      </c>
      <c r="C3080" s="173">
        <v>5</v>
      </c>
      <c r="D3080" s="173">
        <v>8</v>
      </c>
      <c r="E3080" s="174">
        <v>24</v>
      </c>
      <c r="F3080" s="3">
        <f t="shared" si="283"/>
        <v>44.6</v>
      </c>
      <c r="G3080" s="3">
        <f t="shared" si="285"/>
        <v>33.799999999999997</v>
      </c>
      <c r="H3080" s="3">
        <f t="shared" si="286"/>
        <v>80.960000000000008</v>
      </c>
      <c r="I3080" s="3">
        <f t="shared" si="287"/>
        <v>39.92</v>
      </c>
      <c r="J3080" s="3">
        <f t="shared" si="288"/>
        <v>55.94</v>
      </c>
      <c r="K3080" s="191">
        <v>7</v>
      </c>
      <c r="L3080" s="3">
        <v>1</v>
      </c>
      <c r="M3080" s="191">
        <v>27.2</v>
      </c>
      <c r="N3080" s="191">
        <v>4.4000000000000004</v>
      </c>
      <c r="O3080" s="191">
        <v>13.3</v>
      </c>
    </row>
    <row r="3081" spans="2:15" ht="17.25" x14ac:dyDescent="0.35">
      <c r="B3081" s="172">
        <f t="shared" si="284"/>
        <v>3073</v>
      </c>
      <c r="C3081" s="173">
        <v>5</v>
      </c>
      <c r="D3081" s="173">
        <v>9</v>
      </c>
      <c r="E3081" s="174">
        <v>1</v>
      </c>
      <c r="F3081" s="3">
        <f t="shared" si="283"/>
        <v>42.8</v>
      </c>
      <c r="G3081" s="3">
        <f t="shared" si="285"/>
        <v>33.799999999999997</v>
      </c>
      <c r="H3081" s="3">
        <f t="shared" si="286"/>
        <v>78.080000000000013</v>
      </c>
      <c r="I3081" s="3">
        <f t="shared" si="287"/>
        <v>39.019999999999996</v>
      </c>
      <c r="J3081" s="3">
        <f t="shared" si="288"/>
        <v>57.019999999999996</v>
      </c>
      <c r="K3081" s="191">
        <v>6</v>
      </c>
      <c r="L3081" s="3">
        <v>1</v>
      </c>
      <c r="M3081" s="191">
        <v>25.6</v>
      </c>
      <c r="N3081" s="191">
        <v>3.9</v>
      </c>
      <c r="O3081" s="191">
        <v>13.9</v>
      </c>
    </row>
    <row r="3082" spans="2:15" ht="17.25" x14ac:dyDescent="0.35">
      <c r="B3082" s="172">
        <f t="shared" si="284"/>
        <v>3074</v>
      </c>
      <c r="C3082" s="173">
        <v>5</v>
      </c>
      <c r="D3082" s="173">
        <v>9</v>
      </c>
      <c r="E3082" s="174">
        <v>2</v>
      </c>
      <c r="F3082" s="3">
        <f t="shared" ref="F3082:F3145" si="289">(9/5)*K3082+32</f>
        <v>41</v>
      </c>
      <c r="G3082" s="3">
        <f t="shared" si="285"/>
        <v>30.2</v>
      </c>
      <c r="H3082" s="3">
        <f t="shared" si="286"/>
        <v>78.98</v>
      </c>
      <c r="I3082" s="3">
        <f t="shared" si="287"/>
        <v>37.94</v>
      </c>
      <c r="J3082" s="3">
        <f t="shared" si="288"/>
        <v>62.06</v>
      </c>
      <c r="K3082" s="191">
        <v>5</v>
      </c>
      <c r="L3082" s="3">
        <v>-1</v>
      </c>
      <c r="M3082" s="191">
        <v>26.1</v>
      </c>
      <c r="N3082" s="191">
        <v>3.3</v>
      </c>
      <c r="O3082" s="191">
        <v>16.7</v>
      </c>
    </row>
    <row r="3083" spans="2:15" ht="17.25" x14ac:dyDescent="0.35">
      <c r="B3083" s="172">
        <f t="shared" ref="B3083:B3146" si="290">B3082+1</f>
        <v>3075</v>
      </c>
      <c r="C3083" s="173">
        <v>5</v>
      </c>
      <c r="D3083" s="173">
        <v>9</v>
      </c>
      <c r="E3083" s="174">
        <v>3</v>
      </c>
      <c r="F3083" s="3">
        <f t="shared" si="289"/>
        <v>37.4</v>
      </c>
      <c r="G3083" s="3">
        <f t="shared" si="285"/>
        <v>26.6</v>
      </c>
      <c r="H3083" s="3">
        <f t="shared" si="286"/>
        <v>78.98</v>
      </c>
      <c r="I3083" s="3">
        <f t="shared" si="287"/>
        <v>33.979999999999997</v>
      </c>
      <c r="J3083" s="3">
        <f t="shared" si="288"/>
        <v>55.040000000000006</v>
      </c>
      <c r="K3083" s="191">
        <v>3</v>
      </c>
      <c r="L3083" s="3">
        <v>-3</v>
      </c>
      <c r="M3083" s="191">
        <v>26.1</v>
      </c>
      <c r="N3083" s="191">
        <v>1.1000000000000001</v>
      </c>
      <c r="O3083" s="191">
        <v>12.8</v>
      </c>
    </row>
    <row r="3084" spans="2:15" ht="17.25" x14ac:dyDescent="0.35">
      <c r="B3084" s="172">
        <f t="shared" si="290"/>
        <v>3076</v>
      </c>
      <c r="C3084" s="173">
        <v>5</v>
      </c>
      <c r="D3084" s="173">
        <v>9</v>
      </c>
      <c r="E3084" s="174">
        <v>4</v>
      </c>
      <c r="F3084" s="3">
        <f t="shared" si="289"/>
        <v>37.4</v>
      </c>
      <c r="G3084" s="3">
        <f t="shared" si="285"/>
        <v>26.6</v>
      </c>
      <c r="H3084" s="3">
        <f t="shared" si="286"/>
        <v>80.06</v>
      </c>
      <c r="I3084" s="3">
        <f t="shared" si="287"/>
        <v>33.979999999999997</v>
      </c>
      <c r="J3084" s="3">
        <f t="shared" si="288"/>
        <v>62.96</v>
      </c>
      <c r="K3084" s="191">
        <v>3</v>
      </c>
      <c r="L3084" s="3">
        <v>-3</v>
      </c>
      <c r="M3084" s="191">
        <v>26.7</v>
      </c>
      <c r="N3084" s="191">
        <v>1.1000000000000001</v>
      </c>
      <c r="O3084" s="191">
        <v>17.2</v>
      </c>
    </row>
    <row r="3085" spans="2:15" ht="17.25" x14ac:dyDescent="0.35">
      <c r="B3085" s="172">
        <f t="shared" si="290"/>
        <v>3077</v>
      </c>
      <c r="C3085" s="173">
        <v>5</v>
      </c>
      <c r="D3085" s="173">
        <v>9</v>
      </c>
      <c r="E3085" s="174">
        <v>5</v>
      </c>
      <c r="F3085" s="3">
        <f t="shared" si="289"/>
        <v>37.4</v>
      </c>
      <c r="G3085" s="3">
        <f t="shared" si="285"/>
        <v>24.8</v>
      </c>
      <c r="H3085" s="3">
        <f t="shared" si="286"/>
        <v>80.06</v>
      </c>
      <c r="I3085" s="3">
        <f t="shared" si="287"/>
        <v>32</v>
      </c>
      <c r="J3085" s="3">
        <f t="shared" si="288"/>
        <v>62.06</v>
      </c>
      <c r="K3085" s="191">
        <v>3</v>
      </c>
      <c r="L3085" s="3">
        <v>-4</v>
      </c>
      <c r="M3085" s="191">
        <v>26.7</v>
      </c>
      <c r="N3085" s="191">
        <v>0</v>
      </c>
      <c r="O3085" s="191">
        <v>16.7</v>
      </c>
    </row>
    <row r="3086" spans="2:15" ht="17.25" x14ac:dyDescent="0.35">
      <c r="B3086" s="172">
        <f t="shared" si="290"/>
        <v>3078</v>
      </c>
      <c r="C3086" s="173">
        <v>5</v>
      </c>
      <c r="D3086" s="173">
        <v>9</v>
      </c>
      <c r="E3086" s="174">
        <v>6</v>
      </c>
      <c r="F3086" s="3">
        <f t="shared" si="289"/>
        <v>41</v>
      </c>
      <c r="G3086" s="3">
        <f t="shared" si="285"/>
        <v>30.2</v>
      </c>
      <c r="H3086" s="3">
        <f t="shared" si="286"/>
        <v>82.039999999999992</v>
      </c>
      <c r="I3086" s="3">
        <f t="shared" si="287"/>
        <v>33.979999999999997</v>
      </c>
      <c r="J3086" s="3">
        <f t="shared" si="288"/>
        <v>62.06</v>
      </c>
      <c r="K3086" s="191">
        <v>5</v>
      </c>
      <c r="L3086" s="3">
        <v>-1</v>
      </c>
      <c r="M3086" s="191">
        <v>27.8</v>
      </c>
      <c r="N3086" s="191">
        <v>1.1000000000000001</v>
      </c>
      <c r="O3086" s="191">
        <v>16.7</v>
      </c>
    </row>
    <row r="3087" spans="2:15" ht="17.25" x14ac:dyDescent="0.35">
      <c r="B3087" s="172">
        <f t="shared" si="290"/>
        <v>3079</v>
      </c>
      <c r="C3087" s="173">
        <v>5</v>
      </c>
      <c r="D3087" s="173">
        <v>9</v>
      </c>
      <c r="E3087" s="174">
        <v>7</v>
      </c>
      <c r="F3087" s="3">
        <f t="shared" si="289"/>
        <v>46.4</v>
      </c>
      <c r="G3087" s="3">
        <f t="shared" si="285"/>
        <v>35.6</v>
      </c>
      <c r="H3087" s="3">
        <f t="shared" si="286"/>
        <v>80.06</v>
      </c>
      <c r="I3087" s="3">
        <f t="shared" si="287"/>
        <v>41</v>
      </c>
      <c r="J3087" s="3">
        <f t="shared" si="288"/>
        <v>64.039999999999992</v>
      </c>
      <c r="K3087" s="191">
        <v>8</v>
      </c>
      <c r="L3087" s="3">
        <v>2</v>
      </c>
      <c r="M3087" s="191">
        <v>26.7</v>
      </c>
      <c r="N3087" s="191">
        <v>5</v>
      </c>
      <c r="O3087" s="191">
        <v>17.8</v>
      </c>
    </row>
    <row r="3088" spans="2:15" ht="17.25" x14ac:dyDescent="0.35">
      <c r="B3088" s="172">
        <f t="shared" si="290"/>
        <v>3080</v>
      </c>
      <c r="C3088" s="173">
        <v>5</v>
      </c>
      <c r="D3088" s="173">
        <v>9</v>
      </c>
      <c r="E3088" s="174">
        <v>8</v>
      </c>
      <c r="F3088" s="3">
        <f t="shared" si="289"/>
        <v>48.2</v>
      </c>
      <c r="G3088" s="3">
        <f t="shared" si="285"/>
        <v>42.8</v>
      </c>
      <c r="H3088" s="3">
        <f t="shared" si="286"/>
        <v>84.92</v>
      </c>
      <c r="I3088" s="3">
        <f t="shared" si="287"/>
        <v>50</v>
      </c>
      <c r="J3088" s="3">
        <f t="shared" si="288"/>
        <v>64.94</v>
      </c>
      <c r="K3088" s="191">
        <v>9</v>
      </c>
      <c r="L3088" s="3">
        <v>6</v>
      </c>
      <c r="M3088" s="191">
        <v>29.4</v>
      </c>
      <c r="N3088" s="191">
        <v>10</v>
      </c>
      <c r="O3088" s="191">
        <v>18.3</v>
      </c>
    </row>
    <row r="3089" spans="2:15" ht="17.25" x14ac:dyDescent="0.35">
      <c r="B3089" s="172">
        <f t="shared" si="290"/>
        <v>3081</v>
      </c>
      <c r="C3089" s="173">
        <v>5</v>
      </c>
      <c r="D3089" s="173">
        <v>9</v>
      </c>
      <c r="E3089" s="174">
        <v>9</v>
      </c>
      <c r="F3089" s="3">
        <f t="shared" si="289"/>
        <v>53.6</v>
      </c>
      <c r="G3089" s="3">
        <f t="shared" si="285"/>
        <v>46.4</v>
      </c>
      <c r="H3089" s="3">
        <f t="shared" si="286"/>
        <v>86</v>
      </c>
      <c r="I3089" s="3">
        <f t="shared" si="287"/>
        <v>55.040000000000006</v>
      </c>
      <c r="J3089" s="3">
        <f t="shared" si="288"/>
        <v>66.02</v>
      </c>
      <c r="K3089" s="191">
        <v>12</v>
      </c>
      <c r="L3089" s="3">
        <v>8</v>
      </c>
      <c r="M3089" s="191">
        <v>30</v>
      </c>
      <c r="N3089" s="191">
        <v>12.8</v>
      </c>
      <c r="O3089" s="191">
        <v>18.899999999999999</v>
      </c>
    </row>
    <row r="3090" spans="2:15" ht="17.25" x14ac:dyDescent="0.35">
      <c r="B3090" s="172">
        <f t="shared" si="290"/>
        <v>3082</v>
      </c>
      <c r="C3090" s="173">
        <v>5</v>
      </c>
      <c r="D3090" s="173">
        <v>9</v>
      </c>
      <c r="E3090" s="174">
        <v>10</v>
      </c>
      <c r="F3090" s="3">
        <f t="shared" si="289"/>
        <v>59</v>
      </c>
      <c r="G3090" s="3">
        <f t="shared" si="285"/>
        <v>48.2</v>
      </c>
      <c r="H3090" s="3">
        <f t="shared" si="286"/>
        <v>89.960000000000008</v>
      </c>
      <c r="I3090" s="3">
        <f t="shared" si="287"/>
        <v>59</v>
      </c>
      <c r="J3090" s="3">
        <f t="shared" si="288"/>
        <v>69.98</v>
      </c>
      <c r="K3090" s="191">
        <v>15</v>
      </c>
      <c r="L3090" s="3">
        <v>9</v>
      </c>
      <c r="M3090" s="191">
        <v>32.200000000000003</v>
      </c>
      <c r="N3090" s="191">
        <v>15</v>
      </c>
      <c r="O3090" s="191">
        <v>21.1</v>
      </c>
    </row>
    <row r="3091" spans="2:15" ht="17.25" x14ac:dyDescent="0.35">
      <c r="B3091" s="172">
        <f t="shared" si="290"/>
        <v>3083</v>
      </c>
      <c r="C3091" s="173">
        <v>5</v>
      </c>
      <c r="D3091" s="173">
        <v>9</v>
      </c>
      <c r="E3091" s="174">
        <v>11</v>
      </c>
      <c r="F3091" s="3">
        <f t="shared" si="289"/>
        <v>62.6</v>
      </c>
      <c r="G3091" s="3">
        <f t="shared" si="285"/>
        <v>51.8</v>
      </c>
      <c r="H3091" s="3">
        <f t="shared" si="286"/>
        <v>89.960000000000008</v>
      </c>
      <c r="I3091" s="3">
        <f t="shared" si="287"/>
        <v>62.06</v>
      </c>
      <c r="J3091" s="3">
        <f t="shared" si="288"/>
        <v>73.94</v>
      </c>
      <c r="K3091" s="191">
        <v>17</v>
      </c>
      <c r="L3091" s="3">
        <v>11</v>
      </c>
      <c r="M3091" s="191">
        <v>32.200000000000003</v>
      </c>
      <c r="N3091" s="191">
        <v>16.7</v>
      </c>
      <c r="O3091" s="191">
        <v>23.3</v>
      </c>
    </row>
    <row r="3092" spans="2:15" ht="17.25" x14ac:dyDescent="0.35">
      <c r="B3092" s="172">
        <f t="shared" si="290"/>
        <v>3084</v>
      </c>
      <c r="C3092" s="173">
        <v>5</v>
      </c>
      <c r="D3092" s="173">
        <v>9</v>
      </c>
      <c r="E3092" s="174">
        <v>12</v>
      </c>
      <c r="F3092" s="3">
        <f t="shared" si="289"/>
        <v>64.400000000000006</v>
      </c>
      <c r="G3092" s="3">
        <f t="shared" si="285"/>
        <v>53.6</v>
      </c>
      <c r="H3092" s="3">
        <f t="shared" si="286"/>
        <v>89.06</v>
      </c>
      <c r="I3092" s="3">
        <f t="shared" si="287"/>
        <v>62.96</v>
      </c>
      <c r="J3092" s="3">
        <f t="shared" si="288"/>
        <v>73.94</v>
      </c>
      <c r="K3092" s="191">
        <v>18</v>
      </c>
      <c r="L3092" s="3">
        <v>12</v>
      </c>
      <c r="M3092" s="191">
        <v>31.7</v>
      </c>
      <c r="N3092" s="191">
        <v>17.2</v>
      </c>
      <c r="O3092" s="191">
        <v>23.3</v>
      </c>
    </row>
    <row r="3093" spans="2:15" ht="17.25" x14ac:dyDescent="0.35">
      <c r="B3093" s="172">
        <f t="shared" si="290"/>
        <v>3085</v>
      </c>
      <c r="C3093" s="173">
        <v>5</v>
      </c>
      <c r="D3093" s="173">
        <v>9</v>
      </c>
      <c r="E3093" s="174">
        <v>13</v>
      </c>
      <c r="F3093" s="3">
        <f t="shared" si="289"/>
        <v>68</v>
      </c>
      <c r="G3093" s="3">
        <f t="shared" si="285"/>
        <v>57.2</v>
      </c>
      <c r="H3093" s="3">
        <f t="shared" si="286"/>
        <v>93.02</v>
      </c>
      <c r="I3093" s="3">
        <f t="shared" si="287"/>
        <v>66.02</v>
      </c>
      <c r="J3093" s="3">
        <f t="shared" si="288"/>
        <v>75.92</v>
      </c>
      <c r="K3093" s="191">
        <v>20</v>
      </c>
      <c r="L3093" s="3">
        <v>14</v>
      </c>
      <c r="M3093" s="191">
        <v>33.9</v>
      </c>
      <c r="N3093" s="191">
        <v>18.899999999999999</v>
      </c>
      <c r="O3093" s="191">
        <v>24.4</v>
      </c>
    </row>
    <row r="3094" spans="2:15" ht="17.25" x14ac:dyDescent="0.35">
      <c r="B3094" s="172">
        <f t="shared" si="290"/>
        <v>3086</v>
      </c>
      <c r="C3094" s="173">
        <v>5</v>
      </c>
      <c r="D3094" s="173">
        <v>9</v>
      </c>
      <c r="E3094" s="174">
        <v>14</v>
      </c>
      <c r="F3094" s="3">
        <f t="shared" si="289"/>
        <v>68</v>
      </c>
      <c r="G3094" s="3">
        <f t="shared" si="285"/>
        <v>60.8</v>
      </c>
      <c r="H3094" s="3">
        <f t="shared" si="286"/>
        <v>95</v>
      </c>
      <c r="I3094" s="3">
        <f t="shared" si="287"/>
        <v>69.080000000000013</v>
      </c>
      <c r="J3094" s="3">
        <f t="shared" si="288"/>
        <v>78.080000000000013</v>
      </c>
      <c r="K3094" s="191">
        <v>20</v>
      </c>
      <c r="L3094" s="3">
        <v>16</v>
      </c>
      <c r="M3094" s="191">
        <v>35</v>
      </c>
      <c r="N3094" s="191">
        <v>20.6</v>
      </c>
      <c r="O3094" s="191">
        <v>25.6</v>
      </c>
    </row>
    <row r="3095" spans="2:15" ht="17.25" x14ac:dyDescent="0.35">
      <c r="B3095" s="172">
        <f t="shared" si="290"/>
        <v>3087</v>
      </c>
      <c r="C3095" s="173">
        <v>5</v>
      </c>
      <c r="D3095" s="173">
        <v>9</v>
      </c>
      <c r="E3095" s="174">
        <v>15</v>
      </c>
      <c r="F3095" s="3">
        <f t="shared" si="289"/>
        <v>69.800000000000011</v>
      </c>
      <c r="G3095" s="3">
        <f t="shared" si="285"/>
        <v>62.6</v>
      </c>
      <c r="H3095" s="3">
        <f t="shared" si="286"/>
        <v>93.92</v>
      </c>
      <c r="I3095" s="3">
        <f t="shared" si="287"/>
        <v>69.98</v>
      </c>
      <c r="J3095" s="3">
        <f t="shared" si="288"/>
        <v>80.06</v>
      </c>
      <c r="K3095" s="191">
        <v>21</v>
      </c>
      <c r="L3095" s="3">
        <v>17</v>
      </c>
      <c r="M3095" s="191">
        <v>34.4</v>
      </c>
      <c r="N3095" s="191">
        <v>21.1</v>
      </c>
      <c r="O3095" s="191">
        <v>26.7</v>
      </c>
    </row>
    <row r="3096" spans="2:15" ht="17.25" x14ac:dyDescent="0.35">
      <c r="B3096" s="172">
        <f t="shared" si="290"/>
        <v>3088</v>
      </c>
      <c r="C3096" s="173">
        <v>5</v>
      </c>
      <c r="D3096" s="173">
        <v>9</v>
      </c>
      <c r="E3096" s="174">
        <v>16</v>
      </c>
      <c r="F3096" s="3">
        <f t="shared" si="289"/>
        <v>71.599999999999994</v>
      </c>
      <c r="G3096" s="3">
        <f t="shared" si="285"/>
        <v>64.400000000000006</v>
      </c>
      <c r="H3096" s="3">
        <f t="shared" si="286"/>
        <v>91.94</v>
      </c>
      <c r="I3096" s="3">
        <f t="shared" si="287"/>
        <v>71.960000000000008</v>
      </c>
      <c r="J3096" s="3">
        <f t="shared" si="288"/>
        <v>80.06</v>
      </c>
      <c r="K3096" s="191">
        <v>22</v>
      </c>
      <c r="L3096" s="3">
        <v>18</v>
      </c>
      <c r="M3096" s="191">
        <v>33.299999999999997</v>
      </c>
      <c r="N3096" s="191">
        <v>22.2</v>
      </c>
      <c r="O3096" s="191">
        <v>26.7</v>
      </c>
    </row>
    <row r="3097" spans="2:15" ht="17.25" x14ac:dyDescent="0.35">
      <c r="B3097" s="172">
        <f t="shared" si="290"/>
        <v>3089</v>
      </c>
      <c r="C3097" s="173">
        <v>5</v>
      </c>
      <c r="D3097" s="173">
        <v>9</v>
      </c>
      <c r="E3097" s="174">
        <v>17</v>
      </c>
      <c r="F3097" s="3">
        <f t="shared" si="289"/>
        <v>69.800000000000011</v>
      </c>
      <c r="G3097" s="3">
        <f t="shared" ref="G3097:G3160" si="291">(9/5)*L3097+32</f>
        <v>62.6</v>
      </c>
      <c r="H3097" s="3">
        <f t="shared" ref="H3097:H3160" si="292">(9/5)*M3097+32</f>
        <v>87.98</v>
      </c>
      <c r="I3097" s="3">
        <f t="shared" ref="I3097:I3160" si="293">(9/5)*N3097+32</f>
        <v>69.080000000000013</v>
      </c>
      <c r="J3097" s="3">
        <f t="shared" ref="J3097:J3160" si="294">(9/5)*O3097+32</f>
        <v>80.06</v>
      </c>
      <c r="K3097" s="191">
        <v>21</v>
      </c>
      <c r="L3097" s="3">
        <v>17</v>
      </c>
      <c r="M3097" s="191">
        <v>31.1</v>
      </c>
      <c r="N3097" s="191">
        <v>20.6</v>
      </c>
      <c r="O3097" s="191">
        <v>26.7</v>
      </c>
    </row>
    <row r="3098" spans="2:15" ht="17.25" x14ac:dyDescent="0.35">
      <c r="B3098" s="172">
        <f t="shared" si="290"/>
        <v>3090</v>
      </c>
      <c r="C3098" s="173">
        <v>5</v>
      </c>
      <c r="D3098" s="173">
        <v>9</v>
      </c>
      <c r="E3098" s="174">
        <v>18</v>
      </c>
      <c r="F3098" s="3">
        <f t="shared" si="289"/>
        <v>68</v>
      </c>
      <c r="G3098" s="3">
        <f t="shared" si="291"/>
        <v>62.6</v>
      </c>
      <c r="H3098" s="3">
        <f t="shared" si="292"/>
        <v>84.02</v>
      </c>
      <c r="I3098" s="3">
        <f t="shared" si="293"/>
        <v>66.92</v>
      </c>
      <c r="J3098" s="3">
        <f t="shared" si="294"/>
        <v>78.080000000000013</v>
      </c>
      <c r="K3098" s="191">
        <v>20</v>
      </c>
      <c r="L3098" s="3">
        <v>17</v>
      </c>
      <c r="M3098" s="191">
        <v>28.9</v>
      </c>
      <c r="N3098" s="191">
        <v>19.399999999999999</v>
      </c>
      <c r="O3098" s="191">
        <v>25.6</v>
      </c>
    </row>
    <row r="3099" spans="2:15" ht="17.25" x14ac:dyDescent="0.35">
      <c r="B3099" s="172">
        <f t="shared" si="290"/>
        <v>3091</v>
      </c>
      <c r="C3099" s="173">
        <v>5</v>
      </c>
      <c r="D3099" s="173">
        <v>9</v>
      </c>
      <c r="E3099" s="174">
        <v>19</v>
      </c>
      <c r="F3099" s="3">
        <f t="shared" si="289"/>
        <v>62.6</v>
      </c>
      <c r="G3099" s="3">
        <f t="shared" si="291"/>
        <v>59</v>
      </c>
      <c r="H3099" s="3">
        <f t="shared" si="292"/>
        <v>78.98</v>
      </c>
      <c r="I3099" s="3">
        <f t="shared" si="293"/>
        <v>62.06</v>
      </c>
      <c r="J3099" s="3">
        <f t="shared" si="294"/>
        <v>75.02</v>
      </c>
      <c r="K3099" s="191">
        <v>17</v>
      </c>
      <c r="L3099" s="3">
        <v>15</v>
      </c>
      <c r="M3099" s="191">
        <v>26.1</v>
      </c>
      <c r="N3099" s="191">
        <v>16.7</v>
      </c>
      <c r="O3099" s="191">
        <v>23.9</v>
      </c>
    </row>
    <row r="3100" spans="2:15" ht="17.25" x14ac:dyDescent="0.35">
      <c r="B3100" s="172">
        <f t="shared" si="290"/>
        <v>3092</v>
      </c>
      <c r="C3100" s="173">
        <v>5</v>
      </c>
      <c r="D3100" s="173">
        <v>9</v>
      </c>
      <c r="E3100" s="174">
        <v>20</v>
      </c>
      <c r="F3100" s="3">
        <f t="shared" si="289"/>
        <v>59</v>
      </c>
      <c r="G3100" s="3">
        <f t="shared" si="291"/>
        <v>57.2</v>
      </c>
      <c r="H3100" s="3">
        <f t="shared" si="292"/>
        <v>75.02</v>
      </c>
      <c r="I3100" s="3">
        <f t="shared" si="293"/>
        <v>60.08</v>
      </c>
      <c r="J3100" s="3">
        <f t="shared" si="294"/>
        <v>71.06</v>
      </c>
      <c r="K3100" s="191">
        <v>15</v>
      </c>
      <c r="L3100" s="3">
        <v>14</v>
      </c>
      <c r="M3100" s="191">
        <v>23.9</v>
      </c>
      <c r="N3100" s="191">
        <v>15.6</v>
      </c>
      <c r="O3100" s="191">
        <v>21.7</v>
      </c>
    </row>
    <row r="3101" spans="2:15" ht="17.25" x14ac:dyDescent="0.35">
      <c r="B3101" s="172">
        <f t="shared" si="290"/>
        <v>3093</v>
      </c>
      <c r="C3101" s="173">
        <v>5</v>
      </c>
      <c r="D3101" s="173">
        <v>9</v>
      </c>
      <c r="E3101" s="174">
        <v>21</v>
      </c>
      <c r="F3101" s="3">
        <f t="shared" si="289"/>
        <v>55.400000000000006</v>
      </c>
      <c r="G3101" s="3">
        <f t="shared" si="291"/>
        <v>53.6</v>
      </c>
      <c r="H3101" s="3">
        <f t="shared" si="292"/>
        <v>71.960000000000008</v>
      </c>
      <c r="I3101" s="3">
        <f t="shared" si="293"/>
        <v>59</v>
      </c>
      <c r="J3101" s="3">
        <f t="shared" si="294"/>
        <v>66.92</v>
      </c>
      <c r="K3101" s="191">
        <v>13</v>
      </c>
      <c r="L3101" s="3">
        <v>12</v>
      </c>
      <c r="M3101" s="191">
        <v>22.2</v>
      </c>
      <c r="N3101" s="191">
        <v>15</v>
      </c>
      <c r="O3101" s="191">
        <v>19.399999999999999</v>
      </c>
    </row>
    <row r="3102" spans="2:15" ht="17.25" x14ac:dyDescent="0.35">
      <c r="B3102" s="172">
        <f t="shared" si="290"/>
        <v>3094</v>
      </c>
      <c r="C3102" s="173">
        <v>5</v>
      </c>
      <c r="D3102" s="173">
        <v>9</v>
      </c>
      <c r="E3102" s="174">
        <v>22</v>
      </c>
      <c r="F3102" s="3">
        <f t="shared" si="289"/>
        <v>51.8</v>
      </c>
      <c r="G3102" s="3">
        <f t="shared" si="291"/>
        <v>48.2</v>
      </c>
      <c r="H3102" s="3">
        <f t="shared" si="292"/>
        <v>69.98</v>
      </c>
      <c r="I3102" s="3">
        <f t="shared" si="293"/>
        <v>57.019999999999996</v>
      </c>
      <c r="J3102" s="3">
        <f t="shared" si="294"/>
        <v>64.039999999999992</v>
      </c>
      <c r="K3102" s="191">
        <v>11</v>
      </c>
      <c r="L3102" s="3">
        <v>9</v>
      </c>
      <c r="M3102" s="191">
        <v>21.1</v>
      </c>
      <c r="N3102" s="191">
        <v>13.9</v>
      </c>
      <c r="O3102" s="191">
        <v>17.8</v>
      </c>
    </row>
    <row r="3103" spans="2:15" ht="17.25" x14ac:dyDescent="0.35">
      <c r="B3103" s="172">
        <f t="shared" si="290"/>
        <v>3095</v>
      </c>
      <c r="C3103" s="173">
        <v>5</v>
      </c>
      <c r="D3103" s="173">
        <v>9</v>
      </c>
      <c r="E3103" s="174">
        <v>23</v>
      </c>
      <c r="F3103" s="3">
        <f t="shared" si="289"/>
        <v>51.8</v>
      </c>
      <c r="G3103" s="3">
        <f t="shared" si="291"/>
        <v>48.2</v>
      </c>
      <c r="H3103" s="3">
        <f t="shared" si="292"/>
        <v>68</v>
      </c>
      <c r="I3103" s="3">
        <f t="shared" si="293"/>
        <v>55.94</v>
      </c>
      <c r="J3103" s="3">
        <f t="shared" si="294"/>
        <v>62.96</v>
      </c>
      <c r="K3103" s="191">
        <v>11</v>
      </c>
      <c r="L3103" s="3">
        <v>9</v>
      </c>
      <c r="M3103" s="191">
        <v>20</v>
      </c>
      <c r="N3103" s="191">
        <v>13.3</v>
      </c>
      <c r="O3103" s="191">
        <v>17.2</v>
      </c>
    </row>
    <row r="3104" spans="2:15" ht="17.25" x14ac:dyDescent="0.35">
      <c r="B3104" s="172">
        <f t="shared" si="290"/>
        <v>3096</v>
      </c>
      <c r="C3104" s="173">
        <v>5</v>
      </c>
      <c r="D3104" s="173">
        <v>9</v>
      </c>
      <c r="E3104" s="174">
        <v>24</v>
      </c>
      <c r="F3104" s="3">
        <f t="shared" si="289"/>
        <v>50</v>
      </c>
      <c r="G3104" s="3">
        <f t="shared" si="291"/>
        <v>48.2</v>
      </c>
      <c r="H3104" s="3">
        <f t="shared" si="292"/>
        <v>66.02</v>
      </c>
      <c r="I3104" s="3">
        <f t="shared" si="293"/>
        <v>55.040000000000006</v>
      </c>
      <c r="J3104" s="3">
        <f t="shared" si="294"/>
        <v>60.980000000000004</v>
      </c>
      <c r="K3104" s="191">
        <v>10</v>
      </c>
      <c r="L3104" s="3">
        <v>9</v>
      </c>
      <c r="M3104" s="191">
        <v>18.899999999999999</v>
      </c>
      <c r="N3104" s="191">
        <v>12.8</v>
      </c>
      <c r="O3104" s="191">
        <v>16.100000000000001</v>
      </c>
    </row>
    <row r="3105" spans="2:15" ht="17.25" x14ac:dyDescent="0.35">
      <c r="B3105" s="172">
        <f t="shared" si="290"/>
        <v>3097</v>
      </c>
      <c r="C3105" s="173">
        <v>5</v>
      </c>
      <c r="D3105" s="173">
        <v>10</v>
      </c>
      <c r="E3105" s="174">
        <v>1</v>
      </c>
      <c r="F3105" s="3">
        <f t="shared" si="289"/>
        <v>48.2</v>
      </c>
      <c r="G3105" s="3">
        <f t="shared" si="291"/>
        <v>46.4</v>
      </c>
      <c r="H3105" s="3">
        <f t="shared" si="292"/>
        <v>64.94</v>
      </c>
      <c r="I3105" s="3">
        <f t="shared" si="293"/>
        <v>48.019999999999996</v>
      </c>
      <c r="J3105" s="3">
        <f t="shared" si="294"/>
        <v>57.92</v>
      </c>
      <c r="K3105" s="191">
        <v>9</v>
      </c>
      <c r="L3105" s="3">
        <v>8</v>
      </c>
      <c r="M3105" s="191">
        <v>18.3</v>
      </c>
      <c r="N3105" s="191">
        <v>8.9</v>
      </c>
      <c r="O3105" s="191">
        <v>14.4</v>
      </c>
    </row>
    <row r="3106" spans="2:15" ht="17.25" x14ac:dyDescent="0.35">
      <c r="B3106" s="172">
        <f t="shared" si="290"/>
        <v>3098</v>
      </c>
      <c r="C3106" s="173">
        <v>5</v>
      </c>
      <c r="D3106" s="173">
        <v>10</v>
      </c>
      <c r="E3106" s="174">
        <v>2</v>
      </c>
      <c r="F3106" s="3">
        <f t="shared" si="289"/>
        <v>48.2</v>
      </c>
      <c r="G3106" s="3">
        <f t="shared" si="291"/>
        <v>42.8</v>
      </c>
      <c r="H3106" s="3">
        <f t="shared" si="292"/>
        <v>64.039999999999992</v>
      </c>
      <c r="I3106" s="3">
        <f t="shared" si="293"/>
        <v>46.04</v>
      </c>
      <c r="J3106" s="3">
        <f t="shared" si="294"/>
        <v>53.06</v>
      </c>
      <c r="K3106" s="191">
        <v>9</v>
      </c>
      <c r="L3106" s="3">
        <v>6</v>
      </c>
      <c r="M3106" s="191">
        <v>17.8</v>
      </c>
      <c r="N3106" s="191">
        <v>7.8</v>
      </c>
      <c r="O3106" s="191">
        <v>11.7</v>
      </c>
    </row>
    <row r="3107" spans="2:15" ht="17.25" x14ac:dyDescent="0.35">
      <c r="B3107" s="172">
        <f t="shared" si="290"/>
        <v>3099</v>
      </c>
      <c r="C3107" s="173">
        <v>5</v>
      </c>
      <c r="D3107" s="173">
        <v>10</v>
      </c>
      <c r="E3107" s="174">
        <v>3</v>
      </c>
      <c r="F3107" s="3">
        <f t="shared" si="289"/>
        <v>44.6</v>
      </c>
      <c r="G3107" s="3">
        <f t="shared" si="291"/>
        <v>41</v>
      </c>
      <c r="H3107" s="3">
        <f t="shared" si="292"/>
        <v>62.06</v>
      </c>
      <c r="I3107" s="3">
        <f t="shared" si="293"/>
        <v>46.04</v>
      </c>
      <c r="J3107" s="3">
        <f t="shared" si="294"/>
        <v>55.94</v>
      </c>
      <c r="K3107" s="191">
        <v>7</v>
      </c>
      <c r="L3107" s="3">
        <v>5</v>
      </c>
      <c r="M3107" s="191">
        <v>16.7</v>
      </c>
      <c r="N3107" s="191">
        <v>7.8</v>
      </c>
      <c r="O3107" s="191">
        <v>13.3</v>
      </c>
    </row>
    <row r="3108" spans="2:15" ht="17.25" x14ac:dyDescent="0.35">
      <c r="B3108" s="172">
        <f t="shared" si="290"/>
        <v>3100</v>
      </c>
      <c r="C3108" s="173">
        <v>5</v>
      </c>
      <c r="D3108" s="173">
        <v>10</v>
      </c>
      <c r="E3108" s="174">
        <v>4</v>
      </c>
      <c r="F3108" s="3">
        <f t="shared" si="289"/>
        <v>44.6</v>
      </c>
      <c r="G3108" s="3">
        <f t="shared" si="291"/>
        <v>37.4</v>
      </c>
      <c r="H3108" s="3">
        <f t="shared" si="292"/>
        <v>62.06</v>
      </c>
      <c r="I3108" s="3">
        <f t="shared" si="293"/>
        <v>42.08</v>
      </c>
      <c r="J3108" s="3">
        <f t="shared" si="294"/>
        <v>55.040000000000006</v>
      </c>
      <c r="K3108" s="191">
        <v>7</v>
      </c>
      <c r="L3108" s="3">
        <v>3</v>
      </c>
      <c r="M3108" s="191">
        <v>16.7</v>
      </c>
      <c r="N3108" s="191">
        <v>5.6</v>
      </c>
      <c r="O3108" s="191">
        <v>12.8</v>
      </c>
    </row>
    <row r="3109" spans="2:15" ht="17.25" x14ac:dyDescent="0.35">
      <c r="B3109" s="172">
        <f t="shared" si="290"/>
        <v>3101</v>
      </c>
      <c r="C3109" s="173">
        <v>5</v>
      </c>
      <c r="D3109" s="173">
        <v>10</v>
      </c>
      <c r="E3109" s="174">
        <v>5</v>
      </c>
      <c r="F3109" s="3">
        <f t="shared" si="289"/>
        <v>42.8</v>
      </c>
      <c r="G3109" s="3">
        <f t="shared" si="291"/>
        <v>33.799999999999997</v>
      </c>
      <c r="H3109" s="3">
        <f t="shared" si="292"/>
        <v>60.980000000000004</v>
      </c>
      <c r="I3109" s="3">
        <f t="shared" si="293"/>
        <v>41</v>
      </c>
      <c r="J3109" s="3">
        <f t="shared" si="294"/>
        <v>55.040000000000006</v>
      </c>
      <c r="K3109" s="191">
        <v>6</v>
      </c>
      <c r="L3109" s="3">
        <v>1</v>
      </c>
      <c r="M3109" s="191">
        <v>16.100000000000001</v>
      </c>
      <c r="N3109" s="191">
        <v>5</v>
      </c>
      <c r="O3109" s="191">
        <v>12.8</v>
      </c>
    </row>
    <row r="3110" spans="2:15" ht="17.25" x14ac:dyDescent="0.35">
      <c r="B3110" s="172">
        <f t="shared" si="290"/>
        <v>3102</v>
      </c>
      <c r="C3110" s="173">
        <v>5</v>
      </c>
      <c r="D3110" s="173">
        <v>10</v>
      </c>
      <c r="E3110" s="174">
        <v>6</v>
      </c>
      <c r="F3110" s="3">
        <f t="shared" si="289"/>
        <v>48.2</v>
      </c>
      <c r="G3110" s="3">
        <f t="shared" si="291"/>
        <v>39.200000000000003</v>
      </c>
      <c r="H3110" s="3">
        <f t="shared" si="292"/>
        <v>62.96</v>
      </c>
      <c r="I3110" s="3">
        <f t="shared" si="293"/>
        <v>42.08</v>
      </c>
      <c r="J3110" s="3">
        <f t="shared" si="294"/>
        <v>51.980000000000004</v>
      </c>
      <c r="K3110" s="191">
        <v>9</v>
      </c>
      <c r="L3110" s="3">
        <v>4</v>
      </c>
      <c r="M3110" s="191">
        <v>17.2</v>
      </c>
      <c r="N3110" s="191">
        <v>5.6</v>
      </c>
      <c r="O3110" s="191">
        <v>11.1</v>
      </c>
    </row>
    <row r="3111" spans="2:15" ht="17.25" x14ac:dyDescent="0.35">
      <c r="B3111" s="172">
        <f t="shared" si="290"/>
        <v>3103</v>
      </c>
      <c r="C3111" s="173">
        <v>5</v>
      </c>
      <c r="D3111" s="173">
        <v>10</v>
      </c>
      <c r="E3111" s="174">
        <v>7</v>
      </c>
      <c r="F3111" s="3">
        <f t="shared" si="289"/>
        <v>55.400000000000006</v>
      </c>
      <c r="G3111" s="3">
        <f t="shared" si="291"/>
        <v>44.6</v>
      </c>
      <c r="H3111" s="3">
        <f t="shared" si="292"/>
        <v>64.039999999999992</v>
      </c>
      <c r="I3111" s="3">
        <f t="shared" si="293"/>
        <v>44.06</v>
      </c>
      <c r="J3111" s="3">
        <f t="shared" si="294"/>
        <v>55.040000000000006</v>
      </c>
      <c r="K3111" s="191">
        <v>13</v>
      </c>
      <c r="L3111" s="3">
        <v>7</v>
      </c>
      <c r="M3111" s="191">
        <v>17.8</v>
      </c>
      <c r="N3111" s="191">
        <v>6.7</v>
      </c>
      <c r="O3111" s="191">
        <v>12.8</v>
      </c>
    </row>
    <row r="3112" spans="2:15" ht="17.25" x14ac:dyDescent="0.35">
      <c r="B3112" s="172">
        <f t="shared" si="290"/>
        <v>3104</v>
      </c>
      <c r="C3112" s="173">
        <v>5</v>
      </c>
      <c r="D3112" s="173">
        <v>10</v>
      </c>
      <c r="E3112" s="174">
        <v>8</v>
      </c>
      <c r="F3112" s="3">
        <f t="shared" si="289"/>
        <v>62.6</v>
      </c>
      <c r="G3112" s="3">
        <f t="shared" si="291"/>
        <v>48.2</v>
      </c>
      <c r="H3112" s="3">
        <f t="shared" si="292"/>
        <v>66.92</v>
      </c>
      <c r="I3112" s="3">
        <f t="shared" si="293"/>
        <v>48.019999999999996</v>
      </c>
      <c r="J3112" s="3">
        <f t="shared" si="294"/>
        <v>60.08</v>
      </c>
      <c r="K3112" s="191">
        <v>17</v>
      </c>
      <c r="L3112" s="3">
        <v>9</v>
      </c>
      <c r="M3112" s="191">
        <v>19.399999999999999</v>
      </c>
      <c r="N3112" s="191">
        <v>8.9</v>
      </c>
      <c r="O3112" s="191">
        <v>15.6</v>
      </c>
    </row>
    <row r="3113" spans="2:15" ht="17.25" x14ac:dyDescent="0.35">
      <c r="B3113" s="172">
        <f t="shared" si="290"/>
        <v>3105</v>
      </c>
      <c r="C3113" s="173">
        <v>5</v>
      </c>
      <c r="D3113" s="173">
        <v>10</v>
      </c>
      <c r="E3113" s="174">
        <v>9</v>
      </c>
      <c r="F3113" s="3">
        <f t="shared" si="289"/>
        <v>68</v>
      </c>
      <c r="G3113" s="3">
        <f t="shared" si="291"/>
        <v>51.8</v>
      </c>
      <c r="H3113" s="3">
        <f t="shared" si="292"/>
        <v>71.06</v>
      </c>
      <c r="I3113" s="3">
        <f t="shared" si="293"/>
        <v>51.980000000000004</v>
      </c>
      <c r="J3113" s="3">
        <f t="shared" si="294"/>
        <v>64.039999999999992</v>
      </c>
      <c r="K3113" s="191">
        <v>20</v>
      </c>
      <c r="L3113" s="3">
        <v>11</v>
      </c>
      <c r="M3113" s="191">
        <v>21.7</v>
      </c>
      <c r="N3113" s="191">
        <v>11.1</v>
      </c>
      <c r="O3113" s="191">
        <v>17.8</v>
      </c>
    </row>
    <row r="3114" spans="2:15" ht="17.25" x14ac:dyDescent="0.35">
      <c r="B3114" s="172">
        <f t="shared" si="290"/>
        <v>3106</v>
      </c>
      <c r="C3114" s="173">
        <v>5</v>
      </c>
      <c r="D3114" s="173">
        <v>10</v>
      </c>
      <c r="E3114" s="174">
        <v>10</v>
      </c>
      <c r="F3114" s="3">
        <f t="shared" si="289"/>
        <v>71.599999999999994</v>
      </c>
      <c r="G3114" s="3">
        <f t="shared" si="291"/>
        <v>57.2</v>
      </c>
      <c r="H3114" s="3">
        <f t="shared" si="292"/>
        <v>73.039999999999992</v>
      </c>
      <c r="I3114" s="3">
        <f t="shared" si="293"/>
        <v>55.94</v>
      </c>
      <c r="J3114" s="3">
        <f t="shared" si="294"/>
        <v>66.02</v>
      </c>
      <c r="K3114" s="191">
        <v>22</v>
      </c>
      <c r="L3114" s="3">
        <v>14</v>
      </c>
      <c r="M3114" s="191">
        <v>22.8</v>
      </c>
      <c r="N3114" s="191">
        <v>13.3</v>
      </c>
      <c r="O3114" s="191">
        <v>18.899999999999999</v>
      </c>
    </row>
    <row r="3115" spans="2:15" ht="17.25" x14ac:dyDescent="0.35">
      <c r="B3115" s="172">
        <f t="shared" si="290"/>
        <v>3107</v>
      </c>
      <c r="C3115" s="173">
        <v>5</v>
      </c>
      <c r="D3115" s="173">
        <v>10</v>
      </c>
      <c r="E3115" s="174">
        <v>11</v>
      </c>
      <c r="F3115" s="3">
        <f t="shared" si="289"/>
        <v>73.400000000000006</v>
      </c>
      <c r="G3115" s="3">
        <f t="shared" si="291"/>
        <v>57.2</v>
      </c>
      <c r="H3115" s="3">
        <f t="shared" si="292"/>
        <v>75.02</v>
      </c>
      <c r="I3115" s="3">
        <f t="shared" si="293"/>
        <v>60.08</v>
      </c>
      <c r="J3115" s="3">
        <f t="shared" si="294"/>
        <v>69.080000000000013</v>
      </c>
      <c r="K3115" s="191">
        <v>23</v>
      </c>
      <c r="L3115" s="3">
        <v>14</v>
      </c>
      <c r="M3115" s="191">
        <v>23.9</v>
      </c>
      <c r="N3115" s="191">
        <v>15.6</v>
      </c>
      <c r="O3115" s="191">
        <v>20.6</v>
      </c>
    </row>
    <row r="3116" spans="2:15" ht="17.25" x14ac:dyDescent="0.35">
      <c r="B3116" s="172">
        <f t="shared" si="290"/>
        <v>3108</v>
      </c>
      <c r="C3116" s="173">
        <v>5</v>
      </c>
      <c r="D3116" s="173">
        <v>10</v>
      </c>
      <c r="E3116" s="174">
        <v>12</v>
      </c>
      <c r="F3116" s="3">
        <f t="shared" si="289"/>
        <v>73.400000000000006</v>
      </c>
      <c r="G3116" s="3">
        <f t="shared" si="291"/>
        <v>62.6</v>
      </c>
      <c r="H3116" s="3">
        <f t="shared" si="292"/>
        <v>75.92</v>
      </c>
      <c r="I3116" s="3">
        <f t="shared" si="293"/>
        <v>64.039999999999992</v>
      </c>
      <c r="J3116" s="3">
        <f t="shared" si="294"/>
        <v>71.06</v>
      </c>
      <c r="K3116" s="191">
        <v>23</v>
      </c>
      <c r="L3116" s="3">
        <v>17</v>
      </c>
      <c r="M3116" s="191">
        <v>24.4</v>
      </c>
      <c r="N3116" s="191">
        <v>17.8</v>
      </c>
      <c r="O3116" s="191">
        <v>21.7</v>
      </c>
    </row>
    <row r="3117" spans="2:15" ht="17.25" x14ac:dyDescent="0.35">
      <c r="B3117" s="172">
        <f t="shared" si="290"/>
        <v>3109</v>
      </c>
      <c r="C3117" s="173">
        <v>5</v>
      </c>
      <c r="D3117" s="173">
        <v>10</v>
      </c>
      <c r="E3117" s="174">
        <v>13</v>
      </c>
      <c r="F3117" s="3">
        <f t="shared" si="289"/>
        <v>75.2</v>
      </c>
      <c r="G3117" s="3">
        <f t="shared" si="291"/>
        <v>62.6</v>
      </c>
      <c r="H3117" s="3">
        <f t="shared" si="292"/>
        <v>78.080000000000013</v>
      </c>
      <c r="I3117" s="3">
        <f t="shared" si="293"/>
        <v>62.96</v>
      </c>
      <c r="J3117" s="3">
        <f t="shared" si="294"/>
        <v>73.94</v>
      </c>
      <c r="K3117" s="191">
        <v>24</v>
      </c>
      <c r="L3117" s="3">
        <v>17</v>
      </c>
      <c r="M3117" s="191">
        <v>25.6</v>
      </c>
      <c r="N3117" s="191">
        <v>17.2</v>
      </c>
      <c r="O3117" s="191">
        <v>23.3</v>
      </c>
    </row>
    <row r="3118" spans="2:15" ht="17.25" x14ac:dyDescent="0.35">
      <c r="B3118" s="172">
        <f t="shared" si="290"/>
        <v>3110</v>
      </c>
      <c r="C3118" s="173">
        <v>5</v>
      </c>
      <c r="D3118" s="173">
        <v>10</v>
      </c>
      <c r="E3118" s="174">
        <v>14</v>
      </c>
      <c r="F3118" s="3">
        <f t="shared" si="289"/>
        <v>77</v>
      </c>
      <c r="G3118" s="3">
        <f t="shared" si="291"/>
        <v>62.6</v>
      </c>
      <c r="H3118" s="3">
        <f t="shared" si="292"/>
        <v>78.98</v>
      </c>
      <c r="I3118" s="3">
        <f t="shared" si="293"/>
        <v>64.039999999999992</v>
      </c>
      <c r="J3118" s="3">
        <f t="shared" si="294"/>
        <v>75.02</v>
      </c>
      <c r="K3118" s="191">
        <v>25</v>
      </c>
      <c r="L3118" s="3">
        <v>17</v>
      </c>
      <c r="M3118" s="191">
        <v>26.1</v>
      </c>
      <c r="N3118" s="191">
        <v>17.8</v>
      </c>
      <c r="O3118" s="191">
        <v>23.9</v>
      </c>
    </row>
    <row r="3119" spans="2:15" ht="17.25" x14ac:dyDescent="0.35">
      <c r="B3119" s="172">
        <f t="shared" si="290"/>
        <v>3111</v>
      </c>
      <c r="C3119" s="173">
        <v>5</v>
      </c>
      <c r="D3119" s="173">
        <v>10</v>
      </c>
      <c r="E3119" s="174">
        <v>15</v>
      </c>
      <c r="F3119" s="3">
        <f t="shared" si="289"/>
        <v>77</v>
      </c>
      <c r="G3119" s="3">
        <f t="shared" si="291"/>
        <v>64.400000000000006</v>
      </c>
      <c r="H3119" s="3">
        <f t="shared" si="292"/>
        <v>78.98</v>
      </c>
      <c r="I3119" s="3">
        <f t="shared" si="293"/>
        <v>62.96</v>
      </c>
      <c r="J3119" s="3">
        <f t="shared" si="294"/>
        <v>75.92</v>
      </c>
      <c r="K3119" s="191">
        <v>25</v>
      </c>
      <c r="L3119" s="3">
        <v>18</v>
      </c>
      <c r="M3119" s="191">
        <v>26.1</v>
      </c>
      <c r="N3119" s="191">
        <v>17.2</v>
      </c>
      <c r="O3119" s="191">
        <v>24.4</v>
      </c>
    </row>
    <row r="3120" spans="2:15" ht="17.25" x14ac:dyDescent="0.35">
      <c r="B3120" s="172">
        <f t="shared" si="290"/>
        <v>3112</v>
      </c>
      <c r="C3120" s="173">
        <v>5</v>
      </c>
      <c r="D3120" s="173">
        <v>10</v>
      </c>
      <c r="E3120" s="174">
        <v>16</v>
      </c>
      <c r="F3120" s="3">
        <f t="shared" si="289"/>
        <v>77</v>
      </c>
      <c r="G3120" s="3">
        <f t="shared" si="291"/>
        <v>64.400000000000006</v>
      </c>
      <c r="H3120" s="3">
        <f t="shared" si="292"/>
        <v>78.080000000000013</v>
      </c>
      <c r="I3120" s="3">
        <f t="shared" si="293"/>
        <v>62.06</v>
      </c>
      <c r="J3120" s="3">
        <f t="shared" si="294"/>
        <v>75.92</v>
      </c>
      <c r="K3120" s="191">
        <v>25</v>
      </c>
      <c r="L3120" s="3">
        <v>18</v>
      </c>
      <c r="M3120" s="191">
        <v>25.6</v>
      </c>
      <c r="N3120" s="191">
        <v>16.7</v>
      </c>
      <c r="O3120" s="191">
        <v>24.4</v>
      </c>
    </row>
    <row r="3121" spans="2:15" ht="17.25" x14ac:dyDescent="0.35">
      <c r="B3121" s="172">
        <f t="shared" si="290"/>
        <v>3113</v>
      </c>
      <c r="C3121" s="173">
        <v>5</v>
      </c>
      <c r="D3121" s="173">
        <v>10</v>
      </c>
      <c r="E3121" s="174">
        <v>17</v>
      </c>
      <c r="F3121" s="3">
        <f t="shared" si="289"/>
        <v>75.2</v>
      </c>
      <c r="G3121" s="3">
        <f t="shared" si="291"/>
        <v>62.6</v>
      </c>
      <c r="H3121" s="3">
        <f t="shared" si="292"/>
        <v>78.98</v>
      </c>
      <c r="I3121" s="3">
        <f t="shared" si="293"/>
        <v>60.08</v>
      </c>
      <c r="J3121" s="3">
        <f t="shared" si="294"/>
        <v>73.039999999999992</v>
      </c>
      <c r="K3121" s="191">
        <v>24</v>
      </c>
      <c r="L3121" s="3">
        <v>17</v>
      </c>
      <c r="M3121" s="191">
        <v>26.1</v>
      </c>
      <c r="N3121" s="191">
        <v>15.6</v>
      </c>
      <c r="O3121" s="191">
        <v>22.8</v>
      </c>
    </row>
    <row r="3122" spans="2:15" ht="17.25" x14ac:dyDescent="0.35">
      <c r="B3122" s="172">
        <f t="shared" si="290"/>
        <v>3114</v>
      </c>
      <c r="C3122" s="173">
        <v>5</v>
      </c>
      <c r="D3122" s="173">
        <v>10</v>
      </c>
      <c r="E3122" s="174">
        <v>18</v>
      </c>
      <c r="F3122" s="3">
        <f t="shared" si="289"/>
        <v>73.400000000000006</v>
      </c>
      <c r="G3122" s="3">
        <f t="shared" si="291"/>
        <v>62.6</v>
      </c>
      <c r="H3122" s="3">
        <f t="shared" si="292"/>
        <v>75.92</v>
      </c>
      <c r="I3122" s="3">
        <f t="shared" si="293"/>
        <v>57.92</v>
      </c>
      <c r="J3122" s="3">
        <f t="shared" si="294"/>
        <v>73.039999999999992</v>
      </c>
      <c r="K3122" s="191">
        <v>23</v>
      </c>
      <c r="L3122" s="3">
        <v>17</v>
      </c>
      <c r="M3122" s="191">
        <v>24.4</v>
      </c>
      <c r="N3122" s="191">
        <v>14.4</v>
      </c>
      <c r="O3122" s="191">
        <v>22.8</v>
      </c>
    </row>
    <row r="3123" spans="2:15" ht="17.25" x14ac:dyDescent="0.35">
      <c r="B3123" s="172">
        <f t="shared" si="290"/>
        <v>3115</v>
      </c>
      <c r="C3123" s="173">
        <v>5</v>
      </c>
      <c r="D3123" s="173">
        <v>10</v>
      </c>
      <c r="E3123" s="174">
        <v>19</v>
      </c>
      <c r="F3123" s="3">
        <f t="shared" si="289"/>
        <v>68</v>
      </c>
      <c r="G3123" s="3">
        <f t="shared" si="291"/>
        <v>62.6</v>
      </c>
      <c r="H3123" s="3">
        <f t="shared" si="292"/>
        <v>71.06</v>
      </c>
      <c r="I3123" s="3">
        <f t="shared" si="293"/>
        <v>53.96</v>
      </c>
      <c r="J3123" s="3">
        <f t="shared" si="294"/>
        <v>69.98</v>
      </c>
      <c r="K3123" s="191">
        <v>20</v>
      </c>
      <c r="L3123" s="3">
        <v>17</v>
      </c>
      <c r="M3123" s="191">
        <v>21.7</v>
      </c>
      <c r="N3123" s="191">
        <v>12.2</v>
      </c>
      <c r="O3123" s="191">
        <v>21.1</v>
      </c>
    </row>
    <row r="3124" spans="2:15" ht="17.25" x14ac:dyDescent="0.35">
      <c r="B3124" s="172">
        <f t="shared" si="290"/>
        <v>3116</v>
      </c>
      <c r="C3124" s="173">
        <v>5</v>
      </c>
      <c r="D3124" s="173">
        <v>10</v>
      </c>
      <c r="E3124" s="174">
        <v>20</v>
      </c>
      <c r="F3124" s="3">
        <f t="shared" si="289"/>
        <v>64.400000000000006</v>
      </c>
      <c r="G3124" s="3">
        <f t="shared" si="291"/>
        <v>60.8</v>
      </c>
      <c r="H3124" s="3">
        <f t="shared" si="292"/>
        <v>68</v>
      </c>
      <c r="I3124" s="3">
        <f t="shared" si="293"/>
        <v>51.08</v>
      </c>
      <c r="J3124" s="3">
        <f t="shared" si="294"/>
        <v>66.92</v>
      </c>
      <c r="K3124" s="191">
        <v>18</v>
      </c>
      <c r="L3124" s="3">
        <v>16</v>
      </c>
      <c r="M3124" s="191">
        <v>20</v>
      </c>
      <c r="N3124" s="191">
        <v>10.6</v>
      </c>
      <c r="O3124" s="191">
        <v>19.399999999999999</v>
      </c>
    </row>
    <row r="3125" spans="2:15" ht="17.25" x14ac:dyDescent="0.35">
      <c r="B3125" s="172">
        <f t="shared" si="290"/>
        <v>3117</v>
      </c>
      <c r="C3125" s="173">
        <v>5</v>
      </c>
      <c r="D3125" s="173">
        <v>10</v>
      </c>
      <c r="E3125" s="174">
        <v>21</v>
      </c>
      <c r="F3125" s="3">
        <f t="shared" si="289"/>
        <v>69.800000000000011</v>
      </c>
      <c r="G3125" s="3">
        <f t="shared" si="291"/>
        <v>59</v>
      </c>
      <c r="H3125" s="3">
        <f t="shared" si="292"/>
        <v>64.94</v>
      </c>
      <c r="I3125" s="3">
        <f t="shared" si="293"/>
        <v>48.92</v>
      </c>
      <c r="J3125" s="3">
        <f t="shared" si="294"/>
        <v>66.02</v>
      </c>
      <c r="K3125" s="191">
        <v>21</v>
      </c>
      <c r="L3125" s="3">
        <v>15</v>
      </c>
      <c r="M3125" s="191">
        <v>18.3</v>
      </c>
      <c r="N3125" s="191">
        <v>9.4</v>
      </c>
      <c r="O3125" s="191">
        <v>18.899999999999999</v>
      </c>
    </row>
    <row r="3126" spans="2:15" ht="17.25" x14ac:dyDescent="0.35">
      <c r="B3126" s="172">
        <f t="shared" si="290"/>
        <v>3118</v>
      </c>
      <c r="C3126" s="173">
        <v>5</v>
      </c>
      <c r="D3126" s="173">
        <v>10</v>
      </c>
      <c r="E3126" s="174">
        <v>22</v>
      </c>
      <c r="F3126" s="3">
        <f t="shared" si="289"/>
        <v>62.6</v>
      </c>
      <c r="G3126" s="3">
        <f t="shared" si="291"/>
        <v>53.6</v>
      </c>
      <c r="H3126" s="3">
        <f t="shared" si="292"/>
        <v>60.980000000000004</v>
      </c>
      <c r="I3126" s="3">
        <f t="shared" si="293"/>
        <v>46.94</v>
      </c>
      <c r="J3126" s="3">
        <f t="shared" si="294"/>
        <v>62.96</v>
      </c>
      <c r="K3126" s="191">
        <v>17</v>
      </c>
      <c r="L3126" s="3">
        <v>12</v>
      </c>
      <c r="M3126" s="191">
        <v>16.100000000000001</v>
      </c>
      <c r="N3126" s="191">
        <v>8.3000000000000007</v>
      </c>
      <c r="O3126" s="191">
        <v>17.2</v>
      </c>
    </row>
    <row r="3127" spans="2:15" ht="17.25" x14ac:dyDescent="0.35">
      <c r="B3127" s="172">
        <f t="shared" si="290"/>
        <v>3119</v>
      </c>
      <c r="C3127" s="173">
        <v>5</v>
      </c>
      <c r="D3127" s="173">
        <v>10</v>
      </c>
      <c r="E3127" s="174">
        <v>23</v>
      </c>
      <c r="F3127" s="3">
        <f t="shared" si="289"/>
        <v>64.400000000000006</v>
      </c>
      <c r="G3127" s="3">
        <f t="shared" si="291"/>
        <v>51.8</v>
      </c>
      <c r="H3127" s="3">
        <f t="shared" si="292"/>
        <v>59</v>
      </c>
      <c r="I3127" s="3">
        <f t="shared" si="293"/>
        <v>46.04</v>
      </c>
      <c r="J3127" s="3">
        <f t="shared" si="294"/>
        <v>60.980000000000004</v>
      </c>
      <c r="K3127" s="191">
        <v>18</v>
      </c>
      <c r="L3127" s="3">
        <v>11</v>
      </c>
      <c r="M3127" s="191">
        <v>15</v>
      </c>
      <c r="N3127" s="191">
        <v>7.8</v>
      </c>
      <c r="O3127" s="191">
        <v>16.100000000000001</v>
      </c>
    </row>
    <row r="3128" spans="2:15" ht="17.25" x14ac:dyDescent="0.35">
      <c r="B3128" s="172">
        <f t="shared" si="290"/>
        <v>3120</v>
      </c>
      <c r="C3128" s="173">
        <v>5</v>
      </c>
      <c r="D3128" s="173">
        <v>10</v>
      </c>
      <c r="E3128" s="174">
        <v>24</v>
      </c>
      <c r="F3128" s="3">
        <f t="shared" si="289"/>
        <v>64.400000000000006</v>
      </c>
      <c r="G3128" s="3">
        <f t="shared" si="291"/>
        <v>51.8</v>
      </c>
      <c r="H3128" s="3">
        <f t="shared" si="292"/>
        <v>57.92</v>
      </c>
      <c r="I3128" s="3">
        <f t="shared" si="293"/>
        <v>42.980000000000004</v>
      </c>
      <c r="J3128" s="3">
        <f t="shared" si="294"/>
        <v>60.08</v>
      </c>
      <c r="K3128" s="191">
        <v>18</v>
      </c>
      <c r="L3128" s="3">
        <v>11</v>
      </c>
      <c r="M3128" s="191">
        <v>14.4</v>
      </c>
      <c r="N3128" s="191">
        <v>6.1</v>
      </c>
      <c r="O3128" s="191">
        <v>15.6</v>
      </c>
    </row>
    <row r="3129" spans="2:15" ht="17.25" x14ac:dyDescent="0.35">
      <c r="B3129" s="172">
        <f t="shared" si="290"/>
        <v>3121</v>
      </c>
      <c r="C3129" s="173">
        <v>5</v>
      </c>
      <c r="D3129" s="173">
        <v>11</v>
      </c>
      <c r="E3129" s="174">
        <v>1</v>
      </c>
      <c r="F3129" s="3">
        <f t="shared" si="289"/>
        <v>60.8</v>
      </c>
      <c r="G3129" s="3">
        <f t="shared" si="291"/>
        <v>51.8</v>
      </c>
      <c r="H3129" s="3">
        <f t="shared" si="292"/>
        <v>55.94</v>
      </c>
      <c r="I3129" s="3">
        <f t="shared" si="293"/>
        <v>39.92</v>
      </c>
      <c r="J3129" s="3">
        <f t="shared" si="294"/>
        <v>59</v>
      </c>
      <c r="K3129" s="191">
        <v>16</v>
      </c>
      <c r="L3129" s="3">
        <v>11</v>
      </c>
      <c r="M3129" s="191">
        <v>13.3</v>
      </c>
      <c r="N3129" s="191">
        <v>4.4000000000000004</v>
      </c>
      <c r="O3129" s="191">
        <v>15</v>
      </c>
    </row>
    <row r="3130" spans="2:15" ht="17.25" x14ac:dyDescent="0.35">
      <c r="B3130" s="172">
        <f t="shared" si="290"/>
        <v>3122</v>
      </c>
      <c r="C3130" s="173">
        <v>5</v>
      </c>
      <c r="D3130" s="173">
        <v>11</v>
      </c>
      <c r="E3130" s="174">
        <v>2</v>
      </c>
      <c r="F3130" s="3">
        <f t="shared" si="289"/>
        <v>53.6</v>
      </c>
      <c r="G3130" s="3">
        <f t="shared" si="291"/>
        <v>51.8</v>
      </c>
      <c r="H3130" s="3">
        <f t="shared" si="292"/>
        <v>53.96</v>
      </c>
      <c r="I3130" s="3">
        <f t="shared" si="293"/>
        <v>39.019999999999996</v>
      </c>
      <c r="J3130" s="3">
        <f t="shared" si="294"/>
        <v>57.019999999999996</v>
      </c>
      <c r="K3130" s="191">
        <v>12</v>
      </c>
      <c r="L3130" s="3">
        <v>11</v>
      </c>
      <c r="M3130" s="191">
        <v>12.2</v>
      </c>
      <c r="N3130" s="191">
        <v>3.9</v>
      </c>
      <c r="O3130" s="191">
        <v>13.9</v>
      </c>
    </row>
    <row r="3131" spans="2:15" ht="17.25" x14ac:dyDescent="0.35">
      <c r="B3131" s="172">
        <f t="shared" si="290"/>
        <v>3123</v>
      </c>
      <c r="C3131" s="173">
        <v>5</v>
      </c>
      <c r="D3131" s="173">
        <v>11</v>
      </c>
      <c r="E3131" s="174">
        <v>3</v>
      </c>
      <c r="F3131" s="3">
        <f t="shared" si="289"/>
        <v>48.2</v>
      </c>
      <c r="G3131" s="3">
        <f t="shared" si="291"/>
        <v>51.8</v>
      </c>
      <c r="H3131" s="3">
        <f t="shared" si="292"/>
        <v>51.980000000000004</v>
      </c>
      <c r="I3131" s="3">
        <f t="shared" si="293"/>
        <v>39.019999999999996</v>
      </c>
      <c r="J3131" s="3">
        <f t="shared" si="294"/>
        <v>55.94</v>
      </c>
      <c r="K3131" s="191">
        <v>9</v>
      </c>
      <c r="L3131" s="3">
        <v>11</v>
      </c>
      <c r="M3131" s="191">
        <v>11.1</v>
      </c>
      <c r="N3131" s="191">
        <v>3.9</v>
      </c>
      <c r="O3131" s="191">
        <v>13.3</v>
      </c>
    </row>
    <row r="3132" spans="2:15" ht="17.25" x14ac:dyDescent="0.35">
      <c r="B3132" s="172">
        <f t="shared" si="290"/>
        <v>3124</v>
      </c>
      <c r="C3132" s="173">
        <v>5</v>
      </c>
      <c r="D3132" s="173">
        <v>11</v>
      </c>
      <c r="E3132" s="174">
        <v>4</v>
      </c>
      <c r="F3132" s="3">
        <f t="shared" si="289"/>
        <v>48.2</v>
      </c>
      <c r="G3132" s="3">
        <f t="shared" si="291"/>
        <v>51.8</v>
      </c>
      <c r="H3132" s="3">
        <f t="shared" si="292"/>
        <v>51.08</v>
      </c>
      <c r="I3132" s="3">
        <f t="shared" si="293"/>
        <v>35.06</v>
      </c>
      <c r="J3132" s="3">
        <f t="shared" si="294"/>
        <v>55.040000000000006</v>
      </c>
      <c r="K3132" s="191">
        <v>9</v>
      </c>
      <c r="L3132" s="3">
        <v>11</v>
      </c>
      <c r="M3132" s="191">
        <v>10.6</v>
      </c>
      <c r="N3132" s="191">
        <v>1.7</v>
      </c>
      <c r="O3132" s="191">
        <v>12.8</v>
      </c>
    </row>
    <row r="3133" spans="2:15" ht="17.25" x14ac:dyDescent="0.35">
      <c r="B3133" s="172">
        <f t="shared" si="290"/>
        <v>3125</v>
      </c>
      <c r="C3133" s="173">
        <v>5</v>
      </c>
      <c r="D3133" s="173">
        <v>11</v>
      </c>
      <c r="E3133" s="174">
        <v>5</v>
      </c>
      <c r="F3133" s="3">
        <f t="shared" si="289"/>
        <v>46.4</v>
      </c>
      <c r="G3133" s="3">
        <f t="shared" si="291"/>
        <v>48.2</v>
      </c>
      <c r="H3133" s="3">
        <f t="shared" si="292"/>
        <v>51.08</v>
      </c>
      <c r="I3133" s="3">
        <f t="shared" si="293"/>
        <v>30.92</v>
      </c>
      <c r="J3133" s="3">
        <f t="shared" si="294"/>
        <v>53.96</v>
      </c>
      <c r="K3133" s="191">
        <v>8</v>
      </c>
      <c r="L3133" s="3">
        <v>9</v>
      </c>
      <c r="M3133" s="191">
        <v>10.6</v>
      </c>
      <c r="N3133" s="191">
        <v>-0.6</v>
      </c>
      <c r="O3133" s="191">
        <v>12.2</v>
      </c>
    </row>
    <row r="3134" spans="2:15" ht="17.25" x14ac:dyDescent="0.35">
      <c r="B3134" s="172">
        <f t="shared" si="290"/>
        <v>3126</v>
      </c>
      <c r="C3134" s="173">
        <v>5</v>
      </c>
      <c r="D3134" s="173">
        <v>11</v>
      </c>
      <c r="E3134" s="174">
        <v>6</v>
      </c>
      <c r="F3134" s="3">
        <f t="shared" si="289"/>
        <v>46.4</v>
      </c>
      <c r="G3134" s="3">
        <f t="shared" si="291"/>
        <v>46.4</v>
      </c>
      <c r="H3134" s="3">
        <f t="shared" si="292"/>
        <v>51.980000000000004</v>
      </c>
      <c r="I3134" s="3">
        <f t="shared" si="293"/>
        <v>32</v>
      </c>
      <c r="J3134" s="3">
        <f t="shared" si="294"/>
        <v>53.96</v>
      </c>
      <c r="K3134" s="191">
        <v>8</v>
      </c>
      <c r="L3134" s="3">
        <v>8</v>
      </c>
      <c r="M3134" s="191">
        <v>11.1</v>
      </c>
      <c r="N3134" s="191">
        <v>0</v>
      </c>
      <c r="O3134" s="191">
        <v>12.2</v>
      </c>
    </row>
    <row r="3135" spans="2:15" ht="17.25" x14ac:dyDescent="0.35">
      <c r="B3135" s="172">
        <f t="shared" si="290"/>
        <v>3127</v>
      </c>
      <c r="C3135" s="173">
        <v>5</v>
      </c>
      <c r="D3135" s="173">
        <v>11</v>
      </c>
      <c r="E3135" s="174">
        <v>7</v>
      </c>
      <c r="F3135" s="3">
        <f t="shared" si="289"/>
        <v>50</v>
      </c>
      <c r="G3135" s="3">
        <f t="shared" si="291"/>
        <v>46.4</v>
      </c>
      <c r="H3135" s="3">
        <f t="shared" si="292"/>
        <v>55.040000000000006</v>
      </c>
      <c r="I3135" s="3">
        <f t="shared" si="293"/>
        <v>41</v>
      </c>
      <c r="J3135" s="3">
        <f t="shared" si="294"/>
        <v>53.06</v>
      </c>
      <c r="K3135" s="191">
        <v>10</v>
      </c>
      <c r="L3135" s="3">
        <v>8</v>
      </c>
      <c r="M3135" s="191">
        <v>12.8</v>
      </c>
      <c r="N3135" s="191">
        <v>5</v>
      </c>
      <c r="O3135" s="191">
        <v>11.7</v>
      </c>
    </row>
    <row r="3136" spans="2:15" ht="17.25" x14ac:dyDescent="0.35">
      <c r="B3136" s="172">
        <f t="shared" si="290"/>
        <v>3128</v>
      </c>
      <c r="C3136" s="173">
        <v>5</v>
      </c>
      <c r="D3136" s="173">
        <v>11</v>
      </c>
      <c r="E3136" s="174">
        <v>8</v>
      </c>
      <c r="F3136" s="3">
        <f t="shared" si="289"/>
        <v>51.8</v>
      </c>
      <c r="G3136" s="3">
        <f t="shared" si="291"/>
        <v>48.2</v>
      </c>
      <c r="H3136" s="3">
        <f t="shared" si="292"/>
        <v>57.019999999999996</v>
      </c>
      <c r="I3136" s="3">
        <f t="shared" si="293"/>
        <v>46.04</v>
      </c>
      <c r="J3136" s="3">
        <f t="shared" si="294"/>
        <v>55.040000000000006</v>
      </c>
      <c r="K3136" s="191">
        <v>11</v>
      </c>
      <c r="L3136" s="3">
        <v>9</v>
      </c>
      <c r="M3136" s="191">
        <v>13.9</v>
      </c>
      <c r="N3136" s="191">
        <v>7.8</v>
      </c>
      <c r="O3136" s="191">
        <v>12.8</v>
      </c>
    </row>
    <row r="3137" spans="2:15" ht="17.25" x14ac:dyDescent="0.35">
      <c r="B3137" s="172">
        <f t="shared" si="290"/>
        <v>3129</v>
      </c>
      <c r="C3137" s="173">
        <v>5</v>
      </c>
      <c r="D3137" s="173">
        <v>11</v>
      </c>
      <c r="E3137" s="174">
        <v>9</v>
      </c>
      <c r="F3137" s="3">
        <f t="shared" si="289"/>
        <v>53.6</v>
      </c>
      <c r="G3137" s="3">
        <f t="shared" si="291"/>
        <v>51.8</v>
      </c>
      <c r="H3137" s="3">
        <f t="shared" si="292"/>
        <v>60.08</v>
      </c>
      <c r="I3137" s="3">
        <f t="shared" si="293"/>
        <v>48.92</v>
      </c>
      <c r="J3137" s="3">
        <f t="shared" si="294"/>
        <v>53.96</v>
      </c>
      <c r="K3137" s="191">
        <v>12</v>
      </c>
      <c r="L3137" s="3">
        <v>11</v>
      </c>
      <c r="M3137" s="191">
        <v>15.6</v>
      </c>
      <c r="N3137" s="191">
        <v>9.4</v>
      </c>
      <c r="O3137" s="191">
        <v>12.2</v>
      </c>
    </row>
    <row r="3138" spans="2:15" ht="17.25" x14ac:dyDescent="0.35">
      <c r="B3138" s="172">
        <f t="shared" si="290"/>
        <v>3130</v>
      </c>
      <c r="C3138" s="173">
        <v>5</v>
      </c>
      <c r="D3138" s="173">
        <v>11</v>
      </c>
      <c r="E3138" s="174">
        <v>10</v>
      </c>
      <c r="F3138" s="3">
        <f t="shared" si="289"/>
        <v>55.400000000000006</v>
      </c>
      <c r="G3138" s="3">
        <f t="shared" si="291"/>
        <v>55.400000000000006</v>
      </c>
      <c r="H3138" s="3">
        <f t="shared" si="292"/>
        <v>60.08</v>
      </c>
      <c r="I3138" s="3">
        <f t="shared" si="293"/>
        <v>51.980000000000004</v>
      </c>
      <c r="J3138" s="3">
        <f t="shared" si="294"/>
        <v>57.92</v>
      </c>
      <c r="K3138" s="191">
        <v>13</v>
      </c>
      <c r="L3138" s="3">
        <v>13</v>
      </c>
      <c r="M3138" s="191">
        <v>15.6</v>
      </c>
      <c r="N3138" s="191">
        <v>11.1</v>
      </c>
      <c r="O3138" s="191">
        <v>14.4</v>
      </c>
    </row>
    <row r="3139" spans="2:15" ht="17.25" x14ac:dyDescent="0.35">
      <c r="B3139" s="172">
        <f t="shared" si="290"/>
        <v>3131</v>
      </c>
      <c r="C3139" s="173">
        <v>5</v>
      </c>
      <c r="D3139" s="173">
        <v>11</v>
      </c>
      <c r="E3139" s="174">
        <v>11</v>
      </c>
      <c r="F3139" s="3">
        <f t="shared" si="289"/>
        <v>55.400000000000006</v>
      </c>
      <c r="G3139" s="3">
        <f t="shared" si="291"/>
        <v>57.2</v>
      </c>
      <c r="H3139" s="3">
        <f t="shared" si="292"/>
        <v>62.06</v>
      </c>
      <c r="I3139" s="3">
        <f t="shared" si="293"/>
        <v>55.94</v>
      </c>
      <c r="J3139" s="3">
        <f t="shared" si="294"/>
        <v>60.980000000000004</v>
      </c>
      <c r="K3139" s="191">
        <v>13</v>
      </c>
      <c r="L3139" s="3">
        <v>14</v>
      </c>
      <c r="M3139" s="191">
        <v>16.7</v>
      </c>
      <c r="N3139" s="191">
        <v>13.3</v>
      </c>
      <c r="O3139" s="191">
        <v>16.100000000000001</v>
      </c>
    </row>
    <row r="3140" spans="2:15" ht="17.25" x14ac:dyDescent="0.35">
      <c r="B3140" s="172">
        <f t="shared" si="290"/>
        <v>3132</v>
      </c>
      <c r="C3140" s="173">
        <v>5</v>
      </c>
      <c r="D3140" s="173">
        <v>11</v>
      </c>
      <c r="E3140" s="174">
        <v>12</v>
      </c>
      <c r="F3140" s="3">
        <f t="shared" si="289"/>
        <v>57.2</v>
      </c>
      <c r="G3140" s="3">
        <f t="shared" si="291"/>
        <v>60.8</v>
      </c>
      <c r="H3140" s="3">
        <f t="shared" si="292"/>
        <v>60.980000000000004</v>
      </c>
      <c r="I3140" s="3">
        <f t="shared" si="293"/>
        <v>57.92</v>
      </c>
      <c r="J3140" s="3">
        <f t="shared" si="294"/>
        <v>62.96</v>
      </c>
      <c r="K3140" s="191">
        <v>14</v>
      </c>
      <c r="L3140" s="3">
        <v>16</v>
      </c>
      <c r="M3140" s="191">
        <v>16.100000000000001</v>
      </c>
      <c r="N3140" s="191">
        <v>14.4</v>
      </c>
      <c r="O3140" s="191">
        <v>17.2</v>
      </c>
    </row>
    <row r="3141" spans="2:15" ht="17.25" x14ac:dyDescent="0.35">
      <c r="B3141" s="172">
        <f t="shared" si="290"/>
        <v>3133</v>
      </c>
      <c r="C3141" s="173">
        <v>5</v>
      </c>
      <c r="D3141" s="173">
        <v>11</v>
      </c>
      <c r="E3141" s="174">
        <v>13</v>
      </c>
      <c r="F3141" s="3">
        <f t="shared" si="289"/>
        <v>55.400000000000006</v>
      </c>
      <c r="G3141" s="3">
        <f t="shared" si="291"/>
        <v>60.8</v>
      </c>
      <c r="H3141" s="3">
        <f t="shared" si="292"/>
        <v>60.08</v>
      </c>
      <c r="I3141" s="3">
        <f t="shared" si="293"/>
        <v>62.06</v>
      </c>
      <c r="J3141" s="3">
        <f t="shared" si="294"/>
        <v>62.96</v>
      </c>
      <c r="K3141" s="191">
        <v>13</v>
      </c>
      <c r="L3141" s="3">
        <v>16</v>
      </c>
      <c r="M3141" s="191">
        <v>15.6</v>
      </c>
      <c r="N3141" s="191">
        <v>16.7</v>
      </c>
      <c r="O3141" s="191">
        <v>17.2</v>
      </c>
    </row>
    <row r="3142" spans="2:15" ht="17.25" x14ac:dyDescent="0.35">
      <c r="B3142" s="172">
        <f t="shared" si="290"/>
        <v>3134</v>
      </c>
      <c r="C3142" s="173">
        <v>5</v>
      </c>
      <c r="D3142" s="173">
        <v>11</v>
      </c>
      <c r="E3142" s="174">
        <v>14</v>
      </c>
      <c r="F3142" s="3">
        <f t="shared" si="289"/>
        <v>55.400000000000006</v>
      </c>
      <c r="G3142" s="3">
        <f t="shared" si="291"/>
        <v>60.8</v>
      </c>
      <c r="H3142" s="3">
        <f t="shared" si="292"/>
        <v>59</v>
      </c>
      <c r="I3142" s="3">
        <f t="shared" si="293"/>
        <v>64.039999999999992</v>
      </c>
      <c r="J3142" s="3">
        <f t="shared" si="294"/>
        <v>66.92</v>
      </c>
      <c r="K3142" s="191">
        <v>13</v>
      </c>
      <c r="L3142" s="3">
        <v>16</v>
      </c>
      <c r="M3142" s="191">
        <v>15</v>
      </c>
      <c r="N3142" s="191">
        <v>17.8</v>
      </c>
      <c r="O3142" s="191">
        <v>19.399999999999999</v>
      </c>
    </row>
    <row r="3143" spans="2:15" ht="17.25" x14ac:dyDescent="0.35">
      <c r="B3143" s="172">
        <f t="shared" si="290"/>
        <v>3135</v>
      </c>
      <c r="C3143" s="173">
        <v>5</v>
      </c>
      <c r="D3143" s="173">
        <v>11</v>
      </c>
      <c r="E3143" s="174">
        <v>15</v>
      </c>
      <c r="F3143" s="3">
        <f t="shared" si="289"/>
        <v>53.6</v>
      </c>
      <c r="G3143" s="3">
        <f t="shared" si="291"/>
        <v>57.2</v>
      </c>
      <c r="H3143" s="3">
        <f t="shared" si="292"/>
        <v>60.08</v>
      </c>
      <c r="I3143" s="3">
        <f t="shared" si="293"/>
        <v>66.02</v>
      </c>
      <c r="J3143" s="3">
        <f t="shared" si="294"/>
        <v>68</v>
      </c>
      <c r="K3143" s="191">
        <v>12</v>
      </c>
      <c r="L3143" s="3">
        <v>14</v>
      </c>
      <c r="M3143" s="191">
        <v>15.6</v>
      </c>
      <c r="N3143" s="191">
        <v>18.899999999999999</v>
      </c>
      <c r="O3143" s="191">
        <v>20</v>
      </c>
    </row>
    <row r="3144" spans="2:15" ht="17.25" x14ac:dyDescent="0.35">
      <c r="B3144" s="172">
        <f t="shared" si="290"/>
        <v>3136</v>
      </c>
      <c r="C3144" s="173">
        <v>5</v>
      </c>
      <c r="D3144" s="173">
        <v>11</v>
      </c>
      <c r="E3144" s="174">
        <v>16</v>
      </c>
      <c r="F3144" s="3">
        <f t="shared" si="289"/>
        <v>53.6</v>
      </c>
      <c r="G3144" s="3">
        <f t="shared" si="291"/>
        <v>55.400000000000006</v>
      </c>
      <c r="H3144" s="3">
        <f t="shared" si="292"/>
        <v>60.08</v>
      </c>
      <c r="I3144" s="3">
        <f t="shared" si="293"/>
        <v>62.96</v>
      </c>
      <c r="J3144" s="3">
        <f t="shared" si="294"/>
        <v>68</v>
      </c>
      <c r="K3144" s="191">
        <v>12</v>
      </c>
      <c r="L3144" s="3">
        <v>13</v>
      </c>
      <c r="M3144" s="191">
        <v>15.6</v>
      </c>
      <c r="N3144" s="191">
        <v>17.2</v>
      </c>
      <c r="O3144" s="191">
        <v>20</v>
      </c>
    </row>
    <row r="3145" spans="2:15" ht="17.25" x14ac:dyDescent="0.35">
      <c r="B3145" s="172">
        <f t="shared" si="290"/>
        <v>3137</v>
      </c>
      <c r="C3145" s="173">
        <v>5</v>
      </c>
      <c r="D3145" s="173">
        <v>11</v>
      </c>
      <c r="E3145" s="174">
        <v>17</v>
      </c>
      <c r="F3145" s="3">
        <f t="shared" si="289"/>
        <v>50</v>
      </c>
      <c r="G3145" s="3">
        <f t="shared" si="291"/>
        <v>51.8</v>
      </c>
      <c r="H3145" s="3">
        <f t="shared" si="292"/>
        <v>60.980000000000004</v>
      </c>
      <c r="I3145" s="3">
        <f t="shared" si="293"/>
        <v>64.94</v>
      </c>
      <c r="J3145" s="3">
        <f t="shared" si="294"/>
        <v>69.080000000000013</v>
      </c>
      <c r="K3145" s="191">
        <v>10</v>
      </c>
      <c r="L3145" s="3">
        <v>11</v>
      </c>
      <c r="M3145" s="191">
        <v>16.100000000000001</v>
      </c>
      <c r="N3145" s="191">
        <v>18.3</v>
      </c>
      <c r="O3145" s="191">
        <v>20.6</v>
      </c>
    </row>
    <row r="3146" spans="2:15" ht="17.25" x14ac:dyDescent="0.35">
      <c r="B3146" s="172">
        <f t="shared" si="290"/>
        <v>3138</v>
      </c>
      <c r="C3146" s="173">
        <v>5</v>
      </c>
      <c r="D3146" s="173">
        <v>11</v>
      </c>
      <c r="E3146" s="174">
        <v>18</v>
      </c>
      <c r="F3146" s="3">
        <f t="shared" ref="F3146:F3209" si="295">(9/5)*K3146+32</f>
        <v>50</v>
      </c>
      <c r="G3146" s="3">
        <f t="shared" si="291"/>
        <v>48.2</v>
      </c>
      <c r="H3146" s="3">
        <f t="shared" si="292"/>
        <v>60.08</v>
      </c>
      <c r="I3146" s="3">
        <f t="shared" si="293"/>
        <v>60.980000000000004</v>
      </c>
      <c r="J3146" s="3">
        <f t="shared" si="294"/>
        <v>71.06</v>
      </c>
      <c r="K3146" s="191">
        <v>10</v>
      </c>
      <c r="L3146" s="3">
        <v>9</v>
      </c>
      <c r="M3146" s="191">
        <v>15.6</v>
      </c>
      <c r="N3146" s="191">
        <v>16.100000000000001</v>
      </c>
      <c r="O3146" s="191">
        <v>21.7</v>
      </c>
    </row>
    <row r="3147" spans="2:15" ht="17.25" x14ac:dyDescent="0.35">
      <c r="B3147" s="172">
        <f t="shared" ref="B3147:B3210" si="296">B3146+1</f>
        <v>3139</v>
      </c>
      <c r="C3147" s="173">
        <v>5</v>
      </c>
      <c r="D3147" s="173">
        <v>11</v>
      </c>
      <c r="E3147" s="174">
        <v>19</v>
      </c>
      <c r="F3147" s="3">
        <f t="shared" si="295"/>
        <v>44.6</v>
      </c>
      <c r="G3147" s="3">
        <f t="shared" si="291"/>
        <v>48.2</v>
      </c>
      <c r="H3147" s="3">
        <f t="shared" si="292"/>
        <v>59</v>
      </c>
      <c r="I3147" s="3">
        <f t="shared" si="293"/>
        <v>55.94</v>
      </c>
      <c r="J3147" s="3">
        <f t="shared" si="294"/>
        <v>69.98</v>
      </c>
      <c r="K3147" s="191">
        <v>7</v>
      </c>
      <c r="L3147" s="3">
        <v>9</v>
      </c>
      <c r="M3147" s="191">
        <v>15</v>
      </c>
      <c r="N3147" s="191">
        <v>13.3</v>
      </c>
      <c r="O3147" s="191">
        <v>21.1</v>
      </c>
    </row>
    <row r="3148" spans="2:15" ht="17.25" x14ac:dyDescent="0.35">
      <c r="B3148" s="172">
        <f t="shared" si="296"/>
        <v>3140</v>
      </c>
      <c r="C3148" s="173">
        <v>5</v>
      </c>
      <c r="D3148" s="173">
        <v>11</v>
      </c>
      <c r="E3148" s="174">
        <v>20</v>
      </c>
      <c r="F3148" s="3">
        <f t="shared" si="295"/>
        <v>41</v>
      </c>
      <c r="G3148" s="3">
        <f t="shared" si="291"/>
        <v>46.4</v>
      </c>
      <c r="H3148" s="3">
        <f t="shared" si="292"/>
        <v>57.92</v>
      </c>
      <c r="I3148" s="3">
        <f t="shared" si="293"/>
        <v>53.06</v>
      </c>
      <c r="J3148" s="3">
        <f t="shared" si="294"/>
        <v>66.02</v>
      </c>
      <c r="K3148" s="191">
        <v>5</v>
      </c>
      <c r="L3148" s="3">
        <v>8</v>
      </c>
      <c r="M3148" s="191">
        <v>14.4</v>
      </c>
      <c r="N3148" s="191">
        <v>11.7</v>
      </c>
      <c r="O3148" s="191">
        <v>18.899999999999999</v>
      </c>
    </row>
    <row r="3149" spans="2:15" ht="17.25" x14ac:dyDescent="0.35">
      <c r="B3149" s="172">
        <f t="shared" si="296"/>
        <v>3141</v>
      </c>
      <c r="C3149" s="173">
        <v>5</v>
      </c>
      <c r="D3149" s="173">
        <v>11</v>
      </c>
      <c r="E3149" s="174">
        <v>21</v>
      </c>
      <c r="F3149" s="3">
        <f t="shared" si="295"/>
        <v>41</v>
      </c>
      <c r="G3149" s="3">
        <f t="shared" si="291"/>
        <v>46.4</v>
      </c>
      <c r="H3149" s="3">
        <f t="shared" si="292"/>
        <v>57.019999999999996</v>
      </c>
      <c r="I3149" s="3">
        <f t="shared" si="293"/>
        <v>50</v>
      </c>
      <c r="J3149" s="3">
        <f t="shared" si="294"/>
        <v>62.96</v>
      </c>
      <c r="K3149" s="191">
        <v>5</v>
      </c>
      <c r="L3149" s="3">
        <v>8</v>
      </c>
      <c r="M3149" s="191">
        <v>13.9</v>
      </c>
      <c r="N3149" s="191">
        <v>10</v>
      </c>
      <c r="O3149" s="191">
        <v>17.2</v>
      </c>
    </row>
    <row r="3150" spans="2:15" ht="17.25" x14ac:dyDescent="0.35">
      <c r="B3150" s="172">
        <f t="shared" si="296"/>
        <v>3142</v>
      </c>
      <c r="C3150" s="173">
        <v>5</v>
      </c>
      <c r="D3150" s="173">
        <v>11</v>
      </c>
      <c r="E3150" s="174">
        <v>22</v>
      </c>
      <c r="F3150" s="3">
        <f t="shared" si="295"/>
        <v>39.200000000000003</v>
      </c>
      <c r="G3150" s="3">
        <f t="shared" si="291"/>
        <v>44.6</v>
      </c>
      <c r="H3150" s="3">
        <f t="shared" si="292"/>
        <v>57.019999999999996</v>
      </c>
      <c r="I3150" s="3">
        <f t="shared" si="293"/>
        <v>48.019999999999996</v>
      </c>
      <c r="J3150" s="3">
        <f t="shared" si="294"/>
        <v>62.06</v>
      </c>
      <c r="K3150" s="191">
        <v>4</v>
      </c>
      <c r="L3150" s="3">
        <v>7</v>
      </c>
      <c r="M3150" s="191">
        <v>13.9</v>
      </c>
      <c r="N3150" s="191">
        <v>8.9</v>
      </c>
      <c r="O3150" s="191">
        <v>16.7</v>
      </c>
    </row>
    <row r="3151" spans="2:15" ht="17.25" x14ac:dyDescent="0.35">
      <c r="B3151" s="172">
        <f t="shared" si="296"/>
        <v>3143</v>
      </c>
      <c r="C3151" s="173">
        <v>5</v>
      </c>
      <c r="D3151" s="173">
        <v>11</v>
      </c>
      <c r="E3151" s="174">
        <v>23</v>
      </c>
      <c r="F3151" s="3">
        <f t="shared" si="295"/>
        <v>41</v>
      </c>
      <c r="G3151" s="3">
        <f t="shared" si="291"/>
        <v>44.6</v>
      </c>
      <c r="H3151" s="3">
        <f t="shared" si="292"/>
        <v>55.94</v>
      </c>
      <c r="I3151" s="3">
        <f t="shared" si="293"/>
        <v>51.08</v>
      </c>
      <c r="J3151" s="3">
        <f t="shared" si="294"/>
        <v>59</v>
      </c>
      <c r="K3151" s="191">
        <v>5</v>
      </c>
      <c r="L3151" s="3">
        <v>7</v>
      </c>
      <c r="M3151" s="191">
        <v>13.3</v>
      </c>
      <c r="N3151" s="191">
        <v>10.6</v>
      </c>
      <c r="O3151" s="191">
        <v>15</v>
      </c>
    </row>
    <row r="3152" spans="2:15" ht="17.25" x14ac:dyDescent="0.35">
      <c r="B3152" s="172">
        <f t="shared" si="296"/>
        <v>3144</v>
      </c>
      <c r="C3152" s="173">
        <v>5</v>
      </c>
      <c r="D3152" s="173">
        <v>11</v>
      </c>
      <c r="E3152" s="174">
        <v>24</v>
      </c>
      <c r="F3152" s="3">
        <f t="shared" si="295"/>
        <v>41</v>
      </c>
      <c r="G3152" s="3">
        <f t="shared" si="291"/>
        <v>44.6</v>
      </c>
      <c r="H3152" s="3">
        <f t="shared" si="292"/>
        <v>57.019999999999996</v>
      </c>
      <c r="I3152" s="3">
        <f t="shared" si="293"/>
        <v>46.94</v>
      </c>
      <c r="J3152" s="3">
        <f t="shared" si="294"/>
        <v>57.92</v>
      </c>
      <c r="K3152" s="191">
        <v>5</v>
      </c>
      <c r="L3152" s="3">
        <v>7</v>
      </c>
      <c r="M3152" s="191">
        <v>13.9</v>
      </c>
      <c r="N3152" s="191">
        <v>8.3000000000000007</v>
      </c>
      <c r="O3152" s="191">
        <v>14.4</v>
      </c>
    </row>
    <row r="3153" spans="2:15" ht="17.25" x14ac:dyDescent="0.35">
      <c r="B3153" s="172">
        <f t="shared" si="296"/>
        <v>3145</v>
      </c>
      <c r="C3153" s="173">
        <v>5</v>
      </c>
      <c r="D3153" s="173">
        <v>12</v>
      </c>
      <c r="E3153" s="174">
        <v>1</v>
      </c>
      <c r="F3153" s="3">
        <f t="shared" si="295"/>
        <v>39.200000000000003</v>
      </c>
      <c r="G3153" s="3">
        <f t="shared" si="291"/>
        <v>44.6</v>
      </c>
      <c r="H3153" s="3">
        <f t="shared" si="292"/>
        <v>55.040000000000006</v>
      </c>
      <c r="I3153" s="3">
        <f t="shared" si="293"/>
        <v>44.96</v>
      </c>
      <c r="J3153" s="3">
        <f t="shared" si="294"/>
        <v>55.94</v>
      </c>
      <c r="K3153" s="191">
        <v>4</v>
      </c>
      <c r="L3153" s="3">
        <v>7</v>
      </c>
      <c r="M3153" s="191">
        <v>12.8</v>
      </c>
      <c r="N3153" s="191">
        <v>7.2</v>
      </c>
      <c r="O3153" s="191">
        <v>13.3</v>
      </c>
    </row>
    <row r="3154" spans="2:15" ht="17.25" x14ac:dyDescent="0.35">
      <c r="B3154" s="172">
        <f t="shared" si="296"/>
        <v>3146</v>
      </c>
      <c r="C3154" s="173">
        <v>5</v>
      </c>
      <c r="D3154" s="173">
        <v>12</v>
      </c>
      <c r="E3154" s="174">
        <v>2</v>
      </c>
      <c r="F3154" s="3">
        <f t="shared" si="295"/>
        <v>37.4</v>
      </c>
      <c r="G3154" s="3">
        <f t="shared" si="291"/>
        <v>42.8</v>
      </c>
      <c r="H3154" s="3">
        <f t="shared" si="292"/>
        <v>53.06</v>
      </c>
      <c r="I3154" s="3">
        <f t="shared" si="293"/>
        <v>39.019999999999996</v>
      </c>
      <c r="J3154" s="3">
        <f t="shared" si="294"/>
        <v>53.06</v>
      </c>
      <c r="K3154" s="191">
        <v>3</v>
      </c>
      <c r="L3154" s="3">
        <v>6</v>
      </c>
      <c r="M3154" s="191">
        <v>11.7</v>
      </c>
      <c r="N3154" s="191">
        <v>3.9</v>
      </c>
      <c r="O3154" s="191">
        <v>11.7</v>
      </c>
    </row>
    <row r="3155" spans="2:15" ht="17.25" x14ac:dyDescent="0.35">
      <c r="B3155" s="172">
        <f t="shared" si="296"/>
        <v>3147</v>
      </c>
      <c r="C3155" s="173">
        <v>5</v>
      </c>
      <c r="D3155" s="173">
        <v>12</v>
      </c>
      <c r="E3155" s="174">
        <v>3</v>
      </c>
      <c r="F3155" s="3">
        <f t="shared" si="295"/>
        <v>33.799999999999997</v>
      </c>
      <c r="G3155" s="3">
        <f t="shared" si="291"/>
        <v>42.8</v>
      </c>
      <c r="H3155" s="3">
        <f t="shared" si="292"/>
        <v>53.06</v>
      </c>
      <c r="I3155" s="3">
        <f t="shared" si="293"/>
        <v>39.92</v>
      </c>
      <c r="J3155" s="3">
        <f t="shared" si="294"/>
        <v>51.08</v>
      </c>
      <c r="K3155" s="191">
        <v>1</v>
      </c>
      <c r="L3155" s="3">
        <v>6</v>
      </c>
      <c r="M3155" s="191">
        <v>11.7</v>
      </c>
      <c r="N3155" s="191">
        <v>4.4000000000000004</v>
      </c>
      <c r="O3155" s="191">
        <v>10.6</v>
      </c>
    </row>
    <row r="3156" spans="2:15" ht="17.25" x14ac:dyDescent="0.35">
      <c r="B3156" s="172">
        <f t="shared" si="296"/>
        <v>3148</v>
      </c>
      <c r="C3156" s="173">
        <v>5</v>
      </c>
      <c r="D3156" s="173">
        <v>12</v>
      </c>
      <c r="E3156" s="174">
        <v>4</v>
      </c>
      <c r="F3156" s="3">
        <f t="shared" si="295"/>
        <v>33.799999999999997</v>
      </c>
      <c r="G3156" s="3">
        <f t="shared" si="291"/>
        <v>42.8</v>
      </c>
      <c r="H3156" s="3">
        <f t="shared" si="292"/>
        <v>51.08</v>
      </c>
      <c r="I3156" s="3">
        <f t="shared" si="293"/>
        <v>37.94</v>
      </c>
      <c r="J3156" s="3">
        <f t="shared" si="294"/>
        <v>51.08</v>
      </c>
      <c r="K3156" s="191">
        <v>1</v>
      </c>
      <c r="L3156" s="3">
        <v>6</v>
      </c>
      <c r="M3156" s="191">
        <v>10.6</v>
      </c>
      <c r="N3156" s="191">
        <v>3.3</v>
      </c>
      <c r="O3156" s="191">
        <v>10.6</v>
      </c>
    </row>
    <row r="3157" spans="2:15" ht="17.25" x14ac:dyDescent="0.35">
      <c r="B3157" s="172">
        <f t="shared" si="296"/>
        <v>3149</v>
      </c>
      <c r="C3157" s="173">
        <v>5</v>
      </c>
      <c r="D3157" s="173">
        <v>12</v>
      </c>
      <c r="E3157" s="174">
        <v>5</v>
      </c>
      <c r="F3157" s="3">
        <f t="shared" si="295"/>
        <v>33.799999999999997</v>
      </c>
      <c r="G3157" s="3">
        <f t="shared" si="291"/>
        <v>42.8</v>
      </c>
      <c r="H3157" s="3">
        <f t="shared" si="292"/>
        <v>50</v>
      </c>
      <c r="I3157" s="3">
        <f t="shared" si="293"/>
        <v>35.06</v>
      </c>
      <c r="J3157" s="3">
        <f t="shared" si="294"/>
        <v>48.92</v>
      </c>
      <c r="K3157" s="191">
        <v>1</v>
      </c>
      <c r="L3157" s="3">
        <v>6</v>
      </c>
      <c r="M3157" s="191">
        <v>10</v>
      </c>
      <c r="N3157" s="191">
        <v>1.7</v>
      </c>
      <c r="O3157" s="191">
        <v>9.4</v>
      </c>
    </row>
    <row r="3158" spans="2:15" ht="17.25" x14ac:dyDescent="0.35">
      <c r="B3158" s="172">
        <f t="shared" si="296"/>
        <v>3150</v>
      </c>
      <c r="C3158" s="173">
        <v>5</v>
      </c>
      <c r="D3158" s="173">
        <v>12</v>
      </c>
      <c r="E3158" s="174">
        <v>6</v>
      </c>
      <c r="F3158" s="3">
        <f t="shared" si="295"/>
        <v>39.200000000000003</v>
      </c>
      <c r="G3158" s="3">
        <f t="shared" si="291"/>
        <v>44.6</v>
      </c>
      <c r="H3158" s="3">
        <f t="shared" si="292"/>
        <v>51.980000000000004</v>
      </c>
      <c r="I3158" s="3">
        <f t="shared" si="293"/>
        <v>37.94</v>
      </c>
      <c r="J3158" s="3">
        <f t="shared" si="294"/>
        <v>51.08</v>
      </c>
      <c r="K3158" s="191">
        <v>4</v>
      </c>
      <c r="L3158" s="3">
        <v>7</v>
      </c>
      <c r="M3158" s="191">
        <v>11.1</v>
      </c>
      <c r="N3158" s="191">
        <v>3.3</v>
      </c>
      <c r="O3158" s="191">
        <v>10.6</v>
      </c>
    </row>
    <row r="3159" spans="2:15" ht="17.25" x14ac:dyDescent="0.35">
      <c r="B3159" s="172">
        <f t="shared" si="296"/>
        <v>3151</v>
      </c>
      <c r="C3159" s="173">
        <v>5</v>
      </c>
      <c r="D3159" s="173">
        <v>12</v>
      </c>
      <c r="E3159" s="174">
        <v>7</v>
      </c>
      <c r="F3159" s="3">
        <f t="shared" si="295"/>
        <v>44.6</v>
      </c>
      <c r="G3159" s="3">
        <f t="shared" si="291"/>
        <v>44.6</v>
      </c>
      <c r="H3159" s="3">
        <f t="shared" si="292"/>
        <v>57.92</v>
      </c>
      <c r="I3159" s="3">
        <f t="shared" si="293"/>
        <v>44.96</v>
      </c>
      <c r="J3159" s="3">
        <f t="shared" si="294"/>
        <v>51.980000000000004</v>
      </c>
      <c r="K3159" s="191">
        <v>7</v>
      </c>
      <c r="L3159" s="3">
        <v>7</v>
      </c>
      <c r="M3159" s="191">
        <v>14.4</v>
      </c>
      <c r="N3159" s="191">
        <v>7.2</v>
      </c>
      <c r="O3159" s="191">
        <v>11.1</v>
      </c>
    </row>
    <row r="3160" spans="2:15" ht="17.25" x14ac:dyDescent="0.35">
      <c r="B3160" s="172">
        <f t="shared" si="296"/>
        <v>3152</v>
      </c>
      <c r="C3160" s="173">
        <v>5</v>
      </c>
      <c r="D3160" s="173">
        <v>12</v>
      </c>
      <c r="E3160" s="174">
        <v>8</v>
      </c>
      <c r="F3160" s="3">
        <f t="shared" si="295"/>
        <v>48.2</v>
      </c>
      <c r="G3160" s="3">
        <f t="shared" si="291"/>
        <v>45.5</v>
      </c>
      <c r="H3160" s="3">
        <f t="shared" si="292"/>
        <v>62.96</v>
      </c>
      <c r="I3160" s="3">
        <f t="shared" si="293"/>
        <v>51.08</v>
      </c>
      <c r="J3160" s="3">
        <f t="shared" si="294"/>
        <v>53.96</v>
      </c>
      <c r="K3160" s="191">
        <v>9</v>
      </c>
      <c r="L3160" s="3">
        <v>7.5</v>
      </c>
      <c r="M3160" s="191">
        <v>17.2</v>
      </c>
      <c r="N3160" s="191">
        <v>10.6</v>
      </c>
      <c r="O3160" s="191">
        <v>12.2</v>
      </c>
    </row>
    <row r="3161" spans="2:15" ht="17.25" x14ac:dyDescent="0.35">
      <c r="B3161" s="172">
        <f t="shared" si="296"/>
        <v>3153</v>
      </c>
      <c r="C3161" s="173">
        <v>5</v>
      </c>
      <c r="D3161" s="173">
        <v>12</v>
      </c>
      <c r="E3161" s="174">
        <v>9</v>
      </c>
      <c r="F3161" s="3">
        <f t="shared" si="295"/>
        <v>55.400000000000006</v>
      </c>
      <c r="G3161" s="3">
        <f t="shared" ref="G3161:G3224" si="297">(9/5)*L3161+32</f>
        <v>46.4</v>
      </c>
      <c r="H3161" s="3">
        <f t="shared" ref="H3161:H3224" si="298">(9/5)*M3161+32</f>
        <v>64.94</v>
      </c>
      <c r="I3161" s="3">
        <f t="shared" ref="I3161:I3224" si="299">(9/5)*N3161+32</f>
        <v>57.019999999999996</v>
      </c>
      <c r="J3161" s="3">
        <f t="shared" ref="J3161:J3224" si="300">(9/5)*O3161+32</f>
        <v>60.08</v>
      </c>
      <c r="K3161" s="191">
        <v>13</v>
      </c>
      <c r="L3161" s="3">
        <v>8</v>
      </c>
      <c r="M3161" s="191">
        <v>18.3</v>
      </c>
      <c r="N3161" s="191">
        <v>13.9</v>
      </c>
      <c r="O3161" s="191">
        <v>15.6</v>
      </c>
    </row>
    <row r="3162" spans="2:15" ht="17.25" x14ac:dyDescent="0.35">
      <c r="B3162" s="172">
        <f t="shared" si="296"/>
        <v>3154</v>
      </c>
      <c r="C3162" s="173">
        <v>5</v>
      </c>
      <c r="D3162" s="173">
        <v>12</v>
      </c>
      <c r="E3162" s="174">
        <v>10</v>
      </c>
      <c r="F3162" s="3">
        <f t="shared" si="295"/>
        <v>57.2</v>
      </c>
      <c r="G3162" s="3">
        <f t="shared" si="297"/>
        <v>48.2</v>
      </c>
      <c r="H3162" s="3">
        <f t="shared" si="298"/>
        <v>66.92</v>
      </c>
      <c r="I3162" s="3">
        <f t="shared" si="299"/>
        <v>60.980000000000004</v>
      </c>
      <c r="J3162" s="3">
        <f t="shared" si="300"/>
        <v>64.039999999999992</v>
      </c>
      <c r="K3162" s="191">
        <v>14</v>
      </c>
      <c r="L3162" s="3">
        <v>9</v>
      </c>
      <c r="M3162" s="191">
        <v>19.399999999999999</v>
      </c>
      <c r="N3162" s="191">
        <v>16.100000000000001</v>
      </c>
      <c r="O3162" s="191">
        <v>17.8</v>
      </c>
    </row>
    <row r="3163" spans="2:15" ht="17.25" x14ac:dyDescent="0.35">
      <c r="B3163" s="172">
        <f t="shared" si="296"/>
        <v>3155</v>
      </c>
      <c r="C3163" s="173">
        <v>5</v>
      </c>
      <c r="D3163" s="173">
        <v>12</v>
      </c>
      <c r="E3163" s="174">
        <v>11</v>
      </c>
      <c r="F3163" s="3">
        <f t="shared" si="295"/>
        <v>60.8</v>
      </c>
      <c r="G3163" s="3">
        <f t="shared" si="297"/>
        <v>49.46</v>
      </c>
      <c r="H3163" s="3">
        <f t="shared" si="298"/>
        <v>69.98</v>
      </c>
      <c r="I3163" s="3">
        <f t="shared" si="299"/>
        <v>62.96</v>
      </c>
      <c r="J3163" s="3">
        <f t="shared" si="300"/>
        <v>68</v>
      </c>
      <c r="K3163" s="191">
        <v>16</v>
      </c>
      <c r="L3163" s="3">
        <v>9.6999999999999993</v>
      </c>
      <c r="M3163" s="191">
        <v>21.1</v>
      </c>
      <c r="N3163" s="191">
        <v>17.2</v>
      </c>
      <c r="O3163" s="191">
        <v>20</v>
      </c>
    </row>
    <row r="3164" spans="2:15" ht="17.25" x14ac:dyDescent="0.35">
      <c r="B3164" s="172">
        <f t="shared" si="296"/>
        <v>3156</v>
      </c>
      <c r="C3164" s="173">
        <v>5</v>
      </c>
      <c r="D3164" s="173">
        <v>12</v>
      </c>
      <c r="E3164" s="174">
        <v>12</v>
      </c>
      <c r="F3164" s="3">
        <f t="shared" si="295"/>
        <v>60.8</v>
      </c>
      <c r="G3164" s="3">
        <f t="shared" si="297"/>
        <v>51.08</v>
      </c>
      <c r="H3164" s="3">
        <f t="shared" si="298"/>
        <v>69.080000000000013</v>
      </c>
      <c r="I3164" s="3">
        <f t="shared" si="299"/>
        <v>64.94</v>
      </c>
      <c r="J3164" s="3">
        <f t="shared" si="300"/>
        <v>68</v>
      </c>
      <c r="K3164" s="191">
        <v>16</v>
      </c>
      <c r="L3164" s="3">
        <v>10.6</v>
      </c>
      <c r="M3164" s="191">
        <v>20.6</v>
      </c>
      <c r="N3164" s="191">
        <v>18.3</v>
      </c>
      <c r="O3164" s="191">
        <v>20</v>
      </c>
    </row>
    <row r="3165" spans="2:15" ht="17.25" x14ac:dyDescent="0.35">
      <c r="B3165" s="172">
        <f t="shared" si="296"/>
        <v>3157</v>
      </c>
      <c r="C3165" s="173">
        <v>5</v>
      </c>
      <c r="D3165" s="173">
        <v>12</v>
      </c>
      <c r="E3165" s="174">
        <v>13</v>
      </c>
      <c r="F3165" s="3">
        <f t="shared" si="295"/>
        <v>64.400000000000006</v>
      </c>
      <c r="G3165" s="3">
        <f t="shared" si="297"/>
        <v>51.8</v>
      </c>
      <c r="H3165" s="3">
        <f t="shared" si="298"/>
        <v>69.080000000000013</v>
      </c>
      <c r="I3165" s="3">
        <f t="shared" si="299"/>
        <v>66.02</v>
      </c>
      <c r="J3165" s="3">
        <f t="shared" si="300"/>
        <v>71.06</v>
      </c>
      <c r="K3165" s="191">
        <v>18</v>
      </c>
      <c r="L3165" s="3">
        <v>11</v>
      </c>
      <c r="M3165" s="191">
        <v>20.6</v>
      </c>
      <c r="N3165" s="191">
        <v>18.899999999999999</v>
      </c>
      <c r="O3165" s="191">
        <v>21.7</v>
      </c>
    </row>
    <row r="3166" spans="2:15" ht="17.25" x14ac:dyDescent="0.35">
      <c r="B3166" s="172">
        <f t="shared" si="296"/>
        <v>3158</v>
      </c>
      <c r="C3166" s="173">
        <v>5</v>
      </c>
      <c r="D3166" s="173">
        <v>12</v>
      </c>
      <c r="E3166" s="174">
        <v>14</v>
      </c>
      <c r="F3166" s="3">
        <f t="shared" si="295"/>
        <v>66.2</v>
      </c>
      <c r="G3166" s="3">
        <f t="shared" si="297"/>
        <v>55.400000000000006</v>
      </c>
      <c r="H3166" s="3">
        <f t="shared" si="298"/>
        <v>71.06</v>
      </c>
      <c r="I3166" s="3">
        <f t="shared" si="299"/>
        <v>69.080000000000013</v>
      </c>
      <c r="J3166" s="3">
        <f t="shared" si="300"/>
        <v>73.039999999999992</v>
      </c>
      <c r="K3166" s="191">
        <v>19</v>
      </c>
      <c r="L3166" s="3">
        <v>13</v>
      </c>
      <c r="M3166" s="191">
        <v>21.7</v>
      </c>
      <c r="N3166" s="191">
        <v>20.6</v>
      </c>
      <c r="O3166" s="191">
        <v>22.8</v>
      </c>
    </row>
    <row r="3167" spans="2:15" ht="17.25" x14ac:dyDescent="0.35">
      <c r="B3167" s="172">
        <f t="shared" si="296"/>
        <v>3159</v>
      </c>
      <c r="C3167" s="173">
        <v>5</v>
      </c>
      <c r="D3167" s="173">
        <v>12</v>
      </c>
      <c r="E3167" s="174">
        <v>15</v>
      </c>
      <c r="F3167" s="3">
        <f t="shared" si="295"/>
        <v>66.2</v>
      </c>
      <c r="G3167" s="3">
        <f t="shared" si="297"/>
        <v>57.2</v>
      </c>
      <c r="H3167" s="3">
        <f t="shared" si="298"/>
        <v>71.06</v>
      </c>
      <c r="I3167" s="3">
        <f t="shared" si="299"/>
        <v>69.080000000000013</v>
      </c>
      <c r="J3167" s="3">
        <f t="shared" si="300"/>
        <v>75.92</v>
      </c>
      <c r="K3167" s="191">
        <v>19</v>
      </c>
      <c r="L3167" s="3">
        <v>14</v>
      </c>
      <c r="M3167" s="191">
        <v>21.7</v>
      </c>
      <c r="N3167" s="191">
        <v>20.6</v>
      </c>
      <c r="O3167" s="191">
        <v>24.4</v>
      </c>
    </row>
    <row r="3168" spans="2:15" ht="17.25" x14ac:dyDescent="0.35">
      <c r="B3168" s="172">
        <f t="shared" si="296"/>
        <v>3160</v>
      </c>
      <c r="C3168" s="173">
        <v>5</v>
      </c>
      <c r="D3168" s="173">
        <v>12</v>
      </c>
      <c r="E3168" s="174">
        <v>16</v>
      </c>
      <c r="F3168" s="3">
        <f t="shared" si="295"/>
        <v>68</v>
      </c>
      <c r="G3168" s="3">
        <f t="shared" si="297"/>
        <v>59</v>
      </c>
      <c r="H3168" s="3">
        <f t="shared" si="298"/>
        <v>71.960000000000008</v>
      </c>
      <c r="I3168" s="3">
        <f t="shared" si="299"/>
        <v>69.98</v>
      </c>
      <c r="J3168" s="3">
        <f t="shared" si="300"/>
        <v>75.92</v>
      </c>
      <c r="K3168" s="191">
        <v>20</v>
      </c>
      <c r="L3168" s="3">
        <v>15</v>
      </c>
      <c r="M3168" s="191">
        <v>22.2</v>
      </c>
      <c r="N3168" s="191">
        <v>21.1</v>
      </c>
      <c r="O3168" s="191">
        <v>24.4</v>
      </c>
    </row>
    <row r="3169" spans="2:15" ht="17.25" x14ac:dyDescent="0.35">
      <c r="B3169" s="172">
        <f t="shared" si="296"/>
        <v>3161</v>
      </c>
      <c r="C3169" s="173">
        <v>5</v>
      </c>
      <c r="D3169" s="173">
        <v>12</v>
      </c>
      <c r="E3169" s="174">
        <v>17</v>
      </c>
      <c r="F3169" s="3">
        <f t="shared" si="295"/>
        <v>66.2</v>
      </c>
      <c r="G3169" s="3">
        <f t="shared" si="297"/>
        <v>59</v>
      </c>
      <c r="H3169" s="3">
        <f t="shared" si="298"/>
        <v>71.960000000000008</v>
      </c>
      <c r="I3169" s="3">
        <f t="shared" si="299"/>
        <v>68</v>
      </c>
      <c r="J3169" s="3">
        <f t="shared" si="300"/>
        <v>75.92</v>
      </c>
      <c r="K3169" s="191">
        <v>19</v>
      </c>
      <c r="L3169" s="3">
        <v>15</v>
      </c>
      <c r="M3169" s="191">
        <v>22.2</v>
      </c>
      <c r="N3169" s="191">
        <v>20</v>
      </c>
      <c r="O3169" s="191">
        <v>24.4</v>
      </c>
    </row>
    <row r="3170" spans="2:15" ht="17.25" x14ac:dyDescent="0.35">
      <c r="B3170" s="172">
        <f t="shared" si="296"/>
        <v>3162</v>
      </c>
      <c r="C3170" s="173">
        <v>5</v>
      </c>
      <c r="D3170" s="173">
        <v>12</v>
      </c>
      <c r="E3170" s="174">
        <v>18</v>
      </c>
      <c r="F3170" s="3">
        <f t="shared" si="295"/>
        <v>64.400000000000006</v>
      </c>
      <c r="G3170" s="3">
        <f t="shared" si="297"/>
        <v>59</v>
      </c>
      <c r="H3170" s="3">
        <f t="shared" si="298"/>
        <v>71.960000000000008</v>
      </c>
      <c r="I3170" s="3">
        <f t="shared" si="299"/>
        <v>68</v>
      </c>
      <c r="J3170" s="3">
        <f t="shared" si="300"/>
        <v>75.92</v>
      </c>
      <c r="K3170" s="191">
        <v>18</v>
      </c>
      <c r="L3170" s="3">
        <v>15</v>
      </c>
      <c r="M3170" s="191">
        <v>22.2</v>
      </c>
      <c r="N3170" s="191">
        <v>20</v>
      </c>
      <c r="O3170" s="191">
        <v>24.4</v>
      </c>
    </row>
    <row r="3171" spans="2:15" ht="17.25" x14ac:dyDescent="0.35">
      <c r="B3171" s="172">
        <f t="shared" si="296"/>
        <v>3163</v>
      </c>
      <c r="C3171" s="173">
        <v>5</v>
      </c>
      <c r="D3171" s="173">
        <v>12</v>
      </c>
      <c r="E3171" s="174">
        <v>19</v>
      </c>
      <c r="F3171" s="3">
        <f t="shared" si="295"/>
        <v>62.6</v>
      </c>
      <c r="G3171" s="3">
        <f t="shared" si="297"/>
        <v>53.6</v>
      </c>
      <c r="H3171" s="3">
        <f t="shared" si="298"/>
        <v>71.06</v>
      </c>
      <c r="I3171" s="3">
        <f t="shared" si="299"/>
        <v>62.96</v>
      </c>
      <c r="J3171" s="3">
        <f t="shared" si="300"/>
        <v>75.02</v>
      </c>
      <c r="K3171" s="191">
        <v>17</v>
      </c>
      <c r="L3171" s="3">
        <v>12</v>
      </c>
      <c r="M3171" s="191">
        <v>21.7</v>
      </c>
      <c r="N3171" s="191">
        <v>17.2</v>
      </c>
      <c r="O3171" s="191">
        <v>23.9</v>
      </c>
    </row>
    <row r="3172" spans="2:15" ht="17.25" x14ac:dyDescent="0.35">
      <c r="B3172" s="172">
        <f t="shared" si="296"/>
        <v>3164</v>
      </c>
      <c r="C3172" s="173">
        <v>5</v>
      </c>
      <c r="D3172" s="173">
        <v>12</v>
      </c>
      <c r="E3172" s="174">
        <v>20</v>
      </c>
      <c r="F3172" s="3">
        <f t="shared" si="295"/>
        <v>59</v>
      </c>
      <c r="G3172" s="3">
        <f t="shared" si="297"/>
        <v>51.8</v>
      </c>
      <c r="H3172" s="3">
        <f t="shared" si="298"/>
        <v>66.02</v>
      </c>
      <c r="I3172" s="3">
        <f t="shared" si="299"/>
        <v>59</v>
      </c>
      <c r="J3172" s="3">
        <f t="shared" si="300"/>
        <v>71.06</v>
      </c>
      <c r="K3172" s="191">
        <v>15</v>
      </c>
      <c r="L3172" s="3">
        <v>11</v>
      </c>
      <c r="M3172" s="191">
        <v>18.899999999999999</v>
      </c>
      <c r="N3172" s="191">
        <v>15</v>
      </c>
      <c r="O3172" s="191">
        <v>21.7</v>
      </c>
    </row>
    <row r="3173" spans="2:15" ht="17.25" x14ac:dyDescent="0.35">
      <c r="B3173" s="172">
        <f t="shared" si="296"/>
        <v>3165</v>
      </c>
      <c r="C3173" s="173">
        <v>5</v>
      </c>
      <c r="D3173" s="173">
        <v>12</v>
      </c>
      <c r="E3173" s="174">
        <v>21</v>
      </c>
      <c r="F3173" s="3">
        <f t="shared" si="295"/>
        <v>51.8</v>
      </c>
      <c r="G3173" s="3">
        <f t="shared" si="297"/>
        <v>51.8</v>
      </c>
      <c r="H3173" s="3">
        <f t="shared" si="298"/>
        <v>64.94</v>
      </c>
      <c r="I3173" s="3">
        <f t="shared" si="299"/>
        <v>55.94</v>
      </c>
      <c r="J3173" s="3">
        <f t="shared" si="300"/>
        <v>69.98</v>
      </c>
      <c r="K3173" s="191">
        <v>11</v>
      </c>
      <c r="L3173" s="3">
        <v>11</v>
      </c>
      <c r="M3173" s="191">
        <v>18.3</v>
      </c>
      <c r="N3173" s="191">
        <v>13.3</v>
      </c>
      <c r="O3173" s="191">
        <v>21.1</v>
      </c>
    </row>
    <row r="3174" spans="2:15" ht="17.25" x14ac:dyDescent="0.35">
      <c r="B3174" s="172">
        <f t="shared" si="296"/>
        <v>3166</v>
      </c>
      <c r="C3174" s="173">
        <v>5</v>
      </c>
      <c r="D3174" s="173">
        <v>12</v>
      </c>
      <c r="E3174" s="174">
        <v>22</v>
      </c>
      <c r="F3174" s="3">
        <f t="shared" si="295"/>
        <v>50</v>
      </c>
      <c r="G3174" s="3">
        <f t="shared" si="297"/>
        <v>46.4</v>
      </c>
      <c r="H3174" s="3">
        <f t="shared" si="298"/>
        <v>64.039999999999992</v>
      </c>
      <c r="I3174" s="3">
        <f t="shared" si="299"/>
        <v>53.06</v>
      </c>
      <c r="J3174" s="3">
        <f t="shared" si="300"/>
        <v>64.039999999999992</v>
      </c>
      <c r="K3174" s="191">
        <v>10</v>
      </c>
      <c r="L3174" s="3">
        <v>8</v>
      </c>
      <c r="M3174" s="191">
        <v>17.8</v>
      </c>
      <c r="N3174" s="191">
        <v>11.7</v>
      </c>
      <c r="O3174" s="191">
        <v>17.8</v>
      </c>
    </row>
    <row r="3175" spans="2:15" ht="17.25" x14ac:dyDescent="0.35">
      <c r="B3175" s="172">
        <f t="shared" si="296"/>
        <v>3167</v>
      </c>
      <c r="C3175" s="173">
        <v>5</v>
      </c>
      <c r="D3175" s="173">
        <v>12</v>
      </c>
      <c r="E3175" s="174">
        <v>23</v>
      </c>
      <c r="F3175" s="3">
        <f t="shared" si="295"/>
        <v>50</v>
      </c>
      <c r="G3175" s="3">
        <f t="shared" si="297"/>
        <v>46.4</v>
      </c>
      <c r="H3175" s="3">
        <f t="shared" si="298"/>
        <v>60.08</v>
      </c>
      <c r="I3175" s="3">
        <f t="shared" si="299"/>
        <v>50</v>
      </c>
      <c r="J3175" s="3">
        <f t="shared" si="300"/>
        <v>62.06</v>
      </c>
      <c r="K3175" s="191">
        <v>10</v>
      </c>
      <c r="L3175" s="3">
        <v>8</v>
      </c>
      <c r="M3175" s="191">
        <v>15.6</v>
      </c>
      <c r="N3175" s="191">
        <v>10</v>
      </c>
      <c r="O3175" s="191">
        <v>16.7</v>
      </c>
    </row>
    <row r="3176" spans="2:15" ht="17.25" x14ac:dyDescent="0.35">
      <c r="B3176" s="172">
        <f t="shared" si="296"/>
        <v>3168</v>
      </c>
      <c r="C3176" s="173">
        <v>5</v>
      </c>
      <c r="D3176" s="173">
        <v>12</v>
      </c>
      <c r="E3176" s="174">
        <v>24</v>
      </c>
      <c r="F3176" s="3">
        <f t="shared" si="295"/>
        <v>48.2</v>
      </c>
      <c r="G3176" s="3">
        <f t="shared" si="297"/>
        <v>39.200000000000003</v>
      </c>
      <c r="H3176" s="3">
        <f t="shared" si="298"/>
        <v>59</v>
      </c>
      <c r="I3176" s="3">
        <f t="shared" si="299"/>
        <v>46.94</v>
      </c>
      <c r="J3176" s="3">
        <f t="shared" si="300"/>
        <v>60.08</v>
      </c>
      <c r="K3176" s="191">
        <v>9</v>
      </c>
      <c r="L3176" s="3">
        <v>4</v>
      </c>
      <c r="M3176" s="191">
        <v>15</v>
      </c>
      <c r="N3176" s="191">
        <v>8.3000000000000007</v>
      </c>
      <c r="O3176" s="191">
        <v>15.6</v>
      </c>
    </row>
    <row r="3177" spans="2:15" ht="17.25" x14ac:dyDescent="0.35">
      <c r="B3177" s="172">
        <f t="shared" si="296"/>
        <v>3169</v>
      </c>
      <c r="C3177" s="173">
        <v>5</v>
      </c>
      <c r="D3177" s="173">
        <v>13</v>
      </c>
      <c r="E3177" s="174">
        <v>1</v>
      </c>
      <c r="F3177" s="3">
        <f t="shared" si="295"/>
        <v>50</v>
      </c>
      <c r="G3177" s="3">
        <f t="shared" si="297"/>
        <v>37.4</v>
      </c>
      <c r="H3177" s="3">
        <f t="shared" si="298"/>
        <v>59</v>
      </c>
      <c r="I3177" s="3">
        <f t="shared" si="299"/>
        <v>44.96</v>
      </c>
      <c r="J3177" s="3">
        <f t="shared" si="300"/>
        <v>57.92</v>
      </c>
      <c r="K3177" s="191">
        <v>10</v>
      </c>
      <c r="L3177" s="3">
        <v>3</v>
      </c>
      <c r="M3177" s="191">
        <v>15</v>
      </c>
      <c r="N3177" s="191">
        <v>7.2</v>
      </c>
      <c r="O3177" s="191">
        <v>14.4</v>
      </c>
    </row>
    <row r="3178" spans="2:15" ht="17.25" x14ac:dyDescent="0.35">
      <c r="B3178" s="172">
        <f t="shared" si="296"/>
        <v>3170</v>
      </c>
      <c r="C3178" s="173">
        <v>5</v>
      </c>
      <c r="D3178" s="173">
        <v>13</v>
      </c>
      <c r="E3178" s="174">
        <v>2</v>
      </c>
      <c r="F3178" s="3">
        <f t="shared" si="295"/>
        <v>46.4</v>
      </c>
      <c r="G3178" s="3">
        <f t="shared" si="297"/>
        <v>37.4</v>
      </c>
      <c r="H3178" s="3">
        <f t="shared" si="298"/>
        <v>57.019999999999996</v>
      </c>
      <c r="I3178" s="3">
        <f t="shared" si="299"/>
        <v>42.08</v>
      </c>
      <c r="J3178" s="3">
        <f t="shared" si="300"/>
        <v>55.94</v>
      </c>
      <c r="K3178" s="191">
        <v>8</v>
      </c>
      <c r="L3178" s="3">
        <v>3</v>
      </c>
      <c r="M3178" s="191">
        <v>13.9</v>
      </c>
      <c r="N3178" s="191">
        <v>5.6</v>
      </c>
      <c r="O3178" s="191">
        <v>13.3</v>
      </c>
    </row>
    <row r="3179" spans="2:15" ht="17.25" x14ac:dyDescent="0.35">
      <c r="B3179" s="172">
        <f t="shared" si="296"/>
        <v>3171</v>
      </c>
      <c r="C3179" s="173">
        <v>5</v>
      </c>
      <c r="D3179" s="173">
        <v>13</v>
      </c>
      <c r="E3179" s="174">
        <v>3</v>
      </c>
      <c r="F3179" s="3">
        <f t="shared" si="295"/>
        <v>46.4</v>
      </c>
      <c r="G3179" s="3">
        <f t="shared" si="297"/>
        <v>35.6</v>
      </c>
      <c r="H3179" s="3">
        <f t="shared" si="298"/>
        <v>55.94</v>
      </c>
      <c r="I3179" s="3">
        <f t="shared" si="299"/>
        <v>39.019999999999996</v>
      </c>
      <c r="J3179" s="3">
        <f t="shared" si="300"/>
        <v>53.06</v>
      </c>
      <c r="K3179" s="191">
        <v>8</v>
      </c>
      <c r="L3179" s="3">
        <v>2</v>
      </c>
      <c r="M3179" s="191">
        <v>13.3</v>
      </c>
      <c r="N3179" s="191">
        <v>3.9</v>
      </c>
      <c r="O3179" s="191">
        <v>11.7</v>
      </c>
    </row>
    <row r="3180" spans="2:15" ht="17.25" x14ac:dyDescent="0.35">
      <c r="B3180" s="172">
        <f t="shared" si="296"/>
        <v>3172</v>
      </c>
      <c r="C3180" s="173">
        <v>5</v>
      </c>
      <c r="D3180" s="173">
        <v>13</v>
      </c>
      <c r="E3180" s="174">
        <v>4</v>
      </c>
      <c r="F3180" s="3">
        <f t="shared" si="295"/>
        <v>44.6</v>
      </c>
      <c r="G3180" s="3">
        <f t="shared" si="297"/>
        <v>33.799999999999997</v>
      </c>
      <c r="H3180" s="3">
        <f t="shared" si="298"/>
        <v>57.019999999999996</v>
      </c>
      <c r="I3180" s="3">
        <f t="shared" si="299"/>
        <v>39.019999999999996</v>
      </c>
      <c r="J3180" s="3">
        <f t="shared" si="300"/>
        <v>53.06</v>
      </c>
      <c r="K3180" s="191">
        <v>7</v>
      </c>
      <c r="L3180" s="3">
        <v>1</v>
      </c>
      <c r="M3180" s="191">
        <v>13.9</v>
      </c>
      <c r="N3180" s="191">
        <v>3.9</v>
      </c>
      <c r="O3180" s="191">
        <v>11.7</v>
      </c>
    </row>
    <row r="3181" spans="2:15" ht="17.25" x14ac:dyDescent="0.35">
      <c r="B3181" s="172">
        <f t="shared" si="296"/>
        <v>3173</v>
      </c>
      <c r="C3181" s="173">
        <v>5</v>
      </c>
      <c r="D3181" s="173">
        <v>13</v>
      </c>
      <c r="E3181" s="174">
        <v>5</v>
      </c>
      <c r="F3181" s="3">
        <f t="shared" si="295"/>
        <v>48.2</v>
      </c>
      <c r="G3181" s="3">
        <f t="shared" si="297"/>
        <v>32</v>
      </c>
      <c r="H3181" s="3">
        <f t="shared" si="298"/>
        <v>60.08</v>
      </c>
      <c r="I3181" s="3">
        <f t="shared" si="299"/>
        <v>37.04</v>
      </c>
      <c r="J3181" s="3">
        <f t="shared" si="300"/>
        <v>51.08</v>
      </c>
      <c r="K3181" s="191">
        <v>9</v>
      </c>
      <c r="L3181" s="3">
        <v>0</v>
      </c>
      <c r="M3181" s="191">
        <v>15.6</v>
      </c>
      <c r="N3181" s="191">
        <v>2.8</v>
      </c>
      <c r="O3181" s="191">
        <v>10.6</v>
      </c>
    </row>
    <row r="3182" spans="2:15" ht="17.25" x14ac:dyDescent="0.35">
      <c r="B3182" s="172">
        <f t="shared" si="296"/>
        <v>3174</v>
      </c>
      <c r="C3182" s="173">
        <v>5</v>
      </c>
      <c r="D3182" s="173">
        <v>13</v>
      </c>
      <c r="E3182" s="174">
        <v>6</v>
      </c>
      <c r="F3182" s="3">
        <f t="shared" si="295"/>
        <v>55.400000000000006</v>
      </c>
      <c r="G3182" s="3">
        <f t="shared" si="297"/>
        <v>35.6</v>
      </c>
      <c r="H3182" s="3">
        <f t="shared" si="298"/>
        <v>59</v>
      </c>
      <c r="I3182" s="3">
        <f t="shared" si="299"/>
        <v>42.08</v>
      </c>
      <c r="J3182" s="3">
        <f t="shared" si="300"/>
        <v>53.96</v>
      </c>
      <c r="K3182" s="191">
        <v>13</v>
      </c>
      <c r="L3182" s="3">
        <v>2</v>
      </c>
      <c r="M3182" s="191">
        <v>15</v>
      </c>
      <c r="N3182" s="191">
        <v>5.6</v>
      </c>
      <c r="O3182" s="191">
        <v>12.2</v>
      </c>
    </row>
    <row r="3183" spans="2:15" ht="17.25" x14ac:dyDescent="0.35">
      <c r="B3183" s="172">
        <f t="shared" si="296"/>
        <v>3175</v>
      </c>
      <c r="C3183" s="173">
        <v>5</v>
      </c>
      <c r="D3183" s="173">
        <v>13</v>
      </c>
      <c r="E3183" s="174">
        <v>7</v>
      </c>
      <c r="F3183" s="3">
        <f t="shared" si="295"/>
        <v>62.6</v>
      </c>
      <c r="G3183" s="3">
        <f t="shared" si="297"/>
        <v>39.200000000000003</v>
      </c>
      <c r="H3183" s="3">
        <f t="shared" si="298"/>
        <v>62.96</v>
      </c>
      <c r="I3183" s="3">
        <f t="shared" si="299"/>
        <v>46.94</v>
      </c>
      <c r="J3183" s="3">
        <f t="shared" si="300"/>
        <v>59</v>
      </c>
      <c r="K3183" s="191">
        <v>17</v>
      </c>
      <c r="L3183" s="3">
        <v>4</v>
      </c>
      <c r="M3183" s="191">
        <v>17.2</v>
      </c>
      <c r="N3183" s="191">
        <v>8.3000000000000007</v>
      </c>
      <c r="O3183" s="191">
        <v>15</v>
      </c>
    </row>
    <row r="3184" spans="2:15" ht="17.25" x14ac:dyDescent="0.35">
      <c r="B3184" s="172">
        <f t="shared" si="296"/>
        <v>3176</v>
      </c>
      <c r="C3184" s="173">
        <v>5</v>
      </c>
      <c r="D3184" s="173">
        <v>13</v>
      </c>
      <c r="E3184" s="174">
        <v>8</v>
      </c>
      <c r="F3184" s="3">
        <f t="shared" si="295"/>
        <v>68</v>
      </c>
      <c r="G3184" s="3">
        <f t="shared" si="297"/>
        <v>47.3</v>
      </c>
      <c r="H3184" s="3">
        <f t="shared" si="298"/>
        <v>66.92</v>
      </c>
      <c r="I3184" s="3">
        <f t="shared" si="299"/>
        <v>55.040000000000006</v>
      </c>
      <c r="J3184" s="3">
        <f t="shared" si="300"/>
        <v>66.02</v>
      </c>
      <c r="K3184" s="191">
        <v>20</v>
      </c>
      <c r="L3184" s="3">
        <v>8.5</v>
      </c>
      <c r="M3184" s="191">
        <v>19.399999999999999</v>
      </c>
      <c r="N3184" s="191">
        <v>12.8</v>
      </c>
      <c r="O3184" s="191">
        <v>18.899999999999999</v>
      </c>
    </row>
    <row r="3185" spans="2:15" ht="17.25" x14ac:dyDescent="0.35">
      <c r="B3185" s="172">
        <f t="shared" si="296"/>
        <v>3177</v>
      </c>
      <c r="C3185" s="173">
        <v>5</v>
      </c>
      <c r="D3185" s="173">
        <v>13</v>
      </c>
      <c r="E3185" s="174">
        <v>9</v>
      </c>
      <c r="F3185" s="3">
        <f t="shared" si="295"/>
        <v>71.599999999999994</v>
      </c>
      <c r="G3185" s="3">
        <f t="shared" si="297"/>
        <v>55.400000000000006</v>
      </c>
      <c r="H3185" s="3">
        <f t="shared" si="298"/>
        <v>69.98</v>
      </c>
      <c r="I3185" s="3">
        <f t="shared" si="299"/>
        <v>57.92</v>
      </c>
      <c r="J3185" s="3">
        <f t="shared" si="300"/>
        <v>69.98</v>
      </c>
      <c r="K3185" s="191">
        <v>22</v>
      </c>
      <c r="L3185" s="3">
        <v>13</v>
      </c>
      <c r="M3185" s="191">
        <v>21.1</v>
      </c>
      <c r="N3185" s="191">
        <v>14.4</v>
      </c>
      <c r="O3185" s="191">
        <v>21.1</v>
      </c>
    </row>
    <row r="3186" spans="2:15" ht="17.25" x14ac:dyDescent="0.35">
      <c r="B3186" s="172">
        <f t="shared" si="296"/>
        <v>3178</v>
      </c>
      <c r="C3186" s="173">
        <v>5</v>
      </c>
      <c r="D3186" s="173">
        <v>13</v>
      </c>
      <c r="E3186" s="174">
        <v>10</v>
      </c>
      <c r="F3186" s="3">
        <f t="shared" si="295"/>
        <v>73.400000000000006</v>
      </c>
      <c r="G3186" s="3">
        <f t="shared" si="297"/>
        <v>60.8</v>
      </c>
      <c r="H3186" s="3">
        <f t="shared" si="298"/>
        <v>69.080000000000013</v>
      </c>
      <c r="I3186" s="3">
        <f t="shared" si="299"/>
        <v>60.980000000000004</v>
      </c>
      <c r="J3186" s="3">
        <f t="shared" si="300"/>
        <v>73.039999999999992</v>
      </c>
      <c r="K3186" s="191">
        <v>23</v>
      </c>
      <c r="L3186" s="3">
        <v>16</v>
      </c>
      <c r="M3186" s="191">
        <v>20.6</v>
      </c>
      <c r="N3186" s="191">
        <v>16.100000000000001</v>
      </c>
      <c r="O3186" s="191">
        <v>22.8</v>
      </c>
    </row>
    <row r="3187" spans="2:15" ht="17.25" x14ac:dyDescent="0.35">
      <c r="B3187" s="172">
        <f t="shared" si="296"/>
        <v>3179</v>
      </c>
      <c r="C3187" s="173">
        <v>5</v>
      </c>
      <c r="D3187" s="173">
        <v>13</v>
      </c>
      <c r="E3187" s="174">
        <v>11</v>
      </c>
      <c r="F3187" s="3">
        <f t="shared" si="295"/>
        <v>73.400000000000006</v>
      </c>
      <c r="G3187" s="3">
        <f t="shared" si="297"/>
        <v>64.400000000000006</v>
      </c>
      <c r="H3187" s="3">
        <f t="shared" si="298"/>
        <v>71.06</v>
      </c>
      <c r="I3187" s="3">
        <f t="shared" si="299"/>
        <v>68</v>
      </c>
      <c r="J3187" s="3">
        <f t="shared" si="300"/>
        <v>75.92</v>
      </c>
      <c r="K3187" s="191">
        <v>23</v>
      </c>
      <c r="L3187" s="3">
        <v>18</v>
      </c>
      <c r="M3187" s="191">
        <v>21.7</v>
      </c>
      <c r="N3187" s="191">
        <v>20</v>
      </c>
      <c r="O3187" s="191">
        <v>24.4</v>
      </c>
    </row>
    <row r="3188" spans="2:15" ht="17.25" x14ac:dyDescent="0.35">
      <c r="B3188" s="172">
        <f t="shared" si="296"/>
        <v>3180</v>
      </c>
      <c r="C3188" s="173">
        <v>5</v>
      </c>
      <c r="D3188" s="173">
        <v>13</v>
      </c>
      <c r="E3188" s="174">
        <v>12</v>
      </c>
      <c r="F3188" s="3">
        <f t="shared" si="295"/>
        <v>75.2</v>
      </c>
      <c r="G3188" s="3">
        <f t="shared" si="297"/>
        <v>66.2</v>
      </c>
      <c r="H3188" s="3">
        <f t="shared" si="298"/>
        <v>71.960000000000008</v>
      </c>
      <c r="I3188" s="3">
        <f t="shared" si="299"/>
        <v>71.06</v>
      </c>
      <c r="J3188" s="3">
        <f t="shared" si="300"/>
        <v>78.98</v>
      </c>
      <c r="K3188" s="191">
        <v>24</v>
      </c>
      <c r="L3188" s="3">
        <v>19</v>
      </c>
      <c r="M3188" s="191">
        <v>22.2</v>
      </c>
      <c r="N3188" s="191">
        <v>21.7</v>
      </c>
      <c r="O3188" s="191">
        <v>26.1</v>
      </c>
    </row>
    <row r="3189" spans="2:15" ht="17.25" x14ac:dyDescent="0.35">
      <c r="B3189" s="172">
        <f t="shared" si="296"/>
        <v>3181</v>
      </c>
      <c r="C3189" s="173">
        <v>5</v>
      </c>
      <c r="D3189" s="173">
        <v>13</v>
      </c>
      <c r="E3189" s="174">
        <v>13</v>
      </c>
      <c r="F3189" s="3">
        <f t="shared" si="295"/>
        <v>75.2</v>
      </c>
      <c r="G3189" s="3">
        <f t="shared" si="297"/>
        <v>68</v>
      </c>
      <c r="H3189" s="3">
        <f t="shared" si="298"/>
        <v>69.98</v>
      </c>
      <c r="I3189" s="3">
        <f t="shared" si="299"/>
        <v>69.98</v>
      </c>
      <c r="J3189" s="3">
        <f t="shared" si="300"/>
        <v>82.94</v>
      </c>
      <c r="K3189" s="191">
        <v>24</v>
      </c>
      <c r="L3189" s="3">
        <v>20</v>
      </c>
      <c r="M3189" s="191">
        <v>21.1</v>
      </c>
      <c r="N3189" s="191">
        <v>21.1</v>
      </c>
      <c r="O3189" s="191">
        <v>28.3</v>
      </c>
    </row>
    <row r="3190" spans="2:15" ht="17.25" x14ac:dyDescent="0.35">
      <c r="B3190" s="172">
        <f t="shared" si="296"/>
        <v>3182</v>
      </c>
      <c r="C3190" s="173">
        <v>5</v>
      </c>
      <c r="D3190" s="173">
        <v>13</v>
      </c>
      <c r="E3190" s="174">
        <v>14</v>
      </c>
      <c r="F3190" s="3">
        <f t="shared" si="295"/>
        <v>75.2</v>
      </c>
      <c r="G3190" s="3">
        <f t="shared" si="297"/>
        <v>68</v>
      </c>
      <c r="H3190" s="3">
        <f t="shared" si="298"/>
        <v>75.02</v>
      </c>
      <c r="I3190" s="3">
        <f t="shared" si="299"/>
        <v>73.039999999999992</v>
      </c>
      <c r="J3190" s="3">
        <f t="shared" si="300"/>
        <v>84.02</v>
      </c>
      <c r="K3190" s="191">
        <v>24</v>
      </c>
      <c r="L3190" s="3">
        <v>20</v>
      </c>
      <c r="M3190" s="191">
        <v>23.9</v>
      </c>
      <c r="N3190" s="191">
        <v>22.8</v>
      </c>
      <c r="O3190" s="191">
        <v>28.9</v>
      </c>
    </row>
    <row r="3191" spans="2:15" ht="17.25" x14ac:dyDescent="0.35">
      <c r="B3191" s="172">
        <f t="shared" si="296"/>
        <v>3183</v>
      </c>
      <c r="C3191" s="173">
        <v>5</v>
      </c>
      <c r="D3191" s="173">
        <v>13</v>
      </c>
      <c r="E3191" s="174">
        <v>15</v>
      </c>
      <c r="F3191" s="3">
        <f t="shared" si="295"/>
        <v>75.2</v>
      </c>
      <c r="G3191" s="3">
        <f t="shared" si="297"/>
        <v>69.800000000000011</v>
      </c>
      <c r="H3191" s="3">
        <f t="shared" si="298"/>
        <v>69.98</v>
      </c>
      <c r="I3191" s="3">
        <f t="shared" si="299"/>
        <v>73.039999999999992</v>
      </c>
      <c r="J3191" s="3">
        <f t="shared" si="300"/>
        <v>82.94</v>
      </c>
      <c r="K3191" s="191">
        <v>24</v>
      </c>
      <c r="L3191" s="3">
        <v>21</v>
      </c>
      <c r="M3191" s="191">
        <v>21.1</v>
      </c>
      <c r="N3191" s="191">
        <v>22.8</v>
      </c>
      <c r="O3191" s="191">
        <v>28.3</v>
      </c>
    </row>
    <row r="3192" spans="2:15" ht="17.25" x14ac:dyDescent="0.35">
      <c r="B3192" s="172">
        <f t="shared" si="296"/>
        <v>3184</v>
      </c>
      <c r="C3192" s="173">
        <v>5</v>
      </c>
      <c r="D3192" s="173">
        <v>13</v>
      </c>
      <c r="E3192" s="174">
        <v>16</v>
      </c>
      <c r="F3192" s="3">
        <f t="shared" si="295"/>
        <v>69.800000000000011</v>
      </c>
      <c r="G3192" s="3">
        <f t="shared" si="297"/>
        <v>71.599999999999994</v>
      </c>
      <c r="H3192" s="3">
        <f t="shared" si="298"/>
        <v>68</v>
      </c>
      <c r="I3192" s="3">
        <f t="shared" si="299"/>
        <v>73.039999999999992</v>
      </c>
      <c r="J3192" s="3">
        <f t="shared" si="300"/>
        <v>82.039999999999992</v>
      </c>
      <c r="K3192" s="191">
        <v>21</v>
      </c>
      <c r="L3192" s="3">
        <v>22</v>
      </c>
      <c r="M3192" s="191">
        <v>20</v>
      </c>
      <c r="N3192" s="191">
        <v>22.8</v>
      </c>
      <c r="O3192" s="191">
        <v>27.8</v>
      </c>
    </row>
    <row r="3193" spans="2:15" ht="17.25" x14ac:dyDescent="0.35">
      <c r="B3193" s="172">
        <f t="shared" si="296"/>
        <v>3185</v>
      </c>
      <c r="C3193" s="173">
        <v>5</v>
      </c>
      <c r="D3193" s="173">
        <v>13</v>
      </c>
      <c r="E3193" s="174">
        <v>17</v>
      </c>
      <c r="F3193" s="3">
        <f t="shared" si="295"/>
        <v>68</v>
      </c>
      <c r="G3193" s="3">
        <f t="shared" si="297"/>
        <v>69.800000000000011</v>
      </c>
      <c r="H3193" s="3">
        <f t="shared" si="298"/>
        <v>69.080000000000013</v>
      </c>
      <c r="I3193" s="3">
        <f t="shared" si="299"/>
        <v>71.960000000000008</v>
      </c>
      <c r="J3193" s="3">
        <f t="shared" si="300"/>
        <v>82.039999999999992</v>
      </c>
      <c r="K3193" s="191">
        <v>20</v>
      </c>
      <c r="L3193" s="3">
        <v>21</v>
      </c>
      <c r="M3193" s="191">
        <v>20.6</v>
      </c>
      <c r="N3193" s="191">
        <v>22.2</v>
      </c>
      <c r="O3193" s="191">
        <v>27.8</v>
      </c>
    </row>
    <row r="3194" spans="2:15" ht="17.25" x14ac:dyDescent="0.35">
      <c r="B3194" s="172">
        <f t="shared" si="296"/>
        <v>3186</v>
      </c>
      <c r="C3194" s="173">
        <v>5</v>
      </c>
      <c r="D3194" s="173">
        <v>13</v>
      </c>
      <c r="E3194" s="174">
        <v>18</v>
      </c>
      <c r="F3194" s="3">
        <f t="shared" si="295"/>
        <v>62.6</v>
      </c>
      <c r="G3194" s="3">
        <f t="shared" si="297"/>
        <v>69.800000000000011</v>
      </c>
      <c r="H3194" s="3">
        <f t="shared" si="298"/>
        <v>62.96</v>
      </c>
      <c r="I3194" s="3">
        <f t="shared" si="299"/>
        <v>69.080000000000013</v>
      </c>
      <c r="J3194" s="3">
        <f t="shared" si="300"/>
        <v>82.039999999999992</v>
      </c>
      <c r="K3194" s="191">
        <v>17</v>
      </c>
      <c r="L3194" s="3">
        <v>21</v>
      </c>
      <c r="M3194" s="191">
        <v>17.2</v>
      </c>
      <c r="N3194" s="191">
        <v>20.6</v>
      </c>
      <c r="O3194" s="191">
        <v>27.8</v>
      </c>
    </row>
    <row r="3195" spans="2:15" ht="17.25" x14ac:dyDescent="0.35">
      <c r="B3195" s="172">
        <f t="shared" si="296"/>
        <v>3187</v>
      </c>
      <c r="C3195" s="173">
        <v>5</v>
      </c>
      <c r="D3195" s="173">
        <v>13</v>
      </c>
      <c r="E3195" s="174">
        <v>19</v>
      </c>
      <c r="F3195" s="3">
        <f t="shared" si="295"/>
        <v>62.6</v>
      </c>
      <c r="G3195" s="3">
        <f t="shared" si="297"/>
        <v>66.2</v>
      </c>
      <c r="H3195" s="3">
        <f t="shared" si="298"/>
        <v>53.96</v>
      </c>
      <c r="I3195" s="3">
        <f t="shared" si="299"/>
        <v>66.02</v>
      </c>
      <c r="J3195" s="3">
        <f t="shared" si="300"/>
        <v>80.06</v>
      </c>
      <c r="K3195" s="191">
        <v>17</v>
      </c>
      <c r="L3195" s="3">
        <v>19</v>
      </c>
      <c r="M3195" s="191">
        <v>12.2</v>
      </c>
      <c r="N3195" s="191">
        <v>18.899999999999999</v>
      </c>
      <c r="O3195" s="191">
        <v>26.7</v>
      </c>
    </row>
    <row r="3196" spans="2:15" ht="17.25" x14ac:dyDescent="0.35">
      <c r="B3196" s="172">
        <f t="shared" si="296"/>
        <v>3188</v>
      </c>
      <c r="C3196" s="173">
        <v>5</v>
      </c>
      <c r="D3196" s="173">
        <v>13</v>
      </c>
      <c r="E3196" s="174">
        <v>20</v>
      </c>
      <c r="F3196" s="3">
        <f t="shared" si="295"/>
        <v>57.2</v>
      </c>
      <c r="G3196" s="3">
        <f t="shared" si="297"/>
        <v>57.2</v>
      </c>
      <c r="H3196" s="3">
        <f t="shared" si="298"/>
        <v>57.019999999999996</v>
      </c>
      <c r="I3196" s="3">
        <f t="shared" si="299"/>
        <v>62.96</v>
      </c>
      <c r="J3196" s="3">
        <f t="shared" si="300"/>
        <v>75.92</v>
      </c>
      <c r="K3196" s="191">
        <v>14</v>
      </c>
      <c r="L3196" s="3">
        <v>14</v>
      </c>
      <c r="M3196" s="191">
        <v>13.9</v>
      </c>
      <c r="N3196" s="191">
        <v>17.2</v>
      </c>
      <c r="O3196" s="191">
        <v>24.4</v>
      </c>
    </row>
    <row r="3197" spans="2:15" ht="17.25" x14ac:dyDescent="0.35">
      <c r="B3197" s="172">
        <f t="shared" si="296"/>
        <v>3189</v>
      </c>
      <c r="C3197" s="173">
        <v>5</v>
      </c>
      <c r="D3197" s="173">
        <v>13</v>
      </c>
      <c r="E3197" s="174">
        <v>21</v>
      </c>
      <c r="F3197" s="3">
        <f t="shared" si="295"/>
        <v>53.6</v>
      </c>
      <c r="G3197" s="3">
        <f t="shared" si="297"/>
        <v>54.32</v>
      </c>
      <c r="H3197" s="3">
        <f t="shared" si="298"/>
        <v>55.94</v>
      </c>
      <c r="I3197" s="3">
        <f t="shared" si="299"/>
        <v>62.06</v>
      </c>
      <c r="J3197" s="3">
        <f t="shared" si="300"/>
        <v>71.960000000000008</v>
      </c>
      <c r="K3197" s="191">
        <v>12</v>
      </c>
      <c r="L3197" s="3">
        <v>12.4</v>
      </c>
      <c r="M3197" s="191">
        <v>13.3</v>
      </c>
      <c r="N3197" s="191">
        <v>16.7</v>
      </c>
      <c r="O3197" s="191">
        <v>22.2</v>
      </c>
    </row>
    <row r="3198" spans="2:15" ht="17.25" x14ac:dyDescent="0.35">
      <c r="B3198" s="172">
        <f t="shared" si="296"/>
        <v>3190</v>
      </c>
      <c r="C3198" s="173">
        <v>5</v>
      </c>
      <c r="D3198" s="173">
        <v>13</v>
      </c>
      <c r="E3198" s="174">
        <v>22</v>
      </c>
      <c r="F3198" s="3">
        <f t="shared" si="295"/>
        <v>53.6</v>
      </c>
      <c r="G3198" s="3">
        <f t="shared" si="297"/>
        <v>51.8</v>
      </c>
      <c r="H3198" s="3">
        <f t="shared" si="298"/>
        <v>53.96</v>
      </c>
      <c r="I3198" s="3">
        <f t="shared" si="299"/>
        <v>60.980000000000004</v>
      </c>
      <c r="J3198" s="3">
        <f t="shared" si="300"/>
        <v>62.96</v>
      </c>
      <c r="K3198" s="191">
        <v>12</v>
      </c>
      <c r="L3198" s="3">
        <v>11</v>
      </c>
      <c r="M3198" s="191">
        <v>12.2</v>
      </c>
      <c r="N3198" s="191">
        <v>16.100000000000001</v>
      </c>
      <c r="O3198" s="191">
        <v>17.2</v>
      </c>
    </row>
    <row r="3199" spans="2:15" ht="17.25" x14ac:dyDescent="0.35">
      <c r="B3199" s="172">
        <f t="shared" si="296"/>
        <v>3191</v>
      </c>
      <c r="C3199" s="173">
        <v>5</v>
      </c>
      <c r="D3199" s="173">
        <v>13</v>
      </c>
      <c r="E3199" s="174">
        <v>23</v>
      </c>
      <c r="F3199" s="3">
        <f t="shared" si="295"/>
        <v>51.8</v>
      </c>
      <c r="G3199" s="3">
        <f t="shared" si="297"/>
        <v>48.2</v>
      </c>
      <c r="H3199" s="3">
        <f t="shared" si="298"/>
        <v>53.96</v>
      </c>
      <c r="I3199" s="3">
        <f t="shared" si="299"/>
        <v>53.96</v>
      </c>
      <c r="J3199" s="3">
        <f t="shared" si="300"/>
        <v>69.080000000000013</v>
      </c>
      <c r="K3199" s="191">
        <v>11</v>
      </c>
      <c r="L3199" s="3">
        <v>9</v>
      </c>
      <c r="M3199" s="191">
        <v>12.2</v>
      </c>
      <c r="N3199" s="191">
        <v>12.2</v>
      </c>
      <c r="O3199" s="191">
        <v>20.6</v>
      </c>
    </row>
    <row r="3200" spans="2:15" ht="17.25" x14ac:dyDescent="0.35">
      <c r="B3200" s="172">
        <f t="shared" si="296"/>
        <v>3192</v>
      </c>
      <c r="C3200" s="173">
        <v>5</v>
      </c>
      <c r="D3200" s="173">
        <v>13</v>
      </c>
      <c r="E3200" s="174">
        <v>24</v>
      </c>
      <c r="F3200" s="3">
        <f t="shared" si="295"/>
        <v>46.4</v>
      </c>
      <c r="G3200" s="3">
        <f t="shared" si="297"/>
        <v>48.2</v>
      </c>
      <c r="H3200" s="3">
        <f t="shared" si="298"/>
        <v>53.06</v>
      </c>
      <c r="I3200" s="3">
        <f t="shared" si="299"/>
        <v>51.08</v>
      </c>
      <c r="J3200" s="3">
        <f t="shared" si="300"/>
        <v>62.96</v>
      </c>
      <c r="K3200" s="191">
        <v>8</v>
      </c>
      <c r="L3200" s="3">
        <v>9</v>
      </c>
      <c r="M3200" s="191">
        <v>11.7</v>
      </c>
      <c r="N3200" s="191">
        <v>10.6</v>
      </c>
      <c r="O3200" s="191">
        <v>17.2</v>
      </c>
    </row>
    <row r="3201" spans="2:15" ht="17.25" x14ac:dyDescent="0.35">
      <c r="B3201" s="172">
        <f t="shared" si="296"/>
        <v>3193</v>
      </c>
      <c r="C3201" s="173">
        <v>5</v>
      </c>
      <c r="D3201" s="173">
        <v>14</v>
      </c>
      <c r="E3201" s="174">
        <v>1</v>
      </c>
      <c r="F3201" s="3">
        <f t="shared" si="295"/>
        <v>44.6</v>
      </c>
      <c r="G3201" s="3">
        <f t="shared" si="297"/>
        <v>48.2</v>
      </c>
      <c r="H3201" s="3">
        <f t="shared" si="298"/>
        <v>51.980000000000004</v>
      </c>
      <c r="I3201" s="3">
        <f t="shared" si="299"/>
        <v>51.08</v>
      </c>
      <c r="J3201" s="3">
        <f t="shared" si="300"/>
        <v>60.08</v>
      </c>
      <c r="K3201" s="191">
        <v>7</v>
      </c>
      <c r="L3201" s="3">
        <v>9</v>
      </c>
      <c r="M3201" s="191">
        <v>11.1</v>
      </c>
      <c r="N3201" s="191">
        <v>10.6</v>
      </c>
      <c r="O3201" s="191">
        <v>15.6</v>
      </c>
    </row>
    <row r="3202" spans="2:15" ht="17.25" x14ac:dyDescent="0.35">
      <c r="B3202" s="172">
        <f t="shared" si="296"/>
        <v>3194</v>
      </c>
      <c r="C3202" s="173">
        <v>5</v>
      </c>
      <c r="D3202" s="173">
        <v>14</v>
      </c>
      <c r="E3202" s="174">
        <v>2</v>
      </c>
      <c r="F3202" s="3">
        <f t="shared" si="295"/>
        <v>42.8</v>
      </c>
      <c r="G3202" s="3">
        <f t="shared" si="297"/>
        <v>46.4</v>
      </c>
      <c r="H3202" s="3">
        <f t="shared" si="298"/>
        <v>51.08</v>
      </c>
      <c r="I3202" s="3">
        <f t="shared" si="299"/>
        <v>48.019999999999996</v>
      </c>
      <c r="J3202" s="3">
        <f t="shared" si="300"/>
        <v>57.92</v>
      </c>
      <c r="K3202" s="191">
        <v>6</v>
      </c>
      <c r="L3202" s="3">
        <v>8</v>
      </c>
      <c r="M3202" s="191">
        <v>10.6</v>
      </c>
      <c r="N3202" s="191">
        <v>8.9</v>
      </c>
      <c r="O3202" s="191">
        <v>14.4</v>
      </c>
    </row>
    <row r="3203" spans="2:15" ht="17.25" x14ac:dyDescent="0.35">
      <c r="B3203" s="172">
        <f t="shared" si="296"/>
        <v>3195</v>
      </c>
      <c r="C3203" s="173">
        <v>5</v>
      </c>
      <c r="D3203" s="173">
        <v>14</v>
      </c>
      <c r="E3203" s="174">
        <v>3</v>
      </c>
      <c r="F3203" s="3">
        <f t="shared" si="295"/>
        <v>42.8</v>
      </c>
      <c r="G3203" s="3">
        <f t="shared" si="297"/>
        <v>42.8</v>
      </c>
      <c r="H3203" s="3">
        <f t="shared" si="298"/>
        <v>50</v>
      </c>
      <c r="I3203" s="3">
        <f t="shared" si="299"/>
        <v>42.980000000000004</v>
      </c>
      <c r="J3203" s="3">
        <f t="shared" si="300"/>
        <v>57.92</v>
      </c>
      <c r="K3203" s="191">
        <v>6</v>
      </c>
      <c r="L3203" s="3">
        <v>6</v>
      </c>
      <c r="M3203" s="191">
        <v>10</v>
      </c>
      <c r="N3203" s="191">
        <v>6.1</v>
      </c>
      <c r="O3203" s="191">
        <v>14.4</v>
      </c>
    </row>
    <row r="3204" spans="2:15" ht="17.25" x14ac:dyDescent="0.35">
      <c r="B3204" s="172">
        <f t="shared" si="296"/>
        <v>3196</v>
      </c>
      <c r="C3204" s="173">
        <v>5</v>
      </c>
      <c r="D3204" s="173">
        <v>14</v>
      </c>
      <c r="E3204" s="174">
        <v>4</v>
      </c>
      <c r="F3204" s="3">
        <f t="shared" si="295"/>
        <v>41</v>
      </c>
      <c r="G3204" s="3">
        <f t="shared" si="297"/>
        <v>41</v>
      </c>
      <c r="H3204" s="3">
        <f t="shared" si="298"/>
        <v>50</v>
      </c>
      <c r="I3204" s="3">
        <f t="shared" si="299"/>
        <v>41</v>
      </c>
      <c r="J3204" s="3">
        <f t="shared" si="300"/>
        <v>55.94</v>
      </c>
      <c r="K3204" s="191">
        <v>5</v>
      </c>
      <c r="L3204" s="3">
        <v>5</v>
      </c>
      <c r="M3204" s="191">
        <v>10</v>
      </c>
      <c r="N3204" s="191">
        <v>5</v>
      </c>
      <c r="O3204" s="191">
        <v>13.3</v>
      </c>
    </row>
    <row r="3205" spans="2:15" ht="17.25" x14ac:dyDescent="0.35">
      <c r="B3205" s="172">
        <f t="shared" si="296"/>
        <v>3197</v>
      </c>
      <c r="C3205" s="173">
        <v>5</v>
      </c>
      <c r="D3205" s="173">
        <v>14</v>
      </c>
      <c r="E3205" s="174">
        <v>5</v>
      </c>
      <c r="F3205" s="3">
        <f t="shared" si="295"/>
        <v>42.8</v>
      </c>
      <c r="G3205" s="3">
        <f t="shared" si="297"/>
        <v>39.200000000000003</v>
      </c>
      <c r="H3205" s="3">
        <f t="shared" si="298"/>
        <v>48.92</v>
      </c>
      <c r="I3205" s="3">
        <f t="shared" si="299"/>
        <v>41</v>
      </c>
      <c r="J3205" s="3">
        <f t="shared" si="300"/>
        <v>55.040000000000006</v>
      </c>
      <c r="K3205" s="191">
        <v>6</v>
      </c>
      <c r="L3205" s="3">
        <v>4</v>
      </c>
      <c r="M3205" s="191">
        <v>9.4</v>
      </c>
      <c r="N3205" s="191">
        <v>5</v>
      </c>
      <c r="O3205" s="191">
        <v>12.8</v>
      </c>
    </row>
    <row r="3206" spans="2:15" ht="17.25" x14ac:dyDescent="0.35">
      <c r="B3206" s="172">
        <f t="shared" si="296"/>
        <v>3198</v>
      </c>
      <c r="C3206" s="173">
        <v>5</v>
      </c>
      <c r="D3206" s="173">
        <v>14</v>
      </c>
      <c r="E3206" s="174">
        <v>6</v>
      </c>
      <c r="F3206" s="3">
        <f t="shared" si="295"/>
        <v>42.8</v>
      </c>
      <c r="G3206" s="3">
        <f t="shared" si="297"/>
        <v>42.8</v>
      </c>
      <c r="H3206" s="3">
        <f t="shared" si="298"/>
        <v>51.980000000000004</v>
      </c>
      <c r="I3206" s="3">
        <f t="shared" si="299"/>
        <v>42.980000000000004</v>
      </c>
      <c r="J3206" s="3">
        <f t="shared" si="300"/>
        <v>57.019999999999996</v>
      </c>
      <c r="K3206" s="191">
        <v>6</v>
      </c>
      <c r="L3206" s="3">
        <v>6</v>
      </c>
      <c r="M3206" s="191">
        <v>11.1</v>
      </c>
      <c r="N3206" s="191">
        <v>6.1</v>
      </c>
      <c r="O3206" s="191">
        <v>13.9</v>
      </c>
    </row>
    <row r="3207" spans="2:15" ht="17.25" x14ac:dyDescent="0.35">
      <c r="B3207" s="172">
        <f t="shared" si="296"/>
        <v>3199</v>
      </c>
      <c r="C3207" s="173">
        <v>5</v>
      </c>
      <c r="D3207" s="173">
        <v>14</v>
      </c>
      <c r="E3207" s="174">
        <v>7</v>
      </c>
      <c r="F3207" s="3">
        <f t="shared" si="295"/>
        <v>55.400000000000006</v>
      </c>
      <c r="G3207" s="3">
        <f t="shared" si="297"/>
        <v>44.6</v>
      </c>
      <c r="H3207" s="3">
        <f t="shared" si="298"/>
        <v>57.019999999999996</v>
      </c>
      <c r="I3207" s="3">
        <f t="shared" si="299"/>
        <v>50</v>
      </c>
      <c r="J3207" s="3">
        <f t="shared" si="300"/>
        <v>62.06</v>
      </c>
      <c r="K3207" s="191">
        <v>13</v>
      </c>
      <c r="L3207" s="3">
        <v>7</v>
      </c>
      <c r="M3207" s="191">
        <v>13.9</v>
      </c>
      <c r="N3207" s="191">
        <v>10</v>
      </c>
      <c r="O3207" s="191">
        <v>16.7</v>
      </c>
    </row>
    <row r="3208" spans="2:15" ht="17.25" x14ac:dyDescent="0.35">
      <c r="B3208" s="172">
        <f t="shared" si="296"/>
        <v>3200</v>
      </c>
      <c r="C3208" s="173">
        <v>5</v>
      </c>
      <c r="D3208" s="173">
        <v>14</v>
      </c>
      <c r="E3208" s="174">
        <v>8</v>
      </c>
      <c r="F3208" s="3">
        <f t="shared" si="295"/>
        <v>57.2</v>
      </c>
      <c r="G3208" s="3">
        <f t="shared" si="297"/>
        <v>46.4</v>
      </c>
      <c r="H3208" s="3">
        <f t="shared" si="298"/>
        <v>60.08</v>
      </c>
      <c r="I3208" s="3">
        <f t="shared" si="299"/>
        <v>53.06</v>
      </c>
      <c r="J3208" s="3">
        <f t="shared" si="300"/>
        <v>66.02</v>
      </c>
      <c r="K3208" s="191">
        <v>14</v>
      </c>
      <c r="L3208" s="3">
        <v>8</v>
      </c>
      <c r="M3208" s="191">
        <v>15.6</v>
      </c>
      <c r="N3208" s="191">
        <v>11.7</v>
      </c>
      <c r="O3208" s="191">
        <v>18.899999999999999</v>
      </c>
    </row>
    <row r="3209" spans="2:15" ht="17.25" x14ac:dyDescent="0.35">
      <c r="B3209" s="172">
        <f t="shared" si="296"/>
        <v>3201</v>
      </c>
      <c r="C3209" s="173">
        <v>5</v>
      </c>
      <c r="D3209" s="173">
        <v>14</v>
      </c>
      <c r="E3209" s="174">
        <v>9</v>
      </c>
      <c r="F3209" s="3">
        <f t="shared" si="295"/>
        <v>62.6</v>
      </c>
      <c r="G3209" s="3">
        <f t="shared" si="297"/>
        <v>50</v>
      </c>
      <c r="H3209" s="3">
        <f t="shared" si="298"/>
        <v>62.96</v>
      </c>
      <c r="I3209" s="3">
        <f t="shared" si="299"/>
        <v>57.019999999999996</v>
      </c>
      <c r="J3209" s="3">
        <f t="shared" si="300"/>
        <v>69.98</v>
      </c>
      <c r="K3209" s="191">
        <v>17</v>
      </c>
      <c r="L3209" s="3">
        <v>10</v>
      </c>
      <c r="M3209" s="191">
        <v>17.2</v>
      </c>
      <c r="N3209" s="191">
        <v>13.9</v>
      </c>
      <c r="O3209" s="191">
        <v>21.1</v>
      </c>
    </row>
    <row r="3210" spans="2:15" ht="17.25" x14ac:dyDescent="0.35">
      <c r="B3210" s="172">
        <f t="shared" si="296"/>
        <v>3202</v>
      </c>
      <c r="C3210" s="173">
        <v>5</v>
      </c>
      <c r="D3210" s="173">
        <v>14</v>
      </c>
      <c r="E3210" s="174">
        <v>10</v>
      </c>
      <c r="F3210" s="3">
        <f t="shared" ref="F3210:F3273" si="301">(9/5)*K3210+32</f>
        <v>62.6</v>
      </c>
      <c r="G3210" s="3">
        <f t="shared" si="297"/>
        <v>51.8</v>
      </c>
      <c r="H3210" s="3">
        <f t="shared" si="298"/>
        <v>64.039999999999992</v>
      </c>
      <c r="I3210" s="3">
        <f t="shared" si="299"/>
        <v>60.980000000000004</v>
      </c>
      <c r="J3210" s="3">
        <f t="shared" si="300"/>
        <v>73.039999999999992</v>
      </c>
      <c r="K3210" s="191">
        <v>17</v>
      </c>
      <c r="L3210" s="3">
        <v>11</v>
      </c>
      <c r="M3210" s="191">
        <v>17.8</v>
      </c>
      <c r="N3210" s="191">
        <v>16.100000000000001</v>
      </c>
      <c r="O3210" s="191">
        <v>22.8</v>
      </c>
    </row>
    <row r="3211" spans="2:15" ht="17.25" x14ac:dyDescent="0.35">
      <c r="B3211" s="172">
        <f t="shared" ref="B3211:B3274" si="302">B3210+1</f>
        <v>3203</v>
      </c>
      <c r="C3211" s="173">
        <v>5</v>
      </c>
      <c r="D3211" s="173">
        <v>14</v>
      </c>
      <c r="E3211" s="174">
        <v>11</v>
      </c>
      <c r="F3211" s="3">
        <f t="shared" si="301"/>
        <v>64.400000000000006</v>
      </c>
      <c r="G3211" s="3">
        <f t="shared" si="297"/>
        <v>55.400000000000006</v>
      </c>
      <c r="H3211" s="3">
        <f t="shared" si="298"/>
        <v>66.92</v>
      </c>
      <c r="I3211" s="3">
        <f t="shared" si="299"/>
        <v>64.039999999999992</v>
      </c>
      <c r="J3211" s="3">
        <f t="shared" si="300"/>
        <v>73.94</v>
      </c>
      <c r="K3211" s="191">
        <v>18</v>
      </c>
      <c r="L3211" s="3">
        <v>13</v>
      </c>
      <c r="M3211" s="191">
        <v>19.399999999999999</v>
      </c>
      <c r="N3211" s="191">
        <v>17.8</v>
      </c>
      <c r="O3211" s="191">
        <v>23.3</v>
      </c>
    </row>
    <row r="3212" spans="2:15" ht="17.25" x14ac:dyDescent="0.35">
      <c r="B3212" s="172">
        <f t="shared" si="302"/>
        <v>3204</v>
      </c>
      <c r="C3212" s="173">
        <v>5</v>
      </c>
      <c r="D3212" s="173">
        <v>14</v>
      </c>
      <c r="E3212" s="174">
        <v>12</v>
      </c>
      <c r="F3212" s="3">
        <f t="shared" si="301"/>
        <v>64.759999999999991</v>
      </c>
      <c r="G3212" s="3">
        <f t="shared" si="297"/>
        <v>60.8</v>
      </c>
      <c r="H3212" s="3">
        <f t="shared" si="298"/>
        <v>69.080000000000013</v>
      </c>
      <c r="I3212" s="3">
        <f t="shared" si="299"/>
        <v>66.02</v>
      </c>
      <c r="J3212" s="3">
        <f t="shared" si="300"/>
        <v>75.92</v>
      </c>
      <c r="K3212" s="191">
        <v>18.2</v>
      </c>
      <c r="L3212" s="3">
        <v>16</v>
      </c>
      <c r="M3212" s="191">
        <v>20.6</v>
      </c>
      <c r="N3212" s="191">
        <v>18.899999999999999</v>
      </c>
      <c r="O3212" s="191">
        <v>24.4</v>
      </c>
    </row>
    <row r="3213" spans="2:15" ht="17.25" x14ac:dyDescent="0.35">
      <c r="B3213" s="172">
        <f t="shared" si="302"/>
        <v>3205</v>
      </c>
      <c r="C3213" s="173">
        <v>5</v>
      </c>
      <c r="D3213" s="173">
        <v>14</v>
      </c>
      <c r="E3213" s="174">
        <v>13</v>
      </c>
      <c r="F3213" s="3">
        <f t="shared" si="301"/>
        <v>64.400000000000006</v>
      </c>
      <c r="G3213" s="3">
        <f t="shared" si="297"/>
        <v>66.2</v>
      </c>
      <c r="H3213" s="3">
        <f t="shared" si="298"/>
        <v>66.92</v>
      </c>
      <c r="I3213" s="3">
        <f t="shared" si="299"/>
        <v>69.080000000000013</v>
      </c>
      <c r="J3213" s="3">
        <f t="shared" si="300"/>
        <v>80.06</v>
      </c>
      <c r="K3213" s="191">
        <v>18</v>
      </c>
      <c r="L3213" s="3">
        <v>19</v>
      </c>
      <c r="M3213" s="191">
        <v>19.399999999999999</v>
      </c>
      <c r="N3213" s="191">
        <v>20.6</v>
      </c>
      <c r="O3213" s="191">
        <v>26.7</v>
      </c>
    </row>
    <row r="3214" spans="2:15" ht="17.25" x14ac:dyDescent="0.35">
      <c r="B3214" s="172">
        <f t="shared" si="302"/>
        <v>3206</v>
      </c>
      <c r="C3214" s="173">
        <v>5</v>
      </c>
      <c r="D3214" s="173">
        <v>14</v>
      </c>
      <c r="E3214" s="174">
        <v>14</v>
      </c>
      <c r="F3214" s="3">
        <f t="shared" si="301"/>
        <v>65.66</v>
      </c>
      <c r="G3214" s="3">
        <f t="shared" si="297"/>
        <v>73.400000000000006</v>
      </c>
      <c r="H3214" s="3">
        <f t="shared" si="298"/>
        <v>69.98</v>
      </c>
      <c r="I3214" s="3">
        <f t="shared" si="299"/>
        <v>66.92</v>
      </c>
      <c r="J3214" s="3">
        <f t="shared" si="300"/>
        <v>80.06</v>
      </c>
      <c r="K3214" s="191">
        <v>18.7</v>
      </c>
      <c r="L3214" s="3">
        <v>23</v>
      </c>
      <c r="M3214" s="191">
        <v>21.1</v>
      </c>
      <c r="N3214" s="191">
        <v>19.399999999999999</v>
      </c>
      <c r="O3214" s="191">
        <v>26.7</v>
      </c>
    </row>
    <row r="3215" spans="2:15" ht="17.25" x14ac:dyDescent="0.35">
      <c r="B3215" s="172">
        <f t="shared" si="302"/>
        <v>3207</v>
      </c>
      <c r="C3215" s="173">
        <v>5</v>
      </c>
      <c r="D3215" s="173">
        <v>14</v>
      </c>
      <c r="E3215" s="174">
        <v>15</v>
      </c>
      <c r="F3215" s="3">
        <f t="shared" si="301"/>
        <v>66.2</v>
      </c>
      <c r="G3215" s="3">
        <f t="shared" si="297"/>
        <v>80.599999999999994</v>
      </c>
      <c r="H3215" s="3">
        <f t="shared" si="298"/>
        <v>71.960000000000008</v>
      </c>
      <c r="I3215" s="3">
        <f t="shared" si="299"/>
        <v>69.98</v>
      </c>
      <c r="J3215" s="3">
        <f t="shared" si="300"/>
        <v>82.94</v>
      </c>
      <c r="K3215" s="191">
        <v>19</v>
      </c>
      <c r="L3215" s="3">
        <v>27</v>
      </c>
      <c r="M3215" s="191">
        <v>22.2</v>
      </c>
      <c r="N3215" s="191">
        <v>21.1</v>
      </c>
      <c r="O3215" s="191">
        <v>28.3</v>
      </c>
    </row>
    <row r="3216" spans="2:15" ht="17.25" x14ac:dyDescent="0.35">
      <c r="B3216" s="172">
        <f t="shared" si="302"/>
        <v>3208</v>
      </c>
      <c r="C3216" s="173">
        <v>5</v>
      </c>
      <c r="D3216" s="173">
        <v>14</v>
      </c>
      <c r="E3216" s="174">
        <v>16</v>
      </c>
      <c r="F3216" s="3">
        <f t="shared" si="301"/>
        <v>59</v>
      </c>
      <c r="G3216" s="3">
        <f t="shared" si="297"/>
        <v>80.599999999999994</v>
      </c>
      <c r="H3216" s="3">
        <f t="shared" si="298"/>
        <v>71.960000000000008</v>
      </c>
      <c r="I3216" s="3">
        <f t="shared" si="299"/>
        <v>71.06</v>
      </c>
      <c r="J3216" s="3">
        <f t="shared" si="300"/>
        <v>82.94</v>
      </c>
      <c r="K3216" s="191">
        <v>15</v>
      </c>
      <c r="L3216" s="3">
        <v>27</v>
      </c>
      <c r="M3216" s="191">
        <v>22.2</v>
      </c>
      <c r="N3216" s="191">
        <v>21.7</v>
      </c>
      <c r="O3216" s="191">
        <v>28.3</v>
      </c>
    </row>
    <row r="3217" spans="2:15" ht="17.25" x14ac:dyDescent="0.35">
      <c r="B3217" s="172">
        <f t="shared" si="302"/>
        <v>3209</v>
      </c>
      <c r="C3217" s="173">
        <v>5</v>
      </c>
      <c r="D3217" s="173">
        <v>14</v>
      </c>
      <c r="E3217" s="174">
        <v>17</v>
      </c>
      <c r="F3217" s="3">
        <f t="shared" si="301"/>
        <v>60.8</v>
      </c>
      <c r="G3217" s="3">
        <f t="shared" si="297"/>
        <v>75.2</v>
      </c>
      <c r="H3217" s="3">
        <f t="shared" si="298"/>
        <v>71.960000000000008</v>
      </c>
      <c r="I3217" s="3">
        <f t="shared" si="299"/>
        <v>71.06</v>
      </c>
      <c r="J3217" s="3">
        <f t="shared" si="300"/>
        <v>82.94</v>
      </c>
      <c r="K3217" s="191">
        <v>16</v>
      </c>
      <c r="L3217" s="3">
        <v>24</v>
      </c>
      <c r="M3217" s="191">
        <v>22.2</v>
      </c>
      <c r="N3217" s="191">
        <v>21.7</v>
      </c>
      <c r="O3217" s="191">
        <v>28.3</v>
      </c>
    </row>
    <row r="3218" spans="2:15" ht="17.25" x14ac:dyDescent="0.35">
      <c r="B3218" s="172">
        <f t="shared" si="302"/>
        <v>3210</v>
      </c>
      <c r="C3218" s="173">
        <v>5</v>
      </c>
      <c r="D3218" s="173">
        <v>14</v>
      </c>
      <c r="E3218" s="174">
        <v>18</v>
      </c>
      <c r="F3218" s="3">
        <f t="shared" si="301"/>
        <v>57.2</v>
      </c>
      <c r="G3218" s="3">
        <f t="shared" si="297"/>
        <v>73.400000000000006</v>
      </c>
      <c r="H3218" s="3">
        <f t="shared" si="298"/>
        <v>71.06</v>
      </c>
      <c r="I3218" s="3">
        <f t="shared" si="299"/>
        <v>66.02</v>
      </c>
      <c r="J3218" s="3">
        <f t="shared" si="300"/>
        <v>80.960000000000008</v>
      </c>
      <c r="K3218" s="191">
        <v>14</v>
      </c>
      <c r="L3218" s="3">
        <v>23</v>
      </c>
      <c r="M3218" s="191">
        <v>21.7</v>
      </c>
      <c r="N3218" s="191">
        <v>18.899999999999999</v>
      </c>
      <c r="O3218" s="191">
        <v>27.2</v>
      </c>
    </row>
    <row r="3219" spans="2:15" ht="17.25" x14ac:dyDescent="0.35">
      <c r="B3219" s="172">
        <f t="shared" si="302"/>
        <v>3211</v>
      </c>
      <c r="C3219" s="173">
        <v>5</v>
      </c>
      <c r="D3219" s="173">
        <v>14</v>
      </c>
      <c r="E3219" s="174">
        <v>19</v>
      </c>
      <c r="F3219" s="3">
        <f t="shared" si="301"/>
        <v>57.2</v>
      </c>
      <c r="G3219" s="3">
        <f t="shared" si="297"/>
        <v>69.800000000000011</v>
      </c>
      <c r="H3219" s="3">
        <f t="shared" si="298"/>
        <v>69.080000000000013</v>
      </c>
      <c r="I3219" s="3">
        <f t="shared" si="299"/>
        <v>62.96</v>
      </c>
      <c r="J3219" s="3">
        <f t="shared" si="300"/>
        <v>77</v>
      </c>
      <c r="K3219" s="191">
        <v>14</v>
      </c>
      <c r="L3219" s="3">
        <v>21</v>
      </c>
      <c r="M3219" s="191">
        <v>20.6</v>
      </c>
      <c r="N3219" s="191">
        <v>17.2</v>
      </c>
      <c r="O3219" s="191">
        <v>25</v>
      </c>
    </row>
    <row r="3220" spans="2:15" ht="17.25" x14ac:dyDescent="0.35">
      <c r="B3220" s="172">
        <f t="shared" si="302"/>
        <v>3212</v>
      </c>
      <c r="C3220" s="173">
        <v>5</v>
      </c>
      <c r="D3220" s="173">
        <v>14</v>
      </c>
      <c r="E3220" s="174">
        <v>20</v>
      </c>
      <c r="F3220" s="3">
        <f t="shared" si="301"/>
        <v>51.8</v>
      </c>
      <c r="G3220" s="3">
        <f t="shared" si="297"/>
        <v>60.8</v>
      </c>
      <c r="H3220" s="3">
        <f t="shared" si="298"/>
        <v>69.080000000000013</v>
      </c>
      <c r="I3220" s="3">
        <f t="shared" si="299"/>
        <v>60.08</v>
      </c>
      <c r="J3220" s="3">
        <f t="shared" si="300"/>
        <v>73.039999999999992</v>
      </c>
      <c r="K3220" s="191">
        <v>11</v>
      </c>
      <c r="L3220" s="3">
        <v>16</v>
      </c>
      <c r="M3220" s="191">
        <v>20.6</v>
      </c>
      <c r="N3220" s="191">
        <v>15.6</v>
      </c>
      <c r="O3220" s="191">
        <v>22.8</v>
      </c>
    </row>
    <row r="3221" spans="2:15" ht="17.25" x14ac:dyDescent="0.35">
      <c r="B3221" s="172">
        <f t="shared" si="302"/>
        <v>3213</v>
      </c>
      <c r="C3221" s="173">
        <v>5</v>
      </c>
      <c r="D3221" s="173">
        <v>14</v>
      </c>
      <c r="E3221" s="174">
        <v>21</v>
      </c>
      <c r="F3221" s="3">
        <f t="shared" si="301"/>
        <v>51.8</v>
      </c>
      <c r="G3221" s="3">
        <f t="shared" si="297"/>
        <v>60.8</v>
      </c>
      <c r="H3221" s="3">
        <f t="shared" si="298"/>
        <v>66.02</v>
      </c>
      <c r="I3221" s="3">
        <f t="shared" si="299"/>
        <v>59</v>
      </c>
      <c r="J3221" s="3">
        <f t="shared" si="300"/>
        <v>71.06</v>
      </c>
      <c r="K3221" s="191">
        <v>11</v>
      </c>
      <c r="L3221" s="3">
        <v>16</v>
      </c>
      <c r="M3221" s="191">
        <v>18.899999999999999</v>
      </c>
      <c r="N3221" s="191">
        <v>15</v>
      </c>
      <c r="O3221" s="191">
        <v>21.7</v>
      </c>
    </row>
    <row r="3222" spans="2:15" ht="17.25" x14ac:dyDescent="0.35">
      <c r="B3222" s="172">
        <f t="shared" si="302"/>
        <v>3214</v>
      </c>
      <c r="C3222" s="173">
        <v>5</v>
      </c>
      <c r="D3222" s="173">
        <v>14</v>
      </c>
      <c r="E3222" s="174">
        <v>22</v>
      </c>
      <c r="F3222" s="3">
        <f t="shared" si="301"/>
        <v>51.8</v>
      </c>
      <c r="G3222" s="3">
        <f t="shared" si="297"/>
        <v>59</v>
      </c>
      <c r="H3222" s="3">
        <f t="shared" si="298"/>
        <v>66.92</v>
      </c>
      <c r="I3222" s="3">
        <f t="shared" si="299"/>
        <v>57.019999999999996</v>
      </c>
      <c r="J3222" s="3">
        <f t="shared" si="300"/>
        <v>71.06</v>
      </c>
      <c r="K3222" s="191">
        <v>11</v>
      </c>
      <c r="L3222" s="3">
        <v>15</v>
      </c>
      <c r="M3222" s="191">
        <v>19.399999999999999</v>
      </c>
      <c r="N3222" s="191">
        <v>13.9</v>
      </c>
      <c r="O3222" s="191">
        <v>21.7</v>
      </c>
    </row>
    <row r="3223" spans="2:15" ht="17.25" x14ac:dyDescent="0.35">
      <c r="B3223" s="172">
        <f t="shared" si="302"/>
        <v>3215</v>
      </c>
      <c r="C3223" s="173">
        <v>5</v>
      </c>
      <c r="D3223" s="173">
        <v>14</v>
      </c>
      <c r="E3223" s="174">
        <v>23</v>
      </c>
      <c r="F3223" s="3">
        <f t="shared" si="301"/>
        <v>50</v>
      </c>
      <c r="G3223" s="3">
        <f t="shared" si="297"/>
        <v>60.8</v>
      </c>
      <c r="H3223" s="3">
        <f t="shared" si="298"/>
        <v>64.94</v>
      </c>
      <c r="I3223" s="3">
        <f t="shared" si="299"/>
        <v>55.94</v>
      </c>
      <c r="J3223" s="3">
        <f t="shared" si="300"/>
        <v>69.080000000000013</v>
      </c>
      <c r="K3223" s="191">
        <v>10</v>
      </c>
      <c r="L3223" s="3">
        <v>16</v>
      </c>
      <c r="M3223" s="191">
        <v>18.3</v>
      </c>
      <c r="N3223" s="191">
        <v>13.3</v>
      </c>
      <c r="O3223" s="191">
        <v>20.6</v>
      </c>
    </row>
    <row r="3224" spans="2:15" ht="17.25" x14ac:dyDescent="0.35">
      <c r="B3224" s="172">
        <f t="shared" si="302"/>
        <v>3216</v>
      </c>
      <c r="C3224" s="173">
        <v>5</v>
      </c>
      <c r="D3224" s="173">
        <v>14</v>
      </c>
      <c r="E3224" s="174">
        <v>24</v>
      </c>
      <c r="F3224" s="3">
        <f t="shared" si="301"/>
        <v>46.4</v>
      </c>
      <c r="G3224" s="3">
        <f t="shared" si="297"/>
        <v>57.2</v>
      </c>
      <c r="H3224" s="3">
        <f t="shared" si="298"/>
        <v>62.06</v>
      </c>
      <c r="I3224" s="3">
        <f t="shared" si="299"/>
        <v>53.96</v>
      </c>
      <c r="J3224" s="3">
        <f t="shared" si="300"/>
        <v>60.08</v>
      </c>
      <c r="K3224" s="191">
        <v>8</v>
      </c>
      <c r="L3224" s="3">
        <v>14</v>
      </c>
      <c r="M3224" s="191">
        <v>16.7</v>
      </c>
      <c r="N3224" s="191">
        <v>12.2</v>
      </c>
      <c r="O3224" s="191">
        <v>15.6</v>
      </c>
    </row>
    <row r="3225" spans="2:15" ht="17.25" x14ac:dyDescent="0.35">
      <c r="B3225" s="172">
        <f t="shared" si="302"/>
        <v>3217</v>
      </c>
      <c r="C3225" s="173">
        <v>5</v>
      </c>
      <c r="D3225" s="173">
        <v>15</v>
      </c>
      <c r="E3225" s="174">
        <v>1</v>
      </c>
      <c r="F3225" s="3">
        <f t="shared" si="301"/>
        <v>46.4</v>
      </c>
      <c r="G3225" s="3">
        <f t="shared" ref="G3225:G3288" si="303">(9/5)*L3225+32</f>
        <v>53.6</v>
      </c>
      <c r="H3225" s="3">
        <f t="shared" ref="H3225:H3288" si="304">(9/5)*M3225+32</f>
        <v>62.96</v>
      </c>
      <c r="I3225" s="3">
        <f t="shared" ref="I3225:I3288" si="305">(9/5)*N3225+32</f>
        <v>51.08</v>
      </c>
      <c r="J3225" s="3">
        <f t="shared" ref="J3225:J3288" si="306">(9/5)*O3225+32</f>
        <v>60.980000000000004</v>
      </c>
      <c r="K3225" s="191">
        <v>8</v>
      </c>
      <c r="L3225" s="3">
        <v>12</v>
      </c>
      <c r="M3225" s="191">
        <v>17.2</v>
      </c>
      <c r="N3225" s="191">
        <v>10.6</v>
      </c>
      <c r="O3225" s="191">
        <v>16.100000000000001</v>
      </c>
    </row>
    <row r="3226" spans="2:15" ht="17.25" x14ac:dyDescent="0.35">
      <c r="B3226" s="172">
        <f t="shared" si="302"/>
        <v>3218</v>
      </c>
      <c r="C3226" s="173">
        <v>5</v>
      </c>
      <c r="D3226" s="173">
        <v>15</v>
      </c>
      <c r="E3226" s="174">
        <v>2</v>
      </c>
      <c r="F3226" s="3">
        <f t="shared" si="301"/>
        <v>46.4</v>
      </c>
      <c r="G3226" s="3">
        <f t="shared" si="303"/>
        <v>51.8</v>
      </c>
      <c r="H3226" s="3">
        <f t="shared" si="304"/>
        <v>60.980000000000004</v>
      </c>
      <c r="I3226" s="3">
        <f t="shared" si="305"/>
        <v>48.019999999999996</v>
      </c>
      <c r="J3226" s="3">
        <f t="shared" si="306"/>
        <v>62.96</v>
      </c>
      <c r="K3226" s="191">
        <v>8</v>
      </c>
      <c r="L3226" s="3">
        <v>11</v>
      </c>
      <c r="M3226" s="191">
        <v>16.100000000000001</v>
      </c>
      <c r="N3226" s="191">
        <v>8.9</v>
      </c>
      <c r="O3226" s="191">
        <v>17.2</v>
      </c>
    </row>
    <row r="3227" spans="2:15" ht="17.25" x14ac:dyDescent="0.35">
      <c r="B3227" s="172">
        <f t="shared" si="302"/>
        <v>3219</v>
      </c>
      <c r="C3227" s="173">
        <v>5</v>
      </c>
      <c r="D3227" s="173">
        <v>15</v>
      </c>
      <c r="E3227" s="174">
        <v>3</v>
      </c>
      <c r="F3227" s="3">
        <f t="shared" si="301"/>
        <v>44.6</v>
      </c>
      <c r="G3227" s="3">
        <f t="shared" si="303"/>
        <v>48.2</v>
      </c>
      <c r="H3227" s="3">
        <f t="shared" si="304"/>
        <v>62.06</v>
      </c>
      <c r="I3227" s="3">
        <f t="shared" si="305"/>
        <v>42.08</v>
      </c>
      <c r="J3227" s="3">
        <f t="shared" si="306"/>
        <v>59</v>
      </c>
      <c r="K3227" s="191">
        <v>7</v>
      </c>
      <c r="L3227" s="3">
        <v>9</v>
      </c>
      <c r="M3227" s="191">
        <v>16.7</v>
      </c>
      <c r="N3227" s="191">
        <v>5.6</v>
      </c>
      <c r="O3227" s="191">
        <v>15</v>
      </c>
    </row>
    <row r="3228" spans="2:15" ht="17.25" x14ac:dyDescent="0.35">
      <c r="B3228" s="172">
        <f t="shared" si="302"/>
        <v>3220</v>
      </c>
      <c r="C3228" s="173">
        <v>5</v>
      </c>
      <c r="D3228" s="173">
        <v>15</v>
      </c>
      <c r="E3228" s="174">
        <v>4</v>
      </c>
      <c r="F3228" s="3">
        <f t="shared" si="301"/>
        <v>44.6</v>
      </c>
      <c r="G3228" s="3">
        <f t="shared" si="303"/>
        <v>46.4</v>
      </c>
      <c r="H3228" s="3">
        <f t="shared" si="304"/>
        <v>60.08</v>
      </c>
      <c r="I3228" s="3">
        <f t="shared" si="305"/>
        <v>42.08</v>
      </c>
      <c r="J3228" s="3">
        <f t="shared" si="306"/>
        <v>62.06</v>
      </c>
      <c r="K3228" s="191">
        <v>7</v>
      </c>
      <c r="L3228" s="3">
        <v>8</v>
      </c>
      <c r="M3228" s="191">
        <v>15.6</v>
      </c>
      <c r="N3228" s="191">
        <v>5.6</v>
      </c>
      <c r="O3228" s="191">
        <v>16.7</v>
      </c>
    </row>
    <row r="3229" spans="2:15" ht="17.25" x14ac:dyDescent="0.35">
      <c r="B3229" s="172">
        <f t="shared" si="302"/>
        <v>3221</v>
      </c>
      <c r="C3229" s="173">
        <v>5</v>
      </c>
      <c r="D3229" s="173">
        <v>15</v>
      </c>
      <c r="E3229" s="174">
        <v>5</v>
      </c>
      <c r="F3229" s="3">
        <f t="shared" si="301"/>
        <v>42.8</v>
      </c>
      <c r="G3229" s="3">
        <f t="shared" si="303"/>
        <v>44.6</v>
      </c>
      <c r="H3229" s="3">
        <f t="shared" si="304"/>
        <v>60.08</v>
      </c>
      <c r="I3229" s="3">
        <f t="shared" si="305"/>
        <v>37.04</v>
      </c>
      <c r="J3229" s="3">
        <f t="shared" si="306"/>
        <v>60.980000000000004</v>
      </c>
      <c r="K3229" s="191">
        <v>6</v>
      </c>
      <c r="L3229" s="3">
        <v>7</v>
      </c>
      <c r="M3229" s="191">
        <v>15.6</v>
      </c>
      <c r="N3229" s="191">
        <v>2.8</v>
      </c>
      <c r="O3229" s="191">
        <v>16.100000000000001</v>
      </c>
    </row>
    <row r="3230" spans="2:15" ht="17.25" x14ac:dyDescent="0.35">
      <c r="B3230" s="172">
        <f t="shared" si="302"/>
        <v>3222</v>
      </c>
      <c r="C3230" s="173">
        <v>5</v>
      </c>
      <c r="D3230" s="173">
        <v>15</v>
      </c>
      <c r="E3230" s="174">
        <v>6</v>
      </c>
      <c r="F3230" s="3">
        <f t="shared" si="301"/>
        <v>46.4</v>
      </c>
      <c r="G3230" s="3">
        <f t="shared" si="303"/>
        <v>48.2</v>
      </c>
      <c r="H3230" s="3">
        <f t="shared" si="304"/>
        <v>57.92</v>
      </c>
      <c r="I3230" s="3">
        <f t="shared" si="305"/>
        <v>42.08</v>
      </c>
      <c r="J3230" s="3">
        <f t="shared" si="306"/>
        <v>57.92</v>
      </c>
      <c r="K3230" s="191">
        <v>8</v>
      </c>
      <c r="L3230" s="3">
        <v>9</v>
      </c>
      <c r="M3230" s="191">
        <v>14.4</v>
      </c>
      <c r="N3230" s="191">
        <v>5.6</v>
      </c>
      <c r="O3230" s="191">
        <v>14.4</v>
      </c>
    </row>
    <row r="3231" spans="2:15" ht="17.25" x14ac:dyDescent="0.35">
      <c r="B3231" s="172">
        <f t="shared" si="302"/>
        <v>3223</v>
      </c>
      <c r="C3231" s="173">
        <v>5</v>
      </c>
      <c r="D3231" s="173">
        <v>15</v>
      </c>
      <c r="E3231" s="174">
        <v>7</v>
      </c>
      <c r="F3231" s="3">
        <f t="shared" si="301"/>
        <v>51.8</v>
      </c>
      <c r="G3231" s="3">
        <f t="shared" si="303"/>
        <v>55.400000000000006</v>
      </c>
      <c r="H3231" s="3">
        <f t="shared" si="304"/>
        <v>62.96</v>
      </c>
      <c r="I3231" s="3">
        <f t="shared" si="305"/>
        <v>50</v>
      </c>
      <c r="J3231" s="3">
        <f t="shared" si="306"/>
        <v>60.08</v>
      </c>
      <c r="K3231" s="191">
        <v>11</v>
      </c>
      <c r="L3231" s="3">
        <v>13</v>
      </c>
      <c r="M3231" s="191">
        <v>17.2</v>
      </c>
      <c r="N3231" s="191">
        <v>10</v>
      </c>
      <c r="O3231" s="191">
        <v>15.6</v>
      </c>
    </row>
    <row r="3232" spans="2:15" ht="17.25" x14ac:dyDescent="0.35">
      <c r="B3232" s="172">
        <f t="shared" si="302"/>
        <v>3224</v>
      </c>
      <c r="C3232" s="173">
        <v>5</v>
      </c>
      <c r="D3232" s="173">
        <v>15</v>
      </c>
      <c r="E3232" s="174">
        <v>8</v>
      </c>
      <c r="F3232" s="3">
        <f t="shared" si="301"/>
        <v>59</v>
      </c>
      <c r="G3232" s="3">
        <f t="shared" si="303"/>
        <v>60.8</v>
      </c>
      <c r="H3232" s="3">
        <f t="shared" si="304"/>
        <v>68</v>
      </c>
      <c r="I3232" s="3">
        <f t="shared" si="305"/>
        <v>55.040000000000006</v>
      </c>
      <c r="J3232" s="3">
        <f t="shared" si="306"/>
        <v>64.94</v>
      </c>
      <c r="K3232" s="191">
        <v>15</v>
      </c>
      <c r="L3232" s="3">
        <v>16</v>
      </c>
      <c r="M3232" s="191">
        <v>20</v>
      </c>
      <c r="N3232" s="191">
        <v>12.8</v>
      </c>
      <c r="O3232" s="191">
        <v>18.3</v>
      </c>
    </row>
    <row r="3233" spans="2:15" ht="17.25" x14ac:dyDescent="0.35">
      <c r="B3233" s="172">
        <f t="shared" si="302"/>
        <v>3225</v>
      </c>
      <c r="C3233" s="173">
        <v>5</v>
      </c>
      <c r="D3233" s="173">
        <v>15</v>
      </c>
      <c r="E3233" s="174">
        <v>9</v>
      </c>
      <c r="F3233" s="3">
        <f t="shared" si="301"/>
        <v>62.6</v>
      </c>
      <c r="G3233" s="3">
        <f t="shared" si="303"/>
        <v>66.2</v>
      </c>
      <c r="H3233" s="3">
        <f t="shared" si="304"/>
        <v>69.080000000000013</v>
      </c>
      <c r="I3233" s="3">
        <f t="shared" si="305"/>
        <v>57.92</v>
      </c>
      <c r="J3233" s="3">
        <f t="shared" si="306"/>
        <v>68</v>
      </c>
      <c r="K3233" s="191">
        <v>17</v>
      </c>
      <c r="L3233" s="3">
        <v>19</v>
      </c>
      <c r="M3233" s="191">
        <v>20.6</v>
      </c>
      <c r="N3233" s="191">
        <v>14.4</v>
      </c>
      <c r="O3233" s="191">
        <v>20</v>
      </c>
    </row>
    <row r="3234" spans="2:15" ht="17.25" x14ac:dyDescent="0.35">
      <c r="B3234" s="172">
        <f t="shared" si="302"/>
        <v>3226</v>
      </c>
      <c r="C3234" s="173">
        <v>5</v>
      </c>
      <c r="D3234" s="173">
        <v>15</v>
      </c>
      <c r="E3234" s="174">
        <v>10</v>
      </c>
      <c r="F3234" s="3">
        <f t="shared" si="301"/>
        <v>66.2</v>
      </c>
      <c r="G3234" s="3">
        <f t="shared" si="303"/>
        <v>71.599999999999994</v>
      </c>
      <c r="H3234" s="3">
        <f t="shared" si="304"/>
        <v>71.06</v>
      </c>
      <c r="I3234" s="3">
        <f t="shared" si="305"/>
        <v>60.980000000000004</v>
      </c>
      <c r="J3234" s="3">
        <f t="shared" si="306"/>
        <v>69.98</v>
      </c>
      <c r="K3234" s="191">
        <v>19</v>
      </c>
      <c r="L3234" s="3">
        <v>22</v>
      </c>
      <c r="M3234" s="191">
        <v>21.7</v>
      </c>
      <c r="N3234" s="191">
        <v>16.100000000000001</v>
      </c>
      <c r="O3234" s="191">
        <v>21.1</v>
      </c>
    </row>
    <row r="3235" spans="2:15" ht="17.25" x14ac:dyDescent="0.35">
      <c r="B3235" s="172">
        <f t="shared" si="302"/>
        <v>3227</v>
      </c>
      <c r="C3235" s="173">
        <v>5</v>
      </c>
      <c r="D3235" s="173">
        <v>15</v>
      </c>
      <c r="E3235" s="174">
        <v>11</v>
      </c>
      <c r="F3235" s="3">
        <f t="shared" si="301"/>
        <v>68</v>
      </c>
      <c r="G3235" s="3">
        <f t="shared" si="303"/>
        <v>75.2</v>
      </c>
      <c r="H3235" s="3">
        <f t="shared" si="304"/>
        <v>73.039999999999992</v>
      </c>
      <c r="I3235" s="3">
        <f t="shared" si="305"/>
        <v>66.02</v>
      </c>
      <c r="J3235" s="3">
        <f t="shared" si="306"/>
        <v>73.039999999999992</v>
      </c>
      <c r="K3235" s="191">
        <v>20</v>
      </c>
      <c r="L3235" s="3">
        <v>24</v>
      </c>
      <c r="M3235" s="191">
        <v>22.8</v>
      </c>
      <c r="N3235" s="191">
        <v>18.899999999999999</v>
      </c>
      <c r="O3235" s="191">
        <v>22.8</v>
      </c>
    </row>
    <row r="3236" spans="2:15" ht="17.25" x14ac:dyDescent="0.35">
      <c r="B3236" s="172">
        <f t="shared" si="302"/>
        <v>3228</v>
      </c>
      <c r="C3236" s="173">
        <v>5</v>
      </c>
      <c r="D3236" s="173">
        <v>15</v>
      </c>
      <c r="E3236" s="174">
        <v>12</v>
      </c>
      <c r="F3236" s="3">
        <f t="shared" si="301"/>
        <v>73.400000000000006</v>
      </c>
      <c r="G3236" s="3">
        <f t="shared" si="303"/>
        <v>77</v>
      </c>
      <c r="H3236" s="3">
        <f t="shared" si="304"/>
        <v>73.94</v>
      </c>
      <c r="I3236" s="3">
        <f t="shared" si="305"/>
        <v>66.92</v>
      </c>
      <c r="J3236" s="3">
        <f t="shared" si="306"/>
        <v>77</v>
      </c>
      <c r="K3236" s="191">
        <v>23</v>
      </c>
      <c r="L3236" s="3">
        <v>25</v>
      </c>
      <c r="M3236" s="191">
        <v>23.3</v>
      </c>
      <c r="N3236" s="191">
        <v>19.399999999999999</v>
      </c>
      <c r="O3236" s="191">
        <v>25</v>
      </c>
    </row>
    <row r="3237" spans="2:15" ht="17.25" x14ac:dyDescent="0.35">
      <c r="B3237" s="172">
        <f t="shared" si="302"/>
        <v>3229</v>
      </c>
      <c r="C3237" s="173">
        <v>5</v>
      </c>
      <c r="D3237" s="173">
        <v>15</v>
      </c>
      <c r="E3237" s="174">
        <v>13</v>
      </c>
      <c r="F3237" s="3">
        <f t="shared" si="301"/>
        <v>71.599999999999994</v>
      </c>
      <c r="G3237" s="3">
        <f t="shared" si="303"/>
        <v>73.400000000000006</v>
      </c>
      <c r="H3237" s="3">
        <f t="shared" si="304"/>
        <v>68</v>
      </c>
      <c r="I3237" s="3">
        <f t="shared" si="305"/>
        <v>69.080000000000013</v>
      </c>
      <c r="J3237" s="3">
        <f t="shared" si="306"/>
        <v>80.06</v>
      </c>
      <c r="K3237" s="191">
        <v>22</v>
      </c>
      <c r="L3237" s="3">
        <v>23</v>
      </c>
      <c r="M3237" s="191">
        <v>20</v>
      </c>
      <c r="N3237" s="191">
        <v>20.6</v>
      </c>
      <c r="O3237" s="191">
        <v>26.7</v>
      </c>
    </row>
    <row r="3238" spans="2:15" ht="17.25" x14ac:dyDescent="0.35">
      <c r="B3238" s="172">
        <f t="shared" si="302"/>
        <v>3230</v>
      </c>
      <c r="C3238" s="173">
        <v>5</v>
      </c>
      <c r="D3238" s="173">
        <v>15</v>
      </c>
      <c r="E3238" s="174">
        <v>14</v>
      </c>
      <c r="F3238" s="3">
        <f t="shared" si="301"/>
        <v>75.2</v>
      </c>
      <c r="G3238" s="3">
        <f t="shared" si="303"/>
        <v>62.6</v>
      </c>
      <c r="H3238" s="3">
        <f t="shared" si="304"/>
        <v>69.98</v>
      </c>
      <c r="I3238" s="3">
        <f t="shared" si="305"/>
        <v>71.960000000000008</v>
      </c>
      <c r="J3238" s="3">
        <f t="shared" si="306"/>
        <v>82.039999999999992</v>
      </c>
      <c r="K3238" s="191">
        <v>24</v>
      </c>
      <c r="L3238" s="3">
        <v>17</v>
      </c>
      <c r="M3238" s="191">
        <v>21.1</v>
      </c>
      <c r="N3238" s="191">
        <v>22.2</v>
      </c>
      <c r="O3238" s="191">
        <v>27.8</v>
      </c>
    </row>
    <row r="3239" spans="2:15" ht="17.25" x14ac:dyDescent="0.35">
      <c r="B3239" s="172">
        <f t="shared" si="302"/>
        <v>3231</v>
      </c>
      <c r="C3239" s="173">
        <v>5</v>
      </c>
      <c r="D3239" s="173">
        <v>15</v>
      </c>
      <c r="E3239" s="174">
        <v>15</v>
      </c>
      <c r="F3239" s="3">
        <f t="shared" si="301"/>
        <v>75.2</v>
      </c>
      <c r="G3239" s="3">
        <f t="shared" si="303"/>
        <v>64.400000000000006</v>
      </c>
      <c r="H3239" s="3">
        <f t="shared" si="304"/>
        <v>73.039999999999992</v>
      </c>
      <c r="I3239" s="3">
        <f t="shared" si="305"/>
        <v>73.039999999999992</v>
      </c>
      <c r="J3239" s="3">
        <f t="shared" si="306"/>
        <v>82.94</v>
      </c>
      <c r="K3239" s="191">
        <v>24</v>
      </c>
      <c r="L3239" s="3">
        <v>18</v>
      </c>
      <c r="M3239" s="191">
        <v>22.8</v>
      </c>
      <c r="N3239" s="191">
        <v>22.8</v>
      </c>
      <c r="O3239" s="191">
        <v>28.3</v>
      </c>
    </row>
    <row r="3240" spans="2:15" ht="17.25" x14ac:dyDescent="0.35">
      <c r="B3240" s="172">
        <f t="shared" si="302"/>
        <v>3232</v>
      </c>
      <c r="C3240" s="173">
        <v>5</v>
      </c>
      <c r="D3240" s="173">
        <v>15</v>
      </c>
      <c r="E3240" s="174">
        <v>16</v>
      </c>
      <c r="F3240" s="3">
        <f t="shared" si="301"/>
        <v>73.400000000000006</v>
      </c>
      <c r="G3240" s="3">
        <f t="shared" si="303"/>
        <v>64.400000000000006</v>
      </c>
      <c r="H3240" s="3">
        <f t="shared" si="304"/>
        <v>73.039999999999992</v>
      </c>
      <c r="I3240" s="3">
        <f t="shared" si="305"/>
        <v>73.039999999999992</v>
      </c>
      <c r="J3240" s="3">
        <f t="shared" si="306"/>
        <v>84.02</v>
      </c>
      <c r="K3240" s="191">
        <v>23</v>
      </c>
      <c r="L3240" s="3">
        <v>18</v>
      </c>
      <c r="M3240" s="191">
        <v>22.8</v>
      </c>
      <c r="N3240" s="191">
        <v>22.8</v>
      </c>
      <c r="O3240" s="191">
        <v>28.9</v>
      </c>
    </row>
    <row r="3241" spans="2:15" ht="17.25" x14ac:dyDescent="0.35">
      <c r="B3241" s="172">
        <f t="shared" si="302"/>
        <v>3233</v>
      </c>
      <c r="C3241" s="173">
        <v>5</v>
      </c>
      <c r="D3241" s="173">
        <v>15</v>
      </c>
      <c r="E3241" s="174">
        <v>17</v>
      </c>
      <c r="F3241" s="3">
        <f t="shared" si="301"/>
        <v>64.400000000000006</v>
      </c>
      <c r="G3241" s="3">
        <f t="shared" si="303"/>
        <v>64.400000000000006</v>
      </c>
      <c r="H3241" s="3">
        <f t="shared" si="304"/>
        <v>73.039999999999992</v>
      </c>
      <c r="I3241" s="3">
        <f t="shared" si="305"/>
        <v>71.06</v>
      </c>
      <c r="J3241" s="3">
        <f t="shared" si="306"/>
        <v>84.02</v>
      </c>
      <c r="K3241" s="191">
        <v>18</v>
      </c>
      <c r="L3241" s="3">
        <v>18</v>
      </c>
      <c r="M3241" s="191">
        <v>22.8</v>
      </c>
      <c r="N3241" s="191">
        <v>21.7</v>
      </c>
      <c r="O3241" s="191">
        <v>28.9</v>
      </c>
    </row>
    <row r="3242" spans="2:15" ht="17.25" x14ac:dyDescent="0.35">
      <c r="B3242" s="172">
        <f t="shared" si="302"/>
        <v>3234</v>
      </c>
      <c r="C3242" s="173">
        <v>5</v>
      </c>
      <c r="D3242" s="173">
        <v>15</v>
      </c>
      <c r="E3242" s="174">
        <v>18</v>
      </c>
      <c r="F3242" s="3">
        <f t="shared" si="301"/>
        <v>66.2</v>
      </c>
      <c r="G3242" s="3">
        <f t="shared" si="303"/>
        <v>64.400000000000006</v>
      </c>
      <c r="H3242" s="3">
        <f t="shared" si="304"/>
        <v>71.06</v>
      </c>
      <c r="I3242" s="3">
        <f t="shared" si="305"/>
        <v>69.98</v>
      </c>
      <c r="J3242" s="3">
        <f t="shared" si="306"/>
        <v>82.94</v>
      </c>
      <c r="K3242" s="191">
        <v>19</v>
      </c>
      <c r="L3242" s="3">
        <v>18</v>
      </c>
      <c r="M3242" s="191">
        <v>21.7</v>
      </c>
      <c r="N3242" s="191">
        <v>21.1</v>
      </c>
      <c r="O3242" s="191">
        <v>28.3</v>
      </c>
    </row>
    <row r="3243" spans="2:15" ht="17.25" x14ac:dyDescent="0.35">
      <c r="B3243" s="172">
        <f t="shared" si="302"/>
        <v>3235</v>
      </c>
      <c r="C3243" s="173">
        <v>5</v>
      </c>
      <c r="D3243" s="173">
        <v>15</v>
      </c>
      <c r="E3243" s="174">
        <v>19</v>
      </c>
      <c r="F3243" s="3">
        <f t="shared" si="301"/>
        <v>64.400000000000006</v>
      </c>
      <c r="G3243" s="3">
        <f t="shared" si="303"/>
        <v>62.6</v>
      </c>
      <c r="H3243" s="3">
        <f t="shared" si="304"/>
        <v>69.080000000000013</v>
      </c>
      <c r="I3243" s="3">
        <f t="shared" si="305"/>
        <v>64.94</v>
      </c>
      <c r="J3243" s="3">
        <f t="shared" si="306"/>
        <v>78.080000000000013</v>
      </c>
      <c r="K3243" s="191">
        <v>18</v>
      </c>
      <c r="L3243" s="3">
        <v>17</v>
      </c>
      <c r="M3243" s="191">
        <v>20.6</v>
      </c>
      <c r="N3243" s="191">
        <v>18.3</v>
      </c>
      <c r="O3243" s="191">
        <v>25.6</v>
      </c>
    </row>
    <row r="3244" spans="2:15" ht="17.25" x14ac:dyDescent="0.35">
      <c r="B3244" s="172">
        <f t="shared" si="302"/>
        <v>3236</v>
      </c>
      <c r="C3244" s="173">
        <v>5</v>
      </c>
      <c r="D3244" s="173">
        <v>15</v>
      </c>
      <c r="E3244" s="174">
        <v>20</v>
      </c>
      <c r="F3244" s="3">
        <f t="shared" si="301"/>
        <v>64.400000000000006</v>
      </c>
      <c r="G3244" s="3">
        <f t="shared" si="303"/>
        <v>60.8</v>
      </c>
      <c r="H3244" s="3">
        <f t="shared" si="304"/>
        <v>68</v>
      </c>
      <c r="I3244" s="3">
        <f t="shared" si="305"/>
        <v>62.06</v>
      </c>
      <c r="J3244" s="3">
        <f t="shared" si="306"/>
        <v>73.94</v>
      </c>
      <c r="K3244" s="191">
        <v>18</v>
      </c>
      <c r="L3244" s="3">
        <v>16</v>
      </c>
      <c r="M3244" s="191">
        <v>20</v>
      </c>
      <c r="N3244" s="191">
        <v>16.7</v>
      </c>
      <c r="O3244" s="191">
        <v>23.3</v>
      </c>
    </row>
    <row r="3245" spans="2:15" ht="17.25" x14ac:dyDescent="0.35">
      <c r="B3245" s="172">
        <f t="shared" si="302"/>
        <v>3237</v>
      </c>
      <c r="C3245" s="173">
        <v>5</v>
      </c>
      <c r="D3245" s="173">
        <v>15</v>
      </c>
      <c r="E3245" s="174">
        <v>21</v>
      </c>
      <c r="F3245" s="3">
        <f t="shared" si="301"/>
        <v>57.2</v>
      </c>
      <c r="G3245" s="3">
        <f t="shared" si="303"/>
        <v>53.6</v>
      </c>
      <c r="H3245" s="3">
        <f t="shared" si="304"/>
        <v>66.92</v>
      </c>
      <c r="I3245" s="3">
        <f t="shared" si="305"/>
        <v>57.92</v>
      </c>
      <c r="J3245" s="3">
        <f t="shared" si="306"/>
        <v>71.06</v>
      </c>
      <c r="K3245" s="191">
        <v>14</v>
      </c>
      <c r="L3245" s="3">
        <v>12</v>
      </c>
      <c r="M3245" s="191">
        <v>19.399999999999999</v>
      </c>
      <c r="N3245" s="191">
        <v>14.4</v>
      </c>
      <c r="O3245" s="191">
        <v>21.7</v>
      </c>
    </row>
    <row r="3246" spans="2:15" ht="17.25" x14ac:dyDescent="0.35">
      <c r="B3246" s="172">
        <f t="shared" si="302"/>
        <v>3238</v>
      </c>
      <c r="C3246" s="173">
        <v>5</v>
      </c>
      <c r="D3246" s="173">
        <v>15</v>
      </c>
      <c r="E3246" s="174">
        <v>22</v>
      </c>
      <c r="F3246" s="3">
        <f t="shared" si="301"/>
        <v>55.400000000000006</v>
      </c>
      <c r="G3246" s="3">
        <f t="shared" si="303"/>
        <v>53.6</v>
      </c>
      <c r="H3246" s="3">
        <f t="shared" si="304"/>
        <v>66.92</v>
      </c>
      <c r="I3246" s="3">
        <f t="shared" si="305"/>
        <v>59</v>
      </c>
      <c r="J3246" s="3">
        <f t="shared" si="306"/>
        <v>69.080000000000013</v>
      </c>
      <c r="K3246" s="191">
        <v>13</v>
      </c>
      <c r="L3246" s="3">
        <v>12</v>
      </c>
      <c r="M3246" s="191">
        <v>19.399999999999999</v>
      </c>
      <c r="N3246" s="191">
        <v>15</v>
      </c>
      <c r="O3246" s="191">
        <v>20.6</v>
      </c>
    </row>
    <row r="3247" spans="2:15" ht="17.25" x14ac:dyDescent="0.35">
      <c r="B3247" s="172">
        <f t="shared" si="302"/>
        <v>3239</v>
      </c>
      <c r="C3247" s="173">
        <v>5</v>
      </c>
      <c r="D3247" s="173">
        <v>15</v>
      </c>
      <c r="E3247" s="174">
        <v>23</v>
      </c>
      <c r="F3247" s="3">
        <f t="shared" si="301"/>
        <v>53.6</v>
      </c>
      <c r="G3247" s="3">
        <f t="shared" si="303"/>
        <v>50</v>
      </c>
      <c r="H3247" s="3">
        <f t="shared" si="304"/>
        <v>66.02</v>
      </c>
      <c r="I3247" s="3">
        <f t="shared" si="305"/>
        <v>57.019999999999996</v>
      </c>
      <c r="J3247" s="3">
        <f t="shared" si="306"/>
        <v>66.02</v>
      </c>
      <c r="K3247" s="191">
        <v>12</v>
      </c>
      <c r="L3247" s="3">
        <v>10</v>
      </c>
      <c r="M3247" s="191">
        <v>18.899999999999999</v>
      </c>
      <c r="N3247" s="191">
        <v>13.9</v>
      </c>
      <c r="O3247" s="191">
        <v>18.899999999999999</v>
      </c>
    </row>
    <row r="3248" spans="2:15" ht="17.25" x14ac:dyDescent="0.35">
      <c r="B3248" s="172">
        <f t="shared" si="302"/>
        <v>3240</v>
      </c>
      <c r="C3248" s="173">
        <v>5</v>
      </c>
      <c r="D3248" s="173">
        <v>15</v>
      </c>
      <c r="E3248" s="174">
        <v>24</v>
      </c>
      <c r="F3248" s="3">
        <f t="shared" si="301"/>
        <v>53.6</v>
      </c>
      <c r="G3248" s="3">
        <f t="shared" si="303"/>
        <v>48.2</v>
      </c>
      <c r="H3248" s="3">
        <f t="shared" si="304"/>
        <v>64.94</v>
      </c>
      <c r="I3248" s="3">
        <f t="shared" si="305"/>
        <v>55.040000000000006</v>
      </c>
      <c r="J3248" s="3">
        <f t="shared" si="306"/>
        <v>64.039999999999992</v>
      </c>
      <c r="K3248" s="191">
        <v>12</v>
      </c>
      <c r="L3248" s="3">
        <v>9</v>
      </c>
      <c r="M3248" s="191">
        <v>18.3</v>
      </c>
      <c r="N3248" s="191">
        <v>12.8</v>
      </c>
      <c r="O3248" s="191">
        <v>17.8</v>
      </c>
    </row>
    <row r="3249" spans="2:15" ht="17.25" x14ac:dyDescent="0.35">
      <c r="B3249" s="172">
        <f t="shared" si="302"/>
        <v>3241</v>
      </c>
      <c r="C3249" s="173">
        <v>5</v>
      </c>
      <c r="D3249" s="173">
        <v>16</v>
      </c>
      <c r="E3249" s="174">
        <v>1</v>
      </c>
      <c r="F3249" s="3">
        <f t="shared" si="301"/>
        <v>51.8</v>
      </c>
      <c r="G3249" s="3">
        <f t="shared" si="303"/>
        <v>46.4</v>
      </c>
      <c r="H3249" s="3">
        <f t="shared" si="304"/>
        <v>62.96</v>
      </c>
      <c r="I3249" s="3">
        <f t="shared" si="305"/>
        <v>51.980000000000004</v>
      </c>
      <c r="J3249" s="3">
        <f t="shared" si="306"/>
        <v>62.06</v>
      </c>
      <c r="K3249" s="191">
        <v>11</v>
      </c>
      <c r="L3249" s="3">
        <v>8</v>
      </c>
      <c r="M3249" s="191">
        <v>17.2</v>
      </c>
      <c r="N3249" s="191">
        <v>11.1</v>
      </c>
      <c r="O3249" s="191">
        <v>16.7</v>
      </c>
    </row>
    <row r="3250" spans="2:15" ht="17.25" x14ac:dyDescent="0.35">
      <c r="B3250" s="172">
        <f t="shared" si="302"/>
        <v>3242</v>
      </c>
      <c r="C3250" s="173">
        <v>5</v>
      </c>
      <c r="D3250" s="173">
        <v>16</v>
      </c>
      <c r="E3250" s="174">
        <v>2</v>
      </c>
      <c r="F3250" s="3">
        <f t="shared" si="301"/>
        <v>50</v>
      </c>
      <c r="G3250" s="3">
        <f t="shared" si="303"/>
        <v>44.6</v>
      </c>
      <c r="H3250" s="3">
        <f t="shared" si="304"/>
        <v>60.980000000000004</v>
      </c>
      <c r="I3250" s="3">
        <f t="shared" si="305"/>
        <v>48.92</v>
      </c>
      <c r="J3250" s="3">
        <f t="shared" si="306"/>
        <v>60.980000000000004</v>
      </c>
      <c r="K3250" s="191">
        <v>10</v>
      </c>
      <c r="L3250" s="3">
        <v>7</v>
      </c>
      <c r="M3250" s="191">
        <v>16.100000000000001</v>
      </c>
      <c r="N3250" s="191">
        <v>9.4</v>
      </c>
      <c r="O3250" s="191">
        <v>16.100000000000001</v>
      </c>
    </row>
    <row r="3251" spans="2:15" ht="17.25" x14ac:dyDescent="0.35">
      <c r="B3251" s="172">
        <f t="shared" si="302"/>
        <v>3243</v>
      </c>
      <c r="C3251" s="173">
        <v>5</v>
      </c>
      <c r="D3251" s="173">
        <v>16</v>
      </c>
      <c r="E3251" s="174">
        <v>3</v>
      </c>
      <c r="F3251" s="3">
        <f t="shared" si="301"/>
        <v>50</v>
      </c>
      <c r="G3251" s="3">
        <f t="shared" si="303"/>
        <v>44.6</v>
      </c>
      <c r="H3251" s="3">
        <f t="shared" si="304"/>
        <v>62.06</v>
      </c>
      <c r="I3251" s="3">
        <f t="shared" si="305"/>
        <v>46.94</v>
      </c>
      <c r="J3251" s="3">
        <f t="shared" si="306"/>
        <v>57.92</v>
      </c>
      <c r="K3251" s="191">
        <v>10</v>
      </c>
      <c r="L3251" s="3">
        <v>7</v>
      </c>
      <c r="M3251" s="191">
        <v>16.7</v>
      </c>
      <c r="N3251" s="191">
        <v>8.3000000000000007</v>
      </c>
      <c r="O3251" s="191">
        <v>14.4</v>
      </c>
    </row>
    <row r="3252" spans="2:15" ht="17.25" x14ac:dyDescent="0.35">
      <c r="B3252" s="172">
        <f t="shared" si="302"/>
        <v>3244</v>
      </c>
      <c r="C3252" s="173">
        <v>5</v>
      </c>
      <c r="D3252" s="173">
        <v>16</v>
      </c>
      <c r="E3252" s="174">
        <v>4</v>
      </c>
      <c r="F3252" s="3">
        <f t="shared" si="301"/>
        <v>50</v>
      </c>
      <c r="G3252" s="3">
        <f t="shared" si="303"/>
        <v>44.6</v>
      </c>
      <c r="H3252" s="3">
        <f t="shared" si="304"/>
        <v>60.08</v>
      </c>
      <c r="I3252" s="3">
        <f t="shared" si="305"/>
        <v>44.96</v>
      </c>
      <c r="J3252" s="3">
        <f t="shared" si="306"/>
        <v>51.980000000000004</v>
      </c>
      <c r="K3252" s="191">
        <v>10</v>
      </c>
      <c r="L3252" s="3">
        <v>7</v>
      </c>
      <c r="M3252" s="191">
        <v>15.6</v>
      </c>
      <c r="N3252" s="191">
        <v>7.2</v>
      </c>
      <c r="O3252" s="191">
        <v>11.1</v>
      </c>
    </row>
    <row r="3253" spans="2:15" ht="17.25" x14ac:dyDescent="0.35">
      <c r="B3253" s="172">
        <f t="shared" si="302"/>
        <v>3245</v>
      </c>
      <c r="C3253" s="173">
        <v>5</v>
      </c>
      <c r="D3253" s="173">
        <v>16</v>
      </c>
      <c r="E3253" s="174">
        <v>5</v>
      </c>
      <c r="F3253" s="3">
        <f t="shared" si="301"/>
        <v>50</v>
      </c>
      <c r="G3253" s="3">
        <f t="shared" si="303"/>
        <v>48.2</v>
      </c>
      <c r="H3253" s="3">
        <f t="shared" si="304"/>
        <v>60.08</v>
      </c>
      <c r="I3253" s="3">
        <f t="shared" si="305"/>
        <v>44.06</v>
      </c>
      <c r="J3253" s="3">
        <f t="shared" si="306"/>
        <v>53.96</v>
      </c>
      <c r="K3253" s="191">
        <v>10</v>
      </c>
      <c r="L3253" s="3">
        <v>9</v>
      </c>
      <c r="M3253" s="191">
        <v>15.6</v>
      </c>
      <c r="N3253" s="191">
        <v>6.7</v>
      </c>
      <c r="O3253" s="191">
        <v>12.2</v>
      </c>
    </row>
    <row r="3254" spans="2:15" ht="17.25" x14ac:dyDescent="0.35">
      <c r="B3254" s="172">
        <f t="shared" si="302"/>
        <v>3246</v>
      </c>
      <c r="C3254" s="173">
        <v>5</v>
      </c>
      <c r="D3254" s="173">
        <v>16</v>
      </c>
      <c r="E3254" s="174">
        <v>6</v>
      </c>
      <c r="F3254" s="3">
        <f t="shared" si="301"/>
        <v>55.400000000000006</v>
      </c>
      <c r="G3254" s="3">
        <f t="shared" si="303"/>
        <v>50</v>
      </c>
      <c r="H3254" s="3">
        <f t="shared" si="304"/>
        <v>62.06</v>
      </c>
      <c r="I3254" s="3">
        <f t="shared" si="305"/>
        <v>42.980000000000004</v>
      </c>
      <c r="J3254" s="3">
        <f t="shared" si="306"/>
        <v>53.96</v>
      </c>
      <c r="K3254" s="191">
        <v>13</v>
      </c>
      <c r="L3254" s="3">
        <v>10</v>
      </c>
      <c r="M3254" s="191">
        <v>16.7</v>
      </c>
      <c r="N3254" s="191">
        <v>6.1</v>
      </c>
      <c r="O3254" s="191">
        <v>12.2</v>
      </c>
    </row>
    <row r="3255" spans="2:15" ht="17.25" x14ac:dyDescent="0.35">
      <c r="B3255" s="172">
        <f t="shared" si="302"/>
        <v>3247</v>
      </c>
      <c r="C3255" s="173">
        <v>5</v>
      </c>
      <c r="D3255" s="173">
        <v>16</v>
      </c>
      <c r="E3255" s="174">
        <v>7</v>
      </c>
      <c r="F3255" s="3">
        <f t="shared" si="301"/>
        <v>62.6</v>
      </c>
      <c r="G3255" s="3">
        <f t="shared" si="303"/>
        <v>48.2</v>
      </c>
      <c r="H3255" s="3">
        <f t="shared" si="304"/>
        <v>66.02</v>
      </c>
      <c r="I3255" s="3">
        <f t="shared" si="305"/>
        <v>48.92</v>
      </c>
      <c r="J3255" s="3">
        <f t="shared" si="306"/>
        <v>57.92</v>
      </c>
      <c r="K3255" s="191">
        <v>17</v>
      </c>
      <c r="L3255" s="3">
        <v>9</v>
      </c>
      <c r="M3255" s="191">
        <v>18.899999999999999</v>
      </c>
      <c r="N3255" s="191">
        <v>9.4</v>
      </c>
      <c r="O3255" s="191">
        <v>14.4</v>
      </c>
    </row>
    <row r="3256" spans="2:15" ht="17.25" x14ac:dyDescent="0.35">
      <c r="B3256" s="172">
        <f t="shared" si="302"/>
        <v>3248</v>
      </c>
      <c r="C3256" s="173">
        <v>5</v>
      </c>
      <c r="D3256" s="173">
        <v>16</v>
      </c>
      <c r="E3256" s="174">
        <v>8</v>
      </c>
      <c r="F3256" s="3">
        <f t="shared" si="301"/>
        <v>68</v>
      </c>
      <c r="G3256" s="3">
        <f t="shared" si="303"/>
        <v>48.2</v>
      </c>
      <c r="H3256" s="3">
        <f t="shared" si="304"/>
        <v>69.080000000000013</v>
      </c>
      <c r="I3256" s="3">
        <f t="shared" si="305"/>
        <v>57.019999999999996</v>
      </c>
      <c r="J3256" s="3">
        <f t="shared" si="306"/>
        <v>62.06</v>
      </c>
      <c r="K3256" s="191">
        <v>20</v>
      </c>
      <c r="L3256" s="3">
        <v>9</v>
      </c>
      <c r="M3256" s="191">
        <v>20.6</v>
      </c>
      <c r="N3256" s="191">
        <v>13.9</v>
      </c>
      <c r="O3256" s="191">
        <v>16.7</v>
      </c>
    </row>
    <row r="3257" spans="2:15" ht="17.25" x14ac:dyDescent="0.35">
      <c r="B3257" s="172">
        <f t="shared" si="302"/>
        <v>3249</v>
      </c>
      <c r="C3257" s="173">
        <v>5</v>
      </c>
      <c r="D3257" s="173">
        <v>16</v>
      </c>
      <c r="E3257" s="174">
        <v>9</v>
      </c>
      <c r="F3257" s="3">
        <f t="shared" si="301"/>
        <v>73.400000000000006</v>
      </c>
      <c r="G3257" s="3">
        <f t="shared" si="303"/>
        <v>51.8</v>
      </c>
      <c r="H3257" s="3">
        <f t="shared" si="304"/>
        <v>73.039999999999992</v>
      </c>
      <c r="I3257" s="3">
        <f t="shared" si="305"/>
        <v>59</v>
      </c>
      <c r="J3257" s="3">
        <f t="shared" si="306"/>
        <v>66.92</v>
      </c>
      <c r="K3257" s="191">
        <v>23</v>
      </c>
      <c r="L3257" s="3">
        <v>11</v>
      </c>
      <c r="M3257" s="191">
        <v>22.8</v>
      </c>
      <c r="N3257" s="191">
        <v>15</v>
      </c>
      <c r="O3257" s="191">
        <v>19.399999999999999</v>
      </c>
    </row>
    <row r="3258" spans="2:15" ht="17.25" x14ac:dyDescent="0.35">
      <c r="B3258" s="172">
        <f t="shared" si="302"/>
        <v>3250</v>
      </c>
      <c r="C3258" s="173">
        <v>5</v>
      </c>
      <c r="D3258" s="173">
        <v>16</v>
      </c>
      <c r="E3258" s="174">
        <v>10</v>
      </c>
      <c r="F3258" s="3">
        <f t="shared" si="301"/>
        <v>75.2</v>
      </c>
      <c r="G3258" s="3">
        <f t="shared" si="303"/>
        <v>50</v>
      </c>
      <c r="H3258" s="3">
        <f t="shared" si="304"/>
        <v>73.94</v>
      </c>
      <c r="I3258" s="3">
        <f t="shared" si="305"/>
        <v>60.980000000000004</v>
      </c>
      <c r="J3258" s="3">
        <f t="shared" si="306"/>
        <v>68</v>
      </c>
      <c r="K3258" s="191">
        <v>24</v>
      </c>
      <c r="L3258" s="3">
        <v>10</v>
      </c>
      <c r="M3258" s="191">
        <v>23.3</v>
      </c>
      <c r="N3258" s="191">
        <v>16.100000000000001</v>
      </c>
      <c r="O3258" s="191">
        <v>20</v>
      </c>
    </row>
    <row r="3259" spans="2:15" ht="17.25" x14ac:dyDescent="0.35">
      <c r="B3259" s="172">
        <f t="shared" si="302"/>
        <v>3251</v>
      </c>
      <c r="C3259" s="173">
        <v>5</v>
      </c>
      <c r="D3259" s="173">
        <v>16</v>
      </c>
      <c r="E3259" s="174">
        <v>11</v>
      </c>
      <c r="F3259" s="3">
        <f t="shared" si="301"/>
        <v>77</v>
      </c>
      <c r="G3259" s="3">
        <f t="shared" si="303"/>
        <v>51.8</v>
      </c>
      <c r="H3259" s="3">
        <f t="shared" si="304"/>
        <v>75.92</v>
      </c>
      <c r="I3259" s="3">
        <f t="shared" si="305"/>
        <v>64.039999999999992</v>
      </c>
      <c r="J3259" s="3">
        <f t="shared" si="306"/>
        <v>69.98</v>
      </c>
      <c r="K3259" s="191">
        <v>25</v>
      </c>
      <c r="L3259" s="3">
        <v>11</v>
      </c>
      <c r="M3259" s="191">
        <v>24.4</v>
      </c>
      <c r="N3259" s="191">
        <v>17.8</v>
      </c>
      <c r="O3259" s="191">
        <v>21.1</v>
      </c>
    </row>
    <row r="3260" spans="2:15" ht="17.25" x14ac:dyDescent="0.35">
      <c r="B3260" s="172">
        <f t="shared" si="302"/>
        <v>3252</v>
      </c>
      <c r="C3260" s="173">
        <v>5</v>
      </c>
      <c r="D3260" s="173">
        <v>16</v>
      </c>
      <c r="E3260" s="174">
        <v>12</v>
      </c>
      <c r="F3260" s="3">
        <f t="shared" si="301"/>
        <v>80.599999999999994</v>
      </c>
      <c r="G3260" s="3">
        <f t="shared" si="303"/>
        <v>51.8</v>
      </c>
      <c r="H3260" s="3">
        <f t="shared" si="304"/>
        <v>77</v>
      </c>
      <c r="I3260" s="3">
        <f t="shared" si="305"/>
        <v>66.92</v>
      </c>
      <c r="J3260" s="3">
        <f t="shared" si="306"/>
        <v>71.960000000000008</v>
      </c>
      <c r="K3260" s="191">
        <v>27</v>
      </c>
      <c r="L3260" s="3">
        <v>11</v>
      </c>
      <c r="M3260" s="191">
        <v>25</v>
      </c>
      <c r="N3260" s="191">
        <v>19.399999999999999</v>
      </c>
      <c r="O3260" s="191">
        <v>22.2</v>
      </c>
    </row>
    <row r="3261" spans="2:15" ht="17.25" x14ac:dyDescent="0.35">
      <c r="B3261" s="172">
        <f t="shared" si="302"/>
        <v>3253</v>
      </c>
      <c r="C3261" s="173">
        <v>5</v>
      </c>
      <c r="D3261" s="173">
        <v>16</v>
      </c>
      <c r="E3261" s="174">
        <v>13</v>
      </c>
      <c r="F3261" s="3">
        <f t="shared" si="301"/>
        <v>80.599999999999994</v>
      </c>
      <c r="G3261" s="3">
        <f t="shared" si="303"/>
        <v>53.6</v>
      </c>
      <c r="H3261" s="3">
        <f t="shared" si="304"/>
        <v>80.960000000000008</v>
      </c>
      <c r="I3261" s="3">
        <f t="shared" si="305"/>
        <v>69.98</v>
      </c>
      <c r="J3261" s="3">
        <f t="shared" si="306"/>
        <v>73.039999999999992</v>
      </c>
      <c r="K3261" s="191">
        <v>27</v>
      </c>
      <c r="L3261" s="3">
        <v>12</v>
      </c>
      <c r="M3261" s="191">
        <v>27.2</v>
      </c>
      <c r="N3261" s="191">
        <v>21.1</v>
      </c>
      <c r="O3261" s="191">
        <v>22.8</v>
      </c>
    </row>
    <row r="3262" spans="2:15" ht="17.25" x14ac:dyDescent="0.35">
      <c r="B3262" s="172">
        <f t="shared" si="302"/>
        <v>3254</v>
      </c>
      <c r="C3262" s="173">
        <v>5</v>
      </c>
      <c r="D3262" s="173">
        <v>16</v>
      </c>
      <c r="E3262" s="174">
        <v>14</v>
      </c>
      <c r="F3262" s="3">
        <f t="shared" si="301"/>
        <v>82.4</v>
      </c>
      <c r="G3262" s="3">
        <f t="shared" si="303"/>
        <v>53.6</v>
      </c>
      <c r="H3262" s="3">
        <f t="shared" si="304"/>
        <v>82.039999999999992</v>
      </c>
      <c r="I3262" s="3">
        <f t="shared" si="305"/>
        <v>69.080000000000013</v>
      </c>
      <c r="J3262" s="3">
        <f t="shared" si="306"/>
        <v>77</v>
      </c>
      <c r="K3262" s="191">
        <v>28</v>
      </c>
      <c r="L3262" s="3">
        <v>12</v>
      </c>
      <c r="M3262" s="191">
        <v>27.8</v>
      </c>
      <c r="N3262" s="191">
        <v>20.6</v>
      </c>
      <c r="O3262" s="191">
        <v>25</v>
      </c>
    </row>
    <row r="3263" spans="2:15" ht="17.25" x14ac:dyDescent="0.35">
      <c r="B3263" s="172">
        <f t="shared" si="302"/>
        <v>3255</v>
      </c>
      <c r="C3263" s="173">
        <v>5</v>
      </c>
      <c r="D3263" s="173">
        <v>16</v>
      </c>
      <c r="E3263" s="174">
        <v>15</v>
      </c>
      <c r="F3263" s="3">
        <f t="shared" si="301"/>
        <v>80.599999999999994</v>
      </c>
      <c r="G3263" s="3">
        <f t="shared" si="303"/>
        <v>51.8</v>
      </c>
      <c r="H3263" s="3">
        <f t="shared" si="304"/>
        <v>82.039999999999992</v>
      </c>
      <c r="I3263" s="3">
        <f t="shared" si="305"/>
        <v>69.98</v>
      </c>
      <c r="J3263" s="3">
        <f t="shared" si="306"/>
        <v>78.080000000000013</v>
      </c>
      <c r="K3263" s="191">
        <v>27</v>
      </c>
      <c r="L3263" s="3">
        <v>11</v>
      </c>
      <c r="M3263" s="191">
        <v>27.8</v>
      </c>
      <c r="N3263" s="191">
        <v>21.1</v>
      </c>
      <c r="O3263" s="191">
        <v>25.6</v>
      </c>
    </row>
    <row r="3264" spans="2:15" ht="17.25" x14ac:dyDescent="0.35">
      <c r="B3264" s="172">
        <f t="shared" si="302"/>
        <v>3256</v>
      </c>
      <c r="C3264" s="173">
        <v>5</v>
      </c>
      <c r="D3264" s="173">
        <v>16</v>
      </c>
      <c r="E3264" s="174">
        <v>16</v>
      </c>
      <c r="F3264" s="3">
        <f t="shared" si="301"/>
        <v>80.599999999999994</v>
      </c>
      <c r="G3264" s="3">
        <f t="shared" si="303"/>
        <v>46.4</v>
      </c>
      <c r="H3264" s="3">
        <f t="shared" si="304"/>
        <v>82.94</v>
      </c>
      <c r="I3264" s="3">
        <f t="shared" si="305"/>
        <v>69.98</v>
      </c>
      <c r="J3264" s="3">
        <f t="shared" si="306"/>
        <v>78.080000000000013</v>
      </c>
      <c r="K3264" s="191">
        <v>27</v>
      </c>
      <c r="L3264" s="3">
        <v>8</v>
      </c>
      <c r="M3264" s="191">
        <v>28.3</v>
      </c>
      <c r="N3264" s="191">
        <v>21.1</v>
      </c>
      <c r="O3264" s="191">
        <v>25.6</v>
      </c>
    </row>
    <row r="3265" spans="2:15" ht="17.25" x14ac:dyDescent="0.35">
      <c r="B3265" s="172">
        <f t="shared" si="302"/>
        <v>3257</v>
      </c>
      <c r="C3265" s="173">
        <v>5</v>
      </c>
      <c r="D3265" s="173">
        <v>16</v>
      </c>
      <c r="E3265" s="174">
        <v>17</v>
      </c>
      <c r="F3265" s="3">
        <f t="shared" si="301"/>
        <v>77</v>
      </c>
      <c r="G3265" s="3">
        <f t="shared" si="303"/>
        <v>48.2</v>
      </c>
      <c r="H3265" s="3">
        <f t="shared" si="304"/>
        <v>82.94</v>
      </c>
      <c r="I3265" s="3">
        <f t="shared" si="305"/>
        <v>71.06</v>
      </c>
      <c r="J3265" s="3">
        <f t="shared" si="306"/>
        <v>78.080000000000013</v>
      </c>
      <c r="K3265" s="191">
        <v>25</v>
      </c>
      <c r="L3265" s="3">
        <v>9</v>
      </c>
      <c r="M3265" s="191">
        <v>28.3</v>
      </c>
      <c r="N3265" s="191">
        <v>21.7</v>
      </c>
      <c r="O3265" s="191">
        <v>25.6</v>
      </c>
    </row>
    <row r="3266" spans="2:15" ht="17.25" x14ac:dyDescent="0.35">
      <c r="B3266" s="172">
        <f t="shared" si="302"/>
        <v>3258</v>
      </c>
      <c r="C3266" s="173">
        <v>5</v>
      </c>
      <c r="D3266" s="173">
        <v>16</v>
      </c>
      <c r="E3266" s="174">
        <v>18</v>
      </c>
      <c r="F3266" s="3">
        <f t="shared" si="301"/>
        <v>71.599999999999994</v>
      </c>
      <c r="G3266" s="3">
        <f t="shared" si="303"/>
        <v>46.4</v>
      </c>
      <c r="H3266" s="3">
        <f t="shared" si="304"/>
        <v>82.039999999999992</v>
      </c>
      <c r="I3266" s="3">
        <f t="shared" si="305"/>
        <v>68</v>
      </c>
      <c r="J3266" s="3">
        <f t="shared" si="306"/>
        <v>75.92</v>
      </c>
      <c r="K3266" s="191">
        <v>22</v>
      </c>
      <c r="L3266" s="3">
        <v>8</v>
      </c>
      <c r="M3266" s="191">
        <v>27.8</v>
      </c>
      <c r="N3266" s="191">
        <v>20</v>
      </c>
      <c r="O3266" s="191">
        <v>24.4</v>
      </c>
    </row>
    <row r="3267" spans="2:15" ht="17.25" x14ac:dyDescent="0.35">
      <c r="B3267" s="172">
        <f t="shared" si="302"/>
        <v>3259</v>
      </c>
      <c r="C3267" s="173">
        <v>5</v>
      </c>
      <c r="D3267" s="173">
        <v>16</v>
      </c>
      <c r="E3267" s="174">
        <v>19</v>
      </c>
      <c r="F3267" s="3">
        <f t="shared" si="301"/>
        <v>69.800000000000011</v>
      </c>
      <c r="G3267" s="3">
        <f t="shared" si="303"/>
        <v>46.4</v>
      </c>
      <c r="H3267" s="3">
        <f t="shared" si="304"/>
        <v>77</v>
      </c>
      <c r="I3267" s="3">
        <f t="shared" si="305"/>
        <v>62.96</v>
      </c>
      <c r="J3267" s="3">
        <f t="shared" si="306"/>
        <v>73.039999999999992</v>
      </c>
      <c r="K3267" s="191">
        <v>21</v>
      </c>
      <c r="L3267" s="3">
        <v>8</v>
      </c>
      <c r="M3267" s="191">
        <v>25</v>
      </c>
      <c r="N3267" s="191">
        <v>17.2</v>
      </c>
      <c r="O3267" s="191">
        <v>22.8</v>
      </c>
    </row>
    <row r="3268" spans="2:15" ht="17.25" x14ac:dyDescent="0.35">
      <c r="B3268" s="172">
        <f t="shared" si="302"/>
        <v>3260</v>
      </c>
      <c r="C3268" s="173">
        <v>5</v>
      </c>
      <c r="D3268" s="173">
        <v>16</v>
      </c>
      <c r="E3268" s="174">
        <v>20</v>
      </c>
      <c r="F3268" s="3">
        <f t="shared" si="301"/>
        <v>66.2</v>
      </c>
      <c r="G3268" s="3">
        <f t="shared" si="303"/>
        <v>46.4</v>
      </c>
      <c r="H3268" s="3">
        <f t="shared" si="304"/>
        <v>73.94</v>
      </c>
      <c r="I3268" s="3">
        <f t="shared" si="305"/>
        <v>59</v>
      </c>
      <c r="J3268" s="3">
        <f t="shared" si="306"/>
        <v>69.98</v>
      </c>
      <c r="K3268" s="191">
        <v>19</v>
      </c>
      <c r="L3268" s="3">
        <v>8</v>
      </c>
      <c r="M3268" s="191">
        <v>23.3</v>
      </c>
      <c r="N3268" s="191">
        <v>15</v>
      </c>
      <c r="O3268" s="191">
        <v>21.1</v>
      </c>
    </row>
    <row r="3269" spans="2:15" ht="17.25" x14ac:dyDescent="0.35">
      <c r="B3269" s="172">
        <f t="shared" si="302"/>
        <v>3261</v>
      </c>
      <c r="C3269" s="173">
        <v>5</v>
      </c>
      <c r="D3269" s="173">
        <v>16</v>
      </c>
      <c r="E3269" s="174">
        <v>21</v>
      </c>
      <c r="F3269" s="3">
        <f t="shared" si="301"/>
        <v>62.6</v>
      </c>
      <c r="G3269" s="3">
        <f t="shared" si="303"/>
        <v>46.4</v>
      </c>
      <c r="H3269" s="3">
        <f t="shared" si="304"/>
        <v>73.039999999999992</v>
      </c>
      <c r="I3269" s="3">
        <f t="shared" si="305"/>
        <v>57.019999999999996</v>
      </c>
      <c r="J3269" s="3">
        <f t="shared" si="306"/>
        <v>69.080000000000013</v>
      </c>
      <c r="K3269" s="191">
        <v>17</v>
      </c>
      <c r="L3269" s="3">
        <v>8</v>
      </c>
      <c r="M3269" s="191">
        <v>22.8</v>
      </c>
      <c r="N3269" s="191">
        <v>13.9</v>
      </c>
      <c r="O3269" s="191">
        <v>20.6</v>
      </c>
    </row>
    <row r="3270" spans="2:15" ht="17.25" x14ac:dyDescent="0.35">
      <c r="B3270" s="172">
        <f t="shared" si="302"/>
        <v>3262</v>
      </c>
      <c r="C3270" s="173">
        <v>5</v>
      </c>
      <c r="D3270" s="173">
        <v>16</v>
      </c>
      <c r="E3270" s="174">
        <v>22</v>
      </c>
      <c r="F3270" s="3">
        <f t="shared" si="301"/>
        <v>60.8</v>
      </c>
      <c r="G3270" s="3">
        <f t="shared" si="303"/>
        <v>46.4</v>
      </c>
      <c r="H3270" s="3">
        <f t="shared" si="304"/>
        <v>71.06</v>
      </c>
      <c r="I3270" s="3">
        <f t="shared" si="305"/>
        <v>51.08</v>
      </c>
      <c r="J3270" s="3">
        <f t="shared" si="306"/>
        <v>66.02</v>
      </c>
      <c r="K3270" s="191">
        <v>16</v>
      </c>
      <c r="L3270" s="3">
        <v>8</v>
      </c>
      <c r="M3270" s="191">
        <v>21.7</v>
      </c>
      <c r="N3270" s="191">
        <v>10.6</v>
      </c>
      <c r="O3270" s="191">
        <v>18.899999999999999</v>
      </c>
    </row>
    <row r="3271" spans="2:15" ht="17.25" x14ac:dyDescent="0.35">
      <c r="B3271" s="172">
        <f t="shared" si="302"/>
        <v>3263</v>
      </c>
      <c r="C3271" s="173">
        <v>5</v>
      </c>
      <c r="D3271" s="173">
        <v>16</v>
      </c>
      <c r="E3271" s="174">
        <v>23</v>
      </c>
      <c r="F3271" s="3">
        <f t="shared" si="301"/>
        <v>59</v>
      </c>
      <c r="G3271" s="3">
        <f t="shared" si="303"/>
        <v>46.4</v>
      </c>
      <c r="H3271" s="3">
        <f t="shared" si="304"/>
        <v>71.06</v>
      </c>
      <c r="I3271" s="3">
        <f t="shared" si="305"/>
        <v>51.980000000000004</v>
      </c>
      <c r="J3271" s="3">
        <f t="shared" si="306"/>
        <v>64.039999999999992</v>
      </c>
      <c r="K3271" s="191">
        <v>15</v>
      </c>
      <c r="L3271" s="3">
        <v>8</v>
      </c>
      <c r="M3271" s="191">
        <v>21.7</v>
      </c>
      <c r="N3271" s="191">
        <v>11.1</v>
      </c>
      <c r="O3271" s="191">
        <v>17.8</v>
      </c>
    </row>
    <row r="3272" spans="2:15" ht="17.25" x14ac:dyDescent="0.35">
      <c r="B3272" s="172">
        <f t="shared" si="302"/>
        <v>3264</v>
      </c>
      <c r="C3272" s="173">
        <v>5</v>
      </c>
      <c r="D3272" s="173">
        <v>16</v>
      </c>
      <c r="E3272" s="174">
        <v>24</v>
      </c>
      <c r="F3272" s="3">
        <f t="shared" si="301"/>
        <v>57.2</v>
      </c>
      <c r="G3272" s="3">
        <f t="shared" si="303"/>
        <v>46.4</v>
      </c>
      <c r="H3272" s="3">
        <f t="shared" si="304"/>
        <v>69.98</v>
      </c>
      <c r="I3272" s="3">
        <f t="shared" si="305"/>
        <v>48.92</v>
      </c>
      <c r="J3272" s="3">
        <f t="shared" si="306"/>
        <v>57.92</v>
      </c>
      <c r="K3272" s="191">
        <v>14</v>
      </c>
      <c r="L3272" s="3">
        <v>8</v>
      </c>
      <c r="M3272" s="191">
        <v>21.1</v>
      </c>
      <c r="N3272" s="191">
        <v>9.4</v>
      </c>
      <c r="O3272" s="191">
        <v>14.4</v>
      </c>
    </row>
    <row r="3273" spans="2:15" ht="17.25" x14ac:dyDescent="0.35">
      <c r="B3273" s="172">
        <f t="shared" si="302"/>
        <v>3265</v>
      </c>
      <c r="C3273" s="173">
        <v>5</v>
      </c>
      <c r="D3273" s="173">
        <v>17</v>
      </c>
      <c r="E3273" s="174">
        <v>1</v>
      </c>
      <c r="F3273" s="3">
        <f t="shared" si="301"/>
        <v>55.400000000000006</v>
      </c>
      <c r="G3273" s="3">
        <f t="shared" si="303"/>
        <v>46.4</v>
      </c>
      <c r="H3273" s="3">
        <f t="shared" si="304"/>
        <v>68</v>
      </c>
      <c r="I3273" s="3">
        <f t="shared" si="305"/>
        <v>46.94</v>
      </c>
      <c r="J3273" s="3">
        <f t="shared" si="306"/>
        <v>60.980000000000004</v>
      </c>
      <c r="K3273" s="191">
        <v>13</v>
      </c>
      <c r="L3273" s="3">
        <v>8</v>
      </c>
      <c r="M3273" s="191">
        <v>20</v>
      </c>
      <c r="N3273" s="191">
        <v>8.3000000000000007</v>
      </c>
      <c r="O3273" s="191">
        <v>16.100000000000001</v>
      </c>
    </row>
    <row r="3274" spans="2:15" ht="17.25" x14ac:dyDescent="0.35">
      <c r="B3274" s="172">
        <f t="shared" si="302"/>
        <v>3266</v>
      </c>
      <c r="C3274" s="173">
        <v>5</v>
      </c>
      <c r="D3274" s="173">
        <v>17</v>
      </c>
      <c r="E3274" s="174">
        <v>2</v>
      </c>
      <c r="F3274" s="3">
        <f t="shared" ref="F3274:F3337" si="307">(9/5)*K3274+32</f>
        <v>53.6</v>
      </c>
      <c r="G3274" s="3">
        <f t="shared" si="303"/>
        <v>46.4</v>
      </c>
      <c r="H3274" s="3">
        <f t="shared" si="304"/>
        <v>66.02</v>
      </c>
      <c r="I3274" s="3">
        <f t="shared" si="305"/>
        <v>46.04</v>
      </c>
      <c r="J3274" s="3">
        <f t="shared" si="306"/>
        <v>60.08</v>
      </c>
      <c r="K3274" s="191">
        <v>12</v>
      </c>
      <c r="L3274" s="3">
        <v>8</v>
      </c>
      <c r="M3274" s="191">
        <v>18.899999999999999</v>
      </c>
      <c r="N3274" s="191">
        <v>7.8</v>
      </c>
      <c r="O3274" s="191">
        <v>15.6</v>
      </c>
    </row>
    <row r="3275" spans="2:15" ht="17.25" x14ac:dyDescent="0.35">
      <c r="B3275" s="172">
        <f t="shared" ref="B3275:B3338" si="308">B3274+1</f>
        <v>3267</v>
      </c>
      <c r="C3275" s="173">
        <v>5</v>
      </c>
      <c r="D3275" s="173">
        <v>17</v>
      </c>
      <c r="E3275" s="174">
        <v>3</v>
      </c>
      <c r="F3275" s="3">
        <f t="shared" si="307"/>
        <v>53.6</v>
      </c>
      <c r="G3275" s="3">
        <f t="shared" si="303"/>
        <v>46.4</v>
      </c>
      <c r="H3275" s="3">
        <f t="shared" si="304"/>
        <v>64.94</v>
      </c>
      <c r="I3275" s="3">
        <f t="shared" si="305"/>
        <v>41</v>
      </c>
      <c r="J3275" s="3">
        <f t="shared" si="306"/>
        <v>57.019999999999996</v>
      </c>
      <c r="K3275" s="191">
        <v>12</v>
      </c>
      <c r="L3275" s="3">
        <v>8</v>
      </c>
      <c r="M3275" s="191">
        <v>18.3</v>
      </c>
      <c r="N3275" s="191">
        <v>5</v>
      </c>
      <c r="O3275" s="191">
        <v>13.9</v>
      </c>
    </row>
    <row r="3276" spans="2:15" ht="17.25" x14ac:dyDescent="0.35">
      <c r="B3276" s="172">
        <f t="shared" si="308"/>
        <v>3268</v>
      </c>
      <c r="C3276" s="173">
        <v>5</v>
      </c>
      <c r="D3276" s="173">
        <v>17</v>
      </c>
      <c r="E3276" s="174">
        <v>4</v>
      </c>
      <c r="F3276" s="3">
        <f t="shared" si="307"/>
        <v>53.6</v>
      </c>
      <c r="G3276" s="3">
        <f t="shared" si="303"/>
        <v>46.4</v>
      </c>
      <c r="H3276" s="3">
        <f t="shared" si="304"/>
        <v>62.96</v>
      </c>
      <c r="I3276" s="3">
        <f t="shared" si="305"/>
        <v>39.92</v>
      </c>
      <c r="J3276" s="3">
        <f t="shared" si="306"/>
        <v>53.96</v>
      </c>
      <c r="K3276" s="191">
        <v>12</v>
      </c>
      <c r="L3276" s="3">
        <v>8</v>
      </c>
      <c r="M3276" s="191">
        <v>17.2</v>
      </c>
      <c r="N3276" s="191">
        <v>4.4000000000000004</v>
      </c>
      <c r="O3276" s="191">
        <v>12.2</v>
      </c>
    </row>
    <row r="3277" spans="2:15" ht="17.25" x14ac:dyDescent="0.35">
      <c r="B3277" s="172">
        <f t="shared" si="308"/>
        <v>3269</v>
      </c>
      <c r="C3277" s="173">
        <v>5</v>
      </c>
      <c r="D3277" s="173">
        <v>17</v>
      </c>
      <c r="E3277" s="174">
        <v>5</v>
      </c>
      <c r="F3277" s="3">
        <f t="shared" si="307"/>
        <v>53.6</v>
      </c>
      <c r="G3277" s="3">
        <f t="shared" si="303"/>
        <v>46.4</v>
      </c>
      <c r="H3277" s="3">
        <f t="shared" si="304"/>
        <v>62.06</v>
      </c>
      <c r="I3277" s="3">
        <f t="shared" si="305"/>
        <v>39.019999999999996</v>
      </c>
      <c r="J3277" s="3">
        <f t="shared" si="306"/>
        <v>48.019999999999996</v>
      </c>
      <c r="K3277" s="191">
        <v>12</v>
      </c>
      <c r="L3277" s="3">
        <v>8</v>
      </c>
      <c r="M3277" s="191">
        <v>16.7</v>
      </c>
      <c r="N3277" s="191">
        <v>3.9</v>
      </c>
      <c r="O3277" s="191">
        <v>8.9</v>
      </c>
    </row>
    <row r="3278" spans="2:15" ht="17.25" x14ac:dyDescent="0.35">
      <c r="B3278" s="172">
        <f t="shared" si="308"/>
        <v>3270</v>
      </c>
      <c r="C3278" s="173">
        <v>5</v>
      </c>
      <c r="D3278" s="173">
        <v>17</v>
      </c>
      <c r="E3278" s="174">
        <v>6</v>
      </c>
      <c r="F3278" s="3">
        <f t="shared" si="307"/>
        <v>59</v>
      </c>
      <c r="G3278" s="3">
        <f t="shared" si="303"/>
        <v>46.4</v>
      </c>
      <c r="H3278" s="3">
        <f t="shared" si="304"/>
        <v>64.94</v>
      </c>
      <c r="I3278" s="3">
        <f t="shared" si="305"/>
        <v>41</v>
      </c>
      <c r="J3278" s="3">
        <f t="shared" si="306"/>
        <v>53.06</v>
      </c>
      <c r="K3278" s="191">
        <v>15</v>
      </c>
      <c r="L3278" s="3">
        <v>8</v>
      </c>
      <c r="M3278" s="191">
        <v>18.3</v>
      </c>
      <c r="N3278" s="191">
        <v>5</v>
      </c>
      <c r="O3278" s="191">
        <v>11.7</v>
      </c>
    </row>
    <row r="3279" spans="2:15" ht="17.25" x14ac:dyDescent="0.35">
      <c r="B3279" s="172">
        <f t="shared" si="308"/>
        <v>3271</v>
      </c>
      <c r="C3279" s="173">
        <v>5</v>
      </c>
      <c r="D3279" s="173">
        <v>17</v>
      </c>
      <c r="E3279" s="174">
        <v>7</v>
      </c>
      <c r="F3279" s="3">
        <f t="shared" si="307"/>
        <v>66.2</v>
      </c>
      <c r="G3279" s="3">
        <f t="shared" si="303"/>
        <v>46.4</v>
      </c>
      <c r="H3279" s="3">
        <f t="shared" si="304"/>
        <v>69.98</v>
      </c>
      <c r="I3279" s="3">
        <f t="shared" si="305"/>
        <v>48.92</v>
      </c>
      <c r="J3279" s="3">
        <f t="shared" si="306"/>
        <v>57.92</v>
      </c>
      <c r="K3279" s="191">
        <v>19</v>
      </c>
      <c r="L3279" s="3">
        <v>8</v>
      </c>
      <c r="M3279" s="191">
        <v>21.1</v>
      </c>
      <c r="N3279" s="191">
        <v>9.4</v>
      </c>
      <c r="O3279" s="191">
        <v>14.4</v>
      </c>
    </row>
    <row r="3280" spans="2:15" ht="17.25" x14ac:dyDescent="0.35">
      <c r="B3280" s="172">
        <f t="shared" si="308"/>
        <v>3272</v>
      </c>
      <c r="C3280" s="173">
        <v>5</v>
      </c>
      <c r="D3280" s="173">
        <v>17</v>
      </c>
      <c r="E3280" s="174">
        <v>8</v>
      </c>
      <c r="F3280" s="3">
        <f t="shared" si="307"/>
        <v>71.599999999999994</v>
      </c>
      <c r="G3280" s="3">
        <f t="shared" si="303"/>
        <v>46.4</v>
      </c>
      <c r="H3280" s="3">
        <f t="shared" si="304"/>
        <v>71.960000000000008</v>
      </c>
      <c r="I3280" s="3">
        <f t="shared" si="305"/>
        <v>55.94</v>
      </c>
      <c r="J3280" s="3">
        <f t="shared" si="306"/>
        <v>60.08</v>
      </c>
      <c r="K3280" s="191">
        <v>22</v>
      </c>
      <c r="L3280" s="3">
        <v>8</v>
      </c>
      <c r="M3280" s="191">
        <v>22.2</v>
      </c>
      <c r="N3280" s="191">
        <v>13.3</v>
      </c>
      <c r="O3280" s="191">
        <v>15.6</v>
      </c>
    </row>
    <row r="3281" spans="2:15" ht="17.25" x14ac:dyDescent="0.35">
      <c r="B3281" s="172">
        <f t="shared" si="308"/>
        <v>3273</v>
      </c>
      <c r="C3281" s="173">
        <v>5</v>
      </c>
      <c r="D3281" s="173">
        <v>17</v>
      </c>
      <c r="E3281" s="174">
        <v>9</v>
      </c>
      <c r="F3281" s="3">
        <f t="shared" si="307"/>
        <v>77</v>
      </c>
      <c r="G3281" s="3">
        <f t="shared" si="303"/>
        <v>48.2</v>
      </c>
      <c r="H3281" s="3">
        <f t="shared" si="304"/>
        <v>75.02</v>
      </c>
      <c r="I3281" s="3">
        <f t="shared" si="305"/>
        <v>62.96</v>
      </c>
      <c r="J3281" s="3">
        <f t="shared" si="306"/>
        <v>64.039999999999992</v>
      </c>
      <c r="K3281" s="191">
        <v>25</v>
      </c>
      <c r="L3281" s="3">
        <v>9</v>
      </c>
      <c r="M3281" s="191">
        <v>23.9</v>
      </c>
      <c r="N3281" s="191">
        <v>17.2</v>
      </c>
      <c r="O3281" s="191">
        <v>17.8</v>
      </c>
    </row>
    <row r="3282" spans="2:15" ht="17.25" x14ac:dyDescent="0.35">
      <c r="B3282" s="172">
        <f t="shared" si="308"/>
        <v>3274</v>
      </c>
      <c r="C3282" s="173">
        <v>5</v>
      </c>
      <c r="D3282" s="173">
        <v>17</v>
      </c>
      <c r="E3282" s="174">
        <v>10</v>
      </c>
      <c r="F3282" s="3">
        <f t="shared" si="307"/>
        <v>80.599999999999994</v>
      </c>
      <c r="G3282" s="3">
        <f t="shared" si="303"/>
        <v>50</v>
      </c>
      <c r="H3282" s="3">
        <f t="shared" si="304"/>
        <v>78.080000000000013</v>
      </c>
      <c r="I3282" s="3">
        <f t="shared" si="305"/>
        <v>68</v>
      </c>
      <c r="J3282" s="3">
        <f t="shared" si="306"/>
        <v>68</v>
      </c>
      <c r="K3282" s="191">
        <v>27</v>
      </c>
      <c r="L3282" s="3">
        <v>10</v>
      </c>
      <c r="M3282" s="191">
        <v>25.6</v>
      </c>
      <c r="N3282" s="191">
        <v>20</v>
      </c>
      <c r="O3282" s="191">
        <v>20</v>
      </c>
    </row>
    <row r="3283" spans="2:15" ht="17.25" x14ac:dyDescent="0.35">
      <c r="B3283" s="172">
        <f t="shared" si="308"/>
        <v>3275</v>
      </c>
      <c r="C3283" s="173">
        <v>5</v>
      </c>
      <c r="D3283" s="173">
        <v>17</v>
      </c>
      <c r="E3283" s="174">
        <v>11</v>
      </c>
      <c r="F3283" s="3">
        <f t="shared" si="307"/>
        <v>80.599999999999994</v>
      </c>
      <c r="G3283" s="3">
        <f t="shared" si="303"/>
        <v>51.8</v>
      </c>
      <c r="H3283" s="3">
        <f t="shared" si="304"/>
        <v>80.960000000000008</v>
      </c>
      <c r="I3283" s="3">
        <f t="shared" si="305"/>
        <v>71.06</v>
      </c>
      <c r="J3283" s="3">
        <f t="shared" si="306"/>
        <v>69.080000000000013</v>
      </c>
      <c r="K3283" s="191">
        <v>27</v>
      </c>
      <c r="L3283" s="3">
        <v>11</v>
      </c>
      <c r="M3283" s="191">
        <v>27.2</v>
      </c>
      <c r="N3283" s="191">
        <v>21.7</v>
      </c>
      <c r="O3283" s="191">
        <v>20.6</v>
      </c>
    </row>
    <row r="3284" spans="2:15" ht="17.25" x14ac:dyDescent="0.35">
      <c r="B3284" s="172">
        <f t="shared" si="308"/>
        <v>3276</v>
      </c>
      <c r="C3284" s="173">
        <v>5</v>
      </c>
      <c r="D3284" s="173">
        <v>17</v>
      </c>
      <c r="E3284" s="174">
        <v>12</v>
      </c>
      <c r="F3284" s="3">
        <f t="shared" si="307"/>
        <v>80.599999999999994</v>
      </c>
      <c r="G3284" s="3">
        <f t="shared" si="303"/>
        <v>53.6</v>
      </c>
      <c r="H3284" s="3">
        <f t="shared" si="304"/>
        <v>86</v>
      </c>
      <c r="I3284" s="3">
        <f t="shared" si="305"/>
        <v>73.94</v>
      </c>
      <c r="J3284" s="3">
        <f t="shared" si="306"/>
        <v>69.98</v>
      </c>
      <c r="K3284" s="191">
        <v>27</v>
      </c>
      <c r="L3284" s="3">
        <v>12</v>
      </c>
      <c r="M3284" s="191">
        <v>30</v>
      </c>
      <c r="N3284" s="191">
        <v>23.3</v>
      </c>
      <c r="O3284" s="191">
        <v>21.1</v>
      </c>
    </row>
    <row r="3285" spans="2:15" ht="17.25" x14ac:dyDescent="0.35">
      <c r="B3285" s="172">
        <f t="shared" si="308"/>
        <v>3277</v>
      </c>
      <c r="C3285" s="173">
        <v>5</v>
      </c>
      <c r="D3285" s="173">
        <v>17</v>
      </c>
      <c r="E3285" s="174">
        <v>13</v>
      </c>
      <c r="F3285" s="3">
        <f t="shared" si="307"/>
        <v>84.2</v>
      </c>
      <c r="G3285" s="3">
        <f t="shared" si="303"/>
        <v>55.400000000000006</v>
      </c>
      <c r="H3285" s="3">
        <f t="shared" si="304"/>
        <v>84.92</v>
      </c>
      <c r="I3285" s="3">
        <f t="shared" si="305"/>
        <v>75.02</v>
      </c>
      <c r="J3285" s="3">
        <f t="shared" si="306"/>
        <v>73.94</v>
      </c>
      <c r="K3285" s="191">
        <v>29</v>
      </c>
      <c r="L3285" s="3">
        <v>13</v>
      </c>
      <c r="M3285" s="191">
        <v>29.4</v>
      </c>
      <c r="N3285" s="191">
        <v>23.9</v>
      </c>
      <c r="O3285" s="191">
        <v>23.3</v>
      </c>
    </row>
    <row r="3286" spans="2:15" ht="17.25" x14ac:dyDescent="0.35">
      <c r="B3286" s="172">
        <f t="shared" si="308"/>
        <v>3278</v>
      </c>
      <c r="C3286" s="173">
        <v>5</v>
      </c>
      <c r="D3286" s="173">
        <v>17</v>
      </c>
      <c r="E3286" s="174">
        <v>14</v>
      </c>
      <c r="F3286" s="3">
        <f t="shared" si="307"/>
        <v>84.2</v>
      </c>
      <c r="G3286" s="3">
        <f t="shared" si="303"/>
        <v>57.2</v>
      </c>
      <c r="H3286" s="3">
        <f t="shared" si="304"/>
        <v>87.080000000000013</v>
      </c>
      <c r="I3286" s="3">
        <f t="shared" si="305"/>
        <v>77</v>
      </c>
      <c r="J3286" s="3">
        <f t="shared" si="306"/>
        <v>75.02</v>
      </c>
      <c r="K3286" s="191">
        <v>29</v>
      </c>
      <c r="L3286" s="3">
        <v>14</v>
      </c>
      <c r="M3286" s="191">
        <v>30.6</v>
      </c>
      <c r="N3286" s="191">
        <v>25</v>
      </c>
      <c r="O3286" s="191">
        <v>23.9</v>
      </c>
    </row>
    <row r="3287" spans="2:15" ht="17.25" x14ac:dyDescent="0.35">
      <c r="B3287" s="172">
        <f t="shared" si="308"/>
        <v>3279</v>
      </c>
      <c r="C3287" s="173">
        <v>5</v>
      </c>
      <c r="D3287" s="173">
        <v>17</v>
      </c>
      <c r="E3287" s="174">
        <v>15</v>
      </c>
      <c r="F3287" s="3">
        <f t="shared" si="307"/>
        <v>80.599999999999994</v>
      </c>
      <c r="G3287" s="3">
        <f t="shared" si="303"/>
        <v>60.8</v>
      </c>
      <c r="H3287" s="3">
        <f t="shared" si="304"/>
        <v>87.98</v>
      </c>
      <c r="I3287" s="3">
        <f t="shared" si="305"/>
        <v>78.080000000000013</v>
      </c>
      <c r="J3287" s="3">
        <f t="shared" si="306"/>
        <v>75.92</v>
      </c>
      <c r="K3287" s="191">
        <v>27</v>
      </c>
      <c r="L3287" s="3">
        <v>16</v>
      </c>
      <c r="M3287" s="191">
        <v>31.1</v>
      </c>
      <c r="N3287" s="191">
        <v>25.6</v>
      </c>
      <c r="O3287" s="191">
        <v>24.4</v>
      </c>
    </row>
    <row r="3288" spans="2:15" ht="17.25" x14ac:dyDescent="0.35">
      <c r="B3288" s="172">
        <f t="shared" si="308"/>
        <v>3280</v>
      </c>
      <c r="C3288" s="173">
        <v>5</v>
      </c>
      <c r="D3288" s="173">
        <v>17</v>
      </c>
      <c r="E3288" s="174">
        <v>16</v>
      </c>
      <c r="F3288" s="3">
        <f t="shared" si="307"/>
        <v>78.800000000000011</v>
      </c>
      <c r="G3288" s="3">
        <f t="shared" si="303"/>
        <v>59</v>
      </c>
      <c r="H3288" s="3">
        <f t="shared" si="304"/>
        <v>89.06</v>
      </c>
      <c r="I3288" s="3">
        <f t="shared" si="305"/>
        <v>78.98</v>
      </c>
      <c r="J3288" s="3">
        <f t="shared" si="306"/>
        <v>77</v>
      </c>
      <c r="K3288" s="191">
        <v>26</v>
      </c>
      <c r="L3288" s="3">
        <v>15</v>
      </c>
      <c r="M3288" s="191">
        <v>31.7</v>
      </c>
      <c r="N3288" s="191">
        <v>26.1</v>
      </c>
      <c r="O3288" s="191">
        <v>25</v>
      </c>
    </row>
    <row r="3289" spans="2:15" ht="17.25" x14ac:dyDescent="0.35">
      <c r="B3289" s="172">
        <f t="shared" si="308"/>
        <v>3281</v>
      </c>
      <c r="C3289" s="173">
        <v>5</v>
      </c>
      <c r="D3289" s="173">
        <v>17</v>
      </c>
      <c r="E3289" s="174">
        <v>17</v>
      </c>
      <c r="F3289" s="3">
        <f t="shared" si="307"/>
        <v>77</v>
      </c>
      <c r="G3289" s="3">
        <f t="shared" ref="G3289:G3352" si="309">(9/5)*L3289+32</f>
        <v>60.8</v>
      </c>
      <c r="H3289" s="3">
        <f t="shared" ref="H3289:H3352" si="310">(9/5)*M3289+32</f>
        <v>87.98</v>
      </c>
      <c r="I3289" s="3">
        <f t="shared" ref="I3289:I3352" si="311">(9/5)*N3289+32</f>
        <v>78.98</v>
      </c>
      <c r="J3289" s="3">
        <f t="shared" ref="J3289:J3352" si="312">(9/5)*O3289+32</f>
        <v>77</v>
      </c>
      <c r="K3289" s="191">
        <v>25</v>
      </c>
      <c r="L3289" s="3">
        <v>16</v>
      </c>
      <c r="M3289" s="191">
        <v>31.1</v>
      </c>
      <c r="N3289" s="191">
        <v>26.1</v>
      </c>
      <c r="O3289" s="191">
        <v>25</v>
      </c>
    </row>
    <row r="3290" spans="2:15" ht="17.25" x14ac:dyDescent="0.35">
      <c r="B3290" s="172">
        <f t="shared" si="308"/>
        <v>3282</v>
      </c>
      <c r="C3290" s="173">
        <v>5</v>
      </c>
      <c r="D3290" s="173">
        <v>17</v>
      </c>
      <c r="E3290" s="174">
        <v>18</v>
      </c>
      <c r="F3290" s="3">
        <f t="shared" si="307"/>
        <v>75.2</v>
      </c>
      <c r="G3290" s="3">
        <f t="shared" si="309"/>
        <v>60.8</v>
      </c>
      <c r="H3290" s="3">
        <f t="shared" si="310"/>
        <v>87.080000000000013</v>
      </c>
      <c r="I3290" s="3">
        <f t="shared" si="311"/>
        <v>78.080000000000013</v>
      </c>
      <c r="J3290" s="3">
        <f t="shared" si="312"/>
        <v>75.92</v>
      </c>
      <c r="K3290" s="191">
        <v>24</v>
      </c>
      <c r="L3290" s="3">
        <v>16</v>
      </c>
      <c r="M3290" s="191">
        <v>30.6</v>
      </c>
      <c r="N3290" s="191">
        <v>25.6</v>
      </c>
      <c r="O3290" s="191">
        <v>24.4</v>
      </c>
    </row>
    <row r="3291" spans="2:15" ht="17.25" x14ac:dyDescent="0.35">
      <c r="B3291" s="172">
        <f t="shared" si="308"/>
        <v>3283</v>
      </c>
      <c r="C3291" s="173">
        <v>5</v>
      </c>
      <c r="D3291" s="173">
        <v>17</v>
      </c>
      <c r="E3291" s="174">
        <v>19</v>
      </c>
      <c r="F3291" s="3">
        <f t="shared" si="307"/>
        <v>69.800000000000011</v>
      </c>
      <c r="G3291" s="3">
        <f t="shared" si="309"/>
        <v>57.2</v>
      </c>
      <c r="H3291" s="3">
        <f t="shared" si="310"/>
        <v>86</v>
      </c>
      <c r="I3291" s="3">
        <f t="shared" si="311"/>
        <v>75.02</v>
      </c>
      <c r="J3291" s="3">
        <f t="shared" si="312"/>
        <v>73.94</v>
      </c>
      <c r="K3291" s="191">
        <v>21</v>
      </c>
      <c r="L3291" s="3">
        <v>14</v>
      </c>
      <c r="M3291" s="191">
        <v>30</v>
      </c>
      <c r="N3291" s="191">
        <v>23.9</v>
      </c>
      <c r="O3291" s="191">
        <v>23.3</v>
      </c>
    </row>
    <row r="3292" spans="2:15" ht="17.25" x14ac:dyDescent="0.35">
      <c r="B3292" s="172">
        <f t="shared" si="308"/>
        <v>3284</v>
      </c>
      <c r="C3292" s="173">
        <v>5</v>
      </c>
      <c r="D3292" s="173">
        <v>17</v>
      </c>
      <c r="E3292" s="174">
        <v>20</v>
      </c>
      <c r="F3292" s="3">
        <f t="shared" si="307"/>
        <v>64.400000000000006</v>
      </c>
      <c r="G3292" s="3">
        <f t="shared" si="309"/>
        <v>55.76</v>
      </c>
      <c r="H3292" s="3">
        <f t="shared" si="310"/>
        <v>80.960000000000008</v>
      </c>
      <c r="I3292" s="3">
        <f t="shared" si="311"/>
        <v>66.92</v>
      </c>
      <c r="J3292" s="3">
        <f t="shared" si="312"/>
        <v>69.98</v>
      </c>
      <c r="K3292" s="191">
        <v>18</v>
      </c>
      <c r="L3292" s="3">
        <v>13.2</v>
      </c>
      <c r="M3292" s="191">
        <v>27.2</v>
      </c>
      <c r="N3292" s="191">
        <v>19.399999999999999</v>
      </c>
      <c r="O3292" s="191">
        <v>21.1</v>
      </c>
    </row>
    <row r="3293" spans="2:15" ht="17.25" x14ac:dyDescent="0.35">
      <c r="B3293" s="172">
        <f t="shared" si="308"/>
        <v>3285</v>
      </c>
      <c r="C3293" s="173">
        <v>5</v>
      </c>
      <c r="D3293" s="173">
        <v>17</v>
      </c>
      <c r="E3293" s="174">
        <v>21</v>
      </c>
      <c r="F3293" s="3">
        <f t="shared" si="307"/>
        <v>62.6</v>
      </c>
      <c r="G3293" s="3">
        <f t="shared" si="309"/>
        <v>55.400000000000006</v>
      </c>
      <c r="H3293" s="3">
        <f t="shared" si="310"/>
        <v>77</v>
      </c>
      <c r="I3293" s="3">
        <f t="shared" si="311"/>
        <v>69.98</v>
      </c>
      <c r="J3293" s="3">
        <f t="shared" si="312"/>
        <v>69.98</v>
      </c>
      <c r="K3293" s="191">
        <v>17</v>
      </c>
      <c r="L3293" s="3">
        <v>13</v>
      </c>
      <c r="M3293" s="191">
        <v>25</v>
      </c>
      <c r="N3293" s="191">
        <v>21.1</v>
      </c>
      <c r="O3293" s="191">
        <v>21.1</v>
      </c>
    </row>
    <row r="3294" spans="2:15" ht="17.25" x14ac:dyDescent="0.35">
      <c r="B3294" s="172">
        <f t="shared" si="308"/>
        <v>3286</v>
      </c>
      <c r="C3294" s="173">
        <v>5</v>
      </c>
      <c r="D3294" s="173">
        <v>17</v>
      </c>
      <c r="E3294" s="174">
        <v>22</v>
      </c>
      <c r="F3294" s="3">
        <f t="shared" si="307"/>
        <v>64.400000000000006</v>
      </c>
      <c r="G3294" s="3">
        <f t="shared" si="309"/>
        <v>53.6</v>
      </c>
      <c r="H3294" s="3">
        <f t="shared" si="310"/>
        <v>75.02</v>
      </c>
      <c r="I3294" s="3">
        <f t="shared" si="311"/>
        <v>64.94</v>
      </c>
      <c r="J3294" s="3">
        <f t="shared" si="312"/>
        <v>66.02</v>
      </c>
      <c r="K3294" s="191">
        <v>18</v>
      </c>
      <c r="L3294" s="3">
        <v>12</v>
      </c>
      <c r="M3294" s="191">
        <v>23.9</v>
      </c>
      <c r="N3294" s="191">
        <v>18.3</v>
      </c>
      <c r="O3294" s="191">
        <v>18.899999999999999</v>
      </c>
    </row>
    <row r="3295" spans="2:15" ht="17.25" x14ac:dyDescent="0.35">
      <c r="B3295" s="172">
        <f t="shared" si="308"/>
        <v>3287</v>
      </c>
      <c r="C3295" s="173">
        <v>5</v>
      </c>
      <c r="D3295" s="173">
        <v>17</v>
      </c>
      <c r="E3295" s="174">
        <v>23</v>
      </c>
      <c r="F3295" s="3">
        <f t="shared" si="307"/>
        <v>64.400000000000006</v>
      </c>
      <c r="G3295" s="3">
        <f t="shared" si="309"/>
        <v>53.6</v>
      </c>
      <c r="H3295" s="3">
        <f t="shared" si="310"/>
        <v>73.039999999999992</v>
      </c>
      <c r="I3295" s="3">
        <f t="shared" si="311"/>
        <v>59</v>
      </c>
      <c r="J3295" s="3">
        <f t="shared" si="312"/>
        <v>64.039999999999992</v>
      </c>
      <c r="K3295" s="191">
        <v>18</v>
      </c>
      <c r="L3295" s="3">
        <v>12</v>
      </c>
      <c r="M3295" s="191">
        <v>22.8</v>
      </c>
      <c r="N3295" s="191">
        <v>15</v>
      </c>
      <c r="O3295" s="191">
        <v>17.8</v>
      </c>
    </row>
    <row r="3296" spans="2:15" ht="17.25" x14ac:dyDescent="0.35">
      <c r="B3296" s="172">
        <f t="shared" si="308"/>
        <v>3288</v>
      </c>
      <c r="C3296" s="173">
        <v>5</v>
      </c>
      <c r="D3296" s="173">
        <v>17</v>
      </c>
      <c r="E3296" s="174">
        <v>24</v>
      </c>
      <c r="F3296" s="3">
        <f t="shared" si="307"/>
        <v>60.8</v>
      </c>
      <c r="G3296" s="3">
        <f t="shared" si="309"/>
        <v>50</v>
      </c>
      <c r="H3296" s="3">
        <f t="shared" si="310"/>
        <v>71.960000000000008</v>
      </c>
      <c r="I3296" s="3">
        <f t="shared" si="311"/>
        <v>55.040000000000006</v>
      </c>
      <c r="J3296" s="3">
        <f t="shared" si="312"/>
        <v>62.06</v>
      </c>
      <c r="K3296" s="191">
        <v>16</v>
      </c>
      <c r="L3296" s="3">
        <v>10</v>
      </c>
      <c r="M3296" s="191">
        <v>22.2</v>
      </c>
      <c r="N3296" s="191">
        <v>12.8</v>
      </c>
      <c r="O3296" s="191">
        <v>16.7</v>
      </c>
    </row>
    <row r="3297" spans="2:15" ht="17.25" x14ac:dyDescent="0.35">
      <c r="B3297" s="172">
        <f t="shared" si="308"/>
        <v>3289</v>
      </c>
      <c r="C3297" s="173">
        <v>5</v>
      </c>
      <c r="D3297" s="173">
        <v>18</v>
      </c>
      <c r="E3297" s="174">
        <v>1</v>
      </c>
      <c r="F3297" s="3">
        <f t="shared" si="307"/>
        <v>57.2</v>
      </c>
      <c r="G3297" s="3">
        <f t="shared" si="309"/>
        <v>48.2</v>
      </c>
      <c r="H3297" s="3">
        <f t="shared" si="310"/>
        <v>71.960000000000008</v>
      </c>
      <c r="I3297" s="3">
        <f t="shared" si="311"/>
        <v>55.040000000000006</v>
      </c>
      <c r="J3297" s="3">
        <f t="shared" si="312"/>
        <v>59</v>
      </c>
      <c r="K3297" s="191">
        <v>14</v>
      </c>
      <c r="L3297" s="3">
        <v>9</v>
      </c>
      <c r="M3297" s="191">
        <v>22.2</v>
      </c>
      <c r="N3297" s="191">
        <v>12.8</v>
      </c>
      <c r="O3297" s="191">
        <v>15</v>
      </c>
    </row>
    <row r="3298" spans="2:15" ht="17.25" x14ac:dyDescent="0.35">
      <c r="B3298" s="172">
        <f t="shared" si="308"/>
        <v>3290</v>
      </c>
      <c r="C3298" s="173">
        <v>5</v>
      </c>
      <c r="D3298" s="173">
        <v>18</v>
      </c>
      <c r="E3298" s="174">
        <v>2</v>
      </c>
      <c r="F3298" s="3">
        <f t="shared" si="307"/>
        <v>53.6</v>
      </c>
      <c r="G3298" s="3">
        <f t="shared" si="309"/>
        <v>48.2</v>
      </c>
      <c r="H3298" s="3">
        <f t="shared" si="310"/>
        <v>73.94</v>
      </c>
      <c r="I3298" s="3">
        <f t="shared" si="311"/>
        <v>53.06</v>
      </c>
      <c r="J3298" s="3">
        <f t="shared" si="312"/>
        <v>57.019999999999996</v>
      </c>
      <c r="K3298" s="191">
        <v>12</v>
      </c>
      <c r="L3298" s="3">
        <v>9</v>
      </c>
      <c r="M3298" s="191">
        <v>23.3</v>
      </c>
      <c r="N3298" s="191">
        <v>11.7</v>
      </c>
      <c r="O3298" s="191">
        <v>13.9</v>
      </c>
    </row>
    <row r="3299" spans="2:15" ht="17.25" x14ac:dyDescent="0.35">
      <c r="B3299" s="172">
        <f t="shared" si="308"/>
        <v>3291</v>
      </c>
      <c r="C3299" s="173">
        <v>5</v>
      </c>
      <c r="D3299" s="173">
        <v>18</v>
      </c>
      <c r="E3299" s="174">
        <v>3</v>
      </c>
      <c r="F3299" s="3">
        <f t="shared" si="307"/>
        <v>53.6</v>
      </c>
      <c r="G3299" s="3">
        <f t="shared" si="309"/>
        <v>46.4</v>
      </c>
      <c r="H3299" s="3">
        <f t="shared" si="310"/>
        <v>73.039999999999992</v>
      </c>
      <c r="I3299" s="3">
        <f t="shared" si="311"/>
        <v>48.92</v>
      </c>
      <c r="J3299" s="3">
        <f t="shared" si="312"/>
        <v>55.94</v>
      </c>
      <c r="K3299" s="191">
        <v>12</v>
      </c>
      <c r="L3299" s="3">
        <v>8</v>
      </c>
      <c r="M3299" s="191">
        <v>22.8</v>
      </c>
      <c r="N3299" s="191">
        <v>9.4</v>
      </c>
      <c r="O3299" s="191">
        <v>13.3</v>
      </c>
    </row>
    <row r="3300" spans="2:15" ht="17.25" x14ac:dyDescent="0.35">
      <c r="B3300" s="172">
        <f t="shared" si="308"/>
        <v>3292</v>
      </c>
      <c r="C3300" s="173">
        <v>5</v>
      </c>
      <c r="D3300" s="173">
        <v>18</v>
      </c>
      <c r="E3300" s="174">
        <v>4</v>
      </c>
      <c r="F3300" s="3">
        <f t="shared" si="307"/>
        <v>53.6</v>
      </c>
      <c r="G3300" s="3">
        <f t="shared" si="309"/>
        <v>44.6</v>
      </c>
      <c r="H3300" s="3">
        <f t="shared" si="310"/>
        <v>71.960000000000008</v>
      </c>
      <c r="I3300" s="3">
        <f t="shared" si="311"/>
        <v>44.06</v>
      </c>
      <c r="J3300" s="3">
        <f t="shared" si="312"/>
        <v>53.96</v>
      </c>
      <c r="K3300" s="191">
        <v>12</v>
      </c>
      <c r="L3300" s="3">
        <v>7</v>
      </c>
      <c r="M3300" s="191">
        <v>22.2</v>
      </c>
      <c r="N3300" s="191">
        <v>6.7</v>
      </c>
      <c r="O3300" s="191">
        <v>12.2</v>
      </c>
    </row>
    <row r="3301" spans="2:15" ht="17.25" x14ac:dyDescent="0.35">
      <c r="B3301" s="172">
        <f t="shared" si="308"/>
        <v>3293</v>
      </c>
      <c r="C3301" s="173">
        <v>5</v>
      </c>
      <c r="D3301" s="173">
        <v>18</v>
      </c>
      <c r="E3301" s="174">
        <v>5</v>
      </c>
      <c r="F3301" s="3">
        <f t="shared" si="307"/>
        <v>51.8</v>
      </c>
      <c r="G3301" s="3">
        <f t="shared" si="309"/>
        <v>44.6</v>
      </c>
      <c r="H3301" s="3">
        <f t="shared" si="310"/>
        <v>71.06</v>
      </c>
      <c r="I3301" s="3">
        <f t="shared" si="311"/>
        <v>46.94</v>
      </c>
      <c r="J3301" s="3">
        <f t="shared" si="312"/>
        <v>53.96</v>
      </c>
      <c r="K3301" s="191">
        <v>11</v>
      </c>
      <c r="L3301" s="3">
        <v>7</v>
      </c>
      <c r="M3301" s="191">
        <v>21.7</v>
      </c>
      <c r="N3301" s="191">
        <v>8.3000000000000007</v>
      </c>
      <c r="O3301" s="191">
        <v>12.2</v>
      </c>
    </row>
    <row r="3302" spans="2:15" ht="17.25" x14ac:dyDescent="0.35">
      <c r="B3302" s="172">
        <f t="shared" si="308"/>
        <v>3294</v>
      </c>
      <c r="C3302" s="173">
        <v>5</v>
      </c>
      <c r="D3302" s="173">
        <v>18</v>
      </c>
      <c r="E3302" s="174">
        <v>6</v>
      </c>
      <c r="F3302" s="3">
        <f t="shared" si="307"/>
        <v>59</v>
      </c>
      <c r="G3302" s="3">
        <f t="shared" si="309"/>
        <v>46.4</v>
      </c>
      <c r="H3302" s="3">
        <f t="shared" si="310"/>
        <v>71.960000000000008</v>
      </c>
      <c r="I3302" s="3">
        <f t="shared" si="311"/>
        <v>48.92</v>
      </c>
      <c r="J3302" s="3">
        <f t="shared" si="312"/>
        <v>53.96</v>
      </c>
      <c r="K3302" s="191">
        <v>15</v>
      </c>
      <c r="L3302" s="3">
        <v>8</v>
      </c>
      <c r="M3302" s="191">
        <v>22.2</v>
      </c>
      <c r="N3302" s="191">
        <v>9.4</v>
      </c>
      <c r="O3302" s="191">
        <v>12.2</v>
      </c>
    </row>
    <row r="3303" spans="2:15" ht="17.25" x14ac:dyDescent="0.35">
      <c r="B3303" s="172">
        <f t="shared" si="308"/>
        <v>3295</v>
      </c>
      <c r="C3303" s="173">
        <v>5</v>
      </c>
      <c r="D3303" s="173">
        <v>18</v>
      </c>
      <c r="E3303" s="174">
        <v>7</v>
      </c>
      <c r="F3303" s="3">
        <f t="shared" si="307"/>
        <v>64.400000000000006</v>
      </c>
      <c r="G3303" s="3">
        <f t="shared" si="309"/>
        <v>50</v>
      </c>
      <c r="H3303" s="3">
        <f t="shared" si="310"/>
        <v>73.94</v>
      </c>
      <c r="I3303" s="3">
        <f t="shared" si="311"/>
        <v>55.94</v>
      </c>
      <c r="J3303" s="3">
        <f t="shared" si="312"/>
        <v>57.019999999999996</v>
      </c>
      <c r="K3303" s="191">
        <v>18</v>
      </c>
      <c r="L3303" s="3">
        <v>10</v>
      </c>
      <c r="M3303" s="191">
        <v>23.3</v>
      </c>
      <c r="N3303" s="191">
        <v>13.3</v>
      </c>
      <c r="O3303" s="191">
        <v>13.9</v>
      </c>
    </row>
    <row r="3304" spans="2:15" ht="17.25" x14ac:dyDescent="0.35">
      <c r="B3304" s="172">
        <f t="shared" si="308"/>
        <v>3296</v>
      </c>
      <c r="C3304" s="173">
        <v>5</v>
      </c>
      <c r="D3304" s="173">
        <v>18</v>
      </c>
      <c r="E3304" s="174">
        <v>8</v>
      </c>
      <c r="F3304" s="3">
        <f t="shared" si="307"/>
        <v>66.2</v>
      </c>
      <c r="G3304" s="3">
        <f t="shared" si="309"/>
        <v>53.6</v>
      </c>
      <c r="H3304" s="3">
        <f t="shared" si="310"/>
        <v>77</v>
      </c>
      <c r="I3304" s="3">
        <f t="shared" si="311"/>
        <v>62.06</v>
      </c>
      <c r="J3304" s="3">
        <f t="shared" si="312"/>
        <v>59</v>
      </c>
      <c r="K3304" s="191">
        <v>19</v>
      </c>
      <c r="L3304" s="3">
        <v>12</v>
      </c>
      <c r="M3304" s="191">
        <v>25</v>
      </c>
      <c r="N3304" s="191">
        <v>16.7</v>
      </c>
      <c r="O3304" s="191">
        <v>15</v>
      </c>
    </row>
    <row r="3305" spans="2:15" ht="17.25" x14ac:dyDescent="0.35">
      <c r="B3305" s="172">
        <f t="shared" si="308"/>
        <v>3297</v>
      </c>
      <c r="C3305" s="173">
        <v>5</v>
      </c>
      <c r="D3305" s="173">
        <v>18</v>
      </c>
      <c r="E3305" s="174">
        <v>9</v>
      </c>
      <c r="F3305" s="3">
        <f t="shared" si="307"/>
        <v>68</v>
      </c>
      <c r="G3305" s="3">
        <f t="shared" si="309"/>
        <v>55.400000000000006</v>
      </c>
      <c r="H3305" s="3">
        <f t="shared" si="310"/>
        <v>80.960000000000008</v>
      </c>
      <c r="I3305" s="3">
        <f t="shared" si="311"/>
        <v>69.080000000000013</v>
      </c>
      <c r="J3305" s="3">
        <f t="shared" si="312"/>
        <v>64.039999999999992</v>
      </c>
      <c r="K3305" s="191">
        <v>20</v>
      </c>
      <c r="L3305" s="3">
        <v>13</v>
      </c>
      <c r="M3305" s="191">
        <v>27.2</v>
      </c>
      <c r="N3305" s="191">
        <v>20.6</v>
      </c>
      <c r="O3305" s="191">
        <v>17.8</v>
      </c>
    </row>
    <row r="3306" spans="2:15" ht="17.25" x14ac:dyDescent="0.35">
      <c r="B3306" s="172">
        <f t="shared" si="308"/>
        <v>3298</v>
      </c>
      <c r="C3306" s="173">
        <v>5</v>
      </c>
      <c r="D3306" s="173">
        <v>18</v>
      </c>
      <c r="E3306" s="174">
        <v>10</v>
      </c>
      <c r="F3306" s="3">
        <f t="shared" si="307"/>
        <v>71.599999999999994</v>
      </c>
      <c r="G3306" s="3">
        <f t="shared" si="309"/>
        <v>59</v>
      </c>
      <c r="H3306" s="3">
        <f t="shared" si="310"/>
        <v>84.02</v>
      </c>
      <c r="I3306" s="3">
        <f t="shared" si="311"/>
        <v>73.039999999999992</v>
      </c>
      <c r="J3306" s="3">
        <f t="shared" si="312"/>
        <v>66.92</v>
      </c>
      <c r="K3306" s="191">
        <v>22</v>
      </c>
      <c r="L3306" s="3">
        <v>15</v>
      </c>
      <c r="M3306" s="191">
        <v>28.9</v>
      </c>
      <c r="N3306" s="191">
        <v>22.8</v>
      </c>
      <c r="O3306" s="191">
        <v>19.399999999999999</v>
      </c>
    </row>
    <row r="3307" spans="2:15" ht="17.25" x14ac:dyDescent="0.35">
      <c r="B3307" s="172">
        <f t="shared" si="308"/>
        <v>3299</v>
      </c>
      <c r="C3307" s="173">
        <v>5</v>
      </c>
      <c r="D3307" s="173">
        <v>18</v>
      </c>
      <c r="E3307" s="174">
        <v>11</v>
      </c>
      <c r="F3307" s="3">
        <f t="shared" si="307"/>
        <v>71.599999999999994</v>
      </c>
      <c r="G3307" s="3">
        <f t="shared" si="309"/>
        <v>64.400000000000006</v>
      </c>
      <c r="H3307" s="3">
        <f t="shared" si="310"/>
        <v>87.080000000000013</v>
      </c>
      <c r="I3307" s="3">
        <f t="shared" si="311"/>
        <v>77</v>
      </c>
      <c r="J3307" s="3">
        <f t="shared" si="312"/>
        <v>69.080000000000013</v>
      </c>
      <c r="K3307" s="191">
        <v>22</v>
      </c>
      <c r="L3307" s="3">
        <v>18</v>
      </c>
      <c r="M3307" s="191">
        <v>30.6</v>
      </c>
      <c r="N3307" s="191">
        <v>25</v>
      </c>
      <c r="O3307" s="191">
        <v>20.6</v>
      </c>
    </row>
    <row r="3308" spans="2:15" ht="17.25" x14ac:dyDescent="0.35">
      <c r="B3308" s="172">
        <f t="shared" si="308"/>
        <v>3300</v>
      </c>
      <c r="C3308" s="173">
        <v>5</v>
      </c>
      <c r="D3308" s="173">
        <v>18</v>
      </c>
      <c r="E3308" s="174">
        <v>12</v>
      </c>
      <c r="F3308" s="3">
        <f t="shared" si="307"/>
        <v>71.599999999999994</v>
      </c>
      <c r="G3308" s="3">
        <f t="shared" si="309"/>
        <v>69.800000000000011</v>
      </c>
      <c r="H3308" s="3">
        <f t="shared" si="310"/>
        <v>87.080000000000013</v>
      </c>
      <c r="I3308" s="3">
        <f t="shared" si="311"/>
        <v>78.98</v>
      </c>
      <c r="J3308" s="3">
        <f t="shared" si="312"/>
        <v>75.02</v>
      </c>
      <c r="K3308" s="191">
        <v>22</v>
      </c>
      <c r="L3308" s="3">
        <v>21</v>
      </c>
      <c r="M3308" s="191">
        <v>30.6</v>
      </c>
      <c r="N3308" s="191">
        <v>26.1</v>
      </c>
      <c r="O3308" s="191">
        <v>23.9</v>
      </c>
    </row>
    <row r="3309" spans="2:15" ht="17.25" x14ac:dyDescent="0.35">
      <c r="B3309" s="172">
        <f t="shared" si="308"/>
        <v>3301</v>
      </c>
      <c r="C3309" s="173">
        <v>5</v>
      </c>
      <c r="D3309" s="173">
        <v>18</v>
      </c>
      <c r="E3309" s="174">
        <v>13</v>
      </c>
      <c r="F3309" s="3">
        <f t="shared" si="307"/>
        <v>75.2</v>
      </c>
      <c r="G3309" s="3">
        <f t="shared" si="309"/>
        <v>69.800000000000011</v>
      </c>
      <c r="H3309" s="3">
        <f t="shared" si="310"/>
        <v>87.98</v>
      </c>
      <c r="I3309" s="3">
        <f t="shared" si="311"/>
        <v>80.960000000000008</v>
      </c>
      <c r="J3309" s="3">
        <f t="shared" si="312"/>
        <v>77</v>
      </c>
      <c r="K3309" s="191">
        <v>24</v>
      </c>
      <c r="L3309" s="3">
        <v>21</v>
      </c>
      <c r="M3309" s="191">
        <v>31.1</v>
      </c>
      <c r="N3309" s="191">
        <v>27.2</v>
      </c>
      <c r="O3309" s="191">
        <v>25</v>
      </c>
    </row>
    <row r="3310" spans="2:15" ht="17.25" x14ac:dyDescent="0.35">
      <c r="B3310" s="172">
        <f t="shared" si="308"/>
        <v>3302</v>
      </c>
      <c r="C3310" s="173">
        <v>5</v>
      </c>
      <c r="D3310" s="173">
        <v>18</v>
      </c>
      <c r="E3310" s="174">
        <v>14</v>
      </c>
      <c r="F3310" s="3">
        <f t="shared" si="307"/>
        <v>75.2</v>
      </c>
      <c r="G3310" s="3">
        <f t="shared" si="309"/>
        <v>71.599999999999994</v>
      </c>
      <c r="H3310" s="3">
        <f t="shared" si="310"/>
        <v>87.98</v>
      </c>
      <c r="I3310" s="3">
        <f t="shared" si="311"/>
        <v>82.039999999999992</v>
      </c>
      <c r="J3310" s="3">
        <f t="shared" si="312"/>
        <v>78.080000000000013</v>
      </c>
      <c r="K3310" s="191">
        <v>24</v>
      </c>
      <c r="L3310" s="3">
        <v>22</v>
      </c>
      <c r="M3310" s="191">
        <v>31.1</v>
      </c>
      <c r="N3310" s="191">
        <v>27.8</v>
      </c>
      <c r="O3310" s="191">
        <v>25.6</v>
      </c>
    </row>
    <row r="3311" spans="2:15" ht="17.25" x14ac:dyDescent="0.35">
      <c r="B3311" s="172">
        <f t="shared" si="308"/>
        <v>3303</v>
      </c>
      <c r="C3311" s="173">
        <v>5</v>
      </c>
      <c r="D3311" s="173">
        <v>18</v>
      </c>
      <c r="E3311" s="174">
        <v>15</v>
      </c>
      <c r="F3311" s="3">
        <f t="shared" si="307"/>
        <v>73.400000000000006</v>
      </c>
      <c r="G3311" s="3">
        <f t="shared" si="309"/>
        <v>71.599999999999994</v>
      </c>
      <c r="H3311" s="3">
        <f t="shared" si="310"/>
        <v>89.06</v>
      </c>
      <c r="I3311" s="3">
        <f t="shared" si="311"/>
        <v>82.94</v>
      </c>
      <c r="J3311" s="3">
        <f t="shared" si="312"/>
        <v>80.06</v>
      </c>
      <c r="K3311" s="191">
        <v>23</v>
      </c>
      <c r="L3311" s="3">
        <v>22</v>
      </c>
      <c r="M3311" s="191">
        <v>31.7</v>
      </c>
      <c r="N3311" s="191">
        <v>28.3</v>
      </c>
      <c r="O3311" s="191">
        <v>26.7</v>
      </c>
    </row>
    <row r="3312" spans="2:15" ht="17.25" x14ac:dyDescent="0.35">
      <c r="B3312" s="172">
        <f t="shared" si="308"/>
        <v>3304</v>
      </c>
      <c r="C3312" s="173">
        <v>5</v>
      </c>
      <c r="D3312" s="173">
        <v>18</v>
      </c>
      <c r="E3312" s="174">
        <v>16</v>
      </c>
      <c r="F3312" s="3">
        <f t="shared" si="307"/>
        <v>66.2</v>
      </c>
      <c r="G3312" s="3">
        <f t="shared" si="309"/>
        <v>75.2</v>
      </c>
      <c r="H3312" s="3">
        <f t="shared" si="310"/>
        <v>89.960000000000008</v>
      </c>
      <c r="I3312" s="3">
        <f t="shared" si="311"/>
        <v>82.94</v>
      </c>
      <c r="J3312" s="3">
        <f t="shared" si="312"/>
        <v>78.98</v>
      </c>
      <c r="K3312" s="191">
        <v>19</v>
      </c>
      <c r="L3312" s="3">
        <v>24</v>
      </c>
      <c r="M3312" s="191">
        <v>32.200000000000003</v>
      </c>
      <c r="N3312" s="191">
        <v>28.3</v>
      </c>
      <c r="O3312" s="191">
        <v>26.1</v>
      </c>
    </row>
    <row r="3313" spans="2:15" ht="17.25" x14ac:dyDescent="0.35">
      <c r="B3313" s="172">
        <f t="shared" si="308"/>
        <v>3305</v>
      </c>
      <c r="C3313" s="173">
        <v>5</v>
      </c>
      <c r="D3313" s="173">
        <v>18</v>
      </c>
      <c r="E3313" s="174">
        <v>17</v>
      </c>
      <c r="F3313" s="3">
        <f t="shared" si="307"/>
        <v>60.8</v>
      </c>
      <c r="G3313" s="3">
        <f t="shared" si="309"/>
        <v>75.2</v>
      </c>
      <c r="H3313" s="3">
        <f t="shared" si="310"/>
        <v>89.06</v>
      </c>
      <c r="I3313" s="3">
        <f t="shared" si="311"/>
        <v>82.039999999999992</v>
      </c>
      <c r="J3313" s="3">
        <f t="shared" si="312"/>
        <v>80.06</v>
      </c>
      <c r="K3313" s="191">
        <v>16</v>
      </c>
      <c r="L3313" s="3">
        <v>24</v>
      </c>
      <c r="M3313" s="191">
        <v>31.7</v>
      </c>
      <c r="N3313" s="191">
        <v>27.8</v>
      </c>
      <c r="O3313" s="191">
        <v>26.7</v>
      </c>
    </row>
    <row r="3314" spans="2:15" ht="17.25" x14ac:dyDescent="0.35">
      <c r="B3314" s="172">
        <f t="shared" si="308"/>
        <v>3306</v>
      </c>
      <c r="C3314" s="173">
        <v>5</v>
      </c>
      <c r="D3314" s="173">
        <v>18</v>
      </c>
      <c r="E3314" s="174">
        <v>18</v>
      </c>
      <c r="F3314" s="3">
        <f t="shared" si="307"/>
        <v>50</v>
      </c>
      <c r="G3314" s="3">
        <f t="shared" si="309"/>
        <v>73.400000000000006</v>
      </c>
      <c r="H3314" s="3">
        <f t="shared" si="310"/>
        <v>86</v>
      </c>
      <c r="I3314" s="3">
        <f t="shared" si="311"/>
        <v>78.080000000000013</v>
      </c>
      <c r="J3314" s="3">
        <f t="shared" si="312"/>
        <v>80.960000000000008</v>
      </c>
      <c r="K3314" s="191">
        <v>10</v>
      </c>
      <c r="L3314" s="3">
        <v>23</v>
      </c>
      <c r="M3314" s="191">
        <v>30</v>
      </c>
      <c r="N3314" s="191">
        <v>25.6</v>
      </c>
      <c r="O3314" s="191">
        <v>27.2</v>
      </c>
    </row>
    <row r="3315" spans="2:15" ht="17.25" x14ac:dyDescent="0.35">
      <c r="B3315" s="172">
        <f t="shared" si="308"/>
        <v>3307</v>
      </c>
      <c r="C3315" s="173">
        <v>5</v>
      </c>
      <c r="D3315" s="173">
        <v>18</v>
      </c>
      <c r="E3315" s="174">
        <v>19</v>
      </c>
      <c r="F3315" s="3">
        <f t="shared" si="307"/>
        <v>48.2</v>
      </c>
      <c r="G3315" s="3">
        <f t="shared" si="309"/>
        <v>69.800000000000011</v>
      </c>
      <c r="H3315" s="3">
        <f t="shared" si="310"/>
        <v>82.94</v>
      </c>
      <c r="I3315" s="3">
        <f t="shared" si="311"/>
        <v>75.02</v>
      </c>
      <c r="J3315" s="3">
        <f t="shared" si="312"/>
        <v>78.080000000000013</v>
      </c>
      <c r="K3315" s="191">
        <v>9</v>
      </c>
      <c r="L3315" s="3">
        <v>21</v>
      </c>
      <c r="M3315" s="191">
        <v>28.3</v>
      </c>
      <c r="N3315" s="191">
        <v>23.9</v>
      </c>
      <c r="O3315" s="191">
        <v>25.6</v>
      </c>
    </row>
    <row r="3316" spans="2:15" ht="17.25" x14ac:dyDescent="0.35">
      <c r="B3316" s="172">
        <f t="shared" si="308"/>
        <v>3308</v>
      </c>
      <c r="C3316" s="173">
        <v>5</v>
      </c>
      <c r="D3316" s="173">
        <v>18</v>
      </c>
      <c r="E3316" s="174">
        <v>20</v>
      </c>
      <c r="F3316" s="3">
        <f t="shared" si="307"/>
        <v>46.4</v>
      </c>
      <c r="G3316" s="3">
        <f t="shared" si="309"/>
        <v>64.400000000000006</v>
      </c>
      <c r="H3316" s="3">
        <f t="shared" si="310"/>
        <v>80.960000000000008</v>
      </c>
      <c r="I3316" s="3">
        <f t="shared" si="311"/>
        <v>71.06</v>
      </c>
      <c r="J3316" s="3">
        <f t="shared" si="312"/>
        <v>73.039999999999992</v>
      </c>
      <c r="K3316" s="191">
        <v>8</v>
      </c>
      <c r="L3316" s="3">
        <v>18</v>
      </c>
      <c r="M3316" s="191">
        <v>27.2</v>
      </c>
      <c r="N3316" s="191">
        <v>21.7</v>
      </c>
      <c r="O3316" s="191">
        <v>22.8</v>
      </c>
    </row>
    <row r="3317" spans="2:15" ht="17.25" x14ac:dyDescent="0.35">
      <c r="B3317" s="172">
        <f t="shared" si="308"/>
        <v>3309</v>
      </c>
      <c r="C3317" s="173">
        <v>5</v>
      </c>
      <c r="D3317" s="173">
        <v>18</v>
      </c>
      <c r="E3317" s="174">
        <v>21</v>
      </c>
      <c r="F3317" s="3">
        <f t="shared" si="307"/>
        <v>44.6</v>
      </c>
      <c r="G3317" s="3">
        <f t="shared" si="309"/>
        <v>62.6</v>
      </c>
      <c r="H3317" s="3">
        <f t="shared" si="310"/>
        <v>77</v>
      </c>
      <c r="I3317" s="3">
        <f t="shared" si="311"/>
        <v>68</v>
      </c>
      <c r="J3317" s="3">
        <f t="shared" si="312"/>
        <v>66.92</v>
      </c>
      <c r="K3317" s="191">
        <v>7</v>
      </c>
      <c r="L3317" s="3">
        <v>17</v>
      </c>
      <c r="M3317" s="191">
        <v>25</v>
      </c>
      <c r="N3317" s="191">
        <v>20</v>
      </c>
      <c r="O3317" s="191">
        <v>19.399999999999999</v>
      </c>
    </row>
    <row r="3318" spans="2:15" ht="17.25" x14ac:dyDescent="0.35">
      <c r="B3318" s="172">
        <f t="shared" si="308"/>
        <v>3310</v>
      </c>
      <c r="C3318" s="173">
        <v>5</v>
      </c>
      <c r="D3318" s="173">
        <v>18</v>
      </c>
      <c r="E3318" s="174">
        <v>22</v>
      </c>
      <c r="F3318" s="3">
        <f t="shared" si="307"/>
        <v>42.8</v>
      </c>
      <c r="G3318" s="3">
        <f t="shared" si="309"/>
        <v>60.8</v>
      </c>
      <c r="H3318" s="3">
        <f t="shared" si="310"/>
        <v>75.92</v>
      </c>
      <c r="I3318" s="3">
        <f t="shared" si="311"/>
        <v>66.92</v>
      </c>
      <c r="J3318" s="3">
        <f t="shared" si="312"/>
        <v>66.92</v>
      </c>
      <c r="K3318" s="191">
        <v>6</v>
      </c>
      <c r="L3318" s="3">
        <v>16</v>
      </c>
      <c r="M3318" s="191">
        <v>24.4</v>
      </c>
      <c r="N3318" s="191">
        <v>19.399999999999999</v>
      </c>
      <c r="O3318" s="191">
        <v>19.399999999999999</v>
      </c>
    </row>
    <row r="3319" spans="2:15" ht="17.25" x14ac:dyDescent="0.35">
      <c r="B3319" s="172">
        <f t="shared" si="308"/>
        <v>3311</v>
      </c>
      <c r="C3319" s="173">
        <v>5</v>
      </c>
      <c r="D3319" s="173">
        <v>18</v>
      </c>
      <c r="E3319" s="174">
        <v>23</v>
      </c>
      <c r="F3319" s="3">
        <f t="shared" si="307"/>
        <v>42.8</v>
      </c>
      <c r="G3319" s="3">
        <f t="shared" si="309"/>
        <v>57.2</v>
      </c>
      <c r="H3319" s="3">
        <f t="shared" si="310"/>
        <v>73.94</v>
      </c>
      <c r="I3319" s="3">
        <f t="shared" si="311"/>
        <v>60.980000000000004</v>
      </c>
      <c r="J3319" s="3">
        <f t="shared" si="312"/>
        <v>66.92</v>
      </c>
      <c r="K3319" s="191">
        <v>6</v>
      </c>
      <c r="L3319" s="3">
        <v>14</v>
      </c>
      <c r="M3319" s="191">
        <v>23.3</v>
      </c>
      <c r="N3319" s="191">
        <v>16.100000000000001</v>
      </c>
      <c r="O3319" s="191">
        <v>19.399999999999999</v>
      </c>
    </row>
    <row r="3320" spans="2:15" ht="17.25" x14ac:dyDescent="0.35">
      <c r="B3320" s="172">
        <f t="shared" si="308"/>
        <v>3312</v>
      </c>
      <c r="C3320" s="173">
        <v>5</v>
      </c>
      <c r="D3320" s="173">
        <v>18</v>
      </c>
      <c r="E3320" s="174">
        <v>24</v>
      </c>
      <c r="F3320" s="3">
        <f t="shared" si="307"/>
        <v>41</v>
      </c>
      <c r="G3320" s="3">
        <f t="shared" si="309"/>
        <v>55.400000000000006</v>
      </c>
      <c r="H3320" s="3">
        <f t="shared" si="310"/>
        <v>69.98</v>
      </c>
      <c r="I3320" s="3">
        <f t="shared" si="311"/>
        <v>55.040000000000006</v>
      </c>
      <c r="J3320" s="3">
        <f t="shared" si="312"/>
        <v>68</v>
      </c>
      <c r="K3320" s="191">
        <v>5</v>
      </c>
      <c r="L3320" s="3">
        <v>13</v>
      </c>
      <c r="M3320" s="191">
        <v>21.1</v>
      </c>
      <c r="N3320" s="191">
        <v>12.8</v>
      </c>
      <c r="O3320" s="191">
        <v>20</v>
      </c>
    </row>
    <row r="3321" spans="2:15" ht="17.25" x14ac:dyDescent="0.35">
      <c r="B3321" s="172">
        <f t="shared" si="308"/>
        <v>3313</v>
      </c>
      <c r="C3321" s="173">
        <v>5</v>
      </c>
      <c r="D3321" s="173">
        <v>19</v>
      </c>
      <c r="E3321" s="174">
        <v>1</v>
      </c>
      <c r="F3321" s="3">
        <f t="shared" si="307"/>
        <v>41</v>
      </c>
      <c r="G3321" s="3">
        <f t="shared" si="309"/>
        <v>53.6</v>
      </c>
      <c r="H3321" s="3">
        <f t="shared" si="310"/>
        <v>69.98</v>
      </c>
      <c r="I3321" s="3">
        <f t="shared" si="311"/>
        <v>51.980000000000004</v>
      </c>
      <c r="J3321" s="3">
        <f t="shared" si="312"/>
        <v>66.02</v>
      </c>
      <c r="K3321" s="191">
        <v>5</v>
      </c>
      <c r="L3321" s="3">
        <v>12</v>
      </c>
      <c r="M3321" s="191">
        <v>21.1</v>
      </c>
      <c r="N3321" s="191">
        <v>11.1</v>
      </c>
      <c r="O3321" s="191">
        <v>18.899999999999999</v>
      </c>
    </row>
    <row r="3322" spans="2:15" ht="17.25" x14ac:dyDescent="0.35">
      <c r="B3322" s="172">
        <f t="shared" si="308"/>
        <v>3314</v>
      </c>
      <c r="C3322" s="173">
        <v>5</v>
      </c>
      <c r="D3322" s="173">
        <v>19</v>
      </c>
      <c r="E3322" s="174">
        <v>2</v>
      </c>
      <c r="F3322" s="3">
        <f t="shared" si="307"/>
        <v>39.200000000000003</v>
      </c>
      <c r="G3322" s="3">
        <f t="shared" si="309"/>
        <v>51.8</v>
      </c>
      <c r="H3322" s="3">
        <f t="shared" si="310"/>
        <v>66.92</v>
      </c>
      <c r="I3322" s="3">
        <f t="shared" si="311"/>
        <v>50</v>
      </c>
      <c r="J3322" s="3">
        <f t="shared" si="312"/>
        <v>64.039999999999992</v>
      </c>
      <c r="K3322" s="191">
        <v>4</v>
      </c>
      <c r="L3322" s="3">
        <v>11</v>
      </c>
      <c r="M3322" s="191">
        <v>19.399999999999999</v>
      </c>
      <c r="N3322" s="191">
        <v>10</v>
      </c>
      <c r="O3322" s="191">
        <v>17.8</v>
      </c>
    </row>
    <row r="3323" spans="2:15" ht="17.25" x14ac:dyDescent="0.35">
      <c r="B3323" s="172">
        <f t="shared" si="308"/>
        <v>3315</v>
      </c>
      <c r="C3323" s="173">
        <v>5</v>
      </c>
      <c r="D3323" s="173">
        <v>19</v>
      </c>
      <c r="E3323" s="174">
        <v>3</v>
      </c>
      <c r="F3323" s="3">
        <f t="shared" si="307"/>
        <v>41</v>
      </c>
      <c r="G3323" s="3">
        <f t="shared" si="309"/>
        <v>48.2</v>
      </c>
      <c r="H3323" s="3">
        <f t="shared" si="310"/>
        <v>66.02</v>
      </c>
      <c r="I3323" s="3">
        <f t="shared" si="311"/>
        <v>46.94</v>
      </c>
      <c r="J3323" s="3">
        <f t="shared" si="312"/>
        <v>64.039999999999992</v>
      </c>
      <c r="K3323" s="191">
        <v>5</v>
      </c>
      <c r="L3323" s="3">
        <v>9</v>
      </c>
      <c r="M3323" s="191">
        <v>18.899999999999999</v>
      </c>
      <c r="N3323" s="191">
        <v>8.3000000000000007</v>
      </c>
      <c r="O3323" s="191">
        <v>17.8</v>
      </c>
    </row>
    <row r="3324" spans="2:15" ht="17.25" x14ac:dyDescent="0.35">
      <c r="B3324" s="172">
        <f t="shared" si="308"/>
        <v>3316</v>
      </c>
      <c r="C3324" s="173">
        <v>5</v>
      </c>
      <c r="D3324" s="173">
        <v>19</v>
      </c>
      <c r="E3324" s="174">
        <v>4</v>
      </c>
      <c r="F3324" s="3">
        <f t="shared" si="307"/>
        <v>41</v>
      </c>
      <c r="G3324" s="3">
        <f t="shared" si="309"/>
        <v>44.6</v>
      </c>
      <c r="H3324" s="3">
        <f t="shared" si="310"/>
        <v>66.02</v>
      </c>
      <c r="I3324" s="3">
        <f t="shared" si="311"/>
        <v>46.04</v>
      </c>
      <c r="J3324" s="3">
        <f t="shared" si="312"/>
        <v>62.06</v>
      </c>
      <c r="K3324" s="191">
        <v>5</v>
      </c>
      <c r="L3324" s="3">
        <v>7</v>
      </c>
      <c r="M3324" s="191">
        <v>18.899999999999999</v>
      </c>
      <c r="N3324" s="191">
        <v>7.8</v>
      </c>
      <c r="O3324" s="191">
        <v>16.7</v>
      </c>
    </row>
    <row r="3325" spans="2:15" ht="17.25" x14ac:dyDescent="0.35">
      <c r="B3325" s="172">
        <f t="shared" si="308"/>
        <v>3317</v>
      </c>
      <c r="C3325" s="173">
        <v>5</v>
      </c>
      <c r="D3325" s="173">
        <v>19</v>
      </c>
      <c r="E3325" s="174">
        <v>5</v>
      </c>
      <c r="F3325" s="3">
        <f t="shared" si="307"/>
        <v>41</v>
      </c>
      <c r="G3325" s="3">
        <f t="shared" si="309"/>
        <v>42.8</v>
      </c>
      <c r="H3325" s="3">
        <f t="shared" si="310"/>
        <v>64.94</v>
      </c>
      <c r="I3325" s="3">
        <f t="shared" si="311"/>
        <v>44.96</v>
      </c>
      <c r="J3325" s="3">
        <f t="shared" si="312"/>
        <v>62.06</v>
      </c>
      <c r="K3325" s="191">
        <v>5</v>
      </c>
      <c r="L3325" s="3">
        <v>6</v>
      </c>
      <c r="M3325" s="191">
        <v>18.3</v>
      </c>
      <c r="N3325" s="191">
        <v>7.2</v>
      </c>
      <c r="O3325" s="191">
        <v>16.7</v>
      </c>
    </row>
    <row r="3326" spans="2:15" ht="17.25" x14ac:dyDescent="0.35">
      <c r="B3326" s="172">
        <f t="shared" si="308"/>
        <v>3318</v>
      </c>
      <c r="C3326" s="173">
        <v>5</v>
      </c>
      <c r="D3326" s="173">
        <v>19</v>
      </c>
      <c r="E3326" s="174">
        <v>6</v>
      </c>
      <c r="F3326" s="3">
        <f t="shared" si="307"/>
        <v>42.8</v>
      </c>
      <c r="G3326" s="3">
        <f t="shared" si="309"/>
        <v>44.6</v>
      </c>
      <c r="H3326" s="3">
        <f t="shared" si="310"/>
        <v>68</v>
      </c>
      <c r="I3326" s="3">
        <f t="shared" si="311"/>
        <v>44.96</v>
      </c>
      <c r="J3326" s="3">
        <f t="shared" si="312"/>
        <v>62.96</v>
      </c>
      <c r="K3326" s="191">
        <v>6</v>
      </c>
      <c r="L3326" s="3">
        <v>7</v>
      </c>
      <c r="M3326" s="191">
        <v>20</v>
      </c>
      <c r="N3326" s="191">
        <v>7.2</v>
      </c>
      <c r="O3326" s="191">
        <v>17.2</v>
      </c>
    </row>
    <row r="3327" spans="2:15" ht="17.25" x14ac:dyDescent="0.35">
      <c r="B3327" s="172">
        <f t="shared" si="308"/>
        <v>3319</v>
      </c>
      <c r="C3327" s="173">
        <v>5</v>
      </c>
      <c r="D3327" s="173">
        <v>19</v>
      </c>
      <c r="E3327" s="174">
        <v>7</v>
      </c>
      <c r="F3327" s="3">
        <f t="shared" si="307"/>
        <v>42.8</v>
      </c>
      <c r="G3327" s="3">
        <f t="shared" si="309"/>
        <v>46.4</v>
      </c>
      <c r="H3327" s="3">
        <f t="shared" si="310"/>
        <v>73.039999999999992</v>
      </c>
      <c r="I3327" s="3">
        <f t="shared" si="311"/>
        <v>55.040000000000006</v>
      </c>
      <c r="J3327" s="3">
        <f t="shared" si="312"/>
        <v>66.92</v>
      </c>
      <c r="K3327" s="191">
        <v>6</v>
      </c>
      <c r="L3327" s="3">
        <v>8</v>
      </c>
      <c r="M3327" s="191">
        <v>22.8</v>
      </c>
      <c r="N3327" s="191">
        <v>12.8</v>
      </c>
      <c r="O3327" s="191">
        <v>19.399999999999999</v>
      </c>
    </row>
    <row r="3328" spans="2:15" ht="17.25" x14ac:dyDescent="0.35">
      <c r="B3328" s="172">
        <f t="shared" si="308"/>
        <v>3320</v>
      </c>
      <c r="C3328" s="173">
        <v>5</v>
      </c>
      <c r="D3328" s="173">
        <v>19</v>
      </c>
      <c r="E3328" s="174">
        <v>8</v>
      </c>
      <c r="F3328" s="3">
        <f t="shared" si="307"/>
        <v>46.4</v>
      </c>
      <c r="G3328" s="3">
        <f t="shared" si="309"/>
        <v>50</v>
      </c>
      <c r="H3328" s="3">
        <f t="shared" si="310"/>
        <v>75.92</v>
      </c>
      <c r="I3328" s="3">
        <f t="shared" si="311"/>
        <v>62.96</v>
      </c>
      <c r="J3328" s="3">
        <f t="shared" si="312"/>
        <v>69.080000000000013</v>
      </c>
      <c r="K3328" s="191">
        <v>8</v>
      </c>
      <c r="L3328" s="3">
        <v>10</v>
      </c>
      <c r="M3328" s="191">
        <v>24.4</v>
      </c>
      <c r="N3328" s="191">
        <v>17.2</v>
      </c>
      <c r="O3328" s="191">
        <v>20.6</v>
      </c>
    </row>
    <row r="3329" spans="2:15" ht="17.25" x14ac:dyDescent="0.35">
      <c r="B3329" s="172">
        <f t="shared" si="308"/>
        <v>3321</v>
      </c>
      <c r="C3329" s="173">
        <v>5</v>
      </c>
      <c r="D3329" s="173">
        <v>19</v>
      </c>
      <c r="E3329" s="174">
        <v>9</v>
      </c>
      <c r="F3329" s="3">
        <f t="shared" si="307"/>
        <v>46.4</v>
      </c>
      <c r="G3329" s="3">
        <f t="shared" si="309"/>
        <v>55.400000000000006</v>
      </c>
      <c r="H3329" s="3">
        <f t="shared" si="310"/>
        <v>77</v>
      </c>
      <c r="I3329" s="3">
        <f t="shared" si="311"/>
        <v>71.06</v>
      </c>
      <c r="J3329" s="3">
        <f t="shared" si="312"/>
        <v>71.960000000000008</v>
      </c>
      <c r="K3329" s="191">
        <v>8</v>
      </c>
      <c r="L3329" s="3">
        <v>13</v>
      </c>
      <c r="M3329" s="191">
        <v>25</v>
      </c>
      <c r="N3329" s="191">
        <v>21.7</v>
      </c>
      <c r="O3329" s="191">
        <v>22.2</v>
      </c>
    </row>
    <row r="3330" spans="2:15" ht="17.25" x14ac:dyDescent="0.35">
      <c r="B3330" s="172">
        <f t="shared" si="308"/>
        <v>3322</v>
      </c>
      <c r="C3330" s="173">
        <v>5</v>
      </c>
      <c r="D3330" s="173">
        <v>19</v>
      </c>
      <c r="E3330" s="174">
        <v>10</v>
      </c>
      <c r="F3330" s="3">
        <f t="shared" si="307"/>
        <v>51.8</v>
      </c>
      <c r="G3330" s="3">
        <f t="shared" si="309"/>
        <v>57.2</v>
      </c>
      <c r="H3330" s="3">
        <f t="shared" si="310"/>
        <v>78.080000000000013</v>
      </c>
      <c r="I3330" s="3">
        <f t="shared" si="311"/>
        <v>78.080000000000013</v>
      </c>
      <c r="J3330" s="3">
        <f t="shared" si="312"/>
        <v>75.92</v>
      </c>
      <c r="K3330" s="191">
        <v>11</v>
      </c>
      <c r="L3330" s="3">
        <v>14</v>
      </c>
      <c r="M3330" s="191">
        <v>25.6</v>
      </c>
      <c r="N3330" s="191">
        <v>25.6</v>
      </c>
      <c r="O3330" s="191">
        <v>24.4</v>
      </c>
    </row>
    <row r="3331" spans="2:15" ht="17.25" x14ac:dyDescent="0.35">
      <c r="B3331" s="172">
        <f t="shared" si="308"/>
        <v>3323</v>
      </c>
      <c r="C3331" s="173">
        <v>5</v>
      </c>
      <c r="D3331" s="173">
        <v>19</v>
      </c>
      <c r="E3331" s="174">
        <v>11</v>
      </c>
      <c r="F3331" s="3">
        <f t="shared" si="307"/>
        <v>55.400000000000006</v>
      </c>
      <c r="G3331" s="3">
        <f t="shared" si="309"/>
        <v>60.8</v>
      </c>
      <c r="H3331" s="3">
        <f t="shared" si="310"/>
        <v>80.960000000000008</v>
      </c>
      <c r="I3331" s="3">
        <f t="shared" si="311"/>
        <v>78.98</v>
      </c>
      <c r="J3331" s="3">
        <f t="shared" si="312"/>
        <v>78.080000000000013</v>
      </c>
      <c r="K3331" s="191">
        <v>13</v>
      </c>
      <c r="L3331" s="3">
        <v>16</v>
      </c>
      <c r="M3331" s="191">
        <v>27.2</v>
      </c>
      <c r="N3331" s="191">
        <v>26.1</v>
      </c>
      <c r="O3331" s="191">
        <v>25.6</v>
      </c>
    </row>
    <row r="3332" spans="2:15" ht="17.25" x14ac:dyDescent="0.35">
      <c r="B3332" s="172">
        <f t="shared" si="308"/>
        <v>3324</v>
      </c>
      <c r="C3332" s="173">
        <v>5</v>
      </c>
      <c r="D3332" s="173">
        <v>19</v>
      </c>
      <c r="E3332" s="174">
        <v>12</v>
      </c>
      <c r="F3332" s="3">
        <f t="shared" si="307"/>
        <v>57.2</v>
      </c>
      <c r="G3332" s="3">
        <f t="shared" si="309"/>
        <v>62.6</v>
      </c>
      <c r="H3332" s="3">
        <f t="shared" si="310"/>
        <v>82.039999999999992</v>
      </c>
      <c r="I3332" s="3">
        <f t="shared" si="311"/>
        <v>77</v>
      </c>
      <c r="J3332" s="3">
        <f t="shared" si="312"/>
        <v>82.039999999999992</v>
      </c>
      <c r="K3332" s="191">
        <v>14</v>
      </c>
      <c r="L3332" s="3">
        <v>17</v>
      </c>
      <c r="M3332" s="191">
        <v>27.8</v>
      </c>
      <c r="N3332" s="191">
        <v>25</v>
      </c>
      <c r="O3332" s="191">
        <v>27.8</v>
      </c>
    </row>
    <row r="3333" spans="2:15" ht="17.25" x14ac:dyDescent="0.35">
      <c r="B3333" s="172">
        <f t="shared" si="308"/>
        <v>3325</v>
      </c>
      <c r="C3333" s="173">
        <v>5</v>
      </c>
      <c r="D3333" s="173">
        <v>19</v>
      </c>
      <c r="E3333" s="174">
        <v>13</v>
      </c>
      <c r="F3333" s="3">
        <f t="shared" si="307"/>
        <v>60.8</v>
      </c>
      <c r="G3333" s="3">
        <f t="shared" si="309"/>
        <v>66.2</v>
      </c>
      <c r="H3333" s="3">
        <f t="shared" si="310"/>
        <v>84.02</v>
      </c>
      <c r="I3333" s="3">
        <f t="shared" si="311"/>
        <v>77</v>
      </c>
      <c r="J3333" s="3">
        <f t="shared" si="312"/>
        <v>84.02</v>
      </c>
      <c r="K3333" s="191">
        <v>16</v>
      </c>
      <c r="L3333" s="3">
        <v>19</v>
      </c>
      <c r="M3333" s="191">
        <v>28.9</v>
      </c>
      <c r="N3333" s="191">
        <v>25</v>
      </c>
      <c r="O3333" s="191">
        <v>28.9</v>
      </c>
    </row>
    <row r="3334" spans="2:15" ht="17.25" x14ac:dyDescent="0.35">
      <c r="B3334" s="172">
        <f t="shared" si="308"/>
        <v>3326</v>
      </c>
      <c r="C3334" s="173">
        <v>5</v>
      </c>
      <c r="D3334" s="173">
        <v>19</v>
      </c>
      <c r="E3334" s="174">
        <v>14</v>
      </c>
      <c r="F3334" s="3">
        <f t="shared" si="307"/>
        <v>62.6</v>
      </c>
      <c r="G3334" s="3">
        <f t="shared" si="309"/>
        <v>69.800000000000011</v>
      </c>
      <c r="H3334" s="3">
        <f t="shared" si="310"/>
        <v>87.080000000000013</v>
      </c>
      <c r="I3334" s="3">
        <f t="shared" si="311"/>
        <v>77</v>
      </c>
      <c r="J3334" s="3">
        <f t="shared" si="312"/>
        <v>84.02</v>
      </c>
      <c r="K3334" s="191">
        <v>17</v>
      </c>
      <c r="L3334" s="3">
        <v>21</v>
      </c>
      <c r="M3334" s="191">
        <v>30.6</v>
      </c>
      <c r="N3334" s="191">
        <v>25</v>
      </c>
      <c r="O3334" s="191">
        <v>28.9</v>
      </c>
    </row>
    <row r="3335" spans="2:15" ht="17.25" x14ac:dyDescent="0.35">
      <c r="B3335" s="172">
        <f t="shared" si="308"/>
        <v>3327</v>
      </c>
      <c r="C3335" s="173">
        <v>5</v>
      </c>
      <c r="D3335" s="173">
        <v>19</v>
      </c>
      <c r="E3335" s="174">
        <v>15</v>
      </c>
      <c r="F3335" s="3">
        <f t="shared" si="307"/>
        <v>66.2</v>
      </c>
      <c r="G3335" s="3">
        <f t="shared" si="309"/>
        <v>69.800000000000011</v>
      </c>
      <c r="H3335" s="3">
        <f t="shared" si="310"/>
        <v>87.080000000000013</v>
      </c>
      <c r="I3335" s="3">
        <f t="shared" si="311"/>
        <v>78.080000000000013</v>
      </c>
      <c r="J3335" s="3">
        <f t="shared" si="312"/>
        <v>86</v>
      </c>
      <c r="K3335" s="191">
        <v>19</v>
      </c>
      <c r="L3335" s="3">
        <v>21</v>
      </c>
      <c r="M3335" s="191">
        <v>30.6</v>
      </c>
      <c r="N3335" s="191">
        <v>25.6</v>
      </c>
      <c r="O3335" s="191">
        <v>30</v>
      </c>
    </row>
    <row r="3336" spans="2:15" ht="17.25" x14ac:dyDescent="0.35">
      <c r="B3336" s="172">
        <f t="shared" si="308"/>
        <v>3328</v>
      </c>
      <c r="C3336" s="173">
        <v>5</v>
      </c>
      <c r="D3336" s="173">
        <v>19</v>
      </c>
      <c r="E3336" s="174">
        <v>16</v>
      </c>
      <c r="F3336" s="3">
        <f t="shared" si="307"/>
        <v>64.400000000000006</v>
      </c>
      <c r="G3336" s="3">
        <f t="shared" si="309"/>
        <v>71.599999999999994</v>
      </c>
      <c r="H3336" s="3">
        <f t="shared" si="310"/>
        <v>87.98</v>
      </c>
      <c r="I3336" s="3">
        <f t="shared" si="311"/>
        <v>75.02</v>
      </c>
      <c r="J3336" s="3">
        <f t="shared" si="312"/>
        <v>86</v>
      </c>
      <c r="K3336" s="191">
        <v>18</v>
      </c>
      <c r="L3336" s="3">
        <v>22</v>
      </c>
      <c r="M3336" s="191">
        <v>31.1</v>
      </c>
      <c r="N3336" s="191">
        <v>23.9</v>
      </c>
      <c r="O3336" s="191">
        <v>30</v>
      </c>
    </row>
    <row r="3337" spans="2:15" ht="17.25" x14ac:dyDescent="0.35">
      <c r="B3337" s="172">
        <f t="shared" si="308"/>
        <v>3329</v>
      </c>
      <c r="C3337" s="173">
        <v>5</v>
      </c>
      <c r="D3337" s="173">
        <v>19</v>
      </c>
      <c r="E3337" s="174">
        <v>17</v>
      </c>
      <c r="F3337" s="3">
        <f t="shared" si="307"/>
        <v>62.6</v>
      </c>
      <c r="G3337" s="3">
        <f t="shared" si="309"/>
        <v>71.599999999999994</v>
      </c>
      <c r="H3337" s="3">
        <f t="shared" si="310"/>
        <v>87.080000000000013</v>
      </c>
      <c r="I3337" s="3">
        <f t="shared" si="311"/>
        <v>73.039999999999992</v>
      </c>
      <c r="J3337" s="3">
        <f t="shared" si="312"/>
        <v>86</v>
      </c>
      <c r="K3337" s="191">
        <v>17</v>
      </c>
      <c r="L3337" s="3">
        <v>22</v>
      </c>
      <c r="M3337" s="191">
        <v>30.6</v>
      </c>
      <c r="N3337" s="191">
        <v>22.8</v>
      </c>
      <c r="O3337" s="191">
        <v>30</v>
      </c>
    </row>
    <row r="3338" spans="2:15" ht="17.25" x14ac:dyDescent="0.35">
      <c r="B3338" s="172">
        <f t="shared" si="308"/>
        <v>3330</v>
      </c>
      <c r="C3338" s="173">
        <v>5</v>
      </c>
      <c r="D3338" s="173">
        <v>19</v>
      </c>
      <c r="E3338" s="174">
        <v>18</v>
      </c>
      <c r="F3338" s="3">
        <f t="shared" ref="F3338:F3401" si="313">(9/5)*K3338+32</f>
        <v>60.8</v>
      </c>
      <c r="G3338" s="3">
        <f t="shared" si="309"/>
        <v>71.599999999999994</v>
      </c>
      <c r="H3338" s="3">
        <f t="shared" si="310"/>
        <v>86</v>
      </c>
      <c r="I3338" s="3">
        <f t="shared" si="311"/>
        <v>71.960000000000008</v>
      </c>
      <c r="J3338" s="3">
        <f t="shared" si="312"/>
        <v>84.92</v>
      </c>
      <c r="K3338" s="191">
        <v>16</v>
      </c>
      <c r="L3338" s="3">
        <v>22</v>
      </c>
      <c r="M3338" s="191">
        <v>30</v>
      </c>
      <c r="N3338" s="191">
        <v>22.2</v>
      </c>
      <c r="O3338" s="191">
        <v>29.4</v>
      </c>
    </row>
    <row r="3339" spans="2:15" ht="17.25" x14ac:dyDescent="0.35">
      <c r="B3339" s="172">
        <f t="shared" ref="B3339:B3402" si="314">B3338+1</f>
        <v>3331</v>
      </c>
      <c r="C3339" s="173">
        <v>5</v>
      </c>
      <c r="D3339" s="173">
        <v>19</v>
      </c>
      <c r="E3339" s="174">
        <v>19</v>
      </c>
      <c r="F3339" s="3">
        <f t="shared" si="313"/>
        <v>53.6</v>
      </c>
      <c r="G3339" s="3">
        <f t="shared" si="309"/>
        <v>68</v>
      </c>
      <c r="H3339" s="3">
        <f t="shared" si="310"/>
        <v>82.039999999999992</v>
      </c>
      <c r="I3339" s="3">
        <f t="shared" si="311"/>
        <v>69.080000000000013</v>
      </c>
      <c r="J3339" s="3">
        <f t="shared" si="312"/>
        <v>80.960000000000008</v>
      </c>
      <c r="K3339" s="191">
        <v>12</v>
      </c>
      <c r="L3339" s="3">
        <v>20</v>
      </c>
      <c r="M3339" s="191">
        <v>27.8</v>
      </c>
      <c r="N3339" s="191">
        <v>20.6</v>
      </c>
      <c r="O3339" s="191">
        <v>27.2</v>
      </c>
    </row>
    <row r="3340" spans="2:15" ht="17.25" x14ac:dyDescent="0.35">
      <c r="B3340" s="172">
        <f t="shared" si="314"/>
        <v>3332</v>
      </c>
      <c r="C3340" s="173">
        <v>5</v>
      </c>
      <c r="D3340" s="173">
        <v>19</v>
      </c>
      <c r="E3340" s="174">
        <v>20</v>
      </c>
      <c r="F3340" s="3">
        <f t="shared" si="313"/>
        <v>50</v>
      </c>
      <c r="G3340" s="3">
        <f t="shared" si="309"/>
        <v>64.400000000000006</v>
      </c>
      <c r="H3340" s="3">
        <f t="shared" si="310"/>
        <v>80.06</v>
      </c>
      <c r="I3340" s="3">
        <f t="shared" si="311"/>
        <v>68</v>
      </c>
      <c r="J3340" s="3">
        <f t="shared" si="312"/>
        <v>78.080000000000013</v>
      </c>
      <c r="K3340" s="191">
        <v>10</v>
      </c>
      <c r="L3340" s="3">
        <v>18</v>
      </c>
      <c r="M3340" s="191">
        <v>26.7</v>
      </c>
      <c r="N3340" s="191">
        <v>20</v>
      </c>
      <c r="O3340" s="191">
        <v>25.6</v>
      </c>
    </row>
    <row r="3341" spans="2:15" ht="17.25" x14ac:dyDescent="0.35">
      <c r="B3341" s="172">
        <f t="shared" si="314"/>
        <v>3333</v>
      </c>
      <c r="C3341" s="173">
        <v>5</v>
      </c>
      <c r="D3341" s="173">
        <v>19</v>
      </c>
      <c r="E3341" s="174">
        <v>21</v>
      </c>
      <c r="F3341" s="3">
        <f t="shared" si="313"/>
        <v>50</v>
      </c>
      <c r="G3341" s="3">
        <f t="shared" si="309"/>
        <v>57.2</v>
      </c>
      <c r="H3341" s="3">
        <f t="shared" si="310"/>
        <v>77</v>
      </c>
      <c r="I3341" s="3">
        <f t="shared" si="311"/>
        <v>64.94</v>
      </c>
      <c r="J3341" s="3">
        <f t="shared" si="312"/>
        <v>73.94</v>
      </c>
      <c r="K3341" s="191">
        <v>10</v>
      </c>
      <c r="L3341" s="3">
        <v>14</v>
      </c>
      <c r="M3341" s="191">
        <v>25</v>
      </c>
      <c r="N3341" s="191">
        <v>18.3</v>
      </c>
      <c r="O3341" s="191">
        <v>23.3</v>
      </c>
    </row>
    <row r="3342" spans="2:15" ht="17.25" x14ac:dyDescent="0.35">
      <c r="B3342" s="172">
        <f t="shared" si="314"/>
        <v>3334</v>
      </c>
      <c r="C3342" s="173">
        <v>5</v>
      </c>
      <c r="D3342" s="173">
        <v>19</v>
      </c>
      <c r="E3342" s="174">
        <v>22</v>
      </c>
      <c r="F3342" s="3">
        <f t="shared" si="313"/>
        <v>50</v>
      </c>
      <c r="G3342" s="3">
        <f t="shared" si="309"/>
        <v>55.400000000000006</v>
      </c>
      <c r="H3342" s="3">
        <f t="shared" si="310"/>
        <v>73.94</v>
      </c>
      <c r="I3342" s="3">
        <f t="shared" si="311"/>
        <v>62.96</v>
      </c>
      <c r="J3342" s="3">
        <f t="shared" si="312"/>
        <v>71.960000000000008</v>
      </c>
      <c r="K3342" s="191">
        <v>10</v>
      </c>
      <c r="L3342" s="3">
        <v>13</v>
      </c>
      <c r="M3342" s="191">
        <v>23.3</v>
      </c>
      <c r="N3342" s="191">
        <v>17.2</v>
      </c>
      <c r="O3342" s="191">
        <v>22.2</v>
      </c>
    </row>
    <row r="3343" spans="2:15" ht="17.25" x14ac:dyDescent="0.35">
      <c r="B3343" s="172">
        <f t="shared" si="314"/>
        <v>3335</v>
      </c>
      <c r="C3343" s="173">
        <v>5</v>
      </c>
      <c r="D3343" s="173">
        <v>19</v>
      </c>
      <c r="E3343" s="174">
        <v>23</v>
      </c>
      <c r="F3343" s="3">
        <f t="shared" si="313"/>
        <v>46.4</v>
      </c>
      <c r="G3343" s="3">
        <f t="shared" si="309"/>
        <v>51.8</v>
      </c>
      <c r="H3343" s="3">
        <f t="shared" si="310"/>
        <v>71.960000000000008</v>
      </c>
      <c r="I3343" s="3">
        <f t="shared" si="311"/>
        <v>62.06</v>
      </c>
      <c r="J3343" s="3">
        <f t="shared" si="312"/>
        <v>69.080000000000013</v>
      </c>
      <c r="K3343" s="191">
        <v>8</v>
      </c>
      <c r="L3343" s="3">
        <v>11</v>
      </c>
      <c r="M3343" s="191">
        <v>22.2</v>
      </c>
      <c r="N3343" s="191">
        <v>16.7</v>
      </c>
      <c r="O3343" s="191">
        <v>20.6</v>
      </c>
    </row>
    <row r="3344" spans="2:15" ht="17.25" x14ac:dyDescent="0.35">
      <c r="B3344" s="172">
        <f t="shared" si="314"/>
        <v>3336</v>
      </c>
      <c r="C3344" s="173">
        <v>5</v>
      </c>
      <c r="D3344" s="173">
        <v>19</v>
      </c>
      <c r="E3344" s="174">
        <v>24</v>
      </c>
      <c r="F3344" s="3">
        <f t="shared" si="313"/>
        <v>46.4</v>
      </c>
      <c r="G3344" s="3">
        <f t="shared" si="309"/>
        <v>50</v>
      </c>
      <c r="H3344" s="3">
        <f t="shared" si="310"/>
        <v>69.98</v>
      </c>
      <c r="I3344" s="3">
        <f t="shared" si="311"/>
        <v>62.96</v>
      </c>
      <c r="J3344" s="3">
        <f t="shared" si="312"/>
        <v>66.02</v>
      </c>
      <c r="K3344" s="191">
        <v>8</v>
      </c>
      <c r="L3344" s="3">
        <v>10</v>
      </c>
      <c r="M3344" s="191">
        <v>21.1</v>
      </c>
      <c r="N3344" s="191">
        <v>17.2</v>
      </c>
      <c r="O3344" s="191">
        <v>18.899999999999999</v>
      </c>
    </row>
    <row r="3345" spans="2:15" ht="17.25" x14ac:dyDescent="0.35">
      <c r="B3345" s="172">
        <f t="shared" si="314"/>
        <v>3337</v>
      </c>
      <c r="C3345" s="173">
        <v>5</v>
      </c>
      <c r="D3345" s="173">
        <v>20</v>
      </c>
      <c r="E3345" s="174">
        <v>1</v>
      </c>
      <c r="F3345" s="3">
        <f t="shared" si="313"/>
        <v>46.4</v>
      </c>
      <c r="G3345" s="3">
        <f t="shared" si="309"/>
        <v>48.2</v>
      </c>
      <c r="H3345" s="3">
        <f t="shared" si="310"/>
        <v>68</v>
      </c>
      <c r="I3345" s="3">
        <f t="shared" si="311"/>
        <v>57.019999999999996</v>
      </c>
      <c r="J3345" s="3">
        <f t="shared" si="312"/>
        <v>60.980000000000004</v>
      </c>
      <c r="K3345" s="191">
        <v>8</v>
      </c>
      <c r="L3345" s="3">
        <v>9</v>
      </c>
      <c r="M3345" s="191">
        <v>20</v>
      </c>
      <c r="N3345" s="191">
        <v>13.9</v>
      </c>
      <c r="O3345" s="191">
        <v>16.100000000000001</v>
      </c>
    </row>
    <row r="3346" spans="2:15" ht="17.25" x14ac:dyDescent="0.35">
      <c r="B3346" s="172">
        <f t="shared" si="314"/>
        <v>3338</v>
      </c>
      <c r="C3346" s="173">
        <v>5</v>
      </c>
      <c r="D3346" s="173">
        <v>20</v>
      </c>
      <c r="E3346" s="174">
        <v>2</v>
      </c>
      <c r="F3346" s="3">
        <f t="shared" si="313"/>
        <v>46.4</v>
      </c>
      <c r="G3346" s="3">
        <f t="shared" si="309"/>
        <v>48.2</v>
      </c>
      <c r="H3346" s="3">
        <f t="shared" si="310"/>
        <v>66.92</v>
      </c>
      <c r="I3346" s="3">
        <f t="shared" si="311"/>
        <v>55.040000000000006</v>
      </c>
      <c r="J3346" s="3">
        <f t="shared" si="312"/>
        <v>64.94</v>
      </c>
      <c r="K3346" s="191">
        <v>8</v>
      </c>
      <c r="L3346" s="3">
        <v>9</v>
      </c>
      <c r="M3346" s="191">
        <v>19.399999999999999</v>
      </c>
      <c r="N3346" s="191">
        <v>12.8</v>
      </c>
      <c r="O3346" s="191">
        <v>18.3</v>
      </c>
    </row>
    <row r="3347" spans="2:15" ht="17.25" x14ac:dyDescent="0.35">
      <c r="B3347" s="172">
        <f t="shared" si="314"/>
        <v>3339</v>
      </c>
      <c r="C3347" s="173">
        <v>5</v>
      </c>
      <c r="D3347" s="173">
        <v>20</v>
      </c>
      <c r="E3347" s="174">
        <v>3</v>
      </c>
      <c r="F3347" s="3">
        <f t="shared" si="313"/>
        <v>46.4</v>
      </c>
      <c r="G3347" s="3">
        <f t="shared" si="309"/>
        <v>48.2</v>
      </c>
      <c r="H3347" s="3">
        <f t="shared" si="310"/>
        <v>64.94</v>
      </c>
      <c r="I3347" s="3">
        <f t="shared" si="311"/>
        <v>51.980000000000004</v>
      </c>
      <c r="J3347" s="3">
        <f t="shared" si="312"/>
        <v>60.980000000000004</v>
      </c>
      <c r="K3347" s="191">
        <v>8</v>
      </c>
      <c r="L3347" s="3">
        <v>9</v>
      </c>
      <c r="M3347" s="191">
        <v>18.3</v>
      </c>
      <c r="N3347" s="191">
        <v>11.1</v>
      </c>
      <c r="O3347" s="191">
        <v>16.100000000000001</v>
      </c>
    </row>
    <row r="3348" spans="2:15" ht="17.25" x14ac:dyDescent="0.35">
      <c r="B3348" s="172">
        <f t="shared" si="314"/>
        <v>3340</v>
      </c>
      <c r="C3348" s="173">
        <v>5</v>
      </c>
      <c r="D3348" s="173">
        <v>20</v>
      </c>
      <c r="E3348" s="174">
        <v>4</v>
      </c>
      <c r="F3348" s="3">
        <f t="shared" si="313"/>
        <v>44.6</v>
      </c>
      <c r="G3348" s="3">
        <f t="shared" si="309"/>
        <v>48.2</v>
      </c>
      <c r="H3348" s="3">
        <f t="shared" si="310"/>
        <v>64.039999999999992</v>
      </c>
      <c r="I3348" s="3">
        <f t="shared" si="311"/>
        <v>46.94</v>
      </c>
      <c r="J3348" s="3">
        <f t="shared" si="312"/>
        <v>55.040000000000006</v>
      </c>
      <c r="K3348" s="191">
        <v>7</v>
      </c>
      <c r="L3348" s="3">
        <v>9</v>
      </c>
      <c r="M3348" s="191">
        <v>17.8</v>
      </c>
      <c r="N3348" s="191">
        <v>8.3000000000000007</v>
      </c>
      <c r="O3348" s="191">
        <v>12.8</v>
      </c>
    </row>
    <row r="3349" spans="2:15" ht="17.25" x14ac:dyDescent="0.35">
      <c r="B3349" s="172">
        <f t="shared" si="314"/>
        <v>3341</v>
      </c>
      <c r="C3349" s="173">
        <v>5</v>
      </c>
      <c r="D3349" s="173">
        <v>20</v>
      </c>
      <c r="E3349" s="174">
        <v>5</v>
      </c>
      <c r="F3349" s="3">
        <f t="shared" si="313"/>
        <v>42.8</v>
      </c>
      <c r="G3349" s="3">
        <f t="shared" si="309"/>
        <v>46.4</v>
      </c>
      <c r="H3349" s="3">
        <f t="shared" si="310"/>
        <v>62.06</v>
      </c>
      <c r="I3349" s="3">
        <f t="shared" si="311"/>
        <v>48.019999999999996</v>
      </c>
      <c r="J3349" s="3">
        <f t="shared" si="312"/>
        <v>53.06</v>
      </c>
      <c r="K3349" s="191">
        <v>6</v>
      </c>
      <c r="L3349" s="3">
        <v>8</v>
      </c>
      <c r="M3349" s="191">
        <v>16.7</v>
      </c>
      <c r="N3349" s="191">
        <v>8.9</v>
      </c>
      <c r="O3349" s="191">
        <v>11.7</v>
      </c>
    </row>
    <row r="3350" spans="2:15" ht="17.25" x14ac:dyDescent="0.35">
      <c r="B3350" s="172">
        <f t="shared" si="314"/>
        <v>3342</v>
      </c>
      <c r="C3350" s="173">
        <v>5</v>
      </c>
      <c r="D3350" s="173">
        <v>20</v>
      </c>
      <c r="E3350" s="174">
        <v>6</v>
      </c>
      <c r="F3350" s="3">
        <f t="shared" si="313"/>
        <v>50</v>
      </c>
      <c r="G3350" s="3">
        <f t="shared" si="309"/>
        <v>46.4</v>
      </c>
      <c r="H3350" s="3">
        <f t="shared" si="310"/>
        <v>66.92</v>
      </c>
      <c r="I3350" s="3">
        <f t="shared" si="311"/>
        <v>51.980000000000004</v>
      </c>
      <c r="J3350" s="3">
        <f t="shared" si="312"/>
        <v>55.94</v>
      </c>
      <c r="K3350" s="191">
        <v>10</v>
      </c>
      <c r="L3350" s="3">
        <v>8</v>
      </c>
      <c r="M3350" s="191">
        <v>19.399999999999999</v>
      </c>
      <c r="N3350" s="191">
        <v>11.1</v>
      </c>
      <c r="O3350" s="191">
        <v>13.3</v>
      </c>
    </row>
    <row r="3351" spans="2:15" ht="17.25" x14ac:dyDescent="0.35">
      <c r="B3351" s="172">
        <f t="shared" si="314"/>
        <v>3343</v>
      </c>
      <c r="C3351" s="173">
        <v>5</v>
      </c>
      <c r="D3351" s="173">
        <v>20</v>
      </c>
      <c r="E3351" s="174">
        <v>7</v>
      </c>
      <c r="F3351" s="3">
        <f t="shared" si="313"/>
        <v>55.400000000000006</v>
      </c>
      <c r="G3351" s="3">
        <f t="shared" si="309"/>
        <v>48.2</v>
      </c>
      <c r="H3351" s="3">
        <f t="shared" si="310"/>
        <v>73.039999999999992</v>
      </c>
      <c r="I3351" s="3">
        <f t="shared" si="311"/>
        <v>57.92</v>
      </c>
      <c r="J3351" s="3">
        <f t="shared" si="312"/>
        <v>59</v>
      </c>
      <c r="K3351" s="191">
        <v>13</v>
      </c>
      <c r="L3351" s="3">
        <v>9</v>
      </c>
      <c r="M3351" s="191">
        <v>22.8</v>
      </c>
      <c r="N3351" s="191">
        <v>14.4</v>
      </c>
      <c r="O3351" s="191">
        <v>15</v>
      </c>
    </row>
    <row r="3352" spans="2:15" ht="17.25" x14ac:dyDescent="0.35">
      <c r="B3352" s="172">
        <f t="shared" si="314"/>
        <v>3344</v>
      </c>
      <c r="C3352" s="173">
        <v>5</v>
      </c>
      <c r="D3352" s="173">
        <v>20</v>
      </c>
      <c r="E3352" s="174">
        <v>8</v>
      </c>
      <c r="F3352" s="3">
        <f t="shared" si="313"/>
        <v>59</v>
      </c>
      <c r="G3352" s="3">
        <f t="shared" si="309"/>
        <v>48.2</v>
      </c>
      <c r="H3352" s="3">
        <f t="shared" si="310"/>
        <v>78.080000000000013</v>
      </c>
      <c r="I3352" s="3">
        <f t="shared" si="311"/>
        <v>59</v>
      </c>
      <c r="J3352" s="3">
        <f t="shared" si="312"/>
        <v>62.96</v>
      </c>
      <c r="K3352" s="191">
        <v>15</v>
      </c>
      <c r="L3352" s="3">
        <v>9</v>
      </c>
      <c r="M3352" s="191">
        <v>25.6</v>
      </c>
      <c r="N3352" s="191">
        <v>15</v>
      </c>
      <c r="O3352" s="191">
        <v>17.2</v>
      </c>
    </row>
    <row r="3353" spans="2:15" ht="17.25" x14ac:dyDescent="0.35">
      <c r="B3353" s="172">
        <f t="shared" si="314"/>
        <v>3345</v>
      </c>
      <c r="C3353" s="173">
        <v>5</v>
      </c>
      <c r="D3353" s="173">
        <v>20</v>
      </c>
      <c r="E3353" s="174">
        <v>9</v>
      </c>
      <c r="F3353" s="3">
        <f t="shared" si="313"/>
        <v>64.400000000000006</v>
      </c>
      <c r="G3353" s="3">
        <f t="shared" ref="G3353:G3416" si="315">(9/5)*L3353+32</f>
        <v>51.8</v>
      </c>
      <c r="H3353" s="3">
        <f t="shared" ref="H3353:H3416" si="316">(9/5)*M3353+32</f>
        <v>80.960000000000008</v>
      </c>
      <c r="I3353" s="3">
        <f t="shared" ref="I3353:I3416" si="317">(9/5)*N3353+32</f>
        <v>62.06</v>
      </c>
      <c r="J3353" s="3">
        <f t="shared" ref="J3353:J3416" si="318">(9/5)*O3353+32</f>
        <v>66.02</v>
      </c>
      <c r="K3353" s="191">
        <v>18</v>
      </c>
      <c r="L3353" s="3">
        <v>11</v>
      </c>
      <c r="M3353" s="191">
        <v>27.2</v>
      </c>
      <c r="N3353" s="191">
        <v>16.7</v>
      </c>
      <c r="O3353" s="191">
        <v>18.899999999999999</v>
      </c>
    </row>
    <row r="3354" spans="2:15" ht="17.25" x14ac:dyDescent="0.35">
      <c r="B3354" s="172">
        <f t="shared" si="314"/>
        <v>3346</v>
      </c>
      <c r="C3354" s="173">
        <v>5</v>
      </c>
      <c r="D3354" s="173">
        <v>20</v>
      </c>
      <c r="E3354" s="174">
        <v>10</v>
      </c>
      <c r="F3354" s="3">
        <f t="shared" si="313"/>
        <v>71.599999999999994</v>
      </c>
      <c r="G3354" s="3">
        <f t="shared" si="315"/>
        <v>51.8</v>
      </c>
      <c r="H3354" s="3">
        <f t="shared" si="316"/>
        <v>84.02</v>
      </c>
      <c r="I3354" s="3">
        <f t="shared" si="317"/>
        <v>62.96</v>
      </c>
      <c r="J3354" s="3">
        <f t="shared" si="318"/>
        <v>69.080000000000013</v>
      </c>
      <c r="K3354" s="191">
        <v>22</v>
      </c>
      <c r="L3354" s="3">
        <v>11</v>
      </c>
      <c r="M3354" s="191">
        <v>28.9</v>
      </c>
      <c r="N3354" s="191">
        <v>17.2</v>
      </c>
      <c r="O3354" s="191">
        <v>20.6</v>
      </c>
    </row>
    <row r="3355" spans="2:15" ht="17.25" x14ac:dyDescent="0.35">
      <c r="B3355" s="172">
        <f t="shared" si="314"/>
        <v>3347</v>
      </c>
      <c r="C3355" s="173">
        <v>5</v>
      </c>
      <c r="D3355" s="173">
        <v>20</v>
      </c>
      <c r="E3355" s="174">
        <v>11</v>
      </c>
      <c r="F3355" s="3">
        <f t="shared" si="313"/>
        <v>73.400000000000006</v>
      </c>
      <c r="G3355" s="3">
        <f t="shared" si="315"/>
        <v>55.400000000000006</v>
      </c>
      <c r="H3355" s="3">
        <f t="shared" si="316"/>
        <v>87.080000000000013</v>
      </c>
      <c r="I3355" s="3">
        <f t="shared" si="317"/>
        <v>64.039999999999992</v>
      </c>
      <c r="J3355" s="3">
        <f t="shared" si="318"/>
        <v>73.94</v>
      </c>
      <c r="K3355" s="191">
        <v>23</v>
      </c>
      <c r="L3355" s="3">
        <v>13</v>
      </c>
      <c r="M3355" s="191">
        <v>30.6</v>
      </c>
      <c r="N3355" s="191">
        <v>17.8</v>
      </c>
      <c r="O3355" s="191">
        <v>23.3</v>
      </c>
    </row>
    <row r="3356" spans="2:15" ht="17.25" x14ac:dyDescent="0.35">
      <c r="B3356" s="172">
        <f t="shared" si="314"/>
        <v>3348</v>
      </c>
      <c r="C3356" s="173">
        <v>5</v>
      </c>
      <c r="D3356" s="173">
        <v>20</v>
      </c>
      <c r="E3356" s="174">
        <v>12</v>
      </c>
      <c r="F3356" s="3">
        <f t="shared" si="313"/>
        <v>71.599999999999994</v>
      </c>
      <c r="G3356" s="3">
        <f t="shared" si="315"/>
        <v>60.8</v>
      </c>
      <c r="H3356" s="3">
        <f t="shared" si="316"/>
        <v>91.039999999999992</v>
      </c>
      <c r="I3356" s="3">
        <f t="shared" si="317"/>
        <v>66.92</v>
      </c>
      <c r="J3356" s="3">
        <f t="shared" si="318"/>
        <v>75.02</v>
      </c>
      <c r="K3356" s="191">
        <v>22</v>
      </c>
      <c r="L3356" s="3">
        <v>16</v>
      </c>
      <c r="M3356" s="191">
        <v>32.799999999999997</v>
      </c>
      <c r="N3356" s="191">
        <v>19.399999999999999</v>
      </c>
      <c r="O3356" s="191">
        <v>23.9</v>
      </c>
    </row>
    <row r="3357" spans="2:15" ht="17.25" x14ac:dyDescent="0.35">
      <c r="B3357" s="172">
        <f t="shared" si="314"/>
        <v>3349</v>
      </c>
      <c r="C3357" s="173">
        <v>5</v>
      </c>
      <c r="D3357" s="173">
        <v>20</v>
      </c>
      <c r="E3357" s="174">
        <v>13</v>
      </c>
      <c r="F3357" s="3">
        <f t="shared" si="313"/>
        <v>71.599999999999994</v>
      </c>
      <c r="G3357" s="3">
        <f t="shared" si="315"/>
        <v>64.400000000000006</v>
      </c>
      <c r="H3357" s="3">
        <f t="shared" si="316"/>
        <v>96.08</v>
      </c>
      <c r="I3357" s="3">
        <f t="shared" si="317"/>
        <v>66.92</v>
      </c>
      <c r="J3357" s="3">
        <f t="shared" si="318"/>
        <v>77</v>
      </c>
      <c r="K3357" s="191">
        <v>22</v>
      </c>
      <c r="L3357" s="3">
        <v>18</v>
      </c>
      <c r="M3357" s="191">
        <v>35.6</v>
      </c>
      <c r="N3357" s="191">
        <v>19.399999999999999</v>
      </c>
      <c r="O3357" s="191">
        <v>25</v>
      </c>
    </row>
    <row r="3358" spans="2:15" ht="17.25" x14ac:dyDescent="0.35">
      <c r="B3358" s="172">
        <f t="shared" si="314"/>
        <v>3350</v>
      </c>
      <c r="C3358" s="173">
        <v>5</v>
      </c>
      <c r="D3358" s="173">
        <v>20</v>
      </c>
      <c r="E3358" s="174">
        <v>14</v>
      </c>
      <c r="F3358" s="3">
        <f t="shared" si="313"/>
        <v>68</v>
      </c>
      <c r="G3358" s="3">
        <f t="shared" si="315"/>
        <v>64.400000000000006</v>
      </c>
      <c r="H3358" s="3">
        <f t="shared" si="316"/>
        <v>96.98</v>
      </c>
      <c r="I3358" s="3">
        <f t="shared" si="317"/>
        <v>66.02</v>
      </c>
      <c r="J3358" s="3">
        <f t="shared" si="318"/>
        <v>78.080000000000013</v>
      </c>
      <c r="K3358" s="191">
        <v>20</v>
      </c>
      <c r="L3358" s="3">
        <v>18</v>
      </c>
      <c r="M3358" s="191">
        <v>36.1</v>
      </c>
      <c r="N3358" s="191">
        <v>18.899999999999999</v>
      </c>
      <c r="O3358" s="191">
        <v>25.6</v>
      </c>
    </row>
    <row r="3359" spans="2:15" ht="17.25" x14ac:dyDescent="0.35">
      <c r="B3359" s="172">
        <f t="shared" si="314"/>
        <v>3351</v>
      </c>
      <c r="C3359" s="173">
        <v>5</v>
      </c>
      <c r="D3359" s="173">
        <v>20</v>
      </c>
      <c r="E3359" s="174">
        <v>15</v>
      </c>
      <c r="F3359" s="3">
        <f t="shared" si="313"/>
        <v>71.599999999999994</v>
      </c>
      <c r="G3359" s="3">
        <f t="shared" si="315"/>
        <v>66.2</v>
      </c>
      <c r="H3359" s="3">
        <f t="shared" si="316"/>
        <v>96.98</v>
      </c>
      <c r="I3359" s="3">
        <f t="shared" si="317"/>
        <v>60.980000000000004</v>
      </c>
      <c r="J3359" s="3">
        <f t="shared" si="318"/>
        <v>80.06</v>
      </c>
      <c r="K3359" s="191">
        <v>22</v>
      </c>
      <c r="L3359" s="3">
        <v>19</v>
      </c>
      <c r="M3359" s="191">
        <v>36.1</v>
      </c>
      <c r="N3359" s="191">
        <v>16.100000000000001</v>
      </c>
      <c r="O3359" s="191">
        <v>26.7</v>
      </c>
    </row>
    <row r="3360" spans="2:15" ht="17.25" x14ac:dyDescent="0.35">
      <c r="B3360" s="172">
        <f t="shared" si="314"/>
        <v>3352</v>
      </c>
      <c r="C3360" s="173">
        <v>5</v>
      </c>
      <c r="D3360" s="173">
        <v>20</v>
      </c>
      <c r="E3360" s="174">
        <v>16</v>
      </c>
      <c r="F3360" s="3">
        <f t="shared" si="313"/>
        <v>73.400000000000006</v>
      </c>
      <c r="G3360" s="3">
        <f t="shared" si="315"/>
        <v>66.2</v>
      </c>
      <c r="H3360" s="3">
        <f t="shared" si="316"/>
        <v>95</v>
      </c>
      <c r="I3360" s="3">
        <f t="shared" si="317"/>
        <v>60.08</v>
      </c>
      <c r="J3360" s="3">
        <f t="shared" si="318"/>
        <v>80.960000000000008</v>
      </c>
      <c r="K3360" s="191">
        <v>23</v>
      </c>
      <c r="L3360" s="3">
        <v>19</v>
      </c>
      <c r="M3360" s="191">
        <v>35</v>
      </c>
      <c r="N3360" s="191">
        <v>15.6</v>
      </c>
      <c r="O3360" s="191">
        <v>27.2</v>
      </c>
    </row>
    <row r="3361" spans="2:15" ht="17.25" x14ac:dyDescent="0.35">
      <c r="B3361" s="172">
        <f t="shared" si="314"/>
        <v>3353</v>
      </c>
      <c r="C3361" s="173">
        <v>5</v>
      </c>
      <c r="D3361" s="173">
        <v>20</v>
      </c>
      <c r="E3361" s="174">
        <v>17</v>
      </c>
      <c r="F3361" s="3">
        <f t="shared" si="313"/>
        <v>71.599999999999994</v>
      </c>
      <c r="G3361" s="3">
        <f t="shared" si="315"/>
        <v>66.2</v>
      </c>
      <c r="H3361" s="3">
        <f t="shared" si="316"/>
        <v>93.92</v>
      </c>
      <c r="I3361" s="3">
        <f t="shared" si="317"/>
        <v>60.980000000000004</v>
      </c>
      <c r="J3361" s="3">
        <f t="shared" si="318"/>
        <v>80.06</v>
      </c>
      <c r="K3361" s="191">
        <v>22</v>
      </c>
      <c r="L3361" s="3">
        <v>19</v>
      </c>
      <c r="M3361" s="191">
        <v>34.4</v>
      </c>
      <c r="N3361" s="191">
        <v>16.100000000000001</v>
      </c>
      <c r="O3361" s="191">
        <v>26.7</v>
      </c>
    </row>
    <row r="3362" spans="2:15" ht="17.25" x14ac:dyDescent="0.35">
      <c r="B3362" s="172">
        <f t="shared" si="314"/>
        <v>3354</v>
      </c>
      <c r="C3362" s="173">
        <v>5</v>
      </c>
      <c r="D3362" s="173">
        <v>20</v>
      </c>
      <c r="E3362" s="174">
        <v>18</v>
      </c>
      <c r="F3362" s="3">
        <f t="shared" si="313"/>
        <v>66.2</v>
      </c>
      <c r="G3362" s="3">
        <f t="shared" si="315"/>
        <v>62.6</v>
      </c>
      <c r="H3362" s="3">
        <f t="shared" si="316"/>
        <v>91.94</v>
      </c>
      <c r="I3362" s="3">
        <f t="shared" si="317"/>
        <v>60.08</v>
      </c>
      <c r="J3362" s="3">
        <f t="shared" si="318"/>
        <v>80.06</v>
      </c>
      <c r="K3362" s="191">
        <v>19</v>
      </c>
      <c r="L3362" s="3">
        <v>17</v>
      </c>
      <c r="M3362" s="191">
        <v>33.299999999999997</v>
      </c>
      <c r="N3362" s="191">
        <v>15.6</v>
      </c>
      <c r="O3362" s="191">
        <v>26.7</v>
      </c>
    </row>
    <row r="3363" spans="2:15" ht="17.25" x14ac:dyDescent="0.35">
      <c r="B3363" s="172">
        <f t="shared" si="314"/>
        <v>3355</v>
      </c>
      <c r="C3363" s="173">
        <v>5</v>
      </c>
      <c r="D3363" s="173">
        <v>20</v>
      </c>
      <c r="E3363" s="174">
        <v>19</v>
      </c>
      <c r="F3363" s="3">
        <f t="shared" si="313"/>
        <v>64.400000000000006</v>
      </c>
      <c r="G3363" s="3">
        <f t="shared" si="315"/>
        <v>60.8</v>
      </c>
      <c r="H3363" s="3">
        <f t="shared" si="316"/>
        <v>89.960000000000008</v>
      </c>
      <c r="I3363" s="3">
        <f t="shared" si="317"/>
        <v>55.040000000000006</v>
      </c>
      <c r="J3363" s="3">
        <f t="shared" si="318"/>
        <v>75.02</v>
      </c>
      <c r="K3363" s="191">
        <v>18</v>
      </c>
      <c r="L3363" s="3">
        <v>16</v>
      </c>
      <c r="M3363" s="191">
        <v>32.200000000000003</v>
      </c>
      <c r="N3363" s="191">
        <v>12.8</v>
      </c>
      <c r="O3363" s="191">
        <v>23.9</v>
      </c>
    </row>
    <row r="3364" spans="2:15" ht="17.25" x14ac:dyDescent="0.35">
      <c r="B3364" s="172">
        <f t="shared" si="314"/>
        <v>3356</v>
      </c>
      <c r="C3364" s="173">
        <v>5</v>
      </c>
      <c r="D3364" s="173">
        <v>20</v>
      </c>
      <c r="E3364" s="174">
        <v>20</v>
      </c>
      <c r="F3364" s="3">
        <f t="shared" si="313"/>
        <v>60.8</v>
      </c>
      <c r="G3364" s="3">
        <f t="shared" si="315"/>
        <v>57.2</v>
      </c>
      <c r="H3364" s="3">
        <f t="shared" si="316"/>
        <v>87.98</v>
      </c>
      <c r="I3364" s="3">
        <f t="shared" si="317"/>
        <v>57.019999999999996</v>
      </c>
      <c r="J3364" s="3">
        <f t="shared" si="318"/>
        <v>69.98</v>
      </c>
      <c r="K3364" s="191">
        <v>16</v>
      </c>
      <c r="L3364" s="3">
        <v>14</v>
      </c>
      <c r="M3364" s="191">
        <v>31.1</v>
      </c>
      <c r="N3364" s="191">
        <v>13.9</v>
      </c>
      <c r="O3364" s="191">
        <v>21.1</v>
      </c>
    </row>
    <row r="3365" spans="2:15" ht="17.25" x14ac:dyDescent="0.35">
      <c r="B3365" s="172">
        <f t="shared" si="314"/>
        <v>3357</v>
      </c>
      <c r="C3365" s="173">
        <v>5</v>
      </c>
      <c r="D3365" s="173">
        <v>20</v>
      </c>
      <c r="E3365" s="174">
        <v>21</v>
      </c>
      <c r="F3365" s="3">
        <f t="shared" si="313"/>
        <v>59</v>
      </c>
      <c r="G3365" s="3">
        <f t="shared" si="315"/>
        <v>53.6</v>
      </c>
      <c r="H3365" s="3">
        <f t="shared" si="316"/>
        <v>86</v>
      </c>
      <c r="I3365" s="3">
        <f t="shared" si="317"/>
        <v>53.96</v>
      </c>
      <c r="J3365" s="3">
        <f t="shared" si="318"/>
        <v>71.06</v>
      </c>
      <c r="K3365" s="191">
        <v>15</v>
      </c>
      <c r="L3365" s="3">
        <v>12</v>
      </c>
      <c r="M3365" s="191">
        <v>30</v>
      </c>
      <c r="N3365" s="191">
        <v>12.2</v>
      </c>
      <c r="O3365" s="191">
        <v>21.7</v>
      </c>
    </row>
    <row r="3366" spans="2:15" ht="17.25" x14ac:dyDescent="0.35">
      <c r="B3366" s="172">
        <f t="shared" si="314"/>
        <v>3358</v>
      </c>
      <c r="C3366" s="173">
        <v>5</v>
      </c>
      <c r="D3366" s="173">
        <v>20</v>
      </c>
      <c r="E3366" s="174">
        <v>22</v>
      </c>
      <c r="F3366" s="3">
        <f t="shared" si="313"/>
        <v>57.2</v>
      </c>
      <c r="G3366" s="3">
        <f t="shared" si="315"/>
        <v>51.8</v>
      </c>
      <c r="H3366" s="3">
        <f t="shared" si="316"/>
        <v>86</v>
      </c>
      <c r="I3366" s="3">
        <f t="shared" si="317"/>
        <v>53.06</v>
      </c>
      <c r="J3366" s="3">
        <f t="shared" si="318"/>
        <v>69.98</v>
      </c>
      <c r="K3366" s="191">
        <v>14</v>
      </c>
      <c r="L3366" s="3">
        <v>11</v>
      </c>
      <c r="M3366" s="191">
        <v>30</v>
      </c>
      <c r="N3366" s="191">
        <v>11.7</v>
      </c>
      <c r="O3366" s="191">
        <v>21.1</v>
      </c>
    </row>
    <row r="3367" spans="2:15" ht="17.25" x14ac:dyDescent="0.35">
      <c r="B3367" s="172">
        <f t="shared" si="314"/>
        <v>3359</v>
      </c>
      <c r="C3367" s="173">
        <v>5</v>
      </c>
      <c r="D3367" s="173">
        <v>20</v>
      </c>
      <c r="E3367" s="174">
        <v>23</v>
      </c>
      <c r="F3367" s="3">
        <f t="shared" si="313"/>
        <v>57.2</v>
      </c>
      <c r="G3367" s="3">
        <f t="shared" si="315"/>
        <v>50</v>
      </c>
      <c r="H3367" s="3">
        <f t="shared" si="316"/>
        <v>84.02</v>
      </c>
      <c r="I3367" s="3">
        <f t="shared" si="317"/>
        <v>53.06</v>
      </c>
      <c r="J3367" s="3">
        <f t="shared" si="318"/>
        <v>69.080000000000013</v>
      </c>
      <c r="K3367" s="191">
        <v>14</v>
      </c>
      <c r="L3367" s="3">
        <v>10</v>
      </c>
      <c r="M3367" s="191">
        <v>28.9</v>
      </c>
      <c r="N3367" s="191">
        <v>11.7</v>
      </c>
      <c r="O3367" s="191">
        <v>20.6</v>
      </c>
    </row>
    <row r="3368" spans="2:15" ht="17.25" x14ac:dyDescent="0.35">
      <c r="B3368" s="172">
        <f t="shared" si="314"/>
        <v>3360</v>
      </c>
      <c r="C3368" s="173">
        <v>5</v>
      </c>
      <c r="D3368" s="173">
        <v>20</v>
      </c>
      <c r="E3368" s="174">
        <v>24</v>
      </c>
      <c r="F3368" s="3">
        <f t="shared" si="313"/>
        <v>55.400000000000006</v>
      </c>
      <c r="G3368" s="3">
        <f t="shared" si="315"/>
        <v>50</v>
      </c>
      <c r="H3368" s="3">
        <f t="shared" si="316"/>
        <v>80.960000000000008</v>
      </c>
      <c r="I3368" s="3">
        <f t="shared" si="317"/>
        <v>51.08</v>
      </c>
      <c r="J3368" s="3">
        <f t="shared" si="318"/>
        <v>69.080000000000013</v>
      </c>
      <c r="K3368" s="191">
        <v>13</v>
      </c>
      <c r="L3368" s="3">
        <v>10</v>
      </c>
      <c r="M3368" s="191">
        <v>27.2</v>
      </c>
      <c r="N3368" s="191">
        <v>10.6</v>
      </c>
      <c r="O3368" s="191">
        <v>20.6</v>
      </c>
    </row>
    <row r="3369" spans="2:15" ht="17.25" x14ac:dyDescent="0.35">
      <c r="B3369" s="172">
        <f t="shared" si="314"/>
        <v>3361</v>
      </c>
      <c r="C3369" s="173">
        <v>5</v>
      </c>
      <c r="D3369" s="173">
        <v>21</v>
      </c>
      <c r="E3369" s="174">
        <v>1</v>
      </c>
      <c r="F3369" s="3">
        <f t="shared" si="313"/>
        <v>53.6</v>
      </c>
      <c r="G3369" s="3">
        <f t="shared" si="315"/>
        <v>51.8</v>
      </c>
      <c r="H3369" s="3">
        <f t="shared" si="316"/>
        <v>78.98</v>
      </c>
      <c r="I3369" s="3">
        <f t="shared" si="317"/>
        <v>50</v>
      </c>
      <c r="J3369" s="3">
        <f t="shared" si="318"/>
        <v>64.94</v>
      </c>
      <c r="K3369" s="191">
        <v>12</v>
      </c>
      <c r="L3369" s="3">
        <v>11</v>
      </c>
      <c r="M3369" s="191">
        <v>26.1</v>
      </c>
      <c r="N3369" s="191">
        <v>10</v>
      </c>
      <c r="O3369" s="191">
        <v>18.3</v>
      </c>
    </row>
    <row r="3370" spans="2:15" ht="17.25" x14ac:dyDescent="0.35">
      <c r="B3370" s="172">
        <f t="shared" si="314"/>
        <v>3362</v>
      </c>
      <c r="C3370" s="173">
        <v>5</v>
      </c>
      <c r="D3370" s="173">
        <v>21</v>
      </c>
      <c r="E3370" s="174">
        <v>2</v>
      </c>
      <c r="F3370" s="3">
        <f t="shared" si="313"/>
        <v>51.8</v>
      </c>
      <c r="G3370" s="3">
        <f t="shared" si="315"/>
        <v>51.8</v>
      </c>
      <c r="H3370" s="3">
        <f t="shared" si="316"/>
        <v>75.92</v>
      </c>
      <c r="I3370" s="3">
        <f t="shared" si="317"/>
        <v>50</v>
      </c>
      <c r="J3370" s="3">
        <f t="shared" si="318"/>
        <v>62.06</v>
      </c>
      <c r="K3370" s="191">
        <v>11</v>
      </c>
      <c r="L3370" s="3">
        <v>11</v>
      </c>
      <c r="M3370" s="191">
        <v>24.4</v>
      </c>
      <c r="N3370" s="191">
        <v>10</v>
      </c>
      <c r="O3370" s="191">
        <v>16.7</v>
      </c>
    </row>
    <row r="3371" spans="2:15" ht="17.25" x14ac:dyDescent="0.35">
      <c r="B3371" s="172">
        <f t="shared" si="314"/>
        <v>3363</v>
      </c>
      <c r="C3371" s="173">
        <v>5</v>
      </c>
      <c r="D3371" s="173">
        <v>21</v>
      </c>
      <c r="E3371" s="174">
        <v>3</v>
      </c>
      <c r="F3371" s="3">
        <f t="shared" si="313"/>
        <v>53.6</v>
      </c>
      <c r="G3371" s="3">
        <f t="shared" si="315"/>
        <v>51.8</v>
      </c>
      <c r="H3371" s="3">
        <f t="shared" si="316"/>
        <v>75.02</v>
      </c>
      <c r="I3371" s="3">
        <f t="shared" si="317"/>
        <v>48.019999999999996</v>
      </c>
      <c r="J3371" s="3">
        <f t="shared" si="318"/>
        <v>60.980000000000004</v>
      </c>
      <c r="K3371" s="191">
        <v>12</v>
      </c>
      <c r="L3371" s="3">
        <v>11</v>
      </c>
      <c r="M3371" s="191">
        <v>23.9</v>
      </c>
      <c r="N3371" s="191">
        <v>8.9</v>
      </c>
      <c r="O3371" s="191">
        <v>16.100000000000001</v>
      </c>
    </row>
    <row r="3372" spans="2:15" ht="17.25" x14ac:dyDescent="0.35">
      <c r="B3372" s="172">
        <f t="shared" si="314"/>
        <v>3364</v>
      </c>
      <c r="C3372" s="173">
        <v>5</v>
      </c>
      <c r="D3372" s="173">
        <v>21</v>
      </c>
      <c r="E3372" s="174">
        <v>4</v>
      </c>
      <c r="F3372" s="3">
        <f t="shared" si="313"/>
        <v>53.6</v>
      </c>
      <c r="G3372" s="3">
        <f t="shared" si="315"/>
        <v>51.8</v>
      </c>
      <c r="H3372" s="3">
        <f t="shared" si="316"/>
        <v>75.92</v>
      </c>
      <c r="I3372" s="3">
        <f t="shared" si="317"/>
        <v>46.94</v>
      </c>
      <c r="J3372" s="3">
        <f t="shared" si="318"/>
        <v>60.980000000000004</v>
      </c>
      <c r="K3372" s="191">
        <v>12</v>
      </c>
      <c r="L3372" s="3">
        <v>11</v>
      </c>
      <c r="M3372" s="191">
        <v>24.4</v>
      </c>
      <c r="N3372" s="191">
        <v>8.3000000000000007</v>
      </c>
      <c r="O3372" s="191">
        <v>16.100000000000001</v>
      </c>
    </row>
    <row r="3373" spans="2:15" ht="17.25" x14ac:dyDescent="0.35">
      <c r="B3373" s="172">
        <f t="shared" si="314"/>
        <v>3365</v>
      </c>
      <c r="C3373" s="173">
        <v>5</v>
      </c>
      <c r="D3373" s="173">
        <v>21</v>
      </c>
      <c r="E3373" s="174">
        <v>5</v>
      </c>
      <c r="F3373" s="3">
        <f t="shared" si="313"/>
        <v>51.8</v>
      </c>
      <c r="G3373" s="3">
        <f t="shared" si="315"/>
        <v>50</v>
      </c>
      <c r="H3373" s="3">
        <f t="shared" si="316"/>
        <v>75.02</v>
      </c>
      <c r="I3373" s="3">
        <f t="shared" si="317"/>
        <v>46.04</v>
      </c>
      <c r="J3373" s="3">
        <f t="shared" si="318"/>
        <v>60.08</v>
      </c>
      <c r="K3373" s="191">
        <v>11</v>
      </c>
      <c r="L3373" s="3">
        <v>10</v>
      </c>
      <c r="M3373" s="191">
        <v>23.9</v>
      </c>
      <c r="N3373" s="191">
        <v>7.8</v>
      </c>
      <c r="O3373" s="191">
        <v>15.6</v>
      </c>
    </row>
    <row r="3374" spans="2:15" ht="17.25" x14ac:dyDescent="0.35">
      <c r="B3374" s="172">
        <f t="shared" si="314"/>
        <v>3366</v>
      </c>
      <c r="C3374" s="173">
        <v>5</v>
      </c>
      <c r="D3374" s="173">
        <v>21</v>
      </c>
      <c r="E3374" s="174">
        <v>6</v>
      </c>
      <c r="F3374" s="3">
        <f t="shared" si="313"/>
        <v>53.6</v>
      </c>
      <c r="G3374" s="3">
        <f t="shared" si="315"/>
        <v>53.6</v>
      </c>
      <c r="H3374" s="3">
        <f t="shared" si="316"/>
        <v>78.080000000000013</v>
      </c>
      <c r="I3374" s="3">
        <f t="shared" si="317"/>
        <v>44.96</v>
      </c>
      <c r="J3374" s="3">
        <f t="shared" si="318"/>
        <v>60.08</v>
      </c>
      <c r="K3374" s="191">
        <v>12</v>
      </c>
      <c r="L3374" s="3">
        <v>12</v>
      </c>
      <c r="M3374" s="191">
        <v>25.6</v>
      </c>
      <c r="N3374" s="191">
        <v>7.2</v>
      </c>
      <c r="O3374" s="191">
        <v>15.6</v>
      </c>
    </row>
    <row r="3375" spans="2:15" ht="17.25" x14ac:dyDescent="0.35">
      <c r="B3375" s="172">
        <f t="shared" si="314"/>
        <v>3367</v>
      </c>
      <c r="C3375" s="173">
        <v>5</v>
      </c>
      <c r="D3375" s="173">
        <v>21</v>
      </c>
      <c r="E3375" s="174">
        <v>7</v>
      </c>
      <c r="F3375" s="3">
        <f t="shared" si="313"/>
        <v>53.6</v>
      </c>
      <c r="G3375" s="3">
        <f t="shared" si="315"/>
        <v>55.400000000000006</v>
      </c>
      <c r="H3375" s="3">
        <f t="shared" si="316"/>
        <v>80.960000000000008</v>
      </c>
      <c r="I3375" s="3">
        <f t="shared" si="317"/>
        <v>44.96</v>
      </c>
      <c r="J3375" s="3">
        <f t="shared" si="318"/>
        <v>62.06</v>
      </c>
      <c r="K3375" s="191">
        <v>12</v>
      </c>
      <c r="L3375" s="3">
        <v>13</v>
      </c>
      <c r="M3375" s="191">
        <v>27.2</v>
      </c>
      <c r="N3375" s="191">
        <v>7.2</v>
      </c>
      <c r="O3375" s="191">
        <v>16.7</v>
      </c>
    </row>
    <row r="3376" spans="2:15" ht="17.25" x14ac:dyDescent="0.35">
      <c r="B3376" s="172">
        <f t="shared" si="314"/>
        <v>3368</v>
      </c>
      <c r="C3376" s="173">
        <v>5</v>
      </c>
      <c r="D3376" s="173">
        <v>21</v>
      </c>
      <c r="E3376" s="174">
        <v>8</v>
      </c>
      <c r="F3376" s="3">
        <f t="shared" si="313"/>
        <v>59</v>
      </c>
      <c r="G3376" s="3">
        <f t="shared" si="315"/>
        <v>62.6</v>
      </c>
      <c r="H3376" s="3">
        <f t="shared" si="316"/>
        <v>82.94</v>
      </c>
      <c r="I3376" s="3">
        <f t="shared" si="317"/>
        <v>48.92</v>
      </c>
      <c r="J3376" s="3">
        <f t="shared" si="318"/>
        <v>66.02</v>
      </c>
      <c r="K3376" s="191">
        <v>15</v>
      </c>
      <c r="L3376" s="3">
        <v>17</v>
      </c>
      <c r="M3376" s="191">
        <v>28.3</v>
      </c>
      <c r="N3376" s="191">
        <v>9.4</v>
      </c>
      <c r="O3376" s="191">
        <v>18.899999999999999</v>
      </c>
    </row>
    <row r="3377" spans="2:15" ht="17.25" x14ac:dyDescent="0.35">
      <c r="B3377" s="172">
        <f t="shared" si="314"/>
        <v>3369</v>
      </c>
      <c r="C3377" s="173">
        <v>5</v>
      </c>
      <c r="D3377" s="173">
        <v>21</v>
      </c>
      <c r="E3377" s="174">
        <v>9</v>
      </c>
      <c r="F3377" s="3">
        <f t="shared" si="313"/>
        <v>60.8</v>
      </c>
      <c r="G3377" s="3">
        <f t="shared" si="315"/>
        <v>66.2</v>
      </c>
      <c r="H3377" s="3">
        <f t="shared" si="316"/>
        <v>86</v>
      </c>
      <c r="I3377" s="3">
        <f t="shared" si="317"/>
        <v>51.980000000000004</v>
      </c>
      <c r="J3377" s="3">
        <f t="shared" si="318"/>
        <v>69.080000000000013</v>
      </c>
      <c r="K3377" s="191">
        <v>16</v>
      </c>
      <c r="L3377" s="3">
        <v>19</v>
      </c>
      <c r="M3377" s="191">
        <v>30</v>
      </c>
      <c r="N3377" s="191">
        <v>11.1</v>
      </c>
      <c r="O3377" s="191">
        <v>20.6</v>
      </c>
    </row>
    <row r="3378" spans="2:15" ht="17.25" x14ac:dyDescent="0.35">
      <c r="B3378" s="172">
        <f t="shared" si="314"/>
        <v>3370</v>
      </c>
      <c r="C3378" s="173">
        <v>5</v>
      </c>
      <c r="D3378" s="173">
        <v>21</v>
      </c>
      <c r="E3378" s="174">
        <v>10</v>
      </c>
      <c r="F3378" s="3">
        <f t="shared" si="313"/>
        <v>69.800000000000011</v>
      </c>
      <c r="G3378" s="3">
        <f t="shared" si="315"/>
        <v>69.800000000000011</v>
      </c>
      <c r="H3378" s="3">
        <f t="shared" si="316"/>
        <v>87.080000000000013</v>
      </c>
      <c r="I3378" s="3">
        <f t="shared" si="317"/>
        <v>51.980000000000004</v>
      </c>
      <c r="J3378" s="3">
        <f t="shared" si="318"/>
        <v>71.960000000000008</v>
      </c>
      <c r="K3378" s="191">
        <v>21</v>
      </c>
      <c r="L3378" s="3">
        <v>21</v>
      </c>
      <c r="M3378" s="191">
        <v>30.6</v>
      </c>
      <c r="N3378" s="191">
        <v>11.1</v>
      </c>
      <c r="O3378" s="191">
        <v>22.2</v>
      </c>
    </row>
    <row r="3379" spans="2:15" ht="17.25" x14ac:dyDescent="0.35">
      <c r="B3379" s="172">
        <f t="shared" si="314"/>
        <v>3371</v>
      </c>
      <c r="C3379" s="173">
        <v>5</v>
      </c>
      <c r="D3379" s="173">
        <v>21</v>
      </c>
      <c r="E3379" s="174">
        <v>11</v>
      </c>
      <c r="F3379" s="3">
        <f t="shared" si="313"/>
        <v>69.800000000000011</v>
      </c>
      <c r="G3379" s="3">
        <f t="shared" si="315"/>
        <v>77</v>
      </c>
      <c r="H3379" s="3">
        <f t="shared" si="316"/>
        <v>89.06</v>
      </c>
      <c r="I3379" s="3">
        <f t="shared" si="317"/>
        <v>55.040000000000006</v>
      </c>
      <c r="J3379" s="3">
        <f t="shared" si="318"/>
        <v>75.92</v>
      </c>
      <c r="K3379" s="191">
        <v>21</v>
      </c>
      <c r="L3379" s="3">
        <v>25</v>
      </c>
      <c r="M3379" s="191">
        <v>31.7</v>
      </c>
      <c r="N3379" s="191">
        <v>12.8</v>
      </c>
      <c r="O3379" s="191">
        <v>24.4</v>
      </c>
    </row>
    <row r="3380" spans="2:15" ht="17.25" x14ac:dyDescent="0.35">
      <c r="B3380" s="172">
        <f t="shared" si="314"/>
        <v>3372</v>
      </c>
      <c r="C3380" s="173">
        <v>5</v>
      </c>
      <c r="D3380" s="173">
        <v>21</v>
      </c>
      <c r="E3380" s="174">
        <v>12</v>
      </c>
      <c r="F3380" s="3">
        <f t="shared" si="313"/>
        <v>73.400000000000006</v>
      </c>
      <c r="G3380" s="3">
        <f t="shared" si="315"/>
        <v>80.599999999999994</v>
      </c>
      <c r="H3380" s="3">
        <f t="shared" si="316"/>
        <v>91.94</v>
      </c>
      <c r="I3380" s="3">
        <f t="shared" si="317"/>
        <v>55.94</v>
      </c>
      <c r="J3380" s="3">
        <f t="shared" si="318"/>
        <v>78.98</v>
      </c>
      <c r="K3380" s="191">
        <v>23</v>
      </c>
      <c r="L3380" s="3">
        <v>27</v>
      </c>
      <c r="M3380" s="191">
        <v>33.299999999999997</v>
      </c>
      <c r="N3380" s="191">
        <v>13.3</v>
      </c>
      <c r="O3380" s="191">
        <v>26.1</v>
      </c>
    </row>
    <row r="3381" spans="2:15" ht="17.25" x14ac:dyDescent="0.35">
      <c r="B3381" s="172">
        <f t="shared" si="314"/>
        <v>3373</v>
      </c>
      <c r="C3381" s="173">
        <v>5</v>
      </c>
      <c r="D3381" s="173">
        <v>21</v>
      </c>
      <c r="E3381" s="174">
        <v>13</v>
      </c>
      <c r="F3381" s="3">
        <f t="shared" si="313"/>
        <v>73.400000000000006</v>
      </c>
      <c r="G3381" s="3">
        <f t="shared" si="315"/>
        <v>84.2</v>
      </c>
      <c r="H3381" s="3">
        <f t="shared" si="316"/>
        <v>91.94</v>
      </c>
      <c r="I3381" s="3">
        <f t="shared" si="317"/>
        <v>57.92</v>
      </c>
      <c r="J3381" s="3">
        <f t="shared" si="318"/>
        <v>80.06</v>
      </c>
      <c r="K3381" s="191">
        <v>23</v>
      </c>
      <c r="L3381" s="3">
        <v>29</v>
      </c>
      <c r="M3381" s="191">
        <v>33.299999999999997</v>
      </c>
      <c r="N3381" s="191">
        <v>14.4</v>
      </c>
      <c r="O3381" s="191">
        <v>26.7</v>
      </c>
    </row>
    <row r="3382" spans="2:15" ht="17.25" x14ac:dyDescent="0.35">
      <c r="B3382" s="172">
        <f t="shared" si="314"/>
        <v>3374</v>
      </c>
      <c r="C3382" s="173">
        <v>5</v>
      </c>
      <c r="D3382" s="173">
        <v>21</v>
      </c>
      <c r="E3382" s="174">
        <v>14</v>
      </c>
      <c r="F3382" s="3">
        <f t="shared" si="313"/>
        <v>64.400000000000006</v>
      </c>
      <c r="G3382" s="3">
        <f t="shared" si="315"/>
        <v>87.800000000000011</v>
      </c>
      <c r="H3382" s="3">
        <f t="shared" si="316"/>
        <v>93.02</v>
      </c>
      <c r="I3382" s="3">
        <f t="shared" si="317"/>
        <v>57.019999999999996</v>
      </c>
      <c r="J3382" s="3">
        <f t="shared" si="318"/>
        <v>82.039999999999992</v>
      </c>
      <c r="K3382" s="191">
        <v>18</v>
      </c>
      <c r="L3382" s="3">
        <v>31</v>
      </c>
      <c r="M3382" s="191">
        <v>33.9</v>
      </c>
      <c r="N3382" s="191">
        <v>13.9</v>
      </c>
      <c r="O3382" s="191">
        <v>27.8</v>
      </c>
    </row>
    <row r="3383" spans="2:15" ht="17.25" x14ac:dyDescent="0.35">
      <c r="B3383" s="172">
        <f t="shared" si="314"/>
        <v>3375</v>
      </c>
      <c r="C3383" s="173">
        <v>5</v>
      </c>
      <c r="D3383" s="173">
        <v>21</v>
      </c>
      <c r="E3383" s="174">
        <v>15</v>
      </c>
      <c r="F3383" s="3">
        <f t="shared" si="313"/>
        <v>66.2</v>
      </c>
      <c r="G3383" s="3">
        <f t="shared" si="315"/>
        <v>89.6</v>
      </c>
      <c r="H3383" s="3">
        <f t="shared" si="316"/>
        <v>95</v>
      </c>
      <c r="I3383" s="3">
        <f t="shared" si="317"/>
        <v>57.019999999999996</v>
      </c>
      <c r="J3383" s="3">
        <f t="shared" si="318"/>
        <v>82.94</v>
      </c>
      <c r="K3383" s="191">
        <v>19</v>
      </c>
      <c r="L3383" s="3">
        <v>32</v>
      </c>
      <c r="M3383" s="191">
        <v>35</v>
      </c>
      <c r="N3383" s="191">
        <v>13.9</v>
      </c>
      <c r="O3383" s="191">
        <v>28.3</v>
      </c>
    </row>
    <row r="3384" spans="2:15" ht="17.25" x14ac:dyDescent="0.35">
      <c r="B3384" s="172">
        <f t="shared" si="314"/>
        <v>3376</v>
      </c>
      <c r="C3384" s="173">
        <v>5</v>
      </c>
      <c r="D3384" s="173">
        <v>21</v>
      </c>
      <c r="E3384" s="174">
        <v>16</v>
      </c>
      <c r="F3384" s="3">
        <f t="shared" si="313"/>
        <v>71.599999999999994</v>
      </c>
      <c r="G3384" s="3">
        <f t="shared" si="315"/>
        <v>87.800000000000011</v>
      </c>
      <c r="H3384" s="3">
        <f t="shared" si="316"/>
        <v>96.08</v>
      </c>
      <c r="I3384" s="3">
        <f t="shared" si="317"/>
        <v>57.019999999999996</v>
      </c>
      <c r="J3384" s="3">
        <f t="shared" si="318"/>
        <v>82.039999999999992</v>
      </c>
      <c r="K3384" s="191">
        <v>22</v>
      </c>
      <c r="L3384" s="3">
        <v>31</v>
      </c>
      <c r="M3384" s="191">
        <v>35.6</v>
      </c>
      <c r="N3384" s="191">
        <v>13.9</v>
      </c>
      <c r="O3384" s="191">
        <v>27.8</v>
      </c>
    </row>
    <row r="3385" spans="2:15" ht="17.25" x14ac:dyDescent="0.35">
      <c r="B3385" s="172">
        <f t="shared" si="314"/>
        <v>3377</v>
      </c>
      <c r="C3385" s="173">
        <v>5</v>
      </c>
      <c r="D3385" s="173">
        <v>21</v>
      </c>
      <c r="E3385" s="174">
        <v>17</v>
      </c>
      <c r="F3385" s="3">
        <f t="shared" si="313"/>
        <v>69.800000000000011</v>
      </c>
      <c r="G3385" s="3">
        <f t="shared" si="315"/>
        <v>84.2</v>
      </c>
      <c r="H3385" s="3">
        <f t="shared" si="316"/>
        <v>93.92</v>
      </c>
      <c r="I3385" s="3">
        <f t="shared" si="317"/>
        <v>55.040000000000006</v>
      </c>
      <c r="J3385" s="3">
        <f t="shared" si="318"/>
        <v>80.06</v>
      </c>
      <c r="K3385" s="191">
        <v>21</v>
      </c>
      <c r="L3385" s="3">
        <v>29</v>
      </c>
      <c r="M3385" s="191">
        <v>34.4</v>
      </c>
      <c r="N3385" s="191">
        <v>12.8</v>
      </c>
      <c r="O3385" s="191">
        <v>26.7</v>
      </c>
    </row>
    <row r="3386" spans="2:15" ht="17.25" x14ac:dyDescent="0.35">
      <c r="B3386" s="172">
        <f t="shared" si="314"/>
        <v>3378</v>
      </c>
      <c r="C3386" s="173">
        <v>5</v>
      </c>
      <c r="D3386" s="173">
        <v>21</v>
      </c>
      <c r="E3386" s="174">
        <v>18</v>
      </c>
      <c r="F3386" s="3">
        <f t="shared" si="313"/>
        <v>68</v>
      </c>
      <c r="G3386" s="3">
        <f t="shared" si="315"/>
        <v>75.2</v>
      </c>
      <c r="H3386" s="3">
        <f t="shared" si="316"/>
        <v>91.94</v>
      </c>
      <c r="I3386" s="3">
        <f t="shared" si="317"/>
        <v>53.06</v>
      </c>
      <c r="J3386" s="3">
        <f t="shared" si="318"/>
        <v>78.080000000000013</v>
      </c>
      <c r="K3386" s="191">
        <v>20</v>
      </c>
      <c r="L3386" s="3">
        <v>24</v>
      </c>
      <c r="M3386" s="191">
        <v>33.299999999999997</v>
      </c>
      <c r="N3386" s="191">
        <v>11.7</v>
      </c>
      <c r="O3386" s="191">
        <v>25.6</v>
      </c>
    </row>
    <row r="3387" spans="2:15" ht="17.25" x14ac:dyDescent="0.35">
      <c r="B3387" s="172">
        <f t="shared" si="314"/>
        <v>3379</v>
      </c>
      <c r="C3387" s="173">
        <v>5</v>
      </c>
      <c r="D3387" s="173">
        <v>21</v>
      </c>
      <c r="E3387" s="174">
        <v>19</v>
      </c>
      <c r="F3387" s="3">
        <f t="shared" si="313"/>
        <v>62.6</v>
      </c>
      <c r="G3387" s="3">
        <f t="shared" si="315"/>
        <v>69.800000000000011</v>
      </c>
      <c r="H3387" s="3">
        <f t="shared" si="316"/>
        <v>87.98</v>
      </c>
      <c r="I3387" s="3">
        <f t="shared" si="317"/>
        <v>50</v>
      </c>
      <c r="J3387" s="3">
        <f t="shared" si="318"/>
        <v>75.92</v>
      </c>
      <c r="K3387" s="191">
        <v>17</v>
      </c>
      <c r="L3387" s="3">
        <v>21</v>
      </c>
      <c r="M3387" s="191">
        <v>31.1</v>
      </c>
      <c r="N3387" s="191">
        <v>10</v>
      </c>
      <c r="O3387" s="191">
        <v>24.4</v>
      </c>
    </row>
    <row r="3388" spans="2:15" ht="17.25" x14ac:dyDescent="0.35">
      <c r="B3388" s="172">
        <f t="shared" si="314"/>
        <v>3380</v>
      </c>
      <c r="C3388" s="173">
        <v>5</v>
      </c>
      <c r="D3388" s="173">
        <v>21</v>
      </c>
      <c r="E3388" s="174">
        <v>20</v>
      </c>
      <c r="F3388" s="3">
        <f t="shared" si="313"/>
        <v>59</v>
      </c>
      <c r="G3388" s="3">
        <f t="shared" si="315"/>
        <v>62.6</v>
      </c>
      <c r="H3388" s="3">
        <f t="shared" si="316"/>
        <v>84.02</v>
      </c>
      <c r="I3388" s="3">
        <f t="shared" si="317"/>
        <v>46.94</v>
      </c>
      <c r="J3388" s="3">
        <f t="shared" si="318"/>
        <v>73.94</v>
      </c>
      <c r="K3388" s="191">
        <v>15</v>
      </c>
      <c r="L3388" s="3">
        <v>17</v>
      </c>
      <c r="M3388" s="191">
        <v>28.9</v>
      </c>
      <c r="N3388" s="191">
        <v>8.3000000000000007</v>
      </c>
      <c r="O3388" s="191">
        <v>23.3</v>
      </c>
    </row>
    <row r="3389" spans="2:15" ht="17.25" x14ac:dyDescent="0.35">
      <c r="B3389" s="172">
        <f t="shared" si="314"/>
        <v>3381</v>
      </c>
      <c r="C3389" s="173">
        <v>5</v>
      </c>
      <c r="D3389" s="173">
        <v>21</v>
      </c>
      <c r="E3389" s="174">
        <v>21</v>
      </c>
      <c r="F3389" s="3">
        <f t="shared" si="313"/>
        <v>55.400000000000006</v>
      </c>
      <c r="G3389" s="3">
        <f t="shared" si="315"/>
        <v>59</v>
      </c>
      <c r="H3389" s="3">
        <f t="shared" si="316"/>
        <v>82.039999999999992</v>
      </c>
      <c r="I3389" s="3">
        <f t="shared" si="317"/>
        <v>46.94</v>
      </c>
      <c r="J3389" s="3">
        <f t="shared" si="318"/>
        <v>73.94</v>
      </c>
      <c r="K3389" s="191">
        <v>13</v>
      </c>
      <c r="L3389" s="3">
        <v>15</v>
      </c>
      <c r="M3389" s="191">
        <v>27.8</v>
      </c>
      <c r="N3389" s="191">
        <v>8.3000000000000007</v>
      </c>
      <c r="O3389" s="191">
        <v>23.3</v>
      </c>
    </row>
    <row r="3390" spans="2:15" ht="17.25" x14ac:dyDescent="0.35">
      <c r="B3390" s="172">
        <f t="shared" si="314"/>
        <v>3382</v>
      </c>
      <c r="C3390" s="173">
        <v>5</v>
      </c>
      <c r="D3390" s="173">
        <v>21</v>
      </c>
      <c r="E3390" s="174">
        <v>22</v>
      </c>
      <c r="F3390" s="3">
        <f t="shared" si="313"/>
        <v>53.6</v>
      </c>
      <c r="G3390" s="3">
        <f t="shared" si="315"/>
        <v>53.6</v>
      </c>
      <c r="H3390" s="3">
        <f t="shared" si="316"/>
        <v>82.039999999999992</v>
      </c>
      <c r="I3390" s="3">
        <f t="shared" si="317"/>
        <v>42.980000000000004</v>
      </c>
      <c r="J3390" s="3">
        <f t="shared" si="318"/>
        <v>73.039999999999992</v>
      </c>
      <c r="K3390" s="191">
        <v>12</v>
      </c>
      <c r="L3390" s="3">
        <v>12</v>
      </c>
      <c r="M3390" s="191">
        <v>27.8</v>
      </c>
      <c r="N3390" s="191">
        <v>6.1</v>
      </c>
      <c r="O3390" s="191">
        <v>22.8</v>
      </c>
    </row>
    <row r="3391" spans="2:15" ht="17.25" x14ac:dyDescent="0.35">
      <c r="B3391" s="172">
        <f t="shared" si="314"/>
        <v>3383</v>
      </c>
      <c r="C3391" s="173">
        <v>5</v>
      </c>
      <c r="D3391" s="173">
        <v>21</v>
      </c>
      <c r="E3391" s="174">
        <v>23</v>
      </c>
      <c r="F3391" s="3">
        <f t="shared" si="313"/>
        <v>53.6</v>
      </c>
      <c r="G3391" s="3">
        <f t="shared" si="315"/>
        <v>51.8</v>
      </c>
      <c r="H3391" s="3">
        <f t="shared" si="316"/>
        <v>80.06</v>
      </c>
      <c r="I3391" s="3">
        <f t="shared" si="317"/>
        <v>39.92</v>
      </c>
      <c r="J3391" s="3">
        <f t="shared" si="318"/>
        <v>71.06</v>
      </c>
      <c r="K3391" s="191">
        <v>12</v>
      </c>
      <c r="L3391" s="3">
        <v>11</v>
      </c>
      <c r="M3391" s="191">
        <v>26.7</v>
      </c>
      <c r="N3391" s="191">
        <v>4.4000000000000004</v>
      </c>
      <c r="O3391" s="191">
        <v>21.7</v>
      </c>
    </row>
    <row r="3392" spans="2:15" ht="17.25" x14ac:dyDescent="0.35">
      <c r="B3392" s="172">
        <f t="shared" si="314"/>
        <v>3384</v>
      </c>
      <c r="C3392" s="173">
        <v>5</v>
      </c>
      <c r="D3392" s="173">
        <v>21</v>
      </c>
      <c r="E3392" s="174">
        <v>24</v>
      </c>
      <c r="F3392" s="3">
        <f t="shared" si="313"/>
        <v>53.6</v>
      </c>
      <c r="G3392" s="3">
        <f t="shared" si="315"/>
        <v>50</v>
      </c>
      <c r="H3392" s="3">
        <f t="shared" si="316"/>
        <v>78.080000000000013</v>
      </c>
      <c r="I3392" s="3">
        <f t="shared" si="317"/>
        <v>39.019999999999996</v>
      </c>
      <c r="J3392" s="3">
        <f t="shared" si="318"/>
        <v>71.960000000000008</v>
      </c>
      <c r="K3392" s="191">
        <v>12</v>
      </c>
      <c r="L3392" s="3">
        <v>10</v>
      </c>
      <c r="M3392" s="191">
        <v>25.6</v>
      </c>
      <c r="N3392" s="191">
        <v>3.9</v>
      </c>
      <c r="O3392" s="191">
        <v>22.2</v>
      </c>
    </row>
    <row r="3393" spans="2:15" ht="17.25" x14ac:dyDescent="0.35">
      <c r="B3393" s="172">
        <f t="shared" si="314"/>
        <v>3385</v>
      </c>
      <c r="C3393" s="173">
        <v>5</v>
      </c>
      <c r="D3393" s="173">
        <v>22</v>
      </c>
      <c r="E3393" s="174">
        <v>1</v>
      </c>
      <c r="F3393" s="3">
        <f t="shared" si="313"/>
        <v>53.6</v>
      </c>
      <c r="G3393" s="3">
        <f t="shared" si="315"/>
        <v>51.8</v>
      </c>
      <c r="H3393" s="3">
        <f t="shared" si="316"/>
        <v>75.92</v>
      </c>
      <c r="I3393" s="3">
        <f t="shared" si="317"/>
        <v>35.96</v>
      </c>
      <c r="J3393" s="3">
        <f t="shared" si="318"/>
        <v>68</v>
      </c>
      <c r="K3393" s="191">
        <v>12</v>
      </c>
      <c r="L3393" s="3">
        <v>11</v>
      </c>
      <c r="M3393" s="191">
        <v>24.4</v>
      </c>
      <c r="N3393" s="191">
        <v>2.2000000000000002</v>
      </c>
      <c r="O3393" s="191">
        <v>20</v>
      </c>
    </row>
    <row r="3394" spans="2:15" ht="17.25" x14ac:dyDescent="0.35">
      <c r="B3394" s="172">
        <f t="shared" si="314"/>
        <v>3386</v>
      </c>
      <c r="C3394" s="173">
        <v>5</v>
      </c>
      <c r="D3394" s="173">
        <v>22</v>
      </c>
      <c r="E3394" s="174">
        <v>2</v>
      </c>
      <c r="F3394" s="3">
        <f t="shared" si="313"/>
        <v>53.6</v>
      </c>
      <c r="G3394" s="3">
        <f t="shared" si="315"/>
        <v>53.6</v>
      </c>
      <c r="H3394" s="3">
        <f t="shared" si="316"/>
        <v>73.94</v>
      </c>
      <c r="I3394" s="3">
        <f t="shared" si="317"/>
        <v>35.06</v>
      </c>
      <c r="J3394" s="3">
        <f t="shared" si="318"/>
        <v>66.02</v>
      </c>
      <c r="K3394" s="191">
        <v>12</v>
      </c>
      <c r="L3394" s="3">
        <v>12</v>
      </c>
      <c r="M3394" s="191">
        <v>23.3</v>
      </c>
      <c r="N3394" s="191">
        <v>1.7</v>
      </c>
      <c r="O3394" s="191">
        <v>18.899999999999999</v>
      </c>
    </row>
    <row r="3395" spans="2:15" ht="17.25" x14ac:dyDescent="0.35">
      <c r="B3395" s="172">
        <f t="shared" si="314"/>
        <v>3387</v>
      </c>
      <c r="C3395" s="173">
        <v>5</v>
      </c>
      <c r="D3395" s="173">
        <v>22</v>
      </c>
      <c r="E3395" s="174">
        <v>3</v>
      </c>
      <c r="F3395" s="3">
        <f t="shared" si="313"/>
        <v>53.6</v>
      </c>
      <c r="G3395" s="3">
        <f t="shared" si="315"/>
        <v>51.8</v>
      </c>
      <c r="H3395" s="3">
        <f t="shared" si="316"/>
        <v>73.94</v>
      </c>
      <c r="I3395" s="3">
        <f t="shared" si="317"/>
        <v>32</v>
      </c>
      <c r="J3395" s="3">
        <f t="shared" si="318"/>
        <v>64.94</v>
      </c>
      <c r="K3395" s="191">
        <v>12</v>
      </c>
      <c r="L3395" s="3">
        <v>11</v>
      </c>
      <c r="M3395" s="191">
        <v>23.3</v>
      </c>
      <c r="N3395" s="191">
        <v>0</v>
      </c>
      <c r="O3395" s="191">
        <v>18.3</v>
      </c>
    </row>
    <row r="3396" spans="2:15" ht="17.25" x14ac:dyDescent="0.35">
      <c r="B3396" s="172">
        <f t="shared" si="314"/>
        <v>3388</v>
      </c>
      <c r="C3396" s="173">
        <v>5</v>
      </c>
      <c r="D3396" s="173">
        <v>22</v>
      </c>
      <c r="E3396" s="174">
        <v>4</v>
      </c>
      <c r="F3396" s="3">
        <f t="shared" si="313"/>
        <v>51.8</v>
      </c>
      <c r="G3396" s="3">
        <f t="shared" si="315"/>
        <v>51.8</v>
      </c>
      <c r="H3396" s="3">
        <f t="shared" si="316"/>
        <v>73.94</v>
      </c>
      <c r="I3396" s="3">
        <f t="shared" si="317"/>
        <v>32</v>
      </c>
      <c r="J3396" s="3">
        <f t="shared" si="318"/>
        <v>64.039999999999992</v>
      </c>
      <c r="K3396" s="191">
        <v>11</v>
      </c>
      <c r="L3396" s="3">
        <v>11</v>
      </c>
      <c r="M3396" s="191">
        <v>23.3</v>
      </c>
      <c r="N3396" s="191">
        <v>0</v>
      </c>
      <c r="O3396" s="191">
        <v>17.8</v>
      </c>
    </row>
    <row r="3397" spans="2:15" ht="17.25" x14ac:dyDescent="0.35">
      <c r="B3397" s="172">
        <f t="shared" si="314"/>
        <v>3389</v>
      </c>
      <c r="C3397" s="173">
        <v>5</v>
      </c>
      <c r="D3397" s="173">
        <v>22</v>
      </c>
      <c r="E3397" s="174">
        <v>5</v>
      </c>
      <c r="F3397" s="3">
        <f t="shared" si="313"/>
        <v>51.8</v>
      </c>
      <c r="G3397" s="3">
        <f t="shared" si="315"/>
        <v>51.8</v>
      </c>
      <c r="H3397" s="3">
        <f t="shared" si="316"/>
        <v>73.94</v>
      </c>
      <c r="I3397" s="3">
        <f t="shared" si="317"/>
        <v>28.94</v>
      </c>
      <c r="J3397" s="3">
        <f t="shared" si="318"/>
        <v>62.06</v>
      </c>
      <c r="K3397" s="191">
        <v>11</v>
      </c>
      <c r="L3397" s="3">
        <v>11</v>
      </c>
      <c r="M3397" s="191">
        <v>23.3</v>
      </c>
      <c r="N3397" s="191">
        <v>-1.7</v>
      </c>
      <c r="O3397" s="191">
        <v>16.7</v>
      </c>
    </row>
    <row r="3398" spans="2:15" ht="17.25" x14ac:dyDescent="0.35">
      <c r="B3398" s="172">
        <f t="shared" si="314"/>
        <v>3390</v>
      </c>
      <c r="C3398" s="173">
        <v>5</v>
      </c>
      <c r="D3398" s="173">
        <v>22</v>
      </c>
      <c r="E3398" s="174">
        <v>6</v>
      </c>
      <c r="F3398" s="3">
        <f t="shared" si="313"/>
        <v>51.8</v>
      </c>
      <c r="G3398" s="3">
        <f t="shared" si="315"/>
        <v>53.6</v>
      </c>
      <c r="H3398" s="3">
        <f t="shared" si="316"/>
        <v>73.94</v>
      </c>
      <c r="I3398" s="3">
        <f t="shared" si="317"/>
        <v>33.979999999999997</v>
      </c>
      <c r="J3398" s="3">
        <f t="shared" si="318"/>
        <v>62.96</v>
      </c>
      <c r="K3398" s="191">
        <v>11</v>
      </c>
      <c r="L3398" s="3">
        <v>12</v>
      </c>
      <c r="M3398" s="191">
        <v>23.3</v>
      </c>
      <c r="N3398" s="191">
        <v>1.1000000000000001</v>
      </c>
      <c r="O3398" s="191">
        <v>17.2</v>
      </c>
    </row>
    <row r="3399" spans="2:15" ht="17.25" x14ac:dyDescent="0.35">
      <c r="B3399" s="172">
        <f t="shared" si="314"/>
        <v>3391</v>
      </c>
      <c r="C3399" s="173">
        <v>5</v>
      </c>
      <c r="D3399" s="173">
        <v>22</v>
      </c>
      <c r="E3399" s="174">
        <v>7</v>
      </c>
      <c r="F3399" s="3">
        <f t="shared" si="313"/>
        <v>53.6</v>
      </c>
      <c r="G3399" s="3">
        <f t="shared" si="315"/>
        <v>57.2</v>
      </c>
      <c r="H3399" s="3">
        <f t="shared" si="316"/>
        <v>75.92</v>
      </c>
      <c r="I3399" s="3">
        <f t="shared" si="317"/>
        <v>41</v>
      </c>
      <c r="J3399" s="3">
        <f t="shared" si="318"/>
        <v>66.92</v>
      </c>
      <c r="K3399" s="191">
        <v>12</v>
      </c>
      <c r="L3399" s="3">
        <v>14</v>
      </c>
      <c r="M3399" s="191">
        <v>24.4</v>
      </c>
      <c r="N3399" s="191">
        <v>5</v>
      </c>
      <c r="O3399" s="191">
        <v>19.399999999999999</v>
      </c>
    </row>
    <row r="3400" spans="2:15" ht="17.25" x14ac:dyDescent="0.35">
      <c r="B3400" s="172">
        <f t="shared" si="314"/>
        <v>3392</v>
      </c>
      <c r="C3400" s="173">
        <v>5</v>
      </c>
      <c r="D3400" s="173">
        <v>22</v>
      </c>
      <c r="E3400" s="174">
        <v>8</v>
      </c>
      <c r="F3400" s="3">
        <f t="shared" si="313"/>
        <v>55.400000000000006</v>
      </c>
      <c r="G3400" s="3">
        <f t="shared" si="315"/>
        <v>59</v>
      </c>
      <c r="H3400" s="3">
        <f t="shared" si="316"/>
        <v>78.98</v>
      </c>
      <c r="I3400" s="3">
        <f t="shared" si="317"/>
        <v>46.94</v>
      </c>
      <c r="J3400" s="3">
        <f t="shared" si="318"/>
        <v>69.080000000000013</v>
      </c>
      <c r="K3400" s="191">
        <v>13</v>
      </c>
      <c r="L3400" s="3">
        <v>15</v>
      </c>
      <c r="M3400" s="191">
        <v>26.1</v>
      </c>
      <c r="N3400" s="191">
        <v>8.3000000000000007</v>
      </c>
      <c r="O3400" s="191">
        <v>20.6</v>
      </c>
    </row>
    <row r="3401" spans="2:15" ht="17.25" x14ac:dyDescent="0.35">
      <c r="B3401" s="172">
        <f t="shared" si="314"/>
        <v>3393</v>
      </c>
      <c r="C3401" s="173">
        <v>5</v>
      </c>
      <c r="D3401" s="173">
        <v>22</v>
      </c>
      <c r="E3401" s="174">
        <v>9</v>
      </c>
      <c r="F3401" s="3">
        <f t="shared" si="313"/>
        <v>55.400000000000006</v>
      </c>
      <c r="G3401" s="3">
        <f t="shared" si="315"/>
        <v>62.6</v>
      </c>
      <c r="H3401" s="3">
        <f t="shared" si="316"/>
        <v>82.94</v>
      </c>
      <c r="I3401" s="3">
        <f t="shared" si="317"/>
        <v>51.08</v>
      </c>
      <c r="J3401" s="3">
        <f t="shared" si="318"/>
        <v>73.039999999999992</v>
      </c>
      <c r="K3401" s="191">
        <v>13</v>
      </c>
      <c r="L3401" s="3">
        <v>17</v>
      </c>
      <c r="M3401" s="191">
        <v>28.3</v>
      </c>
      <c r="N3401" s="191">
        <v>10.6</v>
      </c>
      <c r="O3401" s="191">
        <v>22.8</v>
      </c>
    </row>
    <row r="3402" spans="2:15" ht="17.25" x14ac:dyDescent="0.35">
      <c r="B3402" s="172">
        <f t="shared" si="314"/>
        <v>3394</v>
      </c>
      <c r="C3402" s="173">
        <v>5</v>
      </c>
      <c r="D3402" s="173">
        <v>22</v>
      </c>
      <c r="E3402" s="174">
        <v>10</v>
      </c>
      <c r="F3402" s="3">
        <f t="shared" ref="F3402:F3465" si="319">(9/5)*K3402+32</f>
        <v>57.2</v>
      </c>
      <c r="G3402" s="3">
        <f t="shared" si="315"/>
        <v>64.400000000000006</v>
      </c>
      <c r="H3402" s="3">
        <f t="shared" si="316"/>
        <v>87.080000000000013</v>
      </c>
      <c r="I3402" s="3">
        <f t="shared" si="317"/>
        <v>53.06</v>
      </c>
      <c r="J3402" s="3">
        <f t="shared" si="318"/>
        <v>75.92</v>
      </c>
      <c r="K3402" s="191">
        <v>14</v>
      </c>
      <c r="L3402" s="3">
        <v>18</v>
      </c>
      <c r="M3402" s="191">
        <v>30.6</v>
      </c>
      <c r="N3402" s="191">
        <v>11.7</v>
      </c>
      <c r="O3402" s="191">
        <v>24.4</v>
      </c>
    </row>
    <row r="3403" spans="2:15" ht="17.25" x14ac:dyDescent="0.35">
      <c r="B3403" s="172">
        <f t="shared" ref="B3403:B3466" si="320">B3402+1</f>
        <v>3395</v>
      </c>
      <c r="C3403" s="173">
        <v>5</v>
      </c>
      <c r="D3403" s="173">
        <v>22</v>
      </c>
      <c r="E3403" s="174">
        <v>11</v>
      </c>
      <c r="F3403" s="3">
        <f t="shared" si="319"/>
        <v>55.400000000000006</v>
      </c>
      <c r="G3403" s="3">
        <f t="shared" si="315"/>
        <v>66.2</v>
      </c>
      <c r="H3403" s="3">
        <f t="shared" si="316"/>
        <v>89.06</v>
      </c>
      <c r="I3403" s="3">
        <f t="shared" si="317"/>
        <v>55.94</v>
      </c>
      <c r="J3403" s="3">
        <f t="shared" si="318"/>
        <v>78.080000000000013</v>
      </c>
      <c r="K3403" s="191">
        <v>13</v>
      </c>
      <c r="L3403" s="3">
        <v>19</v>
      </c>
      <c r="M3403" s="191">
        <v>31.7</v>
      </c>
      <c r="N3403" s="191">
        <v>13.3</v>
      </c>
      <c r="O3403" s="191">
        <v>25.6</v>
      </c>
    </row>
    <row r="3404" spans="2:15" ht="17.25" x14ac:dyDescent="0.35">
      <c r="B3404" s="172">
        <f t="shared" si="320"/>
        <v>3396</v>
      </c>
      <c r="C3404" s="173">
        <v>5</v>
      </c>
      <c r="D3404" s="173">
        <v>22</v>
      </c>
      <c r="E3404" s="174">
        <v>12</v>
      </c>
      <c r="F3404" s="3">
        <f t="shared" si="319"/>
        <v>53.6</v>
      </c>
      <c r="G3404" s="3">
        <f t="shared" si="315"/>
        <v>66.2</v>
      </c>
      <c r="H3404" s="3">
        <f t="shared" si="316"/>
        <v>89.960000000000008</v>
      </c>
      <c r="I3404" s="3">
        <f t="shared" si="317"/>
        <v>59</v>
      </c>
      <c r="J3404" s="3">
        <f t="shared" si="318"/>
        <v>80.960000000000008</v>
      </c>
      <c r="K3404" s="191">
        <v>12</v>
      </c>
      <c r="L3404" s="3">
        <v>19</v>
      </c>
      <c r="M3404" s="191">
        <v>32.200000000000003</v>
      </c>
      <c r="N3404" s="191">
        <v>15</v>
      </c>
      <c r="O3404" s="191">
        <v>27.2</v>
      </c>
    </row>
    <row r="3405" spans="2:15" ht="17.25" x14ac:dyDescent="0.35">
      <c r="B3405" s="172">
        <f t="shared" si="320"/>
        <v>3397</v>
      </c>
      <c r="C3405" s="173">
        <v>5</v>
      </c>
      <c r="D3405" s="173">
        <v>22</v>
      </c>
      <c r="E3405" s="174">
        <v>13</v>
      </c>
      <c r="F3405" s="3">
        <f t="shared" si="319"/>
        <v>53.6</v>
      </c>
      <c r="G3405" s="3">
        <f t="shared" si="315"/>
        <v>68</v>
      </c>
      <c r="H3405" s="3">
        <f t="shared" si="316"/>
        <v>93.02</v>
      </c>
      <c r="I3405" s="3">
        <f t="shared" si="317"/>
        <v>62.06</v>
      </c>
      <c r="J3405" s="3">
        <f t="shared" si="318"/>
        <v>86</v>
      </c>
      <c r="K3405" s="191">
        <v>12</v>
      </c>
      <c r="L3405" s="3">
        <v>20</v>
      </c>
      <c r="M3405" s="191">
        <v>33.9</v>
      </c>
      <c r="N3405" s="191">
        <v>16.7</v>
      </c>
      <c r="O3405" s="191">
        <v>30</v>
      </c>
    </row>
    <row r="3406" spans="2:15" ht="17.25" x14ac:dyDescent="0.35">
      <c r="B3406" s="172">
        <f t="shared" si="320"/>
        <v>3398</v>
      </c>
      <c r="C3406" s="173">
        <v>5</v>
      </c>
      <c r="D3406" s="173">
        <v>22</v>
      </c>
      <c r="E3406" s="174">
        <v>14</v>
      </c>
      <c r="F3406" s="3">
        <f t="shared" si="319"/>
        <v>53.6</v>
      </c>
      <c r="G3406" s="3">
        <f t="shared" si="315"/>
        <v>69.800000000000011</v>
      </c>
      <c r="H3406" s="3">
        <f t="shared" si="316"/>
        <v>93.92</v>
      </c>
      <c r="I3406" s="3">
        <f t="shared" si="317"/>
        <v>66.02</v>
      </c>
      <c r="J3406" s="3">
        <f t="shared" si="318"/>
        <v>84.92</v>
      </c>
      <c r="K3406" s="191">
        <v>12</v>
      </c>
      <c r="L3406" s="3">
        <v>21</v>
      </c>
      <c r="M3406" s="191">
        <v>34.4</v>
      </c>
      <c r="N3406" s="191">
        <v>18.899999999999999</v>
      </c>
      <c r="O3406" s="191">
        <v>29.4</v>
      </c>
    </row>
    <row r="3407" spans="2:15" ht="17.25" x14ac:dyDescent="0.35">
      <c r="B3407" s="172">
        <f t="shared" si="320"/>
        <v>3399</v>
      </c>
      <c r="C3407" s="173">
        <v>5</v>
      </c>
      <c r="D3407" s="173">
        <v>22</v>
      </c>
      <c r="E3407" s="174">
        <v>15</v>
      </c>
      <c r="F3407" s="3">
        <f t="shared" si="319"/>
        <v>51.8</v>
      </c>
      <c r="G3407" s="3">
        <f t="shared" si="315"/>
        <v>69.800000000000011</v>
      </c>
      <c r="H3407" s="3">
        <f t="shared" si="316"/>
        <v>93.02</v>
      </c>
      <c r="I3407" s="3">
        <f t="shared" si="317"/>
        <v>66.02</v>
      </c>
      <c r="J3407" s="3">
        <f t="shared" si="318"/>
        <v>68</v>
      </c>
      <c r="K3407" s="191">
        <v>11</v>
      </c>
      <c r="L3407" s="3">
        <v>21</v>
      </c>
      <c r="M3407" s="191">
        <v>33.9</v>
      </c>
      <c r="N3407" s="191">
        <v>18.899999999999999</v>
      </c>
      <c r="O3407" s="191">
        <v>20</v>
      </c>
    </row>
    <row r="3408" spans="2:15" ht="17.25" x14ac:dyDescent="0.35">
      <c r="B3408" s="172">
        <f t="shared" si="320"/>
        <v>3400</v>
      </c>
      <c r="C3408" s="173">
        <v>5</v>
      </c>
      <c r="D3408" s="173">
        <v>22</v>
      </c>
      <c r="E3408" s="174">
        <v>16</v>
      </c>
      <c r="F3408" s="3">
        <f t="shared" si="319"/>
        <v>51.8</v>
      </c>
      <c r="G3408" s="3">
        <f t="shared" si="315"/>
        <v>69.800000000000011</v>
      </c>
      <c r="H3408" s="3">
        <f t="shared" si="316"/>
        <v>93.92</v>
      </c>
      <c r="I3408" s="3">
        <f t="shared" si="317"/>
        <v>66.92</v>
      </c>
      <c r="J3408" s="3">
        <f t="shared" si="318"/>
        <v>80.06</v>
      </c>
      <c r="K3408" s="191">
        <v>11</v>
      </c>
      <c r="L3408" s="3">
        <v>21</v>
      </c>
      <c r="M3408" s="191">
        <v>34.4</v>
      </c>
      <c r="N3408" s="191">
        <v>19.399999999999999</v>
      </c>
      <c r="O3408" s="191">
        <v>26.7</v>
      </c>
    </row>
    <row r="3409" spans="2:15" ht="17.25" x14ac:dyDescent="0.35">
      <c r="B3409" s="172">
        <f t="shared" si="320"/>
        <v>3401</v>
      </c>
      <c r="C3409" s="173">
        <v>5</v>
      </c>
      <c r="D3409" s="173">
        <v>22</v>
      </c>
      <c r="E3409" s="174">
        <v>17</v>
      </c>
      <c r="F3409" s="3">
        <f t="shared" si="319"/>
        <v>53.6</v>
      </c>
      <c r="G3409" s="3">
        <f t="shared" si="315"/>
        <v>68</v>
      </c>
      <c r="H3409" s="3">
        <f t="shared" si="316"/>
        <v>93.92</v>
      </c>
      <c r="I3409" s="3">
        <f t="shared" si="317"/>
        <v>66.02</v>
      </c>
      <c r="J3409" s="3">
        <f t="shared" si="318"/>
        <v>78.080000000000013</v>
      </c>
      <c r="K3409" s="191">
        <v>12</v>
      </c>
      <c r="L3409" s="3">
        <v>20</v>
      </c>
      <c r="M3409" s="191">
        <v>34.4</v>
      </c>
      <c r="N3409" s="191">
        <v>18.899999999999999</v>
      </c>
      <c r="O3409" s="191">
        <v>25.6</v>
      </c>
    </row>
    <row r="3410" spans="2:15" ht="17.25" x14ac:dyDescent="0.35">
      <c r="B3410" s="172">
        <f t="shared" si="320"/>
        <v>3402</v>
      </c>
      <c r="C3410" s="173">
        <v>5</v>
      </c>
      <c r="D3410" s="173">
        <v>22</v>
      </c>
      <c r="E3410" s="174">
        <v>18</v>
      </c>
      <c r="F3410" s="3">
        <f t="shared" si="319"/>
        <v>53.6</v>
      </c>
      <c r="G3410" s="3">
        <f t="shared" si="315"/>
        <v>66.2</v>
      </c>
      <c r="H3410" s="3">
        <f t="shared" si="316"/>
        <v>91.94</v>
      </c>
      <c r="I3410" s="3">
        <f t="shared" si="317"/>
        <v>64.039999999999992</v>
      </c>
      <c r="J3410" s="3">
        <f t="shared" si="318"/>
        <v>78.080000000000013</v>
      </c>
      <c r="K3410" s="191">
        <v>12</v>
      </c>
      <c r="L3410" s="3">
        <v>19</v>
      </c>
      <c r="M3410" s="191">
        <v>33.299999999999997</v>
      </c>
      <c r="N3410" s="191">
        <v>17.8</v>
      </c>
      <c r="O3410" s="191">
        <v>25.6</v>
      </c>
    </row>
    <row r="3411" spans="2:15" ht="17.25" x14ac:dyDescent="0.35">
      <c r="B3411" s="172">
        <f t="shared" si="320"/>
        <v>3403</v>
      </c>
      <c r="C3411" s="173">
        <v>5</v>
      </c>
      <c r="D3411" s="173">
        <v>22</v>
      </c>
      <c r="E3411" s="174">
        <v>19</v>
      </c>
      <c r="F3411" s="3">
        <f t="shared" si="319"/>
        <v>51.8</v>
      </c>
      <c r="G3411" s="3">
        <f t="shared" si="315"/>
        <v>62.6</v>
      </c>
      <c r="H3411" s="3">
        <f t="shared" si="316"/>
        <v>87.98</v>
      </c>
      <c r="I3411" s="3">
        <f t="shared" si="317"/>
        <v>60.980000000000004</v>
      </c>
      <c r="J3411" s="3">
        <f t="shared" si="318"/>
        <v>75.02</v>
      </c>
      <c r="K3411" s="191">
        <v>11</v>
      </c>
      <c r="L3411" s="3">
        <v>17</v>
      </c>
      <c r="M3411" s="191">
        <v>31.1</v>
      </c>
      <c r="N3411" s="191">
        <v>16.100000000000001</v>
      </c>
      <c r="O3411" s="191">
        <v>23.9</v>
      </c>
    </row>
    <row r="3412" spans="2:15" ht="17.25" x14ac:dyDescent="0.35">
      <c r="B3412" s="172">
        <f t="shared" si="320"/>
        <v>3404</v>
      </c>
      <c r="C3412" s="173">
        <v>5</v>
      </c>
      <c r="D3412" s="173">
        <v>22</v>
      </c>
      <c r="E3412" s="174">
        <v>20</v>
      </c>
      <c r="F3412" s="3">
        <f t="shared" si="319"/>
        <v>51.8</v>
      </c>
      <c r="G3412" s="3">
        <f t="shared" si="315"/>
        <v>59</v>
      </c>
      <c r="H3412" s="3">
        <f t="shared" si="316"/>
        <v>84.92</v>
      </c>
      <c r="I3412" s="3">
        <f t="shared" si="317"/>
        <v>57.92</v>
      </c>
      <c r="J3412" s="3">
        <f t="shared" si="318"/>
        <v>73.94</v>
      </c>
      <c r="K3412" s="191">
        <v>11</v>
      </c>
      <c r="L3412" s="3">
        <v>15</v>
      </c>
      <c r="M3412" s="191">
        <v>29.4</v>
      </c>
      <c r="N3412" s="191">
        <v>14.4</v>
      </c>
      <c r="O3412" s="191">
        <v>23.3</v>
      </c>
    </row>
    <row r="3413" spans="2:15" ht="17.25" x14ac:dyDescent="0.35">
      <c r="B3413" s="172">
        <f t="shared" si="320"/>
        <v>3405</v>
      </c>
      <c r="C3413" s="173">
        <v>5</v>
      </c>
      <c r="D3413" s="173">
        <v>22</v>
      </c>
      <c r="E3413" s="174">
        <v>21</v>
      </c>
      <c r="F3413" s="3">
        <f t="shared" si="319"/>
        <v>51.8</v>
      </c>
      <c r="G3413" s="3">
        <f t="shared" si="315"/>
        <v>55.400000000000006</v>
      </c>
      <c r="H3413" s="3">
        <f t="shared" si="316"/>
        <v>82.94</v>
      </c>
      <c r="I3413" s="3">
        <f t="shared" si="317"/>
        <v>57.92</v>
      </c>
      <c r="J3413" s="3">
        <f t="shared" si="318"/>
        <v>71.960000000000008</v>
      </c>
      <c r="K3413" s="191">
        <v>11</v>
      </c>
      <c r="L3413" s="3">
        <v>13</v>
      </c>
      <c r="M3413" s="191">
        <v>28.3</v>
      </c>
      <c r="N3413" s="191">
        <v>14.4</v>
      </c>
      <c r="O3413" s="191">
        <v>22.2</v>
      </c>
    </row>
    <row r="3414" spans="2:15" ht="17.25" x14ac:dyDescent="0.35">
      <c r="B3414" s="172">
        <f t="shared" si="320"/>
        <v>3406</v>
      </c>
      <c r="C3414" s="173">
        <v>5</v>
      </c>
      <c r="D3414" s="173">
        <v>22</v>
      </c>
      <c r="E3414" s="174">
        <v>22</v>
      </c>
      <c r="F3414" s="3">
        <f t="shared" si="319"/>
        <v>51.8</v>
      </c>
      <c r="G3414" s="3">
        <f t="shared" si="315"/>
        <v>53.6</v>
      </c>
      <c r="H3414" s="3">
        <f t="shared" si="316"/>
        <v>80.06</v>
      </c>
      <c r="I3414" s="3">
        <f t="shared" si="317"/>
        <v>55.94</v>
      </c>
      <c r="J3414" s="3">
        <f t="shared" si="318"/>
        <v>68</v>
      </c>
      <c r="K3414" s="191">
        <v>11</v>
      </c>
      <c r="L3414" s="3">
        <v>12</v>
      </c>
      <c r="M3414" s="191">
        <v>26.7</v>
      </c>
      <c r="N3414" s="191">
        <v>13.3</v>
      </c>
      <c r="O3414" s="191">
        <v>20</v>
      </c>
    </row>
    <row r="3415" spans="2:15" ht="17.25" x14ac:dyDescent="0.35">
      <c r="B3415" s="172">
        <f t="shared" si="320"/>
        <v>3407</v>
      </c>
      <c r="C3415" s="173">
        <v>5</v>
      </c>
      <c r="D3415" s="173">
        <v>22</v>
      </c>
      <c r="E3415" s="174">
        <v>23</v>
      </c>
      <c r="F3415" s="3">
        <f t="shared" si="319"/>
        <v>51.8</v>
      </c>
      <c r="G3415" s="3">
        <f t="shared" si="315"/>
        <v>51.8</v>
      </c>
      <c r="H3415" s="3">
        <f t="shared" si="316"/>
        <v>80.06</v>
      </c>
      <c r="I3415" s="3">
        <f t="shared" si="317"/>
        <v>51.08</v>
      </c>
      <c r="J3415" s="3">
        <f t="shared" si="318"/>
        <v>66.92</v>
      </c>
      <c r="K3415" s="191">
        <v>11</v>
      </c>
      <c r="L3415" s="3">
        <v>11</v>
      </c>
      <c r="M3415" s="191">
        <v>26.7</v>
      </c>
      <c r="N3415" s="191">
        <v>10.6</v>
      </c>
      <c r="O3415" s="191">
        <v>19.399999999999999</v>
      </c>
    </row>
    <row r="3416" spans="2:15" ht="17.25" x14ac:dyDescent="0.35">
      <c r="B3416" s="172">
        <f t="shared" si="320"/>
        <v>3408</v>
      </c>
      <c r="C3416" s="173">
        <v>5</v>
      </c>
      <c r="D3416" s="173">
        <v>22</v>
      </c>
      <c r="E3416" s="174">
        <v>24</v>
      </c>
      <c r="F3416" s="3">
        <f t="shared" si="319"/>
        <v>50</v>
      </c>
      <c r="G3416" s="3">
        <f t="shared" si="315"/>
        <v>50</v>
      </c>
      <c r="H3416" s="3">
        <f t="shared" si="316"/>
        <v>77</v>
      </c>
      <c r="I3416" s="3">
        <f t="shared" si="317"/>
        <v>50</v>
      </c>
      <c r="J3416" s="3">
        <f t="shared" si="318"/>
        <v>69.080000000000013</v>
      </c>
      <c r="K3416" s="191">
        <v>10</v>
      </c>
      <c r="L3416" s="3">
        <v>10</v>
      </c>
      <c r="M3416" s="191">
        <v>25</v>
      </c>
      <c r="N3416" s="191">
        <v>10</v>
      </c>
      <c r="O3416" s="191">
        <v>20.6</v>
      </c>
    </row>
    <row r="3417" spans="2:15" ht="17.25" x14ac:dyDescent="0.35">
      <c r="B3417" s="172">
        <f t="shared" si="320"/>
        <v>3409</v>
      </c>
      <c r="C3417" s="173">
        <v>5</v>
      </c>
      <c r="D3417" s="173">
        <v>23</v>
      </c>
      <c r="E3417" s="174">
        <v>1</v>
      </c>
      <c r="F3417" s="3">
        <f t="shared" si="319"/>
        <v>50</v>
      </c>
      <c r="G3417" s="3">
        <f t="shared" ref="G3417:G3480" si="321">(9/5)*L3417+32</f>
        <v>48.2</v>
      </c>
      <c r="H3417" s="3">
        <f t="shared" ref="H3417:H3480" si="322">(9/5)*M3417+32</f>
        <v>77</v>
      </c>
      <c r="I3417" s="3">
        <f t="shared" ref="I3417:I3480" si="323">(9/5)*N3417+32</f>
        <v>50</v>
      </c>
      <c r="J3417" s="3">
        <f t="shared" ref="J3417:J3480" si="324">(9/5)*O3417+32</f>
        <v>64.039999999999992</v>
      </c>
      <c r="K3417" s="191">
        <v>10</v>
      </c>
      <c r="L3417" s="3">
        <v>9</v>
      </c>
      <c r="M3417" s="191">
        <v>25</v>
      </c>
      <c r="N3417" s="191">
        <v>10</v>
      </c>
      <c r="O3417" s="191">
        <v>17.8</v>
      </c>
    </row>
    <row r="3418" spans="2:15" ht="17.25" x14ac:dyDescent="0.35">
      <c r="B3418" s="172">
        <f t="shared" si="320"/>
        <v>3410</v>
      </c>
      <c r="C3418" s="173">
        <v>5</v>
      </c>
      <c r="D3418" s="173">
        <v>23</v>
      </c>
      <c r="E3418" s="174">
        <v>2</v>
      </c>
      <c r="F3418" s="3">
        <f t="shared" si="319"/>
        <v>48.2</v>
      </c>
      <c r="G3418" s="3">
        <f t="shared" si="321"/>
        <v>46.4</v>
      </c>
      <c r="H3418" s="3">
        <f t="shared" si="322"/>
        <v>75.92</v>
      </c>
      <c r="I3418" s="3">
        <f t="shared" si="323"/>
        <v>46.04</v>
      </c>
      <c r="J3418" s="3">
        <f t="shared" si="324"/>
        <v>62.96</v>
      </c>
      <c r="K3418" s="191">
        <v>9</v>
      </c>
      <c r="L3418" s="3">
        <v>8</v>
      </c>
      <c r="M3418" s="191">
        <v>24.4</v>
      </c>
      <c r="N3418" s="191">
        <v>7.8</v>
      </c>
      <c r="O3418" s="191">
        <v>17.2</v>
      </c>
    </row>
    <row r="3419" spans="2:15" ht="17.25" x14ac:dyDescent="0.35">
      <c r="B3419" s="172">
        <f t="shared" si="320"/>
        <v>3411</v>
      </c>
      <c r="C3419" s="173">
        <v>5</v>
      </c>
      <c r="D3419" s="173">
        <v>23</v>
      </c>
      <c r="E3419" s="174">
        <v>3</v>
      </c>
      <c r="F3419" s="3">
        <f t="shared" si="319"/>
        <v>48.2</v>
      </c>
      <c r="G3419" s="3">
        <f t="shared" si="321"/>
        <v>48.2</v>
      </c>
      <c r="H3419" s="3">
        <f t="shared" si="322"/>
        <v>75.02</v>
      </c>
      <c r="I3419" s="3">
        <f t="shared" si="323"/>
        <v>46.04</v>
      </c>
      <c r="J3419" s="3">
        <f t="shared" si="324"/>
        <v>60.980000000000004</v>
      </c>
      <c r="K3419" s="191">
        <v>9</v>
      </c>
      <c r="L3419" s="3">
        <v>9</v>
      </c>
      <c r="M3419" s="191">
        <v>23.9</v>
      </c>
      <c r="N3419" s="191">
        <v>7.8</v>
      </c>
      <c r="O3419" s="191">
        <v>16.100000000000001</v>
      </c>
    </row>
    <row r="3420" spans="2:15" ht="17.25" x14ac:dyDescent="0.35">
      <c r="B3420" s="172">
        <f t="shared" si="320"/>
        <v>3412</v>
      </c>
      <c r="C3420" s="173">
        <v>5</v>
      </c>
      <c r="D3420" s="173">
        <v>23</v>
      </c>
      <c r="E3420" s="174">
        <v>4</v>
      </c>
      <c r="F3420" s="3">
        <f t="shared" si="319"/>
        <v>46.4</v>
      </c>
      <c r="G3420" s="3">
        <f t="shared" si="321"/>
        <v>44.6</v>
      </c>
      <c r="H3420" s="3">
        <f t="shared" si="322"/>
        <v>73.94</v>
      </c>
      <c r="I3420" s="3">
        <f t="shared" si="323"/>
        <v>46.04</v>
      </c>
      <c r="J3420" s="3">
        <f t="shared" si="324"/>
        <v>59</v>
      </c>
      <c r="K3420" s="191">
        <v>8</v>
      </c>
      <c r="L3420" s="3">
        <v>7</v>
      </c>
      <c r="M3420" s="191">
        <v>23.3</v>
      </c>
      <c r="N3420" s="191">
        <v>7.8</v>
      </c>
      <c r="O3420" s="191">
        <v>15</v>
      </c>
    </row>
    <row r="3421" spans="2:15" ht="17.25" x14ac:dyDescent="0.35">
      <c r="B3421" s="172">
        <f t="shared" si="320"/>
        <v>3413</v>
      </c>
      <c r="C3421" s="173">
        <v>5</v>
      </c>
      <c r="D3421" s="173">
        <v>23</v>
      </c>
      <c r="E3421" s="174">
        <v>5</v>
      </c>
      <c r="F3421" s="3">
        <f t="shared" si="319"/>
        <v>46.4</v>
      </c>
      <c r="G3421" s="3">
        <f t="shared" si="321"/>
        <v>42.8</v>
      </c>
      <c r="H3421" s="3">
        <f t="shared" si="322"/>
        <v>73.039999999999992</v>
      </c>
      <c r="I3421" s="3">
        <f t="shared" si="323"/>
        <v>44.96</v>
      </c>
      <c r="J3421" s="3">
        <f t="shared" si="324"/>
        <v>57.92</v>
      </c>
      <c r="K3421" s="191">
        <v>8</v>
      </c>
      <c r="L3421" s="3">
        <v>6</v>
      </c>
      <c r="M3421" s="191">
        <v>22.8</v>
      </c>
      <c r="N3421" s="191">
        <v>7.2</v>
      </c>
      <c r="O3421" s="191">
        <v>14.4</v>
      </c>
    </row>
    <row r="3422" spans="2:15" ht="17.25" x14ac:dyDescent="0.35">
      <c r="B3422" s="172">
        <f t="shared" si="320"/>
        <v>3414</v>
      </c>
      <c r="C3422" s="173">
        <v>5</v>
      </c>
      <c r="D3422" s="173">
        <v>23</v>
      </c>
      <c r="E3422" s="174">
        <v>6</v>
      </c>
      <c r="F3422" s="3">
        <f t="shared" si="319"/>
        <v>50</v>
      </c>
      <c r="G3422" s="3">
        <f t="shared" si="321"/>
        <v>44.6</v>
      </c>
      <c r="H3422" s="3">
        <f t="shared" si="322"/>
        <v>73.94</v>
      </c>
      <c r="I3422" s="3">
        <f t="shared" si="323"/>
        <v>48.019999999999996</v>
      </c>
      <c r="J3422" s="3">
        <f t="shared" si="324"/>
        <v>57.92</v>
      </c>
      <c r="K3422" s="191">
        <v>10</v>
      </c>
      <c r="L3422" s="3">
        <v>7</v>
      </c>
      <c r="M3422" s="191">
        <v>23.3</v>
      </c>
      <c r="N3422" s="191">
        <v>8.9</v>
      </c>
      <c r="O3422" s="191">
        <v>14.4</v>
      </c>
    </row>
    <row r="3423" spans="2:15" ht="17.25" x14ac:dyDescent="0.35">
      <c r="B3423" s="172">
        <f t="shared" si="320"/>
        <v>3415</v>
      </c>
      <c r="C3423" s="173">
        <v>5</v>
      </c>
      <c r="D3423" s="173">
        <v>23</v>
      </c>
      <c r="E3423" s="174">
        <v>7</v>
      </c>
      <c r="F3423" s="3">
        <f t="shared" si="319"/>
        <v>53.6</v>
      </c>
      <c r="G3423" s="3">
        <f t="shared" si="321"/>
        <v>46.4</v>
      </c>
      <c r="H3423" s="3">
        <f t="shared" si="322"/>
        <v>77</v>
      </c>
      <c r="I3423" s="3">
        <f t="shared" si="323"/>
        <v>50</v>
      </c>
      <c r="J3423" s="3">
        <f t="shared" si="324"/>
        <v>66.92</v>
      </c>
      <c r="K3423" s="191">
        <v>12</v>
      </c>
      <c r="L3423" s="3">
        <v>8</v>
      </c>
      <c r="M3423" s="191">
        <v>25</v>
      </c>
      <c r="N3423" s="191">
        <v>10</v>
      </c>
      <c r="O3423" s="191">
        <v>19.399999999999999</v>
      </c>
    </row>
    <row r="3424" spans="2:15" ht="17.25" x14ac:dyDescent="0.35">
      <c r="B3424" s="172">
        <f t="shared" si="320"/>
        <v>3416</v>
      </c>
      <c r="C3424" s="173">
        <v>5</v>
      </c>
      <c r="D3424" s="173">
        <v>23</v>
      </c>
      <c r="E3424" s="174">
        <v>8</v>
      </c>
      <c r="F3424" s="3">
        <f t="shared" si="319"/>
        <v>55.400000000000006</v>
      </c>
      <c r="G3424" s="3">
        <f t="shared" si="321"/>
        <v>51.8</v>
      </c>
      <c r="H3424" s="3">
        <f t="shared" si="322"/>
        <v>78.98</v>
      </c>
      <c r="I3424" s="3">
        <f t="shared" si="323"/>
        <v>55.040000000000006</v>
      </c>
      <c r="J3424" s="3">
        <f t="shared" si="324"/>
        <v>66.92</v>
      </c>
      <c r="K3424" s="191">
        <v>13</v>
      </c>
      <c r="L3424" s="3">
        <v>11</v>
      </c>
      <c r="M3424" s="191">
        <v>26.1</v>
      </c>
      <c r="N3424" s="191">
        <v>12.8</v>
      </c>
      <c r="O3424" s="191">
        <v>19.399999999999999</v>
      </c>
    </row>
    <row r="3425" spans="2:15" ht="17.25" x14ac:dyDescent="0.35">
      <c r="B3425" s="172">
        <f t="shared" si="320"/>
        <v>3417</v>
      </c>
      <c r="C3425" s="173">
        <v>5</v>
      </c>
      <c r="D3425" s="173">
        <v>23</v>
      </c>
      <c r="E3425" s="174">
        <v>9</v>
      </c>
      <c r="F3425" s="3">
        <f t="shared" si="319"/>
        <v>57.2</v>
      </c>
      <c r="G3425" s="3">
        <f t="shared" si="321"/>
        <v>53.6</v>
      </c>
      <c r="H3425" s="3">
        <f t="shared" si="322"/>
        <v>82.94</v>
      </c>
      <c r="I3425" s="3">
        <f t="shared" si="323"/>
        <v>60.980000000000004</v>
      </c>
      <c r="J3425" s="3">
        <f t="shared" si="324"/>
        <v>73.039999999999992</v>
      </c>
      <c r="K3425" s="191">
        <v>14</v>
      </c>
      <c r="L3425" s="3">
        <v>12</v>
      </c>
      <c r="M3425" s="191">
        <v>28.3</v>
      </c>
      <c r="N3425" s="191">
        <v>16.100000000000001</v>
      </c>
      <c r="O3425" s="191">
        <v>22.8</v>
      </c>
    </row>
    <row r="3426" spans="2:15" ht="17.25" x14ac:dyDescent="0.35">
      <c r="B3426" s="172">
        <f t="shared" si="320"/>
        <v>3418</v>
      </c>
      <c r="C3426" s="173">
        <v>5</v>
      </c>
      <c r="D3426" s="173">
        <v>23</v>
      </c>
      <c r="E3426" s="174">
        <v>10</v>
      </c>
      <c r="F3426" s="3">
        <f t="shared" si="319"/>
        <v>57.2</v>
      </c>
      <c r="G3426" s="3">
        <f t="shared" si="321"/>
        <v>53.6</v>
      </c>
      <c r="H3426" s="3">
        <f t="shared" si="322"/>
        <v>84.92</v>
      </c>
      <c r="I3426" s="3">
        <f t="shared" si="323"/>
        <v>64.94</v>
      </c>
      <c r="J3426" s="3">
        <f t="shared" si="324"/>
        <v>75.92</v>
      </c>
      <c r="K3426" s="191">
        <v>14</v>
      </c>
      <c r="L3426" s="3">
        <v>12</v>
      </c>
      <c r="M3426" s="191">
        <v>29.4</v>
      </c>
      <c r="N3426" s="191">
        <v>18.3</v>
      </c>
      <c r="O3426" s="191">
        <v>24.4</v>
      </c>
    </row>
    <row r="3427" spans="2:15" ht="17.25" x14ac:dyDescent="0.35">
      <c r="B3427" s="172">
        <f t="shared" si="320"/>
        <v>3419</v>
      </c>
      <c r="C3427" s="173">
        <v>5</v>
      </c>
      <c r="D3427" s="173">
        <v>23</v>
      </c>
      <c r="E3427" s="174">
        <v>11</v>
      </c>
      <c r="F3427" s="3">
        <f t="shared" si="319"/>
        <v>60.8</v>
      </c>
      <c r="G3427" s="3">
        <f t="shared" si="321"/>
        <v>57.2</v>
      </c>
      <c r="H3427" s="3">
        <f t="shared" si="322"/>
        <v>87.080000000000013</v>
      </c>
      <c r="I3427" s="3">
        <f t="shared" si="323"/>
        <v>68</v>
      </c>
      <c r="J3427" s="3">
        <f t="shared" si="324"/>
        <v>80.06</v>
      </c>
      <c r="K3427" s="191">
        <v>16</v>
      </c>
      <c r="L3427" s="3">
        <v>14</v>
      </c>
      <c r="M3427" s="191">
        <v>30.6</v>
      </c>
      <c r="N3427" s="191">
        <v>20</v>
      </c>
      <c r="O3427" s="191">
        <v>26.7</v>
      </c>
    </row>
    <row r="3428" spans="2:15" ht="17.25" x14ac:dyDescent="0.35">
      <c r="B3428" s="172">
        <f t="shared" si="320"/>
        <v>3420</v>
      </c>
      <c r="C3428" s="173">
        <v>5</v>
      </c>
      <c r="D3428" s="173">
        <v>23</v>
      </c>
      <c r="E3428" s="174">
        <v>12</v>
      </c>
      <c r="F3428" s="3">
        <f t="shared" si="319"/>
        <v>60.8</v>
      </c>
      <c r="G3428" s="3">
        <f t="shared" si="321"/>
        <v>60.8</v>
      </c>
      <c r="H3428" s="3">
        <f t="shared" si="322"/>
        <v>89.960000000000008</v>
      </c>
      <c r="I3428" s="3">
        <f t="shared" si="323"/>
        <v>69.080000000000013</v>
      </c>
      <c r="J3428" s="3">
        <f t="shared" si="324"/>
        <v>77</v>
      </c>
      <c r="K3428" s="191">
        <v>16</v>
      </c>
      <c r="L3428" s="3">
        <v>16</v>
      </c>
      <c r="M3428" s="191">
        <v>32.200000000000003</v>
      </c>
      <c r="N3428" s="191">
        <v>20.6</v>
      </c>
      <c r="O3428" s="191">
        <v>25</v>
      </c>
    </row>
    <row r="3429" spans="2:15" ht="17.25" x14ac:dyDescent="0.35">
      <c r="B3429" s="172">
        <f t="shared" si="320"/>
        <v>3421</v>
      </c>
      <c r="C3429" s="173">
        <v>5</v>
      </c>
      <c r="D3429" s="173">
        <v>23</v>
      </c>
      <c r="E3429" s="174">
        <v>13</v>
      </c>
      <c r="F3429" s="3">
        <f t="shared" si="319"/>
        <v>64.400000000000006</v>
      </c>
      <c r="G3429" s="3">
        <f t="shared" si="321"/>
        <v>60.8</v>
      </c>
      <c r="H3429" s="3">
        <f t="shared" si="322"/>
        <v>89.960000000000008</v>
      </c>
      <c r="I3429" s="3">
        <f t="shared" si="323"/>
        <v>71.06</v>
      </c>
      <c r="J3429" s="3">
        <f t="shared" si="324"/>
        <v>75.92</v>
      </c>
      <c r="K3429" s="191">
        <v>18</v>
      </c>
      <c r="L3429" s="3">
        <v>16</v>
      </c>
      <c r="M3429" s="191">
        <v>32.200000000000003</v>
      </c>
      <c r="N3429" s="191">
        <v>21.7</v>
      </c>
      <c r="O3429" s="191">
        <v>24.4</v>
      </c>
    </row>
    <row r="3430" spans="2:15" ht="17.25" x14ac:dyDescent="0.35">
      <c r="B3430" s="172">
        <f t="shared" si="320"/>
        <v>3422</v>
      </c>
      <c r="C3430" s="173">
        <v>5</v>
      </c>
      <c r="D3430" s="173">
        <v>23</v>
      </c>
      <c r="E3430" s="174">
        <v>14</v>
      </c>
      <c r="F3430" s="3">
        <f t="shared" si="319"/>
        <v>66.2</v>
      </c>
      <c r="G3430" s="3">
        <f t="shared" si="321"/>
        <v>62.6</v>
      </c>
      <c r="H3430" s="3">
        <f t="shared" si="322"/>
        <v>89.960000000000008</v>
      </c>
      <c r="I3430" s="3">
        <f t="shared" si="323"/>
        <v>71.960000000000008</v>
      </c>
      <c r="J3430" s="3">
        <f t="shared" si="324"/>
        <v>71.06</v>
      </c>
      <c r="K3430" s="191">
        <v>19</v>
      </c>
      <c r="L3430" s="3">
        <v>17</v>
      </c>
      <c r="M3430" s="191">
        <v>32.200000000000003</v>
      </c>
      <c r="N3430" s="191">
        <v>22.2</v>
      </c>
      <c r="O3430" s="191">
        <v>21.7</v>
      </c>
    </row>
    <row r="3431" spans="2:15" ht="17.25" x14ac:dyDescent="0.35">
      <c r="B3431" s="172">
        <f t="shared" si="320"/>
        <v>3423</v>
      </c>
      <c r="C3431" s="173">
        <v>5</v>
      </c>
      <c r="D3431" s="173">
        <v>23</v>
      </c>
      <c r="E3431" s="174">
        <v>15</v>
      </c>
      <c r="F3431" s="3">
        <f t="shared" si="319"/>
        <v>64.400000000000006</v>
      </c>
      <c r="G3431" s="3">
        <f t="shared" si="321"/>
        <v>62.6</v>
      </c>
      <c r="H3431" s="3">
        <f t="shared" si="322"/>
        <v>89.960000000000008</v>
      </c>
      <c r="I3431" s="3">
        <f t="shared" si="323"/>
        <v>71.960000000000008</v>
      </c>
      <c r="J3431" s="3">
        <f t="shared" si="324"/>
        <v>57.92</v>
      </c>
      <c r="K3431" s="191">
        <v>18</v>
      </c>
      <c r="L3431" s="3">
        <v>17</v>
      </c>
      <c r="M3431" s="191">
        <v>32.200000000000003</v>
      </c>
      <c r="N3431" s="191">
        <v>22.2</v>
      </c>
      <c r="O3431" s="191">
        <v>14.4</v>
      </c>
    </row>
    <row r="3432" spans="2:15" ht="17.25" x14ac:dyDescent="0.35">
      <c r="B3432" s="172">
        <f t="shared" si="320"/>
        <v>3424</v>
      </c>
      <c r="C3432" s="173">
        <v>5</v>
      </c>
      <c r="D3432" s="173">
        <v>23</v>
      </c>
      <c r="E3432" s="174">
        <v>16</v>
      </c>
      <c r="F3432" s="3">
        <f t="shared" si="319"/>
        <v>64.400000000000006</v>
      </c>
      <c r="G3432" s="3">
        <f t="shared" si="321"/>
        <v>60.8</v>
      </c>
      <c r="H3432" s="3">
        <f t="shared" si="322"/>
        <v>89.06</v>
      </c>
      <c r="I3432" s="3">
        <f t="shared" si="323"/>
        <v>73.94</v>
      </c>
      <c r="J3432" s="3">
        <f t="shared" si="324"/>
        <v>57.019999999999996</v>
      </c>
      <c r="K3432" s="191">
        <v>18</v>
      </c>
      <c r="L3432" s="3">
        <v>16</v>
      </c>
      <c r="M3432" s="191">
        <v>31.7</v>
      </c>
      <c r="N3432" s="191">
        <v>23.3</v>
      </c>
      <c r="O3432" s="191">
        <v>13.9</v>
      </c>
    </row>
    <row r="3433" spans="2:15" ht="17.25" x14ac:dyDescent="0.35">
      <c r="B3433" s="172">
        <f t="shared" si="320"/>
        <v>3425</v>
      </c>
      <c r="C3433" s="173">
        <v>5</v>
      </c>
      <c r="D3433" s="173">
        <v>23</v>
      </c>
      <c r="E3433" s="174">
        <v>17</v>
      </c>
      <c r="F3433" s="3">
        <f t="shared" si="319"/>
        <v>64.400000000000006</v>
      </c>
      <c r="G3433" s="3">
        <f t="shared" si="321"/>
        <v>59</v>
      </c>
      <c r="H3433" s="3">
        <f t="shared" si="322"/>
        <v>87.080000000000013</v>
      </c>
      <c r="I3433" s="3">
        <f t="shared" si="323"/>
        <v>71.960000000000008</v>
      </c>
      <c r="J3433" s="3">
        <f t="shared" si="324"/>
        <v>59</v>
      </c>
      <c r="K3433" s="191">
        <v>18</v>
      </c>
      <c r="L3433" s="3">
        <v>15</v>
      </c>
      <c r="M3433" s="191">
        <v>30.6</v>
      </c>
      <c r="N3433" s="191">
        <v>22.2</v>
      </c>
      <c r="O3433" s="191">
        <v>15</v>
      </c>
    </row>
    <row r="3434" spans="2:15" ht="17.25" x14ac:dyDescent="0.35">
      <c r="B3434" s="172">
        <f t="shared" si="320"/>
        <v>3426</v>
      </c>
      <c r="C3434" s="173">
        <v>5</v>
      </c>
      <c r="D3434" s="173">
        <v>23</v>
      </c>
      <c r="E3434" s="174">
        <v>18</v>
      </c>
      <c r="F3434" s="3">
        <f t="shared" si="319"/>
        <v>62.6</v>
      </c>
      <c r="G3434" s="3">
        <f t="shared" si="321"/>
        <v>53.6</v>
      </c>
      <c r="H3434" s="3">
        <f t="shared" si="322"/>
        <v>84.02</v>
      </c>
      <c r="I3434" s="3">
        <f t="shared" si="323"/>
        <v>71.06</v>
      </c>
      <c r="J3434" s="3">
        <f t="shared" si="324"/>
        <v>62.96</v>
      </c>
      <c r="K3434" s="191">
        <v>17</v>
      </c>
      <c r="L3434" s="3">
        <v>12</v>
      </c>
      <c r="M3434" s="191">
        <v>28.9</v>
      </c>
      <c r="N3434" s="191">
        <v>21.7</v>
      </c>
      <c r="O3434" s="191">
        <v>17.2</v>
      </c>
    </row>
    <row r="3435" spans="2:15" ht="17.25" x14ac:dyDescent="0.35">
      <c r="B3435" s="172">
        <f t="shared" si="320"/>
        <v>3427</v>
      </c>
      <c r="C3435" s="173">
        <v>5</v>
      </c>
      <c r="D3435" s="173">
        <v>23</v>
      </c>
      <c r="E3435" s="174">
        <v>19</v>
      </c>
      <c r="F3435" s="3">
        <f t="shared" si="319"/>
        <v>60.8</v>
      </c>
      <c r="G3435" s="3">
        <f t="shared" si="321"/>
        <v>48.2</v>
      </c>
      <c r="H3435" s="3">
        <f t="shared" si="322"/>
        <v>82.039999999999992</v>
      </c>
      <c r="I3435" s="3">
        <f t="shared" si="323"/>
        <v>68</v>
      </c>
      <c r="J3435" s="3">
        <f t="shared" si="324"/>
        <v>62.96</v>
      </c>
      <c r="K3435" s="191">
        <v>16</v>
      </c>
      <c r="L3435" s="3">
        <v>9</v>
      </c>
      <c r="M3435" s="191">
        <v>27.8</v>
      </c>
      <c r="N3435" s="191">
        <v>20</v>
      </c>
      <c r="O3435" s="191">
        <v>17.2</v>
      </c>
    </row>
    <row r="3436" spans="2:15" ht="17.25" x14ac:dyDescent="0.35">
      <c r="B3436" s="172">
        <f t="shared" si="320"/>
        <v>3428</v>
      </c>
      <c r="C3436" s="173">
        <v>5</v>
      </c>
      <c r="D3436" s="173">
        <v>23</v>
      </c>
      <c r="E3436" s="174">
        <v>20</v>
      </c>
      <c r="F3436" s="3">
        <f t="shared" si="319"/>
        <v>57.2</v>
      </c>
      <c r="G3436" s="3">
        <f t="shared" si="321"/>
        <v>46.4</v>
      </c>
      <c r="H3436" s="3">
        <f t="shared" si="322"/>
        <v>80.06</v>
      </c>
      <c r="I3436" s="3">
        <f t="shared" si="323"/>
        <v>64.94</v>
      </c>
      <c r="J3436" s="3">
        <f t="shared" si="324"/>
        <v>62.96</v>
      </c>
      <c r="K3436" s="191">
        <v>14</v>
      </c>
      <c r="L3436" s="3">
        <v>8</v>
      </c>
      <c r="M3436" s="191">
        <v>26.7</v>
      </c>
      <c r="N3436" s="191">
        <v>18.3</v>
      </c>
      <c r="O3436" s="191">
        <v>17.2</v>
      </c>
    </row>
    <row r="3437" spans="2:15" ht="17.25" x14ac:dyDescent="0.35">
      <c r="B3437" s="172">
        <f t="shared" si="320"/>
        <v>3429</v>
      </c>
      <c r="C3437" s="173">
        <v>5</v>
      </c>
      <c r="D3437" s="173">
        <v>23</v>
      </c>
      <c r="E3437" s="174">
        <v>21</v>
      </c>
      <c r="F3437" s="3">
        <f t="shared" si="319"/>
        <v>57.2</v>
      </c>
      <c r="G3437" s="3">
        <f t="shared" si="321"/>
        <v>46.4</v>
      </c>
      <c r="H3437" s="3">
        <f t="shared" si="322"/>
        <v>77</v>
      </c>
      <c r="I3437" s="3">
        <f t="shared" si="323"/>
        <v>62.96</v>
      </c>
      <c r="J3437" s="3">
        <f t="shared" si="324"/>
        <v>60.980000000000004</v>
      </c>
      <c r="K3437" s="191">
        <v>14</v>
      </c>
      <c r="L3437" s="3">
        <v>8</v>
      </c>
      <c r="M3437" s="191">
        <v>25</v>
      </c>
      <c r="N3437" s="191">
        <v>17.2</v>
      </c>
      <c r="O3437" s="191">
        <v>16.100000000000001</v>
      </c>
    </row>
    <row r="3438" spans="2:15" ht="17.25" x14ac:dyDescent="0.35">
      <c r="B3438" s="172">
        <f t="shared" si="320"/>
        <v>3430</v>
      </c>
      <c r="C3438" s="173">
        <v>5</v>
      </c>
      <c r="D3438" s="173">
        <v>23</v>
      </c>
      <c r="E3438" s="174">
        <v>22</v>
      </c>
      <c r="F3438" s="3">
        <f t="shared" si="319"/>
        <v>55.400000000000006</v>
      </c>
      <c r="G3438" s="3">
        <f t="shared" si="321"/>
        <v>46.4</v>
      </c>
      <c r="H3438" s="3">
        <f t="shared" si="322"/>
        <v>75.02</v>
      </c>
      <c r="I3438" s="3">
        <f t="shared" si="323"/>
        <v>57.019999999999996</v>
      </c>
      <c r="J3438" s="3">
        <f t="shared" si="324"/>
        <v>60.08</v>
      </c>
      <c r="K3438" s="191">
        <v>13</v>
      </c>
      <c r="L3438" s="3">
        <v>8</v>
      </c>
      <c r="M3438" s="191">
        <v>23.9</v>
      </c>
      <c r="N3438" s="191">
        <v>13.9</v>
      </c>
      <c r="O3438" s="191">
        <v>15.6</v>
      </c>
    </row>
    <row r="3439" spans="2:15" ht="17.25" x14ac:dyDescent="0.35">
      <c r="B3439" s="172">
        <f t="shared" si="320"/>
        <v>3431</v>
      </c>
      <c r="C3439" s="173">
        <v>5</v>
      </c>
      <c r="D3439" s="173">
        <v>23</v>
      </c>
      <c r="E3439" s="174">
        <v>23</v>
      </c>
      <c r="F3439" s="3">
        <f t="shared" si="319"/>
        <v>55.400000000000006</v>
      </c>
      <c r="G3439" s="3">
        <f t="shared" si="321"/>
        <v>44.6</v>
      </c>
      <c r="H3439" s="3">
        <f t="shared" si="322"/>
        <v>75.02</v>
      </c>
      <c r="I3439" s="3">
        <f t="shared" si="323"/>
        <v>50</v>
      </c>
      <c r="J3439" s="3">
        <f t="shared" si="324"/>
        <v>60.08</v>
      </c>
      <c r="K3439" s="191">
        <v>13</v>
      </c>
      <c r="L3439" s="3">
        <v>7</v>
      </c>
      <c r="M3439" s="191">
        <v>23.9</v>
      </c>
      <c r="N3439" s="191">
        <v>10</v>
      </c>
      <c r="O3439" s="191">
        <v>15.6</v>
      </c>
    </row>
    <row r="3440" spans="2:15" ht="17.25" x14ac:dyDescent="0.35">
      <c r="B3440" s="172">
        <f t="shared" si="320"/>
        <v>3432</v>
      </c>
      <c r="C3440" s="173">
        <v>5</v>
      </c>
      <c r="D3440" s="173">
        <v>23</v>
      </c>
      <c r="E3440" s="174">
        <v>24</v>
      </c>
      <c r="F3440" s="3">
        <f t="shared" si="319"/>
        <v>51.8</v>
      </c>
      <c r="G3440" s="3">
        <f t="shared" si="321"/>
        <v>39.200000000000003</v>
      </c>
      <c r="H3440" s="3">
        <f t="shared" si="322"/>
        <v>77</v>
      </c>
      <c r="I3440" s="3">
        <f t="shared" si="323"/>
        <v>46.04</v>
      </c>
      <c r="J3440" s="3">
        <f t="shared" si="324"/>
        <v>59</v>
      </c>
      <c r="K3440" s="191">
        <v>11</v>
      </c>
      <c r="L3440" s="3">
        <v>4</v>
      </c>
      <c r="M3440" s="191">
        <v>25</v>
      </c>
      <c r="N3440" s="191">
        <v>7.8</v>
      </c>
      <c r="O3440" s="191">
        <v>15</v>
      </c>
    </row>
    <row r="3441" spans="2:15" ht="17.25" x14ac:dyDescent="0.35">
      <c r="B3441" s="172">
        <f t="shared" si="320"/>
        <v>3433</v>
      </c>
      <c r="C3441" s="173">
        <v>5</v>
      </c>
      <c r="D3441" s="173">
        <v>24</v>
      </c>
      <c r="E3441" s="174">
        <v>1</v>
      </c>
      <c r="F3441" s="3">
        <f t="shared" si="319"/>
        <v>53.6</v>
      </c>
      <c r="G3441" s="3">
        <f t="shared" si="321"/>
        <v>37.4</v>
      </c>
      <c r="H3441" s="3">
        <f t="shared" si="322"/>
        <v>73.039999999999992</v>
      </c>
      <c r="I3441" s="3">
        <f t="shared" si="323"/>
        <v>50</v>
      </c>
      <c r="J3441" s="3">
        <f t="shared" si="324"/>
        <v>57.019999999999996</v>
      </c>
      <c r="K3441" s="191">
        <v>12</v>
      </c>
      <c r="L3441" s="3">
        <v>3</v>
      </c>
      <c r="M3441" s="191">
        <v>22.8</v>
      </c>
      <c r="N3441" s="191">
        <v>10</v>
      </c>
      <c r="O3441" s="191">
        <v>13.9</v>
      </c>
    </row>
    <row r="3442" spans="2:15" ht="17.25" x14ac:dyDescent="0.35">
      <c r="B3442" s="172">
        <f t="shared" si="320"/>
        <v>3434</v>
      </c>
      <c r="C3442" s="173">
        <v>5</v>
      </c>
      <c r="D3442" s="173">
        <v>24</v>
      </c>
      <c r="E3442" s="174">
        <v>2</v>
      </c>
      <c r="F3442" s="3">
        <f t="shared" si="319"/>
        <v>51.8</v>
      </c>
      <c r="G3442" s="3">
        <f t="shared" si="321"/>
        <v>37.4</v>
      </c>
      <c r="H3442" s="3">
        <f t="shared" si="322"/>
        <v>69.98</v>
      </c>
      <c r="I3442" s="3">
        <f t="shared" si="323"/>
        <v>44.06</v>
      </c>
      <c r="J3442" s="3">
        <f t="shared" si="324"/>
        <v>55.040000000000006</v>
      </c>
      <c r="K3442" s="191">
        <v>11</v>
      </c>
      <c r="L3442" s="3">
        <v>3</v>
      </c>
      <c r="M3442" s="191">
        <v>21.1</v>
      </c>
      <c r="N3442" s="191">
        <v>6.7</v>
      </c>
      <c r="O3442" s="191">
        <v>12.8</v>
      </c>
    </row>
    <row r="3443" spans="2:15" ht="17.25" x14ac:dyDescent="0.35">
      <c r="B3443" s="172">
        <f t="shared" si="320"/>
        <v>3435</v>
      </c>
      <c r="C3443" s="173">
        <v>5</v>
      </c>
      <c r="D3443" s="173">
        <v>24</v>
      </c>
      <c r="E3443" s="174">
        <v>3</v>
      </c>
      <c r="F3443" s="3">
        <f t="shared" si="319"/>
        <v>51.8</v>
      </c>
      <c r="G3443" s="3">
        <f t="shared" si="321"/>
        <v>37.4</v>
      </c>
      <c r="H3443" s="3">
        <f t="shared" si="322"/>
        <v>66.92</v>
      </c>
      <c r="I3443" s="3">
        <f t="shared" si="323"/>
        <v>41</v>
      </c>
      <c r="J3443" s="3">
        <f t="shared" si="324"/>
        <v>55.040000000000006</v>
      </c>
      <c r="K3443" s="191">
        <v>11</v>
      </c>
      <c r="L3443" s="3">
        <v>3</v>
      </c>
      <c r="M3443" s="191">
        <v>19.399999999999999</v>
      </c>
      <c r="N3443" s="191">
        <v>5</v>
      </c>
      <c r="O3443" s="191">
        <v>12.8</v>
      </c>
    </row>
    <row r="3444" spans="2:15" ht="17.25" x14ac:dyDescent="0.35">
      <c r="B3444" s="172">
        <f t="shared" si="320"/>
        <v>3436</v>
      </c>
      <c r="C3444" s="173">
        <v>5</v>
      </c>
      <c r="D3444" s="173">
        <v>24</v>
      </c>
      <c r="E3444" s="174">
        <v>4</v>
      </c>
      <c r="F3444" s="3">
        <f t="shared" si="319"/>
        <v>51.8</v>
      </c>
      <c r="G3444" s="3">
        <f t="shared" si="321"/>
        <v>37.4</v>
      </c>
      <c r="H3444" s="3">
        <f t="shared" si="322"/>
        <v>66.02</v>
      </c>
      <c r="I3444" s="3">
        <f t="shared" si="323"/>
        <v>42.980000000000004</v>
      </c>
      <c r="J3444" s="3">
        <f t="shared" si="324"/>
        <v>53.96</v>
      </c>
      <c r="K3444" s="191">
        <v>11</v>
      </c>
      <c r="L3444" s="3">
        <v>3</v>
      </c>
      <c r="M3444" s="191">
        <v>18.899999999999999</v>
      </c>
      <c r="N3444" s="191">
        <v>6.1</v>
      </c>
      <c r="O3444" s="191">
        <v>12.2</v>
      </c>
    </row>
    <row r="3445" spans="2:15" ht="17.25" x14ac:dyDescent="0.35">
      <c r="B3445" s="172">
        <f t="shared" si="320"/>
        <v>3437</v>
      </c>
      <c r="C3445" s="173">
        <v>5</v>
      </c>
      <c r="D3445" s="173">
        <v>24</v>
      </c>
      <c r="E3445" s="174">
        <v>5</v>
      </c>
      <c r="F3445" s="3">
        <f t="shared" si="319"/>
        <v>51.8</v>
      </c>
      <c r="G3445" s="3">
        <f t="shared" si="321"/>
        <v>37.4</v>
      </c>
      <c r="H3445" s="3">
        <f t="shared" si="322"/>
        <v>62.96</v>
      </c>
      <c r="I3445" s="3">
        <f t="shared" si="323"/>
        <v>39.92</v>
      </c>
      <c r="J3445" s="3">
        <f t="shared" si="324"/>
        <v>53.06</v>
      </c>
      <c r="K3445" s="191">
        <v>11</v>
      </c>
      <c r="L3445" s="3">
        <v>3</v>
      </c>
      <c r="M3445" s="191">
        <v>17.2</v>
      </c>
      <c r="N3445" s="191">
        <v>4.4000000000000004</v>
      </c>
      <c r="O3445" s="191">
        <v>11.7</v>
      </c>
    </row>
    <row r="3446" spans="2:15" ht="17.25" x14ac:dyDescent="0.35">
      <c r="B3446" s="172">
        <f t="shared" si="320"/>
        <v>3438</v>
      </c>
      <c r="C3446" s="173">
        <v>5</v>
      </c>
      <c r="D3446" s="173">
        <v>24</v>
      </c>
      <c r="E3446" s="174">
        <v>6</v>
      </c>
      <c r="F3446" s="3">
        <f t="shared" si="319"/>
        <v>55.400000000000006</v>
      </c>
      <c r="G3446" s="3">
        <f t="shared" si="321"/>
        <v>39.200000000000003</v>
      </c>
      <c r="H3446" s="3">
        <f t="shared" si="322"/>
        <v>66.02</v>
      </c>
      <c r="I3446" s="3">
        <f t="shared" si="323"/>
        <v>42.980000000000004</v>
      </c>
      <c r="J3446" s="3">
        <f t="shared" si="324"/>
        <v>53.96</v>
      </c>
      <c r="K3446" s="191">
        <v>13</v>
      </c>
      <c r="L3446" s="3">
        <v>4</v>
      </c>
      <c r="M3446" s="191">
        <v>18.899999999999999</v>
      </c>
      <c r="N3446" s="191">
        <v>6.1</v>
      </c>
      <c r="O3446" s="191">
        <v>12.2</v>
      </c>
    </row>
    <row r="3447" spans="2:15" ht="17.25" x14ac:dyDescent="0.35">
      <c r="B3447" s="172">
        <f t="shared" si="320"/>
        <v>3439</v>
      </c>
      <c r="C3447" s="173">
        <v>5</v>
      </c>
      <c r="D3447" s="173">
        <v>24</v>
      </c>
      <c r="E3447" s="174">
        <v>7</v>
      </c>
      <c r="F3447" s="3">
        <f t="shared" si="319"/>
        <v>55.400000000000006</v>
      </c>
      <c r="G3447" s="3">
        <f t="shared" si="321"/>
        <v>39.200000000000003</v>
      </c>
      <c r="H3447" s="3">
        <f t="shared" si="322"/>
        <v>69.98</v>
      </c>
      <c r="I3447" s="3">
        <f t="shared" si="323"/>
        <v>51.980000000000004</v>
      </c>
      <c r="J3447" s="3">
        <f t="shared" si="324"/>
        <v>60.980000000000004</v>
      </c>
      <c r="K3447" s="191">
        <v>13</v>
      </c>
      <c r="L3447" s="3">
        <v>4</v>
      </c>
      <c r="M3447" s="191">
        <v>21.1</v>
      </c>
      <c r="N3447" s="191">
        <v>11.1</v>
      </c>
      <c r="O3447" s="191">
        <v>16.100000000000001</v>
      </c>
    </row>
    <row r="3448" spans="2:15" ht="17.25" x14ac:dyDescent="0.35">
      <c r="B3448" s="172">
        <f t="shared" si="320"/>
        <v>3440</v>
      </c>
      <c r="C3448" s="173">
        <v>5</v>
      </c>
      <c r="D3448" s="173">
        <v>24</v>
      </c>
      <c r="E3448" s="174">
        <v>8</v>
      </c>
      <c r="F3448" s="3">
        <f t="shared" si="319"/>
        <v>57.2</v>
      </c>
      <c r="G3448" s="3">
        <f t="shared" si="321"/>
        <v>41</v>
      </c>
      <c r="H3448" s="3">
        <f t="shared" si="322"/>
        <v>75.02</v>
      </c>
      <c r="I3448" s="3">
        <f t="shared" si="323"/>
        <v>59</v>
      </c>
      <c r="J3448" s="3">
        <f t="shared" si="324"/>
        <v>62.96</v>
      </c>
      <c r="K3448" s="191">
        <v>14</v>
      </c>
      <c r="L3448" s="3">
        <v>5</v>
      </c>
      <c r="M3448" s="191">
        <v>23.9</v>
      </c>
      <c r="N3448" s="191">
        <v>15</v>
      </c>
      <c r="O3448" s="191">
        <v>17.2</v>
      </c>
    </row>
    <row r="3449" spans="2:15" ht="17.25" x14ac:dyDescent="0.35">
      <c r="B3449" s="172">
        <f t="shared" si="320"/>
        <v>3441</v>
      </c>
      <c r="C3449" s="173">
        <v>5</v>
      </c>
      <c r="D3449" s="173">
        <v>24</v>
      </c>
      <c r="E3449" s="174">
        <v>9</v>
      </c>
      <c r="F3449" s="3">
        <f t="shared" si="319"/>
        <v>64.400000000000006</v>
      </c>
      <c r="G3449" s="3">
        <f t="shared" si="321"/>
        <v>42.8</v>
      </c>
      <c r="H3449" s="3">
        <f t="shared" si="322"/>
        <v>78.080000000000013</v>
      </c>
      <c r="I3449" s="3">
        <f t="shared" si="323"/>
        <v>64.94</v>
      </c>
      <c r="J3449" s="3">
        <f t="shared" si="324"/>
        <v>66.02</v>
      </c>
      <c r="K3449" s="191">
        <v>18</v>
      </c>
      <c r="L3449" s="3">
        <v>6</v>
      </c>
      <c r="M3449" s="191">
        <v>25.6</v>
      </c>
      <c r="N3449" s="191">
        <v>18.3</v>
      </c>
      <c r="O3449" s="191">
        <v>18.899999999999999</v>
      </c>
    </row>
    <row r="3450" spans="2:15" ht="17.25" x14ac:dyDescent="0.35">
      <c r="B3450" s="172">
        <f t="shared" si="320"/>
        <v>3442</v>
      </c>
      <c r="C3450" s="173">
        <v>5</v>
      </c>
      <c r="D3450" s="173">
        <v>24</v>
      </c>
      <c r="E3450" s="174">
        <v>10</v>
      </c>
      <c r="F3450" s="3">
        <f t="shared" si="319"/>
        <v>68</v>
      </c>
      <c r="G3450" s="3">
        <f t="shared" si="321"/>
        <v>42.8</v>
      </c>
      <c r="H3450" s="3">
        <f t="shared" si="322"/>
        <v>78.98</v>
      </c>
      <c r="I3450" s="3">
        <f t="shared" si="323"/>
        <v>69.98</v>
      </c>
      <c r="J3450" s="3">
        <f t="shared" si="324"/>
        <v>64.94</v>
      </c>
      <c r="K3450" s="191">
        <v>20</v>
      </c>
      <c r="L3450" s="3">
        <v>6</v>
      </c>
      <c r="M3450" s="191">
        <v>26.1</v>
      </c>
      <c r="N3450" s="191">
        <v>21.1</v>
      </c>
      <c r="O3450" s="191">
        <v>18.3</v>
      </c>
    </row>
    <row r="3451" spans="2:15" ht="17.25" x14ac:dyDescent="0.35">
      <c r="B3451" s="172">
        <f t="shared" si="320"/>
        <v>3443</v>
      </c>
      <c r="C3451" s="173">
        <v>5</v>
      </c>
      <c r="D3451" s="173">
        <v>24</v>
      </c>
      <c r="E3451" s="174">
        <v>11</v>
      </c>
      <c r="F3451" s="3">
        <f t="shared" si="319"/>
        <v>69.800000000000011</v>
      </c>
      <c r="G3451" s="3">
        <f t="shared" si="321"/>
        <v>41</v>
      </c>
      <c r="H3451" s="3">
        <f t="shared" si="322"/>
        <v>82.039999999999992</v>
      </c>
      <c r="I3451" s="3">
        <f t="shared" si="323"/>
        <v>75.92</v>
      </c>
      <c r="J3451" s="3">
        <f t="shared" si="324"/>
        <v>64.039999999999992</v>
      </c>
      <c r="K3451" s="191">
        <v>21</v>
      </c>
      <c r="L3451" s="3">
        <v>5</v>
      </c>
      <c r="M3451" s="191">
        <v>27.8</v>
      </c>
      <c r="N3451" s="191">
        <v>24.4</v>
      </c>
      <c r="O3451" s="191">
        <v>17.8</v>
      </c>
    </row>
    <row r="3452" spans="2:15" ht="17.25" x14ac:dyDescent="0.35">
      <c r="B3452" s="172">
        <f t="shared" si="320"/>
        <v>3444</v>
      </c>
      <c r="C3452" s="173">
        <v>5</v>
      </c>
      <c r="D3452" s="173">
        <v>24</v>
      </c>
      <c r="E3452" s="174">
        <v>12</v>
      </c>
      <c r="F3452" s="3">
        <f t="shared" si="319"/>
        <v>73.400000000000006</v>
      </c>
      <c r="G3452" s="3">
        <f t="shared" si="321"/>
        <v>42.8</v>
      </c>
      <c r="H3452" s="3">
        <f t="shared" si="322"/>
        <v>82.039999999999992</v>
      </c>
      <c r="I3452" s="3">
        <f t="shared" si="323"/>
        <v>78.080000000000013</v>
      </c>
      <c r="J3452" s="3">
        <f t="shared" si="324"/>
        <v>66.02</v>
      </c>
      <c r="K3452" s="191">
        <v>23</v>
      </c>
      <c r="L3452" s="3">
        <v>6</v>
      </c>
      <c r="M3452" s="191">
        <v>27.8</v>
      </c>
      <c r="N3452" s="191">
        <v>25.6</v>
      </c>
      <c r="O3452" s="191">
        <v>18.899999999999999</v>
      </c>
    </row>
    <row r="3453" spans="2:15" ht="17.25" x14ac:dyDescent="0.35">
      <c r="B3453" s="172">
        <f t="shared" si="320"/>
        <v>3445</v>
      </c>
      <c r="C3453" s="173">
        <v>5</v>
      </c>
      <c r="D3453" s="173">
        <v>24</v>
      </c>
      <c r="E3453" s="174">
        <v>13</v>
      </c>
      <c r="F3453" s="3">
        <f t="shared" si="319"/>
        <v>66.2</v>
      </c>
      <c r="G3453" s="3">
        <f t="shared" si="321"/>
        <v>46.4</v>
      </c>
      <c r="H3453" s="3">
        <f t="shared" si="322"/>
        <v>84.92</v>
      </c>
      <c r="I3453" s="3">
        <f t="shared" si="323"/>
        <v>82.039999999999992</v>
      </c>
      <c r="J3453" s="3">
        <f t="shared" si="324"/>
        <v>66.92</v>
      </c>
      <c r="K3453" s="191">
        <v>19</v>
      </c>
      <c r="L3453" s="3">
        <v>8</v>
      </c>
      <c r="M3453" s="191">
        <v>29.4</v>
      </c>
      <c r="N3453" s="191">
        <v>27.8</v>
      </c>
      <c r="O3453" s="191">
        <v>19.399999999999999</v>
      </c>
    </row>
    <row r="3454" spans="2:15" ht="17.25" x14ac:dyDescent="0.35">
      <c r="B3454" s="172">
        <f t="shared" si="320"/>
        <v>3446</v>
      </c>
      <c r="C3454" s="173">
        <v>5</v>
      </c>
      <c r="D3454" s="173">
        <v>24</v>
      </c>
      <c r="E3454" s="174">
        <v>14</v>
      </c>
      <c r="F3454" s="3">
        <f t="shared" si="319"/>
        <v>73.400000000000006</v>
      </c>
      <c r="G3454" s="3">
        <f t="shared" si="321"/>
        <v>46.4</v>
      </c>
      <c r="H3454" s="3">
        <f t="shared" si="322"/>
        <v>84.92</v>
      </c>
      <c r="I3454" s="3">
        <f t="shared" si="323"/>
        <v>82.039999999999992</v>
      </c>
      <c r="J3454" s="3">
        <f t="shared" si="324"/>
        <v>66.02</v>
      </c>
      <c r="K3454" s="191">
        <v>23</v>
      </c>
      <c r="L3454" s="3">
        <v>8</v>
      </c>
      <c r="M3454" s="191">
        <v>29.4</v>
      </c>
      <c r="N3454" s="191">
        <v>27.8</v>
      </c>
      <c r="O3454" s="191">
        <v>18.899999999999999</v>
      </c>
    </row>
    <row r="3455" spans="2:15" ht="17.25" x14ac:dyDescent="0.35">
      <c r="B3455" s="172">
        <f t="shared" si="320"/>
        <v>3447</v>
      </c>
      <c r="C3455" s="173">
        <v>5</v>
      </c>
      <c r="D3455" s="173">
        <v>24</v>
      </c>
      <c r="E3455" s="174">
        <v>15</v>
      </c>
      <c r="F3455" s="3">
        <f t="shared" si="319"/>
        <v>64.400000000000006</v>
      </c>
      <c r="G3455" s="3">
        <f t="shared" si="321"/>
        <v>48.2</v>
      </c>
      <c r="H3455" s="3">
        <f t="shared" si="322"/>
        <v>87.080000000000013</v>
      </c>
      <c r="I3455" s="3">
        <f t="shared" si="323"/>
        <v>82.94</v>
      </c>
      <c r="J3455" s="3">
        <f t="shared" si="324"/>
        <v>62.06</v>
      </c>
      <c r="K3455" s="191">
        <v>18</v>
      </c>
      <c r="L3455" s="3">
        <v>9</v>
      </c>
      <c r="M3455" s="191">
        <v>30.6</v>
      </c>
      <c r="N3455" s="191">
        <v>28.3</v>
      </c>
      <c r="O3455" s="191">
        <v>16.7</v>
      </c>
    </row>
    <row r="3456" spans="2:15" ht="17.25" x14ac:dyDescent="0.35">
      <c r="B3456" s="172">
        <f t="shared" si="320"/>
        <v>3448</v>
      </c>
      <c r="C3456" s="173">
        <v>5</v>
      </c>
      <c r="D3456" s="173">
        <v>24</v>
      </c>
      <c r="E3456" s="174">
        <v>16</v>
      </c>
      <c r="F3456" s="3">
        <f t="shared" si="319"/>
        <v>68</v>
      </c>
      <c r="G3456" s="3">
        <f t="shared" si="321"/>
        <v>48.2</v>
      </c>
      <c r="H3456" s="3">
        <f t="shared" si="322"/>
        <v>87.98</v>
      </c>
      <c r="I3456" s="3">
        <f t="shared" si="323"/>
        <v>82.94</v>
      </c>
      <c r="J3456" s="3">
        <f t="shared" si="324"/>
        <v>60.08</v>
      </c>
      <c r="K3456" s="191">
        <v>20</v>
      </c>
      <c r="L3456" s="3">
        <v>9</v>
      </c>
      <c r="M3456" s="191">
        <v>31.1</v>
      </c>
      <c r="N3456" s="191">
        <v>28.3</v>
      </c>
      <c r="O3456" s="191">
        <v>15.6</v>
      </c>
    </row>
    <row r="3457" spans="2:15" ht="17.25" x14ac:dyDescent="0.35">
      <c r="B3457" s="172">
        <f t="shared" si="320"/>
        <v>3449</v>
      </c>
      <c r="C3457" s="173">
        <v>5</v>
      </c>
      <c r="D3457" s="173">
        <v>24</v>
      </c>
      <c r="E3457" s="174">
        <v>17</v>
      </c>
      <c r="F3457" s="3">
        <f t="shared" si="319"/>
        <v>64.400000000000006</v>
      </c>
      <c r="G3457" s="3">
        <f t="shared" si="321"/>
        <v>51.8</v>
      </c>
      <c r="H3457" s="3">
        <f t="shared" si="322"/>
        <v>86</v>
      </c>
      <c r="I3457" s="3">
        <f t="shared" si="323"/>
        <v>82.94</v>
      </c>
      <c r="J3457" s="3">
        <f t="shared" si="324"/>
        <v>60.980000000000004</v>
      </c>
      <c r="K3457" s="191">
        <v>18</v>
      </c>
      <c r="L3457" s="3">
        <v>11</v>
      </c>
      <c r="M3457" s="191">
        <v>30</v>
      </c>
      <c r="N3457" s="191">
        <v>28.3</v>
      </c>
      <c r="O3457" s="191">
        <v>16.100000000000001</v>
      </c>
    </row>
    <row r="3458" spans="2:15" ht="17.25" x14ac:dyDescent="0.35">
      <c r="B3458" s="172">
        <f t="shared" si="320"/>
        <v>3450</v>
      </c>
      <c r="C3458" s="173">
        <v>5</v>
      </c>
      <c r="D3458" s="173">
        <v>24</v>
      </c>
      <c r="E3458" s="174">
        <v>18</v>
      </c>
      <c r="F3458" s="3">
        <f t="shared" si="319"/>
        <v>64.400000000000006</v>
      </c>
      <c r="G3458" s="3">
        <f t="shared" si="321"/>
        <v>52.519999999999996</v>
      </c>
      <c r="H3458" s="3">
        <f t="shared" si="322"/>
        <v>84.92</v>
      </c>
      <c r="I3458" s="3">
        <f t="shared" si="323"/>
        <v>82.039999999999992</v>
      </c>
      <c r="J3458" s="3">
        <f t="shared" si="324"/>
        <v>62.96</v>
      </c>
      <c r="K3458" s="191">
        <v>18</v>
      </c>
      <c r="L3458" s="3">
        <v>11.4</v>
      </c>
      <c r="M3458" s="191">
        <v>29.4</v>
      </c>
      <c r="N3458" s="191">
        <v>27.8</v>
      </c>
      <c r="O3458" s="191">
        <v>17.2</v>
      </c>
    </row>
    <row r="3459" spans="2:15" ht="17.25" x14ac:dyDescent="0.35">
      <c r="B3459" s="172">
        <f t="shared" si="320"/>
        <v>3451</v>
      </c>
      <c r="C3459" s="173">
        <v>5</v>
      </c>
      <c r="D3459" s="173">
        <v>24</v>
      </c>
      <c r="E3459" s="174">
        <v>19</v>
      </c>
      <c r="F3459" s="3">
        <f t="shared" si="319"/>
        <v>60.8</v>
      </c>
      <c r="G3459" s="3">
        <f t="shared" si="321"/>
        <v>51.8</v>
      </c>
      <c r="H3459" s="3">
        <f t="shared" si="322"/>
        <v>80.960000000000008</v>
      </c>
      <c r="I3459" s="3">
        <f t="shared" si="323"/>
        <v>78.080000000000013</v>
      </c>
      <c r="J3459" s="3">
        <f t="shared" si="324"/>
        <v>60.08</v>
      </c>
      <c r="K3459" s="191">
        <v>16</v>
      </c>
      <c r="L3459" s="3">
        <v>11</v>
      </c>
      <c r="M3459" s="191">
        <v>27.2</v>
      </c>
      <c r="N3459" s="191">
        <v>25.6</v>
      </c>
      <c r="O3459" s="191">
        <v>15.6</v>
      </c>
    </row>
    <row r="3460" spans="2:15" ht="17.25" x14ac:dyDescent="0.35">
      <c r="B3460" s="172">
        <f t="shared" si="320"/>
        <v>3452</v>
      </c>
      <c r="C3460" s="173">
        <v>5</v>
      </c>
      <c r="D3460" s="173">
        <v>24</v>
      </c>
      <c r="E3460" s="174">
        <v>20</v>
      </c>
      <c r="F3460" s="3">
        <f t="shared" si="319"/>
        <v>57.2</v>
      </c>
      <c r="G3460" s="3">
        <f t="shared" si="321"/>
        <v>46.4</v>
      </c>
      <c r="H3460" s="3">
        <f t="shared" si="322"/>
        <v>78.080000000000013</v>
      </c>
      <c r="I3460" s="3">
        <f t="shared" si="323"/>
        <v>73.039999999999992</v>
      </c>
      <c r="J3460" s="3">
        <f t="shared" si="324"/>
        <v>59</v>
      </c>
      <c r="K3460" s="191">
        <v>14</v>
      </c>
      <c r="L3460" s="3">
        <v>8</v>
      </c>
      <c r="M3460" s="191">
        <v>25.6</v>
      </c>
      <c r="N3460" s="191">
        <v>22.8</v>
      </c>
      <c r="O3460" s="191">
        <v>15</v>
      </c>
    </row>
    <row r="3461" spans="2:15" ht="17.25" x14ac:dyDescent="0.35">
      <c r="B3461" s="172">
        <f t="shared" si="320"/>
        <v>3453</v>
      </c>
      <c r="C3461" s="173">
        <v>5</v>
      </c>
      <c r="D3461" s="173">
        <v>24</v>
      </c>
      <c r="E3461" s="174">
        <v>21</v>
      </c>
      <c r="F3461" s="3">
        <f t="shared" si="319"/>
        <v>59</v>
      </c>
      <c r="G3461" s="3">
        <f t="shared" si="321"/>
        <v>44.6</v>
      </c>
      <c r="H3461" s="3">
        <f t="shared" si="322"/>
        <v>75.92</v>
      </c>
      <c r="I3461" s="3">
        <f t="shared" si="323"/>
        <v>71.06</v>
      </c>
      <c r="J3461" s="3">
        <f t="shared" si="324"/>
        <v>55.94</v>
      </c>
      <c r="K3461" s="191">
        <v>15</v>
      </c>
      <c r="L3461" s="3">
        <v>7</v>
      </c>
      <c r="M3461" s="191">
        <v>24.4</v>
      </c>
      <c r="N3461" s="191">
        <v>21.7</v>
      </c>
      <c r="O3461" s="191">
        <v>13.3</v>
      </c>
    </row>
    <row r="3462" spans="2:15" ht="17.25" x14ac:dyDescent="0.35">
      <c r="B3462" s="172">
        <f t="shared" si="320"/>
        <v>3454</v>
      </c>
      <c r="C3462" s="173">
        <v>5</v>
      </c>
      <c r="D3462" s="173">
        <v>24</v>
      </c>
      <c r="E3462" s="174">
        <v>22</v>
      </c>
      <c r="F3462" s="3">
        <f t="shared" si="319"/>
        <v>57.2</v>
      </c>
      <c r="G3462" s="3">
        <f t="shared" si="321"/>
        <v>44.6</v>
      </c>
      <c r="H3462" s="3">
        <f t="shared" si="322"/>
        <v>73.039999999999992</v>
      </c>
      <c r="I3462" s="3">
        <f t="shared" si="323"/>
        <v>62.06</v>
      </c>
      <c r="J3462" s="3">
        <f t="shared" si="324"/>
        <v>55.040000000000006</v>
      </c>
      <c r="K3462" s="191">
        <v>14</v>
      </c>
      <c r="L3462" s="3">
        <v>7</v>
      </c>
      <c r="M3462" s="191">
        <v>22.8</v>
      </c>
      <c r="N3462" s="191">
        <v>16.7</v>
      </c>
      <c r="O3462" s="191">
        <v>12.8</v>
      </c>
    </row>
    <row r="3463" spans="2:15" ht="17.25" x14ac:dyDescent="0.35">
      <c r="B3463" s="172">
        <f t="shared" si="320"/>
        <v>3455</v>
      </c>
      <c r="C3463" s="173">
        <v>5</v>
      </c>
      <c r="D3463" s="173">
        <v>24</v>
      </c>
      <c r="E3463" s="174">
        <v>23</v>
      </c>
      <c r="F3463" s="3">
        <f t="shared" si="319"/>
        <v>55.400000000000006</v>
      </c>
      <c r="G3463" s="3">
        <f t="shared" si="321"/>
        <v>42.8</v>
      </c>
      <c r="H3463" s="3">
        <f t="shared" si="322"/>
        <v>71.960000000000008</v>
      </c>
      <c r="I3463" s="3">
        <f t="shared" si="323"/>
        <v>60.980000000000004</v>
      </c>
      <c r="J3463" s="3">
        <f t="shared" si="324"/>
        <v>53.96</v>
      </c>
      <c r="K3463" s="191">
        <v>13</v>
      </c>
      <c r="L3463" s="3">
        <v>6</v>
      </c>
      <c r="M3463" s="191">
        <v>22.2</v>
      </c>
      <c r="N3463" s="191">
        <v>16.100000000000001</v>
      </c>
      <c r="O3463" s="191">
        <v>12.2</v>
      </c>
    </row>
    <row r="3464" spans="2:15" ht="17.25" x14ac:dyDescent="0.35">
      <c r="B3464" s="172">
        <f t="shared" si="320"/>
        <v>3456</v>
      </c>
      <c r="C3464" s="173">
        <v>5</v>
      </c>
      <c r="D3464" s="173">
        <v>24</v>
      </c>
      <c r="E3464" s="174">
        <v>24</v>
      </c>
      <c r="F3464" s="3">
        <f t="shared" si="319"/>
        <v>53.6</v>
      </c>
      <c r="G3464" s="3">
        <f t="shared" si="321"/>
        <v>42.8</v>
      </c>
      <c r="H3464" s="3">
        <f t="shared" si="322"/>
        <v>69.080000000000013</v>
      </c>
      <c r="I3464" s="3">
        <f t="shared" si="323"/>
        <v>57.92</v>
      </c>
      <c r="J3464" s="3">
        <f t="shared" si="324"/>
        <v>53.06</v>
      </c>
      <c r="K3464" s="191">
        <v>12</v>
      </c>
      <c r="L3464" s="3">
        <v>6</v>
      </c>
      <c r="M3464" s="191">
        <v>20.6</v>
      </c>
      <c r="N3464" s="191">
        <v>14.4</v>
      </c>
      <c r="O3464" s="191">
        <v>11.7</v>
      </c>
    </row>
    <row r="3465" spans="2:15" ht="17.25" x14ac:dyDescent="0.35">
      <c r="B3465" s="172">
        <f t="shared" si="320"/>
        <v>3457</v>
      </c>
      <c r="C3465" s="173">
        <v>5</v>
      </c>
      <c r="D3465" s="173">
        <v>25</v>
      </c>
      <c r="E3465" s="174">
        <v>1</v>
      </c>
      <c r="F3465" s="3">
        <f t="shared" si="319"/>
        <v>51.8</v>
      </c>
      <c r="G3465" s="3">
        <f t="shared" si="321"/>
        <v>39.200000000000003</v>
      </c>
      <c r="H3465" s="3">
        <f t="shared" si="322"/>
        <v>69.080000000000013</v>
      </c>
      <c r="I3465" s="3">
        <f t="shared" si="323"/>
        <v>53.96</v>
      </c>
      <c r="J3465" s="3">
        <f t="shared" si="324"/>
        <v>50</v>
      </c>
      <c r="K3465" s="191">
        <v>11</v>
      </c>
      <c r="L3465" s="3">
        <v>4</v>
      </c>
      <c r="M3465" s="191">
        <v>20.6</v>
      </c>
      <c r="N3465" s="191">
        <v>12.2</v>
      </c>
      <c r="O3465" s="191">
        <v>10</v>
      </c>
    </row>
    <row r="3466" spans="2:15" ht="17.25" x14ac:dyDescent="0.35">
      <c r="B3466" s="172">
        <f t="shared" si="320"/>
        <v>3458</v>
      </c>
      <c r="C3466" s="173">
        <v>5</v>
      </c>
      <c r="D3466" s="173">
        <v>25</v>
      </c>
      <c r="E3466" s="174">
        <v>2</v>
      </c>
      <c r="F3466" s="3">
        <f t="shared" ref="F3466:F3529" si="325">(9/5)*K3466+32</f>
        <v>51.8</v>
      </c>
      <c r="G3466" s="3">
        <f t="shared" si="321"/>
        <v>39.200000000000003</v>
      </c>
      <c r="H3466" s="3">
        <f t="shared" si="322"/>
        <v>66.92</v>
      </c>
      <c r="I3466" s="3">
        <f t="shared" si="323"/>
        <v>53.96</v>
      </c>
      <c r="J3466" s="3">
        <f t="shared" si="324"/>
        <v>50</v>
      </c>
      <c r="K3466" s="191">
        <v>11</v>
      </c>
      <c r="L3466" s="3">
        <v>4</v>
      </c>
      <c r="M3466" s="191">
        <v>19.399999999999999</v>
      </c>
      <c r="N3466" s="191">
        <v>12.2</v>
      </c>
      <c r="O3466" s="191">
        <v>10</v>
      </c>
    </row>
    <row r="3467" spans="2:15" ht="17.25" x14ac:dyDescent="0.35">
      <c r="B3467" s="172">
        <f t="shared" ref="B3467:B3530" si="326">B3466+1</f>
        <v>3459</v>
      </c>
      <c r="C3467" s="173">
        <v>5</v>
      </c>
      <c r="D3467" s="173">
        <v>25</v>
      </c>
      <c r="E3467" s="174">
        <v>3</v>
      </c>
      <c r="F3467" s="3">
        <f t="shared" si="325"/>
        <v>53.6</v>
      </c>
      <c r="G3467" s="3">
        <f t="shared" si="321"/>
        <v>39.200000000000003</v>
      </c>
      <c r="H3467" s="3">
        <f t="shared" si="322"/>
        <v>64.039999999999992</v>
      </c>
      <c r="I3467" s="3">
        <f t="shared" si="323"/>
        <v>51.08</v>
      </c>
      <c r="J3467" s="3">
        <f t="shared" si="324"/>
        <v>48.92</v>
      </c>
      <c r="K3467" s="191">
        <v>12</v>
      </c>
      <c r="L3467" s="3">
        <v>4</v>
      </c>
      <c r="M3467" s="191">
        <v>17.8</v>
      </c>
      <c r="N3467" s="191">
        <v>10.6</v>
      </c>
      <c r="O3467" s="191">
        <v>9.4</v>
      </c>
    </row>
    <row r="3468" spans="2:15" ht="17.25" x14ac:dyDescent="0.35">
      <c r="B3468" s="172">
        <f t="shared" si="326"/>
        <v>3460</v>
      </c>
      <c r="C3468" s="173">
        <v>5</v>
      </c>
      <c r="D3468" s="173">
        <v>25</v>
      </c>
      <c r="E3468" s="174">
        <v>4</v>
      </c>
      <c r="F3468" s="3">
        <f t="shared" si="325"/>
        <v>51.8</v>
      </c>
      <c r="G3468" s="3">
        <f t="shared" si="321"/>
        <v>37.4</v>
      </c>
      <c r="H3468" s="3">
        <f t="shared" si="322"/>
        <v>62.06</v>
      </c>
      <c r="I3468" s="3">
        <f t="shared" si="323"/>
        <v>50</v>
      </c>
      <c r="J3468" s="3">
        <f t="shared" si="324"/>
        <v>50</v>
      </c>
      <c r="K3468" s="191">
        <v>11</v>
      </c>
      <c r="L3468" s="3">
        <v>3</v>
      </c>
      <c r="M3468" s="191">
        <v>16.7</v>
      </c>
      <c r="N3468" s="191">
        <v>10</v>
      </c>
      <c r="O3468" s="191">
        <v>10</v>
      </c>
    </row>
    <row r="3469" spans="2:15" ht="17.25" x14ac:dyDescent="0.35">
      <c r="B3469" s="172">
        <f t="shared" si="326"/>
        <v>3461</v>
      </c>
      <c r="C3469" s="173">
        <v>5</v>
      </c>
      <c r="D3469" s="173">
        <v>25</v>
      </c>
      <c r="E3469" s="174">
        <v>5</v>
      </c>
      <c r="F3469" s="3">
        <f t="shared" si="325"/>
        <v>50</v>
      </c>
      <c r="G3469" s="3">
        <f t="shared" si="321"/>
        <v>39.200000000000003</v>
      </c>
      <c r="H3469" s="3">
        <f t="shared" si="322"/>
        <v>59</v>
      </c>
      <c r="I3469" s="3">
        <f t="shared" si="323"/>
        <v>50</v>
      </c>
      <c r="J3469" s="3">
        <f t="shared" si="324"/>
        <v>48.92</v>
      </c>
      <c r="K3469" s="191">
        <v>10</v>
      </c>
      <c r="L3469" s="3">
        <v>4</v>
      </c>
      <c r="M3469" s="191">
        <v>15</v>
      </c>
      <c r="N3469" s="191">
        <v>10</v>
      </c>
      <c r="O3469" s="191">
        <v>9.4</v>
      </c>
    </row>
    <row r="3470" spans="2:15" ht="17.25" x14ac:dyDescent="0.35">
      <c r="B3470" s="172">
        <f t="shared" si="326"/>
        <v>3462</v>
      </c>
      <c r="C3470" s="173">
        <v>5</v>
      </c>
      <c r="D3470" s="173">
        <v>25</v>
      </c>
      <c r="E3470" s="174">
        <v>6</v>
      </c>
      <c r="F3470" s="3">
        <f t="shared" si="325"/>
        <v>50</v>
      </c>
      <c r="G3470" s="3">
        <f t="shared" si="321"/>
        <v>42.8</v>
      </c>
      <c r="H3470" s="3">
        <f t="shared" si="322"/>
        <v>64.039999999999992</v>
      </c>
      <c r="I3470" s="3">
        <f t="shared" si="323"/>
        <v>50</v>
      </c>
      <c r="J3470" s="3">
        <f t="shared" si="324"/>
        <v>51.980000000000004</v>
      </c>
      <c r="K3470" s="191">
        <v>10</v>
      </c>
      <c r="L3470" s="3">
        <v>6</v>
      </c>
      <c r="M3470" s="191">
        <v>17.8</v>
      </c>
      <c r="N3470" s="191">
        <v>10</v>
      </c>
      <c r="O3470" s="191">
        <v>11.1</v>
      </c>
    </row>
    <row r="3471" spans="2:15" ht="17.25" x14ac:dyDescent="0.35">
      <c r="B3471" s="172">
        <f t="shared" si="326"/>
        <v>3463</v>
      </c>
      <c r="C3471" s="173">
        <v>5</v>
      </c>
      <c r="D3471" s="173">
        <v>25</v>
      </c>
      <c r="E3471" s="174">
        <v>7</v>
      </c>
      <c r="F3471" s="3">
        <f t="shared" si="325"/>
        <v>53.6</v>
      </c>
      <c r="G3471" s="3">
        <f t="shared" si="321"/>
        <v>46.4</v>
      </c>
      <c r="H3471" s="3">
        <f t="shared" si="322"/>
        <v>69.98</v>
      </c>
      <c r="I3471" s="3">
        <f t="shared" si="323"/>
        <v>60.08</v>
      </c>
      <c r="J3471" s="3">
        <f t="shared" si="324"/>
        <v>53.06</v>
      </c>
      <c r="K3471" s="191">
        <v>12</v>
      </c>
      <c r="L3471" s="3">
        <v>8</v>
      </c>
      <c r="M3471" s="191">
        <v>21.1</v>
      </c>
      <c r="N3471" s="191">
        <v>15.6</v>
      </c>
      <c r="O3471" s="191">
        <v>11.7</v>
      </c>
    </row>
    <row r="3472" spans="2:15" ht="17.25" x14ac:dyDescent="0.35">
      <c r="B3472" s="172">
        <f t="shared" si="326"/>
        <v>3464</v>
      </c>
      <c r="C3472" s="173">
        <v>5</v>
      </c>
      <c r="D3472" s="173">
        <v>25</v>
      </c>
      <c r="E3472" s="174">
        <v>8</v>
      </c>
      <c r="F3472" s="3">
        <f t="shared" si="325"/>
        <v>55.400000000000006</v>
      </c>
      <c r="G3472" s="3">
        <f t="shared" si="321"/>
        <v>50</v>
      </c>
      <c r="H3472" s="3">
        <f t="shared" si="322"/>
        <v>75.02</v>
      </c>
      <c r="I3472" s="3">
        <f t="shared" si="323"/>
        <v>64.94</v>
      </c>
      <c r="J3472" s="3">
        <f t="shared" si="324"/>
        <v>55.94</v>
      </c>
      <c r="K3472" s="191">
        <v>13</v>
      </c>
      <c r="L3472" s="3">
        <v>10</v>
      </c>
      <c r="M3472" s="191">
        <v>23.9</v>
      </c>
      <c r="N3472" s="191">
        <v>18.3</v>
      </c>
      <c r="O3472" s="191">
        <v>13.3</v>
      </c>
    </row>
    <row r="3473" spans="2:15" ht="17.25" x14ac:dyDescent="0.35">
      <c r="B3473" s="172">
        <f t="shared" si="326"/>
        <v>3465</v>
      </c>
      <c r="C3473" s="173">
        <v>5</v>
      </c>
      <c r="D3473" s="173">
        <v>25</v>
      </c>
      <c r="E3473" s="174">
        <v>9</v>
      </c>
      <c r="F3473" s="3">
        <f t="shared" si="325"/>
        <v>57.2</v>
      </c>
      <c r="G3473" s="3">
        <f t="shared" si="321"/>
        <v>53.6</v>
      </c>
      <c r="H3473" s="3">
        <f t="shared" si="322"/>
        <v>77</v>
      </c>
      <c r="I3473" s="3">
        <f t="shared" si="323"/>
        <v>73.039999999999992</v>
      </c>
      <c r="J3473" s="3">
        <f t="shared" si="324"/>
        <v>60.08</v>
      </c>
      <c r="K3473" s="191">
        <v>14</v>
      </c>
      <c r="L3473" s="3">
        <v>12</v>
      </c>
      <c r="M3473" s="191">
        <v>25</v>
      </c>
      <c r="N3473" s="191">
        <v>22.8</v>
      </c>
      <c r="O3473" s="191">
        <v>15.6</v>
      </c>
    </row>
    <row r="3474" spans="2:15" ht="17.25" x14ac:dyDescent="0.35">
      <c r="B3474" s="172">
        <f t="shared" si="326"/>
        <v>3466</v>
      </c>
      <c r="C3474" s="173">
        <v>5</v>
      </c>
      <c r="D3474" s="173">
        <v>25</v>
      </c>
      <c r="E3474" s="174">
        <v>10</v>
      </c>
      <c r="F3474" s="3">
        <f t="shared" si="325"/>
        <v>59</v>
      </c>
      <c r="G3474" s="3">
        <f t="shared" si="321"/>
        <v>57.2</v>
      </c>
      <c r="H3474" s="3">
        <f t="shared" si="322"/>
        <v>78.98</v>
      </c>
      <c r="I3474" s="3">
        <f t="shared" si="323"/>
        <v>78.080000000000013</v>
      </c>
      <c r="J3474" s="3">
        <f t="shared" si="324"/>
        <v>62.96</v>
      </c>
      <c r="K3474" s="191">
        <v>15</v>
      </c>
      <c r="L3474" s="3">
        <v>14</v>
      </c>
      <c r="M3474" s="191">
        <v>26.1</v>
      </c>
      <c r="N3474" s="191">
        <v>25.6</v>
      </c>
      <c r="O3474" s="191">
        <v>17.2</v>
      </c>
    </row>
    <row r="3475" spans="2:15" ht="17.25" x14ac:dyDescent="0.35">
      <c r="B3475" s="172">
        <f t="shared" si="326"/>
        <v>3467</v>
      </c>
      <c r="C3475" s="173">
        <v>5</v>
      </c>
      <c r="D3475" s="173">
        <v>25</v>
      </c>
      <c r="E3475" s="174">
        <v>11</v>
      </c>
      <c r="F3475" s="3">
        <f t="shared" si="325"/>
        <v>60.8</v>
      </c>
      <c r="G3475" s="3">
        <f t="shared" si="321"/>
        <v>60.8</v>
      </c>
      <c r="H3475" s="3">
        <f t="shared" si="322"/>
        <v>80.960000000000008</v>
      </c>
      <c r="I3475" s="3">
        <f t="shared" si="323"/>
        <v>82.94</v>
      </c>
      <c r="J3475" s="3">
        <f t="shared" si="324"/>
        <v>66.92</v>
      </c>
      <c r="K3475" s="191">
        <v>16</v>
      </c>
      <c r="L3475" s="3">
        <v>16</v>
      </c>
      <c r="M3475" s="191">
        <v>27.2</v>
      </c>
      <c r="N3475" s="191">
        <v>28.3</v>
      </c>
      <c r="O3475" s="191">
        <v>19.399999999999999</v>
      </c>
    </row>
    <row r="3476" spans="2:15" ht="17.25" x14ac:dyDescent="0.35">
      <c r="B3476" s="172">
        <f t="shared" si="326"/>
        <v>3468</v>
      </c>
      <c r="C3476" s="173">
        <v>5</v>
      </c>
      <c r="D3476" s="173">
        <v>25</v>
      </c>
      <c r="E3476" s="174">
        <v>12</v>
      </c>
      <c r="F3476" s="3">
        <f t="shared" si="325"/>
        <v>62.6</v>
      </c>
      <c r="G3476" s="3">
        <f t="shared" si="321"/>
        <v>66.2</v>
      </c>
      <c r="H3476" s="3">
        <f t="shared" si="322"/>
        <v>82.039999999999992</v>
      </c>
      <c r="I3476" s="3">
        <f t="shared" si="323"/>
        <v>86</v>
      </c>
      <c r="J3476" s="3">
        <f t="shared" si="324"/>
        <v>69.080000000000013</v>
      </c>
      <c r="K3476" s="191">
        <v>17</v>
      </c>
      <c r="L3476" s="3">
        <v>19</v>
      </c>
      <c r="M3476" s="191">
        <v>27.8</v>
      </c>
      <c r="N3476" s="191">
        <v>30</v>
      </c>
      <c r="O3476" s="191">
        <v>20.6</v>
      </c>
    </row>
    <row r="3477" spans="2:15" ht="17.25" x14ac:dyDescent="0.35">
      <c r="B3477" s="172">
        <f t="shared" si="326"/>
        <v>3469</v>
      </c>
      <c r="C3477" s="173">
        <v>5</v>
      </c>
      <c r="D3477" s="173">
        <v>25</v>
      </c>
      <c r="E3477" s="174">
        <v>13</v>
      </c>
      <c r="F3477" s="3">
        <f t="shared" si="325"/>
        <v>62.6</v>
      </c>
      <c r="G3477" s="3">
        <f t="shared" si="321"/>
        <v>69.800000000000011</v>
      </c>
      <c r="H3477" s="3">
        <f t="shared" si="322"/>
        <v>84.02</v>
      </c>
      <c r="I3477" s="3">
        <f t="shared" si="323"/>
        <v>89.960000000000008</v>
      </c>
      <c r="J3477" s="3">
        <f t="shared" si="324"/>
        <v>71.06</v>
      </c>
      <c r="K3477" s="191">
        <v>17</v>
      </c>
      <c r="L3477" s="3">
        <v>21</v>
      </c>
      <c r="M3477" s="191">
        <v>28.9</v>
      </c>
      <c r="N3477" s="191">
        <v>32.200000000000003</v>
      </c>
      <c r="O3477" s="191">
        <v>21.7</v>
      </c>
    </row>
    <row r="3478" spans="2:15" ht="17.25" x14ac:dyDescent="0.35">
      <c r="B3478" s="172">
        <f t="shared" si="326"/>
        <v>3470</v>
      </c>
      <c r="C3478" s="173">
        <v>5</v>
      </c>
      <c r="D3478" s="173">
        <v>25</v>
      </c>
      <c r="E3478" s="174">
        <v>14</v>
      </c>
      <c r="F3478" s="3">
        <f t="shared" si="325"/>
        <v>62.6</v>
      </c>
      <c r="G3478" s="3">
        <f t="shared" si="321"/>
        <v>69.800000000000011</v>
      </c>
      <c r="H3478" s="3">
        <f t="shared" si="322"/>
        <v>84.92</v>
      </c>
      <c r="I3478" s="3">
        <f t="shared" si="323"/>
        <v>89.06</v>
      </c>
      <c r="J3478" s="3">
        <f t="shared" si="324"/>
        <v>73.94</v>
      </c>
      <c r="K3478" s="191">
        <v>17</v>
      </c>
      <c r="L3478" s="3">
        <v>21</v>
      </c>
      <c r="M3478" s="191">
        <v>29.4</v>
      </c>
      <c r="N3478" s="191">
        <v>31.7</v>
      </c>
      <c r="O3478" s="191">
        <v>23.3</v>
      </c>
    </row>
    <row r="3479" spans="2:15" ht="17.25" x14ac:dyDescent="0.35">
      <c r="B3479" s="172">
        <f t="shared" si="326"/>
        <v>3471</v>
      </c>
      <c r="C3479" s="173">
        <v>5</v>
      </c>
      <c r="D3479" s="173">
        <v>25</v>
      </c>
      <c r="E3479" s="174">
        <v>15</v>
      </c>
      <c r="F3479" s="3">
        <f t="shared" si="325"/>
        <v>66.2</v>
      </c>
      <c r="G3479" s="3">
        <f t="shared" si="321"/>
        <v>71.599999999999994</v>
      </c>
      <c r="H3479" s="3">
        <f t="shared" si="322"/>
        <v>87.080000000000013</v>
      </c>
      <c r="I3479" s="3">
        <f t="shared" si="323"/>
        <v>89.960000000000008</v>
      </c>
      <c r="J3479" s="3">
        <f t="shared" si="324"/>
        <v>73.94</v>
      </c>
      <c r="K3479" s="191">
        <v>19</v>
      </c>
      <c r="L3479" s="3">
        <v>22</v>
      </c>
      <c r="M3479" s="191">
        <v>30.6</v>
      </c>
      <c r="N3479" s="191">
        <v>32.200000000000003</v>
      </c>
      <c r="O3479" s="191">
        <v>23.3</v>
      </c>
    </row>
    <row r="3480" spans="2:15" ht="17.25" x14ac:dyDescent="0.35">
      <c r="B3480" s="172">
        <f t="shared" si="326"/>
        <v>3472</v>
      </c>
      <c r="C3480" s="173">
        <v>5</v>
      </c>
      <c r="D3480" s="173">
        <v>25</v>
      </c>
      <c r="E3480" s="174">
        <v>16</v>
      </c>
      <c r="F3480" s="3">
        <f t="shared" si="325"/>
        <v>64.400000000000006</v>
      </c>
      <c r="G3480" s="3">
        <f t="shared" si="321"/>
        <v>71.599999999999994</v>
      </c>
      <c r="H3480" s="3">
        <f t="shared" si="322"/>
        <v>86</v>
      </c>
      <c r="I3480" s="3">
        <f t="shared" si="323"/>
        <v>89.06</v>
      </c>
      <c r="J3480" s="3">
        <f t="shared" si="324"/>
        <v>68</v>
      </c>
      <c r="K3480" s="191">
        <v>18</v>
      </c>
      <c r="L3480" s="3">
        <v>22</v>
      </c>
      <c r="M3480" s="191">
        <v>30</v>
      </c>
      <c r="N3480" s="191">
        <v>31.7</v>
      </c>
      <c r="O3480" s="191">
        <v>20</v>
      </c>
    </row>
    <row r="3481" spans="2:15" ht="17.25" x14ac:dyDescent="0.35">
      <c r="B3481" s="172">
        <f t="shared" si="326"/>
        <v>3473</v>
      </c>
      <c r="C3481" s="173">
        <v>5</v>
      </c>
      <c r="D3481" s="173">
        <v>25</v>
      </c>
      <c r="E3481" s="174">
        <v>17</v>
      </c>
      <c r="F3481" s="3">
        <f t="shared" si="325"/>
        <v>55.400000000000006</v>
      </c>
      <c r="G3481" s="3">
        <f t="shared" ref="G3481:G3544" si="327">(9/5)*L3481+32</f>
        <v>71.599999999999994</v>
      </c>
      <c r="H3481" s="3">
        <f t="shared" ref="H3481:H3544" si="328">(9/5)*M3481+32</f>
        <v>86</v>
      </c>
      <c r="I3481" s="3">
        <f t="shared" ref="I3481:I3544" si="329">(9/5)*N3481+32</f>
        <v>89.06</v>
      </c>
      <c r="J3481" s="3">
        <f t="shared" ref="J3481:J3544" si="330">(9/5)*O3481+32</f>
        <v>64.039999999999992</v>
      </c>
      <c r="K3481" s="191">
        <v>13</v>
      </c>
      <c r="L3481" s="3">
        <v>22</v>
      </c>
      <c r="M3481" s="191">
        <v>30</v>
      </c>
      <c r="N3481" s="191">
        <v>31.7</v>
      </c>
      <c r="O3481" s="191">
        <v>17.8</v>
      </c>
    </row>
    <row r="3482" spans="2:15" ht="17.25" x14ac:dyDescent="0.35">
      <c r="B3482" s="172">
        <f t="shared" si="326"/>
        <v>3474</v>
      </c>
      <c r="C3482" s="173">
        <v>5</v>
      </c>
      <c r="D3482" s="173">
        <v>25</v>
      </c>
      <c r="E3482" s="174">
        <v>18</v>
      </c>
      <c r="F3482" s="3">
        <f t="shared" si="325"/>
        <v>55.400000000000006</v>
      </c>
      <c r="G3482" s="3">
        <f t="shared" si="327"/>
        <v>71.599999999999994</v>
      </c>
      <c r="H3482" s="3">
        <f t="shared" si="328"/>
        <v>84.92</v>
      </c>
      <c r="I3482" s="3">
        <f t="shared" si="329"/>
        <v>84.92</v>
      </c>
      <c r="J3482" s="3">
        <f t="shared" si="330"/>
        <v>64.94</v>
      </c>
      <c r="K3482" s="191">
        <v>13</v>
      </c>
      <c r="L3482" s="3">
        <v>22</v>
      </c>
      <c r="M3482" s="191">
        <v>29.4</v>
      </c>
      <c r="N3482" s="191">
        <v>29.4</v>
      </c>
      <c r="O3482" s="191">
        <v>18.3</v>
      </c>
    </row>
    <row r="3483" spans="2:15" ht="17.25" x14ac:dyDescent="0.35">
      <c r="B3483" s="172">
        <f t="shared" si="326"/>
        <v>3475</v>
      </c>
      <c r="C3483" s="173">
        <v>5</v>
      </c>
      <c r="D3483" s="173">
        <v>25</v>
      </c>
      <c r="E3483" s="174">
        <v>19</v>
      </c>
      <c r="F3483" s="3">
        <f t="shared" si="325"/>
        <v>51.8</v>
      </c>
      <c r="G3483" s="3">
        <f t="shared" si="327"/>
        <v>69.800000000000011</v>
      </c>
      <c r="H3483" s="3">
        <f t="shared" si="328"/>
        <v>84.02</v>
      </c>
      <c r="I3483" s="3">
        <f t="shared" si="329"/>
        <v>80.06</v>
      </c>
      <c r="J3483" s="3">
        <f t="shared" si="330"/>
        <v>62.06</v>
      </c>
      <c r="K3483" s="191">
        <v>11</v>
      </c>
      <c r="L3483" s="3">
        <v>21</v>
      </c>
      <c r="M3483" s="191">
        <v>28.9</v>
      </c>
      <c r="N3483" s="191">
        <v>26.7</v>
      </c>
      <c r="O3483" s="191">
        <v>16.7</v>
      </c>
    </row>
    <row r="3484" spans="2:15" ht="17.25" x14ac:dyDescent="0.35">
      <c r="B3484" s="172">
        <f t="shared" si="326"/>
        <v>3476</v>
      </c>
      <c r="C3484" s="173">
        <v>5</v>
      </c>
      <c r="D3484" s="173">
        <v>25</v>
      </c>
      <c r="E3484" s="174">
        <v>20</v>
      </c>
      <c r="F3484" s="3">
        <f t="shared" si="325"/>
        <v>48.2</v>
      </c>
      <c r="G3484" s="3">
        <f t="shared" si="327"/>
        <v>64.400000000000006</v>
      </c>
      <c r="H3484" s="3">
        <f t="shared" si="328"/>
        <v>80.06</v>
      </c>
      <c r="I3484" s="3">
        <f t="shared" si="329"/>
        <v>75.92</v>
      </c>
      <c r="J3484" s="3">
        <f t="shared" si="330"/>
        <v>60.08</v>
      </c>
      <c r="K3484" s="191">
        <v>9</v>
      </c>
      <c r="L3484" s="3">
        <v>18</v>
      </c>
      <c r="M3484" s="191">
        <v>26.7</v>
      </c>
      <c r="N3484" s="191">
        <v>24.4</v>
      </c>
      <c r="O3484" s="191">
        <v>15.6</v>
      </c>
    </row>
    <row r="3485" spans="2:15" ht="17.25" x14ac:dyDescent="0.35">
      <c r="B3485" s="172">
        <f t="shared" si="326"/>
        <v>3477</v>
      </c>
      <c r="C3485" s="173">
        <v>5</v>
      </c>
      <c r="D3485" s="173">
        <v>25</v>
      </c>
      <c r="E3485" s="174">
        <v>21</v>
      </c>
      <c r="F3485" s="3">
        <f t="shared" si="325"/>
        <v>48.2</v>
      </c>
      <c r="G3485" s="3">
        <f t="shared" si="327"/>
        <v>59</v>
      </c>
      <c r="H3485" s="3">
        <f t="shared" si="328"/>
        <v>78.080000000000013</v>
      </c>
      <c r="I3485" s="3">
        <f t="shared" si="329"/>
        <v>73.039999999999992</v>
      </c>
      <c r="J3485" s="3">
        <f t="shared" si="330"/>
        <v>59</v>
      </c>
      <c r="K3485" s="191">
        <v>9</v>
      </c>
      <c r="L3485" s="3">
        <v>15</v>
      </c>
      <c r="M3485" s="191">
        <v>25.6</v>
      </c>
      <c r="N3485" s="191">
        <v>22.8</v>
      </c>
      <c r="O3485" s="191">
        <v>15</v>
      </c>
    </row>
    <row r="3486" spans="2:15" ht="17.25" x14ac:dyDescent="0.35">
      <c r="B3486" s="172">
        <f t="shared" si="326"/>
        <v>3478</v>
      </c>
      <c r="C3486" s="173">
        <v>5</v>
      </c>
      <c r="D3486" s="173">
        <v>25</v>
      </c>
      <c r="E3486" s="174">
        <v>22</v>
      </c>
      <c r="F3486" s="3">
        <f t="shared" si="325"/>
        <v>48.2</v>
      </c>
      <c r="G3486" s="3">
        <f t="shared" si="327"/>
        <v>64.400000000000006</v>
      </c>
      <c r="H3486" s="3">
        <f t="shared" si="328"/>
        <v>73.94</v>
      </c>
      <c r="I3486" s="3">
        <f t="shared" si="329"/>
        <v>66.02</v>
      </c>
      <c r="J3486" s="3">
        <f t="shared" si="330"/>
        <v>57.019999999999996</v>
      </c>
      <c r="K3486" s="191">
        <v>9</v>
      </c>
      <c r="L3486" s="3">
        <v>18</v>
      </c>
      <c r="M3486" s="191">
        <v>23.3</v>
      </c>
      <c r="N3486" s="191">
        <v>18.899999999999999</v>
      </c>
      <c r="O3486" s="191">
        <v>13.9</v>
      </c>
    </row>
    <row r="3487" spans="2:15" ht="17.25" x14ac:dyDescent="0.35">
      <c r="B3487" s="172">
        <f t="shared" si="326"/>
        <v>3479</v>
      </c>
      <c r="C3487" s="173">
        <v>5</v>
      </c>
      <c r="D3487" s="173">
        <v>25</v>
      </c>
      <c r="E3487" s="174">
        <v>23</v>
      </c>
      <c r="F3487" s="3">
        <f t="shared" si="325"/>
        <v>48.2</v>
      </c>
      <c r="G3487" s="3">
        <f t="shared" si="327"/>
        <v>60.8</v>
      </c>
      <c r="H3487" s="3">
        <f t="shared" si="328"/>
        <v>71.960000000000008</v>
      </c>
      <c r="I3487" s="3">
        <f t="shared" si="329"/>
        <v>62.96</v>
      </c>
      <c r="J3487" s="3">
        <f t="shared" si="330"/>
        <v>55.94</v>
      </c>
      <c r="K3487" s="191">
        <v>9</v>
      </c>
      <c r="L3487" s="3">
        <v>16</v>
      </c>
      <c r="M3487" s="191">
        <v>22.2</v>
      </c>
      <c r="N3487" s="191">
        <v>17.2</v>
      </c>
      <c r="O3487" s="191">
        <v>13.3</v>
      </c>
    </row>
    <row r="3488" spans="2:15" ht="17.25" x14ac:dyDescent="0.35">
      <c r="B3488" s="172">
        <f t="shared" si="326"/>
        <v>3480</v>
      </c>
      <c r="C3488" s="173">
        <v>5</v>
      </c>
      <c r="D3488" s="173">
        <v>25</v>
      </c>
      <c r="E3488" s="174">
        <v>24</v>
      </c>
      <c r="F3488" s="3">
        <f t="shared" si="325"/>
        <v>48.2</v>
      </c>
      <c r="G3488" s="3">
        <f t="shared" si="327"/>
        <v>59</v>
      </c>
      <c r="H3488" s="3">
        <f t="shared" si="328"/>
        <v>71.960000000000008</v>
      </c>
      <c r="I3488" s="3">
        <f t="shared" si="329"/>
        <v>57.019999999999996</v>
      </c>
      <c r="J3488" s="3">
        <f t="shared" si="330"/>
        <v>57.92</v>
      </c>
      <c r="K3488" s="191">
        <v>9</v>
      </c>
      <c r="L3488" s="3">
        <v>15</v>
      </c>
      <c r="M3488" s="191">
        <v>22.2</v>
      </c>
      <c r="N3488" s="191">
        <v>13.9</v>
      </c>
      <c r="O3488" s="191">
        <v>14.4</v>
      </c>
    </row>
    <row r="3489" spans="2:15" ht="17.25" x14ac:dyDescent="0.35">
      <c r="B3489" s="172">
        <f t="shared" si="326"/>
        <v>3481</v>
      </c>
      <c r="C3489" s="173">
        <v>5</v>
      </c>
      <c r="D3489" s="173">
        <v>26</v>
      </c>
      <c r="E3489" s="174">
        <v>1</v>
      </c>
      <c r="F3489" s="3">
        <f t="shared" si="325"/>
        <v>48.2</v>
      </c>
      <c r="G3489" s="3">
        <f t="shared" si="327"/>
        <v>53.6</v>
      </c>
      <c r="H3489" s="3">
        <f t="shared" si="328"/>
        <v>68</v>
      </c>
      <c r="I3489" s="3">
        <f t="shared" si="329"/>
        <v>57.92</v>
      </c>
      <c r="J3489" s="3">
        <f t="shared" si="330"/>
        <v>55.94</v>
      </c>
      <c r="K3489" s="191">
        <v>9</v>
      </c>
      <c r="L3489" s="3">
        <v>12</v>
      </c>
      <c r="M3489" s="191">
        <v>20</v>
      </c>
      <c r="N3489" s="191">
        <v>14.4</v>
      </c>
      <c r="O3489" s="191">
        <v>13.3</v>
      </c>
    </row>
    <row r="3490" spans="2:15" ht="17.25" x14ac:dyDescent="0.35">
      <c r="B3490" s="172">
        <f t="shared" si="326"/>
        <v>3482</v>
      </c>
      <c r="C3490" s="173">
        <v>5</v>
      </c>
      <c r="D3490" s="173">
        <v>26</v>
      </c>
      <c r="E3490" s="174">
        <v>2</v>
      </c>
      <c r="F3490" s="3">
        <f t="shared" si="325"/>
        <v>48.2</v>
      </c>
      <c r="G3490" s="3">
        <f t="shared" si="327"/>
        <v>48.2</v>
      </c>
      <c r="H3490" s="3">
        <f t="shared" si="328"/>
        <v>66.02</v>
      </c>
      <c r="I3490" s="3">
        <f t="shared" si="329"/>
        <v>53.96</v>
      </c>
      <c r="J3490" s="3">
        <f t="shared" si="330"/>
        <v>55.040000000000006</v>
      </c>
      <c r="K3490" s="191">
        <v>9</v>
      </c>
      <c r="L3490" s="3">
        <v>9</v>
      </c>
      <c r="M3490" s="191">
        <v>18.899999999999999</v>
      </c>
      <c r="N3490" s="191">
        <v>12.2</v>
      </c>
      <c r="O3490" s="191">
        <v>12.8</v>
      </c>
    </row>
    <row r="3491" spans="2:15" ht="17.25" x14ac:dyDescent="0.35">
      <c r="B3491" s="172">
        <f t="shared" si="326"/>
        <v>3483</v>
      </c>
      <c r="C3491" s="173">
        <v>5</v>
      </c>
      <c r="D3491" s="173">
        <v>26</v>
      </c>
      <c r="E3491" s="174">
        <v>3</v>
      </c>
      <c r="F3491" s="3">
        <f t="shared" si="325"/>
        <v>50</v>
      </c>
      <c r="G3491" s="3">
        <f t="shared" si="327"/>
        <v>46.4</v>
      </c>
      <c r="H3491" s="3">
        <f t="shared" si="328"/>
        <v>62.96</v>
      </c>
      <c r="I3491" s="3">
        <f t="shared" si="329"/>
        <v>51.980000000000004</v>
      </c>
      <c r="J3491" s="3">
        <f t="shared" si="330"/>
        <v>53.06</v>
      </c>
      <c r="K3491" s="191">
        <v>10</v>
      </c>
      <c r="L3491" s="3">
        <v>8</v>
      </c>
      <c r="M3491" s="191">
        <v>17.2</v>
      </c>
      <c r="N3491" s="191">
        <v>11.1</v>
      </c>
      <c r="O3491" s="191">
        <v>11.7</v>
      </c>
    </row>
    <row r="3492" spans="2:15" ht="17.25" x14ac:dyDescent="0.35">
      <c r="B3492" s="172">
        <f t="shared" si="326"/>
        <v>3484</v>
      </c>
      <c r="C3492" s="173">
        <v>5</v>
      </c>
      <c r="D3492" s="173">
        <v>26</v>
      </c>
      <c r="E3492" s="174">
        <v>4</v>
      </c>
      <c r="F3492" s="3">
        <f t="shared" si="325"/>
        <v>48.2</v>
      </c>
      <c r="G3492" s="3">
        <f t="shared" si="327"/>
        <v>44.6</v>
      </c>
      <c r="H3492" s="3">
        <f t="shared" si="328"/>
        <v>66.92</v>
      </c>
      <c r="I3492" s="3">
        <f t="shared" si="329"/>
        <v>51.08</v>
      </c>
      <c r="J3492" s="3">
        <f t="shared" si="330"/>
        <v>51.980000000000004</v>
      </c>
      <c r="K3492" s="191">
        <v>9</v>
      </c>
      <c r="L3492" s="3">
        <v>7</v>
      </c>
      <c r="M3492" s="191">
        <v>19.399999999999999</v>
      </c>
      <c r="N3492" s="191">
        <v>10.6</v>
      </c>
      <c r="O3492" s="191">
        <v>11.1</v>
      </c>
    </row>
    <row r="3493" spans="2:15" ht="17.25" x14ac:dyDescent="0.35">
      <c r="B3493" s="172">
        <f t="shared" si="326"/>
        <v>3485</v>
      </c>
      <c r="C3493" s="173">
        <v>5</v>
      </c>
      <c r="D3493" s="173">
        <v>26</v>
      </c>
      <c r="E3493" s="174">
        <v>5</v>
      </c>
      <c r="F3493" s="3">
        <f t="shared" si="325"/>
        <v>46.4</v>
      </c>
      <c r="G3493" s="3">
        <f t="shared" si="327"/>
        <v>44.6</v>
      </c>
      <c r="H3493" s="3">
        <f t="shared" si="328"/>
        <v>68</v>
      </c>
      <c r="I3493" s="3">
        <f t="shared" si="329"/>
        <v>48.92</v>
      </c>
      <c r="J3493" s="3">
        <f t="shared" si="330"/>
        <v>51.08</v>
      </c>
      <c r="K3493" s="191">
        <v>8</v>
      </c>
      <c r="L3493" s="3">
        <v>7</v>
      </c>
      <c r="M3493" s="191">
        <v>20</v>
      </c>
      <c r="N3493" s="191">
        <v>9.4</v>
      </c>
      <c r="O3493" s="191">
        <v>10.6</v>
      </c>
    </row>
    <row r="3494" spans="2:15" ht="17.25" x14ac:dyDescent="0.35">
      <c r="B3494" s="172">
        <f t="shared" si="326"/>
        <v>3486</v>
      </c>
      <c r="C3494" s="173">
        <v>5</v>
      </c>
      <c r="D3494" s="173">
        <v>26</v>
      </c>
      <c r="E3494" s="174">
        <v>6</v>
      </c>
      <c r="F3494" s="3">
        <f t="shared" si="325"/>
        <v>46.4</v>
      </c>
      <c r="G3494" s="3">
        <f t="shared" si="327"/>
        <v>48.2</v>
      </c>
      <c r="H3494" s="3">
        <f t="shared" si="328"/>
        <v>68</v>
      </c>
      <c r="I3494" s="3">
        <f t="shared" si="329"/>
        <v>51.980000000000004</v>
      </c>
      <c r="J3494" s="3">
        <f t="shared" si="330"/>
        <v>51.980000000000004</v>
      </c>
      <c r="K3494" s="191">
        <v>8</v>
      </c>
      <c r="L3494" s="3">
        <v>9</v>
      </c>
      <c r="M3494" s="191">
        <v>20</v>
      </c>
      <c r="N3494" s="191">
        <v>11.1</v>
      </c>
      <c r="O3494" s="191">
        <v>11.1</v>
      </c>
    </row>
    <row r="3495" spans="2:15" ht="17.25" x14ac:dyDescent="0.35">
      <c r="B3495" s="172">
        <f t="shared" si="326"/>
        <v>3487</v>
      </c>
      <c r="C3495" s="173">
        <v>5</v>
      </c>
      <c r="D3495" s="173">
        <v>26</v>
      </c>
      <c r="E3495" s="174">
        <v>7</v>
      </c>
      <c r="F3495" s="3">
        <f t="shared" si="325"/>
        <v>51.8</v>
      </c>
      <c r="G3495" s="3">
        <f t="shared" si="327"/>
        <v>51.8</v>
      </c>
      <c r="H3495" s="3">
        <f t="shared" si="328"/>
        <v>71.960000000000008</v>
      </c>
      <c r="I3495" s="3">
        <f t="shared" si="329"/>
        <v>60.980000000000004</v>
      </c>
      <c r="J3495" s="3">
        <f t="shared" si="330"/>
        <v>53.06</v>
      </c>
      <c r="K3495" s="191">
        <v>11</v>
      </c>
      <c r="L3495" s="3">
        <v>11</v>
      </c>
      <c r="M3495" s="191">
        <v>22.2</v>
      </c>
      <c r="N3495" s="191">
        <v>16.100000000000001</v>
      </c>
      <c r="O3495" s="191">
        <v>11.7</v>
      </c>
    </row>
    <row r="3496" spans="2:15" ht="17.25" x14ac:dyDescent="0.35">
      <c r="B3496" s="172">
        <f t="shared" si="326"/>
        <v>3488</v>
      </c>
      <c r="C3496" s="173">
        <v>5</v>
      </c>
      <c r="D3496" s="173">
        <v>26</v>
      </c>
      <c r="E3496" s="174">
        <v>8</v>
      </c>
      <c r="F3496" s="3">
        <f t="shared" si="325"/>
        <v>53.6</v>
      </c>
      <c r="G3496" s="3">
        <f t="shared" si="327"/>
        <v>57.2</v>
      </c>
      <c r="H3496" s="3">
        <f t="shared" si="328"/>
        <v>75.02</v>
      </c>
      <c r="I3496" s="3">
        <f t="shared" si="329"/>
        <v>66.92</v>
      </c>
      <c r="J3496" s="3">
        <f t="shared" si="330"/>
        <v>57.019999999999996</v>
      </c>
      <c r="K3496" s="191">
        <v>12</v>
      </c>
      <c r="L3496" s="3">
        <v>14</v>
      </c>
      <c r="M3496" s="191">
        <v>23.9</v>
      </c>
      <c r="N3496" s="191">
        <v>19.399999999999999</v>
      </c>
      <c r="O3496" s="191">
        <v>13.9</v>
      </c>
    </row>
    <row r="3497" spans="2:15" ht="17.25" x14ac:dyDescent="0.35">
      <c r="B3497" s="172">
        <f t="shared" si="326"/>
        <v>3489</v>
      </c>
      <c r="C3497" s="173">
        <v>5</v>
      </c>
      <c r="D3497" s="173">
        <v>26</v>
      </c>
      <c r="E3497" s="174">
        <v>9</v>
      </c>
      <c r="F3497" s="3">
        <f t="shared" si="325"/>
        <v>51.8</v>
      </c>
      <c r="G3497" s="3">
        <f t="shared" si="327"/>
        <v>66.2</v>
      </c>
      <c r="H3497" s="3">
        <f t="shared" si="328"/>
        <v>78.080000000000013</v>
      </c>
      <c r="I3497" s="3">
        <f t="shared" si="329"/>
        <v>75.02</v>
      </c>
      <c r="J3497" s="3">
        <f t="shared" si="330"/>
        <v>62.06</v>
      </c>
      <c r="K3497" s="191">
        <v>11</v>
      </c>
      <c r="L3497" s="3">
        <v>19</v>
      </c>
      <c r="M3497" s="191">
        <v>25.6</v>
      </c>
      <c r="N3497" s="191">
        <v>23.9</v>
      </c>
      <c r="O3497" s="191">
        <v>16.7</v>
      </c>
    </row>
    <row r="3498" spans="2:15" ht="17.25" x14ac:dyDescent="0.35">
      <c r="B3498" s="172">
        <f t="shared" si="326"/>
        <v>3490</v>
      </c>
      <c r="C3498" s="173">
        <v>5</v>
      </c>
      <c r="D3498" s="173">
        <v>26</v>
      </c>
      <c r="E3498" s="174">
        <v>10</v>
      </c>
      <c r="F3498" s="3">
        <f t="shared" si="325"/>
        <v>53.6</v>
      </c>
      <c r="G3498" s="3">
        <f t="shared" si="327"/>
        <v>71.599999999999994</v>
      </c>
      <c r="H3498" s="3">
        <f t="shared" si="328"/>
        <v>80.06</v>
      </c>
      <c r="I3498" s="3">
        <f t="shared" si="329"/>
        <v>80.960000000000008</v>
      </c>
      <c r="J3498" s="3">
        <f t="shared" si="330"/>
        <v>64.94</v>
      </c>
      <c r="K3498" s="191">
        <v>12</v>
      </c>
      <c r="L3498" s="3">
        <v>22</v>
      </c>
      <c r="M3498" s="191">
        <v>26.7</v>
      </c>
      <c r="N3498" s="191">
        <v>27.2</v>
      </c>
      <c r="O3498" s="191">
        <v>18.3</v>
      </c>
    </row>
    <row r="3499" spans="2:15" ht="17.25" x14ac:dyDescent="0.35">
      <c r="B3499" s="172">
        <f t="shared" si="326"/>
        <v>3491</v>
      </c>
      <c r="C3499" s="173">
        <v>5</v>
      </c>
      <c r="D3499" s="173">
        <v>26</v>
      </c>
      <c r="E3499" s="174">
        <v>11</v>
      </c>
      <c r="F3499" s="3">
        <f t="shared" si="325"/>
        <v>46.4</v>
      </c>
      <c r="G3499" s="3">
        <f t="shared" si="327"/>
        <v>73.400000000000006</v>
      </c>
      <c r="H3499" s="3">
        <f t="shared" si="328"/>
        <v>82.94</v>
      </c>
      <c r="I3499" s="3">
        <f t="shared" si="329"/>
        <v>82.94</v>
      </c>
      <c r="J3499" s="3">
        <f t="shared" si="330"/>
        <v>66.92</v>
      </c>
      <c r="K3499" s="191">
        <v>8</v>
      </c>
      <c r="L3499" s="3">
        <v>23</v>
      </c>
      <c r="M3499" s="191">
        <v>28.3</v>
      </c>
      <c r="N3499" s="191">
        <v>28.3</v>
      </c>
      <c r="O3499" s="191">
        <v>19.399999999999999</v>
      </c>
    </row>
    <row r="3500" spans="2:15" ht="17.25" x14ac:dyDescent="0.35">
      <c r="B3500" s="172">
        <f t="shared" si="326"/>
        <v>3492</v>
      </c>
      <c r="C3500" s="173">
        <v>5</v>
      </c>
      <c r="D3500" s="173">
        <v>26</v>
      </c>
      <c r="E3500" s="174">
        <v>12</v>
      </c>
      <c r="F3500" s="3">
        <f t="shared" si="325"/>
        <v>55.400000000000006</v>
      </c>
      <c r="G3500" s="3">
        <f t="shared" si="327"/>
        <v>75.2</v>
      </c>
      <c r="H3500" s="3">
        <f t="shared" si="328"/>
        <v>86</v>
      </c>
      <c r="I3500" s="3">
        <f t="shared" si="329"/>
        <v>86</v>
      </c>
      <c r="J3500" s="3">
        <f t="shared" si="330"/>
        <v>69.080000000000013</v>
      </c>
      <c r="K3500" s="191">
        <v>13</v>
      </c>
      <c r="L3500" s="3">
        <v>24</v>
      </c>
      <c r="M3500" s="191">
        <v>30</v>
      </c>
      <c r="N3500" s="191">
        <v>30</v>
      </c>
      <c r="O3500" s="191">
        <v>20.6</v>
      </c>
    </row>
    <row r="3501" spans="2:15" ht="17.25" x14ac:dyDescent="0.35">
      <c r="B3501" s="172">
        <f t="shared" si="326"/>
        <v>3493</v>
      </c>
      <c r="C3501" s="173">
        <v>5</v>
      </c>
      <c r="D3501" s="173">
        <v>26</v>
      </c>
      <c r="E3501" s="174">
        <v>13</v>
      </c>
      <c r="F3501" s="3">
        <f t="shared" si="325"/>
        <v>55.400000000000006</v>
      </c>
      <c r="G3501" s="3">
        <f t="shared" si="327"/>
        <v>78.800000000000011</v>
      </c>
      <c r="H3501" s="3">
        <f t="shared" si="328"/>
        <v>87.080000000000013</v>
      </c>
      <c r="I3501" s="3">
        <f t="shared" si="329"/>
        <v>89.06</v>
      </c>
      <c r="J3501" s="3">
        <f t="shared" si="330"/>
        <v>73.039999999999992</v>
      </c>
      <c r="K3501" s="191">
        <v>13</v>
      </c>
      <c r="L3501" s="3">
        <v>26</v>
      </c>
      <c r="M3501" s="191">
        <v>30.6</v>
      </c>
      <c r="N3501" s="191">
        <v>31.7</v>
      </c>
      <c r="O3501" s="191">
        <v>22.8</v>
      </c>
    </row>
    <row r="3502" spans="2:15" ht="17.25" x14ac:dyDescent="0.35">
      <c r="B3502" s="172">
        <f t="shared" si="326"/>
        <v>3494</v>
      </c>
      <c r="C3502" s="173">
        <v>5</v>
      </c>
      <c r="D3502" s="173">
        <v>26</v>
      </c>
      <c r="E3502" s="174">
        <v>14</v>
      </c>
      <c r="F3502" s="3">
        <f t="shared" si="325"/>
        <v>53.6</v>
      </c>
      <c r="G3502" s="3">
        <f t="shared" si="327"/>
        <v>78.800000000000011</v>
      </c>
      <c r="H3502" s="3">
        <f t="shared" si="328"/>
        <v>89.06</v>
      </c>
      <c r="I3502" s="3">
        <f t="shared" si="329"/>
        <v>89.06</v>
      </c>
      <c r="J3502" s="3">
        <f t="shared" si="330"/>
        <v>73.039999999999992</v>
      </c>
      <c r="K3502" s="191">
        <v>12</v>
      </c>
      <c r="L3502" s="3">
        <v>26</v>
      </c>
      <c r="M3502" s="191">
        <v>31.7</v>
      </c>
      <c r="N3502" s="191">
        <v>31.7</v>
      </c>
      <c r="O3502" s="191">
        <v>22.8</v>
      </c>
    </row>
    <row r="3503" spans="2:15" ht="17.25" x14ac:dyDescent="0.35">
      <c r="B3503" s="172">
        <f t="shared" si="326"/>
        <v>3495</v>
      </c>
      <c r="C3503" s="173">
        <v>5</v>
      </c>
      <c r="D3503" s="173">
        <v>26</v>
      </c>
      <c r="E3503" s="174">
        <v>15</v>
      </c>
      <c r="F3503" s="3">
        <f t="shared" si="325"/>
        <v>53.6</v>
      </c>
      <c r="G3503" s="3">
        <f t="shared" si="327"/>
        <v>80.599999999999994</v>
      </c>
      <c r="H3503" s="3">
        <f t="shared" si="328"/>
        <v>89.06</v>
      </c>
      <c r="I3503" s="3">
        <f t="shared" si="329"/>
        <v>87.98</v>
      </c>
      <c r="J3503" s="3">
        <f t="shared" si="330"/>
        <v>73.94</v>
      </c>
      <c r="K3503" s="191">
        <v>12</v>
      </c>
      <c r="L3503" s="3">
        <v>27</v>
      </c>
      <c r="M3503" s="191">
        <v>31.7</v>
      </c>
      <c r="N3503" s="191">
        <v>31.1</v>
      </c>
      <c r="O3503" s="191">
        <v>23.3</v>
      </c>
    </row>
    <row r="3504" spans="2:15" ht="17.25" x14ac:dyDescent="0.35">
      <c r="B3504" s="172">
        <f t="shared" si="326"/>
        <v>3496</v>
      </c>
      <c r="C3504" s="173">
        <v>5</v>
      </c>
      <c r="D3504" s="173">
        <v>26</v>
      </c>
      <c r="E3504" s="174">
        <v>16</v>
      </c>
      <c r="F3504" s="3">
        <f t="shared" si="325"/>
        <v>53.6</v>
      </c>
      <c r="G3504" s="3">
        <f t="shared" si="327"/>
        <v>80.599999999999994</v>
      </c>
      <c r="H3504" s="3">
        <f t="shared" si="328"/>
        <v>89.960000000000008</v>
      </c>
      <c r="I3504" s="3">
        <f t="shared" si="329"/>
        <v>87.98</v>
      </c>
      <c r="J3504" s="3">
        <f t="shared" si="330"/>
        <v>73.94</v>
      </c>
      <c r="K3504" s="191">
        <v>12</v>
      </c>
      <c r="L3504" s="3">
        <v>27</v>
      </c>
      <c r="M3504" s="191">
        <v>32.200000000000003</v>
      </c>
      <c r="N3504" s="191">
        <v>31.1</v>
      </c>
      <c r="O3504" s="191">
        <v>23.3</v>
      </c>
    </row>
    <row r="3505" spans="2:15" ht="17.25" x14ac:dyDescent="0.35">
      <c r="B3505" s="172">
        <f t="shared" si="326"/>
        <v>3497</v>
      </c>
      <c r="C3505" s="173">
        <v>5</v>
      </c>
      <c r="D3505" s="173">
        <v>26</v>
      </c>
      <c r="E3505" s="174">
        <v>17</v>
      </c>
      <c r="F3505" s="3">
        <f t="shared" si="325"/>
        <v>55.400000000000006</v>
      </c>
      <c r="G3505" s="3">
        <f t="shared" si="327"/>
        <v>80.599999999999994</v>
      </c>
      <c r="H3505" s="3">
        <f t="shared" si="328"/>
        <v>89.960000000000008</v>
      </c>
      <c r="I3505" s="3">
        <f t="shared" si="329"/>
        <v>86</v>
      </c>
      <c r="J3505" s="3">
        <f t="shared" si="330"/>
        <v>75.02</v>
      </c>
      <c r="K3505" s="191">
        <v>13</v>
      </c>
      <c r="L3505" s="3">
        <v>27</v>
      </c>
      <c r="M3505" s="191">
        <v>32.200000000000003</v>
      </c>
      <c r="N3505" s="191">
        <v>30</v>
      </c>
      <c r="O3505" s="191">
        <v>23.9</v>
      </c>
    </row>
    <row r="3506" spans="2:15" ht="17.25" x14ac:dyDescent="0.35">
      <c r="B3506" s="172">
        <f t="shared" si="326"/>
        <v>3498</v>
      </c>
      <c r="C3506" s="173">
        <v>5</v>
      </c>
      <c r="D3506" s="173">
        <v>26</v>
      </c>
      <c r="E3506" s="174">
        <v>18</v>
      </c>
      <c r="F3506" s="3">
        <f t="shared" si="325"/>
        <v>55.400000000000006</v>
      </c>
      <c r="G3506" s="3">
        <f t="shared" si="327"/>
        <v>77</v>
      </c>
      <c r="H3506" s="3">
        <f t="shared" si="328"/>
        <v>87.080000000000013</v>
      </c>
      <c r="I3506" s="3">
        <f t="shared" si="329"/>
        <v>84.02</v>
      </c>
      <c r="J3506" s="3">
        <f t="shared" si="330"/>
        <v>73.039999999999992</v>
      </c>
      <c r="K3506" s="191">
        <v>13</v>
      </c>
      <c r="L3506" s="3">
        <v>25</v>
      </c>
      <c r="M3506" s="191">
        <v>30.6</v>
      </c>
      <c r="N3506" s="191">
        <v>28.9</v>
      </c>
      <c r="O3506" s="191">
        <v>22.8</v>
      </c>
    </row>
    <row r="3507" spans="2:15" ht="17.25" x14ac:dyDescent="0.35">
      <c r="B3507" s="172">
        <f t="shared" si="326"/>
        <v>3499</v>
      </c>
      <c r="C3507" s="173">
        <v>5</v>
      </c>
      <c r="D3507" s="173">
        <v>26</v>
      </c>
      <c r="E3507" s="174">
        <v>19</v>
      </c>
      <c r="F3507" s="3">
        <f t="shared" si="325"/>
        <v>50</v>
      </c>
      <c r="G3507" s="3">
        <f t="shared" si="327"/>
        <v>73.400000000000006</v>
      </c>
      <c r="H3507" s="3">
        <f t="shared" si="328"/>
        <v>82.94</v>
      </c>
      <c r="I3507" s="3">
        <f t="shared" si="329"/>
        <v>78.98</v>
      </c>
      <c r="J3507" s="3">
        <f t="shared" si="330"/>
        <v>69.080000000000013</v>
      </c>
      <c r="K3507" s="191">
        <v>10</v>
      </c>
      <c r="L3507" s="3">
        <v>23</v>
      </c>
      <c r="M3507" s="191">
        <v>28.3</v>
      </c>
      <c r="N3507" s="191">
        <v>26.1</v>
      </c>
      <c r="O3507" s="191">
        <v>20.6</v>
      </c>
    </row>
    <row r="3508" spans="2:15" ht="17.25" x14ac:dyDescent="0.35">
      <c r="B3508" s="172">
        <f t="shared" si="326"/>
        <v>3500</v>
      </c>
      <c r="C3508" s="173">
        <v>5</v>
      </c>
      <c r="D3508" s="173">
        <v>26</v>
      </c>
      <c r="E3508" s="174">
        <v>20</v>
      </c>
      <c r="F3508" s="3">
        <f t="shared" si="325"/>
        <v>50</v>
      </c>
      <c r="G3508" s="3">
        <f t="shared" si="327"/>
        <v>66.2</v>
      </c>
      <c r="H3508" s="3">
        <f t="shared" si="328"/>
        <v>80.06</v>
      </c>
      <c r="I3508" s="3">
        <f t="shared" si="329"/>
        <v>73.94</v>
      </c>
      <c r="J3508" s="3">
        <f t="shared" si="330"/>
        <v>66.02</v>
      </c>
      <c r="K3508" s="191">
        <v>10</v>
      </c>
      <c r="L3508" s="3">
        <v>19</v>
      </c>
      <c r="M3508" s="191">
        <v>26.7</v>
      </c>
      <c r="N3508" s="191">
        <v>23.3</v>
      </c>
      <c r="O3508" s="191">
        <v>18.899999999999999</v>
      </c>
    </row>
    <row r="3509" spans="2:15" ht="17.25" x14ac:dyDescent="0.35">
      <c r="B3509" s="172">
        <f t="shared" si="326"/>
        <v>3501</v>
      </c>
      <c r="C3509" s="173">
        <v>5</v>
      </c>
      <c r="D3509" s="173">
        <v>26</v>
      </c>
      <c r="E3509" s="174">
        <v>21</v>
      </c>
      <c r="F3509" s="3">
        <f t="shared" si="325"/>
        <v>46.4</v>
      </c>
      <c r="G3509" s="3">
        <f t="shared" si="327"/>
        <v>64.400000000000006</v>
      </c>
      <c r="H3509" s="3">
        <f t="shared" si="328"/>
        <v>75.92</v>
      </c>
      <c r="I3509" s="3">
        <f t="shared" si="329"/>
        <v>71.960000000000008</v>
      </c>
      <c r="J3509" s="3">
        <f t="shared" si="330"/>
        <v>64.039999999999992</v>
      </c>
      <c r="K3509" s="191">
        <v>8</v>
      </c>
      <c r="L3509" s="3">
        <v>18</v>
      </c>
      <c r="M3509" s="191">
        <v>24.4</v>
      </c>
      <c r="N3509" s="191">
        <v>22.2</v>
      </c>
      <c r="O3509" s="191">
        <v>17.8</v>
      </c>
    </row>
    <row r="3510" spans="2:15" ht="17.25" x14ac:dyDescent="0.35">
      <c r="B3510" s="172">
        <f t="shared" si="326"/>
        <v>3502</v>
      </c>
      <c r="C3510" s="173">
        <v>5</v>
      </c>
      <c r="D3510" s="173">
        <v>26</v>
      </c>
      <c r="E3510" s="174">
        <v>22</v>
      </c>
      <c r="F3510" s="3">
        <f t="shared" si="325"/>
        <v>50</v>
      </c>
      <c r="G3510" s="3">
        <f t="shared" si="327"/>
        <v>60.8</v>
      </c>
      <c r="H3510" s="3">
        <f t="shared" si="328"/>
        <v>73.94</v>
      </c>
      <c r="I3510" s="3">
        <f t="shared" si="329"/>
        <v>69.080000000000013</v>
      </c>
      <c r="J3510" s="3">
        <f t="shared" si="330"/>
        <v>62.06</v>
      </c>
      <c r="K3510" s="191">
        <v>10</v>
      </c>
      <c r="L3510" s="3">
        <v>16</v>
      </c>
      <c r="M3510" s="191">
        <v>23.3</v>
      </c>
      <c r="N3510" s="191">
        <v>20.6</v>
      </c>
      <c r="O3510" s="191">
        <v>16.7</v>
      </c>
    </row>
    <row r="3511" spans="2:15" ht="17.25" x14ac:dyDescent="0.35">
      <c r="B3511" s="172">
        <f t="shared" si="326"/>
        <v>3503</v>
      </c>
      <c r="C3511" s="173">
        <v>5</v>
      </c>
      <c r="D3511" s="173">
        <v>26</v>
      </c>
      <c r="E3511" s="174">
        <v>23</v>
      </c>
      <c r="F3511" s="3">
        <f t="shared" si="325"/>
        <v>44.6</v>
      </c>
      <c r="G3511" s="3">
        <f t="shared" si="327"/>
        <v>60.8</v>
      </c>
      <c r="H3511" s="3">
        <f t="shared" si="328"/>
        <v>69.98</v>
      </c>
      <c r="I3511" s="3">
        <f t="shared" si="329"/>
        <v>66.02</v>
      </c>
      <c r="J3511" s="3">
        <f t="shared" si="330"/>
        <v>60.08</v>
      </c>
      <c r="K3511" s="191">
        <v>7</v>
      </c>
      <c r="L3511" s="3">
        <v>16</v>
      </c>
      <c r="M3511" s="191">
        <v>21.1</v>
      </c>
      <c r="N3511" s="191">
        <v>18.899999999999999</v>
      </c>
      <c r="O3511" s="191">
        <v>15.6</v>
      </c>
    </row>
    <row r="3512" spans="2:15" ht="17.25" x14ac:dyDescent="0.35">
      <c r="B3512" s="172">
        <f t="shared" si="326"/>
        <v>3504</v>
      </c>
      <c r="C3512" s="173">
        <v>5</v>
      </c>
      <c r="D3512" s="173">
        <v>26</v>
      </c>
      <c r="E3512" s="174">
        <v>24</v>
      </c>
      <c r="F3512" s="3">
        <f t="shared" si="325"/>
        <v>41</v>
      </c>
      <c r="G3512" s="3">
        <f t="shared" si="327"/>
        <v>60.8</v>
      </c>
      <c r="H3512" s="3">
        <f t="shared" si="328"/>
        <v>69.98</v>
      </c>
      <c r="I3512" s="3">
        <f t="shared" si="329"/>
        <v>60.08</v>
      </c>
      <c r="J3512" s="3">
        <f t="shared" si="330"/>
        <v>59</v>
      </c>
      <c r="K3512" s="191">
        <v>5</v>
      </c>
      <c r="L3512" s="3">
        <v>16</v>
      </c>
      <c r="M3512" s="191">
        <v>21.1</v>
      </c>
      <c r="N3512" s="191">
        <v>15.6</v>
      </c>
      <c r="O3512" s="191">
        <v>15</v>
      </c>
    </row>
    <row r="3513" spans="2:15" ht="17.25" x14ac:dyDescent="0.35">
      <c r="B3513" s="172">
        <f t="shared" si="326"/>
        <v>3505</v>
      </c>
      <c r="C3513" s="173">
        <v>5</v>
      </c>
      <c r="D3513" s="173">
        <v>27</v>
      </c>
      <c r="E3513" s="174">
        <v>1</v>
      </c>
      <c r="F3513" s="3">
        <f t="shared" si="325"/>
        <v>41</v>
      </c>
      <c r="G3513" s="3">
        <f t="shared" si="327"/>
        <v>57.2</v>
      </c>
      <c r="H3513" s="3">
        <f t="shared" si="328"/>
        <v>69.98</v>
      </c>
      <c r="I3513" s="3">
        <f t="shared" si="329"/>
        <v>57.019999999999996</v>
      </c>
      <c r="J3513" s="3">
        <f t="shared" si="330"/>
        <v>57.019999999999996</v>
      </c>
      <c r="K3513" s="191">
        <v>5</v>
      </c>
      <c r="L3513" s="3">
        <v>14</v>
      </c>
      <c r="M3513" s="191">
        <v>21.1</v>
      </c>
      <c r="N3513" s="191">
        <v>13.9</v>
      </c>
      <c r="O3513" s="191">
        <v>13.9</v>
      </c>
    </row>
    <row r="3514" spans="2:15" ht="17.25" x14ac:dyDescent="0.35">
      <c r="B3514" s="172">
        <f t="shared" si="326"/>
        <v>3506</v>
      </c>
      <c r="C3514" s="173">
        <v>5</v>
      </c>
      <c r="D3514" s="173">
        <v>27</v>
      </c>
      <c r="E3514" s="174">
        <v>2</v>
      </c>
      <c r="F3514" s="3">
        <f t="shared" si="325"/>
        <v>41</v>
      </c>
      <c r="G3514" s="3">
        <f t="shared" si="327"/>
        <v>55.400000000000006</v>
      </c>
      <c r="H3514" s="3">
        <f t="shared" si="328"/>
        <v>69.080000000000013</v>
      </c>
      <c r="I3514" s="3">
        <f t="shared" si="329"/>
        <v>51.980000000000004</v>
      </c>
      <c r="J3514" s="3">
        <f t="shared" si="330"/>
        <v>55.94</v>
      </c>
      <c r="K3514" s="191">
        <v>5</v>
      </c>
      <c r="L3514" s="3">
        <v>13</v>
      </c>
      <c r="M3514" s="191">
        <v>20.6</v>
      </c>
      <c r="N3514" s="191">
        <v>11.1</v>
      </c>
      <c r="O3514" s="191">
        <v>13.3</v>
      </c>
    </row>
    <row r="3515" spans="2:15" ht="17.25" x14ac:dyDescent="0.35">
      <c r="B3515" s="172">
        <f t="shared" si="326"/>
        <v>3507</v>
      </c>
      <c r="C3515" s="173">
        <v>5</v>
      </c>
      <c r="D3515" s="173">
        <v>27</v>
      </c>
      <c r="E3515" s="174">
        <v>3</v>
      </c>
      <c r="F3515" s="3">
        <f t="shared" si="325"/>
        <v>42.8</v>
      </c>
      <c r="G3515" s="3">
        <f t="shared" si="327"/>
        <v>51.8</v>
      </c>
      <c r="H3515" s="3">
        <f t="shared" si="328"/>
        <v>64.94</v>
      </c>
      <c r="I3515" s="3">
        <f t="shared" si="329"/>
        <v>53.96</v>
      </c>
      <c r="J3515" s="3">
        <f t="shared" si="330"/>
        <v>55.040000000000006</v>
      </c>
      <c r="K3515" s="191">
        <v>6</v>
      </c>
      <c r="L3515" s="3">
        <v>11</v>
      </c>
      <c r="M3515" s="191">
        <v>18.3</v>
      </c>
      <c r="N3515" s="191">
        <v>12.2</v>
      </c>
      <c r="O3515" s="191">
        <v>12.8</v>
      </c>
    </row>
    <row r="3516" spans="2:15" ht="17.25" x14ac:dyDescent="0.35">
      <c r="B3516" s="172">
        <f t="shared" si="326"/>
        <v>3508</v>
      </c>
      <c r="C3516" s="173">
        <v>5</v>
      </c>
      <c r="D3516" s="173">
        <v>27</v>
      </c>
      <c r="E3516" s="174">
        <v>4</v>
      </c>
      <c r="F3516" s="3">
        <f t="shared" si="325"/>
        <v>41</v>
      </c>
      <c r="G3516" s="3">
        <f t="shared" si="327"/>
        <v>48.2</v>
      </c>
      <c r="H3516" s="3">
        <f t="shared" si="328"/>
        <v>68</v>
      </c>
      <c r="I3516" s="3">
        <f t="shared" si="329"/>
        <v>51.08</v>
      </c>
      <c r="J3516" s="3">
        <f t="shared" si="330"/>
        <v>53.96</v>
      </c>
      <c r="K3516" s="191">
        <v>5</v>
      </c>
      <c r="L3516" s="3">
        <v>9</v>
      </c>
      <c r="M3516" s="191">
        <v>20</v>
      </c>
      <c r="N3516" s="191">
        <v>10.6</v>
      </c>
      <c r="O3516" s="191">
        <v>12.2</v>
      </c>
    </row>
    <row r="3517" spans="2:15" ht="17.25" x14ac:dyDescent="0.35">
      <c r="B3517" s="172">
        <f t="shared" si="326"/>
        <v>3509</v>
      </c>
      <c r="C3517" s="173">
        <v>5</v>
      </c>
      <c r="D3517" s="173">
        <v>27</v>
      </c>
      <c r="E3517" s="174">
        <v>5</v>
      </c>
      <c r="F3517" s="3">
        <f t="shared" si="325"/>
        <v>39.200000000000003</v>
      </c>
      <c r="G3517" s="3">
        <f t="shared" si="327"/>
        <v>48.2</v>
      </c>
      <c r="H3517" s="3">
        <f t="shared" si="328"/>
        <v>64.94</v>
      </c>
      <c r="I3517" s="3">
        <f t="shared" si="329"/>
        <v>48.019999999999996</v>
      </c>
      <c r="J3517" s="3">
        <f t="shared" si="330"/>
        <v>53.06</v>
      </c>
      <c r="K3517" s="191">
        <v>4</v>
      </c>
      <c r="L3517" s="3">
        <v>9</v>
      </c>
      <c r="M3517" s="191">
        <v>18.3</v>
      </c>
      <c r="N3517" s="191">
        <v>8.9</v>
      </c>
      <c r="O3517" s="191">
        <v>11.7</v>
      </c>
    </row>
    <row r="3518" spans="2:15" ht="17.25" x14ac:dyDescent="0.35">
      <c r="B3518" s="172">
        <f t="shared" si="326"/>
        <v>3510</v>
      </c>
      <c r="C3518" s="173">
        <v>5</v>
      </c>
      <c r="D3518" s="173">
        <v>27</v>
      </c>
      <c r="E3518" s="174">
        <v>6</v>
      </c>
      <c r="F3518" s="3">
        <f t="shared" si="325"/>
        <v>46.4</v>
      </c>
      <c r="G3518" s="3">
        <f t="shared" si="327"/>
        <v>51.8</v>
      </c>
      <c r="H3518" s="3">
        <f t="shared" si="328"/>
        <v>68</v>
      </c>
      <c r="I3518" s="3">
        <f t="shared" si="329"/>
        <v>53.06</v>
      </c>
      <c r="J3518" s="3">
        <f t="shared" si="330"/>
        <v>53.06</v>
      </c>
      <c r="K3518" s="191">
        <v>8</v>
      </c>
      <c r="L3518" s="3">
        <v>11</v>
      </c>
      <c r="M3518" s="191">
        <v>20</v>
      </c>
      <c r="N3518" s="191">
        <v>11.7</v>
      </c>
      <c r="O3518" s="191">
        <v>11.7</v>
      </c>
    </row>
    <row r="3519" spans="2:15" ht="17.25" x14ac:dyDescent="0.35">
      <c r="B3519" s="172">
        <f t="shared" si="326"/>
        <v>3511</v>
      </c>
      <c r="C3519" s="173">
        <v>5</v>
      </c>
      <c r="D3519" s="173">
        <v>27</v>
      </c>
      <c r="E3519" s="174">
        <v>7</v>
      </c>
      <c r="F3519" s="3">
        <f t="shared" si="325"/>
        <v>50</v>
      </c>
      <c r="G3519" s="3">
        <f t="shared" si="327"/>
        <v>57.2</v>
      </c>
      <c r="H3519" s="3">
        <f t="shared" si="328"/>
        <v>75.92</v>
      </c>
      <c r="I3519" s="3">
        <f t="shared" si="329"/>
        <v>60.980000000000004</v>
      </c>
      <c r="J3519" s="3">
        <f t="shared" si="330"/>
        <v>57.019999999999996</v>
      </c>
      <c r="K3519" s="191">
        <v>10</v>
      </c>
      <c r="L3519" s="3">
        <v>14</v>
      </c>
      <c r="M3519" s="191">
        <v>24.4</v>
      </c>
      <c r="N3519" s="191">
        <v>16.100000000000001</v>
      </c>
      <c r="O3519" s="191">
        <v>13.9</v>
      </c>
    </row>
    <row r="3520" spans="2:15" ht="17.25" x14ac:dyDescent="0.35">
      <c r="B3520" s="172">
        <f t="shared" si="326"/>
        <v>3512</v>
      </c>
      <c r="C3520" s="173">
        <v>5</v>
      </c>
      <c r="D3520" s="173">
        <v>27</v>
      </c>
      <c r="E3520" s="174">
        <v>8</v>
      </c>
      <c r="F3520" s="3">
        <f t="shared" si="325"/>
        <v>55.400000000000006</v>
      </c>
      <c r="G3520" s="3">
        <f t="shared" si="327"/>
        <v>60.8</v>
      </c>
      <c r="H3520" s="3">
        <f t="shared" si="328"/>
        <v>82.94</v>
      </c>
      <c r="I3520" s="3">
        <f t="shared" si="329"/>
        <v>69.080000000000013</v>
      </c>
      <c r="J3520" s="3">
        <f t="shared" si="330"/>
        <v>62.06</v>
      </c>
      <c r="K3520" s="191">
        <v>13</v>
      </c>
      <c r="L3520" s="3">
        <v>16</v>
      </c>
      <c r="M3520" s="191">
        <v>28.3</v>
      </c>
      <c r="N3520" s="191">
        <v>20.6</v>
      </c>
      <c r="O3520" s="191">
        <v>16.7</v>
      </c>
    </row>
    <row r="3521" spans="2:15" ht="17.25" x14ac:dyDescent="0.35">
      <c r="B3521" s="172">
        <f t="shared" si="326"/>
        <v>3513</v>
      </c>
      <c r="C3521" s="173">
        <v>5</v>
      </c>
      <c r="D3521" s="173">
        <v>27</v>
      </c>
      <c r="E3521" s="174">
        <v>9</v>
      </c>
      <c r="F3521" s="3">
        <f t="shared" si="325"/>
        <v>57.2</v>
      </c>
      <c r="G3521" s="3">
        <f t="shared" si="327"/>
        <v>68</v>
      </c>
      <c r="H3521" s="3">
        <f t="shared" si="328"/>
        <v>86</v>
      </c>
      <c r="I3521" s="3">
        <f t="shared" si="329"/>
        <v>71.960000000000008</v>
      </c>
      <c r="J3521" s="3">
        <f t="shared" si="330"/>
        <v>69.080000000000013</v>
      </c>
      <c r="K3521" s="191">
        <v>14</v>
      </c>
      <c r="L3521" s="3">
        <v>20</v>
      </c>
      <c r="M3521" s="191">
        <v>30</v>
      </c>
      <c r="N3521" s="191">
        <v>22.2</v>
      </c>
      <c r="O3521" s="191">
        <v>20.6</v>
      </c>
    </row>
    <row r="3522" spans="2:15" ht="17.25" x14ac:dyDescent="0.35">
      <c r="B3522" s="172">
        <f t="shared" si="326"/>
        <v>3514</v>
      </c>
      <c r="C3522" s="173">
        <v>5</v>
      </c>
      <c r="D3522" s="173">
        <v>27</v>
      </c>
      <c r="E3522" s="174">
        <v>10</v>
      </c>
      <c r="F3522" s="3">
        <f t="shared" si="325"/>
        <v>60.8</v>
      </c>
      <c r="G3522" s="3">
        <f t="shared" si="327"/>
        <v>71.599999999999994</v>
      </c>
      <c r="H3522" s="3">
        <f t="shared" si="328"/>
        <v>89.06</v>
      </c>
      <c r="I3522" s="3">
        <f t="shared" si="329"/>
        <v>75.92</v>
      </c>
      <c r="J3522" s="3">
        <f t="shared" si="330"/>
        <v>69.080000000000013</v>
      </c>
      <c r="K3522" s="191">
        <v>16</v>
      </c>
      <c r="L3522" s="3">
        <v>22</v>
      </c>
      <c r="M3522" s="191">
        <v>31.7</v>
      </c>
      <c r="N3522" s="191">
        <v>24.4</v>
      </c>
      <c r="O3522" s="191">
        <v>20.6</v>
      </c>
    </row>
    <row r="3523" spans="2:15" ht="17.25" x14ac:dyDescent="0.35">
      <c r="B3523" s="172">
        <f t="shared" si="326"/>
        <v>3515</v>
      </c>
      <c r="C3523" s="173">
        <v>5</v>
      </c>
      <c r="D3523" s="173">
        <v>27</v>
      </c>
      <c r="E3523" s="174">
        <v>11</v>
      </c>
      <c r="F3523" s="3">
        <f t="shared" si="325"/>
        <v>62.6</v>
      </c>
      <c r="G3523" s="3">
        <f t="shared" si="327"/>
        <v>75.2</v>
      </c>
      <c r="H3523" s="3">
        <f t="shared" si="328"/>
        <v>91.039999999999992</v>
      </c>
      <c r="I3523" s="3">
        <f t="shared" si="329"/>
        <v>80.960000000000008</v>
      </c>
      <c r="J3523" s="3">
        <f t="shared" si="330"/>
        <v>73.94</v>
      </c>
      <c r="K3523" s="191">
        <v>17</v>
      </c>
      <c r="L3523" s="3">
        <v>24</v>
      </c>
      <c r="M3523" s="191">
        <v>32.799999999999997</v>
      </c>
      <c r="N3523" s="191">
        <v>27.2</v>
      </c>
      <c r="O3523" s="191">
        <v>23.3</v>
      </c>
    </row>
    <row r="3524" spans="2:15" ht="17.25" x14ac:dyDescent="0.35">
      <c r="B3524" s="172">
        <f t="shared" si="326"/>
        <v>3516</v>
      </c>
      <c r="C3524" s="173">
        <v>5</v>
      </c>
      <c r="D3524" s="173">
        <v>27</v>
      </c>
      <c r="E3524" s="174">
        <v>12</v>
      </c>
      <c r="F3524" s="3">
        <f t="shared" si="325"/>
        <v>64.400000000000006</v>
      </c>
      <c r="G3524" s="3">
        <f t="shared" si="327"/>
        <v>78.800000000000011</v>
      </c>
      <c r="H3524" s="3">
        <f t="shared" si="328"/>
        <v>91.94</v>
      </c>
      <c r="I3524" s="3">
        <f t="shared" si="329"/>
        <v>84.02</v>
      </c>
      <c r="J3524" s="3">
        <f t="shared" si="330"/>
        <v>75.02</v>
      </c>
      <c r="K3524" s="191">
        <v>18</v>
      </c>
      <c r="L3524" s="3">
        <v>26</v>
      </c>
      <c r="M3524" s="191">
        <v>33.299999999999997</v>
      </c>
      <c r="N3524" s="191">
        <v>28.9</v>
      </c>
      <c r="O3524" s="191">
        <v>23.9</v>
      </c>
    </row>
    <row r="3525" spans="2:15" ht="17.25" x14ac:dyDescent="0.35">
      <c r="B3525" s="172">
        <f t="shared" si="326"/>
        <v>3517</v>
      </c>
      <c r="C3525" s="173">
        <v>5</v>
      </c>
      <c r="D3525" s="173">
        <v>27</v>
      </c>
      <c r="E3525" s="174">
        <v>13</v>
      </c>
      <c r="F3525" s="3">
        <f t="shared" si="325"/>
        <v>62.6</v>
      </c>
      <c r="G3525" s="3">
        <f t="shared" si="327"/>
        <v>80.599999999999994</v>
      </c>
      <c r="H3525" s="3">
        <f t="shared" si="328"/>
        <v>93.02</v>
      </c>
      <c r="I3525" s="3">
        <f t="shared" si="329"/>
        <v>87.080000000000013</v>
      </c>
      <c r="J3525" s="3">
        <f t="shared" si="330"/>
        <v>75.92</v>
      </c>
      <c r="K3525" s="191">
        <v>17</v>
      </c>
      <c r="L3525" s="3">
        <v>27</v>
      </c>
      <c r="M3525" s="191">
        <v>33.9</v>
      </c>
      <c r="N3525" s="191">
        <v>30.6</v>
      </c>
      <c r="O3525" s="191">
        <v>24.4</v>
      </c>
    </row>
    <row r="3526" spans="2:15" ht="17.25" x14ac:dyDescent="0.35">
      <c r="B3526" s="172">
        <f t="shared" si="326"/>
        <v>3518</v>
      </c>
      <c r="C3526" s="173">
        <v>5</v>
      </c>
      <c r="D3526" s="173">
        <v>27</v>
      </c>
      <c r="E3526" s="174">
        <v>14</v>
      </c>
      <c r="F3526" s="3">
        <f t="shared" si="325"/>
        <v>62.6</v>
      </c>
      <c r="G3526" s="3">
        <f t="shared" si="327"/>
        <v>80.599999999999994</v>
      </c>
      <c r="H3526" s="3">
        <f t="shared" si="328"/>
        <v>95</v>
      </c>
      <c r="I3526" s="3">
        <f t="shared" si="329"/>
        <v>89.06</v>
      </c>
      <c r="J3526" s="3">
        <f t="shared" si="330"/>
        <v>77</v>
      </c>
      <c r="K3526" s="191">
        <v>17</v>
      </c>
      <c r="L3526" s="3">
        <v>27</v>
      </c>
      <c r="M3526" s="191">
        <v>35</v>
      </c>
      <c r="N3526" s="191">
        <v>31.7</v>
      </c>
      <c r="O3526" s="191">
        <v>25</v>
      </c>
    </row>
    <row r="3527" spans="2:15" ht="17.25" x14ac:dyDescent="0.35">
      <c r="B3527" s="172">
        <f t="shared" si="326"/>
        <v>3519</v>
      </c>
      <c r="C3527" s="173">
        <v>5</v>
      </c>
      <c r="D3527" s="173">
        <v>27</v>
      </c>
      <c r="E3527" s="174">
        <v>15</v>
      </c>
      <c r="F3527" s="3">
        <f t="shared" si="325"/>
        <v>62.6</v>
      </c>
      <c r="G3527" s="3">
        <f t="shared" si="327"/>
        <v>82.4</v>
      </c>
      <c r="H3527" s="3">
        <f t="shared" si="328"/>
        <v>93.92</v>
      </c>
      <c r="I3527" s="3">
        <f t="shared" si="329"/>
        <v>89.06</v>
      </c>
      <c r="J3527" s="3">
        <f t="shared" si="330"/>
        <v>77</v>
      </c>
      <c r="K3527" s="191">
        <v>17</v>
      </c>
      <c r="L3527" s="3">
        <v>28</v>
      </c>
      <c r="M3527" s="191">
        <v>34.4</v>
      </c>
      <c r="N3527" s="191">
        <v>31.7</v>
      </c>
      <c r="O3527" s="191">
        <v>25</v>
      </c>
    </row>
    <row r="3528" spans="2:15" ht="17.25" x14ac:dyDescent="0.35">
      <c r="B3528" s="172">
        <f t="shared" si="326"/>
        <v>3520</v>
      </c>
      <c r="C3528" s="173">
        <v>5</v>
      </c>
      <c r="D3528" s="173">
        <v>27</v>
      </c>
      <c r="E3528" s="174">
        <v>16</v>
      </c>
      <c r="F3528" s="3">
        <f t="shared" si="325"/>
        <v>57.2</v>
      </c>
      <c r="G3528" s="3">
        <f t="shared" si="327"/>
        <v>82.4</v>
      </c>
      <c r="H3528" s="3">
        <f t="shared" si="328"/>
        <v>93.02</v>
      </c>
      <c r="I3528" s="3">
        <f t="shared" si="329"/>
        <v>89.960000000000008</v>
      </c>
      <c r="J3528" s="3">
        <f t="shared" si="330"/>
        <v>75.92</v>
      </c>
      <c r="K3528" s="191">
        <v>14</v>
      </c>
      <c r="L3528" s="3">
        <v>28</v>
      </c>
      <c r="M3528" s="191">
        <v>33.9</v>
      </c>
      <c r="N3528" s="191">
        <v>32.200000000000003</v>
      </c>
      <c r="O3528" s="191">
        <v>24.4</v>
      </c>
    </row>
    <row r="3529" spans="2:15" ht="17.25" x14ac:dyDescent="0.35">
      <c r="B3529" s="172">
        <f t="shared" si="326"/>
        <v>3521</v>
      </c>
      <c r="C3529" s="173">
        <v>5</v>
      </c>
      <c r="D3529" s="173">
        <v>27</v>
      </c>
      <c r="E3529" s="174">
        <v>17</v>
      </c>
      <c r="F3529" s="3">
        <f t="shared" si="325"/>
        <v>59</v>
      </c>
      <c r="G3529" s="3">
        <f t="shared" si="327"/>
        <v>80.599999999999994</v>
      </c>
      <c r="H3529" s="3">
        <f t="shared" si="328"/>
        <v>91.039999999999992</v>
      </c>
      <c r="I3529" s="3">
        <f t="shared" si="329"/>
        <v>87.98</v>
      </c>
      <c r="J3529" s="3">
        <f t="shared" si="330"/>
        <v>75.92</v>
      </c>
      <c r="K3529" s="191">
        <v>15</v>
      </c>
      <c r="L3529" s="3">
        <v>27</v>
      </c>
      <c r="M3529" s="191">
        <v>32.799999999999997</v>
      </c>
      <c r="N3529" s="191">
        <v>31.1</v>
      </c>
      <c r="O3529" s="191">
        <v>24.4</v>
      </c>
    </row>
    <row r="3530" spans="2:15" ht="17.25" x14ac:dyDescent="0.35">
      <c r="B3530" s="172">
        <f t="shared" si="326"/>
        <v>3522</v>
      </c>
      <c r="C3530" s="173">
        <v>5</v>
      </c>
      <c r="D3530" s="173">
        <v>27</v>
      </c>
      <c r="E3530" s="174">
        <v>18</v>
      </c>
      <c r="F3530" s="3">
        <f t="shared" ref="F3530:F3593" si="331">(9/5)*K3530+32</f>
        <v>55.400000000000006</v>
      </c>
      <c r="G3530" s="3">
        <f t="shared" si="327"/>
        <v>75.2</v>
      </c>
      <c r="H3530" s="3">
        <f t="shared" si="328"/>
        <v>91.039999999999992</v>
      </c>
      <c r="I3530" s="3">
        <f t="shared" si="329"/>
        <v>84.02</v>
      </c>
      <c r="J3530" s="3">
        <f t="shared" si="330"/>
        <v>75.92</v>
      </c>
      <c r="K3530" s="191">
        <v>13</v>
      </c>
      <c r="L3530" s="3">
        <v>24</v>
      </c>
      <c r="M3530" s="191">
        <v>32.799999999999997</v>
      </c>
      <c r="N3530" s="191">
        <v>28.9</v>
      </c>
      <c r="O3530" s="191">
        <v>24.4</v>
      </c>
    </row>
    <row r="3531" spans="2:15" ht="17.25" x14ac:dyDescent="0.35">
      <c r="B3531" s="172">
        <f t="shared" ref="B3531:B3594" si="332">B3530+1</f>
        <v>3523</v>
      </c>
      <c r="C3531" s="173">
        <v>5</v>
      </c>
      <c r="D3531" s="173">
        <v>27</v>
      </c>
      <c r="E3531" s="174">
        <v>19</v>
      </c>
      <c r="F3531" s="3">
        <f t="shared" si="331"/>
        <v>51.620000000000005</v>
      </c>
      <c r="G3531" s="3">
        <f t="shared" si="327"/>
        <v>71.599999999999994</v>
      </c>
      <c r="H3531" s="3">
        <f t="shared" si="328"/>
        <v>87.98</v>
      </c>
      <c r="I3531" s="3">
        <f t="shared" si="329"/>
        <v>80.06</v>
      </c>
      <c r="J3531" s="3">
        <f t="shared" si="330"/>
        <v>75.92</v>
      </c>
      <c r="K3531" s="191">
        <v>10.9</v>
      </c>
      <c r="L3531" s="3">
        <v>22</v>
      </c>
      <c r="M3531" s="191">
        <v>31.1</v>
      </c>
      <c r="N3531" s="191">
        <v>26.7</v>
      </c>
      <c r="O3531" s="191">
        <v>24.4</v>
      </c>
    </row>
    <row r="3532" spans="2:15" ht="17.25" x14ac:dyDescent="0.35">
      <c r="B3532" s="172">
        <f t="shared" si="332"/>
        <v>3524</v>
      </c>
      <c r="C3532" s="173">
        <v>5</v>
      </c>
      <c r="D3532" s="173">
        <v>27</v>
      </c>
      <c r="E3532" s="174">
        <v>20</v>
      </c>
      <c r="F3532" s="3">
        <f t="shared" si="331"/>
        <v>48.2</v>
      </c>
      <c r="G3532" s="3">
        <f t="shared" si="327"/>
        <v>69.800000000000011</v>
      </c>
      <c r="H3532" s="3">
        <f t="shared" si="328"/>
        <v>84.92</v>
      </c>
      <c r="I3532" s="3">
        <f t="shared" si="329"/>
        <v>77</v>
      </c>
      <c r="J3532" s="3">
        <f t="shared" si="330"/>
        <v>68</v>
      </c>
      <c r="K3532" s="191">
        <v>9</v>
      </c>
      <c r="L3532" s="3">
        <v>21</v>
      </c>
      <c r="M3532" s="191">
        <v>29.4</v>
      </c>
      <c r="N3532" s="191">
        <v>25</v>
      </c>
      <c r="O3532" s="191">
        <v>20</v>
      </c>
    </row>
    <row r="3533" spans="2:15" ht="17.25" x14ac:dyDescent="0.35">
      <c r="B3533" s="172">
        <f t="shared" si="332"/>
        <v>3525</v>
      </c>
      <c r="C3533" s="173">
        <v>5</v>
      </c>
      <c r="D3533" s="173">
        <v>27</v>
      </c>
      <c r="E3533" s="174">
        <v>21</v>
      </c>
      <c r="F3533" s="3">
        <f t="shared" si="331"/>
        <v>48.2</v>
      </c>
      <c r="G3533" s="3">
        <f t="shared" si="327"/>
        <v>66.2</v>
      </c>
      <c r="H3533" s="3">
        <f t="shared" si="328"/>
        <v>84.02</v>
      </c>
      <c r="I3533" s="3">
        <f t="shared" si="329"/>
        <v>73.039999999999992</v>
      </c>
      <c r="J3533" s="3">
        <f t="shared" si="330"/>
        <v>60.980000000000004</v>
      </c>
      <c r="K3533" s="191">
        <v>9</v>
      </c>
      <c r="L3533" s="3">
        <v>19</v>
      </c>
      <c r="M3533" s="191">
        <v>28.9</v>
      </c>
      <c r="N3533" s="191">
        <v>22.8</v>
      </c>
      <c r="O3533" s="191">
        <v>16.100000000000001</v>
      </c>
    </row>
    <row r="3534" spans="2:15" ht="17.25" x14ac:dyDescent="0.35">
      <c r="B3534" s="172">
        <f t="shared" si="332"/>
        <v>3526</v>
      </c>
      <c r="C3534" s="173">
        <v>5</v>
      </c>
      <c r="D3534" s="173">
        <v>27</v>
      </c>
      <c r="E3534" s="174">
        <v>22</v>
      </c>
      <c r="F3534" s="3">
        <f t="shared" si="331"/>
        <v>48.2</v>
      </c>
      <c r="G3534" s="3">
        <f t="shared" si="327"/>
        <v>62.6</v>
      </c>
      <c r="H3534" s="3">
        <f t="shared" si="328"/>
        <v>82.039999999999992</v>
      </c>
      <c r="I3534" s="3">
        <f t="shared" si="329"/>
        <v>69.98</v>
      </c>
      <c r="J3534" s="3">
        <f t="shared" si="330"/>
        <v>60.08</v>
      </c>
      <c r="K3534" s="191">
        <v>9</v>
      </c>
      <c r="L3534" s="3">
        <v>17</v>
      </c>
      <c r="M3534" s="191">
        <v>27.8</v>
      </c>
      <c r="N3534" s="191">
        <v>21.1</v>
      </c>
      <c r="O3534" s="191">
        <v>15.6</v>
      </c>
    </row>
    <row r="3535" spans="2:15" ht="17.25" x14ac:dyDescent="0.35">
      <c r="B3535" s="172">
        <f t="shared" si="332"/>
        <v>3527</v>
      </c>
      <c r="C3535" s="173">
        <v>5</v>
      </c>
      <c r="D3535" s="173">
        <v>27</v>
      </c>
      <c r="E3535" s="174">
        <v>23</v>
      </c>
      <c r="F3535" s="3">
        <f t="shared" si="331"/>
        <v>48.2</v>
      </c>
      <c r="G3535" s="3">
        <f t="shared" si="327"/>
        <v>59</v>
      </c>
      <c r="H3535" s="3">
        <f t="shared" si="328"/>
        <v>78.080000000000013</v>
      </c>
      <c r="I3535" s="3">
        <f t="shared" si="329"/>
        <v>69.080000000000013</v>
      </c>
      <c r="J3535" s="3">
        <f t="shared" si="330"/>
        <v>59</v>
      </c>
      <c r="K3535" s="191">
        <v>9</v>
      </c>
      <c r="L3535" s="3">
        <v>15</v>
      </c>
      <c r="M3535" s="191">
        <v>25.6</v>
      </c>
      <c r="N3535" s="191">
        <v>20.6</v>
      </c>
      <c r="O3535" s="191">
        <v>15</v>
      </c>
    </row>
    <row r="3536" spans="2:15" ht="17.25" x14ac:dyDescent="0.35">
      <c r="B3536" s="172">
        <f t="shared" si="332"/>
        <v>3528</v>
      </c>
      <c r="C3536" s="173">
        <v>5</v>
      </c>
      <c r="D3536" s="173">
        <v>27</v>
      </c>
      <c r="E3536" s="174">
        <v>24</v>
      </c>
      <c r="F3536" s="3">
        <f t="shared" si="331"/>
        <v>44.6</v>
      </c>
      <c r="G3536" s="3">
        <f t="shared" si="327"/>
        <v>55.400000000000006</v>
      </c>
      <c r="H3536" s="3">
        <f t="shared" si="328"/>
        <v>77</v>
      </c>
      <c r="I3536" s="3">
        <f t="shared" si="329"/>
        <v>62.96</v>
      </c>
      <c r="J3536" s="3">
        <f t="shared" si="330"/>
        <v>57.92</v>
      </c>
      <c r="K3536" s="191">
        <v>7</v>
      </c>
      <c r="L3536" s="3">
        <v>13</v>
      </c>
      <c r="M3536" s="191">
        <v>25</v>
      </c>
      <c r="N3536" s="191">
        <v>17.2</v>
      </c>
      <c r="O3536" s="191">
        <v>14.4</v>
      </c>
    </row>
    <row r="3537" spans="2:15" ht="17.25" x14ac:dyDescent="0.35">
      <c r="B3537" s="172">
        <f t="shared" si="332"/>
        <v>3529</v>
      </c>
      <c r="C3537" s="173">
        <v>5</v>
      </c>
      <c r="D3537" s="173">
        <v>28</v>
      </c>
      <c r="E3537" s="174">
        <v>1</v>
      </c>
      <c r="F3537" s="3">
        <f t="shared" si="331"/>
        <v>42.8</v>
      </c>
      <c r="G3537" s="3">
        <f t="shared" si="327"/>
        <v>53.6</v>
      </c>
      <c r="H3537" s="3">
        <f t="shared" si="328"/>
        <v>75.02</v>
      </c>
      <c r="I3537" s="3">
        <f t="shared" si="329"/>
        <v>55.94</v>
      </c>
      <c r="J3537" s="3">
        <f t="shared" si="330"/>
        <v>59</v>
      </c>
      <c r="K3537" s="191">
        <v>6</v>
      </c>
      <c r="L3537" s="3">
        <v>12</v>
      </c>
      <c r="M3537" s="191">
        <v>23.9</v>
      </c>
      <c r="N3537" s="191">
        <v>13.3</v>
      </c>
      <c r="O3537" s="191">
        <v>15</v>
      </c>
    </row>
    <row r="3538" spans="2:15" ht="17.25" x14ac:dyDescent="0.35">
      <c r="B3538" s="172">
        <f t="shared" si="332"/>
        <v>3530</v>
      </c>
      <c r="C3538" s="173">
        <v>5</v>
      </c>
      <c r="D3538" s="173">
        <v>28</v>
      </c>
      <c r="E3538" s="174">
        <v>2</v>
      </c>
      <c r="F3538" s="3">
        <f t="shared" si="331"/>
        <v>44.6</v>
      </c>
      <c r="G3538" s="3">
        <f t="shared" si="327"/>
        <v>51.8</v>
      </c>
      <c r="H3538" s="3">
        <f t="shared" si="328"/>
        <v>73.039999999999992</v>
      </c>
      <c r="I3538" s="3">
        <f t="shared" si="329"/>
        <v>53.06</v>
      </c>
      <c r="J3538" s="3">
        <f t="shared" si="330"/>
        <v>57.92</v>
      </c>
      <c r="K3538" s="191">
        <v>7</v>
      </c>
      <c r="L3538" s="3">
        <v>11</v>
      </c>
      <c r="M3538" s="191">
        <v>22.8</v>
      </c>
      <c r="N3538" s="191">
        <v>11.7</v>
      </c>
      <c r="O3538" s="191">
        <v>14.4</v>
      </c>
    </row>
    <row r="3539" spans="2:15" ht="17.25" x14ac:dyDescent="0.35">
      <c r="B3539" s="172">
        <f t="shared" si="332"/>
        <v>3531</v>
      </c>
      <c r="C3539" s="173">
        <v>5</v>
      </c>
      <c r="D3539" s="173">
        <v>28</v>
      </c>
      <c r="E3539" s="174">
        <v>3</v>
      </c>
      <c r="F3539" s="3">
        <f t="shared" si="331"/>
        <v>44.6</v>
      </c>
      <c r="G3539" s="3">
        <f t="shared" si="327"/>
        <v>50</v>
      </c>
      <c r="H3539" s="3">
        <f t="shared" si="328"/>
        <v>71.960000000000008</v>
      </c>
      <c r="I3539" s="3">
        <f t="shared" si="329"/>
        <v>55.94</v>
      </c>
      <c r="J3539" s="3">
        <f t="shared" si="330"/>
        <v>57.019999999999996</v>
      </c>
      <c r="K3539" s="191">
        <v>7</v>
      </c>
      <c r="L3539" s="3">
        <v>10</v>
      </c>
      <c r="M3539" s="191">
        <v>22.2</v>
      </c>
      <c r="N3539" s="191">
        <v>13.3</v>
      </c>
      <c r="O3539" s="191">
        <v>13.9</v>
      </c>
    </row>
    <row r="3540" spans="2:15" ht="17.25" x14ac:dyDescent="0.35">
      <c r="B3540" s="172">
        <f t="shared" si="332"/>
        <v>3532</v>
      </c>
      <c r="C3540" s="173">
        <v>5</v>
      </c>
      <c r="D3540" s="173">
        <v>28</v>
      </c>
      <c r="E3540" s="174">
        <v>4</v>
      </c>
      <c r="F3540" s="3">
        <f t="shared" si="331"/>
        <v>41</v>
      </c>
      <c r="G3540" s="3">
        <f t="shared" si="327"/>
        <v>50</v>
      </c>
      <c r="H3540" s="3">
        <f t="shared" si="328"/>
        <v>71.06</v>
      </c>
      <c r="I3540" s="3">
        <f t="shared" si="329"/>
        <v>51.980000000000004</v>
      </c>
      <c r="J3540" s="3">
        <f t="shared" si="330"/>
        <v>55.040000000000006</v>
      </c>
      <c r="K3540" s="191">
        <v>5</v>
      </c>
      <c r="L3540" s="3">
        <v>10</v>
      </c>
      <c r="M3540" s="191">
        <v>21.7</v>
      </c>
      <c r="N3540" s="191">
        <v>11.1</v>
      </c>
      <c r="O3540" s="191">
        <v>12.8</v>
      </c>
    </row>
    <row r="3541" spans="2:15" ht="17.25" x14ac:dyDescent="0.35">
      <c r="B3541" s="172">
        <f t="shared" si="332"/>
        <v>3533</v>
      </c>
      <c r="C3541" s="173">
        <v>5</v>
      </c>
      <c r="D3541" s="173">
        <v>28</v>
      </c>
      <c r="E3541" s="174">
        <v>5</v>
      </c>
      <c r="F3541" s="3">
        <f t="shared" si="331"/>
        <v>42.8</v>
      </c>
      <c r="G3541" s="3">
        <f t="shared" si="327"/>
        <v>46.4</v>
      </c>
      <c r="H3541" s="3">
        <f t="shared" si="328"/>
        <v>71.06</v>
      </c>
      <c r="I3541" s="3">
        <f t="shared" si="329"/>
        <v>51.980000000000004</v>
      </c>
      <c r="J3541" s="3">
        <f t="shared" si="330"/>
        <v>55.040000000000006</v>
      </c>
      <c r="K3541" s="191">
        <v>6</v>
      </c>
      <c r="L3541" s="3">
        <v>8</v>
      </c>
      <c r="M3541" s="191">
        <v>21.7</v>
      </c>
      <c r="N3541" s="191">
        <v>11.1</v>
      </c>
      <c r="O3541" s="191">
        <v>12.8</v>
      </c>
    </row>
    <row r="3542" spans="2:15" ht="17.25" x14ac:dyDescent="0.35">
      <c r="B3542" s="172">
        <f t="shared" si="332"/>
        <v>3534</v>
      </c>
      <c r="C3542" s="173">
        <v>5</v>
      </c>
      <c r="D3542" s="173">
        <v>28</v>
      </c>
      <c r="E3542" s="174">
        <v>6</v>
      </c>
      <c r="F3542" s="3">
        <f t="shared" si="331"/>
        <v>44.6</v>
      </c>
      <c r="G3542" s="3">
        <f t="shared" si="327"/>
        <v>53.6</v>
      </c>
      <c r="H3542" s="3">
        <f t="shared" si="328"/>
        <v>73.039999999999992</v>
      </c>
      <c r="I3542" s="3">
        <f t="shared" si="329"/>
        <v>53.06</v>
      </c>
      <c r="J3542" s="3">
        <f t="shared" si="330"/>
        <v>55.94</v>
      </c>
      <c r="K3542" s="191">
        <v>7</v>
      </c>
      <c r="L3542" s="3">
        <v>12</v>
      </c>
      <c r="M3542" s="191">
        <v>22.8</v>
      </c>
      <c r="N3542" s="191">
        <v>11.7</v>
      </c>
      <c r="O3542" s="191">
        <v>13.3</v>
      </c>
    </row>
    <row r="3543" spans="2:15" ht="17.25" x14ac:dyDescent="0.35">
      <c r="B3543" s="172">
        <f t="shared" si="332"/>
        <v>3535</v>
      </c>
      <c r="C3543" s="173">
        <v>5</v>
      </c>
      <c r="D3543" s="173">
        <v>28</v>
      </c>
      <c r="E3543" s="174">
        <v>7</v>
      </c>
      <c r="F3543" s="3">
        <f t="shared" si="331"/>
        <v>46.4</v>
      </c>
      <c r="G3543" s="3">
        <f t="shared" si="327"/>
        <v>60.8</v>
      </c>
      <c r="H3543" s="3">
        <f t="shared" si="328"/>
        <v>75.02</v>
      </c>
      <c r="I3543" s="3">
        <f t="shared" si="329"/>
        <v>60.980000000000004</v>
      </c>
      <c r="J3543" s="3">
        <f t="shared" si="330"/>
        <v>57.92</v>
      </c>
      <c r="K3543" s="191">
        <v>8</v>
      </c>
      <c r="L3543" s="3">
        <v>16</v>
      </c>
      <c r="M3543" s="191">
        <v>23.9</v>
      </c>
      <c r="N3543" s="191">
        <v>16.100000000000001</v>
      </c>
      <c r="O3543" s="191">
        <v>14.4</v>
      </c>
    </row>
    <row r="3544" spans="2:15" ht="17.25" x14ac:dyDescent="0.35">
      <c r="B3544" s="172">
        <f t="shared" si="332"/>
        <v>3536</v>
      </c>
      <c r="C3544" s="173">
        <v>5</v>
      </c>
      <c r="D3544" s="173">
        <v>28</v>
      </c>
      <c r="E3544" s="174">
        <v>8</v>
      </c>
      <c r="F3544" s="3">
        <f t="shared" si="331"/>
        <v>50</v>
      </c>
      <c r="G3544" s="3">
        <f t="shared" si="327"/>
        <v>66.2</v>
      </c>
      <c r="H3544" s="3">
        <f t="shared" si="328"/>
        <v>78.080000000000013</v>
      </c>
      <c r="I3544" s="3">
        <f t="shared" si="329"/>
        <v>68</v>
      </c>
      <c r="J3544" s="3">
        <f t="shared" si="330"/>
        <v>62.06</v>
      </c>
      <c r="K3544" s="191">
        <v>10</v>
      </c>
      <c r="L3544" s="3">
        <v>19</v>
      </c>
      <c r="M3544" s="191">
        <v>25.6</v>
      </c>
      <c r="N3544" s="191">
        <v>20</v>
      </c>
      <c r="O3544" s="191">
        <v>16.7</v>
      </c>
    </row>
    <row r="3545" spans="2:15" ht="17.25" x14ac:dyDescent="0.35">
      <c r="B3545" s="172">
        <f t="shared" si="332"/>
        <v>3537</v>
      </c>
      <c r="C3545" s="173">
        <v>5</v>
      </c>
      <c r="D3545" s="173">
        <v>28</v>
      </c>
      <c r="E3545" s="174">
        <v>9</v>
      </c>
      <c r="F3545" s="3">
        <f t="shared" si="331"/>
        <v>53.6</v>
      </c>
      <c r="G3545" s="3">
        <f t="shared" ref="G3545:G3608" si="333">(9/5)*L3545+32</f>
        <v>73.400000000000006</v>
      </c>
      <c r="H3545" s="3">
        <f t="shared" ref="H3545:H3608" si="334">(9/5)*M3545+32</f>
        <v>80.06</v>
      </c>
      <c r="I3545" s="3">
        <f t="shared" ref="I3545:I3608" si="335">(9/5)*N3545+32</f>
        <v>73.94</v>
      </c>
      <c r="J3545" s="3">
        <f t="shared" ref="J3545:J3608" si="336">(9/5)*O3545+32</f>
        <v>66.02</v>
      </c>
      <c r="K3545" s="191">
        <v>12</v>
      </c>
      <c r="L3545" s="3">
        <v>23</v>
      </c>
      <c r="M3545" s="191">
        <v>26.7</v>
      </c>
      <c r="N3545" s="191">
        <v>23.3</v>
      </c>
      <c r="O3545" s="191">
        <v>18.899999999999999</v>
      </c>
    </row>
    <row r="3546" spans="2:15" ht="17.25" x14ac:dyDescent="0.35">
      <c r="B3546" s="172">
        <f t="shared" si="332"/>
        <v>3538</v>
      </c>
      <c r="C3546" s="173">
        <v>5</v>
      </c>
      <c r="D3546" s="173">
        <v>28</v>
      </c>
      <c r="E3546" s="174">
        <v>10</v>
      </c>
      <c r="F3546" s="3">
        <f t="shared" si="331"/>
        <v>57.2</v>
      </c>
      <c r="G3546" s="3">
        <f t="shared" si="333"/>
        <v>77</v>
      </c>
      <c r="H3546" s="3">
        <f t="shared" si="334"/>
        <v>82.94</v>
      </c>
      <c r="I3546" s="3">
        <f t="shared" si="335"/>
        <v>80.06</v>
      </c>
      <c r="J3546" s="3">
        <f t="shared" si="336"/>
        <v>68</v>
      </c>
      <c r="K3546" s="191">
        <v>14</v>
      </c>
      <c r="L3546" s="3">
        <v>25</v>
      </c>
      <c r="M3546" s="191">
        <v>28.3</v>
      </c>
      <c r="N3546" s="191">
        <v>26.7</v>
      </c>
      <c r="O3546" s="191">
        <v>20</v>
      </c>
    </row>
    <row r="3547" spans="2:15" ht="17.25" x14ac:dyDescent="0.35">
      <c r="B3547" s="172">
        <f t="shared" si="332"/>
        <v>3539</v>
      </c>
      <c r="C3547" s="173">
        <v>5</v>
      </c>
      <c r="D3547" s="173">
        <v>28</v>
      </c>
      <c r="E3547" s="174">
        <v>11</v>
      </c>
      <c r="F3547" s="3">
        <f t="shared" si="331"/>
        <v>64.400000000000006</v>
      </c>
      <c r="G3547" s="3">
        <f t="shared" si="333"/>
        <v>82.4</v>
      </c>
      <c r="H3547" s="3">
        <f t="shared" si="334"/>
        <v>87.98</v>
      </c>
      <c r="I3547" s="3">
        <f t="shared" si="335"/>
        <v>82.94</v>
      </c>
      <c r="J3547" s="3">
        <f t="shared" si="336"/>
        <v>69.98</v>
      </c>
      <c r="K3547" s="191">
        <v>18</v>
      </c>
      <c r="L3547" s="3">
        <v>28</v>
      </c>
      <c r="M3547" s="191">
        <v>31.1</v>
      </c>
      <c r="N3547" s="191">
        <v>28.3</v>
      </c>
      <c r="O3547" s="191">
        <v>21.1</v>
      </c>
    </row>
    <row r="3548" spans="2:15" ht="17.25" x14ac:dyDescent="0.35">
      <c r="B3548" s="172">
        <f t="shared" si="332"/>
        <v>3540</v>
      </c>
      <c r="C3548" s="173">
        <v>5</v>
      </c>
      <c r="D3548" s="173">
        <v>28</v>
      </c>
      <c r="E3548" s="174">
        <v>12</v>
      </c>
      <c r="F3548" s="3">
        <f t="shared" si="331"/>
        <v>66.2</v>
      </c>
      <c r="G3548" s="3">
        <f t="shared" si="333"/>
        <v>82.4</v>
      </c>
      <c r="H3548" s="3">
        <f t="shared" si="334"/>
        <v>87.98</v>
      </c>
      <c r="I3548" s="3">
        <f t="shared" si="335"/>
        <v>87.080000000000013</v>
      </c>
      <c r="J3548" s="3">
        <f t="shared" si="336"/>
        <v>73.039999999999992</v>
      </c>
      <c r="K3548" s="191">
        <v>19</v>
      </c>
      <c r="L3548" s="3">
        <v>28</v>
      </c>
      <c r="M3548" s="191">
        <v>31.1</v>
      </c>
      <c r="N3548" s="191">
        <v>30.6</v>
      </c>
      <c r="O3548" s="191">
        <v>22.8</v>
      </c>
    </row>
    <row r="3549" spans="2:15" ht="17.25" x14ac:dyDescent="0.35">
      <c r="B3549" s="172">
        <f t="shared" si="332"/>
        <v>3541</v>
      </c>
      <c r="C3549" s="173">
        <v>5</v>
      </c>
      <c r="D3549" s="173">
        <v>28</v>
      </c>
      <c r="E3549" s="174">
        <v>13</v>
      </c>
      <c r="F3549" s="3">
        <f t="shared" si="331"/>
        <v>66.2</v>
      </c>
      <c r="G3549" s="3">
        <f t="shared" si="333"/>
        <v>84.2</v>
      </c>
      <c r="H3549" s="3">
        <f t="shared" si="334"/>
        <v>89.960000000000008</v>
      </c>
      <c r="I3549" s="3">
        <f t="shared" si="335"/>
        <v>87.98</v>
      </c>
      <c r="J3549" s="3">
        <f t="shared" si="336"/>
        <v>75.92</v>
      </c>
      <c r="K3549" s="191">
        <v>19</v>
      </c>
      <c r="L3549" s="3">
        <v>29</v>
      </c>
      <c r="M3549" s="191">
        <v>32.200000000000003</v>
      </c>
      <c r="N3549" s="191">
        <v>31.1</v>
      </c>
      <c r="O3549" s="191">
        <v>24.4</v>
      </c>
    </row>
    <row r="3550" spans="2:15" ht="17.25" x14ac:dyDescent="0.35">
      <c r="B3550" s="172">
        <f t="shared" si="332"/>
        <v>3542</v>
      </c>
      <c r="C3550" s="173">
        <v>5</v>
      </c>
      <c r="D3550" s="173">
        <v>28</v>
      </c>
      <c r="E3550" s="174">
        <v>14</v>
      </c>
      <c r="F3550" s="3">
        <f t="shared" si="331"/>
        <v>68</v>
      </c>
      <c r="G3550" s="3">
        <f t="shared" si="333"/>
        <v>78.800000000000011</v>
      </c>
      <c r="H3550" s="3">
        <f t="shared" si="334"/>
        <v>89.960000000000008</v>
      </c>
      <c r="I3550" s="3">
        <f t="shared" si="335"/>
        <v>89.960000000000008</v>
      </c>
      <c r="J3550" s="3">
        <f t="shared" si="336"/>
        <v>77</v>
      </c>
      <c r="K3550" s="191">
        <v>20</v>
      </c>
      <c r="L3550" s="3">
        <v>26</v>
      </c>
      <c r="M3550" s="191">
        <v>32.200000000000003</v>
      </c>
      <c r="N3550" s="191">
        <v>32.200000000000003</v>
      </c>
      <c r="O3550" s="191">
        <v>25</v>
      </c>
    </row>
    <row r="3551" spans="2:15" ht="17.25" x14ac:dyDescent="0.35">
      <c r="B3551" s="172">
        <f t="shared" si="332"/>
        <v>3543</v>
      </c>
      <c r="C3551" s="173">
        <v>5</v>
      </c>
      <c r="D3551" s="173">
        <v>28</v>
      </c>
      <c r="E3551" s="174">
        <v>15</v>
      </c>
      <c r="F3551" s="3">
        <f t="shared" si="331"/>
        <v>68</v>
      </c>
      <c r="G3551" s="3">
        <f t="shared" si="333"/>
        <v>80.599999999999994</v>
      </c>
      <c r="H3551" s="3">
        <f t="shared" si="334"/>
        <v>89.960000000000008</v>
      </c>
      <c r="I3551" s="3">
        <f t="shared" si="335"/>
        <v>91.039999999999992</v>
      </c>
      <c r="J3551" s="3">
        <f t="shared" si="336"/>
        <v>77</v>
      </c>
      <c r="K3551" s="191">
        <v>20</v>
      </c>
      <c r="L3551" s="3">
        <v>27</v>
      </c>
      <c r="M3551" s="191">
        <v>32.200000000000003</v>
      </c>
      <c r="N3551" s="191">
        <v>32.799999999999997</v>
      </c>
      <c r="O3551" s="191">
        <v>25</v>
      </c>
    </row>
    <row r="3552" spans="2:15" ht="17.25" x14ac:dyDescent="0.35">
      <c r="B3552" s="172">
        <f t="shared" si="332"/>
        <v>3544</v>
      </c>
      <c r="C3552" s="173">
        <v>5</v>
      </c>
      <c r="D3552" s="173">
        <v>28</v>
      </c>
      <c r="E3552" s="174">
        <v>16</v>
      </c>
      <c r="F3552" s="3">
        <f t="shared" si="331"/>
        <v>68</v>
      </c>
      <c r="G3552" s="3">
        <f t="shared" si="333"/>
        <v>82.4</v>
      </c>
      <c r="H3552" s="3">
        <f t="shared" si="334"/>
        <v>89.06</v>
      </c>
      <c r="I3552" s="3">
        <f t="shared" si="335"/>
        <v>91.94</v>
      </c>
      <c r="J3552" s="3">
        <f t="shared" si="336"/>
        <v>64.039999999999992</v>
      </c>
      <c r="K3552" s="191">
        <v>20</v>
      </c>
      <c r="L3552" s="3">
        <v>28</v>
      </c>
      <c r="M3552" s="191">
        <v>31.7</v>
      </c>
      <c r="N3552" s="191">
        <v>33.299999999999997</v>
      </c>
      <c r="O3552" s="191">
        <v>17.8</v>
      </c>
    </row>
    <row r="3553" spans="2:15" ht="17.25" x14ac:dyDescent="0.35">
      <c r="B3553" s="172">
        <f t="shared" si="332"/>
        <v>3545</v>
      </c>
      <c r="C3553" s="173">
        <v>5</v>
      </c>
      <c r="D3553" s="173">
        <v>28</v>
      </c>
      <c r="E3553" s="174">
        <v>17</v>
      </c>
      <c r="F3553" s="3">
        <f t="shared" si="331"/>
        <v>68</v>
      </c>
      <c r="G3553" s="3">
        <f t="shared" si="333"/>
        <v>82.4</v>
      </c>
      <c r="H3553" s="3">
        <f t="shared" si="334"/>
        <v>87.98</v>
      </c>
      <c r="I3553" s="3">
        <f t="shared" si="335"/>
        <v>91.039999999999992</v>
      </c>
      <c r="J3553" s="3">
        <f t="shared" si="336"/>
        <v>62.96</v>
      </c>
      <c r="K3553" s="191">
        <v>20</v>
      </c>
      <c r="L3553" s="3">
        <v>28</v>
      </c>
      <c r="M3553" s="191">
        <v>31.1</v>
      </c>
      <c r="N3553" s="191">
        <v>32.799999999999997</v>
      </c>
      <c r="O3553" s="191">
        <v>17.2</v>
      </c>
    </row>
    <row r="3554" spans="2:15" ht="17.25" x14ac:dyDescent="0.35">
      <c r="B3554" s="172">
        <f t="shared" si="332"/>
        <v>3546</v>
      </c>
      <c r="C3554" s="173">
        <v>5</v>
      </c>
      <c r="D3554" s="173">
        <v>28</v>
      </c>
      <c r="E3554" s="174">
        <v>18</v>
      </c>
      <c r="F3554" s="3">
        <f t="shared" si="331"/>
        <v>62.6</v>
      </c>
      <c r="G3554" s="3">
        <f t="shared" si="333"/>
        <v>78.800000000000011</v>
      </c>
      <c r="H3554" s="3">
        <f t="shared" si="334"/>
        <v>86</v>
      </c>
      <c r="I3554" s="3">
        <f t="shared" si="335"/>
        <v>89.06</v>
      </c>
      <c r="J3554" s="3">
        <f t="shared" si="336"/>
        <v>62.06</v>
      </c>
      <c r="K3554" s="191">
        <v>17</v>
      </c>
      <c r="L3554" s="3">
        <v>26</v>
      </c>
      <c r="M3554" s="191">
        <v>30</v>
      </c>
      <c r="N3554" s="191">
        <v>31.7</v>
      </c>
      <c r="O3554" s="191">
        <v>16.7</v>
      </c>
    </row>
    <row r="3555" spans="2:15" ht="17.25" x14ac:dyDescent="0.35">
      <c r="B3555" s="172">
        <f t="shared" si="332"/>
        <v>3547</v>
      </c>
      <c r="C3555" s="173">
        <v>5</v>
      </c>
      <c r="D3555" s="173">
        <v>28</v>
      </c>
      <c r="E3555" s="174">
        <v>19</v>
      </c>
      <c r="F3555" s="3">
        <f t="shared" si="331"/>
        <v>60.8</v>
      </c>
      <c r="G3555" s="3">
        <f t="shared" si="333"/>
        <v>73.400000000000006</v>
      </c>
      <c r="H3555" s="3">
        <f t="shared" si="334"/>
        <v>82.039999999999992</v>
      </c>
      <c r="I3555" s="3">
        <f t="shared" si="335"/>
        <v>84.92</v>
      </c>
      <c r="J3555" s="3">
        <f t="shared" si="336"/>
        <v>62.06</v>
      </c>
      <c r="K3555" s="191">
        <v>16</v>
      </c>
      <c r="L3555" s="3">
        <v>23</v>
      </c>
      <c r="M3555" s="191">
        <v>27.8</v>
      </c>
      <c r="N3555" s="191">
        <v>29.4</v>
      </c>
      <c r="O3555" s="191">
        <v>16.7</v>
      </c>
    </row>
    <row r="3556" spans="2:15" ht="17.25" x14ac:dyDescent="0.35">
      <c r="B3556" s="172">
        <f t="shared" si="332"/>
        <v>3548</v>
      </c>
      <c r="C3556" s="173">
        <v>5</v>
      </c>
      <c r="D3556" s="173">
        <v>28</v>
      </c>
      <c r="E3556" s="174">
        <v>20</v>
      </c>
      <c r="F3556" s="3">
        <f t="shared" si="331"/>
        <v>57.2</v>
      </c>
      <c r="G3556" s="3">
        <f t="shared" si="333"/>
        <v>69.800000000000011</v>
      </c>
      <c r="H3556" s="3">
        <f t="shared" si="334"/>
        <v>78.98</v>
      </c>
      <c r="I3556" s="3">
        <f t="shared" si="335"/>
        <v>82.039999999999992</v>
      </c>
      <c r="J3556" s="3">
        <f t="shared" si="336"/>
        <v>62.06</v>
      </c>
      <c r="K3556" s="191">
        <v>14</v>
      </c>
      <c r="L3556" s="3">
        <v>21</v>
      </c>
      <c r="M3556" s="191">
        <v>26.1</v>
      </c>
      <c r="N3556" s="191">
        <v>27.8</v>
      </c>
      <c r="O3556" s="191">
        <v>16.7</v>
      </c>
    </row>
    <row r="3557" spans="2:15" ht="17.25" x14ac:dyDescent="0.35">
      <c r="B3557" s="172">
        <f t="shared" si="332"/>
        <v>3549</v>
      </c>
      <c r="C3557" s="173">
        <v>5</v>
      </c>
      <c r="D3557" s="173">
        <v>28</v>
      </c>
      <c r="E3557" s="174">
        <v>21</v>
      </c>
      <c r="F3557" s="3">
        <f t="shared" si="331"/>
        <v>51.8</v>
      </c>
      <c r="G3557" s="3">
        <f t="shared" si="333"/>
        <v>66.2</v>
      </c>
      <c r="H3557" s="3">
        <f t="shared" si="334"/>
        <v>77</v>
      </c>
      <c r="I3557" s="3">
        <f t="shared" si="335"/>
        <v>78.98</v>
      </c>
      <c r="J3557" s="3">
        <f t="shared" si="336"/>
        <v>62.96</v>
      </c>
      <c r="K3557" s="191">
        <v>11</v>
      </c>
      <c r="L3557" s="3">
        <v>19</v>
      </c>
      <c r="M3557" s="191">
        <v>25</v>
      </c>
      <c r="N3557" s="191">
        <v>26.1</v>
      </c>
      <c r="O3557" s="191">
        <v>17.2</v>
      </c>
    </row>
    <row r="3558" spans="2:15" ht="17.25" x14ac:dyDescent="0.35">
      <c r="B3558" s="172">
        <f t="shared" si="332"/>
        <v>3550</v>
      </c>
      <c r="C3558" s="173">
        <v>5</v>
      </c>
      <c r="D3558" s="173">
        <v>28</v>
      </c>
      <c r="E3558" s="174">
        <v>22</v>
      </c>
      <c r="F3558" s="3">
        <f t="shared" si="331"/>
        <v>53.6</v>
      </c>
      <c r="G3558" s="3">
        <f t="shared" si="333"/>
        <v>62.6</v>
      </c>
      <c r="H3558" s="3">
        <f t="shared" si="334"/>
        <v>75.92</v>
      </c>
      <c r="I3558" s="3">
        <f t="shared" si="335"/>
        <v>75.92</v>
      </c>
      <c r="J3558" s="3">
        <f t="shared" si="336"/>
        <v>62.06</v>
      </c>
      <c r="K3558" s="191">
        <v>12</v>
      </c>
      <c r="L3558" s="3">
        <v>17</v>
      </c>
      <c r="M3558" s="191">
        <v>24.4</v>
      </c>
      <c r="N3558" s="191">
        <v>24.4</v>
      </c>
      <c r="O3558" s="191">
        <v>16.7</v>
      </c>
    </row>
    <row r="3559" spans="2:15" ht="17.25" x14ac:dyDescent="0.35">
      <c r="B3559" s="172">
        <f t="shared" si="332"/>
        <v>3551</v>
      </c>
      <c r="C3559" s="173">
        <v>5</v>
      </c>
      <c r="D3559" s="173">
        <v>28</v>
      </c>
      <c r="E3559" s="174">
        <v>23</v>
      </c>
      <c r="F3559" s="3">
        <f t="shared" si="331"/>
        <v>53.6</v>
      </c>
      <c r="G3559" s="3">
        <f t="shared" si="333"/>
        <v>60.8</v>
      </c>
      <c r="H3559" s="3">
        <f t="shared" si="334"/>
        <v>71.960000000000008</v>
      </c>
      <c r="I3559" s="3">
        <f t="shared" si="335"/>
        <v>73.94</v>
      </c>
      <c r="J3559" s="3">
        <f t="shared" si="336"/>
        <v>60.08</v>
      </c>
      <c r="K3559" s="191">
        <v>12</v>
      </c>
      <c r="L3559" s="3">
        <v>16</v>
      </c>
      <c r="M3559" s="191">
        <v>22.2</v>
      </c>
      <c r="N3559" s="191">
        <v>23.3</v>
      </c>
      <c r="O3559" s="191">
        <v>15.6</v>
      </c>
    </row>
    <row r="3560" spans="2:15" ht="17.25" x14ac:dyDescent="0.35">
      <c r="B3560" s="172">
        <f t="shared" si="332"/>
        <v>3552</v>
      </c>
      <c r="C3560" s="173">
        <v>5</v>
      </c>
      <c r="D3560" s="173">
        <v>28</v>
      </c>
      <c r="E3560" s="174">
        <v>24</v>
      </c>
      <c r="F3560" s="3">
        <f t="shared" si="331"/>
        <v>51.8</v>
      </c>
      <c r="G3560" s="3">
        <f t="shared" si="333"/>
        <v>57.2</v>
      </c>
      <c r="H3560" s="3">
        <f t="shared" si="334"/>
        <v>71.06</v>
      </c>
      <c r="I3560" s="3">
        <f t="shared" si="335"/>
        <v>71.06</v>
      </c>
      <c r="J3560" s="3">
        <f t="shared" si="336"/>
        <v>57.019999999999996</v>
      </c>
      <c r="K3560" s="191">
        <v>11</v>
      </c>
      <c r="L3560" s="3">
        <v>14</v>
      </c>
      <c r="M3560" s="191">
        <v>21.7</v>
      </c>
      <c r="N3560" s="191">
        <v>21.7</v>
      </c>
      <c r="O3560" s="191">
        <v>13.9</v>
      </c>
    </row>
    <row r="3561" spans="2:15" ht="17.25" x14ac:dyDescent="0.35">
      <c r="B3561" s="172">
        <f t="shared" si="332"/>
        <v>3553</v>
      </c>
      <c r="C3561" s="173">
        <v>5</v>
      </c>
      <c r="D3561" s="173">
        <v>29</v>
      </c>
      <c r="E3561" s="174">
        <v>1</v>
      </c>
      <c r="F3561" s="3">
        <f t="shared" si="331"/>
        <v>51.8</v>
      </c>
      <c r="G3561" s="3">
        <f t="shared" si="333"/>
        <v>55.400000000000006</v>
      </c>
      <c r="H3561" s="3">
        <f t="shared" si="334"/>
        <v>68</v>
      </c>
      <c r="I3561" s="3">
        <f t="shared" si="335"/>
        <v>68</v>
      </c>
      <c r="J3561" s="3">
        <f t="shared" si="336"/>
        <v>57.019999999999996</v>
      </c>
      <c r="K3561" s="191">
        <v>11</v>
      </c>
      <c r="L3561" s="3">
        <v>13</v>
      </c>
      <c r="M3561" s="191">
        <v>20</v>
      </c>
      <c r="N3561" s="191">
        <v>20</v>
      </c>
      <c r="O3561" s="191">
        <v>13.9</v>
      </c>
    </row>
    <row r="3562" spans="2:15" ht="17.25" x14ac:dyDescent="0.35">
      <c r="B3562" s="172">
        <f t="shared" si="332"/>
        <v>3554</v>
      </c>
      <c r="C3562" s="173">
        <v>5</v>
      </c>
      <c r="D3562" s="173">
        <v>29</v>
      </c>
      <c r="E3562" s="174">
        <v>2</v>
      </c>
      <c r="F3562" s="3">
        <f t="shared" si="331"/>
        <v>53.6</v>
      </c>
      <c r="G3562" s="3">
        <f t="shared" si="333"/>
        <v>53.6</v>
      </c>
      <c r="H3562" s="3">
        <f t="shared" si="334"/>
        <v>66.02</v>
      </c>
      <c r="I3562" s="3">
        <f t="shared" si="335"/>
        <v>62.96</v>
      </c>
      <c r="J3562" s="3">
        <f t="shared" si="336"/>
        <v>57.92</v>
      </c>
      <c r="K3562" s="191">
        <v>12</v>
      </c>
      <c r="L3562" s="3">
        <v>12</v>
      </c>
      <c r="M3562" s="191">
        <v>18.899999999999999</v>
      </c>
      <c r="N3562" s="191">
        <v>17.2</v>
      </c>
      <c r="O3562" s="191">
        <v>14.4</v>
      </c>
    </row>
    <row r="3563" spans="2:15" ht="17.25" x14ac:dyDescent="0.35">
      <c r="B3563" s="172">
        <f t="shared" si="332"/>
        <v>3555</v>
      </c>
      <c r="C3563" s="173">
        <v>5</v>
      </c>
      <c r="D3563" s="173">
        <v>29</v>
      </c>
      <c r="E3563" s="174">
        <v>3</v>
      </c>
      <c r="F3563" s="3">
        <f t="shared" si="331"/>
        <v>50</v>
      </c>
      <c r="G3563" s="3">
        <f t="shared" si="333"/>
        <v>51.8</v>
      </c>
      <c r="H3563" s="3">
        <f t="shared" si="334"/>
        <v>64.039999999999992</v>
      </c>
      <c r="I3563" s="3">
        <f t="shared" si="335"/>
        <v>64.039999999999992</v>
      </c>
      <c r="J3563" s="3">
        <f t="shared" si="336"/>
        <v>57.92</v>
      </c>
      <c r="K3563" s="191">
        <v>10</v>
      </c>
      <c r="L3563" s="3">
        <v>11</v>
      </c>
      <c r="M3563" s="191">
        <v>17.8</v>
      </c>
      <c r="N3563" s="191">
        <v>17.8</v>
      </c>
      <c r="O3563" s="191">
        <v>14.4</v>
      </c>
    </row>
    <row r="3564" spans="2:15" ht="17.25" x14ac:dyDescent="0.35">
      <c r="B3564" s="172">
        <f t="shared" si="332"/>
        <v>3556</v>
      </c>
      <c r="C3564" s="173">
        <v>5</v>
      </c>
      <c r="D3564" s="173">
        <v>29</v>
      </c>
      <c r="E3564" s="174">
        <v>4</v>
      </c>
      <c r="F3564" s="3">
        <f t="shared" si="331"/>
        <v>50</v>
      </c>
      <c r="G3564" s="3">
        <f t="shared" si="333"/>
        <v>51.8</v>
      </c>
      <c r="H3564" s="3">
        <f t="shared" si="334"/>
        <v>64.039999999999992</v>
      </c>
      <c r="I3564" s="3">
        <f t="shared" si="335"/>
        <v>57.019999999999996</v>
      </c>
      <c r="J3564" s="3">
        <f t="shared" si="336"/>
        <v>55.94</v>
      </c>
      <c r="K3564" s="191">
        <v>10</v>
      </c>
      <c r="L3564" s="3">
        <v>11</v>
      </c>
      <c r="M3564" s="191">
        <v>17.8</v>
      </c>
      <c r="N3564" s="191">
        <v>13.9</v>
      </c>
      <c r="O3564" s="191">
        <v>13.3</v>
      </c>
    </row>
    <row r="3565" spans="2:15" ht="17.25" x14ac:dyDescent="0.35">
      <c r="B3565" s="172">
        <f t="shared" si="332"/>
        <v>3557</v>
      </c>
      <c r="C3565" s="173">
        <v>5</v>
      </c>
      <c r="D3565" s="173">
        <v>29</v>
      </c>
      <c r="E3565" s="174">
        <v>5</v>
      </c>
      <c r="F3565" s="3">
        <f t="shared" si="331"/>
        <v>48.2</v>
      </c>
      <c r="G3565" s="3">
        <f t="shared" si="333"/>
        <v>50</v>
      </c>
      <c r="H3565" s="3">
        <f t="shared" si="334"/>
        <v>62.06</v>
      </c>
      <c r="I3565" s="3">
        <f t="shared" si="335"/>
        <v>55.94</v>
      </c>
      <c r="J3565" s="3">
        <f t="shared" si="336"/>
        <v>53.96</v>
      </c>
      <c r="K3565" s="191">
        <v>9</v>
      </c>
      <c r="L3565" s="3">
        <v>10</v>
      </c>
      <c r="M3565" s="191">
        <v>16.7</v>
      </c>
      <c r="N3565" s="191">
        <v>13.3</v>
      </c>
      <c r="O3565" s="191">
        <v>12.2</v>
      </c>
    </row>
    <row r="3566" spans="2:15" ht="17.25" x14ac:dyDescent="0.35">
      <c r="B3566" s="172">
        <f t="shared" si="332"/>
        <v>3558</v>
      </c>
      <c r="C3566" s="173">
        <v>5</v>
      </c>
      <c r="D3566" s="173">
        <v>29</v>
      </c>
      <c r="E3566" s="174">
        <v>6</v>
      </c>
      <c r="F3566" s="3">
        <f t="shared" si="331"/>
        <v>51.8</v>
      </c>
      <c r="G3566" s="3">
        <f t="shared" si="333"/>
        <v>53.6</v>
      </c>
      <c r="H3566" s="3">
        <f t="shared" si="334"/>
        <v>64.94</v>
      </c>
      <c r="I3566" s="3">
        <f t="shared" si="335"/>
        <v>60.980000000000004</v>
      </c>
      <c r="J3566" s="3">
        <f t="shared" si="336"/>
        <v>53.06</v>
      </c>
      <c r="K3566" s="191">
        <v>11</v>
      </c>
      <c r="L3566" s="3">
        <v>12</v>
      </c>
      <c r="M3566" s="191">
        <v>18.3</v>
      </c>
      <c r="N3566" s="191">
        <v>16.100000000000001</v>
      </c>
      <c r="O3566" s="191">
        <v>11.7</v>
      </c>
    </row>
    <row r="3567" spans="2:15" ht="17.25" x14ac:dyDescent="0.35">
      <c r="B3567" s="172">
        <f t="shared" si="332"/>
        <v>3559</v>
      </c>
      <c r="C3567" s="173">
        <v>5</v>
      </c>
      <c r="D3567" s="173">
        <v>29</v>
      </c>
      <c r="E3567" s="174">
        <v>7</v>
      </c>
      <c r="F3567" s="3">
        <f t="shared" si="331"/>
        <v>51.8</v>
      </c>
      <c r="G3567" s="3">
        <f t="shared" si="333"/>
        <v>59.900000000000006</v>
      </c>
      <c r="H3567" s="3">
        <f t="shared" si="334"/>
        <v>68</v>
      </c>
      <c r="I3567" s="3">
        <f t="shared" si="335"/>
        <v>68</v>
      </c>
      <c r="J3567" s="3">
        <f t="shared" si="336"/>
        <v>55.040000000000006</v>
      </c>
      <c r="K3567" s="191">
        <v>11</v>
      </c>
      <c r="L3567" s="3">
        <v>15.5</v>
      </c>
      <c r="M3567" s="191">
        <v>20</v>
      </c>
      <c r="N3567" s="191">
        <v>20</v>
      </c>
      <c r="O3567" s="191">
        <v>12.8</v>
      </c>
    </row>
    <row r="3568" spans="2:15" ht="17.25" x14ac:dyDescent="0.35">
      <c r="B3568" s="172">
        <f t="shared" si="332"/>
        <v>3560</v>
      </c>
      <c r="C3568" s="173">
        <v>5</v>
      </c>
      <c r="D3568" s="173">
        <v>29</v>
      </c>
      <c r="E3568" s="174">
        <v>8</v>
      </c>
      <c r="F3568" s="3">
        <f t="shared" si="331"/>
        <v>53.6</v>
      </c>
      <c r="G3568" s="3">
        <f t="shared" si="333"/>
        <v>66.2</v>
      </c>
      <c r="H3568" s="3">
        <f t="shared" si="334"/>
        <v>71.06</v>
      </c>
      <c r="I3568" s="3">
        <f t="shared" si="335"/>
        <v>73.94</v>
      </c>
      <c r="J3568" s="3">
        <f t="shared" si="336"/>
        <v>60.980000000000004</v>
      </c>
      <c r="K3568" s="191">
        <v>12</v>
      </c>
      <c r="L3568" s="3">
        <v>19</v>
      </c>
      <c r="M3568" s="191">
        <v>21.7</v>
      </c>
      <c r="N3568" s="191">
        <v>23.3</v>
      </c>
      <c r="O3568" s="191">
        <v>16.100000000000001</v>
      </c>
    </row>
    <row r="3569" spans="2:15" ht="17.25" x14ac:dyDescent="0.35">
      <c r="B3569" s="172">
        <f t="shared" si="332"/>
        <v>3561</v>
      </c>
      <c r="C3569" s="173">
        <v>5</v>
      </c>
      <c r="D3569" s="173">
        <v>29</v>
      </c>
      <c r="E3569" s="174">
        <v>9</v>
      </c>
      <c r="F3569" s="3">
        <f t="shared" si="331"/>
        <v>55.400000000000006</v>
      </c>
      <c r="G3569" s="3">
        <f t="shared" si="333"/>
        <v>75.2</v>
      </c>
      <c r="H3569" s="3">
        <f t="shared" si="334"/>
        <v>73.94</v>
      </c>
      <c r="I3569" s="3">
        <f t="shared" si="335"/>
        <v>78.98</v>
      </c>
      <c r="J3569" s="3">
        <f t="shared" si="336"/>
        <v>64.94</v>
      </c>
      <c r="K3569" s="191">
        <v>13</v>
      </c>
      <c r="L3569" s="3">
        <v>24</v>
      </c>
      <c r="M3569" s="191">
        <v>23.3</v>
      </c>
      <c r="N3569" s="191">
        <v>26.1</v>
      </c>
      <c r="O3569" s="191">
        <v>18.3</v>
      </c>
    </row>
    <row r="3570" spans="2:15" ht="17.25" x14ac:dyDescent="0.35">
      <c r="B3570" s="172">
        <f t="shared" si="332"/>
        <v>3562</v>
      </c>
      <c r="C3570" s="173">
        <v>5</v>
      </c>
      <c r="D3570" s="173">
        <v>29</v>
      </c>
      <c r="E3570" s="174">
        <v>10</v>
      </c>
      <c r="F3570" s="3">
        <f t="shared" si="331"/>
        <v>55.400000000000006</v>
      </c>
      <c r="G3570" s="3">
        <f t="shared" si="333"/>
        <v>80.599999999999994</v>
      </c>
      <c r="H3570" s="3">
        <f t="shared" si="334"/>
        <v>77</v>
      </c>
      <c r="I3570" s="3">
        <f t="shared" si="335"/>
        <v>84.02</v>
      </c>
      <c r="J3570" s="3">
        <f t="shared" si="336"/>
        <v>69.080000000000013</v>
      </c>
      <c r="K3570" s="191">
        <v>13</v>
      </c>
      <c r="L3570" s="3">
        <v>27</v>
      </c>
      <c r="M3570" s="191">
        <v>25</v>
      </c>
      <c r="N3570" s="191">
        <v>28.9</v>
      </c>
      <c r="O3570" s="191">
        <v>20.6</v>
      </c>
    </row>
    <row r="3571" spans="2:15" ht="17.25" x14ac:dyDescent="0.35">
      <c r="B3571" s="172">
        <f t="shared" si="332"/>
        <v>3563</v>
      </c>
      <c r="C3571" s="173">
        <v>5</v>
      </c>
      <c r="D3571" s="173">
        <v>29</v>
      </c>
      <c r="E3571" s="174">
        <v>11</v>
      </c>
      <c r="F3571" s="3">
        <f t="shared" si="331"/>
        <v>55.400000000000006</v>
      </c>
      <c r="G3571" s="3">
        <f t="shared" si="333"/>
        <v>84.2</v>
      </c>
      <c r="H3571" s="3">
        <f t="shared" si="334"/>
        <v>78.98</v>
      </c>
      <c r="I3571" s="3">
        <f t="shared" si="335"/>
        <v>87.98</v>
      </c>
      <c r="J3571" s="3">
        <f t="shared" si="336"/>
        <v>73.039999999999992</v>
      </c>
      <c r="K3571" s="191">
        <v>13</v>
      </c>
      <c r="L3571" s="3">
        <v>29</v>
      </c>
      <c r="M3571" s="191">
        <v>26.1</v>
      </c>
      <c r="N3571" s="191">
        <v>31.1</v>
      </c>
      <c r="O3571" s="191">
        <v>22.8</v>
      </c>
    </row>
    <row r="3572" spans="2:15" ht="17.25" x14ac:dyDescent="0.35">
      <c r="B3572" s="172">
        <f t="shared" si="332"/>
        <v>3564</v>
      </c>
      <c r="C3572" s="173">
        <v>5</v>
      </c>
      <c r="D3572" s="173">
        <v>29</v>
      </c>
      <c r="E3572" s="174">
        <v>12</v>
      </c>
      <c r="F3572" s="3">
        <f t="shared" si="331"/>
        <v>55.400000000000006</v>
      </c>
      <c r="G3572" s="3">
        <f t="shared" si="333"/>
        <v>86</v>
      </c>
      <c r="H3572" s="3">
        <f t="shared" si="334"/>
        <v>80.960000000000008</v>
      </c>
      <c r="I3572" s="3">
        <f t="shared" si="335"/>
        <v>91.94</v>
      </c>
      <c r="J3572" s="3">
        <f t="shared" si="336"/>
        <v>75.02</v>
      </c>
      <c r="K3572" s="191">
        <v>13</v>
      </c>
      <c r="L3572" s="3">
        <v>30</v>
      </c>
      <c r="M3572" s="191">
        <v>27.2</v>
      </c>
      <c r="N3572" s="191">
        <v>33.299999999999997</v>
      </c>
      <c r="O3572" s="191">
        <v>23.9</v>
      </c>
    </row>
    <row r="3573" spans="2:15" ht="17.25" x14ac:dyDescent="0.35">
      <c r="B3573" s="172">
        <f t="shared" si="332"/>
        <v>3565</v>
      </c>
      <c r="C3573" s="173">
        <v>5</v>
      </c>
      <c r="D3573" s="173">
        <v>29</v>
      </c>
      <c r="E3573" s="174">
        <v>13</v>
      </c>
      <c r="F3573" s="3">
        <f t="shared" si="331"/>
        <v>55.400000000000006</v>
      </c>
      <c r="G3573" s="3">
        <f t="shared" si="333"/>
        <v>87.800000000000011</v>
      </c>
      <c r="H3573" s="3">
        <f t="shared" si="334"/>
        <v>82.039999999999992</v>
      </c>
      <c r="I3573" s="3">
        <f t="shared" si="335"/>
        <v>93.02</v>
      </c>
      <c r="J3573" s="3">
        <f t="shared" si="336"/>
        <v>77</v>
      </c>
      <c r="K3573" s="191">
        <v>13</v>
      </c>
      <c r="L3573" s="3">
        <v>31</v>
      </c>
      <c r="M3573" s="191">
        <v>27.8</v>
      </c>
      <c r="N3573" s="191">
        <v>33.9</v>
      </c>
      <c r="O3573" s="191">
        <v>25</v>
      </c>
    </row>
    <row r="3574" spans="2:15" ht="17.25" x14ac:dyDescent="0.35">
      <c r="B3574" s="172">
        <f t="shared" si="332"/>
        <v>3566</v>
      </c>
      <c r="C3574" s="173">
        <v>5</v>
      </c>
      <c r="D3574" s="173">
        <v>29</v>
      </c>
      <c r="E3574" s="174">
        <v>14</v>
      </c>
      <c r="F3574" s="3">
        <f t="shared" si="331"/>
        <v>55.400000000000006</v>
      </c>
      <c r="G3574" s="3">
        <f t="shared" si="333"/>
        <v>84.2</v>
      </c>
      <c r="H3574" s="3">
        <f t="shared" si="334"/>
        <v>82.039999999999992</v>
      </c>
      <c r="I3574" s="3">
        <f t="shared" si="335"/>
        <v>93.92</v>
      </c>
      <c r="J3574" s="3">
        <f t="shared" si="336"/>
        <v>78.98</v>
      </c>
      <c r="K3574" s="191">
        <v>13</v>
      </c>
      <c r="L3574" s="3">
        <v>29</v>
      </c>
      <c r="M3574" s="191">
        <v>27.8</v>
      </c>
      <c r="N3574" s="191">
        <v>34.4</v>
      </c>
      <c r="O3574" s="191">
        <v>26.1</v>
      </c>
    </row>
    <row r="3575" spans="2:15" ht="17.25" x14ac:dyDescent="0.35">
      <c r="B3575" s="172">
        <f t="shared" si="332"/>
        <v>3567</v>
      </c>
      <c r="C3575" s="173">
        <v>5</v>
      </c>
      <c r="D3575" s="173">
        <v>29</v>
      </c>
      <c r="E3575" s="174">
        <v>15</v>
      </c>
      <c r="F3575" s="3">
        <f t="shared" si="331"/>
        <v>57.2</v>
      </c>
      <c r="G3575" s="3">
        <f t="shared" si="333"/>
        <v>84.2</v>
      </c>
      <c r="H3575" s="3">
        <f t="shared" si="334"/>
        <v>82.039999999999992</v>
      </c>
      <c r="I3575" s="3">
        <f t="shared" si="335"/>
        <v>89.06</v>
      </c>
      <c r="J3575" s="3">
        <f t="shared" si="336"/>
        <v>80.960000000000008</v>
      </c>
      <c r="K3575" s="191">
        <v>14</v>
      </c>
      <c r="L3575" s="3">
        <v>29</v>
      </c>
      <c r="M3575" s="191">
        <v>27.8</v>
      </c>
      <c r="N3575" s="191">
        <v>31.7</v>
      </c>
      <c r="O3575" s="191">
        <v>27.2</v>
      </c>
    </row>
    <row r="3576" spans="2:15" ht="17.25" x14ac:dyDescent="0.35">
      <c r="B3576" s="172">
        <f t="shared" si="332"/>
        <v>3568</v>
      </c>
      <c r="C3576" s="173">
        <v>5</v>
      </c>
      <c r="D3576" s="173">
        <v>29</v>
      </c>
      <c r="E3576" s="174">
        <v>16</v>
      </c>
      <c r="F3576" s="3">
        <f t="shared" si="331"/>
        <v>60.8</v>
      </c>
      <c r="G3576" s="3">
        <f t="shared" si="333"/>
        <v>84.2</v>
      </c>
      <c r="H3576" s="3">
        <f t="shared" si="334"/>
        <v>82.039999999999992</v>
      </c>
      <c r="I3576" s="3">
        <f t="shared" si="335"/>
        <v>96.08</v>
      </c>
      <c r="J3576" s="3">
        <f t="shared" si="336"/>
        <v>80.960000000000008</v>
      </c>
      <c r="K3576" s="191">
        <v>16</v>
      </c>
      <c r="L3576" s="3">
        <v>29</v>
      </c>
      <c r="M3576" s="191">
        <v>27.8</v>
      </c>
      <c r="N3576" s="191">
        <v>35.6</v>
      </c>
      <c r="O3576" s="191">
        <v>27.2</v>
      </c>
    </row>
    <row r="3577" spans="2:15" ht="17.25" x14ac:dyDescent="0.35">
      <c r="B3577" s="172">
        <f t="shared" si="332"/>
        <v>3569</v>
      </c>
      <c r="C3577" s="173">
        <v>5</v>
      </c>
      <c r="D3577" s="173">
        <v>29</v>
      </c>
      <c r="E3577" s="174">
        <v>17</v>
      </c>
      <c r="F3577" s="3">
        <f t="shared" si="331"/>
        <v>60.8</v>
      </c>
      <c r="G3577" s="3">
        <f t="shared" si="333"/>
        <v>82.4</v>
      </c>
      <c r="H3577" s="3">
        <f t="shared" si="334"/>
        <v>80.960000000000008</v>
      </c>
      <c r="I3577" s="3">
        <f t="shared" si="335"/>
        <v>93.02</v>
      </c>
      <c r="J3577" s="3">
        <f t="shared" si="336"/>
        <v>78.98</v>
      </c>
      <c r="K3577" s="191">
        <v>16</v>
      </c>
      <c r="L3577" s="3">
        <v>28</v>
      </c>
      <c r="M3577" s="191">
        <v>27.2</v>
      </c>
      <c r="N3577" s="191">
        <v>33.9</v>
      </c>
      <c r="O3577" s="191">
        <v>26.1</v>
      </c>
    </row>
    <row r="3578" spans="2:15" ht="17.25" x14ac:dyDescent="0.35">
      <c r="B3578" s="172">
        <f t="shared" si="332"/>
        <v>3570</v>
      </c>
      <c r="C3578" s="173">
        <v>5</v>
      </c>
      <c r="D3578" s="173">
        <v>29</v>
      </c>
      <c r="E3578" s="174">
        <v>18</v>
      </c>
      <c r="F3578" s="3">
        <f t="shared" si="331"/>
        <v>60.8</v>
      </c>
      <c r="G3578" s="3">
        <f t="shared" si="333"/>
        <v>80.599999999999994</v>
      </c>
      <c r="H3578" s="3">
        <f t="shared" si="334"/>
        <v>77</v>
      </c>
      <c r="I3578" s="3">
        <f t="shared" si="335"/>
        <v>91.94</v>
      </c>
      <c r="J3578" s="3">
        <f t="shared" si="336"/>
        <v>71.960000000000008</v>
      </c>
      <c r="K3578" s="191">
        <v>16</v>
      </c>
      <c r="L3578" s="3">
        <v>27</v>
      </c>
      <c r="M3578" s="191">
        <v>25</v>
      </c>
      <c r="N3578" s="191">
        <v>33.299999999999997</v>
      </c>
      <c r="O3578" s="191">
        <v>22.2</v>
      </c>
    </row>
    <row r="3579" spans="2:15" ht="17.25" x14ac:dyDescent="0.35">
      <c r="B3579" s="172">
        <f t="shared" si="332"/>
        <v>3571</v>
      </c>
      <c r="C3579" s="173">
        <v>5</v>
      </c>
      <c r="D3579" s="173">
        <v>29</v>
      </c>
      <c r="E3579" s="174">
        <v>19</v>
      </c>
      <c r="F3579" s="3">
        <f t="shared" si="331"/>
        <v>53.6</v>
      </c>
      <c r="G3579" s="3">
        <f t="shared" si="333"/>
        <v>78.800000000000011</v>
      </c>
      <c r="H3579" s="3">
        <f t="shared" si="334"/>
        <v>73.94</v>
      </c>
      <c r="I3579" s="3">
        <f t="shared" si="335"/>
        <v>84.92</v>
      </c>
      <c r="J3579" s="3">
        <f t="shared" si="336"/>
        <v>71.06</v>
      </c>
      <c r="K3579" s="191">
        <v>12</v>
      </c>
      <c r="L3579" s="3">
        <v>26</v>
      </c>
      <c r="M3579" s="191">
        <v>23.3</v>
      </c>
      <c r="N3579" s="191">
        <v>29.4</v>
      </c>
      <c r="O3579" s="191">
        <v>21.7</v>
      </c>
    </row>
    <row r="3580" spans="2:15" ht="17.25" x14ac:dyDescent="0.35">
      <c r="B3580" s="172">
        <f t="shared" si="332"/>
        <v>3572</v>
      </c>
      <c r="C3580" s="173">
        <v>5</v>
      </c>
      <c r="D3580" s="173">
        <v>29</v>
      </c>
      <c r="E3580" s="174">
        <v>20</v>
      </c>
      <c r="F3580" s="3">
        <f t="shared" si="331"/>
        <v>53.6</v>
      </c>
      <c r="G3580" s="3">
        <f t="shared" si="333"/>
        <v>71.599999999999994</v>
      </c>
      <c r="H3580" s="3">
        <f t="shared" si="334"/>
        <v>71.06</v>
      </c>
      <c r="I3580" s="3">
        <f t="shared" si="335"/>
        <v>82.94</v>
      </c>
      <c r="J3580" s="3">
        <f t="shared" si="336"/>
        <v>69.98</v>
      </c>
      <c r="K3580" s="191">
        <v>12</v>
      </c>
      <c r="L3580" s="3">
        <v>22</v>
      </c>
      <c r="M3580" s="191">
        <v>21.7</v>
      </c>
      <c r="N3580" s="191">
        <v>28.3</v>
      </c>
      <c r="O3580" s="191">
        <v>21.1</v>
      </c>
    </row>
    <row r="3581" spans="2:15" ht="17.25" x14ac:dyDescent="0.35">
      <c r="B3581" s="172">
        <f t="shared" si="332"/>
        <v>3573</v>
      </c>
      <c r="C3581" s="173">
        <v>5</v>
      </c>
      <c r="D3581" s="173">
        <v>29</v>
      </c>
      <c r="E3581" s="174">
        <v>21</v>
      </c>
      <c r="F3581" s="3">
        <f t="shared" si="331"/>
        <v>51.8</v>
      </c>
      <c r="G3581" s="3">
        <f t="shared" si="333"/>
        <v>69.800000000000011</v>
      </c>
      <c r="H3581" s="3">
        <f t="shared" si="334"/>
        <v>69.98</v>
      </c>
      <c r="I3581" s="3">
        <f t="shared" si="335"/>
        <v>82.039999999999992</v>
      </c>
      <c r="J3581" s="3">
        <f t="shared" si="336"/>
        <v>66.92</v>
      </c>
      <c r="K3581" s="191">
        <v>11</v>
      </c>
      <c r="L3581" s="3">
        <v>21</v>
      </c>
      <c r="M3581" s="191">
        <v>21.1</v>
      </c>
      <c r="N3581" s="191">
        <v>27.8</v>
      </c>
      <c r="O3581" s="191">
        <v>19.399999999999999</v>
      </c>
    </row>
    <row r="3582" spans="2:15" ht="17.25" x14ac:dyDescent="0.35">
      <c r="B3582" s="172">
        <f t="shared" si="332"/>
        <v>3574</v>
      </c>
      <c r="C3582" s="173">
        <v>5</v>
      </c>
      <c r="D3582" s="173">
        <v>29</v>
      </c>
      <c r="E3582" s="174">
        <v>22</v>
      </c>
      <c r="F3582" s="3">
        <f t="shared" si="331"/>
        <v>51.8</v>
      </c>
      <c r="G3582" s="3">
        <f t="shared" si="333"/>
        <v>60.8</v>
      </c>
      <c r="H3582" s="3">
        <f t="shared" si="334"/>
        <v>69.080000000000013</v>
      </c>
      <c r="I3582" s="3">
        <f t="shared" si="335"/>
        <v>80.960000000000008</v>
      </c>
      <c r="J3582" s="3">
        <f t="shared" si="336"/>
        <v>66.02</v>
      </c>
      <c r="K3582" s="191">
        <v>11</v>
      </c>
      <c r="L3582" s="3">
        <v>16</v>
      </c>
      <c r="M3582" s="191">
        <v>20.6</v>
      </c>
      <c r="N3582" s="191">
        <v>27.2</v>
      </c>
      <c r="O3582" s="191">
        <v>18.899999999999999</v>
      </c>
    </row>
    <row r="3583" spans="2:15" ht="17.25" x14ac:dyDescent="0.35">
      <c r="B3583" s="172">
        <f t="shared" si="332"/>
        <v>3575</v>
      </c>
      <c r="C3583" s="173">
        <v>5</v>
      </c>
      <c r="D3583" s="173">
        <v>29</v>
      </c>
      <c r="E3583" s="174">
        <v>23</v>
      </c>
      <c r="F3583" s="3">
        <f t="shared" si="331"/>
        <v>50</v>
      </c>
      <c r="G3583" s="3">
        <f t="shared" si="333"/>
        <v>60.8</v>
      </c>
      <c r="H3583" s="3">
        <f t="shared" si="334"/>
        <v>66.92</v>
      </c>
      <c r="I3583" s="3">
        <f t="shared" si="335"/>
        <v>78.080000000000013</v>
      </c>
      <c r="J3583" s="3">
        <f t="shared" si="336"/>
        <v>68</v>
      </c>
      <c r="K3583" s="191">
        <v>10</v>
      </c>
      <c r="L3583" s="3">
        <v>16</v>
      </c>
      <c r="M3583" s="191">
        <v>19.399999999999999</v>
      </c>
      <c r="N3583" s="191">
        <v>25.6</v>
      </c>
      <c r="O3583" s="191">
        <v>20</v>
      </c>
    </row>
    <row r="3584" spans="2:15" ht="17.25" x14ac:dyDescent="0.35">
      <c r="B3584" s="172">
        <f t="shared" si="332"/>
        <v>3576</v>
      </c>
      <c r="C3584" s="173">
        <v>5</v>
      </c>
      <c r="D3584" s="173">
        <v>29</v>
      </c>
      <c r="E3584" s="174">
        <v>24</v>
      </c>
      <c r="F3584" s="3">
        <f t="shared" si="331"/>
        <v>48.2</v>
      </c>
      <c r="G3584" s="3">
        <f t="shared" si="333"/>
        <v>57.2</v>
      </c>
      <c r="H3584" s="3">
        <f t="shared" si="334"/>
        <v>66.02</v>
      </c>
      <c r="I3584" s="3">
        <f t="shared" si="335"/>
        <v>75.02</v>
      </c>
      <c r="J3584" s="3">
        <f t="shared" si="336"/>
        <v>64.94</v>
      </c>
      <c r="K3584" s="191">
        <v>9</v>
      </c>
      <c r="L3584" s="3">
        <v>14</v>
      </c>
      <c r="M3584" s="191">
        <v>18.899999999999999</v>
      </c>
      <c r="N3584" s="191">
        <v>23.9</v>
      </c>
      <c r="O3584" s="191">
        <v>18.3</v>
      </c>
    </row>
    <row r="3585" spans="2:15" ht="17.25" x14ac:dyDescent="0.35">
      <c r="B3585" s="172">
        <f t="shared" si="332"/>
        <v>3577</v>
      </c>
      <c r="C3585" s="173">
        <v>5</v>
      </c>
      <c r="D3585" s="173">
        <v>30</v>
      </c>
      <c r="E3585" s="174">
        <v>1</v>
      </c>
      <c r="F3585" s="3">
        <f t="shared" si="331"/>
        <v>48.2</v>
      </c>
      <c r="G3585" s="3">
        <f t="shared" si="333"/>
        <v>55.400000000000006</v>
      </c>
      <c r="H3585" s="3">
        <f t="shared" si="334"/>
        <v>64.039999999999992</v>
      </c>
      <c r="I3585" s="3">
        <f t="shared" si="335"/>
        <v>73.94</v>
      </c>
      <c r="J3585" s="3">
        <f t="shared" si="336"/>
        <v>62.96</v>
      </c>
      <c r="K3585" s="191">
        <v>9</v>
      </c>
      <c r="L3585" s="3">
        <v>13</v>
      </c>
      <c r="M3585" s="191">
        <v>17.8</v>
      </c>
      <c r="N3585" s="191">
        <v>23.3</v>
      </c>
      <c r="O3585" s="191">
        <v>17.2</v>
      </c>
    </row>
    <row r="3586" spans="2:15" ht="17.25" x14ac:dyDescent="0.35">
      <c r="B3586" s="172">
        <f t="shared" si="332"/>
        <v>3578</v>
      </c>
      <c r="C3586" s="173">
        <v>5</v>
      </c>
      <c r="D3586" s="173">
        <v>30</v>
      </c>
      <c r="E3586" s="174">
        <v>2</v>
      </c>
      <c r="F3586" s="3">
        <f t="shared" si="331"/>
        <v>48.2</v>
      </c>
      <c r="G3586" s="3">
        <f t="shared" si="333"/>
        <v>53.6</v>
      </c>
      <c r="H3586" s="3">
        <f t="shared" si="334"/>
        <v>62.96</v>
      </c>
      <c r="I3586" s="3">
        <f t="shared" si="335"/>
        <v>71.06</v>
      </c>
      <c r="J3586" s="3">
        <f t="shared" si="336"/>
        <v>60.980000000000004</v>
      </c>
      <c r="K3586" s="191">
        <v>9</v>
      </c>
      <c r="L3586" s="3">
        <v>12</v>
      </c>
      <c r="M3586" s="191">
        <v>17.2</v>
      </c>
      <c r="N3586" s="191">
        <v>21.7</v>
      </c>
      <c r="O3586" s="191">
        <v>16.100000000000001</v>
      </c>
    </row>
    <row r="3587" spans="2:15" ht="17.25" x14ac:dyDescent="0.35">
      <c r="B3587" s="172">
        <f t="shared" si="332"/>
        <v>3579</v>
      </c>
      <c r="C3587" s="173">
        <v>5</v>
      </c>
      <c r="D3587" s="173">
        <v>30</v>
      </c>
      <c r="E3587" s="174">
        <v>3</v>
      </c>
      <c r="F3587" s="3">
        <f t="shared" si="331"/>
        <v>50</v>
      </c>
      <c r="G3587" s="3">
        <f t="shared" si="333"/>
        <v>53.6</v>
      </c>
      <c r="H3587" s="3">
        <f t="shared" si="334"/>
        <v>62.06</v>
      </c>
      <c r="I3587" s="3">
        <f t="shared" si="335"/>
        <v>69.080000000000013</v>
      </c>
      <c r="J3587" s="3">
        <f t="shared" si="336"/>
        <v>59</v>
      </c>
      <c r="K3587" s="191">
        <v>10</v>
      </c>
      <c r="L3587" s="3">
        <v>12</v>
      </c>
      <c r="M3587" s="191">
        <v>16.7</v>
      </c>
      <c r="N3587" s="191">
        <v>20.6</v>
      </c>
      <c r="O3587" s="191">
        <v>15</v>
      </c>
    </row>
    <row r="3588" spans="2:15" ht="17.25" x14ac:dyDescent="0.35">
      <c r="B3588" s="172">
        <f t="shared" si="332"/>
        <v>3580</v>
      </c>
      <c r="C3588" s="173">
        <v>5</v>
      </c>
      <c r="D3588" s="173">
        <v>30</v>
      </c>
      <c r="E3588" s="174">
        <v>4</v>
      </c>
      <c r="F3588" s="3">
        <f t="shared" si="331"/>
        <v>48.2</v>
      </c>
      <c r="G3588" s="3">
        <f t="shared" si="333"/>
        <v>51.8</v>
      </c>
      <c r="H3588" s="3">
        <f t="shared" si="334"/>
        <v>60.980000000000004</v>
      </c>
      <c r="I3588" s="3">
        <f t="shared" si="335"/>
        <v>62.96</v>
      </c>
      <c r="J3588" s="3">
        <f t="shared" si="336"/>
        <v>57.019999999999996</v>
      </c>
      <c r="K3588" s="191">
        <v>9</v>
      </c>
      <c r="L3588" s="3">
        <v>11</v>
      </c>
      <c r="M3588" s="191">
        <v>16.100000000000001</v>
      </c>
      <c r="N3588" s="191">
        <v>17.2</v>
      </c>
      <c r="O3588" s="191">
        <v>13.9</v>
      </c>
    </row>
    <row r="3589" spans="2:15" ht="17.25" x14ac:dyDescent="0.35">
      <c r="B3589" s="172">
        <f t="shared" si="332"/>
        <v>3581</v>
      </c>
      <c r="C3589" s="173">
        <v>5</v>
      </c>
      <c r="D3589" s="173">
        <v>30</v>
      </c>
      <c r="E3589" s="174">
        <v>5</v>
      </c>
      <c r="F3589" s="3">
        <f t="shared" si="331"/>
        <v>46.4</v>
      </c>
      <c r="G3589" s="3">
        <f t="shared" si="333"/>
        <v>51.8</v>
      </c>
      <c r="H3589" s="3">
        <f t="shared" si="334"/>
        <v>60.08</v>
      </c>
      <c r="I3589" s="3">
        <f t="shared" si="335"/>
        <v>59</v>
      </c>
      <c r="J3589" s="3">
        <f t="shared" si="336"/>
        <v>59</v>
      </c>
      <c r="K3589" s="191">
        <v>8</v>
      </c>
      <c r="L3589" s="3">
        <v>11</v>
      </c>
      <c r="M3589" s="191">
        <v>15.6</v>
      </c>
      <c r="N3589" s="191">
        <v>15</v>
      </c>
      <c r="O3589" s="191">
        <v>15</v>
      </c>
    </row>
    <row r="3590" spans="2:15" ht="17.25" x14ac:dyDescent="0.35">
      <c r="B3590" s="172">
        <f t="shared" si="332"/>
        <v>3582</v>
      </c>
      <c r="C3590" s="173">
        <v>5</v>
      </c>
      <c r="D3590" s="173">
        <v>30</v>
      </c>
      <c r="E3590" s="174">
        <v>6</v>
      </c>
      <c r="F3590" s="3">
        <f t="shared" si="331"/>
        <v>48.2</v>
      </c>
      <c r="G3590" s="3">
        <f t="shared" si="333"/>
        <v>57.2</v>
      </c>
      <c r="H3590" s="3">
        <f t="shared" si="334"/>
        <v>60.980000000000004</v>
      </c>
      <c r="I3590" s="3">
        <f t="shared" si="335"/>
        <v>62.06</v>
      </c>
      <c r="J3590" s="3">
        <f t="shared" si="336"/>
        <v>55.94</v>
      </c>
      <c r="K3590" s="191">
        <v>9</v>
      </c>
      <c r="L3590" s="3">
        <v>14</v>
      </c>
      <c r="M3590" s="191">
        <v>16.100000000000001</v>
      </c>
      <c r="N3590" s="191">
        <v>16.7</v>
      </c>
      <c r="O3590" s="191">
        <v>13.3</v>
      </c>
    </row>
    <row r="3591" spans="2:15" ht="17.25" x14ac:dyDescent="0.35">
      <c r="B3591" s="172">
        <f t="shared" si="332"/>
        <v>3583</v>
      </c>
      <c r="C3591" s="173">
        <v>5</v>
      </c>
      <c r="D3591" s="173">
        <v>30</v>
      </c>
      <c r="E3591" s="174">
        <v>7</v>
      </c>
      <c r="F3591" s="3">
        <f t="shared" si="331"/>
        <v>51.8</v>
      </c>
      <c r="G3591" s="3">
        <f t="shared" si="333"/>
        <v>62.6</v>
      </c>
      <c r="H3591" s="3">
        <f t="shared" si="334"/>
        <v>64.94</v>
      </c>
      <c r="I3591" s="3">
        <f t="shared" si="335"/>
        <v>69.080000000000013</v>
      </c>
      <c r="J3591" s="3">
        <f t="shared" si="336"/>
        <v>60.980000000000004</v>
      </c>
      <c r="K3591" s="191">
        <v>11</v>
      </c>
      <c r="L3591" s="3">
        <v>17</v>
      </c>
      <c r="M3591" s="191">
        <v>18.3</v>
      </c>
      <c r="N3591" s="191">
        <v>20.6</v>
      </c>
      <c r="O3591" s="191">
        <v>16.100000000000001</v>
      </c>
    </row>
    <row r="3592" spans="2:15" ht="17.25" x14ac:dyDescent="0.35">
      <c r="B3592" s="172">
        <f t="shared" si="332"/>
        <v>3584</v>
      </c>
      <c r="C3592" s="173">
        <v>5</v>
      </c>
      <c r="D3592" s="173">
        <v>30</v>
      </c>
      <c r="E3592" s="174">
        <v>8</v>
      </c>
      <c r="F3592" s="3">
        <f t="shared" si="331"/>
        <v>59</v>
      </c>
      <c r="G3592" s="3">
        <f t="shared" si="333"/>
        <v>69.800000000000011</v>
      </c>
      <c r="H3592" s="3">
        <f t="shared" si="334"/>
        <v>66.92</v>
      </c>
      <c r="I3592" s="3">
        <f t="shared" si="335"/>
        <v>75.02</v>
      </c>
      <c r="J3592" s="3">
        <f t="shared" si="336"/>
        <v>66.02</v>
      </c>
      <c r="K3592" s="191">
        <v>15</v>
      </c>
      <c r="L3592" s="3">
        <v>21</v>
      </c>
      <c r="M3592" s="191">
        <v>19.399999999999999</v>
      </c>
      <c r="N3592" s="191">
        <v>23.9</v>
      </c>
      <c r="O3592" s="191">
        <v>18.899999999999999</v>
      </c>
    </row>
    <row r="3593" spans="2:15" ht="17.25" x14ac:dyDescent="0.35">
      <c r="B3593" s="172">
        <f t="shared" si="332"/>
        <v>3585</v>
      </c>
      <c r="C3593" s="173">
        <v>5</v>
      </c>
      <c r="D3593" s="173">
        <v>30</v>
      </c>
      <c r="E3593" s="174">
        <v>9</v>
      </c>
      <c r="F3593" s="3">
        <f t="shared" si="331"/>
        <v>60.8</v>
      </c>
      <c r="G3593" s="3">
        <f t="shared" si="333"/>
        <v>75.2</v>
      </c>
      <c r="H3593" s="3">
        <f t="shared" si="334"/>
        <v>69.080000000000013</v>
      </c>
      <c r="I3593" s="3">
        <f t="shared" si="335"/>
        <v>80.06</v>
      </c>
      <c r="J3593" s="3">
        <f t="shared" si="336"/>
        <v>71.06</v>
      </c>
      <c r="K3593" s="191">
        <v>16</v>
      </c>
      <c r="L3593" s="3">
        <v>24</v>
      </c>
      <c r="M3593" s="191">
        <v>20.6</v>
      </c>
      <c r="N3593" s="191">
        <v>26.7</v>
      </c>
      <c r="O3593" s="191">
        <v>21.7</v>
      </c>
    </row>
    <row r="3594" spans="2:15" ht="17.25" x14ac:dyDescent="0.35">
      <c r="B3594" s="172">
        <f t="shared" si="332"/>
        <v>3586</v>
      </c>
      <c r="C3594" s="173">
        <v>5</v>
      </c>
      <c r="D3594" s="173">
        <v>30</v>
      </c>
      <c r="E3594" s="174">
        <v>10</v>
      </c>
      <c r="F3594" s="3">
        <f t="shared" ref="F3594:F3657" si="337">(9/5)*K3594+32</f>
        <v>64.400000000000006</v>
      </c>
      <c r="G3594" s="3">
        <f t="shared" si="333"/>
        <v>80.599999999999994</v>
      </c>
      <c r="H3594" s="3">
        <f t="shared" si="334"/>
        <v>69.98</v>
      </c>
      <c r="I3594" s="3">
        <f t="shared" si="335"/>
        <v>86</v>
      </c>
      <c r="J3594" s="3">
        <f t="shared" si="336"/>
        <v>73.94</v>
      </c>
      <c r="K3594" s="191">
        <v>18</v>
      </c>
      <c r="L3594" s="3">
        <v>27</v>
      </c>
      <c r="M3594" s="191">
        <v>21.1</v>
      </c>
      <c r="N3594" s="191">
        <v>30</v>
      </c>
      <c r="O3594" s="191">
        <v>23.3</v>
      </c>
    </row>
    <row r="3595" spans="2:15" ht="17.25" x14ac:dyDescent="0.35">
      <c r="B3595" s="172">
        <f t="shared" ref="B3595:B3658" si="338">B3594+1</f>
        <v>3587</v>
      </c>
      <c r="C3595" s="173">
        <v>5</v>
      </c>
      <c r="D3595" s="173">
        <v>30</v>
      </c>
      <c r="E3595" s="174">
        <v>11</v>
      </c>
      <c r="F3595" s="3">
        <f t="shared" si="337"/>
        <v>64.400000000000006</v>
      </c>
      <c r="G3595" s="3">
        <f t="shared" si="333"/>
        <v>86</v>
      </c>
      <c r="H3595" s="3">
        <f t="shared" si="334"/>
        <v>73.039999999999992</v>
      </c>
      <c r="I3595" s="3">
        <f t="shared" si="335"/>
        <v>89.960000000000008</v>
      </c>
      <c r="J3595" s="3">
        <f t="shared" si="336"/>
        <v>75.92</v>
      </c>
      <c r="K3595" s="191">
        <v>18</v>
      </c>
      <c r="L3595" s="3">
        <v>30</v>
      </c>
      <c r="M3595" s="191">
        <v>22.8</v>
      </c>
      <c r="N3595" s="191">
        <v>32.200000000000003</v>
      </c>
      <c r="O3595" s="191">
        <v>24.4</v>
      </c>
    </row>
    <row r="3596" spans="2:15" ht="17.25" x14ac:dyDescent="0.35">
      <c r="B3596" s="172">
        <f t="shared" si="338"/>
        <v>3588</v>
      </c>
      <c r="C3596" s="173">
        <v>5</v>
      </c>
      <c r="D3596" s="173">
        <v>30</v>
      </c>
      <c r="E3596" s="174">
        <v>12</v>
      </c>
      <c r="F3596" s="3">
        <f t="shared" si="337"/>
        <v>66.2</v>
      </c>
      <c r="G3596" s="3">
        <f t="shared" si="333"/>
        <v>87.800000000000011</v>
      </c>
      <c r="H3596" s="3">
        <f t="shared" si="334"/>
        <v>73.94</v>
      </c>
      <c r="I3596" s="3">
        <f t="shared" si="335"/>
        <v>91.039999999999992</v>
      </c>
      <c r="J3596" s="3">
        <f t="shared" si="336"/>
        <v>80.06</v>
      </c>
      <c r="K3596" s="191">
        <v>19</v>
      </c>
      <c r="L3596" s="3">
        <v>31</v>
      </c>
      <c r="M3596" s="191">
        <v>23.3</v>
      </c>
      <c r="N3596" s="191">
        <v>32.799999999999997</v>
      </c>
      <c r="O3596" s="191">
        <v>26.7</v>
      </c>
    </row>
    <row r="3597" spans="2:15" ht="17.25" x14ac:dyDescent="0.35">
      <c r="B3597" s="172">
        <f t="shared" si="338"/>
        <v>3589</v>
      </c>
      <c r="C3597" s="173">
        <v>5</v>
      </c>
      <c r="D3597" s="173">
        <v>30</v>
      </c>
      <c r="E3597" s="174">
        <v>13</v>
      </c>
      <c r="F3597" s="3">
        <f t="shared" si="337"/>
        <v>68</v>
      </c>
      <c r="G3597" s="3">
        <f t="shared" si="333"/>
        <v>89.6</v>
      </c>
      <c r="H3597" s="3">
        <f t="shared" si="334"/>
        <v>73.039999999999992</v>
      </c>
      <c r="I3597" s="3">
        <f t="shared" si="335"/>
        <v>93.92</v>
      </c>
      <c r="J3597" s="3">
        <f t="shared" si="336"/>
        <v>80.960000000000008</v>
      </c>
      <c r="K3597" s="191">
        <v>20</v>
      </c>
      <c r="L3597" s="3">
        <v>32</v>
      </c>
      <c r="M3597" s="191">
        <v>22.8</v>
      </c>
      <c r="N3597" s="191">
        <v>34.4</v>
      </c>
      <c r="O3597" s="191">
        <v>27.2</v>
      </c>
    </row>
    <row r="3598" spans="2:15" ht="17.25" x14ac:dyDescent="0.35">
      <c r="B3598" s="172">
        <f t="shared" si="338"/>
        <v>3590</v>
      </c>
      <c r="C3598" s="173">
        <v>5</v>
      </c>
      <c r="D3598" s="173">
        <v>30</v>
      </c>
      <c r="E3598" s="174">
        <v>14</v>
      </c>
      <c r="F3598" s="3">
        <f t="shared" si="337"/>
        <v>69.800000000000011</v>
      </c>
      <c r="G3598" s="3">
        <f t="shared" si="333"/>
        <v>91.4</v>
      </c>
      <c r="H3598" s="3">
        <f t="shared" si="334"/>
        <v>75.02</v>
      </c>
      <c r="I3598" s="3">
        <f t="shared" si="335"/>
        <v>93.92</v>
      </c>
      <c r="J3598" s="3">
        <f t="shared" si="336"/>
        <v>80.960000000000008</v>
      </c>
      <c r="K3598" s="191">
        <v>21</v>
      </c>
      <c r="L3598" s="3">
        <v>33</v>
      </c>
      <c r="M3598" s="191">
        <v>23.9</v>
      </c>
      <c r="N3598" s="191">
        <v>34.4</v>
      </c>
      <c r="O3598" s="191">
        <v>27.2</v>
      </c>
    </row>
    <row r="3599" spans="2:15" ht="17.25" x14ac:dyDescent="0.35">
      <c r="B3599" s="172">
        <f t="shared" si="338"/>
        <v>3591</v>
      </c>
      <c r="C3599" s="173">
        <v>5</v>
      </c>
      <c r="D3599" s="173">
        <v>30</v>
      </c>
      <c r="E3599" s="174">
        <v>15</v>
      </c>
      <c r="F3599" s="3">
        <f t="shared" si="337"/>
        <v>69.800000000000011</v>
      </c>
      <c r="G3599" s="3">
        <f t="shared" si="333"/>
        <v>91.4</v>
      </c>
      <c r="H3599" s="3">
        <f t="shared" si="334"/>
        <v>78.080000000000013</v>
      </c>
      <c r="I3599" s="3">
        <f t="shared" si="335"/>
        <v>93.92</v>
      </c>
      <c r="J3599" s="3">
        <f t="shared" si="336"/>
        <v>80.960000000000008</v>
      </c>
      <c r="K3599" s="191">
        <v>21</v>
      </c>
      <c r="L3599" s="3">
        <v>33</v>
      </c>
      <c r="M3599" s="191">
        <v>25.6</v>
      </c>
      <c r="N3599" s="191">
        <v>34.4</v>
      </c>
      <c r="O3599" s="191">
        <v>27.2</v>
      </c>
    </row>
    <row r="3600" spans="2:15" ht="17.25" x14ac:dyDescent="0.35">
      <c r="B3600" s="172">
        <f t="shared" si="338"/>
        <v>3592</v>
      </c>
      <c r="C3600" s="173">
        <v>5</v>
      </c>
      <c r="D3600" s="173">
        <v>30</v>
      </c>
      <c r="E3600" s="174">
        <v>16</v>
      </c>
      <c r="F3600" s="3">
        <f t="shared" si="337"/>
        <v>69.98</v>
      </c>
      <c r="G3600" s="3">
        <f t="shared" si="333"/>
        <v>93.2</v>
      </c>
      <c r="H3600" s="3">
        <f t="shared" si="334"/>
        <v>78.98</v>
      </c>
      <c r="I3600" s="3">
        <f t="shared" si="335"/>
        <v>95</v>
      </c>
      <c r="J3600" s="3">
        <f t="shared" si="336"/>
        <v>80.960000000000008</v>
      </c>
      <c r="K3600" s="191">
        <v>21.1</v>
      </c>
      <c r="L3600" s="3">
        <v>34</v>
      </c>
      <c r="M3600" s="191">
        <v>26.1</v>
      </c>
      <c r="N3600" s="191">
        <v>35</v>
      </c>
      <c r="O3600" s="191">
        <v>27.2</v>
      </c>
    </row>
    <row r="3601" spans="2:15" ht="17.25" x14ac:dyDescent="0.35">
      <c r="B3601" s="172">
        <f t="shared" si="338"/>
        <v>3593</v>
      </c>
      <c r="C3601" s="173">
        <v>5</v>
      </c>
      <c r="D3601" s="173">
        <v>30</v>
      </c>
      <c r="E3601" s="174">
        <v>17</v>
      </c>
      <c r="F3601" s="3">
        <f t="shared" si="337"/>
        <v>69.800000000000011</v>
      </c>
      <c r="G3601" s="3">
        <f t="shared" si="333"/>
        <v>93.2</v>
      </c>
      <c r="H3601" s="3">
        <f t="shared" si="334"/>
        <v>78.080000000000013</v>
      </c>
      <c r="I3601" s="3">
        <f t="shared" si="335"/>
        <v>93.02</v>
      </c>
      <c r="J3601" s="3">
        <f t="shared" si="336"/>
        <v>80.06</v>
      </c>
      <c r="K3601" s="191">
        <v>21</v>
      </c>
      <c r="L3601" s="3">
        <v>34</v>
      </c>
      <c r="M3601" s="191">
        <v>25.6</v>
      </c>
      <c r="N3601" s="191">
        <v>33.9</v>
      </c>
      <c r="O3601" s="191">
        <v>26.7</v>
      </c>
    </row>
    <row r="3602" spans="2:15" ht="17.25" x14ac:dyDescent="0.35">
      <c r="B3602" s="172">
        <f t="shared" si="338"/>
        <v>3594</v>
      </c>
      <c r="C3602" s="173">
        <v>5</v>
      </c>
      <c r="D3602" s="173">
        <v>30</v>
      </c>
      <c r="E3602" s="174">
        <v>18</v>
      </c>
      <c r="F3602" s="3">
        <f t="shared" si="337"/>
        <v>66.2</v>
      </c>
      <c r="G3602" s="3">
        <f t="shared" si="333"/>
        <v>93.2</v>
      </c>
      <c r="H3602" s="3">
        <f t="shared" si="334"/>
        <v>77</v>
      </c>
      <c r="I3602" s="3">
        <f t="shared" si="335"/>
        <v>91.94</v>
      </c>
      <c r="J3602" s="3">
        <f t="shared" si="336"/>
        <v>78.080000000000013</v>
      </c>
      <c r="K3602" s="191">
        <v>19</v>
      </c>
      <c r="L3602" s="3">
        <v>34</v>
      </c>
      <c r="M3602" s="191">
        <v>25</v>
      </c>
      <c r="N3602" s="191">
        <v>33.299999999999997</v>
      </c>
      <c r="O3602" s="191">
        <v>25.6</v>
      </c>
    </row>
    <row r="3603" spans="2:15" ht="17.25" x14ac:dyDescent="0.35">
      <c r="B3603" s="172">
        <f t="shared" si="338"/>
        <v>3595</v>
      </c>
      <c r="C3603" s="173">
        <v>5</v>
      </c>
      <c r="D3603" s="173">
        <v>30</v>
      </c>
      <c r="E3603" s="174">
        <v>19</v>
      </c>
      <c r="F3603" s="3">
        <f t="shared" si="337"/>
        <v>64.400000000000006</v>
      </c>
      <c r="G3603" s="3">
        <f t="shared" si="333"/>
        <v>89.6</v>
      </c>
      <c r="H3603" s="3">
        <f t="shared" si="334"/>
        <v>75.02</v>
      </c>
      <c r="I3603" s="3">
        <f t="shared" si="335"/>
        <v>84.92</v>
      </c>
      <c r="J3603" s="3">
        <f t="shared" si="336"/>
        <v>78.080000000000013</v>
      </c>
      <c r="K3603" s="191">
        <v>18</v>
      </c>
      <c r="L3603" s="3">
        <v>32</v>
      </c>
      <c r="M3603" s="191">
        <v>23.9</v>
      </c>
      <c r="N3603" s="191">
        <v>29.4</v>
      </c>
      <c r="O3603" s="191">
        <v>25.6</v>
      </c>
    </row>
    <row r="3604" spans="2:15" ht="17.25" x14ac:dyDescent="0.35">
      <c r="B3604" s="172">
        <f t="shared" si="338"/>
        <v>3596</v>
      </c>
      <c r="C3604" s="173">
        <v>5</v>
      </c>
      <c r="D3604" s="173">
        <v>30</v>
      </c>
      <c r="E3604" s="174">
        <v>20</v>
      </c>
      <c r="F3604" s="3">
        <f t="shared" si="337"/>
        <v>62.6</v>
      </c>
      <c r="G3604" s="3">
        <f t="shared" si="333"/>
        <v>80.599999999999994</v>
      </c>
      <c r="H3604" s="3">
        <f t="shared" si="334"/>
        <v>71.960000000000008</v>
      </c>
      <c r="I3604" s="3">
        <f t="shared" si="335"/>
        <v>82.94</v>
      </c>
      <c r="J3604" s="3">
        <f t="shared" si="336"/>
        <v>75.92</v>
      </c>
      <c r="K3604" s="191">
        <v>17</v>
      </c>
      <c r="L3604" s="3">
        <v>27</v>
      </c>
      <c r="M3604" s="191">
        <v>22.2</v>
      </c>
      <c r="N3604" s="191">
        <v>28.3</v>
      </c>
      <c r="O3604" s="191">
        <v>24.4</v>
      </c>
    </row>
    <row r="3605" spans="2:15" ht="17.25" x14ac:dyDescent="0.35">
      <c r="B3605" s="172">
        <f t="shared" si="338"/>
        <v>3597</v>
      </c>
      <c r="C3605" s="173">
        <v>5</v>
      </c>
      <c r="D3605" s="173">
        <v>30</v>
      </c>
      <c r="E3605" s="174">
        <v>21</v>
      </c>
      <c r="F3605" s="3">
        <f t="shared" si="337"/>
        <v>57.2</v>
      </c>
      <c r="G3605" s="3">
        <f t="shared" si="333"/>
        <v>71.599999999999994</v>
      </c>
      <c r="H3605" s="3">
        <f t="shared" si="334"/>
        <v>69.98</v>
      </c>
      <c r="I3605" s="3">
        <f t="shared" si="335"/>
        <v>80.06</v>
      </c>
      <c r="J3605" s="3">
        <f t="shared" si="336"/>
        <v>73.039999999999992</v>
      </c>
      <c r="K3605" s="191">
        <v>14</v>
      </c>
      <c r="L3605" s="3">
        <v>22</v>
      </c>
      <c r="M3605" s="191">
        <v>21.1</v>
      </c>
      <c r="N3605" s="191">
        <v>26.7</v>
      </c>
      <c r="O3605" s="191">
        <v>22.8</v>
      </c>
    </row>
    <row r="3606" spans="2:15" ht="17.25" x14ac:dyDescent="0.35">
      <c r="B3606" s="172">
        <f t="shared" si="338"/>
        <v>3598</v>
      </c>
      <c r="C3606" s="173">
        <v>5</v>
      </c>
      <c r="D3606" s="173">
        <v>30</v>
      </c>
      <c r="E3606" s="174">
        <v>22</v>
      </c>
      <c r="F3606" s="3">
        <f t="shared" si="337"/>
        <v>57.2</v>
      </c>
      <c r="G3606" s="3">
        <f t="shared" si="333"/>
        <v>69.800000000000011</v>
      </c>
      <c r="H3606" s="3">
        <f t="shared" si="334"/>
        <v>68</v>
      </c>
      <c r="I3606" s="3">
        <f t="shared" si="335"/>
        <v>78.98</v>
      </c>
      <c r="J3606" s="3">
        <f t="shared" si="336"/>
        <v>71.960000000000008</v>
      </c>
      <c r="K3606" s="191">
        <v>14</v>
      </c>
      <c r="L3606" s="3">
        <v>21</v>
      </c>
      <c r="M3606" s="191">
        <v>20</v>
      </c>
      <c r="N3606" s="191">
        <v>26.1</v>
      </c>
      <c r="O3606" s="191">
        <v>22.2</v>
      </c>
    </row>
    <row r="3607" spans="2:15" ht="17.25" x14ac:dyDescent="0.35">
      <c r="B3607" s="172">
        <f t="shared" si="338"/>
        <v>3599</v>
      </c>
      <c r="C3607" s="173">
        <v>5</v>
      </c>
      <c r="D3607" s="173">
        <v>30</v>
      </c>
      <c r="E3607" s="174">
        <v>23</v>
      </c>
      <c r="F3607" s="3">
        <f t="shared" si="337"/>
        <v>55.400000000000006</v>
      </c>
      <c r="G3607" s="3">
        <f t="shared" si="333"/>
        <v>66.2</v>
      </c>
      <c r="H3607" s="3">
        <f t="shared" si="334"/>
        <v>66.92</v>
      </c>
      <c r="I3607" s="3">
        <f t="shared" si="335"/>
        <v>78.080000000000013</v>
      </c>
      <c r="J3607" s="3">
        <f t="shared" si="336"/>
        <v>71.06</v>
      </c>
      <c r="K3607" s="191">
        <v>13</v>
      </c>
      <c r="L3607" s="3">
        <v>19</v>
      </c>
      <c r="M3607" s="191">
        <v>19.399999999999999</v>
      </c>
      <c r="N3607" s="191">
        <v>25.6</v>
      </c>
      <c r="O3607" s="191">
        <v>21.7</v>
      </c>
    </row>
    <row r="3608" spans="2:15" ht="17.25" x14ac:dyDescent="0.35">
      <c r="B3608" s="172">
        <f t="shared" si="338"/>
        <v>3600</v>
      </c>
      <c r="C3608" s="173">
        <v>5</v>
      </c>
      <c r="D3608" s="173">
        <v>30</v>
      </c>
      <c r="E3608" s="174">
        <v>24</v>
      </c>
      <c r="F3608" s="3">
        <f t="shared" si="337"/>
        <v>55.76</v>
      </c>
      <c r="G3608" s="3">
        <f t="shared" si="333"/>
        <v>66.2</v>
      </c>
      <c r="H3608" s="3">
        <f t="shared" si="334"/>
        <v>64.039999999999992</v>
      </c>
      <c r="I3608" s="3">
        <f t="shared" si="335"/>
        <v>75.02</v>
      </c>
      <c r="J3608" s="3">
        <f t="shared" si="336"/>
        <v>66.92</v>
      </c>
      <c r="K3608" s="191">
        <v>13.2</v>
      </c>
      <c r="L3608" s="3">
        <v>19</v>
      </c>
      <c r="M3608" s="191">
        <v>17.8</v>
      </c>
      <c r="N3608" s="191">
        <v>23.9</v>
      </c>
      <c r="O3608" s="191">
        <v>19.399999999999999</v>
      </c>
    </row>
    <row r="3609" spans="2:15" ht="17.25" x14ac:dyDescent="0.35">
      <c r="B3609" s="172">
        <f t="shared" si="338"/>
        <v>3601</v>
      </c>
      <c r="C3609" s="173">
        <v>5</v>
      </c>
      <c r="D3609" s="173">
        <v>31</v>
      </c>
      <c r="E3609" s="174">
        <v>1</v>
      </c>
      <c r="F3609" s="3">
        <f t="shared" si="337"/>
        <v>55.400000000000006</v>
      </c>
      <c r="G3609" s="3">
        <f t="shared" ref="G3609:G3672" si="339">(9/5)*L3609+32</f>
        <v>64.400000000000006</v>
      </c>
      <c r="H3609" s="3">
        <f t="shared" ref="H3609:H3672" si="340">(9/5)*M3609+32</f>
        <v>60.980000000000004</v>
      </c>
      <c r="I3609" s="3">
        <f t="shared" ref="I3609:I3672" si="341">(9/5)*N3609+32</f>
        <v>75.02</v>
      </c>
      <c r="J3609" s="3">
        <f t="shared" ref="J3609:J3672" si="342">(9/5)*O3609+32</f>
        <v>64.94</v>
      </c>
      <c r="K3609" s="191">
        <v>13</v>
      </c>
      <c r="L3609" s="3">
        <v>18</v>
      </c>
      <c r="M3609" s="191">
        <v>16.100000000000001</v>
      </c>
      <c r="N3609" s="191">
        <v>23.9</v>
      </c>
      <c r="O3609" s="191">
        <v>18.3</v>
      </c>
    </row>
    <row r="3610" spans="2:15" ht="17.25" x14ac:dyDescent="0.35">
      <c r="B3610" s="172">
        <f t="shared" si="338"/>
        <v>3602</v>
      </c>
      <c r="C3610" s="173">
        <v>5</v>
      </c>
      <c r="D3610" s="173">
        <v>31</v>
      </c>
      <c r="E3610" s="174">
        <v>2</v>
      </c>
      <c r="F3610" s="3">
        <f t="shared" si="337"/>
        <v>53.6</v>
      </c>
      <c r="G3610" s="3">
        <f t="shared" si="339"/>
        <v>59</v>
      </c>
      <c r="H3610" s="3">
        <f t="shared" si="340"/>
        <v>60.08</v>
      </c>
      <c r="I3610" s="3">
        <f t="shared" si="341"/>
        <v>71.06</v>
      </c>
      <c r="J3610" s="3">
        <f t="shared" si="342"/>
        <v>57.92</v>
      </c>
      <c r="K3610" s="191">
        <v>12</v>
      </c>
      <c r="L3610" s="3">
        <v>15</v>
      </c>
      <c r="M3610" s="191">
        <v>15.6</v>
      </c>
      <c r="N3610" s="191">
        <v>21.7</v>
      </c>
      <c r="O3610" s="191">
        <v>14.4</v>
      </c>
    </row>
    <row r="3611" spans="2:15" ht="17.25" x14ac:dyDescent="0.35">
      <c r="B3611" s="172">
        <f t="shared" si="338"/>
        <v>3603</v>
      </c>
      <c r="C3611" s="173">
        <v>5</v>
      </c>
      <c r="D3611" s="173">
        <v>31</v>
      </c>
      <c r="E3611" s="174">
        <v>3</v>
      </c>
      <c r="F3611" s="3">
        <f t="shared" si="337"/>
        <v>52.7</v>
      </c>
      <c r="G3611" s="3">
        <f t="shared" si="339"/>
        <v>57.2</v>
      </c>
      <c r="H3611" s="3">
        <f t="shared" si="340"/>
        <v>59</v>
      </c>
      <c r="I3611" s="3">
        <f t="shared" si="341"/>
        <v>71.06</v>
      </c>
      <c r="J3611" s="3">
        <f t="shared" si="342"/>
        <v>59</v>
      </c>
      <c r="K3611" s="191">
        <v>11.5</v>
      </c>
      <c r="L3611" s="3">
        <v>14</v>
      </c>
      <c r="M3611" s="191">
        <v>15</v>
      </c>
      <c r="N3611" s="191">
        <v>21.7</v>
      </c>
      <c r="O3611" s="191">
        <v>15</v>
      </c>
    </row>
    <row r="3612" spans="2:15" ht="17.25" x14ac:dyDescent="0.35">
      <c r="B3612" s="172">
        <f t="shared" si="338"/>
        <v>3604</v>
      </c>
      <c r="C3612" s="173">
        <v>5</v>
      </c>
      <c r="D3612" s="173">
        <v>31</v>
      </c>
      <c r="E3612" s="174">
        <v>4</v>
      </c>
      <c r="F3612" s="3">
        <f t="shared" si="337"/>
        <v>51.8</v>
      </c>
      <c r="G3612" s="3">
        <f t="shared" si="339"/>
        <v>55.400000000000006</v>
      </c>
      <c r="H3612" s="3">
        <f t="shared" si="340"/>
        <v>59</v>
      </c>
      <c r="I3612" s="3">
        <f t="shared" si="341"/>
        <v>69.080000000000013</v>
      </c>
      <c r="J3612" s="3">
        <f t="shared" si="342"/>
        <v>57.019999999999996</v>
      </c>
      <c r="K3612" s="191">
        <v>11</v>
      </c>
      <c r="L3612" s="3">
        <v>13</v>
      </c>
      <c r="M3612" s="191">
        <v>15</v>
      </c>
      <c r="N3612" s="191">
        <v>20.6</v>
      </c>
      <c r="O3612" s="191">
        <v>13.9</v>
      </c>
    </row>
    <row r="3613" spans="2:15" ht="17.25" x14ac:dyDescent="0.35">
      <c r="B3613" s="172">
        <f t="shared" si="338"/>
        <v>3605</v>
      </c>
      <c r="C3613" s="173">
        <v>5</v>
      </c>
      <c r="D3613" s="173">
        <v>31</v>
      </c>
      <c r="E3613" s="174">
        <v>5</v>
      </c>
      <c r="F3613" s="3">
        <f t="shared" si="337"/>
        <v>53.6</v>
      </c>
      <c r="G3613" s="3">
        <f t="shared" si="339"/>
        <v>55.400000000000006</v>
      </c>
      <c r="H3613" s="3">
        <f t="shared" si="340"/>
        <v>57.92</v>
      </c>
      <c r="I3613" s="3">
        <f t="shared" si="341"/>
        <v>68</v>
      </c>
      <c r="J3613" s="3">
        <f t="shared" si="342"/>
        <v>59</v>
      </c>
      <c r="K3613" s="191">
        <v>12</v>
      </c>
      <c r="L3613" s="3">
        <v>13</v>
      </c>
      <c r="M3613" s="191">
        <v>14.4</v>
      </c>
      <c r="N3613" s="191">
        <v>20</v>
      </c>
      <c r="O3613" s="191">
        <v>15</v>
      </c>
    </row>
    <row r="3614" spans="2:15" ht="17.25" x14ac:dyDescent="0.35">
      <c r="B3614" s="172">
        <f t="shared" si="338"/>
        <v>3606</v>
      </c>
      <c r="C3614" s="173">
        <v>5</v>
      </c>
      <c r="D3614" s="173">
        <v>31</v>
      </c>
      <c r="E3614" s="174">
        <v>6</v>
      </c>
      <c r="F3614" s="3">
        <f t="shared" si="337"/>
        <v>55.400000000000006</v>
      </c>
      <c r="G3614" s="3">
        <f t="shared" si="339"/>
        <v>62.6</v>
      </c>
      <c r="H3614" s="3">
        <f t="shared" si="340"/>
        <v>62.96</v>
      </c>
      <c r="I3614" s="3">
        <f t="shared" si="341"/>
        <v>66.02</v>
      </c>
      <c r="J3614" s="3">
        <f t="shared" si="342"/>
        <v>62.06</v>
      </c>
      <c r="K3614" s="191">
        <v>13</v>
      </c>
      <c r="L3614" s="3">
        <v>17</v>
      </c>
      <c r="M3614" s="191">
        <v>17.2</v>
      </c>
      <c r="N3614" s="191">
        <v>18.899999999999999</v>
      </c>
      <c r="O3614" s="191">
        <v>16.7</v>
      </c>
    </row>
    <row r="3615" spans="2:15" ht="17.25" x14ac:dyDescent="0.35">
      <c r="B3615" s="172">
        <f t="shared" si="338"/>
        <v>3607</v>
      </c>
      <c r="C3615" s="173">
        <v>5</v>
      </c>
      <c r="D3615" s="173">
        <v>31</v>
      </c>
      <c r="E3615" s="174">
        <v>7</v>
      </c>
      <c r="F3615" s="3">
        <f t="shared" si="337"/>
        <v>60.8</v>
      </c>
      <c r="G3615" s="3">
        <f t="shared" si="339"/>
        <v>69.800000000000011</v>
      </c>
      <c r="H3615" s="3">
        <f t="shared" si="340"/>
        <v>68</v>
      </c>
      <c r="I3615" s="3">
        <f t="shared" si="341"/>
        <v>71.960000000000008</v>
      </c>
      <c r="J3615" s="3">
        <f t="shared" si="342"/>
        <v>64.039999999999992</v>
      </c>
      <c r="K3615" s="191">
        <v>16</v>
      </c>
      <c r="L3615" s="3">
        <v>21</v>
      </c>
      <c r="M3615" s="191">
        <v>20</v>
      </c>
      <c r="N3615" s="191">
        <v>22.2</v>
      </c>
      <c r="O3615" s="191">
        <v>17.8</v>
      </c>
    </row>
    <row r="3616" spans="2:15" ht="17.25" x14ac:dyDescent="0.35">
      <c r="B3616" s="172">
        <f t="shared" si="338"/>
        <v>3608</v>
      </c>
      <c r="C3616" s="173">
        <v>5</v>
      </c>
      <c r="D3616" s="173">
        <v>31</v>
      </c>
      <c r="E3616" s="174">
        <v>8</v>
      </c>
      <c r="F3616" s="3">
        <f t="shared" si="337"/>
        <v>68</v>
      </c>
      <c r="G3616" s="3">
        <f t="shared" si="339"/>
        <v>77</v>
      </c>
      <c r="H3616" s="3">
        <f t="shared" si="340"/>
        <v>71.06</v>
      </c>
      <c r="I3616" s="3">
        <f t="shared" si="341"/>
        <v>77</v>
      </c>
      <c r="J3616" s="3">
        <f t="shared" si="342"/>
        <v>64.94</v>
      </c>
      <c r="K3616" s="191">
        <v>20</v>
      </c>
      <c r="L3616" s="3">
        <v>25</v>
      </c>
      <c r="M3616" s="191">
        <v>21.7</v>
      </c>
      <c r="N3616" s="191">
        <v>25</v>
      </c>
      <c r="O3616" s="191">
        <v>18.3</v>
      </c>
    </row>
    <row r="3617" spans="2:15" ht="17.25" x14ac:dyDescent="0.35">
      <c r="B3617" s="172">
        <f t="shared" si="338"/>
        <v>3609</v>
      </c>
      <c r="C3617" s="173">
        <v>5</v>
      </c>
      <c r="D3617" s="173">
        <v>31</v>
      </c>
      <c r="E3617" s="174">
        <v>9</v>
      </c>
      <c r="F3617" s="3">
        <f t="shared" si="337"/>
        <v>73.400000000000006</v>
      </c>
      <c r="G3617" s="3">
        <f t="shared" si="339"/>
        <v>80.599999999999994</v>
      </c>
      <c r="H3617" s="3">
        <f t="shared" si="340"/>
        <v>73.94</v>
      </c>
      <c r="I3617" s="3">
        <f t="shared" si="341"/>
        <v>82.94</v>
      </c>
      <c r="J3617" s="3">
        <f t="shared" si="342"/>
        <v>71.06</v>
      </c>
      <c r="K3617" s="191">
        <v>23</v>
      </c>
      <c r="L3617" s="3">
        <v>27</v>
      </c>
      <c r="M3617" s="191">
        <v>23.3</v>
      </c>
      <c r="N3617" s="191">
        <v>28.3</v>
      </c>
      <c r="O3617" s="191">
        <v>21.7</v>
      </c>
    </row>
    <row r="3618" spans="2:15" ht="17.25" x14ac:dyDescent="0.35">
      <c r="B3618" s="172">
        <f t="shared" si="338"/>
        <v>3610</v>
      </c>
      <c r="C3618" s="173">
        <v>5</v>
      </c>
      <c r="D3618" s="173">
        <v>31</v>
      </c>
      <c r="E3618" s="174">
        <v>10</v>
      </c>
      <c r="F3618" s="3">
        <f t="shared" si="337"/>
        <v>77</v>
      </c>
      <c r="G3618" s="3">
        <f t="shared" si="339"/>
        <v>84.2</v>
      </c>
      <c r="H3618" s="3">
        <f t="shared" si="340"/>
        <v>75.92</v>
      </c>
      <c r="I3618" s="3">
        <f t="shared" si="341"/>
        <v>87.080000000000013</v>
      </c>
      <c r="J3618" s="3">
        <f t="shared" si="342"/>
        <v>73.039999999999992</v>
      </c>
      <c r="K3618" s="191">
        <v>25</v>
      </c>
      <c r="L3618" s="3">
        <v>29</v>
      </c>
      <c r="M3618" s="191">
        <v>24.4</v>
      </c>
      <c r="N3618" s="191">
        <v>30.6</v>
      </c>
      <c r="O3618" s="191">
        <v>22.8</v>
      </c>
    </row>
    <row r="3619" spans="2:15" ht="17.25" x14ac:dyDescent="0.35">
      <c r="B3619" s="172">
        <f t="shared" si="338"/>
        <v>3611</v>
      </c>
      <c r="C3619" s="173">
        <v>5</v>
      </c>
      <c r="D3619" s="173">
        <v>31</v>
      </c>
      <c r="E3619" s="174">
        <v>11</v>
      </c>
      <c r="F3619" s="3">
        <f t="shared" si="337"/>
        <v>78.800000000000011</v>
      </c>
      <c r="G3619" s="3">
        <f t="shared" si="339"/>
        <v>89.6</v>
      </c>
      <c r="H3619" s="3">
        <f t="shared" si="340"/>
        <v>78.98</v>
      </c>
      <c r="I3619" s="3">
        <f t="shared" si="341"/>
        <v>89.06</v>
      </c>
      <c r="J3619" s="3">
        <f t="shared" si="342"/>
        <v>75.92</v>
      </c>
      <c r="K3619" s="191">
        <v>26</v>
      </c>
      <c r="L3619" s="3">
        <v>32</v>
      </c>
      <c r="M3619" s="191">
        <v>26.1</v>
      </c>
      <c r="N3619" s="191">
        <v>31.7</v>
      </c>
      <c r="O3619" s="191">
        <v>24.4</v>
      </c>
    </row>
    <row r="3620" spans="2:15" ht="17.25" x14ac:dyDescent="0.35">
      <c r="B3620" s="172">
        <f t="shared" si="338"/>
        <v>3612</v>
      </c>
      <c r="C3620" s="173">
        <v>5</v>
      </c>
      <c r="D3620" s="173">
        <v>31</v>
      </c>
      <c r="E3620" s="174">
        <v>12</v>
      </c>
      <c r="F3620" s="3">
        <f t="shared" si="337"/>
        <v>80.599999999999994</v>
      </c>
      <c r="G3620" s="3">
        <f t="shared" si="339"/>
        <v>91.4</v>
      </c>
      <c r="H3620" s="3">
        <f t="shared" si="340"/>
        <v>80.06</v>
      </c>
      <c r="I3620" s="3">
        <f t="shared" si="341"/>
        <v>91.039999999999992</v>
      </c>
      <c r="J3620" s="3">
        <f t="shared" si="342"/>
        <v>75.92</v>
      </c>
      <c r="K3620" s="191">
        <v>27</v>
      </c>
      <c r="L3620" s="3">
        <v>33</v>
      </c>
      <c r="M3620" s="191">
        <v>26.7</v>
      </c>
      <c r="N3620" s="191">
        <v>32.799999999999997</v>
      </c>
      <c r="O3620" s="191">
        <v>24.4</v>
      </c>
    </row>
    <row r="3621" spans="2:15" ht="17.25" x14ac:dyDescent="0.35">
      <c r="B3621" s="172">
        <f t="shared" si="338"/>
        <v>3613</v>
      </c>
      <c r="C3621" s="173">
        <v>5</v>
      </c>
      <c r="D3621" s="173">
        <v>31</v>
      </c>
      <c r="E3621" s="174">
        <v>13</v>
      </c>
      <c r="F3621" s="3">
        <f t="shared" si="337"/>
        <v>78.800000000000011</v>
      </c>
      <c r="G3621" s="3">
        <f t="shared" si="339"/>
        <v>93.2</v>
      </c>
      <c r="H3621" s="3">
        <f t="shared" si="340"/>
        <v>82.039999999999992</v>
      </c>
      <c r="I3621" s="3">
        <f t="shared" si="341"/>
        <v>93.02</v>
      </c>
      <c r="J3621" s="3">
        <f t="shared" si="342"/>
        <v>78.080000000000013</v>
      </c>
      <c r="K3621" s="191">
        <v>26</v>
      </c>
      <c r="L3621" s="3">
        <v>34</v>
      </c>
      <c r="M3621" s="191">
        <v>27.8</v>
      </c>
      <c r="N3621" s="191">
        <v>33.9</v>
      </c>
      <c r="O3621" s="191">
        <v>25.6</v>
      </c>
    </row>
    <row r="3622" spans="2:15" ht="17.25" x14ac:dyDescent="0.35">
      <c r="B3622" s="172">
        <f t="shared" si="338"/>
        <v>3614</v>
      </c>
      <c r="C3622" s="173">
        <v>5</v>
      </c>
      <c r="D3622" s="173">
        <v>31</v>
      </c>
      <c r="E3622" s="174">
        <v>14</v>
      </c>
      <c r="F3622" s="3">
        <f t="shared" si="337"/>
        <v>82.4</v>
      </c>
      <c r="G3622" s="3">
        <f t="shared" si="339"/>
        <v>93.2</v>
      </c>
      <c r="H3622" s="3">
        <f t="shared" si="340"/>
        <v>82.94</v>
      </c>
      <c r="I3622" s="3">
        <f t="shared" si="341"/>
        <v>95</v>
      </c>
      <c r="J3622" s="3">
        <f t="shared" si="342"/>
        <v>82.94</v>
      </c>
      <c r="K3622" s="191">
        <v>28</v>
      </c>
      <c r="L3622" s="3">
        <v>34</v>
      </c>
      <c r="M3622" s="191">
        <v>28.3</v>
      </c>
      <c r="N3622" s="191">
        <v>35</v>
      </c>
      <c r="O3622" s="191">
        <v>28.3</v>
      </c>
    </row>
    <row r="3623" spans="2:15" ht="17.25" x14ac:dyDescent="0.35">
      <c r="B3623" s="172">
        <f t="shared" si="338"/>
        <v>3615</v>
      </c>
      <c r="C3623" s="173">
        <v>5</v>
      </c>
      <c r="D3623" s="173">
        <v>31</v>
      </c>
      <c r="E3623" s="174">
        <v>15</v>
      </c>
      <c r="F3623" s="3">
        <f t="shared" si="337"/>
        <v>82.4</v>
      </c>
      <c r="G3623" s="3">
        <f t="shared" si="339"/>
        <v>93.2</v>
      </c>
      <c r="H3623" s="3">
        <f t="shared" si="340"/>
        <v>84.02</v>
      </c>
      <c r="I3623" s="3">
        <f t="shared" si="341"/>
        <v>78.98</v>
      </c>
      <c r="J3623" s="3">
        <f t="shared" si="342"/>
        <v>80.960000000000008</v>
      </c>
      <c r="K3623" s="191">
        <v>28</v>
      </c>
      <c r="L3623" s="3">
        <v>34</v>
      </c>
      <c r="M3623" s="191">
        <v>28.9</v>
      </c>
      <c r="N3623" s="191">
        <v>26.1</v>
      </c>
      <c r="O3623" s="191">
        <v>27.2</v>
      </c>
    </row>
    <row r="3624" spans="2:15" ht="17.25" x14ac:dyDescent="0.35">
      <c r="B3624" s="172">
        <f t="shared" si="338"/>
        <v>3616</v>
      </c>
      <c r="C3624" s="173">
        <v>5</v>
      </c>
      <c r="D3624" s="173">
        <v>31</v>
      </c>
      <c r="E3624" s="174">
        <v>16</v>
      </c>
      <c r="F3624" s="3">
        <f t="shared" si="337"/>
        <v>82.4</v>
      </c>
      <c r="G3624" s="3">
        <f t="shared" si="339"/>
        <v>91.4</v>
      </c>
      <c r="H3624" s="3">
        <f t="shared" si="340"/>
        <v>82.94</v>
      </c>
      <c r="I3624" s="3">
        <f t="shared" si="341"/>
        <v>69.98</v>
      </c>
      <c r="J3624" s="3">
        <f t="shared" si="342"/>
        <v>82.94</v>
      </c>
      <c r="K3624" s="191">
        <v>28</v>
      </c>
      <c r="L3624" s="3">
        <v>33</v>
      </c>
      <c r="M3624" s="191">
        <v>28.3</v>
      </c>
      <c r="N3624" s="191">
        <v>21.1</v>
      </c>
      <c r="O3624" s="191">
        <v>28.3</v>
      </c>
    </row>
    <row r="3625" spans="2:15" ht="17.25" x14ac:dyDescent="0.35">
      <c r="B3625" s="172">
        <f t="shared" si="338"/>
        <v>3617</v>
      </c>
      <c r="C3625" s="173">
        <v>5</v>
      </c>
      <c r="D3625" s="173">
        <v>31</v>
      </c>
      <c r="E3625" s="174">
        <v>17</v>
      </c>
      <c r="F3625" s="3">
        <f t="shared" si="337"/>
        <v>80.599999999999994</v>
      </c>
      <c r="G3625" s="3">
        <f t="shared" si="339"/>
        <v>87.800000000000011</v>
      </c>
      <c r="H3625" s="3">
        <f t="shared" si="340"/>
        <v>84.02</v>
      </c>
      <c r="I3625" s="3">
        <f t="shared" si="341"/>
        <v>64.94</v>
      </c>
      <c r="J3625" s="3">
        <f t="shared" si="342"/>
        <v>82.039999999999992</v>
      </c>
      <c r="K3625" s="191">
        <v>27</v>
      </c>
      <c r="L3625" s="3">
        <v>31</v>
      </c>
      <c r="M3625" s="191">
        <v>28.9</v>
      </c>
      <c r="N3625" s="191">
        <v>18.3</v>
      </c>
      <c r="O3625" s="191">
        <v>27.8</v>
      </c>
    </row>
    <row r="3626" spans="2:15" ht="17.25" x14ac:dyDescent="0.35">
      <c r="B3626" s="172">
        <f t="shared" si="338"/>
        <v>3618</v>
      </c>
      <c r="C3626" s="173">
        <v>5</v>
      </c>
      <c r="D3626" s="173">
        <v>31</v>
      </c>
      <c r="E3626" s="174">
        <v>18</v>
      </c>
      <c r="F3626" s="3">
        <f t="shared" si="337"/>
        <v>78.800000000000011</v>
      </c>
      <c r="G3626" s="3">
        <f t="shared" si="339"/>
        <v>87.800000000000011</v>
      </c>
      <c r="H3626" s="3">
        <f t="shared" si="340"/>
        <v>82.039999999999992</v>
      </c>
      <c r="I3626" s="3">
        <f t="shared" si="341"/>
        <v>71.06</v>
      </c>
      <c r="J3626" s="3">
        <f t="shared" si="342"/>
        <v>80.960000000000008</v>
      </c>
      <c r="K3626" s="191">
        <v>26</v>
      </c>
      <c r="L3626" s="3">
        <v>31</v>
      </c>
      <c r="M3626" s="191">
        <v>27.8</v>
      </c>
      <c r="N3626" s="191">
        <v>21.7</v>
      </c>
      <c r="O3626" s="191">
        <v>27.2</v>
      </c>
    </row>
    <row r="3627" spans="2:15" ht="17.25" x14ac:dyDescent="0.35">
      <c r="B3627" s="172">
        <f t="shared" si="338"/>
        <v>3619</v>
      </c>
      <c r="C3627" s="173">
        <v>5</v>
      </c>
      <c r="D3627" s="173">
        <v>31</v>
      </c>
      <c r="E3627" s="174">
        <v>19</v>
      </c>
      <c r="F3627" s="3">
        <f t="shared" si="337"/>
        <v>73.400000000000006</v>
      </c>
      <c r="G3627" s="3">
        <f t="shared" si="339"/>
        <v>82.4</v>
      </c>
      <c r="H3627" s="3">
        <f t="shared" si="340"/>
        <v>80.960000000000008</v>
      </c>
      <c r="I3627" s="3">
        <f t="shared" si="341"/>
        <v>69.98</v>
      </c>
      <c r="J3627" s="3">
        <f t="shared" si="342"/>
        <v>78.98</v>
      </c>
      <c r="K3627" s="191">
        <v>23</v>
      </c>
      <c r="L3627" s="3">
        <v>28</v>
      </c>
      <c r="M3627" s="191">
        <v>27.2</v>
      </c>
      <c r="N3627" s="191">
        <v>21.1</v>
      </c>
      <c r="O3627" s="191">
        <v>26.1</v>
      </c>
    </row>
    <row r="3628" spans="2:15" ht="17.25" x14ac:dyDescent="0.35">
      <c r="B3628" s="172">
        <f t="shared" si="338"/>
        <v>3620</v>
      </c>
      <c r="C3628" s="173">
        <v>5</v>
      </c>
      <c r="D3628" s="173">
        <v>31</v>
      </c>
      <c r="E3628" s="174">
        <v>20</v>
      </c>
      <c r="F3628" s="3">
        <f t="shared" si="337"/>
        <v>66.2</v>
      </c>
      <c r="G3628" s="3">
        <f t="shared" si="339"/>
        <v>75.2</v>
      </c>
      <c r="H3628" s="3">
        <f t="shared" si="340"/>
        <v>77</v>
      </c>
      <c r="I3628" s="3">
        <f t="shared" si="341"/>
        <v>66.02</v>
      </c>
      <c r="J3628" s="3">
        <f t="shared" si="342"/>
        <v>75.02</v>
      </c>
      <c r="K3628" s="191">
        <v>19</v>
      </c>
      <c r="L3628" s="3">
        <v>24</v>
      </c>
      <c r="M3628" s="191">
        <v>25</v>
      </c>
      <c r="N3628" s="191">
        <v>18.899999999999999</v>
      </c>
      <c r="O3628" s="191">
        <v>23.9</v>
      </c>
    </row>
    <row r="3629" spans="2:15" ht="17.25" x14ac:dyDescent="0.35">
      <c r="B3629" s="172">
        <f t="shared" si="338"/>
        <v>3621</v>
      </c>
      <c r="C3629" s="173">
        <v>5</v>
      </c>
      <c r="D3629" s="173">
        <v>31</v>
      </c>
      <c r="E3629" s="174">
        <v>21</v>
      </c>
      <c r="F3629" s="3">
        <f t="shared" si="337"/>
        <v>64.400000000000006</v>
      </c>
      <c r="G3629" s="3">
        <f t="shared" si="339"/>
        <v>69.800000000000011</v>
      </c>
      <c r="H3629" s="3">
        <f t="shared" si="340"/>
        <v>75.92</v>
      </c>
      <c r="I3629" s="3">
        <f t="shared" si="341"/>
        <v>64.039999999999992</v>
      </c>
      <c r="J3629" s="3">
        <f t="shared" si="342"/>
        <v>71.06</v>
      </c>
      <c r="K3629" s="191">
        <v>18</v>
      </c>
      <c r="L3629" s="3">
        <v>21</v>
      </c>
      <c r="M3629" s="191">
        <v>24.4</v>
      </c>
      <c r="N3629" s="191">
        <v>17.8</v>
      </c>
      <c r="O3629" s="191">
        <v>21.7</v>
      </c>
    </row>
    <row r="3630" spans="2:15" ht="17.25" x14ac:dyDescent="0.35">
      <c r="B3630" s="172">
        <f t="shared" si="338"/>
        <v>3622</v>
      </c>
      <c r="C3630" s="173">
        <v>5</v>
      </c>
      <c r="D3630" s="173">
        <v>31</v>
      </c>
      <c r="E3630" s="174">
        <v>22</v>
      </c>
      <c r="F3630" s="3">
        <f t="shared" si="337"/>
        <v>63.14</v>
      </c>
      <c r="G3630" s="3">
        <f t="shared" si="339"/>
        <v>67.460000000000008</v>
      </c>
      <c r="H3630" s="3">
        <f t="shared" si="340"/>
        <v>73.759999999999991</v>
      </c>
      <c r="I3630" s="3">
        <f t="shared" si="341"/>
        <v>60.980000000000004</v>
      </c>
      <c r="J3630" s="3">
        <f t="shared" si="342"/>
        <v>69.259999999999991</v>
      </c>
      <c r="K3630" s="191">
        <v>17.3</v>
      </c>
      <c r="L3630" s="3">
        <v>19.7</v>
      </c>
      <c r="M3630" s="191">
        <v>23.2</v>
      </c>
      <c r="N3630" s="191">
        <v>16.100000000000001</v>
      </c>
      <c r="O3630" s="191">
        <v>20.7</v>
      </c>
    </row>
    <row r="3631" spans="2:15" ht="17.25" x14ac:dyDescent="0.35">
      <c r="B3631" s="172">
        <f t="shared" si="338"/>
        <v>3623</v>
      </c>
      <c r="C3631" s="173">
        <v>5</v>
      </c>
      <c r="D3631" s="173">
        <v>31</v>
      </c>
      <c r="E3631" s="174">
        <v>23</v>
      </c>
      <c r="F3631" s="3">
        <f t="shared" si="337"/>
        <v>62.06</v>
      </c>
      <c r="G3631" s="3">
        <f t="shared" si="339"/>
        <v>65.12</v>
      </c>
      <c r="H3631" s="3">
        <f t="shared" si="340"/>
        <v>71.599999999999994</v>
      </c>
      <c r="I3631" s="3">
        <f t="shared" si="341"/>
        <v>57.74</v>
      </c>
      <c r="J3631" s="3">
        <f t="shared" si="342"/>
        <v>67.28</v>
      </c>
      <c r="K3631" s="191">
        <v>16.7</v>
      </c>
      <c r="L3631" s="3">
        <v>18.399999999999999</v>
      </c>
      <c r="M3631" s="191">
        <v>22</v>
      </c>
      <c r="N3631" s="191">
        <v>14.3</v>
      </c>
      <c r="O3631" s="191">
        <v>19.600000000000001</v>
      </c>
    </row>
    <row r="3632" spans="2:15" ht="17.25" x14ac:dyDescent="0.35">
      <c r="B3632" s="172">
        <f t="shared" si="338"/>
        <v>3624</v>
      </c>
      <c r="C3632" s="173">
        <v>5</v>
      </c>
      <c r="D3632" s="173">
        <v>31</v>
      </c>
      <c r="E3632" s="174">
        <v>24</v>
      </c>
      <c r="F3632" s="3">
        <f t="shared" si="337"/>
        <v>60.8</v>
      </c>
      <c r="G3632" s="3">
        <f t="shared" si="339"/>
        <v>62.78</v>
      </c>
      <c r="H3632" s="3">
        <f t="shared" si="340"/>
        <v>69.44</v>
      </c>
      <c r="I3632" s="3">
        <f t="shared" si="341"/>
        <v>54.68</v>
      </c>
      <c r="J3632" s="3">
        <f t="shared" si="342"/>
        <v>65.48</v>
      </c>
      <c r="K3632" s="191">
        <v>16</v>
      </c>
      <c r="L3632" s="3">
        <v>17.100000000000001</v>
      </c>
      <c r="M3632" s="191">
        <v>20.8</v>
      </c>
      <c r="N3632" s="191">
        <v>12.6</v>
      </c>
      <c r="O3632" s="191">
        <v>18.600000000000001</v>
      </c>
    </row>
    <row r="3633" spans="2:15" ht="17.25" x14ac:dyDescent="0.35">
      <c r="B3633" s="172">
        <f t="shared" si="338"/>
        <v>3625</v>
      </c>
      <c r="C3633" s="173">
        <v>6</v>
      </c>
      <c r="D3633" s="173">
        <v>1</v>
      </c>
      <c r="E3633" s="174">
        <v>1</v>
      </c>
      <c r="F3633" s="3">
        <f t="shared" si="337"/>
        <v>59.540000000000006</v>
      </c>
      <c r="G3633" s="3">
        <f t="shared" si="339"/>
        <v>60.620000000000005</v>
      </c>
      <c r="H3633" s="3">
        <f t="shared" si="340"/>
        <v>67.460000000000008</v>
      </c>
      <c r="I3633" s="3">
        <f t="shared" si="341"/>
        <v>51.44</v>
      </c>
      <c r="J3633" s="3">
        <f t="shared" si="342"/>
        <v>63.5</v>
      </c>
      <c r="K3633" s="191">
        <v>15.3</v>
      </c>
      <c r="L3633" s="3">
        <v>15.9</v>
      </c>
      <c r="M3633" s="191">
        <v>19.7</v>
      </c>
      <c r="N3633" s="191">
        <v>10.8</v>
      </c>
      <c r="O3633" s="191">
        <v>17.5</v>
      </c>
    </row>
    <row r="3634" spans="2:15" ht="17.25" x14ac:dyDescent="0.35">
      <c r="B3634" s="172">
        <f t="shared" si="338"/>
        <v>3626</v>
      </c>
      <c r="C3634" s="173">
        <v>6</v>
      </c>
      <c r="D3634" s="173">
        <v>1</v>
      </c>
      <c r="E3634" s="174">
        <v>2</v>
      </c>
      <c r="F3634" s="3">
        <f t="shared" si="337"/>
        <v>58.28</v>
      </c>
      <c r="G3634" s="3">
        <f t="shared" si="339"/>
        <v>58.28</v>
      </c>
      <c r="H3634" s="3">
        <f t="shared" si="340"/>
        <v>65.300000000000011</v>
      </c>
      <c r="I3634" s="3">
        <f t="shared" si="341"/>
        <v>48.379999999999995</v>
      </c>
      <c r="J3634" s="3">
        <f t="shared" si="342"/>
        <v>61.7</v>
      </c>
      <c r="K3634" s="191">
        <v>14.6</v>
      </c>
      <c r="L3634" s="3">
        <v>14.6</v>
      </c>
      <c r="M3634" s="191">
        <v>18.5</v>
      </c>
      <c r="N3634" s="191">
        <v>9.1</v>
      </c>
      <c r="O3634" s="191">
        <v>16.5</v>
      </c>
    </row>
    <row r="3635" spans="2:15" ht="17.25" x14ac:dyDescent="0.35">
      <c r="B3635" s="172">
        <f t="shared" si="338"/>
        <v>3627</v>
      </c>
      <c r="C3635" s="173">
        <v>6</v>
      </c>
      <c r="D3635" s="173">
        <v>1</v>
      </c>
      <c r="E3635" s="174">
        <v>3</v>
      </c>
      <c r="F3635" s="3">
        <f t="shared" si="337"/>
        <v>57.2</v>
      </c>
      <c r="G3635" s="3">
        <f t="shared" si="339"/>
        <v>55.94</v>
      </c>
      <c r="H3635" s="3">
        <f t="shared" si="340"/>
        <v>63.14</v>
      </c>
      <c r="I3635" s="3">
        <f t="shared" si="341"/>
        <v>45.14</v>
      </c>
      <c r="J3635" s="3">
        <f t="shared" si="342"/>
        <v>59.72</v>
      </c>
      <c r="K3635" s="191">
        <v>14</v>
      </c>
      <c r="L3635" s="3">
        <v>13.3</v>
      </c>
      <c r="M3635" s="191">
        <v>17.3</v>
      </c>
      <c r="N3635" s="191">
        <v>7.3</v>
      </c>
      <c r="O3635" s="191">
        <v>15.4</v>
      </c>
    </row>
    <row r="3636" spans="2:15" ht="17.25" x14ac:dyDescent="0.35">
      <c r="B3636" s="172">
        <f t="shared" si="338"/>
        <v>3628</v>
      </c>
      <c r="C3636" s="173">
        <v>6</v>
      </c>
      <c r="D3636" s="173">
        <v>1</v>
      </c>
      <c r="E3636" s="174">
        <v>4</v>
      </c>
      <c r="F3636" s="3">
        <f t="shared" si="337"/>
        <v>55.94</v>
      </c>
      <c r="G3636" s="3">
        <f t="shared" si="339"/>
        <v>53.6</v>
      </c>
      <c r="H3636" s="3">
        <f t="shared" si="340"/>
        <v>60.980000000000004</v>
      </c>
      <c r="I3636" s="3">
        <f t="shared" si="341"/>
        <v>42.08</v>
      </c>
      <c r="J3636" s="3">
        <f t="shared" si="342"/>
        <v>57.92</v>
      </c>
      <c r="K3636" s="191">
        <v>13.3</v>
      </c>
      <c r="L3636" s="3">
        <v>12</v>
      </c>
      <c r="M3636" s="191">
        <v>16.100000000000001</v>
      </c>
      <c r="N3636" s="191">
        <v>5.6</v>
      </c>
      <c r="O3636" s="191">
        <v>14.4</v>
      </c>
    </row>
    <row r="3637" spans="2:15" ht="17.25" x14ac:dyDescent="0.35">
      <c r="B3637" s="172">
        <f t="shared" si="338"/>
        <v>3629</v>
      </c>
      <c r="C3637" s="173">
        <v>6</v>
      </c>
      <c r="D3637" s="173">
        <v>1</v>
      </c>
      <c r="E3637" s="174">
        <v>5</v>
      </c>
      <c r="F3637" s="3">
        <f t="shared" si="337"/>
        <v>55.94</v>
      </c>
      <c r="G3637" s="3">
        <f t="shared" si="339"/>
        <v>53.78</v>
      </c>
      <c r="H3637" s="3">
        <f t="shared" si="340"/>
        <v>60.980000000000004</v>
      </c>
      <c r="I3637" s="3">
        <f t="shared" si="341"/>
        <v>41</v>
      </c>
      <c r="J3637" s="3">
        <f t="shared" si="342"/>
        <v>57.019999999999996</v>
      </c>
      <c r="K3637" s="191">
        <v>13.3</v>
      </c>
      <c r="L3637" s="3">
        <v>12.1</v>
      </c>
      <c r="M3637" s="191">
        <v>16.100000000000001</v>
      </c>
      <c r="N3637" s="191">
        <v>5</v>
      </c>
      <c r="O3637" s="191">
        <v>13.9</v>
      </c>
    </row>
    <row r="3638" spans="2:15" ht="17.25" x14ac:dyDescent="0.35">
      <c r="B3638" s="172">
        <f t="shared" si="338"/>
        <v>3630</v>
      </c>
      <c r="C3638" s="173">
        <v>6</v>
      </c>
      <c r="D3638" s="173">
        <v>1</v>
      </c>
      <c r="E3638" s="174">
        <v>6</v>
      </c>
      <c r="F3638" s="3">
        <f t="shared" si="337"/>
        <v>57.92</v>
      </c>
      <c r="G3638" s="3">
        <f t="shared" si="339"/>
        <v>54.86</v>
      </c>
      <c r="H3638" s="3">
        <f t="shared" si="340"/>
        <v>66.02</v>
      </c>
      <c r="I3638" s="3">
        <f t="shared" si="341"/>
        <v>46.94</v>
      </c>
      <c r="J3638" s="3">
        <f t="shared" si="342"/>
        <v>59</v>
      </c>
      <c r="K3638" s="191">
        <v>14.4</v>
      </c>
      <c r="L3638" s="3">
        <v>12.7</v>
      </c>
      <c r="M3638" s="191">
        <v>18.899999999999999</v>
      </c>
      <c r="N3638" s="191">
        <v>8.3000000000000007</v>
      </c>
      <c r="O3638" s="191">
        <v>15</v>
      </c>
    </row>
    <row r="3639" spans="2:15" ht="17.25" x14ac:dyDescent="0.35">
      <c r="B3639" s="172">
        <f t="shared" si="338"/>
        <v>3631</v>
      </c>
      <c r="C3639" s="173">
        <v>6</v>
      </c>
      <c r="D3639" s="173">
        <v>1</v>
      </c>
      <c r="E3639" s="174">
        <v>7</v>
      </c>
      <c r="F3639" s="3">
        <f t="shared" si="337"/>
        <v>60.980000000000004</v>
      </c>
      <c r="G3639" s="3">
        <f t="shared" si="339"/>
        <v>57.92</v>
      </c>
      <c r="H3639" s="3">
        <f t="shared" si="340"/>
        <v>71.06</v>
      </c>
      <c r="I3639" s="3">
        <f t="shared" si="341"/>
        <v>53.96</v>
      </c>
      <c r="J3639" s="3">
        <f t="shared" si="342"/>
        <v>60.980000000000004</v>
      </c>
      <c r="K3639" s="191">
        <v>16.100000000000001</v>
      </c>
      <c r="L3639" s="3">
        <v>14.4</v>
      </c>
      <c r="M3639" s="191">
        <v>21.7</v>
      </c>
      <c r="N3639" s="191">
        <v>12.2</v>
      </c>
      <c r="O3639" s="191">
        <v>16.100000000000001</v>
      </c>
    </row>
    <row r="3640" spans="2:15" ht="17.25" x14ac:dyDescent="0.35">
      <c r="B3640" s="172">
        <f t="shared" si="338"/>
        <v>3632</v>
      </c>
      <c r="C3640" s="173">
        <v>6</v>
      </c>
      <c r="D3640" s="173">
        <v>1</v>
      </c>
      <c r="E3640" s="174">
        <v>8</v>
      </c>
      <c r="F3640" s="3">
        <f t="shared" si="337"/>
        <v>64.94</v>
      </c>
      <c r="G3640" s="3">
        <f t="shared" si="339"/>
        <v>58.82</v>
      </c>
      <c r="H3640" s="3">
        <f t="shared" si="340"/>
        <v>73.94</v>
      </c>
      <c r="I3640" s="3">
        <f t="shared" si="341"/>
        <v>60.08</v>
      </c>
      <c r="J3640" s="3">
        <f t="shared" si="342"/>
        <v>62.06</v>
      </c>
      <c r="K3640" s="191">
        <v>18.3</v>
      </c>
      <c r="L3640" s="3">
        <v>14.9</v>
      </c>
      <c r="M3640" s="191">
        <v>23.3</v>
      </c>
      <c r="N3640" s="191">
        <v>15.6</v>
      </c>
      <c r="O3640" s="191">
        <v>16.7</v>
      </c>
    </row>
    <row r="3641" spans="2:15" ht="17.25" x14ac:dyDescent="0.35">
      <c r="B3641" s="172">
        <f t="shared" si="338"/>
        <v>3633</v>
      </c>
      <c r="C3641" s="173">
        <v>6</v>
      </c>
      <c r="D3641" s="173">
        <v>1</v>
      </c>
      <c r="E3641" s="174">
        <v>9</v>
      </c>
      <c r="F3641" s="3">
        <f t="shared" si="337"/>
        <v>69.98</v>
      </c>
      <c r="G3641" s="3">
        <f t="shared" si="339"/>
        <v>60.08</v>
      </c>
      <c r="H3641" s="3">
        <f t="shared" si="340"/>
        <v>78.080000000000013</v>
      </c>
      <c r="I3641" s="3">
        <f t="shared" si="341"/>
        <v>66.92</v>
      </c>
      <c r="J3641" s="3">
        <f t="shared" si="342"/>
        <v>66.02</v>
      </c>
      <c r="K3641" s="191">
        <v>21.1</v>
      </c>
      <c r="L3641" s="3">
        <v>15.6</v>
      </c>
      <c r="M3641" s="191">
        <v>25.6</v>
      </c>
      <c r="N3641" s="191">
        <v>19.399999999999999</v>
      </c>
      <c r="O3641" s="191">
        <v>18.899999999999999</v>
      </c>
    </row>
    <row r="3642" spans="2:15" ht="17.25" x14ac:dyDescent="0.35">
      <c r="B3642" s="172">
        <f t="shared" si="338"/>
        <v>3634</v>
      </c>
      <c r="C3642" s="173">
        <v>6</v>
      </c>
      <c r="D3642" s="173">
        <v>1</v>
      </c>
      <c r="E3642" s="174">
        <v>10</v>
      </c>
      <c r="F3642" s="3">
        <f t="shared" si="337"/>
        <v>70.88</v>
      </c>
      <c r="G3642" s="3">
        <f t="shared" si="339"/>
        <v>62.06</v>
      </c>
      <c r="H3642" s="3">
        <f t="shared" si="340"/>
        <v>80.960000000000008</v>
      </c>
      <c r="I3642" s="3">
        <f t="shared" si="341"/>
        <v>69.98</v>
      </c>
      <c r="J3642" s="3">
        <f t="shared" si="342"/>
        <v>64.94</v>
      </c>
      <c r="K3642" s="191">
        <v>21.6</v>
      </c>
      <c r="L3642" s="3">
        <v>16.7</v>
      </c>
      <c r="M3642" s="191">
        <v>27.2</v>
      </c>
      <c r="N3642" s="191">
        <v>21.1</v>
      </c>
      <c r="O3642" s="191">
        <v>18.3</v>
      </c>
    </row>
    <row r="3643" spans="2:15" ht="17.25" x14ac:dyDescent="0.35">
      <c r="B3643" s="172">
        <f t="shared" si="338"/>
        <v>3635</v>
      </c>
      <c r="C3643" s="173">
        <v>6</v>
      </c>
      <c r="D3643" s="173">
        <v>1</v>
      </c>
      <c r="E3643" s="174">
        <v>11</v>
      </c>
      <c r="F3643" s="3">
        <f t="shared" si="337"/>
        <v>75.92</v>
      </c>
      <c r="G3643" s="3">
        <f t="shared" si="339"/>
        <v>65.48</v>
      </c>
      <c r="H3643" s="3">
        <f t="shared" si="340"/>
        <v>84.02</v>
      </c>
      <c r="I3643" s="3">
        <f t="shared" si="341"/>
        <v>75.02</v>
      </c>
      <c r="J3643" s="3">
        <f t="shared" si="342"/>
        <v>68</v>
      </c>
      <c r="K3643" s="191">
        <v>24.4</v>
      </c>
      <c r="L3643" s="3">
        <v>18.600000000000001</v>
      </c>
      <c r="M3643" s="191">
        <v>28.9</v>
      </c>
      <c r="N3643" s="191">
        <v>23.9</v>
      </c>
      <c r="O3643" s="191">
        <v>20</v>
      </c>
    </row>
    <row r="3644" spans="2:15" ht="17.25" x14ac:dyDescent="0.35">
      <c r="B3644" s="172">
        <f t="shared" si="338"/>
        <v>3636</v>
      </c>
      <c r="C3644" s="173">
        <v>6</v>
      </c>
      <c r="D3644" s="173">
        <v>1</v>
      </c>
      <c r="E3644" s="174">
        <v>12</v>
      </c>
      <c r="F3644" s="3">
        <f t="shared" si="337"/>
        <v>77.900000000000006</v>
      </c>
      <c r="G3644" s="3">
        <f t="shared" si="339"/>
        <v>66.740000000000009</v>
      </c>
      <c r="H3644" s="3">
        <f t="shared" si="340"/>
        <v>87.080000000000013</v>
      </c>
      <c r="I3644" s="3">
        <f t="shared" si="341"/>
        <v>78.080000000000013</v>
      </c>
      <c r="J3644" s="3">
        <f t="shared" si="342"/>
        <v>69.080000000000013</v>
      </c>
      <c r="K3644" s="191">
        <v>25.5</v>
      </c>
      <c r="L3644" s="3">
        <v>19.3</v>
      </c>
      <c r="M3644" s="191">
        <v>30.6</v>
      </c>
      <c r="N3644" s="191">
        <v>25.6</v>
      </c>
      <c r="O3644" s="191">
        <v>20.6</v>
      </c>
    </row>
    <row r="3645" spans="2:15" ht="17.25" x14ac:dyDescent="0.35">
      <c r="B3645" s="172">
        <f t="shared" si="338"/>
        <v>3637</v>
      </c>
      <c r="C3645" s="173">
        <v>6</v>
      </c>
      <c r="D3645" s="173">
        <v>1</v>
      </c>
      <c r="E3645" s="174">
        <v>13</v>
      </c>
      <c r="F3645" s="3">
        <f t="shared" si="337"/>
        <v>78.98</v>
      </c>
      <c r="G3645" s="3">
        <f t="shared" si="339"/>
        <v>67.099999999999994</v>
      </c>
      <c r="H3645" s="3">
        <f t="shared" si="340"/>
        <v>87.98</v>
      </c>
      <c r="I3645" s="3">
        <f t="shared" si="341"/>
        <v>78.080000000000013</v>
      </c>
      <c r="J3645" s="3">
        <f t="shared" si="342"/>
        <v>71.06</v>
      </c>
      <c r="K3645" s="191">
        <v>26.1</v>
      </c>
      <c r="L3645" s="3">
        <v>19.5</v>
      </c>
      <c r="M3645" s="191">
        <v>31.1</v>
      </c>
      <c r="N3645" s="191">
        <v>25.6</v>
      </c>
      <c r="O3645" s="191">
        <v>21.7</v>
      </c>
    </row>
    <row r="3646" spans="2:15" ht="17.25" x14ac:dyDescent="0.35">
      <c r="B3646" s="172">
        <f t="shared" si="338"/>
        <v>3638</v>
      </c>
      <c r="C3646" s="173">
        <v>6</v>
      </c>
      <c r="D3646" s="173">
        <v>1</v>
      </c>
      <c r="E3646" s="174">
        <v>14</v>
      </c>
      <c r="F3646" s="3">
        <f t="shared" si="337"/>
        <v>80.960000000000008</v>
      </c>
      <c r="G3646" s="3">
        <f t="shared" si="339"/>
        <v>67.460000000000008</v>
      </c>
      <c r="H3646" s="3">
        <f t="shared" si="340"/>
        <v>89.06</v>
      </c>
      <c r="I3646" s="3">
        <f t="shared" si="341"/>
        <v>78.080000000000013</v>
      </c>
      <c r="J3646" s="3">
        <f t="shared" si="342"/>
        <v>71.06</v>
      </c>
      <c r="K3646" s="191">
        <v>27.2</v>
      </c>
      <c r="L3646" s="3">
        <v>19.7</v>
      </c>
      <c r="M3646" s="191">
        <v>31.7</v>
      </c>
      <c r="N3646" s="191">
        <v>25.6</v>
      </c>
      <c r="O3646" s="191">
        <v>21.7</v>
      </c>
    </row>
    <row r="3647" spans="2:15" ht="17.25" x14ac:dyDescent="0.35">
      <c r="B3647" s="172">
        <f t="shared" si="338"/>
        <v>3639</v>
      </c>
      <c r="C3647" s="173">
        <v>6</v>
      </c>
      <c r="D3647" s="173">
        <v>1</v>
      </c>
      <c r="E3647" s="174">
        <v>15</v>
      </c>
      <c r="F3647" s="3">
        <f t="shared" si="337"/>
        <v>79.88</v>
      </c>
      <c r="G3647" s="3">
        <f t="shared" si="339"/>
        <v>68.900000000000006</v>
      </c>
      <c r="H3647" s="3">
        <f t="shared" si="340"/>
        <v>89.06</v>
      </c>
      <c r="I3647" s="3">
        <f t="shared" si="341"/>
        <v>80.960000000000008</v>
      </c>
      <c r="J3647" s="3">
        <f t="shared" si="342"/>
        <v>68</v>
      </c>
      <c r="K3647" s="191">
        <v>26.6</v>
      </c>
      <c r="L3647" s="3">
        <v>20.5</v>
      </c>
      <c r="M3647" s="191">
        <v>31.7</v>
      </c>
      <c r="N3647" s="191">
        <v>27.2</v>
      </c>
      <c r="O3647" s="191">
        <v>20</v>
      </c>
    </row>
    <row r="3648" spans="2:15" ht="17.25" x14ac:dyDescent="0.35">
      <c r="B3648" s="172">
        <f t="shared" si="338"/>
        <v>3640</v>
      </c>
      <c r="C3648" s="173">
        <v>6</v>
      </c>
      <c r="D3648" s="173">
        <v>1</v>
      </c>
      <c r="E3648" s="174">
        <v>16</v>
      </c>
      <c r="F3648" s="3">
        <f t="shared" si="337"/>
        <v>80.960000000000008</v>
      </c>
      <c r="G3648" s="3">
        <f t="shared" si="339"/>
        <v>68.180000000000007</v>
      </c>
      <c r="H3648" s="3">
        <f t="shared" si="340"/>
        <v>89.06</v>
      </c>
      <c r="I3648" s="3">
        <f t="shared" si="341"/>
        <v>80.06</v>
      </c>
      <c r="J3648" s="3">
        <f t="shared" si="342"/>
        <v>64.94</v>
      </c>
      <c r="K3648" s="191">
        <v>27.2</v>
      </c>
      <c r="L3648" s="3">
        <v>20.100000000000001</v>
      </c>
      <c r="M3648" s="191">
        <v>31.7</v>
      </c>
      <c r="N3648" s="191">
        <v>26.7</v>
      </c>
      <c r="O3648" s="191">
        <v>18.3</v>
      </c>
    </row>
    <row r="3649" spans="2:15" ht="17.25" x14ac:dyDescent="0.35">
      <c r="B3649" s="172">
        <f t="shared" si="338"/>
        <v>3641</v>
      </c>
      <c r="C3649" s="173">
        <v>6</v>
      </c>
      <c r="D3649" s="173">
        <v>1</v>
      </c>
      <c r="E3649" s="174">
        <v>17</v>
      </c>
      <c r="F3649" s="3">
        <f t="shared" si="337"/>
        <v>79.88</v>
      </c>
      <c r="G3649" s="3">
        <f t="shared" si="339"/>
        <v>67.64</v>
      </c>
      <c r="H3649" s="3">
        <f t="shared" si="340"/>
        <v>89.06</v>
      </c>
      <c r="I3649" s="3">
        <f t="shared" si="341"/>
        <v>77</v>
      </c>
      <c r="J3649" s="3">
        <f t="shared" si="342"/>
        <v>60.980000000000004</v>
      </c>
      <c r="K3649" s="191">
        <v>26.6</v>
      </c>
      <c r="L3649" s="3">
        <v>19.8</v>
      </c>
      <c r="M3649" s="191">
        <v>31.7</v>
      </c>
      <c r="N3649" s="191">
        <v>25</v>
      </c>
      <c r="O3649" s="191">
        <v>16.100000000000001</v>
      </c>
    </row>
    <row r="3650" spans="2:15" ht="17.25" x14ac:dyDescent="0.35">
      <c r="B3650" s="172">
        <f t="shared" si="338"/>
        <v>3642</v>
      </c>
      <c r="C3650" s="173">
        <v>6</v>
      </c>
      <c r="D3650" s="173">
        <v>1</v>
      </c>
      <c r="E3650" s="174">
        <v>18</v>
      </c>
      <c r="F3650" s="3">
        <f t="shared" si="337"/>
        <v>78.98</v>
      </c>
      <c r="G3650" s="3">
        <f t="shared" si="339"/>
        <v>66.92</v>
      </c>
      <c r="H3650" s="3">
        <f t="shared" si="340"/>
        <v>87.98</v>
      </c>
      <c r="I3650" s="3">
        <f t="shared" si="341"/>
        <v>78.080000000000013</v>
      </c>
      <c r="J3650" s="3">
        <f t="shared" si="342"/>
        <v>53.96</v>
      </c>
      <c r="K3650" s="191">
        <v>26.1</v>
      </c>
      <c r="L3650" s="3">
        <v>19.399999999999999</v>
      </c>
      <c r="M3650" s="191">
        <v>31.1</v>
      </c>
      <c r="N3650" s="191">
        <v>25.6</v>
      </c>
      <c r="O3650" s="191">
        <v>12.2</v>
      </c>
    </row>
    <row r="3651" spans="2:15" ht="17.25" x14ac:dyDescent="0.35">
      <c r="B3651" s="172">
        <f t="shared" si="338"/>
        <v>3643</v>
      </c>
      <c r="C3651" s="173">
        <v>6</v>
      </c>
      <c r="D3651" s="173">
        <v>1</v>
      </c>
      <c r="E3651" s="174">
        <v>19</v>
      </c>
      <c r="F3651" s="3">
        <f t="shared" si="337"/>
        <v>75.92</v>
      </c>
      <c r="G3651" s="3">
        <f t="shared" si="339"/>
        <v>62.24</v>
      </c>
      <c r="H3651" s="3">
        <f t="shared" si="340"/>
        <v>84.92</v>
      </c>
      <c r="I3651" s="3">
        <f t="shared" si="341"/>
        <v>73.94</v>
      </c>
      <c r="J3651" s="3">
        <f t="shared" si="342"/>
        <v>55.040000000000006</v>
      </c>
      <c r="K3651" s="191">
        <v>24.4</v>
      </c>
      <c r="L3651" s="3">
        <v>16.8</v>
      </c>
      <c r="M3651" s="191">
        <v>29.4</v>
      </c>
      <c r="N3651" s="191">
        <v>23.3</v>
      </c>
      <c r="O3651" s="191">
        <v>12.8</v>
      </c>
    </row>
    <row r="3652" spans="2:15" ht="17.25" x14ac:dyDescent="0.35">
      <c r="B3652" s="172">
        <f t="shared" si="338"/>
        <v>3644</v>
      </c>
      <c r="C3652" s="173">
        <v>6</v>
      </c>
      <c r="D3652" s="173">
        <v>1</v>
      </c>
      <c r="E3652" s="174">
        <v>20</v>
      </c>
      <c r="F3652" s="3">
        <f t="shared" si="337"/>
        <v>72.86</v>
      </c>
      <c r="G3652" s="3">
        <f t="shared" si="339"/>
        <v>59.72</v>
      </c>
      <c r="H3652" s="3">
        <f t="shared" si="340"/>
        <v>82.039999999999992</v>
      </c>
      <c r="I3652" s="3">
        <f t="shared" si="341"/>
        <v>71.06</v>
      </c>
      <c r="J3652" s="3">
        <f t="shared" si="342"/>
        <v>55.94</v>
      </c>
      <c r="K3652" s="191">
        <v>22.7</v>
      </c>
      <c r="L3652" s="3">
        <v>15.4</v>
      </c>
      <c r="M3652" s="191">
        <v>27.8</v>
      </c>
      <c r="N3652" s="191">
        <v>21.7</v>
      </c>
      <c r="O3652" s="191">
        <v>13.3</v>
      </c>
    </row>
    <row r="3653" spans="2:15" ht="17.25" x14ac:dyDescent="0.35">
      <c r="B3653" s="172">
        <f t="shared" si="338"/>
        <v>3645</v>
      </c>
      <c r="C3653" s="173">
        <v>6</v>
      </c>
      <c r="D3653" s="173">
        <v>1</v>
      </c>
      <c r="E3653" s="174">
        <v>21</v>
      </c>
      <c r="F3653" s="3">
        <f t="shared" si="337"/>
        <v>63.86</v>
      </c>
      <c r="G3653" s="3">
        <f t="shared" si="339"/>
        <v>57.019999999999996</v>
      </c>
      <c r="H3653" s="3">
        <f t="shared" si="340"/>
        <v>78.98</v>
      </c>
      <c r="I3653" s="3">
        <f t="shared" si="341"/>
        <v>66.92</v>
      </c>
      <c r="J3653" s="3">
        <f t="shared" si="342"/>
        <v>55.94</v>
      </c>
      <c r="K3653" s="191">
        <v>17.7</v>
      </c>
      <c r="L3653" s="3">
        <v>13.9</v>
      </c>
      <c r="M3653" s="191">
        <v>26.1</v>
      </c>
      <c r="N3653" s="191">
        <v>19.399999999999999</v>
      </c>
      <c r="O3653" s="191">
        <v>13.3</v>
      </c>
    </row>
    <row r="3654" spans="2:15" ht="17.25" x14ac:dyDescent="0.35">
      <c r="B3654" s="172">
        <f t="shared" si="338"/>
        <v>3646</v>
      </c>
      <c r="C3654" s="173">
        <v>6</v>
      </c>
      <c r="D3654" s="173">
        <v>1</v>
      </c>
      <c r="E3654" s="174">
        <v>22</v>
      </c>
      <c r="F3654" s="3">
        <f t="shared" si="337"/>
        <v>62.96</v>
      </c>
      <c r="G3654" s="3">
        <f t="shared" si="339"/>
        <v>55.400000000000006</v>
      </c>
      <c r="H3654" s="3">
        <f t="shared" si="340"/>
        <v>73.94</v>
      </c>
      <c r="I3654" s="3">
        <f t="shared" si="341"/>
        <v>64.94</v>
      </c>
      <c r="J3654" s="3">
        <f t="shared" si="342"/>
        <v>55.94</v>
      </c>
      <c r="K3654" s="191">
        <v>17.2</v>
      </c>
      <c r="L3654" s="3">
        <v>13</v>
      </c>
      <c r="M3654" s="191">
        <v>23.3</v>
      </c>
      <c r="N3654" s="191">
        <v>18.3</v>
      </c>
      <c r="O3654" s="191">
        <v>13.3</v>
      </c>
    </row>
    <row r="3655" spans="2:15" ht="17.25" x14ac:dyDescent="0.35">
      <c r="B3655" s="172">
        <f t="shared" si="338"/>
        <v>3647</v>
      </c>
      <c r="C3655" s="173">
        <v>6</v>
      </c>
      <c r="D3655" s="173">
        <v>1</v>
      </c>
      <c r="E3655" s="174">
        <v>23</v>
      </c>
      <c r="F3655" s="3">
        <f t="shared" si="337"/>
        <v>60.980000000000004</v>
      </c>
      <c r="G3655" s="3">
        <f t="shared" si="339"/>
        <v>52.7</v>
      </c>
      <c r="H3655" s="3">
        <f t="shared" si="340"/>
        <v>71.960000000000008</v>
      </c>
      <c r="I3655" s="3">
        <f t="shared" si="341"/>
        <v>62.96</v>
      </c>
      <c r="J3655" s="3">
        <f t="shared" si="342"/>
        <v>55.040000000000006</v>
      </c>
      <c r="K3655" s="191">
        <v>16.100000000000001</v>
      </c>
      <c r="L3655" s="3">
        <v>11.5</v>
      </c>
      <c r="M3655" s="191">
        <v>22.2</v>
      </c>
      <c r="N3655" s="191">
        <v>17.2</v>
      </c>
      <c r="O3655" s="191">
        <v>12.8</v>
      </c>
    </row>
    <row r="3656" spans="2:15" ht="17.25" x14ac:dyDescent="0.35">
      <c r="B3656" s="172">
        <f t="shared" si="338"/>
        <v>3648</v>
      </c>
      <c r="C3656" s="173">
        <v>6</v>
      </c>
      <c r="D3656" s="173">
        <v>1</v>
      </c>
      <c r="E3656" s="174">
        <v>24</v>
      </c>
      <c r="F3656" s="3">
        <f t="shared" si="337"/>
        <v>59.900000000000006</v>
      </c>
      <c r="G3656" s="3">
        <f t="shared" si="339"/>
        <v>48.2</v>
      </c>
      <c r="H3656" s="3">
        <f t="shared" si="340"/>
        <v>69.98</v>
      </c>
      <c r="I3656" s="3">
        <f t="shared" si="341"/>
        <v>57.019999999999996</v>
      </c>
      <c r="J3656" s="3">
        <f t="shared" si="342"/>
        <v>55.94</v>
      </c>
      <c r="K3656" s="191">
        <v>15.5</v>
      </c>
      <c r="L3656" s="3">
        <v>9</v>
      </c>
      <c r="M3656" s="191">
        <v>21.1</v>
      </c>
      <c r="N3656" s="191">
        <v>13.9</v>
      </c>
      <c r="O3656" s="191">
        <v>13.3</v>
      </c>
    </row>
    <row r="3657" spans="2:15" ht="17.25" x14ac:dyDescent="0.35">
      <c r="B3657" s="172">
        <f t="shared" si="338"/>
        <v>3649</v>
      </c>
      <c r="C3657" s="173">
        <v>6</v>
      </c>
      <c r="D3657" s="173">
        <v>2</v>
      </c>
      <c r="E3657" s="174">
        <v>1</v>
      </c>
      <c r="F3657" s="3">
        <f t="shared" si="337"/>
        <v>59.900000000000006</v>
      </c>
      <c r="G3657" s="3">
        <f t="shared" si="339"/>
        <v>47.480000000000004</v>
      </c>
      <c r="H3657" s="3">
        <f t="shared" si="340"/>
        <v>71.06</v>
      </c>
      <c r="I3657" s="3">
        <f t="shared" si="341"/>
        <v>53.06</v>
      </c>
      <c r="J3657" s="3">
        <f t="shared" si="342"/>
        <v>57.019999999999996</v>
      </c>
      <c r="K3657" s="191">
        <v>15.5</v>
      </c>
      <c r="L3657" s="3">
        <v>8.6</v>
      </c>
      <c r="M3657" s="191">
        <v>21.7</v>
      </c>
      <c r="N3657" s="191">
        <v>11.7</v>
      </c>
      <c r="O3657" s="191">
        <v>13.9</v>
      </c>
    </row>
    <row r="3658" spans="2:15" ht="17.25" x14ac:dyDescent="0.35">
      <c r="B3658" s="172">
        <f t="shared" si="338"/>
        <v>3650</v>
      </c>
      <c r="C3658" s="173">
        <v>6</v>
      </c>
      <c r="D3658" s="173">
        <v>2</v>
      </c>
      <c r="E3658" s="174">
        <v>2</v>
      </c>
      <c r="F3658" s="3">
        <f t="shared" ref="F3658:F3721" si="343">(9/5)*K3658+32</f>
        <v>57.92</v>
      </c>
      <c r="G3658" s="3">
        <f t="shared" si="339"/>
        <v>44.78</v>
      </c>
      <c r="H3658" s="3">
        <f t="shared" si="340"/>
        <v>64.94</v>
      </c>
      <c r="I3658" s="3">
        <f t="shared" si="341"/>
        <v>51.980000000000004</v>
      </c>
      <c r="J3658" s="3">
        <f t="shared" si="342"/>
        <v>55.94</v>
      </c>
      <c r="K3658" s="191">
        <v>14.4</v>
      </c>
      <c r="L3658" s="3">
        <v>7.1</v>
      </c>
      <c r="M3658" s="191">
        <v>18.3</v>
      </c>
      <c r="N3658" s="191">
        <v>11.1</v>
      </c>
      <c r="O3658" s="191">
        <v>13.3</v>
      </c>
    </row>
    <row r="3659" spans="2:15" ht="17.25" x14ac:dyDescent="0.35">
      <c r="B3659" s="172">
        <f t="shared" ref="B3659:B3722" si="344">B3658+1</f>
        <v>3651</v>
      </c>
      <c r="C3659" s="173">
        <v>6</v>
      </c>
      <c r="D3659" s="173">
        <v>2</v>
      </c>
      <c r="E3659" s="174">
        <v>3</v>
      </c>
      <c r="F3659" s="3">
        <f t="shared" si="343"/>
        <v>59.900000000000006</v>
      </c>
      <c r="G3659" s="3">
        <f t="shared" si="339"/>
        <v>44.24</v>
      </c>
      <c r="H3659" s="3">
        <f t="shared" si="340"/>
        <v>68</v>
      </c>
      <c r="I3659" s="3">
        <f t="shared" si="341"/>
        <v>48.92</v>
      </c>
      <c r="J3659" s="3">
        <f t="shared" si="342"/>
        <v>57.019999999999996</v>
      </c>
      <c r="K3659" s="191">
        <v>15.5</v>
      </c>
      <c r="L3659" s="3">
        <v>6.8</v>
      </c>
      <c r="M3659" s="191">
        <v>20</v>
      </c>
      <c r="N3659" s="191">
        <v>9.4</v>
      </c>
      <c r="O3659" s="191">
        <v>13.9</v>
      </c>
    </row>
    <row r="3660" spans="2:15" ht="17.25" x14ac:dyDescent="0.35">
      <c r="B3660" s="172">
        <f t="shared" si="344"/>
        <v>3652</v>
      </c>
      <c r="C3660" s="173">
        <v>6</v>
      </c>
      <c r="D3660" s="173">
        <v>2</v>
      </c>
      <c r="E3660" s="174">
        <v>4</v>
      </c>
      <c r="F3660" s="3">
        <f t="shared" si="343"/>
        <v>59</v>
      </c>
      <c r="G3660" s="3">
        <f t="shared" si="339"/>
        <v>45.5</v>
      </c>
      <c r="H3660" s="3">
        <f t="shared" si="340"/>
        <v>66.02</v>
      </c>
      <c r="I3660" s="3">
        <f t="shared" si="341"/>
        <v>48.92</v>
      </c>
      <c r="J3660" s="3">
        <f t="shared" si="342"/>
        <v>55.94</v>
      </c>
      <c r="K3660" s="191">
        <v>15</v>
      </c>
      <c r="L3660" s="3">
        <v>7.5</v>
      </c>
      <c r="M3660" s="191">
        <v>18.899999999999999</v>
      </c>
      <c r="N3660" s="191">
        <v>9.4</v>
      </c>
      <c r="O3660" s="191">
        <v>13.3</v>
      </c>
    </row>
    <row r="3661" spans="2:15" ht="17.25" x14ac:dyDescent="0.35">
      <c r="B3661" s="172">
        <f t="shared" si="344"/>
        <v>3653</v>
      </c>
      <c r="C3661" s="173">
        <v>6</v>
      </c>
      <c r="D3661" s="173">
        <v>2</v>
      </c>
      <c r="E3661" s="174">
        <v>5</v>
      </c>
      <c r="F3661" s="3">
        <f t="shared" si="343"/>
        <v>56.84</v>
      </c>
      <c r="G3661" s="3">
        <f t="shared" si="339"/>
        <v>42.980000000000004</v>
      </c>
      <c r="H3661" s="3">
        <f t="shared" si="340"/>
        <v>64.94</v>
      </c>
      <c r="I3661" s="3">
        <f t="shared" si="341"/>
        <v>48.019999999999996</v>
      </c>
      <c r="J3661" s="3">
        <f t="shared" si="342"/>
        <v>55.94</v>
      </c>
      <c r="K3661" s="191">
        <v>13.8</v>
      </c>
      <c r="L3661" s="3">
        <v>6.1</v>
      </c>
      <c r="M3661" s="191">
        <v>18.3</v>
      </c>
      <c r="N3661" s="191">
        <v>8.9</v>
      </c>
      <c r="O3661" s="191">
        <v>13.3</v>
      </c>
    </row>
    <row r="3662" spans="2:15" ht="17.25" x14ac:dyDescent="0.35">
      <c r="B3662" s="172">
        <f t="shared" si="344"/>
        <v>3654</v>
      </c>
      <c r="C3662" s="173">
        <v>6</v>
      </c>
      <c r="D3662" s="173">
        <v>2</v>
      </c>
      <c r="E3662" s="174">
        <v>6</v>
      </c>
      <c r="F3662" s="3">
        <f t="shared" si="343"/>
        <v>57.92</v>
      </c>
      <c r="G3662" s="3">
        <f t="shared" si="339"/>
        <v>46.22</v>
      </c>
      <c r="H3662" s="3">
        <f t="shared" si="340"/>
        <v>69.98</v>
      </c>
      <c r="I3662" s="3">
        <f t="shared" si="341"/>
        <v>51.980000000000004</v>
      </c>
      <c r="J3662" s="3">
        <f t="shared" si="342"/>
        <v>55.94</v>
      </c>
      <c r="K3662" s="191">
        <v>14.4</v>
      </c>
      <c r="L3662" s="3">
        <v>7.9</v>
      </c>
      <c r="M3662" s="191">
        <v>21.1</v>
      </c>
      <c r="N3662" s="191">
        <v>11.1</v>
      </c>
      <c r="O3662" s="191">
        <v>13.3</v>
      </c>
    </row>
    <row r="3663" spans="2:15" ht="17.25" x14ac:dyDescent="0.35">
      <c r="B3663" s="172">
        <f t="shared" si="344"/>
        <v>3655</v>
      </c>
      <c r="C3663" s="173">
        <v>6</v>
      </c>
      <c r="D3663" s="173">
        <v>2</v>
      </c>
      <c r="E3663" s="174">
        <v>7</v>
      </c>
      <c r="F3663" s="3">
        <f t="shared" si="343"/>
        <v>61.88</v>
      </c>
      <c r="G3663" s="3">
        <f t="shared" si="339"/>
        <v>50.72</v>
      </c>
      <c r="H3663" s="3">
        <f t="shared" si="340"/>
        <v>78.080000000000013</v>
      </c>
      <c r="I3663" s="3">
        <f t="shared" si="341"/>
        <v>59</v>
      </c>
      <c r="J3663" s="3">
        <f t="shared" si="342"/>
        <v>57.92</v>
      </c>
      <c r="K3663" s="191">
        <v>16.600000000000001</v>
      </c>
      <c r="L3663" s="3">
        <v>10.4</v>
      </c>
      <c r="M3663" s="191">
        <v>25.6</v>
      </c>
      <c r="N3663" s="191">
        <v>15</v>
      </c>
      <c r="O3663" s="191">
        <v>14.4</v>
      </c>
    </row>
    <row r="3664" spans="2:15" ht="17.25" x14ac:dyDescent="0.35">
      <c r="B3664" s="172">
        <f t="shared" si="344"/>
        <v>3656</v>
      </c>
      <c r="C3664" s="173">
        <v>6</v>
      </c>
      <c r="D3664" s="173">
        <v>2</v>
      </c>
      <c r="E3664" s="174">
        <v>8</v>
      </c>
      <c r="F3664" s="3">
        <f t="shared" si="343"/>
        <v>65.84</v>
      </c>
      <c r="G3664" s="3">
        <f t="shared" si="339"/>
        <v>55.040000000000006</v>
      </c>
      <c r="H3664" s="3">
        <f t="shared" si="340"/>
        <v>82.039999999999992</v>
      </c>
      <c r="I3664" s="3">
        <f t="shared" si="341"/>
        <v>64.94</v>
      </c>
      <c r="J3664" s="3">
        <f t="shared" si="342"/>
        <v>60.980000000000004</v>
      </c>
      <c r="K3664" s="191">
        <v>18.8</v>
      </c>
      <c r="L3664" s="3">
        <v>12.8</v>
      </c>
      <c r="M3664" s="191">
        <v>27.8</v>
      </c>
      <c r="N3664" s="191">
        <v>18.3</v>
      </c>
      <c r="O3664" s="191">
        <v>16.100000000000001</v>
      </c>
    </row>
    <row r="3665" spans="2:15" ht="17.25" x14ac:dyDescent="0.35">
      <c r="B3665" s="172">
        <f t="shared" si="344"/>
        <v>3657</v>
      </c>
      <c r="C3665" s="173">
        <v>6</v>
      </c>
      <c r="D3665" s="173">
        <v>2</v>
      </c>
      <c r="E3665" s="174">
        <v>9</v>
      </c>
      <c r="F3665" s="3">
        <f t="shared" si="343"/>
        <v>69.98</v>
      </c>
      <c r="G3665" s="3">
        <f t="shared" si="339"/>
        <v>55.94</v>
      </c>
      <c r="H3665" s="3">
        <f t="shared" si="340"/>
        <v>84.92</v>
      </c>
      <c r="I3665" s="3">
        <f t="shared" si="341"/>
        <v>71.06</v>
      </c>
      <c r="J3665" s="3">
        <f t="shared" si="342"/>
        <v>64.94</v>
      </c>
      <c r="K3665" s="191">
        <v>21.1</v>
      </c>
      <c r="L3665" s="3">
        <v>13.3</v>
      </c>
      <c r="M3665" s="191">
        <v>29.4</v>
      </c>
      <c r="N3665" s="191">
        <v>21.7</v>
      </c>
      <c r="O3665" s="191">
        <v>18.3</v>
      </c>
    </row>
    <row r="3666" spans="2:15" ht="17.25" x14ac:dyDescent="0.35">
      <c r="B3666" s="172">
        <f t="shared" si="344"/>
        <v>3658</v>
      </c>
      <c r="C3666" s="173">
        <v>6</v>
      </c>
      <c r="D3666" s="173">
        <v>2</v>
      </c>
      <c r="E3666" s="174">
        <v>10</v>
      </c>
      <c r="F3666" s="3">
        <f t="shared" si="343"/>
        <v>71.960000000000008</v>
      </c>
      <c r="G3666" s="3">
        <f t="shared" si="339"/>
        <v>59</v>
      </c>
      <c r="H3666" s="3">
        <f t="shared" si="340"/>
        <v>87.98</v>
      </c>
      <c r="I3666" s="3">
        <f t="shared" si="341"/>
        <v>77</v>
      </c>
      <c r="J3666" s="3">
        <f t="shared" si="342"/>
        <v>66.02</v>
      </c>
      <c r="K3666" s="191">
        <v>22.2</v>
      </c>
      <c r="L3666" s="3">
        <v>15</v>
      </c>
      <c r="M3666" s="191">
        <v>31.1</v>
      </c>
      <c r="N3666" s="191">
        <v>25</v>
      </c>
      <c r="O3666" s="191">
        <v>18.899999999999999</v>
      </c>
    </row>
    <row r="3667" spans="2:15" ht="17.25" x14ac:dyDescent="0.35">
      <c r="B3667" s="172">
        <f t="shared" si="344"/>
        <v>3659</v>
      </c>
      <c r="C3667" s="173">
        <v>6</v>
      </c>
      <c r="D3667" s="173">
        <v>2</v>
      </c>
      <c r="E3667" s="174">
        <v>11</v>
      </c>
      <c r="F3667" s="3">
        <f t="shared" si="343"/>
        <v>70.88</v>
      </c>
      <c r="G3667" s="3">
        <f t="shared" si="339"/>
        <v>61.34</v>
      </c>
      <c r="H3667" s="3">
        <f t="shared" si="340"/>
        <v>91.039999999999992</v>
      </c>
      <c r="I3667" s="3">
        <f t="shared" si="341"/>
        <v>82.039999999999992</v>
      </c>
      <c r="J3667" s="3">
        <f t="shared" si="342"/>
        <v>71.06</v>
      </c>
      <c r="K3667" s="191">
        <v>21.6</v>
      </c>
      <c r="L3667" s="3">
        <v>16.3</v>
      </c>
      <c r="M3667" s="191">
        <v>32.799999999999997</v>
      </c>
      <c r="N3667" s="191">
        <v>27.8</v>
      </c>
      <c r="O3667" s="191">
        <v>21.7</v>
      </c>
    </row>
    <row r="3668" spans="2:15" ht="17.25" x14ac:dyDescent="0.35">
      <c r="B3668" s="172">
        <f t="shared" si="344"/>
        <v>3660</v>
      </c>
      <c r="C3668" s="173">
        <v>6</v>
      </c>
      <c r="D3668" s="173">
        <v>2</v>
      </c>
      <c r="E3668" s="174">
        <v>12</v>
      </c>
      <c r="F3668" s="3">
        <f t="shared" si="343"/>
        <v>71.960000000000008</v>
      </c>
      <c r="G3668" s="3">
        <f t="shared" si="339"/>
        <v>65.300000000000011</v>
      </c>
      <c r="H3668" s="3">
        <f t="shared" si="340"/>
        <v>93.02</v>
      </c>
      <c r="I3668" s="3">
        <f t="shared" si="341"/>
        <v>82.039999999999992</v>
      </c>
      <c r="J3668" s="3">
        <f t="shared" si="342"/>
        <v>69.98</v>
      </c>
      <c r="K3668" s="191">
        <v>22.2</v>
      </c>
      <c r="L3668" s="3">
        <v>18.5</v>
      </c>
      <c r="M3668" s="191">
        <v>33.9</v>
      </c>
      <c r="N3668" s="191">
        <v>27.8</v>
      </c>
      <c r="O3668" s="191">
        <v>21.1</v>
      </c>
    </row>
    <row r="3669" spans="2:15" ht="17.25" x14ac:dyDescent="0.35">
      <c r="B3669" s="172">
        <f t="shared" si="344"/>
        <v>3661</v>
      </c>
      <c r="C3669" s="173">
        <v>6</v>
      </c>
      <c r="D3669" s="173">
        <v>2</v>
      </c>
      <c r="E3669" s="174">
        <v>13</v>
      </c>
      <c r="F3669" s="3">
        <f t="shared" si="343"/>
        <v>73.94</v>
      </c>
      <c r="G3669" s="3">
        <f t="shared" si="339"/>
        <v>68.36</v>
      </c>
      <c r="H3669" s="3">
        <f t="shared" si="340"/>
        <v>96.08</v>
      </c>
      <c r="I3669" s="3">
        <f t="shared" si="341"/>
        <v>82.94</v>
      </c>
      <c r="J3669" s="3">
        <f t="shared" si="342"/>
        <v>71.960000000000008</v>
      </c>
      <c r="K3669" s="191">
        <v>23.3</v>
      </c>
      <c r="L3669" s="3">
        <v>20.2</v>
      </c>
      <c r="M3669" s="191">
        <v>35.6</v>
      </c>
      <c r="N3669" s="191">
        <v>28.3</v>
      </c>
      <c r="O3669" s="191">
        <v>22.2</v>
      </c>
    </row>
    <row r="3670" spans="2:15" ht="17.25" x14ac:dyDescent="0.35">
      <c r="B3670" s="172">
        <f t="shared" si="344"/>
        <v>3662</v>
      </c>
      <c r="C3670" s="173">
        <v>6</v>
      </c>
      <c r="D3670" s="173">
        <v>2</v>
      </c>
      <c r="E3670" s="174">
        <v>14</v>
      </c>
      <c r="F3670" s="3">
        <f t="shared" si="343"/>
        <v>75.02</v>
      </c>
      <c r="G3670" s="3">
        <f t="shared" si="339"/>
        <v>73.759999999999991</v>
      </c>
      <c r="H3670" s="3">
        <f t="shared" si="340"/>
        <v>96.08</v>
      </c>
      <c r="I3670" s="3">
        <f t="shared" si="341"/>
        <v>84.02</v>
      </c>
      <c r="J3670" s="3">
        <f t="shared" si="342"/>
        <v>73.94</v>
      </c>
      <c r="K3670" s="191">
        <v>23.9</v>
      </c>
      <c r="L3670" s="3">
        <v>23.2</v>
      </c>
      <c r="M3670" s="191">
        <v>35.6</v>
      </c>
      <c r="N3670" s="191">
        <v>28.9</v>
      </c>
      <c r="O3670" s="191">
        <v>23.3</v>
      </c>
    </row>
    <row r="3671" spans="2:15" ht="17.25" x14ac:dyDescent="0.35">
      <c r="B3671" s="172">
        <f t="shared" si="344"/>
        <v>3663</v>
      </c>
      <c r="C3671" s="173">
        <v>6</v>
      </c>
      <c r="D3671" s="173">
        <v>2</v>
      </c>
      <c r="E3671" s="174">
        <v>15</v>
      </c>
      <c r="F3671" s="3">
        <f t="shared" si="343"/>
        <v>60.980000000000004</v>
      </c>
      <c r="G3671" s="3">
        <f t="shared" si="339"/>
        <v>72.5</v>
      </c>
      <c r="H3671" s="3">
        <f t="shared" si="340"/>
        <v>96.98</v>
      </c>
      <c r="I3671" s="3">
        <f t="shared" si="341"/>
        <v>82.94</v>
      </c>
      <c r="J3671" s="3">
        <f t="shared" si="342"/>
        <v>75.02</v>
      </c>
      <c r="K3671" s="191">
        <v>16.100000000000001</v>
      </c>
      <c r="L3671" s="3">
        <v>22.5</v>
      </c>
      <c r="M3671" s="191">
        <v>36.1</v>
      </c>
      <c r="N3671" s="191">
        <v>28.3</v>
      </c>
      <c r="O3671" s="191">
        <v>23.9</v>
      </c>
    </row>
    <row r="3672" spans="2:15" ht="17.25" x14ac:dyDescent="0.35">
      <c r="B3672" s="172">
        <f t="shared" si="344"/>
        <v>3664</v>
      </c>
      <c r="C3672" s="173">
        <v>6</v>
      </c>
      <c r="D3672" s="173">
        <v>2</v>
      </c>
      <c r="E3672" s="174">
        <v>16</v>
      </c>
      <c r="F3672" s="3">
        <f t="shared" si="343"/>
        <v>60.980000000000004</v>
      </c>
      <c r="G3672" s="3">
        <f t="shared" si="339"/>
        <v>71.42</v>
      </c>
      <c r="H3672" s="3">
        <f t="shared" si="340"/>
        <v>96.98</v>
      </c>
      <c r="I3672" s="3">
        <f t="shared" si="341"/>
        <v>82.94</v>
      </c>
      <c r="J3672" s="3">
        <f t="shared" si="342"/>
        <v>73.94</v>
      </c>
      <c r="K3672" s="191">
        <v>16.100000000000001</v>
      </c>
      <c r="L3672" s="3">
        <v>21.9</v>
      </c>
      <c r="M3672" s="191">
        <v>36.1</v>
      </c>
      <c r="N3672" s="191">
        <v>28.3</v>
      </c>
      <c r="O3672" s="191">
        <v>23.3</v>
      </c>
    </row>
    <row r="3673" spans="2:15" ht="17.25" x14ac:dyDescent="0.35">
      <c r="B3673" s="172">
        <f t="shared" si="344"/>
        <v>3665</v>
      </c>
      <c r="C3673" s="173">
        <v>6</v>
      </c>
      <c r="D3673" s="173">
        <v>2</v>
      </c>
      <c r="E3673" s="174">
        <v>17</v>
      </c>
      <c r="F3673" s="3">
        <f t="shared" si="343"/>
        <v>64.94</v>
      </c>
      <c r="G3673" s="3">
        <f t="shared" ref="G3673:G3736" si="345">(9/5)*L3673+32</f>
        <v>69.800000000000011</v>
      </c>
      <c r="H3673" s="3">
        <f t="shared" ref="H3673:H3736" si="346">(9/5)*M3673+32</f>
        <v>96.98</v>
      </c>
      <c r="I3673" s="3">
        <f t="shared" ref="I3673:I3736" si="347">(9/5)*N3673+32</f>
        <v>82.94</v>
      </c>
      <c r="J3673" s="3">
        <f t="shared" ref="J3673:J3736" si="348">(9/5)*O3673+32</f>
        <v>73.039999999999992</v>
      </c>
      <c r="K3673" s="191">
        <v>18.3</v>
      </c>
      <c r="L3673" s="3">
        <v>21</v>
      </c>
      <c r="M3673" s="191">
        <v>36.1</v>
      </c>
      <c r="N3673" s="191">
        <v>28.3</v>
      </c>
      <c r="O3673" s="191">
        <v>22.8</v>
      </c>
    </row>
    <row r="3674" spans="2:15" ht="17.25" x14ac:dyDescent="0.35">
      <c r="B3674" s="172">
        <f t="shared" si="344"/>
        <v>3666</v>
      </c>
      <c r="C3674" s="173">
        <v>6</v>
      </c>
      <c r="D3674" s="173">
        <v>2</v>
      </c>
      <c r="E3674" s="174">
        <v>18</v>
      </c>
      <c r="F3674" s="3">
        <f t="shared" si="343"/>
        <v>65.84</v>
      </c>
      <c r="G3674" s="3">
        <f t="shared" si="345"/>
        <v>66.92</v>
      </c>
      <c r="H3674" s="3">
        <f t="shared" si="346"/>
        <v>95</v>
      </c>
      <c r="I3674" s="3">
        <f t="shared" si="347"/>
        <v>82.94</v>
      </c>
      <c r="J3674" s="3">
        <f t="shared" si="348"/>
        <v>71.960000000000008</v>
      </c>
      <c r="K3674" s="191">
        <v>18.8</v>
      </c>
      <c r="L3674" s="3">
        <v>19.399999999999999</v>
      </c>
      <c r="M3674" s="191">
        <v>35</v>
      </c>
      <c r="N3674" s="191">
        <v>28.3</v>
      </c>
      <c r="O3674" s="191">
        <v>22.2</v>
      </c>
    </row>
    <row r="3675" spans="2:15" ht="17.25" x14ac:dyDescent="0.35">
      <c r="B3675" s="172">
        <f t="shared" si="344"/>
        <v>3667</v>
      </c>
      <c r="C3675" s="173">
        <v>6</v>
      </c>
      <c r="D3675" s="173">
        <v>2</v>
      </c>
      <c r="E3675" s="174">
        <v>19</v>
      </c>
      <c r="F3675" s="3">
        <f t="shared" si="343"/>
        <v>62.96</v>
      </c>
      <c r="G3675" s="3">
        <f t="shared" si="345"/>
        <v>63.14</v>
      </c>
      <c r="H3675" s="3">
        <f t="shared" si="346"/>
        <v>91.039999999999992</v>
      </c>
      <c r="I3675" s="3">
        <f t="shared" si="347"/>
        <v>75.92</v>
      </c>
      <c r="J3675" s="3">
        <f t="shared" si="348"/>
        <v>69.98</v>
      </c>
      <c r="K3675" s="191">
        <v>17.2</v>
      </c>
      <c r="L3675" s="3">
        <v>17.3</v>
      </c>
      <c r="M3675" s="191">
        <v>32.799999999999997</v>
      </c>
      <c r="N3675" s="191">
        <v>24.4</v>
      </c>
      <c r="O3675" s="191">
        <v>21.1</v>
      </c>
    </row>
    <row r="3676" spans="2:15" ht="17.25" x14ac:dyDescent="0.35">
      <c r="B3676" s="172">
        <f t="shared" si="344"/>
        <v>3668</v>
      </c>
      <c r="C3676" s="173">
        <v>6</v>
      </c>
      <c r="D3676" s="173">
        <v>2</v>
      </c>
      <c r="E3676" s="174">
        <v>20</v>
      </c>
      <c r="F3676" s="3">
        <f t="shared" si="343"/>
        <v>59.900000000000006</v>
      </c>
      <c r="G3676" s="3">
        <f t="shared" si="345"/>
        <v>59.36</v>
      </c>
      <c r="H3676" s="3">
        <f t="shared" si="346"/>
        <v>87.98</v>
      </c>
      <c r="I3676" s="3">
        <f t="shared" si="347"/>
        <v>73.94</v>
      </c>
      <c r="J3676" s="3">
        <f t="shared" si="348"/>
        <v>68</v>
      </c>
      <c r="K3676" s="191">
        <v>15.5</v>
      </c>
      <c r="L3676" s="3">
        <v>15.2</v>
      </c>
      <c r="M3676" s="191">
        <v>31.1</v>
      </c>
      <c r="N3676" s="191">
        <v>23.3</v>
      </c>
      <c r="O3676" s="191">
        <v>20</v>
      </c>
    </row>
    <row r="3677" spans="2:15" ht="17.25" x14ac:dyDescent="0.35">
      <c r="B3677" s="172">
        <f t="shared" si="344"/>
        <v>3669</v>
      </c>
      <c r="C3677" s="173">
        <v>6</v>
      </c>
      <c r="D3677" s="173">
        <v>2</v>
      </c>
      <c r="E3677" s="174">
        <v>21</v>
      </c>
      <c r="F3677" s="3">
        <f t="shared" si="343"/>
        <v>59.900000000000006</v>
      </c>
      <c r="G3677" s="3">
        <f t="shared" si="345"/>
        <v>56.120000000000005</v>
      </c>
      <c r="H3677" s="3">
        <f t="shared" si="346"/>
        <v>84.02</v>
      </c>
      <c r="I3677" s="3">
        <f t="shared" si="347"/>
        <v>71.960000000000008</v>
      </c>
      <c r="J3677" s="3">
        <f t="shared" si="348"/>
        <v>66.02</v>
      </c>
      <c r="K3677" s="191">
        <v>15.5</v>
      </c>
      <c r="L3677" s="3">
        <v>13.4</v>
      </c>
      <c r="M3677" s="191">
        <v>28.9</v>
      </c>
      <c r="N3677" s="191">
        <v>22.2</v>
      </c>
      <c r="O3677" s="191">
        <v>18.899999999999999</v>
      </c>
    </row>
    <row r="3678" spans="2:15" ht="17.25" x14ac:dyDescent="0.35">
      <c r="B3678" s="172">
        <f t="shared" si="344"/>
        <v>3670</v>
      </c>
      <c r="C3678" s="173">
        <v>6</v>
      </c>
      <c r="D3678" s="173">
        <v>2</v>
      </c>
      <c r="E3678" s="174">
        <v>22</v>
      </c>
      <c r="F3678" s="3">
        <f t="shared" si="343"/>
        <v>59</v>
      </c>
      <c r="G3678" s="3">
        <f t="shared" si="345"/>
        <v>53.6</v>
      </c>
      <c r="H3678" s="3">
        <f t="shared" si="346"/>
        <v>80.960000000000008</v>
      </c>
      <c r="I3678" s="3">
        <f t="shared" si="347"/>
        <v>69.98</v>
      </c>
      <c r="J3678" s="3">
        <f t="shared" si="348"/>
        <v>64.94</v>
      </c>
      <c r="K3678" s="191">
        <v>15</v>
      </c>
      <c r="L3678" s="3">
        <v>12</v>
      </c>
      <c r="M3678" s="191">
        <v>27.2</v>
      </c>
      <c r="N3678" s="191">
        <v>21.1</v>
      </c>
      <c r="O3678" s="191">
        <v>18.3</v>
      </c>
    </row>
    <row r="3679" spans="2:15" ht="17.25" x14ac:dyDescent="0.35">
      <c r="B3679" s="172">
        <f t="shared" si="344"/>
        <v>3671</v>
      </c>
      <c r="C3679" s="173">
        <v>6</v>
      </c>
      <c r="D3679" s="173">
        <v>2</v>
      </c>
      <c r="E3679" s="174">
        <v>23</v>
      </c>
      <c r="F3679" s="3">
        <f t="shared" si="343"/>
        <v>59</v>
      </c>
      <c r="G3679" s="3">
        <f t="shared" si="345"/>
        <v>51.26</v>
      </c>
      <c r="H3679" s="3">
        <f t="shared" si="346"/>
        <v>78.98</v>
      </c>
      <c r="I3679" s="3">
        <f t="shared" si="347"/>
        <v>69.080000000000013</v>
      </c>
      <c r="J3679" s="3">
        <f t="shared" si="348"/>
        <v>62.96</v>
      </c>
      <c r="K3679" s="191">
        <v>15</v>
      </c>
      <c r="L3679" s="3">
        <v>10.7</v>
      </c>
      <c r="M3679" s="191">
        <v>26.1</v>
      </c>
      <c r="N3679" s="191">
        <v>20.6</v>
      </c>
      <c r="O3679" s="191">
        <v>17.2</v>
      </c>
    </row>
    <row r="3680" spans="2:15" ht="17.25" x14ac:dyDescent="0.35">
      <c r="B3680" s="172">
        <f t="shared" si="344"/>
        <v>3672</v>
      </c>
      <c r="C3680" s="173">
        <v>6</v>
      </c>
      <c r="D3680" s="173">
        <v>2</v>
      </c>
      <c r="E3680" s="174">
        <v>24</v>
      </c>
      <c r="F3680" s="3">
        <f t="shared" si="343"/>
        <v>59</v>
      </c>
      <c r="G3680" s="3">
        <f t="shared" si="345"/>
        <v>48.019999999999996</v>
      </c>
      <c r="H3680" s="3">
        <f t="shared" si="346"/>
        <v>78.080000000000013</v>
      </c>
      <c r="I3680" s="3">
        <f t="shared" si="347"/>
        <v>64.94</v>
      </c>
      <c r="J3680" s="3">
        <f t="shared" si="348"/>
        <v>62.06</v>
      </c>
      <c r="K3680" s="191">
        <v>15</v>
      </c>
      <c r="L3680" s="3">
        <v>8.9</v>
      </c>
      <c r="M3680" s="191">
        <v>25.6</v>
      </c>
      <c r="N3680" s="191">
        <v>18.3</v>
      </c>
      <c r="O3680" s="191">
        <v>16.7</v>
      </c>
    </row>
    <row r="3681" spans="2:15" ht="17.25" x14ac:dyDescent="0.35">
      <c r="B3681" s="172">
        <f t="shared" si="344"/>
        <v>3673</v>
      </c>
      <c r="C3681" s="173">
        <v>6</v>
      </c>
      <c r="D3681" s="173">
        <v>3</v>
      </c>
      <c r="E3681" s="174">
        <v>1</v>
      </c>
      <c r="F3681" s="3">
        <f t="shared" si="343"/>
        <v>57.92</v>
      </c>
      <c r="G3681" s="3">
        <f t="shared" si="345"/>
        <v>44.78</v>
      </c>
      <c r="H3681" s="3">
        <f t="shared" si="346"/>
        <v>75.92</v>
      </c>
      <c r="I3681" s="3">
        <f t="shared" si="347"/>
        <v>60.980000000000004</v>
      </c>
      <c r="J3681" s="3">
        <f t="shared" si="348"/>
        <v>57.92</v>
      </c>
      <c r="K3681" s="191">
        <v>14.4</v>
      </c>
      <c r="L3681" s="3">
        <v>7.1</v>
      </c>
      <c r="M3681" s="191">
        <v>24.4</v>
      </c>
      <c r="N3681" s="191">
        <v>16.100000000000001</v>
      </c>
      <c r="O3681" s="191">
        <v>14.4</v>
      </c>
    </row>
    <row r="3682" spans="2:15" ht="17.25" x14ac:dyDescent="0.35">
      <c r="B3682" s="172">
        <f t="shared" si="344"/>
        <v>3674</v>
      </c>
      <c r="C3682" s="173">
        <v>6</v>
      </c>
      <c r="D3682" s="173">
        <v>3</v>
      </c>
      <c r="E3682" s="174">
        <v>2</v>
      </c>
      <c r="F3682" s="3">
        <f t="shared" si="343"/>
        <v>56.84</v>
      </c>
      <c r="G3682" s="3">
        <f t="shared" si="345"/>
        <v>42.08</v>
      </c>
      <c r="H3682" s="3">
        <f t="shared" si="346"/>
        <v>73.94</v>
      </c>
      <c r="I3682" s="3">
        <f t="shared" si="347"/>
        <v>60.08</v>
      </c>
      <c r="J3682" s="3">
        <f t="shared" si="348"/>
        <v>55.94</v>
      </c>
      <c r="K3682" s="191">
        <v>13.8</v>
      </c>
      <c r="L3682" s="3">
        <v>5.6</v>
      </c>
      <c r="M3682" s="191">
        <v>23.3</v>
      </c>
      <c r="N3682" s="191">
        <v>15.6</v>
      </c>
      <c r="O3682" s="191">
        <v>13.3</v>
      </c>
    </row>
    <row r="3683" spans="2:15" ht="17.25" x14ac:dyDescent="0.35">
      <c r="B3683" s="172">
        <f t="shared" si="344"/>
        <v>3675</v>
      </c>
      <c r="C3683" s="173">
        <v>6</v>
      </c>
      <c r="D3683" s="173">
        <v>3</v>
      </c>
      <c r="E3683" s="174">
        <v>3</v>
      </c>
      <c r="F3683" s="3">
        <f t="shared" si="343"/>
        <v>56.84</v>
      </c>
      <c r="G3683" s="3">
        <f t="shared" si="345"/>
        <v>39.92</v>
      </c>
      <c r="H3683" s="3">
        <f t="shared" si="346"/>
        <v>73.94</v>
      </c>
      <c r="I3683" s="3">
        <f t="shared" si="347"/>
        <v>60.08</v>
      </c>
      <c r="J3683" s="3">
        <f t="shared" si="348"/>
        <v>55.94</v>
      </c>
      <c r="K3683" s="191">
        <v>13.8</v>
      </c>
      <c r="L3683" s="3">
        <v>4.4000000000000004</v>
      </c>
      <c r="M3683" s="191">
        <v>23.3</v>
      </c>
      <c r="N3683" s="191">
        <v>15.6</v>
      </c>
      <c r="O3683" s="191">
        <v>13.3</v>
      </c>
    </row>
    <row r="3684" spans="2:15" ht="17.25" x14ac:dyDescent="0.35">
      <c r="B3684" s="172">
        <f t="shared" si="344"/>
        <v>3676</v>
      </c>
      <c r="C3684" s="173">
        <v>6</v>
      </c>
      <c r="D3684" s="173">
        <v>3</v>
      </c>
      <c r="E3684" s="174">
        <v>4</v>
      </c>
      <c r="F3684" s="3">
        <f t="shared" si="343"/>
        <v>56.84</v>
      </c>
      <c r="G3684" s="3">
        <f t="shared" si="345"/>
        <v>37.94</v>
      </c>
      <c r="H3684" s="3">
        <f t="shared" si="346"/>
        <v>71.06</v>
      </c>
      <c r="I3684" s="3">
        <f t="shared" si="347"/>
        <v>57.019999999999996</v>
      </c>
      <c r="J3684" s="3">
        <f t="shared" si="348"/>
        <v>55.040000000000006</v>
      </c>
      <c r="K3684" s="191">
        <v>13.8</v>
      </c>
      <c r="L3684" s="3">
        <v>3.3</v>
      </c>
      <c r="M3684" s="191">
        <v>21.7</v>
      </c>
      <c r="N3684" s="191">
        <v>13.9</v>
      </c>
      <c r="O3684" s="191">
        <v>12.8</v>
      </c>
    </row>
    <row r="3685" spans="2:15" ht="17.25" x14ac:dyDescent="0.35">
      <c r="B3685" s="172">
        <f t="shared" si="344"/>
        <v>3677</v>
      </c>
      <c r="C3685" s="173">
        <v>6</v>
      </c>
      <c r="D3685" s="173">
        <v>3</v>
      </c>
      <c r="E3685" s="174">
        <v>5</v>
      </c>
      <c r="F3685" s="3">
        <f t="shared" si="343"/>
        <v>59</v>
      </c>
      <c r="G3685" s="3">
        <f t="shared" si="345"/>
        <v>36.32</v>
      </c>
      <c r="H3685" s="3">
        <f t="shared" si="346"/>
        <v>69.080000000000013</v>
      </c>
      <c r="I3685" s="3">
        <f t="shared" si="347"/>
        <v>55.94</v>
      </c>
      <c r="J3685" s="3">
        <f t="shared" si="348"/>
        <v>53.06</v>
      </c>
      <c r="K3685" s="191">
        <v>15</v>
      </c>
      <c r="L3685" s="3">
        <v>2.4</v>
      </c>
      <c r="M3685" s="191">
        <v>20.6</v>
      </c>
      <c r="N3685" s="191">
        <v>13.3</v>
      </c>
      <c r="O3685" s="191">
        <v>11.7</v>
      </c>
    </row>
    <row r="3686" spans="2:15" ht="17.25" x14ac:dyDescent="0.35">
      <c r="B3686" s="172">
        <f t="shared" si="344"/>
        <v>3678</v>
      </c>
      <c r="C3686" s="173">
        <v>6</v>
      </c>
      <c r="D3686" s="173">
        <v>3</v>
      </c>
      <c r="E3686" s="174">
        <v>6</v>
      </c>
      <c r="F3686" s="3">
        <f t="shared" si="343"/>
        <v>60.980000000000004</v>
      </c>
      <c r="G3686" s="3">
        <f t="shared" si="345"/>
        <v>40.64</v>
      </c>
      <c r="H3686" s="3">
        <f t="shared" si="346"/>
        <v>75.92</v>
      </c>
      <c r="I3686" s="3">
        <f t="shared" si="347"/>
        <v>57.92</v>
      </c>
      <c r="J3686" s="3">
        <f t="shared" si="348"/>
        <v>59</v>
      </c>
      <c r="K3686" s="191">
        <v>16.100000000000001</v>
      </c>
      <c r="L3686" s="3">
        <v>4.8</v>
      </c>
      <c r="M3686" s="191">
        <v>24.4</v>
      </c>
      <c r="N3686" s="191">
        <v>14.4</v>
      </c>
      <c r="O3686" s="191">
        <v>15</v>
      </c>
    </row>
    <row r="3687" spans="2:15" ht="17.25" x14ac:dyDescent="0.35">
      <c r="B3687" s="172">
        <f t="shared" si="344"/>
        <v>3679</v>
      </c>
      <c r="C3687" s="173">
        <v>6</v>
      </c>
      <c r="D3687" s="173">
        <v>3</v>
      </c>
      <c r="E3687" s="174">
        <v>7</v>
      </c>
      <c r="F3687" s="3">
        <f t="shared" si="343"/>
        <v>64.94</v>
      </c>
      <c r="G3687" s="3">
        <f t="shared" si="345"/>
        <v>45.5</v>
      </c>
      <c r="H3687" s="3">
        <f t="shared" si="346"/>
        <v>82.039999999999992</v>
      </c>
      <c r="I3687" s="3">
        <f t="shared" si="347"/>
        <v>62.96</v>
      </c>
      <c r="J3687" s="3">
        <f t="shared" si="348"/>
        <v>64.039999999999992</v>
      </c>
      <c r="K3687" s="191">
        <v>18.3</v>
      </c>
      <c r="L3687" s="3">
        <v>7.5</v>
      </c>
      <c r="M3687" s="191">
        <v>27.8</v>
      </c>
      <c r="N3687" s="191">
        <v>17.2</v>
      </c>
      <c r="O3687" s="191">
        <v>17.8</v>
      </c>
    </row>
    <row r="3688" spans="2:15" ht="17.25" x14ac:dyDescent="0.35">
      <c r="B3688" s="172">
        <f t="shared" si="344"/>
        <v>3680</v>
      </c>
      <c r="C3688" s="173">
        <v>6</v>
      </c>
      <c r="D3688" s="173">
        <v>3</v>
      </c>
      <c r="E3688" s="174">
        <v>8</v>
      </c>
      <c r="F3688" s="3">
        <f t="shared" si="343"/>
        <v>68.900000000000006</v>
      </c>
      <c r="G3688" s="3">
        <f t="shared" si="345"/>
        <v>50.540000000000006</v>
      </c>
      <c r="H3688" s="3">
        <f t="shared" si="346"/>
        <v>87.080000000000013</v>
      </c>
      <c r="I3688" s="3">
        <f t="shared" si="347"/>
        <v>69.080000000000013</v>
      </c>
      <c r="J3688" s="3">
        <f t="shared" si="348"/>
        <v>66.02</v>
      </c>
      <c r="K3688" s="191">
        <v>20.5</v>
      </c>
      <c r="L3688" s="3">
        <v>10.3</v>
      </c>
      <c r="M3688" s="191">
        <v>30.6</v>
      </c>
      <c r="N3688" s="191">
        <v>20.6</v>
      </c>
      <c r="O3688" s="191">
        <v>18.899999999999999</v>
      </c>
    </row>
    <row r="3689" spans="2:15" ht="17.25" x14ac:dyDescent="0.35">
      <c r="B3689" s="172">
        <f t="shared" si="344"/>
        <v>3681</v>
      </c>
      <c r="C3689" s="173">
        <v>6</v>
      </c>
      <c r="D3689" s="173">
        <v>3</v>
      </c>
      <c r="E3689" s="174">
        <v>9</v>
      </c>
      <c r="F3689" s="3">
        <f t="shared" si="343"/>
        <v>66.92</v>
      </c>
      <c r="G3689" s="3">
        <f t="shared" si="345"/>
        <v>54.32</v>
      </c>
      <c r="H3689" s="3">
        <f t="shared" si="346"/>
        <v>93.02</v>
      </c>
      <c r="I3689" s="3">
        <f t="shared" si="347"/>
        <v>71.960000000000008</v>
      </c>
      <c r="J3689" s="3">
        <f t="shared" si="348"/>
        <v>68</v>
      </c>
      <c r="K3689" s="191">
        <v>19.399999999999999</v>
      </c>
      <c r="L3689" s="3">
        <v>12.4</v>
      </c>
      <c r="M3689" s="191">
        <v>33.9</v>
      </c>
      <c r="N3689" s="191">
        <v>22.2</v>
      </c>
      <c r="O3689" s="191">
        <v>20</v>
      </c>
    </row>
    <row r="3690" spans="2:15" ht="17.25" x14ac:dyDescent="0.35">
      <c r="B3690" s="172">
        <f t="shared" si="344"/>
        <v>3682</v>
      </c>
      <c r="C3690" s="173">
        <v>6</v>
      </c>
      <c r="D3690" s="173">
        <v>3</v>
      </c>
      <c r="E3690" s="174">
        <v>10</v>
      </c>
      <c r="F3690" s="3">
        <f t="shared" si="343"/>
        <v>69.98</v>
      </c>
      <c r="G3690" s="3">
        <f t="shared" si="345"/>
        <v>57.92</v>
      </c>
      <c r="H3690" s="3">
        <f t="shared" si="346"/>
        <v>93.92</v>
      </c>
      <c r="I3690" s="3">
        <f t="shared" si="347"/>
        <v>73.94</v>
      </c>
      <c r="J3690" s="3">
        <f t="shared" si="348"/>
        <v>71.960000000000008</v>
      </c>
      <c r="K3690" s="191">
        <v>21.1</v>
      </c>
      <c r="L3690" s="3">
        <v>14.4</v>
      </c>
      <c r="M3690" s="191">
        <v>34.4</v>
      </c>
      <c r="N3690" s="191">
        <v>23.3</v>
      </c>
      <c r="O3690" s="191">
        <v>22.2</v>
      </c>
    </row>
    <row r="3691" spans="2:15" ht="17.25" x14ac:dyDescent="0.35">
      <c r="B3691" s="172">
        <f t="shared" si="344"/>
        <v>3683</v>
      </c>
      <c r="C3691" s="173">
        <v>6</v>
      </c>
      <c r="D3691" s="173">
        <v>3</v>
      </c>
      <c r="E3691" s="174">
        <v>11</v>
      </c>
      <c r="F3691" s="3">
        <f t="shared" si="343"/>
        <v>73.94</v>
      </c>
      <c r="G3691" s="3">
        <f t="shared" si="345"/>
        <v>60.980000000000004</v>
      </c>
      <c r="H3691" s="3">
        <f t="shared" si="346"/>
        <v>98.06</v>
      </c>
      <c r="I3691" s="3">
        <f t="shared" si="347"/>
        <v>75.92</v>
      </c>
      <c r="J3691" s="3">
        <f t="shared" si="348"/>
        <v>73.94</v>
      </c>
      <c r="K3691" s="191">
        <v>23.3</v>
      </c>
      <c r="L3691" s="3">
        <v>16.100000000000001</v>
      </c>
      <c r="M3691" s="191">
        <v>36.700000000000003</v>
      </c>
      <c r="N3691" s="191">
        <v>24.4</v>
      </c>
      <c r="O3691" s="191">
        <v>23.3</v>
      </c>
    </row>
    <row r="3692" spans="2:15" ht="17.25" x14ac:dyDescent="0.35">
      <c r="B3692" s="172">
        <f t="shared" si="344"/>
        <v>3684</v>
      </c>
      <c r="C3692" s="173">
        <v>6</v>
      </c>
      <c r="D3692" s="173">
        <v>3</v>
      </c>
      <c r="E3692" s="174">
        <v>12</v>
      </c>
      <c r="F3692" s="3">
        <f t="shared" si="343"/>
        <v>77</v>
      </c>
      <c r="G3692" s="3">
        <f t="shared" si="345"/>
        <v>58.82</v>
      </c>
      <c r="H3692" s="3">
        <f t="shared" si="346"/>
        <v>100.03999999999999</v>
      </c>
      <c r="I3692" s="3">
        <f t="shared" si="347"/>
        <v>77</v>
      </c>
      <c r="J3692" s="3">
        <f t="shared" si="348"/>
        <v>77</v>
      </c>
      <c r="K3692" s="191">
        <v>25</v>
      </c>
      <c r="L3692" s="3">
        <v>14.9</v>
      </c>
      <c r="M3692" s="191">
        <v>37.799999999999997</v>
      </c>
      <c r="N3692" s="191">
        <v>25</v>
      </c>
      <c r="O3692" s="191">
        <v>25</v>
      </c>
    </row>
    <row r="3693" spans="2:15" ht="17.25" x14ac:dyDescent="0.35">
      <c r="B3693" s="172">
        <f t="shared" si="344"/>
        <v>3685</v>
      </c>
      <c r="C3693" s="173">
        <v>6</v>
      </c>
      <c r="D3693" s="173">
        <v>3</v>
      </c>
      <c r="E3693" s="174">
        <v>13</v>
      </c>
      <c r="F3693" s="3">
        <f t="shared" si="343"/>
        <v>79.88</v>
      </c>
      <c r="G3693" s="3">
        <f t="shared" si="345"/>
        <v>55.94</v>
      </c>
      <c r="H3693" s="3">
        <f t="shared" si="346"/>
        <v>102.02</v>
      </c>
      <c r="I3693" s="3">
        <f t="shared" si="347"/>
        <v>69.080000000000013</v>
      </c>
      <c r="J3693" s="3">
        <f t="shared" si="348"/>
        <v>78.080000000000013</v>
      </c>
      <c r="K3693" s="191">
        <v>26.6</v>
      </c>
      <c r="L3693" s="3">
        <v>13.3</v>
      </c>
      <c r="M3693" s="191">
        <v>38.9</v>
      </c>
      <c r="N3693" s="191">
        <v>20.6</v>
      </c>
      <c r="O3693" s="191">
        <v>25.6</v>
      </c>
    </row>
    <row r="3694" spans="2:15" ht="17.25" x14ac:dyDescent="0.35">
      <c r="B3694" s="172">
        <f t="shared" si="344"/>
        <v>3686</v>
      </c>
      <c r="C3694" s="173">
        <v>6</v>
      </c>
      <c r="D3694" s="173">
        <v>3</v>
      </c>
      <c r="E3694" s="174">
        <v>14</v>
      </c>
      <c r="F3694" s="3">
        <f t="shared" si="343"/>
        <v>77.900000000000006</v>
      </c>
      <c r="G3694" s="3">
        <f t="shared" si="345"/>
        <v>56.66</v>
      </c>
      <c r="H3694" s="3">
        <f t="shared" si="346"/>
        <v>102.92</v>
      </c>
      <c r="I3694" s="3">
        <f t="shared" si="347"/>
        <v>73.039999999999992</v>
      </c>
      <c r="J3694" s="3">
        <f t="shared" si="348"/>
        <v>80.960000000000008</v>
      </c>
      <c r="K3694" s="191">
        <v>25.5</v>
      </c>
      <c r="L3694" s="3">
        <v>13.7</v>
      </c>
      <c r="M3694" s="191">
        <v>39.4</v>
      </c>
      <c r="N3694" s="191">
        <v>22.8</v>
      </c>
      <c r="O3694" s="191">
        <v>27.2</v>
      </c>
    </row>
    <row r="3695" spans="2:15" ht="17.25" x14ac:dyDescent="0.35">
      <c r="B3695" s="172">
        <f t="shared" si="344"/>
        <v>3687</v>
      </c>
      <c r="C3695" s="173">
        <v>6</v>
      </c>
      <c r="D3695" s="173">
        <v>3</v>
      </c>
      <c r="E3695" s="174">
        <v>15</v>
      </c>
      <c r="F3695" s="3">
        <f t="shared" si="343"/>
        <v>77.900000000000006</v>
      </c>
      <c r="G3695" s="3">
        <f t="shared" si="345"/>
        <v>56.480000000000004</v>
      </c>
      <c r="H3695" s="3">
        <f t="shared" si="346"/>
        <v>105.08</v>
      </c>
      <c r="I3695" s="3">
        <f t="shared" si="347"/>
        <v>71.960000000000008</v>
      </c>
      <c r="J3695" s="3">
        <f t="shared" si="348"/>
        <v>77</v>
      </c>
      <c r="K3695" s="191">
        <v>25.5</v>
      </c>
      <c r="L3695" s="3">
        <v>13.6</v>
      </c>
      <c r="M3695" s="191">
        <v>40.6</v>
      </c>
      <c r="N3695" s="191">
        <v>22.2</v>
      </c>
      <c r="O3695" s="191">
        <v>25</v>
      </c>
    </row>
    <row r="3696" spans="2:15" ht="17.25" x14ac:dyDescent="0.35">
      <c r="B3696" s="172">
        <f t="shared" si="344"/>
        <v>3688</v>
      </c>
      <c r="C3696" s="173">
        <v>6</v>
      </c>
      <c r="D3696" s="173">
        <v>3</v>
      </c>
      <c r="E3696" s="174">
        <v>16</v>
      </c>
      <c r="F3696" s="3">
        <f t="shared" si="343"/>
        <v>73.94</v>
      </c>
      <c r="G3696" s="3">
        <f t="shared" si="345"/>
        <v>58.28</v>
      </c>
      <c r="H3696" s="3">
        <f t="shared" si="346"/>
        <v>104</v>
      </c>
      <c r="I3696" s="3">
        <f t="shared" si="347"/>
        <v>64.94</v>
      </c>
      <c r="J3696" s="3">
        <f t="shared" si="348"/>
        <v>80.960000000000008</v>
      </c>
      <c r="K3696" s="191">
        <v>23.3</v>
      </c>
      <c r="L3696" s="3">
        <v>14.6</v>
      </c>
      <c r="M3696" s="191">
        <v>40</v>
      </c>
      <c r="N3696" s="191">
        <v>18.3</v>
      </c>
      <c r="O3696" s="191">
        <v>27.2</v>
      </c>
    </row>
    <row r="3697" spans="2:15" ht="17.25" x14ac:dyDescent="0.35">
      <c r="B3697" s="172">
        <f t="shared" si="344"/>
        <v>3689</v>
      </c>
      <c r="C3697" s="173">
        <v>6</v>
      </c>
      <c r="D3697" s="173">
        <v>3</v>
      </c>
      <c r="E3697" s="174">
        <v>17</v>
      </c>
      <c r="F3697" s="3">
        <f t="shared" si="343"/>
        <v>71.960000000000008</v>
      </c>
      <c r="G3697" s="3">
        <f t="shared" si="345"/>
        <v>57.019999999999996</v>
      </c>
      <c r="H3697" s="3">
        <f t="shared" si="346"/>
        <v>102.92</v>
      </c>
      <c r="I3697" s="3">
        <f t="shared" si="347"/>
        <v>66.92</v>
      </c>
      <c r="J3697" s="3">
        <f t="shared" si="348"/>
        <v>82.039999999999992</v>
      </c>
      <c r="K3697" s="191">
        <v>22.2</v>
      </c>
      <c r="L3697" s="3">
        <v>13.9</v>
      </c>
      <c r="M3697" s="191">
        <v>39.4</v>
      </c>
      <c r="N3697" s="191">
        <v>19.399999999999999</v>
      </c>
      <c r="O3697" s="191">
        <v>27.8</v>
      </c>
    </row>
    <row r="3698" spans="2:15" ht="17.25" x14ac:dyDescent="0.35">
      <c r="B3698" s="172">
        <f t="shared" si="344"/>
        <v>3690</v>
      </c>
      <c r="C3698" s="173">
        <v>6</v>
      </c>
      <c r="D3698" s="173">
        <v>3</v>
      </c>
      <c r="E3698" s="174">
        <v>18</v>
      </c>
      <c r="F3698" s="3">
        <f t="shared" si="343"/>
        <v>69.98</v>
      </c>
      <c r="G3698" s="3">
        <f t="shared" si="345"/>
        <v>52.879999999999995</v>
      </c>
      <c r="H3698" s="3">
        <f t="shared" si="346"/>
        <v>100.94</v>
      </c>
      <c r="I3698" s="3">
        <f t="shared" si="347"/>
        <v>60.08</v>
      </c>
      <c r="J3698" s="3">
        <f t="shared" si="348"/>
        <v>78.080000000000013</v>
      </c>
      <c r="K3698" s="191">
        <v>21.1</v>
      </c>
      <c r="L3698" s="3">
        <v>11.6</v>
      </c>
      <c r="M3698" s="191">
        <v>38.299999999999997</v>
      </c>
      <c r="N3698" s="191">
        <v>15.6</v>
      </c>
      <c r="O3698" s="191">
        <v>25.6</v>
      </c>
    </row>
    <row r="3699" spans="2:15" ht="17.25" x14ac:dyDescent="0.35">
      <c r="B3699" s="172">
        <f t="shared" si="344"/>
        <v>3691</v>
      </c>
      <c r="C3699" s="173">
        <v>6</v>
      </c>
      <c r="D3699" s="173">
        <v>3</v>
      </c>
      <c r="E3699" s="174">
        <v>19</v>
      </c>
      <c r="F3699" s="3">
        <f t="shared" si="343"/>
        <v>68.900000000000006</v>
      </c>
      <c r="G3699" s="3">
        <f t="shared" si="345"/>
        <v>54.68</v>
      </c>
      <c r="H3699" s="3">
        <f t="shared" si="346"/>
        <v>96.98</v>
      </c>
      <c r="I3699" s="3">
        <f t="shared" si="347"/>
        <v>60.980000000000004</v>
      </c>
      <c r="J3699" s="3">
        <f t="shared" si="348"/>
        <v>75.92</v>
      </c>
      <c r="K3699" s="191">
        <v>20.5</v>
      </c>
      <c r="L3699" s="3">
        <v>12.6</v>
      </c>
      <c r="M3699" s="191">
        <v>36.1</v>
      </c>
      <c r="N3699" s="191">
        <v>16.100000000000001</v>
      </c>
      <c r="O3699" s="191">
        <v>24.4</v>
      </c>
    </row>
    <row r="3700" spans="2:15" ht="17.25" x14ac:dyDescent="0.35">
      <c r="B3700" s="172">
        <f t="shared" si="344"/>
        <v>3692</v>
      </c>
      <c r="C3700" s="173">
        <v>6</v>
      </c>
      <c r="D3700" s="173">
        <v>3</v>
      </c>
      <c r="E3700" s="174">
        <v>20</v>
      </c>
      <c r="F3700" s="3">
        <f t="shared" si="343"/>
        <v>66.92</v>
      </c>
      <c r="G3700" s="3">
        <f t="shared" si="345"/>
        <v>52.519999999999996</v>
      </c>
      <c r="H3700" s="3">
        <f t="shared" si="346"/>
        <v>93.02</v>
      </c>
      <c r="I3700" s="3">
        <f t="shared" si="347"/>
        <v>60.08</v>
      </c>
      <c r="J3700" s="3">
        <f t="shared" si="348"/>
        <v>73.039999999999992</v>
      </c>
      <c r="K3700" s="191">
        <v>19.399999999999999</v>
      </c>
      <c r="L3700" s="3">
        <v>11.4</v>
      </c>
      <c r="M3700" s="191">
        <v>33.9</v>
      </c>
      <c r="N3700" s="191">
        <v>15.6</v>
      </c>
      <c r="O3700" s="191">
        <v>22.8</v>
      </c>
    </row>
    <row r="3701" spans="2:15" ht="17.25" x14ac:dyDescent="0.35">
      <c r="B3701" s="172">
        <f t="shared" si="344"/>
        <v>3693</v>
      </c>
      <c r="C3701" s="173">
        <v>6</v>
      </c>
      <c r="D3701" s="173">
        <v>3</v>
      </c>
      <c r="E3701" s="174">
        <v>21</v>
      </c>
      <c r="F3701" s="3">
        <f t="shared" si="343"/>
        <v>63.86</v>
      </c>
      <c r="G3701" s="3">
        <f t="shared" si="345"/>
        <v>50.18</v>
      </c>
      <c r="H3701" s="3">
        <f t="shared" si="346"/>
        <v>87.98</v>
      </c>
      <c r="I3701" s="3">
        <f t="shared" si="347"/>
        <v>60.08</v>
      </c>
      <c r="J3701" s="3">
        <f t="shared" si="348"/>
        <v>68</v>
      </c>
      <c r="K3701" s="191">
        <v>17.7</v>
      </c>
      <c r="L3701" s="3">
        <v>10.1</v>
      </c>
      <c r="M3701" s="191">
        <v>31.1</v>
      </c>
      <c r="N3701" s="191">
        <v>15.6</v>
      </c>
      <c r="O3701" s="191">
        <v>20</v>
      </c>
    </row>
    <row r="3702" spans="2:15" ht="17.25" x14ac:dyDescent="0.35">
      <c r="B3702" s="172">
        <f t="shared" si="344"/>
        <v>3694</v>
      </c>
      <c r="C3702" s="173">
        <v>6</v>
      </c>
      <c r="D3702" s="173">
        <v>3</v>
      </c>
      <c r="E3702" s="174">
        <v>22</v>
      </c>
      <c r="F3702" s="3">
        <f t="shared" si="343"/>
        <v>63.86</v>
      </c>
      <c r="G3702" s="3">
        <f t="shared" si="345"/>
        <v>50</v>
      </c>
      <c r="H3702" s="3">
        <f t="shared" si="346"/>
        <v>86</v>
      </c>
      <c r="I3702" s="3">
        <f t="shared" si="347"/>
        <v>59</v>
      </c>
      <c r="J3702" s="3">
        <f t="shared" si="348"/>
        <v>66.02</v>
      </c>
      <c r="K3702" s="191">
        <v>17.7</v>
      </c>
      <c r="L3702" s="3">
        <v>10</v>
      </c>
      <c r="M3702" s="191">
        <v>30</v>
      </c>
      <c r="N3702" s="191">
        <v>15</v>
      </c>
      <c r="O3702" s="191">
        <v>18.899999999999999</v>
      </c>
    </row>
    <row r="3703" spans="2:15" ht="17.25" x14ac:dyDescent="0.35">
      <c r="B3703" s="172">
        <f t="shared" si="344"/>
        <v>3695</v>
      </c>
      <c r="C3703" s="173">
        <v>6</v>
      </c>
      <c r="D3703" s="173">
        <v>3</v>
      </c>
      <c r="E3703" s="174">
        <v>23</v>
      </c>
      <c r="F3703" s="3">
        <f t="shared" si="343"/>
        <v>62.96</v>
      </c>
      <c r="G3703" s="3">
        <f t="shared" si="345"/>
        <v>49.82</v>
      </c>
      <c r="H3703" s="3">
        <f t="shared" si="346"/>
        <v>86</v>
      </c>
      <c r="I3703" s="3">
        <f t="shared" si="347"/>
        <v>59</v>
      </c>
      <c r="J3703" s="3">
        <f t="shared" si="348"/>
        <v>64.94</v>
      </c>
      <c r="K3703" s="191">
        <v>17.2</v>
      </c>
      <c r="L3703" s="3">
        <v>9.9</v>
      </c>
      <c r="M3703" s="191">
        <v>30</v>
      </c>
      <c r="N3703" s="191">
        <v>15</v>
      </c>
      <c r="O3703" s="191">
        <v>18.3</v>
      </c>
    </row>
    <row r="3704" spans="2:15" ht="17.25" x14ac:dyDescent="0.35">
      <c r="B3704" s="172">
        <f t="shared" si="344"/>
        <v>3696</v>
      </c>
      <c r="C3704" s="173">
        <v>6</v>
      </c>
      <c r="D3704" s="173">
        <v>3</v>
      </c>
      <c r="E3704" s="174">
        <v>24</v>
      </c>
      <c r="F3704" s="3">
        <f t="shared" si="343"/>
        <v>60.980000000000004</v>
      </c>
      <c r="G3704" s="3">
        <f t="shared" si="345"/>
        <v>51.620000000000005</v>
      </c>
      <c r="H3704" s="3">
        <f t="shared" si="346"/>
        <v>84.02</v>
      </c>
      <c r="I3704" s="3">
        <f t="shared" si="347"/>
        <v>57.92</v>
      </c>
      <c r="J3704" s="3">
        <f t="shared" si="348"/>
        <v>62.96</v>
      </c>
      <c r="K3704" s="191">
        <v>16.100000000000001</v>
      </c>
      <c r="L3704" s="3">
        <v>10.9</v>
      </c>
      <c r="M3704" s="191">
        <v>28.9</v>
      </c>
      <c r="N3704" s="191">
        <v>14.4</v>
      </c>
      <c r="O3704" s="191">
        <v>17.2</v>
      </c>
    </row>
    <row r="3705" spans="2:15" ht="17.25" x14ac:dyDescent="0.35">
      <c r="B3705" s="172">
        <f t="shared" si="344"/>
        <v>3697</v>
      </c>
      <c r="C3705" s="173">
        <v>6</v>
      </c>
      <c r="D3705" s="173">
        <v>4</v>
      </c>
      <c r="E3705" s="174">
        <v>1</v>
      </c>
      <c r="F3705" s="3">
        <f t="shared" si="343"/>
        <v>61.88</v>
      </c>
      <c r="G3705" s="3">
        <f t="shared" si="345"/>
        <v>52.34</v>
      </c>
      <c r="H3705" s="3">
        <f t="shared" si="346"/>
        <v>82.94</v>
      </c>
      <c r="I3705" s="3">
        <f t="shared" si="347"/>
        <v>55.94</v>
      </c>
      <c r="J3705" s="3">
        <f t="shared" si="348"/>
        <v>62.06</v>
      </c>
      <c r="K3705" s="191">
        <v>16.600000000000001</v>
      </c>
      <c r="L3705" s="3">
        <v>11.3</v>
      </c>
      <c r="M3705" s="191">
        <v>28.3</v>
      </c>
      <c r="N3705" s="191">
        <v>13.3</v>
      </c>
      <c r="O3705" s="191">
        <v>16.7</v>
      </c>
    </row>
    <row r="3706" spans="2:15" ht="17.25" x14ac:dyDescent="0.35">
      <c r="B3706" s="172">
        <f t="shared" si="344"/>
        <v>3698</v>
      </c>
      <c r="C3706" s="173">
        <v>6</v>
      </c>
      <c r="D3706" s="173">
        <v>4</v>
      </c>
      <c r="E3706" s="174">
        <v>2</v>
      </c>
      <c r="F3706" s="3">
        <f t="shared" si="343"/>
        <v>59.900000000000006</v>
      </c>
      <c r="G3706" s="3">
        <f t="shared" si="345"/>
        <v>53.24</v>
      </c>
      <c r="H3706" s="3">
        <f t="shared" si="346"/>
        <v>80.06</v>
      </c>
      <c r="I3706" s="3">
        <f t="shared" si="347"/>
        <v>53.96</v>
      </c>
      <c r="J3706" s="3">
        <f t="shared" si="348"/>
        <v>60.980000000000004</v>
      </c>
      <c r="K3706" s="191">
        <v>15.5</v>
      </c>
      <c r="L3706" s="3">
        <v>11.8</v>
      </c>
      <c r="M3706" s="191">
        <v>26.7</v>
      </c>
      <c r="N3706" s="191">
        <v>12.2</v>
      </c>
      <c r="O3706" s="191">
        <v>16.100000000000001</v>
      </c>
    </row>
    <row r="3707" spans="2:15" ht="17.25" x14ac:dyDescent="0.35">
      <c r="B3707" s="172">
        <f t="shared" si="344"/>
        <v>3699</v>
      </c>
      <c r="C3707" s="173">
        <v>6</v>
      </c>
      <c r="D3707" s="173">
        <v>4</v>
      </c>
      <c r="E3707" s="174">
        <v>3</v>
      </c>
      <c r="F3707" s="3">
        <f t="shared" si="343"/>
        <v>57.92</v>
      </c>
      <c r="G3707" s="3">
        <f t="shared" si="345"/>
        <v>53.96</v>
      </c>
      <c r="H3707" s="3">
        <f t="shared" si="346"/>
        <v>77</v>
      </c>
      <c r="I3707" s="3">
        <f t="shared" si="347"/>
        <v>53.06</v>
      </c>
      <c r="J3707" s="3">
        <f t="shared" si="348"/>
        <v>60.08</v>
      </c>
      <c r="K3707" s="191">
        <v>14.4</v>
      </c>
      <c r="L3707" s="3">
        <v>12.2</v>
      </c>
      <c r="M3707" s="191">
        <v>25</v>
      </c>
      <c r="N3707" s="191">
        <v>11.7</v>
      </c>
      <c r="O3707" s="191">
        <v>15.6</v>
      </c>
    </row>
    <row r="3708" spans="2:15" ht="17.25" x14ac:dyDescent="0.35">
      <c r="B3708" s="172">
        <f t="shared" si="344"/>
        <v>3700</v>
      </c>
      <c r="C3708" s="173">
        <v>6</v>
      </c>
      <c r="D3708" s="173">
        <v>4</v>
      </c>
      <c r="E3708" s="174">
        <v>4</v>
      </c>
      <c r="F3708" s="3">
        <f t="shared" si="343"/>
        <v>55.94</v>
      </c>
      <c r="G3708" s="3">
        <f t="shared" si="345"/>
        <v>54.86</v>
      </c>
      <c r="H3708" s="3">
        <f t="shared" si="346"/>
        <v>78.98</v>
      </c>
      <c r="I3708" s="3">
        <f t="shared" si="347"/>
        <v>53.06</v>
      </c>
      <c r="J3708" s="3">
        <f t="shared" si="348"/>
        <v>57.92</v>
      </c>
      <c r="K3708" s="191">
        <v>13.3</v>
      </c>
      <c r="L3708" s="3">
        <v>12.7</v>
      </c>
      <c r="M3708" s="191">
        <v>26.1</v>
      </c>
      <c r="N3708" s="191">
        <v>11.7</v>
      </c>
      <c r="O3708" s="191">
        <v>14.4</v>
      </c>
    </row>
    <row r="3709" spans="2:15" ht="17.25" x14ac:dyDescent="0.35">
      <c r="B3709" s="172">
        <f t="shared" si="344"/>
        <v>3701</v>
      </c>
      <c r="C3709" s="173">
        <v>6</v>
      </c>
      <c r="D3709" s="173">
        <v>4</v>
      </c>
      <c r="E3709" s="174">
        <v>5</v>
      </c>
      <c r="F3709" s="3">
        <f t="shared" si="343"/>
        <v>54.86</v>
      </c>
      <c r="G3709" s="3">
        <f t="shared" si="345"/>
        <v>55.58</v>
      </c>
      <c r="H3709" s="3">
        <f t="shared" si="346"/>
        <v>78.080000000000013</v>
      </c>
      <c r="I3709" s="3">
        <f t="shared" si="347"/>
        <v>53.06</v>
      </c>
      <c r="J3709" s="3">
        <f t="shared" si="348"/>
        <v>57.92</v>
      </c>
      <c r="K3709" s="191">
        <v>12.7</v>
      </c>
      <c r="L3709" s="3">
        <v>13.1</v>
      </c>
      <c r="M3709" s="191">
        <v>25.6</v>
      </c>
      <c r="N3709" s="191">
        <v>11.7</v>
      </c>
      <c r="O3709" s="191">
        <v>14.4</v>
      </c>
    </row>
    <row r="3710" spans="2:15" ht="17.25" x14ac:dyDescent="0.35">
      <c r="B3710" s="172">
        <f t="shared" si="344"/>
        <v>3702</v>
      </c>
      <c r="C3710" s="173">
        <v>6</v>
      </c>
      <c r="D3710" s="173">
        <v>4</v>
      </c>
      <c r="E3710" s="174">
        <v>6</v>
      </c>
      <c r="F3710" s="3">
        <f t="shared" si="343"/>
        <v>60.980000000000004</v>
      </c>
      <c r="G3710" s="3">
        <f t="shared" si="345"/>
        <v>56.3</v>
      </c>
      <c r="H3710" s="3">
        <f t="shared" si="346"/>
        <v>80.960000000000008</v>
      </c>
      <c r="I3710" s="3">
        <f t="shared" si="347"/>
        <v>51.980000000000004</v>
      </c>
      <c r="J3710" s="3">
        <f t="shared" si="348"/>
        <v>60.980000000000004</v>
      </c>
      <c r="K3710" s="191">
        <v>16.100000000000001</v>
      </c>
      <c r="L3710" s="3">
        <v>13.5</v>
      </c>
      <c r="M3710" s="191">
        <v>27.2</v>
      </c>
      <c r="N3710" s="191">
        <v>11.1</v>
      </c>
      <c r="O3710" s="191">
        <v>16.100000000000001</v>
      </c>
    </row>
    <row r="3711" spans="2:15" ht="17.25" x14ac:dyDescent="0.35">
      <c r="B3711" s="172">
        <f t="shared" si="344"/>
        <v>3703</v>
      </c>
      <c r="C3711" s="173">
        <v>6</v>
      </c>
      <c r="D3711" s="173">
        <v>4</v>
      </c>
      <c r="E3711" s="174">
        <v>7</v>
      </c>
      <c r="F3711" s="3">
        <f t="shared" si="343"/>
        <v>65.84</v>
      </c>
      <c r="G3711" s="3">
        <f t="shared" si="345"/>
        <v>56.120000000000005</v>
      </c>
      <c r="H3711" s="3">
        <f t="shared" si="346"/>
        <v>84.02</v>
      </c>
      <c r="I3711" s="3">
        <f t="shared" si="347"/>
        <v>51.980000000000004</v>
      </c>
      <c r="J3711" s="3">
        <f t="shared" si="348"/>
        <v>62.96</v>
      </c>
      <c r="K3711" s="191">
        <v>18.8</v>
      </c>
      <c r="L3711" s="3">
        <v>13.4</v>
      </c>
      <c r="M3711" s="191">
        <v>28.9</v>
      </c>
      <c r="N3711" s="191">
        <v>11.1</v>
      </c>
      <c r="O3711" s="191">
        <v>17.2</v>
      </c>
    </row>
    <row r="3712" spans="2:15" ht="17.25" x14ac:dyDescent="0.35">
      <c r="B3712" s="172">
        <f t="shared" si="344"/>
        <v>3704</v>
      </c>
      <c r="C3712" s="173">
        <v>6</v>
      </c>
      <c r="D3712" s="173">
        <v>4</v>
      </c>
      <c r="E3712" s="174">
        <v>8</v>
      </c>
      <c r="F3712" s="3">
        <f t="shared" si="343"/>
        <v>71.960000000000008</v>
      </c>
      <c r="G3712" s="3">
        <f t="shared" si="345"/>
        <v>57.92</v>
      </c>
      <c r="H3712" s="3">
        <f t="shared" si="346"/>
        <v>89.06</v>
      </c>
      <c r="I3712" s="3">
        <f t="shared" si="347"/>
        <v>51.980000000000004</v>
      </c>
      <c r="J3712" s="3">
        <f t="shared" si="348"/>
        <v>66.92</v>
      </c>
      <c r="K3712" s="191">
        <v>22.2</v>
      </c>
      <c r="L3712" s="3">
        <v>14.4</v>
      </c>
      <c r="M3712" s="191">
        <v>31.7</v>
      </c>
      <c r="N3712" s="191">
        <v>11.1</v>
      </c>
      <c r="O3712" s="191">
        <v>19.399999999999999</v>
      </c>
    </row>
    <row r="3713" spans="2:15" ht="17.25" x14ac:dyDescent="0.35">
      <c r="B3713" s="172">
        <f t="shared" si="344"/>
        <v>3705</v>
      </c>
      <c r="C3713" s="173">
        <v>6</v>
      </c>
      <c r="D3713" s="173">
        <v>4</v>
      </c>
      <c r="E3713" s="174">
        <v>9</v>
      </c>
      <c r="F3713" s="3">
        <f t="shared" si="343"/>
        <v>72.86</v>
      </c>
      <c r="G3713" s="3">
        <f t="shared" si="345"/>
        <v>60.08</v>
      </c>
      <c r="H3713" s="3">
        <f t="shared" si="346"/>
        <v>93.92</v>
      </c>
      <c r="I3713" s="3">
        <f t="shared" si="347"/>
        <v>53.06</v>
      </c>
      <c r="J3713" s="3">
        <f t="shared" si="348"/>
        <v>71.06</v>
      </c>
      <c r="K3713" s="191">
        <v>22.7</v>
      </c>
      <c r="L3713" s="3">
        <v>15.6</v>
      </c>
      <c r="M3713" s="191">
        <v>34.4</v>
      </c>
      <c r="N3713" s="191">
        <v>11.7</v>
      </c>
      <c r="O3713" s="191">
        <v>21.7</v>
      </c>
    </row>
    <row r="3714" spans="2:15" ht="17.25" x14ac:dyDescent="0.35">
      <c r="B3714" s="172">
        <f t="shared" si="344"/>
        <v>3706</v>
      </c>
      <c r="C3714" s="173">
        <v>6</v>
      </c>
      <c r="D3714" s="173">
        <v>4</v>
      </c>
      <c r="E3714" s="174">
        <v>10</v>
      </c>
      <c r="F3714" s="3">
        <f t="shared" si="343"/>
        <v>79.88</v>
      </c>
      <c r="G3714" s="3">
        <f t="shared" si="345"/>
        <v>68.180000000000007</v>
      </c>
      <c r="H3714" s="3">
        <f t="shared" si="346"/>
        <v>95</v>
      </c>
      <c r="I3714" s="3">
        <f t="shared" si="347"/>
        <v>53.96</v>
      </c>
      <c r="J3714" s="3">
        <f t="shared" si="348"/>
        <v>73.039999999999992</v>
      </c>
      <c r="K3714" s="191">
        <v>26.6</v>
      </c>
      <c r="L3714" s="3">
        <v>20.100000000000001</v>
      </c>
      <c r="M3714" s="191">
        <v>35</v>
      </c>
      <c r="N3714" s="191">
        <v>12.2</v>
      </c>
      <c r="O3714" s="191">
        <v>22.8</v>
      </c>
    </row>
    <row r="3715" spans="2:15" ht="17.25" x14ac:dyDescent="0.35">
      <c r="B3715" s="172">
        <f t="shared" si="344"/>
        <v>3707</v>
      </c>
      <c r="C3715" s="173">
        <v>6</v>
      </c>
      <c r="D3715" s="173">
        <v>4</v>
      </c>
      <c r="E3715" s="174">
        <v>11</v>
      </c>
      <c r="F3715" s="3">
        <f t="shared" si="343"/>
        <v>79.88</v>
      </c>
      <c r="G3715" s="3">
        <f t="shared" si="345"/>
        <v>70.52</v>
      </c>
      <c r="H3715" s="3">
        <f t="shared" si="346"/>
        <v>98.960000000000008</v>
      </c>
      <c r="I3715" s="3">
        <f t="shared" si="347"/>
        <v>59</v>
      </c>
      <c r="J3715" s="3">
        <f t="shared" si="348"/>
        <v>75.02</v>
      </c>
      <c r="K3715" s="191">
        <v>26.6</v>
      </c>
      <c r="L3715" s="3">
        <v>21.4</v>
      </c>
      <c r="M3715" s="191">
        <v>37.200000000000003</v>
      </c>
      <c r="N3715" s="191">
        <v>15</v>
      </c>
      <c r="O3715" s="191">
        <v>23.9</v>
      </c>
    </row>
    <row r="3716" spans="2:15" ht="17.25" x14ac:dyDescent="0.35">
      <c r="B3716" s="172">
        <f t="shared" si="344"/>
        <v>3708</v>
      </c>
      <c r="C3716" s="173">
        <v>6</v>
      </c>
      <c r="D3716" s="173">
        <v>4</v>
      </c>
      <c r="E3716" s="174">
        <v>12</v>
      </c>
      <c r="F3716" s="3">
        <f t="shared" si="343"/>
        <v>80.960000000000008</v>
      </c>
      <c r="G3716" s="3">
        <f t="shared" si="345"/>
        <v>72.86</v>
      </c>
      <c r="H3716" s="3">
        <f t="shared" si="346"/>
        <v>98.960000000000008</v>
      </c>
      <c r="I3716" s="3">
        <f t="shared" si="347"/>
        <v>60.08</v>
      </c>
      <c r="J3716" s="3">
        <f t="shared" si="348"/>
        <v>75.92</v>
      </c>
      <c r="K3716" s="191">
        <v>27.2</v>
      </c>
      <c r="L3716" s="3">
        <v>22.7</v>
      </c>
      <c r="M3716" s="191">
        <v>37.200000000000003</v>
      </c>
      <c r="N3716" s="191">
        <v>15.6</v>
      </c>
      <c r="O3716" s="191">
        <v>24.4</v>
      </c>
    </row>
    <row r="3717" spans="2:15" ht="17.25" x14ac:dyDescent="0.35">
      <c r="B3717" s="172">
        <f t="shared" si="344"/>
        <v>3709</v>
      </c>
      <c r="C3717" s="173">
        <v>6</v>
      </c>
      <c r="D3717" s="173">
        <v>4</v>
      </c>
      <c r="E3717" s="174">
        <v>13</v>
      </c>
      <c r="F3717" s="3">
        <f t="shared" si="343"/>
        <v>84.92</v>
      </c>
      <c r="G3717" s="3">
        <f t="shared" si="345"/>
        <v>75.92</v>
      </c>
      <c r="H3717" s="3">
        <f t="shared" si="346"/>
        <v>100.94</v>
      </c>
      <c r="I3717" s="3">
        <f t="shared" si="347"/>
        <v>62.96</v>
      </c>
      <c r="J3717" s="3">
        <f t="shared" si="348"/>
        <v>75.92</v>
      </c>
      <c r="K3717" s="191">
        <v>29.4</v>
      </c>
      <c r="L3717" s="3">
        <v>24.4</v>
      </c>
      <c r="M3717" s="191">
        <v>38.299999999999997</v>
      </c>
      <c r="N3717" s="191">
        <v>17.2</v>
      </c>
      <c r="O3717" s="191">
        <v>24.4</v>
      </c>
    </row>
    <row r="3718" spans="2:15" ht="17.25" x14ac:dyDescent="0.35">
      <c r="B3718" s="172">
        <f t="shared" si="344"/>
        <v>3710</v>
      </c>
      <c r="C3718" s="173">
        <v>6</v>
      </c>
      <c r="D3718" s="173">
        <v>4</v>
      </c>
      <c r="E3718" s="174">
        <v>14</v>
      </c>
      <c r="F3718" s="3">
        <f t="shared" si="343"/>
        <v>84.92</v>
      </c>
      <c r="G3718" s="3">
        <f t="shared" si="345"/>
        <v>76.28</v>
      </c>
      <c r="H3718" s="3">
        <f t="shared" si="346"/>
        <v>102.02</v>
      </c>
      <c r="I3718" s="3">
        <f t="shared" si="347"/>
        <v>66.92</v>
      </c>
      <c r="J3718" s="3">
        <f t="shared" si="348"/>
        <v>78.080000000000013</v>
      </c>
      <c r="K3718" s="191">
        <v>29.4</v>
      </c>
      <c r="L3718" s="3">
        <v>24.6</v>
      </c>
      <c r="M3718" s="191">
        <v>38.9</v>
      </c>
      <c r="N3718" s="191">
        <v>19.399999999999999</v>
      </c>
      <c r="O3718" s="191">
        <v>25.6</v>
      </c>
    </row>
    <row r="3719" spans="2:15" ht="17.25" x14ac:dyDescent="0.35">
      <c r="B3719" s="172">
        <f t="shared" si="344"/>
        <v>3711</v>
      </c>
      <c r="C3719" s="173">
        <v>6</v>
      </c>
      <c r="D3719" s="173">
        <v>4</v>
      </c>
      <c r="E3719" s="174">
        <v>15</v>
      </c>
      <c r="F3719" s="3">
        <f t="shared" si="343"/>
        <v>86</v>
      </c>
      <c r="G3719" s="3">
        <f t="shared" si="345"/>
        <v>76.460000000000008</v>
      </c>
      <c r="H3719" s="3">
        <f t="shared" si="346"/>
        <v>100.94</v>
      </c>
      <c r="I3719" s="3">
        <f t="shared" si="347"/>
        <v>66.02</v>
      </c>
      <c r="J3719" s="3">
        <f t="shared" si="348"/>
        <v>78.98</v>
      </c>
      <c r="K3719" s="191">
        <v>30</v>
      </c>
      <c r="L3719" s="3">
        <v>24.7</v>
      </c>
      <c r="M3719" s="191">
        <v>38.299999999999997</v>
      </c>
      <c r="N3719" s="191">
        <v>18.899999999999999</v>
      </c>
      <c r="O3719" s="191">
        <v>26.1</v>
      </c>
    </row>
    <row r="3720" spans="2:15" ht="17.25" x14ac:dyDescent="0.35">
      <c r="B3720" s="172">
        <f t="shared" si="344"/>
        <v>3712</v>
      </c>
      <c r="C3720" s="173">
        <v>6</v>
      </c>
      <c r="D3720" s="173">
        <v>4</v>
      </c>
      <c r="E3720" s="174">
        <v>16</v>
      </c>
      <c r="F3720" s="3">
        <f t="shared" si="343"/>
        <v>86</v>
      </c>
      <c r="G3720" s="3">
        <f t="shared" si="345"/>
        <v>76.819999999999993</v>
      </c>
      <c r="H3720" s="3">
        <f t="shared" si="346"/>
        <v>100.03999999999999</v>
      </c>
      <c r="I3720" s="3">
        <f t="shared" si="347"/>
        <v>68</v>
      </c>
      <c r="J3720" s="3">
        <f t="shared" si="348"/>
        <v>73.94</v>
      </c>
      <c r="K3720" s="191">
        <v>30</v>
      </c>
      <c r="L3720" s="3">
        <v>24.9</v>
      </c>
      <c r="M3720" s="191">
        <v>37.799999999999997</v>
      </c>
      <c r="N3720" s="191">
        <v>20</v>
      </c>
      <c r="O3720" s="191">
        <v>23.3</v>
      </c>
    </row>
    <row r="3721" spans="2:15" ht="17.25" x14ac:dyDescent="0.35">
      <c r="B3721" s="172">
        <f t="shared" si="344"/>
        <v>3713</v>
      </c>
      <c r="C3721" s="173">
        <v>6</v>
      </c>
      <c r="D3721" s="173">
        <v>4</v>
      </c>
      <c r="E3721" s="174">
        <v>17</v>
      </c>
      <c r="F3721" s="3">
        <f t="shared" si="343"/>
        <v>84.92</v>
      </c>
      <c r="G3721" s="3">
        <f t="shared" si="345"/>
        <v>77</v>
      </c>
      <c r="H3721" s="3">
        <f t="shared" si="346"/>
        <v>98.960000000000008</v>
      </c>
      <c r="I3721" s="3">
        <f t="shared" si="347"/>
        <v>53.06</v>
      </c>
      <c r="J3721" s="3">
        <f t="shared" si="348"/>
        <v>60.980000000000004</v>
      </c>
      <c r="K3721" s="191">
        <v>29.4</v>
      </c>
      <c r="L3721" s="3">
        <v>25</v>
      </c>
      <c r="M3721" s="191">
        <v>37.200000000000003</v>
      </c>
      <c r="N3721" s="191">
        <v>11.7</v>
      </c>
      <c r="O3721" s="191">
        <v>16.100000000000001</v>
      </c>
    </row>
    <row r="3722" spans="2:15" ht="17.25" x14ac:dyDescent="0.35">
      <c r="B3722" s="172">
        <f t="shared" si="344"/>
        <v>3714</v>
      </c>
      <c r="C3722" s="173">
        <v>6</v>
      </c>
      <c r="D3722" s="173">
        <v>4</v>
      </c>
      <c r="E3722" s="174">
        <v>18</v>
      </c>
      <c r="F3722" s="3">
        <f t="shared" ref="F3722:F3785" si="349">(9/5)*K3722+32</f>
        <v>78.98</v>
      </c>
      <c r="G3722" s="3">
        <f t="shared" si="345"/>
        <v>74.300000000000011</v>
      </c>
      <c r="H3722" s="3">
        <f t="shared" si="346"/>
        <v>96.98</v>
      </c>
      <c r="I3722" s="3">
        <f t="shared" si="347"/>
        <v>53.96</v>
      </c>
      <c r="J3722" s="3">
        <f t="shared" si="348"/>
        <v>60.08</v>
      </c>
      <c r="K3722" s="191">
        <v>26.1</v>
      </c>
      <c r="L3722" s="3">
        <v>23.5</v>
      </c>
      <c r="M3722" s="191">
        <v>36.1</v>
      </c>
      <c r="N3722" s="191">
        <v>12.2</v>
      </c>
      <c r="O3722" s="191">
        <v>15.6</v>
      </c>
    </row>
    <row r="3723" spans="2:15" ht="17.25" x14ac:dyDescent="0.35">
      <c r="B3723" s="172">
        <f t="shared" ref="B3723:B3786" si="350">B3722+1</f>
        <v>3715</v>
      </c>
      <c r="C3723" s="173">
        <v>6</v>
      </c>
      <c r="D3723" s="173">
        <v>4</v>
      </c>
      <c r="E3723" s="174">
        <v>19</v>
      </c>
      <c r="F3723" s="3">
        <f t="shared" si="349"/>
        <v>78.98</v>
      </c>
      <c r="G3723" s="3">
        <f t="shared" si="345"/>
        <v>70.52</v>
      </c>
      <c r="H3723" s="3">
        <f t="shared" si="346"/>
        <v>93.92</v>
      </c>
      <c r="I3723" s="3">
        <f t="shared" si="347"/>
        <v>53.96</v>
      </c>
      <c r="J3723" s="3">
        <f t="shared" si="348"/>
        <v>60.980000000000004</v>
      </c>
      <c r="K3723" s="191">
        <v>26.1</v>
      </c>
      <c r="L3723" s="3">
        <v>21.4</v>
      </c>
      <c r="M3723" s="191">
        <v>34.4</v>
      </c>
      <c r="N3723" s="191">
        <v>12.2</v>
      </c>
      <c r="O3723" s="191">
        <v>16.100000000000001</v>
      </c>
    </row>
    <row r="3724" spans="2:15" ht="17.25" x14ac:dyDescent="0.35">
      <c r="B3724" s="172">
        <f t="shared" si="350"/>
        <v>3716</v>
      </c>
      <c r="C3724" s="173">
        <v>6</v>
      </c>
      <c r="D3724" s="173">
        <v>4</v>
      </c>
      <c r="E3724" s="174">
        <v>20</v>
      </c>
      <c r="F3724" s="3">
        <f t="shared" si="349"/>
        <v>74.84</v>
      </c>
      <c r="G3724" s="3">
        <f t="shared" si="345"/>
        <v>65.84</v>
      </c>
      <c r="H3724" s="3">
        <f t="shared" si="346"/>
        <v>89.960000000000008</v>
      </c>
      <c r="I3724" s="3">
        <f t="shared" si="347"/>
        <v>53.96</v>
      </c>
      <c r="J3724" s="3">
        <f t="shared" si="348"/>
        <v>60.08</v>
      </c>
      <c r="K3724" s="191">
        <v>23.8</v>
      </c>
      <c r="L3724" s="3">
        <v>18.8</v>
      </c>
      <c r="M3724" s="191">
        <v>32.200000000000003</v>
      </c>
      <c r="N3724" s="191">
        <v>12.2</v>
      </c>
      <c r="O3724" s="191">
        <v>15.6</v>
      </c>
    </row>
    <row r="3725" spans="2:15" ht="17.25" x14ac:dyDescent="0.35">
      <c r="B3725" s="172">
        <f t="shared" si="350"/>
        <v>3717</v>
      </c>
      <c r="C3725" s="173">
        <v>6</v>
      </c>
      <c r="D3725" s="173">
        <v>4</v>
      </c>
      <c r="E3725" s="174">
        <v>21</v>
      </c>
      <c r="F3725" s="3">
        <f t="shared" si="349"/>
        <v>71.960000000000008</v>
      </c>
      <c r="G3725" s="3">
        <f t="shared" si="345"/>
        <v>57.019999999999996</v>
      </c>
      <c r="H3725" s="3">
        <f t="shared" si="346"/>
        <v>87.080000000000013</v>
      </c>
      <c r="I3725" s="3">
        <f t="shared" si="347"/>
        <v>53.06</v>
      </c>
      <c r="J3725" s="3">
        <f t="shared" si="348"/>
        <v>60.08</v>
      </c>
      <c r="K3725" s="191">
        <v>22.2</v>
      </c>
      <c r="L3725" s="3">
        <v>13.9</v>
      </c>
      <c r="M3725" s="191">
        <v>30.6</v>
      </c>
      <c r="N3725" s="191">
        <v>11.7</v>
      </c>
      <c r="O3725" s="191">
        <v>15.6</v>
      </c>
    </row>
    <row r="3726" spans="2:15" ht="17.25" x14ac:dyDescent="0.35">
      <c r="B3726" s="172">
        <f t="shared" si="350"/>
        <v>3718</v>
      </c>
      <c r="C3726" s="173">
        <v>6</v>
      </c>
      <c r="D3726" s="173">
        <v>4</v>
      </c>
      <c r="E3726" s="174">
        <v>22</v>
      </c>
      <c r="F3726" s="3">
        <f t="shared" si="349"/>
        <v>62.96</v>
      </c>
      <c r="G3726" s="3">
        <f t="shared" si="345"/>
        <v>59.36</v>
      </c>
      <c r="H3726" s="3">
        <f t="shared" si="346"/>
        <v>84.02</v>
      </c>
      <c r="I3726" s="3">
        <f t="shared" si="347"/>
        <v>53.96</v>
      </c>
      <c r="J3726" s="3">
        <f t="shared" si="348"/>
        <v>60.08</v>
      </c>
      <c r="K3726" s="191">
        <v>17.2</v>
      </c>
      <c r="L3726" s="3">
        <v>15.2</v>
      </c>
      <c r="M3726" s="191">
        <v>28.9</v>
      </c>
      <c r="N3726" s="191">
        <v>12.2</v>
      </c>
      <c r="O3726" s="191">
        <v>15.6</v>
      </c>
    </row>
    <row r="3727" spans="2:15" ht="17.25" x14ac:dyDescent="0.35">
      <c r="B3727" s="172">
        <f t="shared" si="350"/>
        <v>3719</v>
      </c>
      <c r="C3727" s="173">
        <v>6</v>
      </c>
      <c r="D3727" s="173">
        <v>4</v>
      </c>
      <c r="E3727" s="174">
        <v>23</v>
      </c>
      <c r="F3727" s="3">
        <f t="shared" si="349"/>
        <v>63.86</v>
      </c>
      <c r="G3727" s="3">
        <f t="shared" si="345"/>
        <v>56.480000000000004</v>
      </c>
      <c r="H3727" s="3">
        <f t="shared" si="346"/>
        <v>82.039999999999992</v>
      </c>
      <c r="I3727" s="3">
        <f t="shared" si="347"/>
        <v>53.06</v>
      </c>
      <c r="J3727" s="3">
        <f t="shared" si="348"/>
        <v>60.08</v>
      </c>
      <c r="K3727" s="191">
        <v>17.7</v>
      </c>
      <c r="L3727" s="3">
        <v>13.6</v>
      </c>
      <c r="M3727" s="191">
        <v>27.8</v>
      </c>
      <c r="N3727" s="191">
        <v>11.7</v>
      </c>
      <c r="O3727" s="191">
        <v>15.6</v>
      </c>
    </row>
    <row r="3728" spans="2:15" ht="17.25" x14ac:dyDescent="0.35">
      <c r="B3728" s="172">
        <f t="shared" si="350"/>
        <v>3720</v>
      </c>
      <c r="C3728" s="173">
        <v>6</v>
      </c>
      <c r="D3728" s="173">
        <v>4</v>
      </c>
      <c r="E3728" s="174">
        <v>24</v>
      </c>
      <c r="F3728" s="3">
        <f t="shared" si="349"/>
        <v>62.96</v>
      </c>
      <c r="G3728" s="3">
        <f t="shared" si="345"/>
        <v>53.6</v>
      </c>
      <c r="H3728" s="3">
        <f t="shared" si="346"/>
        <v>78.98</v>
      </c>
      <c r="I3728" s="3">
        <f t="shared" si="347"/>
        <v>51.08</v>
      </c>
      <c r="J3728" s="3">
        <f t="shared" si="348"/>
        <v>60.08</v>
      </c>
      <c r="K3728" s="191">
        <v>17.2</v>
      </c>
      <c r="L3728" s="3">
        <v>12</v>
      </c>
      <c r="M3728" s="191">
        <v>26.1</v>
      </c>
      <c r="N3728" s="191">
        <v>10.6</v>
      </c>
      <c r="O3728" s="191">
        <v>15.6</v>
      </c>
    </row>
    <row r="3729" spans="2:15" ht="17.25" x14ac:dyDescent="0.35">
      <c r="B3729" s="172">
        <f t="shared" si="350"/>
        <v>3721</v>
      </c>
      <c r="C3729" s="173">
        <v>6</v>
      </c>
      <c r="D3729" s="173">
        <v>5</v>
      </c>
      <c r="E3729" s="174">
        <v>1</v>
      </c>
      <c r="F3729" s="3">
        <f t="shared" si="349"/>
        <v>60.980000000000004</v>
      </c>
      <c r="G3729" s="3">
        <f t="shared" si="345"/>
        <v>51.980000000000004</v>
      </c>
      <c r="H3729" s="3">
        <f t="shared" si="346"/>
        <v>75.02</v>
      </c>
      <c r="I3729" s="3">
        <f t="shared" si="347"/>
        <v>51.08</v>
      </c>
      <c r="J3729" s="3">
        <f t="shared" si="348"/>
        <v>59</v>
      </c>
      <c r="K3729" s="191">
        <v>16.100000000000001</v>
      </c>
      <c r="L3729" s="3">
        <v>11.1</v>
      </c>
      <c r="M3729" s="191">
        <v>23.9</v>
      </c>
      <c r="N3729" s="191">
        <v>10.6</v>
      </c>
      <c r="O3729" s="191">
        <v>15</v>
      </c>
    </row>
    <row r="3730" spans="2:15" ht="17.25" x14ac:dyDescent="0.35">
      <c r="B3730" s="172">
        <f t="shared" si="350"/>
        <v>3722</v>
      </c>
      <c r="C3730" s="173">
        <v>6</v>
      </c>
      <c r="D3730" s="173">
        <v>5</v>
      </c>
      <c r="E3730" s="174">
        <v>2</v>
      </c>
      <c r="F3730" s="3">
        <f t="shared" si="349"/>
        <v>57.92</v>
      </c>
      <c r="G3730" s="3">
        <f t="shared" si="345"/>
        <v>50.18</v>
      </c>
      <c r="H3730" s="3">
        <f t="shared" si="346"/>
        <v>75.02</v>
      </c>
      <c r="I3730" s="3">
        <f t="shared" si="347"/>
        <v>51.980000000000004</v>
      </c>
      <c r="J3730" s="3">
        <f t="shared" si="348"/>
        <v>57.92</v>
      </c>
      <c r="K3730" s="191">
        <v>14.4</v>
      </c>
      <c r="L3730" s="3">
        <v>10.1</v>
      </c>
      <c r="M3730" s="191">
        <v>23.9</v>
      </c>
      <c r="N3730" s="191">
        <v>11.1</v>
      </c>
      <c r="O3730" s="191">
        <v>14.4</v>
      </c>
    </row>
    <row r="3731" spans="2:15" ht="17.25" x14ac:dyDescent="0.35">
      <c r="B3731" s="172">
        <f t="shared" si="350"/>
        <v>3723</v>
      </c>
      <c r="C3731" s="173">
        <v>6</v>
      </c>
      <c r="D3731" s="173">
        <v>5</v>
      </c>
      <c r="E3731" s="174">
        <v>3</v>
      </c>
      <c r="F3731" s="3">
        <f t="shared" si="349"/>
        <v>54.86</v>
      </c>
      <c r="G3731" s="3">
        <f t="shared" si="345"/>
        <v>49.46</v>
      </c>
      <c r="H3731" s="3">
        <f t="shared" si="346"/>
        <v>73.94</v>
      </c>
      <c r="I3731" s="3">
        <f t="shared" si="347"/>
        <v>50</v>
      </c>
      <c r="J3731" s="3">
        <f t="shared" si="348"/>
        <v>59</v>
      </c>
      <c r="K3731" s="191">
        <v>12.7</v>
      </c>
      <c r="L3731" s="3">
        <v>9.6999999999999993</v>
      </c>
      <c r="M3731" s="191">
        <v>23.3</v>
      </c>
      <c r="N3731" s="191">
        <v>10</v>
      </c>
      <c r="O3731" s="191">
        <v>15</v>
      </c>
    </row>
    <row r="3732" spans="2:15" ht="17.25" x14ac:dyDescent="0.35">
      <c r="B3732" s="172">
        <f t="shared" si="350"/>
        <v>3724</v>
      </c>
      <c r="C3732" s="173">
        <v>6</v>
      </c>
      <c r="D3732" s="173">
        <v>5</v>
      </c>
      <c r="E3732" s="174">
        <v>4</v>
      </c>
      <c r="F3732" s="3">
        <f t="shared" si="349"/>
        <v>53.96</v>
      </c>
      <c r="G3732" s="3">
        <f t="shared" si="345"/>
        <v>46.76</v>
      </c>
      <c r="H3732" s="3">
        <f t="shared" si="346"/>
        <v>73.94</v>
      </c>
      <c r="I3732" s="3">
        <f t="shared" si="347"/>
        <v>48.92</v>
      </c>
      <c r="J3732" s="3">
        <f t="shared" si="348"/>
        <v>59</v>
      </c>
      <c r="K3732" s="191">
        <v>12.2</v>
      </c>
      <c r="L3732" s="3">
        <v>8.1999999999999993</v>
      </c>
      <c r="M3732" s="191">
        <v>23.3</v>
      </c>
      <c r="N3732" s="191">
        <v>9.4</v>
      </c>
      <c r="O3732" s="191">
        <v>15</v>
      </c>
    </row>
    <row r="3733" spans="2:15" ht="17.25" x14ac:dyDescent="0.35">
      <c r="B3733" s="172">
        <f t="shared" si="350"/>
        <v>3725</v>
      </c>
      <c r="C3733" s="173">
        <v>6</v>
      </c>
      <c r="D3733" s="173">
        <v>5</v>
      </c>
      <c r="E3733" s="174">
        <v>5</v>
      </c>
      <c r="F3733" s="3">
        <f t="shared" si="349"/>
        <v>54.86</v>
      </c>
      <c r="G3733" s="3">
        <f t="shared" si="345"/>
        <v>46.94</v>
      </c>
      <c r="H3733" s="3">
        <f t="shared" si="346"/>
        <v>71.960000000000008</v>
      </c>
      <c r="I3733" s="3">
        <f t="shared" si="347"/>
        <v>48.92</v>
      </c>
      <c r="J3733" s="3">
        <f t="shared" si="348"/>
        <v>59</v>
      </c>
      <c r="K3733" s="191">
        <v>12.7</v>
      </c>
      <c r="L3733" s="3">
        <v>8.3000000000000007</v>
      </c>
      <c r="M3733" s="191">
        <v>22.2</v>
      </c>
      <c r="N3733" s="191">
        <v>9.4</v>
      </c>
      <c r="O3733" s="191">
        <v>15</v>
      </c>
    </row>
    <row r="3734" spans="2:15" ht="17.25" x14ac:dyDescent="0.35">
      <c r="B3734" s="172">
        <f t="shared" si="350"/>
        <v>3726</v>
      </c>
      <c r="C3734" s="173">
        <v>6</v>
      </c>
      <c r="D3734" s="173">
        <v>5</v>
      </c>
      <c r="E3734" s="174">
        <v>6</v>
      </c>
      <c r="F3734" s="3">
        <f t="shared" si="349"/>
        <v>59</v>
      </c>
      <c r="G3734" s="3">
        <f t="shared" si="345"/>
        <v>51.44</v>
      </c>
      <c r="H3734" s="3">
        <f t="shared" si="346"/>
        <v>71.960000000000008</v>
      </c>
      <c r="I3734" s="3">
        <f t="shared" si="347"/>
        <v>51.08</v>
      </c>
      <c r="J3734" s="3">
        <f t="shared" si="348"/>
        <v>59</v>
      </c>
      <c r="K3734" s="191">
        <v>15</v>
      </c>
      <c r="L3734" s="3">
        <v>10.8</v>
      </c>
      <c r="M3734" s="191">
        <v>22.2</v>
      </c>
      <c r="N3734" s="191">
        <v>10.6</v>
      </c>
      <c r="O3734" s="191">
        <v>15</v>
      </c>
    </row>
    <row r="3735" spans="2:15" ht="17.25" x14ac:dyDescent="0.35">
      <c r="B3735" s="172">
        <f t="shared" si="350"/>
        <v>3727</v>
      </c>
      <c r="C3735" s="173">
        <v>6</v>
      </c>
      <c r="D3735" s="173">
        <v>5</v>
      </c>
      <c r="E3735" s="174">
        <v>7</v>
      </c>
      <c r="F3735" s="3">
        <f t="shared" si="349"/>
        <v>65.84</v>
      </c>
      <c r="G3735" s="3">
        <f t="shared" si="345"/>
        <v>56.480000000000004</v>
      </c>
      <c r="H3735" s="3">
        <f t="shared" si="346"/>
        <v>73.94</v>
      </c>
      <c r="I3735" s="3">
        <f t="shared" si="347"/>
        <v>53.96</v>
      </c>
      <c r="J3735" s="3">
        <f t="shared" si="348"/>
        <v>60.08</v>
      </c>
      <c r="K3735" s="191">
        <v>18.8</v>
      </c>
      <c r="L3735" s="3">
        <v>13.6</v>
      </c>
      <c r="M3735" s="191">
        <v>23.3</v>
      </c>
      <c r="N3735" s="191">
        <v>12.2</v>
      </c>
      <c r="O3735" s="191">
        <v>15.6</v>
      </c>
    </row>
    <row r="3736" spans="2:15" ht="17.25" x14ac:dyDescent="0.35">
      <c r="B3736" s="172">
        <f t="shared" si="350"/>
        <v>3728</v>
      </c>
      <c r="C3736" s="173">
        <v>6</v>
      </c>
      <c r="D3736" s="173">
        <v>5</v>
      </c>
      <c r="E3736" s="174">
        <v>8</v>
      </c>
      <c r="F3736" s="3">
        <f t="shared" si="349"/>
        <v>69.98</v>
      </c>
      <c r="G3736" s="3">
        <f t="shared" si="345"/>
        <v>62.6</v>
      </c>
      <c r="H3736" s="3">
        <f t="shared" si="346"/>
        <v>75.02</v>
      </c>
      <c r="I3736" s="3">
        <f t="shared" si="347"/>
        <v>57.92</v>
      </c>
      <c r="J3736" s="3">
        <f t="shared" si="348"/>
        <v>62.96</v>
      </c>
      <c r="K3736" s="191">
        <v>21.1</v>
      </c>
      <c r="L3736" s="3">
        <v>17</v>
      </c>
      <c r="M3736" s="191">
        <v>23.9</v>
      </c>
      <c r="N3736" s="191">
        <v>14.4</v>
      </c>
      <c r="O3736" s="191">
        <v>17.2</v>
      </c>
    </row>
    <row r="3737" spans="2:15" ht="17.25" x14ac:dyDescent="0.35">
      <c r="B3737" s="172">
        <f t="shared" si="350"/>
        <v>3729</v>
      </c>
      <c r="C3737" s="173">
        <v>6</v>
      </c>
      <c r="D3737" s="173">
        <v>5</v>
      </c>
      <c r="E3737" s="174">
        <v>9</v>
      </c>
      <c r="F3737" s="3">
        <f t="shared" si="349"/>
        <v>72.86</v>
      </c>
      <c r="G3737" s="3">
        <f t="shared" ref="G3737:G3800" si="351">(9/5)*L3737+32</f>
        <v>68</v>
      </c>
      <c r="H3737" s="3">
        <f t="shared" ref="H3737:H3800" si="352">(9/5)*M3737+32</f>
        <v>77</v>
      </c>
      <c r="I3737" s="3">
        <f t="shared" ref="I3737:I3800" si="353">(9/5)*N3737+32</f>
        <v>60.980000000000004</v>
      </c>
      <c r="J3737" s="3">
        <f t="shared" ref="J3737:J3800" si="354">(9/5)*O3737+32</f>
        <v>64.039999999999992</v>
      </c>
      <c r="K3737" s="191">
        <v>22.7</v>
      </c>
      <c r="L3737" s="3">
        <v>20</v>
      </c>
      <c r="M3737" s="191">
        <v>25</v>
      </c>
      <c r="N3737" s="191">
        <v>16.100000000000001</v>
      </c>
      <c r="O3737" s="191">
        <v>17.8</v>
      </c>
    </row>
    <row r="3738" spans="2:15" ht="17.25" x14ac:dyDescent="0.35">
      <c r="B3738" s="172">
        <f t="shared" si="350"/>
        <v>3730</v>
      </c>
      <c r="C3738" s="173">
        <v>6</v>
      </c>
      <c r="D3738" s="173">
        <v>5</v>
      </c>
      <c r="E3738" s="174">
        <v>10</v>
      </c>
      <c r="F3738" s="3">
        <f t="shared" si="349"/>
        <v>77</v>
      </c>
      <c r="G3738" s="3">
        <f t="shared" si="351"/>
        <v>71.960000000000008</v>
      </c>
      <c r="H3738" s="3">
        <f t="shared" si="352"/>
        <v>78.080000000000013</v>
      </c>
      <c r="I3738" s="3">
        <f t="shared" si="353"/>
        <v>62.96</v>
      </c>
      <c r="J3738" s="3">
        <f t="shared" si="354"/>
        <v>64.94</v>
      </c>
      <c r="K3738" s="191">
        <v>25</v>
      </c>
      <c r="L3738" s="3">
        <v>22.2</v>
      </c>
      <c r="M3738" s="191">
        <v>25.6</v>
      </c>
      <c r="N3738" s="191">
        <v>17.2</v>
      </c>
      <c r="O3738" s="191">
        <v>18.3</v>
      </c>
    </row>
    <row r="3739" spans="2:15" ht="17.25" x14ac:dyDescent="0.35">
      <c r="B3739" s="172">
        <f t="shared" si="350"/>
        <v>3731</v>
      </c>
      <c r="C3739" s="173">
        <v>6</v>
      </c>
      <c r="D3739" s="173">
        <v>5</v>
      </c>
      <c r="E3739" s="174">
        <v>11</v>
      </c>
      <c r="F3739" s="3">
        <f t="shared" si="349"/>
        <v>79.88</v>
      </c>
      <c r="G3739" s="3">
        <f t="shared" si="351"/>
        <v>76.819999999999993</v>
      </c>
      <c r="H3739" s="3">
        <f t="shared" si="352"/>
        <v>80.06</v>
      </c>
      <c r="I3739" s="3">
        <f t="shared" si="353"/>
        <v>64.94</v>
      </c>
      <c r="J3739" s="3">
        <f t="shared" si="354"/>
        <v>64.039999999999992</v>
      </c>
      <c r="K3739" s="191">
        <v>26.6</v>
      </c>
      <c r="L3739" s="3">
        <v>24.9</v>
      </c>
      <c r="M3739" s="191">
        <v>26.7</v>
      </c>
      <c r="N3739" s="191">
        <v>18.3</v>
      </c>
      <c r="O3739" s="191">
        <v>17.8</v>
      </c>
    </row>
    <row r="3740" spans="2:15" ht="17.25" x14ac:dyDescent="0.35">
      <c r="B3740" s="172">
        <f t="shared" si="350"/>
        <v>3732</v>
      </c>
      <c r="C3740" s="173">
        <v>6</v>
      </c>
      <c r="D3740" s="173">
        <v>5</v>
      </c>
      <c r="E3740" s="174">
        <v>12</v>
      </c>
      <c r="F3740" s="3">
        <f t="shared" si="349"/>
        <v>82.94</v>
      </c>
      <c r="G3740" s="3">
        <f t="shared" si="351"/>
        <v>78.44</v>
      </c>
      <c r="H3740" s="3">
        <f t="shared" si="352"/>
        <v>82.94</v>
      </c>
      <c r="I3740" s="3">
        <f t="shared" si="353"/>
        <v>69.080000000000013</v>
      </c>
      <c r="J3740" s="3">
        <f t="shared" si="354"/>
        <v>66.02</v>
      </c>
      <c r="K3740" s="191">
        <v>28.3</v>
      </c>
      <c r="L3740" s="3">
        <v>25.8</v>
      </c>
      <c r="M3740" s="191">
        <v>28.3</v>
      </c>
      <c r="N3740" s="191">
        <v>20.6</v>
      </c>
      <c r="O3740" s="191">
        <v>18.899999999999999</v>
      </c>
    </row>
    <row r="3741" spans="2:15" ht="17.25" x14ac:dyDescent="0.35">
      <c r="B3741" s="172">
        <f t="shared" si="350"/>
        <v>3733</v>
      </c>
      <c r="C3741" s="173">
        <v>6</v>
      </c>
      <c r="D3741" s="173">
        <v>5</v>
      </c>
      <c r="E3741" s="174">
        <v>13</v>
      </c>
      <c r="F3741" s="3">
        <f t="shared" si="349"/>
        <v>82.94</v>
      </c>
      <c r="G3741" s="3">
        <f t="shared" si="351"/>
        <v>80.240000000000009</v>
      </c>
      <c r="H3741" s="3">
        <f t="shared" si="352"/>
        <v>84.02</v>
      </c>
      <c r="I3741" s="3">
        <f t="shared" si="353"/>
        <v>71.960000000000008</v>
      </c>
      <c r="J3741" s="3">
        <f t="shared" si="354"/>
        <v>68</v>
      </c>
      <c r="K3741" s="191">
        <v>28.3</v>
      </c>
      <c r="L3741" s="3">
        <v>26.8</v>
      </c>
      <c r="M3741" s="191">
        <v>28.9</v>
      </c>
      <c r="N3741" s="191">
        <v>22.2</v>
      </c>
      <c r="O3741" s="191">
        <v>20</v>
      </c>
    </row>
    <row r="3742" spans="2:15" ht="17.25" x14ac:dyDescent="0.35">
      <c r="B3742" s="172">
        <f t="shared" si="350"/>
        <v>3734</v>
      </c>
      <c r="C3742" s="173">
        <v>6</v>
      </c>
      <c r="D3742" s="173">
        <v>5</v>
      </c>
      <c r="E3742" s="174">
        <v>14</v>
      </c>
      <c r="F3742" s="3">
        <f t="shared" si="349"/>
        <v>84.92</v>
      </c>
      <c r="G3742" s="3">
        <f t="shared" si="351"/>
        <v>81.14</v>
      </c>
      <c r="H3742" s="3">
        <f t="shared" si="352"/>
        <v>84.92</v>
      </c>
      <c r="I3742" s="3">
        <f t="shared" si="353"/>
        <v>73.94</v>
      </c>
      <c r="J3742" s="3">
        <f t="shared" si="354"/>
        <v>69.98</v>
      </c>
      <c r="K3742" s="191">
        <v>29.4</v>
      </c>
      <c r="L3742" s="3">
        <v>27.3</v>
      </c>
      <c r="M3742" s="191">
        <v>29.4</v>
      </c>
      <c r="N3742" s="191">
        <v>23.3</v>
      </c>
      <c r="O3742" s="191">
        <v>21.1</v>
      </c>
    </row>
    <row r="3743" spans="2:15" ht="17.25" x14ac:dyDescent="0.35">
      <c r="B3743" s="172">
        <f t="shared" si="350"/>
        <v>3735</v>
      </c>
      <c r="C3743" s="173">
        <v>6</v>
      </c>
      <c r="D3743" s="173">
        <v>5</v>
      </c>
      <c r="E3743" s="174">
        <v>15</v>
      </c>
      <c r="F3743" s="3">
        <f t="shared" si="349"/>
        <v>86</v>
      </c>
      <c r="G3743" s="3">
        <f t="shared" si="351"/>
        <v>81.86</v>
      </c>
      <c r="H3743" s="3">
        <f t="shared" si="352"/>
        <v>84.02</v>
      </c>
      <c r="I3743" s="3">
        <f t="shared" si="353"/>
        <v>71.06</v>
      </c>
      <c r="J3743" s="3">
        <f t="shared" si="354"/>
        <v>71.06</v>
      </c>
      <c r="K3743" s="191">
        <v>30</v>
      </c>
      <c r="L3743" s="3">
        <v>27.7</v>
      </c>
      <c r="M3743" s="191">
        <v>28.9</v>
      </c>
      <c r="N3743" s="191">
        <v>21.7</v>
      </c>
      <c r="O3743" s="191">
        <v>21.7</v>
      </c>
    </row>
    <row r="3744" spans="2:15" ht="17.25" x14ac:dyDescent="0.35">
      <c r="B3744" s="172">
        <f t="shared" si="350"/>
        <v>3736</v>
      </c>
      <c r="C3744" s="173">
        <v>6</v>
      </c>
      <c r="D3744" s="173">
        <v>5</v>
      </c>
      <c r="E3744" s="174">
        <v>16</v>
      </c>
      <c r="F3744" s="3">
        <f t="shared" si="349"/>
        <v>84.92</v>
      </c>
      <c r="G3744" s="3">
        <f t="shared" si="351"/>
        <v>81.680000000000007</v>
      </c>
      <c r="H3744" s="3">
        <f t="shared" si="352"/>
        <v>82.039999999999992</v>
      </c>
      <c r="I3744" s="3">
        <f t="shared" si="353"/>
        <v>73.039999999999992</v>
      </c>
      <c r="J3744" s="3">
        <f t="shared" si="354"/>
        <v>69.98</v>
      </c>
      <c r="K3744" s="191">
        <v>29.4</v>
      </c>
      <c r="L3744" s="3">
        <v>27.6</v>
      </c>
      <c r="M3744" s="191">
        <v>27.8</v>
      </c>
      <c r="N3744" s="191">
        <v>22.8</v>
      </c>
      <c r="O3744" s="191">
        <v>21.1</v>
      </c>
    </row>
    <row r="3745" spans="2:15" ht="17.25" x14ac:dyDescent="0.35">
      <c r="B3745" s="172">
        <f t="shared" si="350"/>
        <v>3737</v>
      </c>
      <c r="C3745" s="173">
        <v>6</v>
      </c>
      <c r="D3745" s="173">
        <v>5</v>
      </c>
      <c r="E3745" s="174">
        <v>17</v>
      </c>
      <c r="F3745" s="3">
        <f t="shared" si="349"/>
        <v>82.94</v>
      </c>
      <c r="G3745" s="3">
        <f t="shared" si="351"/>
        <v>81.5</v>
      </c>
      <c r="H3745" s="3">
        <f t="shared" si="352"/>
        <v>82.039999999999992</v>
      </c>
      <c r="I3745" s="3">
        <f t="shared" si="353"/>
        <v>73.94</v>
      </c>
      <c r="J3745" s="3">
        <f t="shared" si="354"/>
        <v>71.960000000000008</v>
      </c>
      <c r="K3745" s="191">
        <v>28.3</v>
      </c>
      <c r="L3745" s="3">
        <v>27.5</v>
      </c>
      <c r="M3745" s="191">
        <v>27.8</v>
      </c>
      <c r="N3745" s="191">
        <v>23.3</v>
      </c>
      <c r="O3745" s="191">
        <v>22.2</v>
      </c>
    </row>
    <row r="3746" spans="2:15" ht="17.25" x14ac:dyDescent="0.35">
      <c r="B3746" s="172">
        <f t="shared" si="350"/>
        <v>3738</v>
      </c>
      <c r="C3746" s="173">
        <v>6</v>
      </c>
      <c r="D3746" s="173">
        <v>5</v>
      </c>
      <c r="E3746" s="174">
        <v>18</v>
      </c>
      <c r="F3746" s="3">
        <f t="shared" si="349"/>
        <v>80.960000000000008</v>
      </c>
      <c r="G3746" s="3">
        <f t="shared" si="351"/>
        <v>80.06</v>
      </c>
      <c r="H3746" s="3">
        <f t="shared" si="352"/>
        <v>78.98</v>
      </c>
      <c r="I3746" s="3">
        <f t="shared" si="353"/>
        <v>62.96</v>
      </c>
      <c r="J3746" s="3">
        <f t="shared" si="354"/>
        <v>71.06</v>
      </c>
      <c r="K3746" s="191">
        <v>27.2</v>
      </c>
      <c r="L3746" s="3">
        <v>26.7</v>
      </c>
      <c r="M3746" s="191">
        <v>26.1</v>
      </c>
      <c r="N3746" s="191">
        <v>17.2</v>
      </c>
      <c r="O3746" s="191">
        <v>21.7</v>
      </c>
    </row>
    <row r="3747" spans="2:15" ht="17.25" x14ac:dyDescent="0.35">
      <c r="B3747" s="172">
        <f t="shared" si="350"/>
        <v>3739</v>
      </c>
      <c r="C3747" s="173">
        <v>6</v>
      </c>
      <c r="D3747" s="173">
        <v>5</v>
      </c>
      <c r="E3747" s="174">
        <v>19</v>
      </c>
      <c r="F3747" s="3">
        <f t="shared" si="349"/>
        <v>77.900000000000006</v>
      </c>
      <c r="G3747" s="3">
        <f t="shared" si="351"/>
        <v>75.92</v>
      </c>
      <c r="H3747" s="3">
        <f t="shared" si="352"/>
        <v>75.92</v>
      </c>
      <c r="I3747" s="3">
        <f t="shared" si="353"/>
        <v>59</v>
      </c>
      <c r="J3747" s="3">
        <f t="shared" si="354"/>
        <v>66.92</v>
      </c>
      <c r="K3747" s="191">
        <v>25.5</v>
      </c>
      <c r="L3747" s="3">
        <v>24.4</v>
      </c>
      <c r="M3747" s="191">
        <v>24.4</v>
      </c>
      <c r="N3747" s="191">
        <v>15</v>
      </c>
      <c r="O3747" s="191">
        <v>19.399999999999999</v>
      </c>
    </row>
    <row r="3748" spans="2:15" ht="17.25" x14ac:dyDescent="0.35">
      <c r="B3748" s="172">
        <f t="shared" si="350"/>
        <v>3740</v>
      </c>
      <c r="C3748" s="173">
        <v>6</v>
      </c>
      <c r="D3748" s="173">
        <v>5</v>
      </c>
      <c r="E3748" s="174">
        <v>20</v>
      </c>
      <c r="F3748" s="3">
        <f t="shared" si="349"/>
        <v>72.86</v>
      </c>
      <c r="G3748" s="3">
        <f t="shared" si="351"/>
        <v>70.7</v>
      </c>
      <c r="H3748" s="3">
        <f t="shared" si="352"/>
        <v>73.94</v>
      </c>
      <c r="I3748" s="3">
        <f t="shared" si="353"/>
        <v>55.94</v>
      </c>
      <c r="J3748" s="3">
        <f t="shared" si="354"/>
        <v>64.94</v>
      </c>
      <c r="K3748" s="191">
        <v>22.7</v>
      </c>
      <c r="L3748" s="3">
        <v>21.5</v>
      </c>
      <c r="M3748" s="191">
        <v>23.3</v>
      </c>
      <c r="N3748" s="191">
        <v>13.3</v>
      </c>
      <c r="O3748" s="191">
        <v>18.3</v>
      </c>
    </row>
    <row r="3749" spans="2:15" ht="17.25" x14ac:dyDescent="0.35">
      <c r="B3749" s="172">
        <f t="shared" si="350"/>
        <v>3741</v>
      </c>
      <c r="C3749" s="173">
        <v>6</v>
      </c>
      <c r="D3749" s="173">
        <v>5</v>
      </c>
      <c r="E3749" s="174">
        <v>21</v>
      </c>
      <c r="F3749" s="3">
        <f t="shared" si="349"/>
        <v>69.98</v>
      </c>
      <c r="G3749" s="3">
        <f t="shared" si="351"/>
        <v>67.28</v>
      </c>
      <c r="H3749" s="3">
        <f t="shared" si="352"/>
        <v>71.960000000000008</v>
      </c>
      <c r="I3749" s="3">
        <f t="shared" si="353"/>
        <v>55.040000000000006</v>
      </c>
      <c r="J3749" s="3">
        <f t="shared" si="354"/>
        <v>60.980000000000004</v>
      </c>
      <c r="K3749" s="191">
        <v>21.1</v>
      </c>
      <c r="L3749" s="3">
        <v>19.600000000000001</v>
      </c>
      <c r="M3749" s="191">
        <v>22.2</v>
      </c>
      <c r="N3749" s="191">
        <v>12.8</v>
      </c>
      <c r="O3749" s="191">
        <v>16.100000000000001</v>
      </c>
    </row>
    <row r="3750" spans="2:15" ht="17.25" x14ac:dyDescent="0.35">
      <c r="B3750" s="172">
        <f t="shared" si="350"/>
        <v>3742</v>
      </c>
      <c r="C3750" s="173">
        <v>6</v>
      </c>
      <c r="D3750" s="173">
        <v>5</v>
      </c>
      <c r="E3750" s="174">
        <v>22</v>
      </c>
      <c r="F3750" s="3">
        <f t="shared" si="349"/>
        <v>68</v>
      </c>
      <c r="G3750" s="3">
        <f t="shared" si="351"/>
        <v>65.12</v>
      </c>
      <c r="H3750" s="3">
        <f t="shared" si="352"/>
        <v>69.080000000000013</v>
      </c>
      <c r="I3750" s="3">
        <f t="shared" si="353"/>
        <v>55.040000000000006</v>
      </c>
      <c r="J3750" s="3">
        <f t="shared" si="354"/>
        <v>60.08</v>
      </c>
      <c r="K3750" s="191">
        <v>20</v>
      </c>
      <c r="L3750" s="3">
        <v>18.399999999999999</v>
      </c>
      <c r="M3750" s="191">
        <v>20.6</v>
      </c>
      <c r="N3750" s="191">
        <v>12.8</v>
      </c>
      <c r="O3750" s="191">
        <v>15.6</v>
      </c>
    </row>
    <row r="3751" spans="2:15" ht="17.25" x14ac:dyDescent="0.35">
      <c r="B3751" s="172">
        <f t="shared" si="350"/>
        <v>3743</v>
      </c>
      <c r="C3751" s="173">
        <v>6</v>
      </c>
      <c r="D3751" s="173">
        <v>5</v>
      </c>
      <c r="E3751" s="174">
        <v>23</v>
      </c>
      <c r="F3751" s="3">
        <f t="shared" si="349"/>
        <v>65.84</v>
      </c>
      <c r="G3751" s="3">
        <f t="shared" si="351"/>
        <v>64.039999999999992</v>
      </c>
      <c r="H3751" s="3">
        <f t="shared" si="352"/>
        <v>66.92</v>
      </c>
      <c r="I3751" s="3">
        <f t="shared" si="353"/>
        <v>55.94</v>
      </c>
      <c r="J3751" s="3">
        <f t="shared" si="354"/>
        <v>59</v>
      </c>
      <c r="K3751" s="191">
        <v>18.8</v>
      </c>
      <c r="L3751" s="3">
        <v>17.8</v>
      </c>
      <c r="M3751" s="191">
        <v>19.399999999999999</v>
      </c>
      <c r="N3751" s="191">
        <v>13.3</v>
      </c>
      <c r="O3751" s="191">
        <v>15</v>
      </c>
    </row>
    <row r="3752" spans="2:15" ht="17.25" x14ac:dyDescent="0.35">
      <c r="B3752" s="172">
        <f t="shared" si="350"/>
        <v>3744</v>
      </c>
      <c r="C3752" s="173">
        <v>6</v>
      </c>
      <c r="D3752" s="173">
        <v>5</v>
      </c>
      <c r="E3752" s="174">
        <v>24</v>
      </c>
      <c r="F3752" s="3">
        <f t="shared" si="349"/>
        <v>66.92</v>
      </c>
      <c r="G3752" s="3">
        <f t="shared" si="351"/>
        <v>61.7</v>
      </c>
      <c r="H3752" s="3">
        <f t="shared" si="352"/>
        <v>66.02</v>
      </c>
      <c r="I3752" s="3">
        <f t="shared" si="353"/>
        <v>53.06</v>
      </c>
      <c r="J3752" s="3">
        <f t="shared" si="354"/>
        <v>55.94</v>
      </c>
      <c r="K3752" s="191">
        <v>19.399999999999999</v>
      </c>
      <c r="L3752" s="3">
        <v>16.5</v>
      </c>
      <c r="M3752" s="191">
        <v>18.899999999999999</v>
      </c>
      <c r="N3752" s="191">
        <v>11.7</v>
      </c>
      <c r="O3752" s="191">
        <v>13.3</v>
      </c>
    </row>
    <row r="3753" spans="2:15" ht="17.25" x14ac:dyDescent="0.35">
      <c r="B3753" s="172">
        <f t="shared" si="350"/>
        <v>3745</v>
      </c>
      <c r="C3753" s="173">
        <v>6</v>
      </c>
      <c r="D3753" s="173">
        <v>6</v>
      </c>
      <c r="E3753" s="174">
        <v>1</v>
      </c>
      <c r="F3753" s="3">
        <f t="shared" si="349"/>
        <v>64.94</v>
      </c>
      <c r="G3753" s="3">
        <f t="shared" si="351"/>
        <v>59.36</v>
      </c>
      <c r="H3753" s="3">
        <f t="shared" si="352"/>
        <v>64.039999999999992</v>
      </c>
      <c r="I3753" s="3">
        <f t="shared" si="353"/>
        <v>51.980000000000004</v>
      </c>
      <c r="J3753" s="3">
        <f t="shared" si="354"/>
        <v>53.96</v>
      </c>
      <c r="K3753" s="191">
        <v>18.3</v>
      </c>
      <c r="L3753" s="3">
        <v>15.2</v>
      </c>
      <c r="M3753" s="191">
        <v>17.8</v>
      </c>
      <c r="N3753" s="191">
        <v>11.1</v>
      </c>
      <c r="O3753" s="191">
        <v>12.2</v>
      </c>
    </row>
    <row r="3754" spans="2:15" ht="17.25" x14ac:dyDescent="0.35">
      <c r="B3754" s="172">
        <f t="shared" si="350"/>
        <v>3746</v>
      </c>
      <c r="C3754" s="173">
        <v>6</v>
      </c>
      <c r="D3754" s="173">
        <v>6</v>
      </c>
      <c r="E3754" s="174">
        <v>2</v>
      </c>
      <c r="F3754" s="3">
        <f t="shared" si="349"/>
        <v>65.84</v>
      </c>
      <c r="G3754" s="3">
        <f t="shared" si="351"/>
        <v>54.32</v>
      </c>
      <c r="H3754" s="3">
        <f t="shared" si="352"/>
        <v>62.06</v>
      </c>
      <c r="I3754" s="3">
        <f t="shared" si="353"/>
        <v>51.08</v>
      </c>
      <c r="J3754" s="3">
        <f t="shared" si="354"/>
        <v>55.040000000000006</v>
      </c>
      <c r="K3754" s="191">
        <v>18.8</v>
      </c>
      <c r="L3754" s="3">
        <v>12.4</v>
      </c>
      <c r="M3754" s="191">
        <v>16.7</v>
      </c>
      <c r="N3754" s="191">
        <v>10.6</v>
      </c>
      <c r="O3754" s="191">
        <v>12.8</v>
      </c>
    </row>
    <row r="3755" spans="2:15" ht="17.25" x14ac:dyDescent="0.35">
      <c r="B3755" s="172">
        <f t="shared" si="350"/>
        <v>3747</v>
      </c>
      <c r="C3755" s="173">
        <v>6</v>
      </c>
      <c r="D3755" s="173">
        <v>6</v>
      </c>
      <c r="E3755" s="174">
        <v>3</v>
      </c>
      <c r="F3755" s="3">
        <f t="shared" si="349"/>
        <v>62.96</v>
      </c>
      <c r="G3755" s="3">
        <f t="shared" si="351"/>
        <v>52.879999999999995</v>
      </c>
      <c r="H3755" s="3">
        <f t="shared" si="352"/>
        <v>60.980000000000004</v>
      </c>
      <c r="I3755" s="3">
        <f t="shared" si="353"/>
        <v>51.08</v>
      </c>
      <c r="J3755" s="3">
        <f t="shared" si="354"/>
        <v>57.92</v>
      </c>
      <c r="K3755" s="191">
        <v>17.2</v>
      </c>
      <c r="L3755" s="3">
        <v>11.6</v>
      </c>
      <c r="M3755" s="191">
        <v>16.100000000000001</v>
      </c>
      <c r="N3755" s="191">
        <v>10.6</v>
      </c>
      <c r="O3755" s="191">
        <v>14.4</v>
      </c>
    </row>
    <row r="3756" spans="2:15" ht="17.25" x14ac:dyDescent="0.35">
      <c r="B3756" s="172">
        <f t="shared" si="350"/>
        <v>3748</v>
      </c>
      <c r="C3756" s="173">
        <v>6</v>
      </c>
      <c r="D3756" s="173">
        <v>6</v>
      </c>
      <c r="E3756" s="174">
        <v>4</v>
      </c>
      <c r="F3756" s="3">
        <f t="shared" si="349"/>
        <v>60.980000000000004</v>
      </c>
      <c r="G3756" s="3">
        <f t="shared" si="351"/>
        <v>51.8</v>
      </c>
      <c r="H3756" s="3">
        <f t="shared" si="352"/>
        <v>60.08</v>
      </c>
      <c r="I3756" s="3">
        <f t="shared" si="353"/>
        <v>50</v>
      </c>
      <c r="J3756" s="3">
        <f t="shared" si="354"/>
        <v>53.96</v>
      </c>
      <c r="K3756" s="191">
        <v>16.100000000000001</v>
      </c>
      <c r="L3756" s="3">
        <v>11</v>
      </c>
      <c r="M3756" s="191">
        <v>15.6</v>
      </c>
      <c r="N3756" s="191">
        <v>10</v>
      </c>
      <c r="O3756" s="191">
        <v>12.2</v>
      </c>
    </row>
    <row r="3757" spans="2:15" ht="17.25" x14ac:dyDescent="0.35">
      <c r="B3757" s="172">
        <f t="shared" si="350"/>
        <v>3749</v>
      </c>
      <c r="C3757" s="173">
        <v>6</v>
      </c>
      <c r="D3757" s="173">
        <v>6</v>
      </c>
      <c r="E3757" s="174">
        <v>5</v>
      </c>
      <c r="F3757" s="3">
        <f t="shared" si="349"/>
        <v>60.980000000000004</v>
      </c>
      <c r="G3757" s="3">
        <f t="shared" si="351"/>
        <v>51.620000000000005</v>
      </c>
      <c r="H3757" s="3">
        <f t="shared" si="352"/>
        <v>59</v>
      </c>
      <c r="I3757" s="3">
        <f t="shared" si="353"/>
        <v>48.92</v>
      </c>
      <c r="J3757" s="3">
        <f t="shared" si="354"/>
        <v>53.96</v>
      </c>
      <c r="K3757" s="191">
        <v>16.100000000000001</v>
      </c>
      <c r="L3757" s="3">
        <v>10.9</v>
      </c>
      <c r="M3757" s="191">
        <v>15</v>
      </c>
      <c r="N3757" s="191">
        <v>9.4</v>
      </c>
      <c r="O3757" s="191">
        <v>12.2</v>
      </c>
    </row>
    <row r="3758" spans="2:15" ht="17.25" x14ac:dyDescent="0.35">
      <c r="B3758" s="172">
        <f t="shared" si="350"/>
        <v>3750</v>
      </c>
      <c r="C3758" s="173">
        <v>6</v>
      </c>
      <c r="D3758" s="173">
        <v>6</v>
      </c>
      <c r="E3758" s="174">
        <v>6</v>
      </c>
      <c r="F3758" s="3">
        <f t="shared" si="349"/>
        <v>65.84</v>
      </c>
      <c r="G3758" s="3">
        <f t="shared" si="351"/>
        <v>57.2</v>
      </c>
      <c r="H3758" s="3">
        <f t="shared" si="352"/>
        <v>60.980000000000004</v>
      </c>
      <c r="I3758" s="3">
        <f t="shared" si="353"/>
        <v>50</v>
      </c>
      <c r="J3758" s="3">
        <f t="shared" si="354"/>
        <v>55.94</v>
      </c>
      <c r="K3758" s="191">
        <v>18.8</v>
      </c>
      <c r="L3758" s="3">
        <v>14</v>
      </c>
      <c r="M3758" s="191">
        <v>16.100000000000001</v>
      </c>
      <c r="N3758" s="191">
        <v>10</v>
      </c>
      <c r="O3758" s="191">
        <v>13.3</v>
      </c>
    </row>
    <row r="3759" spans="2:15" ht="17.25" x14ac:dyDescent="0.35">
      <c r="B3759" s="172">
        <f t="shared" si="350"/>
        <v>3751</v>
      </c>
      <c r="C3759" s="173">
        <v>6</v>
      </c>
      <c r="D3759" s="173">
        <v>6</v>
      </c>
      <c r="E3759" s="174">
        <v>7</v>
      </c>
      <c r="F3759" s="3">
        <f t="shared" si="349"/>
        <v>71.960000000000008</v>
      </c>
      <c r="G3759" s="3">
        <f t="shared" si="351"/>
        <v>59</v>
      </c>
      <c r="H3759" s="3">
        <f t="shared" si="352"/>
        <v>64.039999999999992</v>
      </c>
      <c r="I3759" s="3">
        <f t="shared" si="353"/>
        <v>55.94</v>
      </c>
      <c r="J3759" s="3">
        <f t="shared" si="354"/>
        <v>62.06</v>
      </c>
      <c r="K3759" s="191">
        <v>22.2</v>
      </c>
      <c r="L3759" s="3">
        <v>15</v>
      </c>
      <c r="M3759" s="191">
        <v>17.8</v>
      </c>
      <c r="N3759" s="191">
        <v>13.3</v>
      </c>
      <c r="O3759" s="191">
        <v>16.7</v>
      </c>
    </row>
    <row r="3760" spans="2:15" ht="17.25" x14ac:dyDescent="0.35">
      <c r="B3760" s="172">
        <f t="shared" si="350"/>
        <v>3752</v>
      </c>
      <c r="C3760" s="173">
        <v>6</v>
      </c>
      <c r="D3760" s="173">
        <v>6</v>
      </c>
      <c r="E3760" s="174">
        <v>8</v>
      </c>
      <c r="F3760" s="3">
        <f t="shared" si="349"/>
        <v>77</v>
      </c>
      <c r="G3760" s="3">
        <f t="shared" si="351"/>
        <v>59</v>
      </c>
      <c r="H3760" s="3">
        <f t="shared" si="352"/>
        <v>68</v>
      </c>
      <c r="I3760" s="3">
        <f t="shared" si="353"/>
        <v>62.06</v>
      </c>
      <c r="J3760" s="3">
        <f t="shared" si="354"/>
        <v>66.02</v>
      </c>
      <c r="K3760" s="191">
        <v>25</v>
      </c>
      <c r="L3760" s="3">
        <v>15</v>
      </c>
      <c r="M3760" s="191">
        <v>20</v>
      </c>
      <c r="N3760" s="191">
        <v>16.7</v>
      </c>
      <c r="O3760" s="191">
        <v>18.899999999999999</v>
      </c>
    </row>
    <row r="3761" spans="2:15" ht="17.25" x14ac:dyDescent="0.35">
      <c r="B3761" s="172">
        <f t="shared" si="350"/>
        <v>3753</v>
      </c>
      <c r="C3761" s="173">
        <v>6</v>
      </c>
      <c r="D3761" s="173">
        <v>6</v>
      </c>
      <c r="E3761" s="174">
        <v>9</v>
      </c>
      <c r="F3761" s="3">
        <f t="shared" si="349"/>
        <v>80.960000000000008</v>
      </c>
      <c r="G3761" s="3">
        <f t="shared" si="351"/>
        <v>62.42</v>
      </c>
      <c r="H3761" s="3">
        <f t="shared" si="352"/>
        <v>71.06</v>
      </c>
      <c r="I3761" s="3">
        <f t="shared" si="353"/>
        <v>64.94</v>
      </c>
      <c r="J3761" s="3">
        <f t="shared" si="354"/>
        <v>69.98</v>
      </c>
      <c r="K3761" s="191">
        <v>27.2</v>
      </c>
      <c r="L3761" s="3">
        <v>16.899999999999999</v>
      </c>
      <c r="M3761" s="191">
        <v>21.7</v>
      </c>
      <c r="N3761" s="191">
        <v>18.3</v>
      </c>
      <c r="O3761" s="191">
        <v>21.1</v>
      </c>
    </row>
    <row r="3762" spans="2:15" ht="17.25" x14ac:dyDescent="0.35">
      <c r="B3762" s="172">
        <f t="shared" si="350"/>
        <v>3754</v>
      </c>
      <c r="C3762" s="173">
        <v>6</v>
      </c>
      <c r="D3762" s="173">
        <v>6</v>
      </c>
      <c r="E3762" s="174">
        <v>10</v>
      </c>
      <c r="F3762" s="3">
        <f t="shared" si="349"/>
        <v>86</v>
      </c>
      <c r="G3762" s="3">
        <f t="shared" si="351"/>
        <v>65.48</v>
      </c>
      <c r="H3762" s="3">
        <f t="shared" si="352"/>
        <v>73.94</v>
      </c>
      <c r="I3762" s="3">
        <f t="shared" si="353"/>
        <v>69.080000000000013</v>
      </c>
      <c r="J3762" s="3">
        <f t="shared" si="354"/>
        <v>71.960000000000008</v>
      </c>
      <c r="K3762" s="191">
        <v>30</v>
      </c>
      <c r="L3762" s="3">
        <v>18.600000000000001</v>
      </c>
      <c r="M3762" s="191">
        <v>23.3</v>
      </c>
      <c r="N3762" s="191">
        <v>20.6</v>
      </c>
      <c r="O3762" s="191">
        <v>22.2</v>
      </c>
    </row>
    <row r="3763" spans="2:15" ht="17.25" x14ac:dyDescent="0.35">
      <c r="B3763" s="172">
        <f t="shared" si="350"/>
        <v>3755</v>
      </c>
      <c r="C3763" s="173">
        <v>6</v>
      </c>
      <c r="D3763" s="173">
        <v>6</v>
      </c>
      <c r="E3763" s="174">
        <v>11</v>
      </c>
      <c r="F3763" s="3">
        <f t="shared" si="349"/>
        <v>86.9</v>
      </c>
      <c r="G3763" s="3">
        <f t="shared" si="351"/>
        <v>68</v>
      </c>
      <c r="H3763" s="3">
        <f t="shared" si="352"/>
        <v>75.92</v>
      </c>
      <c r="I3763" s="3">
        <f t="shared" si="353"/>
        <v>71.06</v>
      </c>
      <c r="J3763" s="3">
        <f t="shared" si="354"/>
        <v>75.02</v>
      </c>
      <c r="K3763" s="191">
        <v>30.5</v>
      </c>
      <c r="L3763" s="3">
        <v>20</v>
      </c>
      <c r="M3763" s="191">
        <v>24.4</v>
      </c>
      <c r="N3763" s="191">
        <v>21.7</v>
      </c>
      <c r="O3763" s="191">
        <v>23.9</v>
      </c>
    </row>
    <row r="3764" spans="2:15" ht="17.25" x14ac:dyDescent="0.35">
      <c r="B3764" s="172">
        <f t="shared" si="350"/>
        <v>3756</v>
      </c>
      <c r="C3764" s="173">
        <v>6</v>
      </c>
      <c r="D3764" s="173">
        <v>6</v>
      </c>
      <c r="E3764" s="174">
        <v>12</v>
      </c>
      <c r="F3764" s="3">
        <f t="shared" si="349"/>
        <v>88.88</v>
      </c>
      <c r="G3764" s="3">
        <f t="shared" si="351"/>
        <v>69.800000000000011</v>
      </c>
      <c r="H3764" s="3">
        <f t="shared" si="352"/>
        <v>77</v>
      </c>
      <c r="I3764" s="3">
        <f t="shared" si="353"/>
        <v>73.94</v>
      </c>
      <c r="J3764" s="3">
        <f t="shared" si="354"/>
        <v>78.080000000000013</v>
      </c>
      <c r="K3764" s="191">
        <v>31.6</v>
      </c>
      <c r="L3764" s="3">
        <v>21</v>
      </c>
      <c r="M3764" s="191">
        <v>25</v>
      </c>
      <c r="N3764" s="191">
        <v>23.3</v>
      </c>
      <c r="O3764" s="191">
        <v>25.6</v>
      </c>
    </row>
    <row r="3765" spans="2:15" ht="17.25" x14ac:dyDescent="0.35">
      <c r="B3765" s="172">
        <f t="shared" si="350"/>
        <v>3757</v>
      </c>
      <c r="C3765" s="173">
        <v>6</v>
      </c>
      <c r="D3765" s="173">
        <v>6</v>
      </c>
      <c r="E3765" s="174">
        <v>13</v>
      </c>
      <c r="F3765" s="3">
        <f t="shared" si="349"/>
        <v>89.960000000000008</v>
      </c>
      <c r="G3765" s="3">
        <f t="shared" si="351"/>
        <v>70.88</v>
      </c>
      <c r="H3765" s="3">
        <f t="shared" si="352"/>
        <v>78.080000000000013</v>
      </c>
      <c r="I3765" s="3">
        <f t="shared" si="353"/>
        <v>78.080000000000013</v>
      </c>
      <c r="J3765" s="3">
        <f t="shared" si="354"/>
        <v>82.039999999999992</v>
      </c>
      <c r="K3765" s="191">
        <v>32.200000000000003</v>
      </c>
      <c r="L3765" s="3">
        <v>21.6</v>
      </c>
      <c r="M3765" s="191">
        <v>25.6</v>
      </c>
      <c r="N3765" s="191">
        <v>25.6</v>
      </c>
      <c r="O3765" s="191">
        <v>27.8</v>
      </c>
    </row>
    <row r="3766" spans="2:15" ht="17.25" x14ac:dyDescent="0.35">
      <c r="B3766" s="172">
        <f t="shared" si="350"/>
        <v>3758</v>
      </c>
      <c r="C3766" s="173">
        <v>6</v>
      </c>
      <c r="D3766" s="173">
        <v>6</v>
      </c>
      <c r="E3766" s="174">
        <v>14</v>
      </c>
      <c r="F3766" s="3">
        <f t="shared" si="349"/>
        <v>90.860000000000014</v>
      </c>
      <c r="G3766" s="3">
        <f t="shared" si="351"/>
        <v>71.06</v>
      </c>
      <c r="H3766" s="3">
        <f t="shared" si="352"/>
        <v>80.06</v>
      </c>
      <c r="I3766" s="3">
        <f t="shared" si="353"/>
        <v>78.080000000000013</v>
      </c>
      <c r="J3766" s="3">
        <f t="shared" si="354"/>
        <v>84.02</v>
      </c>
      <c r="K3766" s="191">
        <v>32.700000000000003</v>
      </c>
      <c r="L3766" s="3">
        <v>21.7</v>
      </c>
      <c r="M3766" s="191">
        <v>26.7</v>
      </c>
      <c r="N3766" s="191">
        <v>25.6</v>
      </c>
      <c r="O3766" s="191">
        <v>28.9</v>
      </c>
    </row>
    <row r="3767" spans="2:15" ht="17.25" x14ac:dyDescent="0.35">
      <c r="B3767" s="172">
        <f t="shared" si="350"/>
        <v>3759</v>
      </c>
      <c r="C3767" s="173">
        <v>6</v>
      </c>
      <c r="D3767" s="173">
        <v>6</v>
      </c>
      <c r="E3767" s="174">
        <v>15</v>
      </c>
      <c r="F3767" s="3">
        <f t="shared" si="349"/>
        <v>88.88</v>
      </c>
      <c r="G3767" s="3">
        <f t="shared" si="351"/>
        <v>73.039999999999992</v>
      </c>
      <c r="H3767" s="3">
        <f t="shared" si="352"/>
        <v>82.039999999999992</v>
      </c>
      <c r="I3767" s="3">
        <f t="shared" si="353"/>
        <v>80.06</v>
      </c>
      <c r="J3767" s="3">
        <f t="shared" si="354"/>
        <v>87.080000000000013</v>
      </c>
      <c r="K3767" s="191">
        <v>31.6</v>
      </c>
      <c r="L3767" s="3">
        <v>22.8</v>
      </c>
      <c r="M3767" s="191">
        <v>27.8</v>
      </c>
      <c r="N3767" s="191">
        <v>26.7</v>
      </c>
      <c r="O3767" s="191">
        <v>30.6</v>
      </c>
    </row>
    <row r="3768" spans="2:15" ht="17.25" x14ac:dyDescent="0.35">
      <c r="B3768" s="172">
        <f t="shared" si="350"/>
        <v>3760</v>
      </c>
      <c r="C3768" s="173">
        <v>6</v>
      </c>
      <c r="D3768" s="173">
        <v>6</v>
      </c>
      <c r="E3768" s="174">
        <v>16</v>
      </c>
      <c r="F3768" s="3">
        <f t="shared" si="349"/>
        <v>89.960000000000008</v>
      </c>
      <c r="G3768" s="3">
        <f t="shared" si="351"/>
        <v>71.06</v>
      </c>
      <c r="H3768" s="3">
        <f t="shared" si="352"/>
        <v>82.039999999999992</v>
      </c>
      <c r="I3768" s="3">
        <f t="shared" si="353"/>
        <v>80.960000000000008</v>
      </c>
      <c r="J3768" s="3">
        <f t="shared" si="354"/>
        <v>87.080000000000013</v>
      </c>
      <c r="K3768" s="191">
        <v>32.200000000000003</v>
      </c>
      <c r="L3768" s="3">
        <v>21.7</v>
      </c>
      <c r="M3768" s="191">
        <v>27.8</v>
      </c>
      <c r="N3768" s="191">
        <v>27.2</v>
      </c>
      <c r="O3768" s="191">
        <v>30.6</v>
      </c>
    </row>
    <row r="3769" spans="2:15" ht="17.25" x14ac:dyDescent="0.35">
      <c r="B3769" s="172">
        <f t="shared" si="350"/>
        <v>3761</v>
      </c>
      <c r="C3769" s="173">
        <v>6</v>
      </c>
      <c r="D3769" s="173">
        <v>6</v>
      </c>
      <c r="E3769" s="174">
        <v>17</v>
      </c>
      <c r="F3769" s="3">
        <f t="shared" si="349"/>
        <v>86.9</v>
      </c>
      <c r="G3769" s="3">
        <f t="shared" si="351"/>
        <v>62.96</v>
      </c>
      <c r="H3769" s="3">
        <f t="shared" si="352"/>
        <v>78.98</v>
      </c>
      <c r="I3769" s="3">
        <f t="shared" si="353"/>
        <v>78.080000000000013</v>
      </c>
      <c r="J3769" s="3">
        <f t="shared" si="354"/>
        <v>84.92</v>
      </c>
      <c r="K3769" s="191">
        <v>30.5</v>
      </c>
      <c r="L3769" s="3">
        <v>17.2</v>
      </c>
      <c r="M3769" s="191">
        <v>26.1</v>
      </c>
      <c r="N3769" s="191">
        <v>25.6</v>
      </c>
      <c r="O3769" s="191">
        <v>29.4</v>
      </c>
    </row>
    <row r="3770" spans="2:15" ht="17.25" x14ac:dyDescent="0.35">
      <c r="B3770" s="172">
        <f t="shared" si="350"/>
        <v>3762</v>
      </c>
      <c r="C3770" s="173">
        <v>6</v>
      </c>
      <c r="D3770" s="173">
        <v>6</v>
      </c>
      <c r="E3770" s="174">
        <v>18</v>
      </c>
      <c r="F3770" s="3">
        <f t="shared" si="349"/>
        <v>84.92</v>
      </c>
      <c r="G3770" s="3">
        <f t="shared" si="351"/>
        <v>63.14</v>
      </c>
      <c r="H3770" s="3">
        <f t="shared" si="352"/>
        <v>78.080000000000013</v>
      </c>
      <c r="I3770" s="3">
        <f t="shared" si="353"/>
        <v>77</v>
      </c>
      <c r="J3770" s="3">
        <f t="shared" si="354"/>
        <v>82.039999999999992</v>
      </c>
      <c r="K3770" s="191">
        <v>29.4</v>
      </c>
      <c r="L3770" s="3">
        <v>17.3</v>
      </c>
      <c r="M3770" s="191">
        <v>25.6</v>
      </c>
      <c r="N3770" s="191">
        <v>25</v>
      </c>
      <c r="O3770" s="191">
        <v>27.8</v>
      </c>
    </row>
    <row r="3771" spans="2:15" ht="17.25" x14ac:dyDescent="0.35">
      <c r="B3771" s="172">
        <f t="shared" si="350"/>
        <v>3763</v>
      </c>
      <c r="C3771" s="173">
        <v>6</v>
      </c>
      <c r="D3771" s="173">
        <v>6</v>
      </c>
      <c r="E3771" s="174">
        <v>19</v>
      </c>
      <c r="F3771" s="3">
        <f t="shared" si="349"/>
        <v>78.98</v>
      </c>
      <c r="G3771" s="3">
        <f t="shared" si="351"/>
        <v>57.2</v>
      </c>
      <c r="H3771" s="3">
        <f t="shared" si="352"/>
        <v>73.94</v>
      </c>
      <c r="I3771" s="3">
        <f t="shared" si="353"/>
        <v>73.039999999999992</v>
      </c>
      <c r="J3771" s="3">
        <f t="shared" si="354"/>
        <v>78.98</v>
      </c>
      <c r="K3771" s="191">
        <v>26.1</v>
      </c>
      <c r="L3771" s="3">
        <v>14</v>
      </c>
      <c r="M3771" s="191">
        <v>23.3</v>
      </c>
      <c r="N3771" s="191">
        <v>22.8</v>
      </c>
      <c r="O3771" s="191">
        <v>26.1</v>
      </c>
    </row>
    <row r="3772" spans="2:15" ht="17.25" x14ac:dyDescent="0.35">
      <c r="B3772" s="172">
        <f t="shared" si="350"/>
        <v>3764</v>
      </c>
      <c r="C3772" s="173">
        <v>6</v>
      </c>
      <c r="D3772" s="173">
        <v>6</v>
      </c>
      <c r="E3772" s="174">
        <v>20</v>
      </c>
      <c r="F3772" s="3">
        <f t="shared" si="349"/>
        <v>70.88</v>
      </c>
      <c r="G3772" s="3">
        <f t="shared" si="351"/>
        <v>47.480000000000004</v>
      </c>
      <c r="H3772" s="3">
        <f t="shared" si="352"/>
        <v>71.960000000000008</v>
      </c>
      <c r="I3772" s="3">
        <f t="shared" si="353"/>
        <v>69.98</v>
      </c>
      <c r="J3772" s="3">
        <f t="shared" si="354"/>
        <v>75.02</v>
      </c>
      <c r="K3772" s="191">
        <v>21.6</v>
      </c>
      <c r="L3772" s="3">
        <v>8.6</v>
      </c>
      <c r="M3772" s="191">
        <v>22.2</v>
      </c>
      <c r="N3772" s="191">
        <v>21.1</v>
      </c>
      <c r="O3772" s="191">
        <v>23.9</v>
      </c>
    </row>
    <row r="3773" spans="2:15" ht="17.25" x14ac:dyDescent="0.35">
      <c r="B3773" s="172">
        <f t="shared" si="350"/>
        <v>3765</v>
      </c>
      <c r="C3773" s="173">
        <v>6</v>
      </c>
      <c r="D3773" s="173">
        <v>6</v>
      </c>
      <c r="E3773" s="174">
        <v>21</v>
      </c>
      <c r="F3773" s="3">
        <f t="shared" si="349"/>
        <v>69.98</v>
      </c>
      <c r="G3773" s="3">
        <f t="shared" si="351"/>
        <v>44.6</v>
      </c>
      <c r="H3773" s="3">
        <f t="shared" si="352"/>
        <v>71.06</v>
      </c>
      <c r="I3773" s="3">
        <f t="shared" si="353"/>
        <v>68</v>
      </c>
      <c r="J3773" s="3">
        <f t="shared" si="354"/>
        <v>71.960000000000008</v>
      </c>
      <c r="K3773" s="191">
        <v>21.1</v>
      </c>
      <c r="L3773" s="3">
        <v>7</v>
      </c>
      <c r="M3773" s="191">
        <v>21.7</v>
      </c>
      <c r="N3773" s="191">
        <v>20</v>
      </c>
      <c r="O3773" s="191">
        <v>22.2</v>
      </c>
    </row>
    <row r="3774" spans="2:15" ht="17.25" x14ac:dyDescent="0.35">
      <c r="B3774" s="172">
        <f t="shared" si="350"/>
        <v>3766</v>
      </c>
      <c r="C3774" s="173">
        <v>6</v>
      </c>
      <c r="D3774" s="173">
        <v>6</v>
      </c>
      <c r="E3774" s="174">
        <v>22</v>
      </c>
      <c r="F3774" s="3">
        <f t="shared" si="349"/>
        <v>78.080000000000013</v>
      </c>
      <c r="G3774" s="3">
        <f t="shared" si="351"/>
        <v>42.8</v>
      </c>
      <c r="H3774" s="3">
        <f t="shared" si="352"/>
        <v>66.92</v>
      </c>
      <c r="I3774" s="3">
        <f t="shared" si="353"/>
        <v>66.92</v>
      </c>
      <c r="J3774" s="3">
        <f t="shared" si="354"/>
        <v>71.960000000000008</v>
      </c>
      <c r="K3774" s="191">
        <v>25.6</v>
      </c>
      <c r="L3774" s="3">
        <v>6</v>
      </c>
      <c r="M3774" s="191">
        <v>19.399999999999999</v>
      </c>
      <c r="N3774" s="191">
        <v>19.399999999999999</v>
      </c>
      <c r="O3774" s="191">
        <v>22.2</v>
      </c>
    </row>
    <row r="3775" spans="2:15" ht="17.25" x14ac:dyDescent="0.35">
      <c r="B3775" s="172">
        <f t="shared" si="350"/>
        <v>3767</v>
      </c>
      <c r="C3775" s="173">
        <v>6</v>
      </c>
      <c r="D3775" s="173">
        <v>6</v>
      </c>
      <c r="E3775" s="174">
        <v>23</v>
      </c>
      <c r="F3775" s="3">
        <f t="shared" si="349"/>
        <v>60.980000000000004</v>
      </c>
      <c r="G3775" s="3">
        <f t="shared" si="351"/>
        <v>40.46</v>
      </c>
      <c r="H3775" s="3">
        <f t="shared" si="352"/>
        <v>66.02</v>
      </c>
      <c r="I3775" s="3">
        <f t="shared" si="353"/>
        <v>64.94</v>
      </c>
      <c r="J3775" s="3">
        <f t="shared" si="354"/>
        <v>75.02</v>
      </c>
      <c r="K3775" s="191">
        <v>16.100000000000001</v>
      </c>
      <c r="L3775" s="3">
        <v>4.7</v>
      </c>
      <c r="M3775" s="191">
        <v>18.899999999999999</v>
      </c>
      <c r="N3775" s="191">
        <v>18.3</v>
      </c>
      <c r="O3775" s="191">
        <v>23.9</v>
      </c>
    </row>
    <row r="3776" spans="2:15" ht="17.25" x14ac:dyDescent="0.35">
      <c r="B3776" s="172">
        <f t="shared" si="350"/>
        <v>3768</v>
      </c>
      <c r="C3776" s="173">
        <v>6</v>
      </c>
      <c r="D3776" s="173">
        <v>6</v>
      </c>
      <c r="E3776" s="174">
        <v>24</v>
      </c>
      <c r="F3776" s="3">
        <f t="shared" si="349"/>
        <v>59.900000000000006</v>
      </c>
      <c r="G3776" s="3">
        <f t="shared" si="351"/>
        <v>37.94</v>
      </c>
      <c r="H3776" s="3">
        <f t="shared" si="352"/>
        <v>64.039999999999992</v>
      </c>
      <c r="I3776" s="3">
        <f t="shared" si="353"/>
        <v>64.039999999999992</v>
      </c>
      <c r="J3776" s="3">
        <f t="shared" si="354"/>
        <v>73.039999999999992</v>
      </c>
      <c r="K3776" s="191">
        <v>15.5</v>
      </c>
      <c r="L3776" s="3">
        <v>3.3</v>
      </c>
      <c r="M3776" s="191">
        <v>17.8</v>
      </c>
      <c r="N3776" s="191">
        <v>17.8</v>
      </c>
      <c r="O3776" s="191">
        <v>22.8</v>
      </c>
    </row>
    <row r="3777" spans="2:15" ht="17.25" x14ac:dyDescent="0.35">
      <c r="B3777" s="172">
        <f t="shared" si="350"/>
        <v>3769</v>
      </c>
      <c r="C3777" s="173">
        <v>6</v>
      </c>
      <c r="D3777" s="173">
        <v>7</v>
      </c>
      <c r="E3777" s="174">
        <v>1</v>
      </c>
      <c r="F3777" s="3">
        <f t="shared" si="349"/>
        <v>60.980000000000004</v>
      </c>
      <c r="G3777" s="3">
        <f t="shared" si="351"/>
        <v>35.42</v>
      </c>
      <c r="H3777" s="3">
        <f t="shared" si="352"/>
        <v>62.96</v>
      </c>
      <c r="I3777" s="3">
        <f t="shared" si="353"/>
        <v>62.06</v>
      </c>
      <c r="J3777" s="3">
        <f t="shared" si="354"/>
        <v>71.960000000000008</v>
      </c>
      <c r="K3777" s="191">
        <v>16.100000000000001</v>
      </c>
      <c r="L3777" s="3">
        <v>1.9</v>
      </c>
      <c r="M3777" s="191">
        <v>17.2</v>
      </c>
      <c r="N3777" s="191">
        <v>16.7</v>
      </c>
      <c r="O3777" s="191">
        <v>22.2</v>
      </c>
    </row>
    <row r="3778" spans="2:15" ht="17.25" x14ac:dyDescent="0.35">
      <c r="B3778" s="172">
        <f t="shared" si="350"/>
        <v>3770</v>
      </c>
      <c r="C3778" s="173">
        <v>6</v>
      </c>
      <c r="D3778" s="173">
        <v>7</v>
      </c>
      <c r="E3778" s="174">
        <v>2</v>
      </c>
      <c r="F3778" s="3">
        <f t="shared" si="349"/>
        <v>61.88</v>
      </c>
      <c r="G3778" s="3">
        <f t="shared" si="351"/>
        <v>33.26</v>
      </c>
      <c r="H3778" s="3">
        <f t="shared" si="352"/>
        <v>60.08</v>
      </c>
      <c r="I3778" s="3">
        <f t="shared" si="353"/>
        <v>57.92</v>
      </c>
      <c r="J3778" s="3">
        <f t="shared" si="354"/>
        <v>69.080000000000013</v>
      </c>
      <c r="K3778" s="191">
        <v>16.600000000000001</v>
      </c>
      <c r="L3778" s="3">
        <v>0.7</v>
      </c>
      <c r="M3778" s="191">
        <v>15.6</v>
      </c>
      <c r="N3778" s="191">
        <v>14.4</v>
      </c>
      <c r="O3778" s="191">
        <v>20.6</v>
      </c>
    </row>
    <row r="3779" spans="2:15" ht="17.25" x14ac:dyDescent="0.35">
      <c r="B3779" s="172">
        <f t="shared" si="350"/>
        <v>3771</v>
      </c>
      <c r="C3779" s="173">
        <v>6</v>
      </c>
      <c r="D3779" s="173">
        <v>7</v>
      </c>
      <c r="E3779" s="174">
        <v>3</v>
      </c>
      <c r="F3779" s="3">
        <f t="shared" si="349"/>
        <v>63.86</v>
      </c>
      <c r="G3779" s="3">
        <f t="shared" si="351"/>
        <v>31.64</v>
      </c>
      <c r="H3779" s="3">
        <f t="shared" si="352"/>
        <v>57.92</v>
      </c>
      <c r="I3779" s="3">
        <f t="shared" si="353"/>
        <v>59</v>
      </c>
      <c r="J3779" s="3">
        <f t="shared" si="354"/>
        <v>69.080000000000013</v>
      </c>
      <c r="K3779" s="191">
        <v>17.7</v>
      </c>
      <c r="L3779" s="3">
        <v>-0.2</v>
      </c>
      <c r="M3779" s="191">
        <v>14.4</v>
      </c>
      <c r="N3779" s="191">
        <v>15</v>
      </c>
      <c r="O3779" s="191">
        <v>20.6</v>
      </c>
    </row>
    <row r="3780" spans="2:15" ht="17.25" x14ac:dyDescent="0.35">
      <c r="B3780" s="172">
        <f t="shared" si="350"/>
        <v>3772</v>
      </c>
      <c r="C3780" s="173">
        <v>6</v>
      </c>
      <c r="D3780" s="173">
        <v>7</v>
      </c>
      <c r="E3780" s="174">
        <v>4</v>
      </c>
      <c r="F3780" s="3">
        <f t="shared" si="349"/>
        <v>61.88</v>
      </c>
      <c r="G3780" s="3">
        <f t="shared" si="351"/>
        <v>30.02</v>
      </c>
      <c r="H3780" s="3">
        <f t="shared" si="352"/>
        <v>57.019999999999996</v>
      </c>
      <c r="I3780" s="3">
        <f t="shared" si="353"/>
        <v>59</v>
      </c>
      <c r="J3780" s="3">
        <f t="shared" si="354"/>
        <v>68</v>
      </c>
      <c r="K3780" s="191">
        <v>16.600000000000001</v>
      </c>
      <c r="L3780" s="3">
        <v>-1.1000000000000001</v>
      </c>
      <c r="M3780" s="191">
        <v>13.9</v>
      </c>
      <c r="N3780" s="191">
        <v>15</v>
      </c>
      <c r="O3780" s="191">
        <v>20</v>
      </c>
    </row>
    <row r="3781" spans="2:15" ht="17.25" x14ac:dyDescent="0.35">
      <c r="B3781" s="172">
        <f t="shared" si="350"/>
        <v>3773</v>
      </c>
      <c r="C3781" s="173">
        <v>6</v>
      </c>
      <c r="D3781" s="173">
        <v>7</v>
      </c>
      <c r="E3781" s="174">
        <v>5</v>
      </c>
      <c r="F3781" s="3">
        <f t="shared" si="349"/>
        <v>60.980000000000004</v>
      </c>
      <c r="G3781" s="3">
        <f t="shared" si="351"/>
        <v>29.3</v>
      </c>
      <c r="H3781" s="3">
        <f t="shared" si="352"/>
        <v>55.94</v>
      </c>
      <c r="I3781" s="3">
        <f t="shared" si="353"/>
        <v>57.92</v>
      </c>
      <c r="J3781" s="3">
        <f t="shared" si="354"/>
        <v>66.02</v>
      </c>
      <c r="K3781" s="191">
        <v>16.100000000000001</v>
      </c>
      <c r="L3781" s="3">
        <v>-1.5</v>
      </c>
      <c r="M3781" s="191">
        <v>13.3</v>
      </c>
      <c r="N3781" s="191">
        <v>14.4</v>
      </c>
      <c r="O3781" s="191">
        <v>18.899999999999999</v>
      </c>
    </row>
    <row r="3782" spans="2:15" ht="17.25" x14ac:dyDescent="0.35">
      <c r="B3782" s="172">
        <f t="shared" si="350"/>
        <v>3774</v>
      </c>
      <c r="C3782" s="173">
        <v>6</v>
      </c>
      <c r="D3782" s="173">
        <v>7</v>
      </c>
      <c r="E3782" s="174">
        <v>6</v>
      </c>
      <c r="F3782" s="3">
        <f t="shared" si="349"/>
        <v>64.94</v>
      </c>
      <c r="G3782" s="3">
        <f t="shared" si="351"/>
        <v>36.5</v>
      </c>
      <c r="H3782" s="3">
        <f t="shared" si="352"/>
        <v>59</v>
      </c>
      <c r="I3782" s="3">
        <f t="shared" si="353"/>
        <v>60.08</v>
      </c>
      <c r="J3782" s="3">
        <f t="shared" si="354"/>
        <v>69.080000000000013</v>
      </c>
      <c r="K3782" s="191">
        <v>18.3</v>
      </c>
      <c r="L3782" s="3">
        <v>2.5</v>
      </c>
      <c r="M3782" s="191">
        <v>15</v>
      </c>
      <c r="N3782" s="191">
        <v>15.6</v>
      </c>
      <c r="O3782" s="191">
        <v>20.6</v>
      </c>
    </row>
    <row r="3783" spans="2:15" ht="17.25" x14ac:dyDescent="0.35">
      <c r="B3783" s="172">
        <f t="shared" si="350"/>
        <v>3775</v>
      </c>
      <c r="C3783" s="173">
        <v>6</v>
      </c>
      <c r="D3783" s="173">
        <v>7</v>
      </c>
      <c r="E3783" s="174">
        <v>7</v>
      </c>
      <c r="F3783" s="3">
        <f t="shared" si="349"/>
        <v>70.88</v>
      </c>
      <c r="G3783" s="3">
        <f t="shared" si="351"/>
        <v>42.620000000000005</v>
      </c>
      <c r="H3783" s="3">
        <f t="shared" si="352"/>
        <v>62.96</v>
      </c>
      <c r="I3783" s="3">
        <f t="shared" si="353"/>
        <v>64.039999999999992</v>
      </c>
      <c r="J3783" s="3">
        <f t="shared" si="354"/>
        <v>73.039999999999992</v>
      </c>
      <c r="K3783" s="191">
        <v>21.6</v>
      </c>
      <c r="L3783" s="3">
        <v>5.9</v>
      </c>
      <c r="M3783" s="191">
        <v>17.2</v>
      </c>
      <c r="N3783" s="191">
        <v>17.8</v>
      </c>
      <c r="O3783" s="191">
        <v>22.8</v>
      </c>
    </row>
    <row r="3784" spans="2:15" ht="17.25" x14ac:dyDescent="0.35">
      <c r="B3784" s="172">
        <f t="shared" si="350"/>
        <v>3776</v>
      </c>
      <c r="C3784" s="173">
        <v>6</v>
      </c>
      <c r="D3784" s="173">
        <v>7</v>
      </c>
      <c r="E3784" s="174">
        <v>8</v>
      </c>
      <c r="F3784" s="3">
        <f t="shared" si="349"/>
        <v>75.92</v>
      </c>
      <c r="G3784" s="3">
        <f t="shared" si="351"/>
        <v>52.7</v>
      </c>
      <c r="H3784" s="3">
        <f t="shared" si="352"/>
        <v>66.92</v>
      </c>
      <c r="I3784" s="3">
        <f t="shared" si="353"/>
        <v>69.080000000000013</v>
      </c>
      <c r="J3784" s="3">
        <f t="shared" si="354"/>
        <v>75.92</v>
      </c>
      <c r="K3784" s="191">
        <v>24.4</v>
      </c>
      <c r="L3784" s="3">
        <v>11.5</v>
      </c>
      <c r="M3784" s="191">
        <v>19.399999999999999</v>
      </c>
      <c r="N3784" s="191">
        <v>20.6</v>
      </c>
      <c r="O3784" s="191">
        <v>24.4</v>
      </c>
    </row>
    <row r="3785" spans="2:15" ht="17.25" x14ac:dyDescent="0.35">
      <c r="B3785" s="172">
        <f t="shared" si="350"/>
        <v>3777</v>
      </c>
      <c r="C3785" s="173">
        <v>6</v>
      </c>
      <c r="D3785" s="173">
        <v>7</v>
      </c>
      <c r="E3785" s="174">
        <v>9</v>
      </c>
      <c r="F3785" s="3">
        <f t="shared" si="349"/>
        <v>78.98</v>
      </c>
      <c r="G3785" s="3">
        <f t="shared" si="351"/>
        <v>59.900000000000006</v>
      </c>
      <c r="H3785" s="3">
        <f t="shared" si="352"/>
        <v>71.06</v>
      </c>
      <c r="I3785" s="3">
        <f t="shared" si="353"/>
        <v>73.039999999999992</v>
      </c>
      <c r="J3785" s="3">
        <f t="shared" si="354"/>
        <v>78.080000000000013</v>
      </c>
      <c r="K3785" s="191">
        <v>26.1</v>
      </c>
      <c r="L3785" s="3">
        <v>15.5</v>
      </c>
      <c r="M3785" s="191">
        <v>21.7</v>
      </c>
      <c r="N3785" s="191">
        <v>22.8</v>
      </c>
      <c r="O3785" s="191">
        <v>25.6</v>
      </c>
    </row>
    <row r="3786" spans="2:15" ht="17.25" x14ac:dyDescent="0.35">
      <c r="B3786" s="172">
        <f t="shared" si="350"/>
        <v>3778</v>
      </c>
      <c r="C3786" s="173">
        <v>6</v>
      </c>
      <c r="D3786" s="173">
        <v>7</v>
      </c>
      <c r="E3786" s="174">
        <v>10</v>
      </c>
      <c r="F3786" s="3">
        <f t="shared" ref="F3786:F3849" si="355">(9/5)*K3786+32</f>
        <v>81.86</v>
      </c>
      <c r="G3786" s="3">
        <f t="shared" si="351"/>
        <v>64.22</v>
      </c>
      <c r="H3786" s="3">
        <f t="shared" si="352"/>
        <v>73.94</v>
      </c>
      <c r="I3786" s="3">
        <f t="shared" si="353"/>
        <v>78.080000000000013</v>
      </c>
      <c r="J3786" s="3">
        <f t="shared" si="354"/>
        <v>82.039999999999992</v>
      </c>
      <c r="K3786" s="191">
        <v>27.7</v>
      </c>
      <c r="L3786" s="3">
        <v>17.899999999999999</v>
      </c>
      <c r="M3786" s="191">
        <v>23.3</v>
      </c>
      <c r="N3786" s="191">
        <v>25.6</v>
      </c>
      <c r="O3786" s="191">
        <v>27.8</v>
      </c>
    </row>
    <row r="3787" spans="2:15" ht="17.25" x14ac:dyDescent="0.35">
      <c r="B3787" s="172">
        <f t="shared" ref="B3787:B3850" si="356">B3786+1</f>
        <v>3779</v>
      </c>
      <c r="C3787" s="173">
        <v>6</v>
      </c>
      <c r="D3787" s="173">
        <v>7</v>
      </c>
      <c r="E3787" s="174">
        <v>11</v>
      </c>
      <c r="F3787" s="3">
        <f t="shared" si="355"/>
        <v>84.92</v>
      </c>
      <c r="G3787" s="3">
        <f t="shared" si="351"/>
        <v>65.300000000000011</v>
      </c>
      <c r="H3787" s="3">
        <f t="shared" si="352"/>
        <v>75.92</v>
      </c>
      <c r="I3787" s="3">
        <f t="shared" si="353"/>
        <v>78.080000000000013</v>
      </c>
      <c r="J3787" s="3">
        <f t="shared" si="354"/>
        <v>82.94</v>
      </c>
      <c r="K3787" s="191">
        <v>29.4</v>
      </c>
      <c r="L3787" s="3">
        <v>18.5</v>
      </c>
      <c r="M3787" s="191">
        <v>24.4</v>
      </c>
      <c r="N3787" s="191">
        <v>25.6</v>
      </c>
      <c r="O3787" s="191">
        <v>28.3</v>
      </c>
    </row>
    <row r="3788" spans="2:15" ht="17.25" x14ac:dyDescent="0.35">
      <c r="B3788" s="172">
        <f t="shared" si="356"/>
        <v>3780</v>
      </c>
      <c r="C3788" s="173">
        <v>6</v>
      </c>
      <c r="D3788" s="173">
        <v>7</v>
      </c>
      <c r="E3788" s="174">
        <v>12</v>
      </c>
      <c r="F3788" s="3">
        <f t="shared" si="355"/>
        <v>82.94</v>
      </c>
      <c r="G3788" s="3">
        <f t="shared" si="351"/>
        <v>68.539999999999992</v>
      </c>
      <c r="H3788" s="3">
        <f t="shared" si="352"/>
        <v>78.080000000000013</v>
      </c>
      <c r="I3788" s="3">
        <f t="shared" si="353"/>
        <v>69.98</v>
      </c>
      <c r="J3788" s="3">
        <f t="shared" si="354"/>
        <v>86</v>
      </c>
      <c r="K3788" s="191">
        <v>28.3</v>
      </c>
      <c r="L3788" s="3">
        <v>20.3</v>
      </c>
      <c r="M3788" s="191">
        <v>25.6</v>
      </c>
      <c r="N3788" s="191">
        <v>21.1</v>
      </c>
      <c r="O3788" s="191">
        <v>30</v>
      </c>
    </row>
    <row r="3789" spans="2:15" ht="17.25" x14ac:dyDescent="0.35">
      <c r="B3789" s="172">
        <f t="shared" si="356"/>
        <v>3781</v>
      </c>
      <c r="C3789" s="173">
        <v>6</v>
      </c>
      <c r="D3789" s="173">
        <v>7</v>
      </c>
      <c r="E3789" s="174">
        <v>13</v>
      </c>
      <c r="F3789" s="3">
        <f t="shared" si="355"/>
        <v>86.9</v>
      </c>
      <c r="G3789" s="3">
        <f t="shared" si="351"/>
        <v>67.64</v>
      </c>
      <c r="H3789" s="3">
        <f t="shared" si="352"/>
        <v>80.06</v>
      </c>
      <c r="I3789" s="3">
        <f t="shared" si="353"/>
        <v>71.06</v>
      </c>
      <c r="J3789" s="3">
        <f t="shared" si="354"/>
        <v>86</v>
      </c>
      <c r="K3789" s="191">
        <v>30.5</v>
      </c>
      <c r="L3789" s="3">
        <v>19.8</v>
      </c>
      <c r="M3789" s="191">
        <v>26.7</v>
      </c>
      <c r="N3789" s="191">
        <v>21.7</v>
      </c>
      <c r="O3789" s="191">
        <v>30</v>
      </c>
    </row>
    <row r="3790" spans="2:15" ht="17.25" x14ac:dyDescent="0.35">
      <c r="B3790" s="172">
        <f t="shared" si="356"/>
        <v>3782</v>
      </c>
      <c r="C3790" s="173">
        <v>6</v>
      </c>
      <c r="D3790" s="173">
        <v>7</v>
      </c>
      <c r="E3790" s="174">
        <v>14</v>
      </c>
      <c r="F3790" s="3">
        <f t="shared" si="355"/>
        <v>84.92</v>
      </c>
      <c r="G3790" s="3">
        <f t="shared" si="351"/>
        <v>67.819999999999993</v>
      </c>
      <c r="H3790" s="3">
        <f t="shared" si="352"/>
        <v>82.94</v>
      </c>
      <c r="I3790" s="3">
        <f t="shared" si="353"/>
        <v>69.080000000000013</v>
      </c>
      <c r="J3790" s="3">
        <f t="shared" si="354"/>
        <v>87.98</v>
      </c>
      <c r="K3790" s="191">
        <v>29.4</v>
      </c>
      <c r="L3790" s="3">
        <v>19.899999999999999</v>
      </c>
      <c r="M3790" s="191">
        <v>28.3</v>
      </c>
      <c r="N3790" s="191">
        <v>20.6</v>
      </c>
      <c r="O3790" s="191">
        <v>31.1</v>
      </c>
    </row>
    <row r="3791" spans="2:15" ht="17.25" x14ac:dyDescent="0.35">
      <c r="B3791" s="172">
        <f t="shared" si="356"/>
        <v>3783</v>
      </c>
      <c r="C3791" s="173">
        <v>6</v>
      </c>
      <c r="D3791" s="173">
        <v>7</v>
      </c>
      <c r="E3791" s="174">
        <v>15</v>
      </c>
      <c r="F3791" s="3">
        <f t="shared" si="355"/>
        <v>89.960000000000008</v>
      </c>
      <c r="G3791" s="3">
        <f t="shared" si="351"/>
        <v>68</v>
      </c>
      <c r="H3791" s="3">
        <f t="shared" si="352"/>
        <v>84.02</v>
      </c>
      <c r="I3791" s="3">
        <f t="shared" si="353"/>
        <v>62.06</v>
      </c>
      <c r="J3791" s="3">
        <f t="shared" si="354"/>
        <v>87.98</v>
      </c>
      <c r="K3791" s="191">
        <v>32.200000000000003</v>
      </c>
      <c r="L3791" s="3">
        <v>20</v>
      </c>
      <c r="M3791" s="191">
        <v>28.9</v>
      </c>
      <c r="N3791" s="191">
        <v>16.7</v>
      </c>
      <c r="O3791" s="191">
        <v>31.1</v>
      </c>
    </row>
    <row r="3792" spans="2:15" ht="17.25" x14ac:dyDescent="0.35">
      <c r="B3792" s="172">
        <f t="shared" si="356"/>
        <v>3784</v>
      </c>
      <c r="C3792" s="173">
        <v>6</v>
      </c>
      <c r="D3792" s="173">
        <v>7</v>
      </c>
      <c r="E3792" s="174">
        <v>16</v>
      </c>
      <c r="F3792" s="3">
        <f t="shared" si="355"/>
        <v>86</v>
      </c>
      <c r="G3792" s="3">
        <f t="shared" si="351"/>
        <v>68.72</v>
      </c>
      <c r="H3792" s="3">
        <f t="shared" si="352"/>
        <v>82.94</v>
      </c>
      <c r="I3792" s="3">
        <f t="shared" si="353"/>
        <v>59</v>
      </c>
      <c r="J3792" s="3">
        <f t="shared" si="354"/>
        <v>86</v>
      </c>
      <c r="K3792" s="191">
        <v>30</v>
      </c>
      <c r="L3792" s="3">
        <v>20.399999999999999</v>
      </c>
      <c r="M3792" s="191">
        <v>28.3</v>
      </c>
      <c r="N3792" s="191">
        <v>15</v>
      </c>
      <c r="O3792" s="191">
        <v>30</v>
      </c>
    </row>
    <row r="3793" spans="2:15" ht="17.25" x14ac:dyDescent="0.35">
      <c r="B3793" s="172">
        <f t="shared" si="356"/>
        <v>3785</v>
      </c>
      <c r="C3793" s="173">
        <v>6</v>
      </c>
      <c r="D3793" s="173">
        <v>7</v>
      </c>
      <c r="E3793" s="174">
        <v>17</v>
      </c>
      <c r="F3793" s="3">
        <f t="shared" si="355"/>
        <v>84.92</v>
      </c>
      <c r="G3793" s="3">
        <f t="shared" si="351"/>
        <v>69.259999999999991</v>
      </c>
      <c r="H3793" s="3">
        <f t="shared" si="352"/>
        <v>82.039999999999992</v>
      </c>
      <c r="I3793" s="3">
        <f t="shared" si="353"/>
        <v>59</v>
      </c>
      <c r="J3793" s="3">
        <f t="shared" si="354"/>
        <v>82.94</v>
      </c>
      <c r="K3793" s="191">
        <v>29.4</v>
      </c>
      <c r="L3793" s="3">
        <v>20.7</v>
      </c>
      <c r="M3793" s="191">
        <v>27.8</v>
      </c>
      <c r="N3793" s="191">
        <v>15</v>
      </c>
      <c r="O3793" s="191">
        <v>28.3</v>
      </c>
    </row>
    <row r="3794" spans="2:15" ht="17.25" x14ac:dyDescent="0.35">
      <c r="B3794" s="172">
        <f t="shared" si="356"/>
        <v>3786</v>
      </c>
      <c r="C3794" s="173">
        <v>6</v>
      </c>
      <c r="D3794" s="173">
        <v>7</v>
      </c>
      <c r="E3794" s="174">
        <v>18</v>
      </c>
      <c r="F3794" s="3">
        <f t="shared" si="355"/>
        <v>81.86</v>
      </c>
      <c r="G3794" s="3">
        <f t="shared" si="351"/>
        <v>68.900000000000006</v>
      </c>
      <c r="H3794" s="3">
        <f t="shared" si="352"/>
        <v>80.06</v>
      </c>
      <c r="I3794" s="3">
        <f t="shared" si="353"/>
        <v>59</v>
      </c>
      <c r="J3794" s="3">
        <f t="shared" si="354"/>
        <v>80.06</v>
      </c>
      <c r="K3794" s="191">
        <v>27.7</v>
      </c>
      <c r="L3794" s="3">
        <v>20.5</v>
      </c>
      <c r="M3794" s="191">
        <v>26.7</v>
      </c>
      <c r="N3794" s="191">
        <v>15</v>
      </c>
      <c r="O3794" s="191">
        <v>26.7</v>
      </c>
    </row>
    <row r="3795" spans="2:15" ht="17.25" x14ac:dyDescent="0.35">
      <c r="B3795" s="172">
        <f t="shared" si="356"/>
        <v>3787</v>
      </c>
      <c r="C3795" s="173">
        <v>6</v>
      </c>
      <c r="D3795" s="173">
        <v>7</v>
      </c>
      <c r="E3795" s="174">
        <v>19</v>
      </c>
      <c r="F3795" s="3">
        <f t="shared" si="355"/>
        <v>77</v>
      </c>
      <c r="G3795" s="3">
        <f t="shared" si="351"/>
        <v>63.680000000000007</v>
      </c>
      <c r="H3795" s="3">
        <f t="shared" si="352"/>
        <v>77</v>
      </c>
      <c r="I3795" s="3">
        <f t="shared" si="353"/>
        <v>59</v>
      </c>
      <c r="J3795" s="3">
        <f t="shared" si="354"/>
        <v>80.06</v>
      </c>
      <c r="K3795" s="191">
        <v>25</v>
      </c>
      <c r="L3795" s="3">
        <v>17.600000000000001</v>
      </c>
      <c r="M3795" s="191">
        <v>25</v>
      </c>
      <c r="N3795" s="191">
        <v>15</v>
      </c>
      <c r="O3795" s="191">
        <v>26.7</v>
      </c>
    </row>
    <row r="3796" spans="2:15" ht="17.25" x14ac:dyDescent="0.35">
      <c r="B3796" s="172">
        <f t="shared" si="356"/>
        <v>3788</v>
      </c>
      <c r="C3796" s="173">
        <v>6</v>
      </c>
      <c r="D3796" s="173">
        <v>7</v>
      </c>
      <c r="E3796" s="174">
        <v>20</v>
      </c>
      <c r="F3796" s="3">
        <f t="shared" si="355"/>
        <v>71.960000000000008</v>
      </c>
      <c r="G3796" s="3">
        <f t="shared" si="351"/>
        <v>59.18</v>
      </c>
      <c r="H3796" s="3">
        <f t="shared" si="352"/>
        <v>73.039999999999992</v>
      </c>
      <c r="I3796" s="3">
        <f t="shared" si="353"/>
        <v>55.94</v>
      </c>
      <c r="J3796" s="3">
        <f t="shared" si="354"/>
        <v>78.080000000000013</v>
      </c>
      <c r="K3796" s="191">
        <v>22.2</v>
      </c>
      <c r="L3796" s="3">
        <v>15.1</v>
      </c>
      <c r="M3796" s="191">
        <v>22.8</v>
      </c>
      <c r="N3796" s="191">
        <v>13.3</v>
      </c>
      <c r="O3796" s="191">
        <v>25.6</v>
      </c>
    </row>
    <row r="3797" spans="2:15" ht="17.25" x14ac:dyDescent="0.35">
      <c r="B3797" s="172">
        <f t="shared" si="356"/>
        <v>3789</v>
      </c>
      <c r="C3797" s="173">
        <v>6</v>
      </c>
      <c r="D3797" s="173">
        <v>7</v>
      </c>
      <c r="E3797" s="174">
        <v>21</v>
      </c>
      <c r="F3797" s="3">
        <f t="shared" si="355"/>
        <v>68</v>
      </c>
      <c r="G3797" s="3">
        <f t="shared" si="351"/>
        <v>57.019999999999996</v>
      </c>
      <c r="H3797" s="3">
        <f t="shared" si="352"/>
        <v>71.06</v>
      </c>
      <c r="I3797" s="3">
        <f t="shared" si="353"/>
        <v>55.040000000000006</v>
      </c>
      <c r="J3797" s="3">
        <f t="shared" si="354"/>
        <v>73.039999999999992</v>
      </c>
      <c r="K3797" s="191">
        <v>20</v>
      </c>
      <c r="L3797" s="3">
        <v>13.9</v>
      </c>
      <c r="M3797" s="191">
        <v>21.7</v>
      </c>
      <c r="N3797" s="191">
        <v>12.8</v>
      </c>
      <c r="O3797" s="191">
        <v>22.8</v>
      </c>
    </row>
    <row r="3798" spans="2:15" ht="17.25" x14ac:dyDescent="0.35">
      <c r="B3798" s="172">
        <f t="shared" si="356"/>
        <v>3790</v>
      </c>
      <c r="C3798" s="173">
        <v>6</v>
      </c>
      <c r="D3798" s="173">
        <v>7</v>
      </c>
      <c r="E3798" s="174">
        <v>22</v>
      </c>
      <c r="F3798" s="3">
        <f t="shared" si="355"/>
        <v>64.94</v>
      </c>
      <c r="G3798" s="3">
        <f t="shared" si="351"/>
        <v>53.6</v>
      </c>
      <c r="H3798" s="3">
        <f t="shared" si="352"/>
        <v>68</v>
      </c>
      <c r="I3798" s="3">
        <f t="shared" si="353"/>
        <v>55.94</v>
      </c>
      <c r="J3798" s="3">
        <f t="shared" si="354"/>
        <v>69.98</v>
      </c>
      <c r="K3798" s="191">
        <v>18.3</v>
      </c>
      <c r="L3798" s="3">
        <v>12</v>
      </c>
      <c r="M3798" s="191">
        <v>20</v>
      </c>
      <c r="N3798" s="191">
        <v>13.3</v>
      </c>
      <c r="O3798" s="191">
        <v>21.1</v>
      </c>
    </row>
    <row r="3799" spans="2:15" ht="17.25" x14ac:dyDescent="0.35">
      <c r="B3799" s="172">
        <f t="shared" si="356"/>
        <v>3791</v>
      </c>
      <c r="C3799" s="173">
        <v>6</v>
      </c>
      <c r="D3799" s="173">
        <v>7</v>
      </c>
      <c r="E3799" s="174">
        <v>23</v>
      </c>
      <c r="F3799" s="3">
        <f t="shared" si="355"/>
        <v>62.96</v>
      </c>
      <c r="G3799" s="3">
        <f t="shared" si="351"/>
        <v>50.18</v>
      </c>
      <c r="H3799" s="3">
        <f t="shared" si="352"/>
        <v>66.92</v>
      </c>
      <c r="I3799" s="3">
        <f t="shared" si="353"/>
        <v>53.96</v>
      </c>
      <c r="J3799" s="3">
        <f t="shared" si="354"/>
        <v>68</v>
      </c>
      <c r="K3799" s="191">
        <v>17.2</v>
      </c>
      <c r="L3799" s="3">
        <v>10.1</v>
      </c>
      <c r="M3799" s="191">
        <v>19.399999999999999</v>
      </c>
      <c r="N3799" s="191">
        <v>12.2</v>
      </c>
      <c r="O3799" s="191">
        <v>20</v>
      </c>
    </row>
    <row r="3800" spans="2:15" ht="17.25" x14ac:dyDescent="0.35">
      <c r="B3800" s="172">
        <f t="shared" si="356"/>
        <v>3792</v>
      </c>
      <c r="C3800" s="173">
        <v>6</v>
      </c>
      <c r="D3800" s="173">
        <v>7</v>
      </c>
      <c r="E3800" s="174">
        <v>24</v>
      </c>
      <c r="F3800" s="3">
        <f t="shared" si="355"/>
        <v>59.900000000000006</v>
      </c>
      <c r="G3800" s="3">
        <f t="shared" si="351"/>
        <v>50</v>
      </c>
      <c r="H3800" s="3">
        <f t="shared" si="352"/>
        <v>64.94</v>
      </c>
      <c r="I3800" s="3">
        <f t="shared" si="353"/>
        <v>51.980000000000004</v>
      </c>
      <c r="J3800" s="3">
        <f t="shared" si="354"/>
        <v>69.080000000000013</v>
      </c>
      <c r="K3800" s="191">
        <v>15.5</v>
      </c>
      <c r="L3800" s="3">
        <v>10</v>
      </c>
      <c r="M3800" s="191">
        <v>18.3</v>
      </c>
      <c r="N3800" s="191">
        <v>11.1</v>
      </c>
      <c r="O3800" s="191">
        <v>20.6</v>
      </c>
    </row>
    <row r="3801" spans="2:15" ht="17.25" x14ac:dyDescent="0.35">
      <c r="B3801" s="172">
        <f t="shared" si="356"/>
        <v>3793</v>
      </c>
      <c r="C3801" s="173">
        <v>6</v>
      </c>
      <c r="D3801" s="173">
        <v>8</v>
      </c>
      <c r="E3801" s="174">
        <v>1</v>
      </c>
      <c r="F3801" s="3">
        <f t="shared" si="355"/>
        <v>57.92</v>
      </c>
      <c r="G3801" s="3">
        <f t="shared" ref="G3801:G3864" si="357">(9/5)*L3801+32</f>
        <v>49.64</v>
      </c>
      <c r="H3801" s="3">
        <f t="shared" ref="H3801:H3864" si="358">(9/5)*M3801+32</f>
        <v>64.94</v>
      </c>
      <c r="I3801" s="3">
        <f t="shared" ref="I3801:I3864" si="359">(9/5)*N3801+32</f>
        <v>51.08</v>
      </c>
      <c r="J3801" s="3">
        <f t="shared" ref="J3801:J3864" si="360">(9/5)*O3801+32</f>
        <v>66.02</v>
      </c>
      <c r="K3801" s="191">
        <v>14.4</v>
      </c>
      <c r="L3801" s="3">
        <v>9.8000000000000007</v>
      </c>
      <c r="M3801" s="191">
        <v>18.3</v>
      </c>
      <c r="N3801" s="191">
        <v>10.6</v>
      </c>
      <c r="O3801" s="191">
        <v>18.899999999999999</v>
      </c>
    </row>
    <row r="3802" spans="2:15" ht="17.25" x14ac:dyDescent="0.35">
      <c r="B3802" s="172">
        <f t="shared" si="356"/>
        <v>3794</v>
      </c>
      <c r="C3802" s="173">
        <v>6</v>
      </c>
      <c r="D3802" s="173">
        <v>8</v>
      </c>
      <c r="E3802" s="174">
        <v>2</v>
      </c>
      <c r="F3802" s="3">
        <f t="shared" si="355"/>
        <v>53.96</v>
      </c>
      <c r="G3802" s="3">
        <f t="shared" si="357"/>
        <v>47.120000000000005</v>
      </c>
      <c r="H3802" s="3">
        <f t="shared" si="358"/>
        <v>64.039999999999992</v>
      </c>
      <c r="I3802" s="3">
        <f t="shared" si="359"/>
        <v>48.92</v>
      </c>
      <c r="J3802" s="3">
        <f t="shared" si="360"/>
        <v>64.94</v>
      </c>
      <c r="K3802" s="191">
        <v>12.2</v>
      </c>
      <c r="L3802" s="3">
        <v>8.4</v>
      </c>
      <c r="M3802" s="191">
        <v>17.8</v>
      </c>
      <c r="N3802" s="191">
        <v>9.4</v>
      </c>
      <c r="O3802" s="191">
        <v>18.3</v>
      </c>
    </row>
    <row r="3803" spans="2:15" ht="17.25" x14ac:dyDescent="0.35">
      <c r="B3803" s="172">
        <f t="shared" si="356"/>
        <v>3795</v>
      </c>
      <c r="C3803" s="173">
        <v>6</v>
      </c>
      <c r="D3803" s="173">
        <v>8</v>
      </c>
      <c r="E3803" s="174">
        <v>3</v>
      </c>
      <c r="F3803" s="3">
        <f t="shared" si="355"/>
        <v>53.96</v>
      </c>
      <c r="G3803" s="3">
        <f t="shared" si="357"/>
        <v>45.86</v>
      </c>
      <c r="H3803" s="3">
        <f t="shared" si="358"/>
        <v>62.06</v>
      </c>
      <c r="I3803" s="3">
        <f t="shared" si="359"/>
        <v>50</v>
      </c>
      <c r="J3803" s="3">
        <f t="shared" si="360"/>
        <v>66.02</v>
      </c>
      <c r="K3803" s="191">
        <v>12.2</v>
      </c>
      <c r="L3803" s="3">
        <v>7.7</v>
      </c>
      <c r="M3803" s="191">
        <v>16.7</v>
      </c>
      <c r="N3803" s="191">
        <v>10</v>
      </c>
      <c r="O3803" s="191">
        <v>18.899999999999999</v>
      </c>
    </row>
    <row r="3804" spans="2:15" ht="17.25" x14ac:dyDescent="0.35">
      <c r="B3804" s="172">
        <f t="shared" si="356"/>
        <v>3796</v>
      </c>
      <c r="C3804" s="173">
        <v>6</v>
      </c>
      <c r="D3804" s="173">
        <v>8</v>
      </c>
      <c r="E3804" s="174">
        <v>4</v>
      </c>
      <c r="F3804" s="3">
        <f t="shared" si="355"/>
        <v>54.86</v>
      </c>
      <c r="G3804" s="3">
        <f t="shared" si="357"/>
        <v>44.96</v>
      </c>
      <c r="H3804" s="3">
        <f t="shared" si="358"/>
        <v>60.08</v>
      </c>
      <c r="I3804" s="3">
        <f t="shared" si="359"/>
        <v>48.92</v>
      </c>
      <c r="J3804" s="3">
        <f t="shared" si="360"/>
        <v>66.02</v>
      </c>
      <c r="K3804" s="191">
        <v>12.7</v>
      </c>
      <c r="L3804" s="3">
        <v>7.2</v>
      </c>
      <c r="M3804" s="191">
        <v>15.6</v>
      </c>
      <c r="N3804" s="191">
        <v>9.4</v>
      </c>
      <c r="O3804" s="191">
        <v>18.899999999999999</v>
      </c>
    </row>
    <row r="3805" spans="2:15" ht="17.25" x14ac:dyDescent="0.35">
      <c r="B3805" s="172">
        <f t="shared" si="356"/>
        <v>3797</v>
      </c>
      <c r="C3805" s="173">
        <v>6</v>
      </c>
      <c r="D3805" s="173">
        <v>8</v>
      </c>
      <c r="E3805" s="174">
        <v>5</v>
      </c>
      <c r="F3805" s="3">
        <f t="shared" si="355"/>
        <v>56.84</v>
      </c>
      <c r="G3805" s="3">
        <f t="shared" si="357"/>
        <v>45.86</v>
      </c>
      <c r="H3805" s="3">
        <f t="shared" si="358"/>
        <v>59</v>
      </c>
      <c r="I3805" s="3">
        <f t="shared" si="359"/>
        <v>46.94</v>
      </c>
      <c r="J3805" s="3">
        <f t="shared" si="360"/>
        <v>62.96</v>
      </c>
      <c r="K3805" s="191">
        <v>13.8</v>
      </c>
      <c r="L3805" s="3">
        <v>7.7</v>
      </c>
      <c r="M3805" s="191">
        <v>15</v>
      </c>
      <c r="N3805" s="191">
        <v>8.3000000000000007</v>
      </c>
      <c r="O3805" s="191">
        <v>17.2</v>
      </c>
    </row>
    <row r="3806" spans="2:15" ht="17.25" x14ac:dyDescent="0.35">
      <c r="B3806" s="172">
        <f t="shared" si="356"/>
        <v>3798</v>
      </c>
      <c r="C3806" s="173">
        <v>6</v>
      </c>
      <c r="D3806" s="173">
        <v>8</v>
      </c>
      <c r="E3806" s="174">
        <v>6</v>
      </c>
      <c r="F3806" s="3">
        <f t="shared" si="355"/>
        <v>57.92</v>
      </c>
      <c r="G3806" s="3">
        <f t="shared" si="357"/>
        <v>50.900000000000006</v>
      </c>
      <c r="H3806" s="3">
        <f t="shared" si="358"/>
        <v>62.06</v>
      </c>
      <c r="I3806" s="3">
        <f t="shared" si="359"/>
        <v>53.06</v>
      </c>
      <c r="J3806" s="3">
        <f t="shared" si="360"/>
        <v>62.06</v>
      </c>
      <c r="K3806" s="191">
        <v>14.4</v>
      </c>
      <c r="L3806" s="3">
        <v>10.5</v>
      </c>
      <c r="M3806" s="191">
        <v>16.7</v>
      </c>
      <c r="N3806" s="191">
        <v>11.7</v>
      </c>
      <c r="O3806" s="191">
        <v>16.7</v>
      </c>
    </row>
    <row r="3807" spans="2:15" ht="17.25" x14ac:dyDescent="0.35">
      <c r="B3807" s="172">
        <f t="shared" si="356"/>
        <v>3799</v>
      </c>
      <c r="C3807" s="173">
        <v>6</v>
      </c>
      <c r="D3807" s="173">
        <v>8</v>
      </c>
      <c r="E3807" s="174">
        <v>7</v>
      </c>
      <c r="F3807" s="3">
        <f t="shared" si="355"/>
        <v>61.88</v>
      </c>
      <c r="G3807" s="3">
        <f t="shared" si="357"/>
        <v>55.94</v>
      </c>
      <c r="H3807" s="3">
        <f t="shared" si="358"/>
        <v>68</v>
      </c>
      <c r="I3807" s="3">
        <f t="shared" si="359"/>
        <v>57.019999999999996</v>
      </c>
      <c r="J3807" s="3">
        <f t="shared" si="360"/>
        <v>64.94</v>
      </c>
      <c r="K3807" s="191">
        <v>16.600000000000001</v>
      </c>
      <c r="L3807" s="3">
        <v>13.3</v>
      </c>
      <c r="M3807" s="191">
        <v>20</v>
      </c>
      <c r="N3807" s="191">
        <v>13.9</v>
      </c>
      <c r="O3807" s="191">
        <v>18.3</v>
      </c>
    </row>
    <row r="3808" spans="2:15" ht="17.25" x14ac:dyDescent="0.35">
      <c r="B3808" s="172">
        <f t="shared" si="356"/>
        <v>3800</v>
      </c>
      <c r="C3808" s="173">
        <v>6</v>
      </c>
      <c r="D3808" s="173">
        <v>8</v>
      </c>
      <c r="E3808" s="174">
        <v>8</v>
      </c>
      <c r="F3808" s="3">
        <f t="shared" si="355"/>
        <v>64.94</v>
      </c>
      <c r="G3808" s="3">
        <f t="shared" si="357"/>
        <v>60.980000000000004</v>
      </c>
      <c r="H3808" s="3">
        <f t="shared" si="358"/>
        <v>69.98</v>
      </c>
      <c r="I3808" s="3">
        <f t="shared" si="359"/>
        <v>60.08</v>
      </c>
      <c r="J3808" s="3">
        <f t="shared" si="360"/>
        <v>64.039999999999992</v>
      </c>
      <c r="K3808" s="191">
        <v>18.3</v>
      </c>
      <c r="L3808" s="3">
        <v>16.100000000000001</v>
      </c>
      <c r="M3808" s="191">
        <v>21.1</v>
      </c>
      <c r="N3808" s="191">
        <v>15.6</v>
      </c>
      <c r="O3808" s="191">
        <v>17.8</v>
      </c>
    </row>
    <row r="3809" spans="2:15" ht="17.25" x14ac:dyDescent="0.35">
      <c r="B3809" s="172">
        <f t="shared" si="356"/>
        <v>3801</v>
      </c>
      <c r="C3809" s="173">
        <v>6</v>
      </c>
      <c r="D3809" s="173">
        <v>8</v>
      </c>
      <c r="E3809" s="174">
        <v>9</v>
      </c>
      <c r="F3809" s="3">
        <f t="shared" si="355"/>
        <v>65.84</v>
      </c>
      <c r="G3809" s="3">
        <f t="shared" si="357"/>
        <v>66.92</v>
      </c>
      <c r="H3809" s="3">
        <f t="shared" si="358"/>
        <v>71.960000000000008</v>
      </c>
      <c r="I3809" s="3">
        <f t="shared" si="359"/>
        <v>66.02</v>
      </c>
      <c r="J3809" s="3">
        <f t="shared" si="360"/>
        <v>62.96</v>
      </c>
      <c r="K3809" s="191">
        <v>18.8</v>
      </c>
      <c r="L3809" s="3">
        <v>19.399999999999999</v>
      </c>
      <c r="M3809" s="191">
        <v>22.2</v>
      </c>
      <c r="N3809" s="191">
        <v>18.899999999999999</v>
      </c>
      <c r="O3809" s="191">
        <v>17.2</v>
      </c>
    </row>
    <row r="3810" spans="2:15" ht="17.25" x14ac:dyDescent="0.35">
      <c r="B3810" s="172">
        <f t="shared" si="356"/>
        <v>3802</v>
      </c>
      <c r="C3810" s="173">
        <v>6</v>
      </c>
      <c r="D3810" s="173">
        <v>8</v>
      </c>
      <c r="E3810" s="174">
        <v>10</v>
      </c>
      <c r="F3810" s="3">
        <f t="shared" si="355"/>
        <v>69.98</v>
      </c>
      <c r="G3810" s="3">
        <f t="shared" si="357"/>
        <v>68.900000000000006</v>
      </c>
      <c r="H3810" s="3">
        <f t="shared" si="358"/>
        <v>75.02</v>
      </c>
      <c r="I3810" s="3">
        <f t="shared" si="359"/>
        <v>69.080000000000013</v>
      </c>
      <c r="J3810" s="3">
        <f t="shared" si="360"/>
        <v>69.98</v>
      </c>
      <c r="K3810" s="191">
        <v>21.1</v>
      </c>
      <c r="L3810" s="3">
        <v>20.5</v>
      </c>
      <c r="M3810" s="191">
        <v>23.9</v>
      </c>
      <c r="N3810" s="191">
        <v>20.6</v>
      </c>
      <c r="O3810" s="191">
        <v>21.1</v>
      </c>
    </row>
    <row r="3811" spans="2:15" ht="17.25" x14ac:dyDescent="0.35">
      <c r="B3811" s="172">
        <f t="shared" si="356"/>
        <v>3803</v>
      </c>
      <c r="C3811" s="173">
        <v>6</v>
      </c>
      <c r="D3811" s="173">
        <v>8</v>
      </c>
      <c r="E3811" s="174">
        <v>11</v>
      </c>
      <c r="F3811" s="3">
        <f t="shared" si="355"/>
        <v>73.94</v>
      </c>
      <c r="G3811" s="3">
        <f t="shared" si="357"/>
        <v>77.900000000000006</v>
      </c>
      <c r="H3811" s="3">
        <f t="shared" si="358"/>
        <v>78.080000000000013</v>
      </c>
      <c r="I3811" s="3">
        <f t="shared" si="359"/>
        <v>71.960000000000008</v>
      </c>
      <c r="J3811" s="3">
        <f t="shared" si="360"/>
        <v>71.960000000000008</v>
      </c>
      <c r="K3811" s="191">
        <v>23.3</v>
      </c>
      <c r="L3811" s="3">
        <v>25.5</v>
      </c>
      <c r="M3811" s="191">
        <v>25.6</v>
      </c>
      <c r="N3811" s="191">
        <v>22.2</v>
      </c>
      <c r="O3811" s="191">
        <v>22.2</v>
      </c>
    </row>
    <row r="3812" spans="2:15" ht="17.25" x14ac:dyDescent="0.35">
      <c r="B3812" s="172">
        <f t="shared" si="356"/>
        <v>3804</v>
      </c>
      <c r="C3812" s="173">
        <v>6</v>
      </c>
      <c r="D3812" s="173">
        <v>8</v>
      </c>
      <c r="E3812" s="174">
        <v>12</v>
      </c>
      <c r="F3812" s="3">
        <f t="shared" si="355"/>
        <v>75.92</v>
      </c>
      <c r="G3812" s="3">
        <f t="shared" si="357"/>
        <v>80.960000000000008</v>
      </c>
      <c r="H3812" s="3">
        <f t="shared" si="358"/>
        <v>80.06</v>
      </c>
      <c r="I3812" s="3">
        <f t="shared" si="359"/>
        <v>75.92</v>
      </c>
      <c r="J3812" s="3">
        <f t="shared" si="360"/>
        <v>64.039999999999992</v>
      </c>
      <c r="K3812" s="191">
        <v>24.4</v>
      </c>
      <c r="L3812" s="3">
        <v>27.2</v>
      </c>
      <c r="M3812" s="191">
        <v>26.7</v>
      </c>
      <c r="N3812" s="191">
        <v>24.4</v>
      </c>
      <c r="O3812" s="191">
        <v>17.8</v>
      </c>
    </row>
    <row r="3813" spans="2:15" ht="17.25" x14ac:dyDescent="0.35">
      <c r="B3813" s="172">
        <f t="shared" si="356"/>
        <v>3805</v>
      </c>
      <c r="C3813" s="173">
        <v>6</v>
      </c>
      <c r="D3813" s="173">
        <v>8</v>
      </c>
      <c r="E3813" s="174">
        <v>13</v>
      </c>
      <c r="F3813" s="3">
        <f t="shared" si="355"/>
        <v>75.92</v>
      </c>
      <c r="G3813" s="3">
        <f t="shared" si="357"/>
        <v>86</v>
      </c>
      <c r="H3813" s="3">
        <f t="shared" si="358"/>
        <v>82.94</v>
      </c>
      <c r="I3813" s="3">
        <f t="shared" si="359"/>
        <v>78.98</v>
      </c>
      <c r="J3813" s="3">
        <f t="shared" si="360"/>
        <v>62.06</v>
      </c>
      <c r="K3813" s="191">
        <v>24.4</v>
      </c>
      <c r="L3813" s="3">
        <v>30</v>
      </c>
      <c r="M3813" s="191">
        <v>28.3</v>
      </c>
      <c r="N3813" s="191">
        <v>26.1</v>
      </c>
      <c r="O3813" s="191">
        <v>16.7</v>
      </c>
    </row>
    <row r="3814" spans="2:15" ht="17.25" x14ac:dyDescent="0.35">
      <c r="B3814" s="172">
        <f t="shared" si="356"/>
        <v>3806</v>
      </c>
      <c r="C3814" s="173">
        <v>6</v>
      </c>
      <c r="D3814" s="173">
        <v>8</v>
      </c>
      <c r="E3814" s="174">
        <v>14</v>
      </c>
      <c r="F3814" s="3">
        <f t="shared" si="355"/>
        <v>77.900000000000006</v>
      </c>
      <c r="G3814" s="3">
        <f t="shared" si="357"/>
        <v>86.9</v>
      </c>
      <c r="H3814" s="3">
        <f t="shared" si="358"/>
        <v>82.94</v>
      </c>
      <c r="I3814" s="3">
        <f t="shared" si="359"/>
        <v>80.960000000000008</v>
      </c>
      <c r="J3814" s="3">
        <f t="shared" si="360"/>
        <v>60.08</v>
      </c>
      <c r="K3814" s="191">
        <v>25.5</v>
      </c>
      <c r="L3814" s="3">
        <v>30.5</v>
      </c>
      <c r="M3814" s="191">
        <v>28.3</v>
      </c>
      <c r="N3814" s="191">
        <v>27.2</v>
      </c>
      <c r="O3814" s="191">
        <v>15.6</v>
      </c>
    </row>
    <row r="3815" spans="2:15" ht="17.25" x14ac:dyDescent="0.35">
      <c r="B3815" s="172">
        <f t="shared" si="356"/>
        <v>3807</v>
      </c>
      <c r="C3815" s="173">
        <v>6</v>
      </c>
      <c r="D3815" s="173">
        <v>8</v>
      </c>
      <c r="E3815" s="174">
        <v>15</v>
      </c>
      <c r="F3815" s="3">
        <f t="shared" si="355"/>
        <v>77.900000000000006</v>
      </c>
      <c r="G3815" s="3">
        <f t="shared" si="357"/>
        <v>86</v>
      </c>
      <c r="H3815" s="3">
        <f t="shared" si="358"/>
        <v>84.02</v>
      </c>
      <c r="I3815" s="3">
        <f t="shared" si="359"/>
        <v>78.98</v>
      </c>
      <c r="J3815" s="3">
        <f t="shared" si="360"/>
        <v>60.08</v>
      </c>
      <c r="K3815" s="191">
        <v>25.5</v>
      </c>
      <c r="L3815" s="3">
        <v>30</v>
      </c>
      <c r="M3815" s="191">
        <v>28.9</v>
      </c>
      <c r="N3815" s="191">
        <v>26.1</v>
      </c>
      <c r="O3815" s="191">
        <v>15.6</v>
      </c>
    </row>
    <row r="3816" spans="2:15" ht="17.25" x14ac:dyDescent="0.35">
      <c r="B3816" s="172">
        <f t="shared" si="356"/>
        <v>3808</v>
      </c>
      <c r="C3816" s="173">
        <v>6</v>
      </c>
      <c r="D3816" s="173">
        <v>8</v>
      </c>
      <c r="E3816" s="174">
        <v>16</v>
      </c>
      <c r="F3816" s="3">
        <f t="shared" si="355"/>
        <v>78.98</v>
      </c>
      <c r="G3816" s="3">
        <f t="shared" si="357"/>
        <v>81.86</v>
      </c>
      <c r="H3816" s="3">
        <f t="shared" si="358"/>
        <v>86</v>
      </c>
      <c r="I3816" s="3">
        <f t="shared" si="359"/>
        <v>78.080000000000013</v>
      </c>
      <c r="J3816" s="3">
        <f t="shared" si="360"/>
        <v>59</v>
      </c>
      <c r="K3816" s="191">
        <v>26.1</v>
      </c>
      <c r="L3816" s="3">
        <v>27.7</v>
      </c>
      <c r="M3816" s="191">
        <v>30</v>
      </c>
      <c r="N3816" s="191">
        <v>25.6</v>
      </c>
      <c r="O3816" s="191">
        <v>15</v>
      </c>
    </row>
    <row r="3817" spans="2:15" ht="17.25" x14ac:dyDescent="0.35">
      <c r="B3817" s="172">
        <f t="shared" si="356"/>
        <v>3809</v>
      </c>
      <c r="C3817" s="173">
        <v>6</v>
      </c>
      <c r="D3817" s="173">
        <v>8</v>
      </c>
      <c r="E3817" s="174">
        <v>17</v>
      </c>
      <c r="F3817" s="3">
        <f t="shared" si="355"/>
        <v>78.98</v>
      </c>
      <c r="G3817" s="3">
        <f t="shared" si="357"/>
        <v>78.98</v>
      </c>
      <c r="H3817" s="3">
        <f t="shared" si="358"/>
        <v>84.02</v>
      </c>
      <c r="I3817" s="3">
        <f t="shared" si="359"/>
        <v>75.92</v>
      </c>
      <c r="J3817" s="3">
        <f t="shared" si="360"/>
        <v>59</v>
      </c>
      <c r="K3817" s="191">
        <v>26.1</v>
      </c>
      <c r="L3817" s="3">
        <v>26.1</v>
      </c>
      <c r="M3817" s="191">
        <v>28.9</v>
      </c>
      <c r="N3817" s="191">
        <v>24.4</v>
      </c>
      <c r="O3817" s="191">
        <v>15</v>
      </c>
    </row>
    <row r="3818" spans="2:15" ht="17.25" x14ac:dyDescent="0.35">
      <c r="B3818" s="172">
        <f t="shared" si="356"/>
        <v>3810</v>
      </c>
      <c r="C3818" s="173">
        <v>6</v>
      </c>
      <c r="D3818" s="173">
        <v>8</v>
      </c>
      <c r="E3818" s="174">
        <v>18</v>
      </c>
      <c r="F3818" s="3">
        <f t="shared" si="355"/>
        <v>79.88</v>
      </c>
      <c r="G3818" s="3">
        <f t="shared" si="357"/>
        <v>77.900000000000006</v>
      </c>
      <c r="H3818" s="3">
        <f t="shared" si="358"/>
        <v>82.94</v>
      </c>
      <c r="I3818" s="3">
        <f t="shared" si="359"/>
        <v>77</v>
      </c>
      <c r="J3818" s="3">
        <f t="shared" si="360"/>
        <v>53.06</v>
      </c>
      <c r="K3818" s="191">
        <v>26.6</v>
      </c>
      <c r="L3818" s="3">
        <v>25.5</v>
      </c>
      <c r="M3818" s="191">
        <v>28.3</v>
      </c>
      <c r="N3818" s="191">
        <v>25</v>
      </c>
      <c r="O3818" s="191">
        <v>11.7</v>
      </c>
    </row>
    <row r="3819" spans="2:15" ht="17.25" x14ac:dyDescent="0.35">
      <c r="B3819" s="172">
        <f t="shared" si="356"/>
        <v>3811</v>
      </c>
      <c r="C3819" s="173">
        <v>6</v>
      </c>
      <c r="D3819" s="173">
        <v>8</v>
      </c>
      <c r="E3819" s="174">
        <v>19</v>
      </c>
      <c r="F3819" s="3">
        <f t="shared" si="355"/>
        <v>73.94</v>
      </c>
      <c r="G3819" s="3">
        <f t="shared" si="357"/>
        <v>77</v>
      </c>
      <c r="H3819" s="3">
        <f t="shared" si="358"/>
        <v>80.960000000000008</v>
      </c>
      <c r="I3819" s="3">
        <f t="shared" si="359"/>
        <v>75.92</v>
      </c>
      <c r="J3819" s="3">
        <f t="shared" si="360"/>
        <v>51.980000000000004</v>
      </c>
      <c r="K3819" s="191">
        <v>23.3</v>
      </c>
      <c r="L3819" s="3">
        <v>25</v>
      </c>
      <c r="M3819" s="191">
        <v>27.2</v>
      </c>
      <c r="N3819" s="191">
        <v>24.4</v>
      </c>
      <c r="O3819" s="191">
        <v>11.1</v>
      </c>
    </row>
    <row r="3820" spans="2:15" ht="17.25" x14ac:dyDescent="0.35">
      <c r="B3820" s="172">
        <f t="shared" si="356"/>
        <v>3812</v>
      </c>
      <c r="C3820" s="173">
        <v>6</v>
      </c>
      <c r="D3820" s="173">
        <v>8</v>
      </c>
      <c r="E3820" s="174">
        <v>20</v>
      </c>
      <c r="F3820" s="3">
        <f t="shared" si="355"/>
        <v>68.900000000000006</v>
      </c>
      <c r="G3820" s="3">
        <f t="shared" si="357"/>
        <v>73.94</v>
      </c>
      <c r="H3820" s="3">
        <f t="shared" si="358"/>
        <v>78.98</v>
      </c>
      <c r="I3820" s="3">
        <f t="shared" si="359"/>
        <v>71.960000000000008</v>
      </c>
      <c r="J3820" s="3">
        <f t="shared" si="360"/>
        <v>51.980000000000004</v>
      </c>
      <c r="K3820" s="191">
        <v>20.5</v>
      </c>
      <c r="L3820" s="3">
        <v>23.3</v>
      </c>
      <c r="M3820" s="191">
        <v>26.1</v>
      </c>
      <c r="N3820" s="191">
        <v>22.2</v>
      </c>
      <c r="O3820" s="191">
        <v>11.1</v>
      </c>
    </row>
    <row r="3821" spans="2:15" ht="17.25" x14ac:dyDescent="0.35">
      <c r="B3821" s="172">
        <f t="shared" si="356"/>
        <v>3813</v>
      </c>
      <c r="C3821" s="173">
        <v>6</v>
      </c>
      <c r="D3821" s="173">
        <v>8</v>
      </c>
      <c r="E3821" s="174">
        <v>21</v>
      </c>
      <c r="F3821" s="3">
        <f t="shared" si="355"/>
        <v>63.86</v>
      </c>
      <c r="G3821" s="3">
        <f t="shared" si="357"/>
        <v>72.86</v>
      </c>
      <c r="H3821" s="3">
        <f t="shared" si="358"/>
        <v>73.94</v>
      </c>
      <c r="I3821" s="3">
        <f t="shared" si="359"/>
        <v>71.06</v>
      </c>
      <c r="J3821" s="3">
        <f t="shared" si="360"/>
        <v>53.06</v>
      </c>
      <c r="K3821" s="191">
        <v>17.7</v>
      </c>
      <c r="L3821" s="3">
        <v>22.7</v>
      </c>
      <c r="M3821" s="191">
        <v>23.3</v>
      </c>
      <c r="N3821" s="191">
        <v>21.7</v>
      </c>
      <c r="O3821" s="191">
        <v>11.7</v>
      </c>
    </row>
    <row r="3822" spans="2:15" ht="17.25" x14ac:dyDescent="0.35">
      <c r="B3822" s="172">
        <f t="shared" si="356"/>
        <v>3814</v>
      </c>
      <c r="C3822" s="173">
        <v>6</v>
      </c>
      <c r="D3822" s="173">
        <v>8</v>
      </c>
      <c r="E3822" s="174">
        <v>22</v>
      </c>
      <c r="F3822" s="3">
        <f t="shared" si="355"/>
        <v>59.900000000000006</v>
      </c>
      <c r="G3822" s="3">
        <f t="shared" si="357"/>
        <v>71.960000000000008</v>
      </c>
      <c r="H3822" s="3">
        <f t="shared" si="358"/>
        <v>71.06</v>
      </c>
      <c r="I3822" s="3">
        <f t="shared" si="359"/>
        <v>69.080000000000013</v>
      </c>
      <c r="J3822" s="3">
        <f t="shared" si="360"/>
        <v>51.980000000000004</v>
      </c>
      <c r="K3822" s="191">
        <v>15.5</v>
      </c>
      <c r="L3822" s="3">
        <v>22.2</v>
      </c>
      <c r="M3822" s="191">
        <v>21.7</v>
      </c>
      <c r="N3822" s="191">
        <v>20.6</v>
      </c>
      <c r="O3822" s="191">
        <v>11.1</v>
      </c>
    </row>
    <row r="3823" spans="2:15" ht="17.25" x14ac:dyDescent="0.35">
      <c r="B3823" s="172">
        <f t="shared" si="356"/>
        <v>3815</v>
      </c>
      <c r="C3823" s="173">
        <v>6</v>
      </c>
      <c r="D3823" s="173">
        <v>8</v>
      </c>
      <c r="E3823" s="174">
        <v>23</v>
      </c>
      <c r="F3823" s="3">
        <f t="shared" si="355"/>
        <v>59</v>
      </c>
      <c r="G3823" s="3">
        <f t="shared" si="357"/>
        <v>69.98</v>
      </c>
      <c r="H3823" s="3">
        <f t="shared" si="358"/>
        <v>68</v>
      </c>
      <c r="I3823" s="3">
        <f t="shared" si="359"/>
        <v>66.92</v>
      </c>
      <c r="J3823" s="3">
        <f t="shared" si="360"/>
        <v>51.08</v>
      </c>
      <c r="K3823" s="191">
        <v>15</v>
      </c>
      <c r="L3823" s="3">
        <v>21.1</v>
      </c>
      <c r="M3823" s="191">
        <v>20</v>
      </c>
      <c r="N3823" s="191">
        <v>19.399999999999999</v>
      </c>
      <c r="O3823" s="191">
        <v>10.6</v>
      </c>
    </row>
    <row r="3824" spans="2:15" ht="17.25" x14ac:dyDescent="0.35">
      <c r="B3824" s="172">
        <f t="shared" si="356"/>
        <v>3816</v>
      </c>
      <c r="C3824" s="173">
        <v>6</v>
      </c>
      <c r="D3824" s="173">
        <v>8</v>
      </c>
      <c r="E3824" s="174">
        <v>24</v>
      </c>
      <c r="F3824" s="3">
        <f t="shared" si="355"/>
        <v>55.94</v>
      </c>
      <c r="G3824" s="3">
        <f t="shared" si="357"/>
        <v>65.84</v>
      </c>
      <c r="H3824" s="3">
        <f t="shared" si="358"/>
        <v>69.080000000000013</v>
      </c>
      <c r="I3824" s="3">
        <f t="shared" si="359"/>
        <v>60.08</v>
      </c>
      <c r="J3824" s="3">
        <f t="shared" si="360"/>
        <v>51.08</v>
      </c>
      <c r="K3824" s="191">
        <v>13.3</v>
      </c>
      <c r="L3824" s="3">
        <v>18.8</v>
      </c>
      <c r="M3824" s="191">
        <v>20.6</v>
      </c>
      <c r="N3824" s="191">
        <v>15.6</v>
      </c>
      <c r="O3824" s="191">
        <v>10.6</v>
      </c>
    </row>
    <row r="3825" spans="2:15" ht="17.25" x14ac:dyDescent="0.35">
      <c r="B3825" s="172">
        <f t="shared" si="356"/>
        <v>3817</v>
      </c>
      <c r="C3825" s="173">
        <v>6</v>
      </c>
      <c r="D3825" s="173">
        <v>9</v>
      </c>
      <c r="E3825" s="174">
        <v>1</v>
      </c>
      <c r="F3825" s="3">
        <f t="shared" si="355"/>
        <v>50.900000000000006</v>
      </c>
      <c r="G3825" s="3">
        <f t="shared" si="357"/>
        <v>62.96</v>
      </c>
      <c r="H3825" s="3">
        <f t="shared" si="358"/>
        <v>64.94</v>
      </c>
      <c r="I3825" s="3">
        <f t="shared" si="359"/>
        <v>59</v>
      </c>
      <c r="J3825" s="3">
        <f t="shared" si="360"/>
        <v>51.08</v>
      </c>
      <c r="K3825" s="191">
        <v>10.5</v>
      </c>
      <c r="L3825" s="3">
        <v>17.2</v>
      </c>
      <c r="M3825" s="191">
        <v>18.3</v>
      </c>
      <c r="N3825" s="191">
        <v>15</v>
      </c>
      <c r="O3825" s="191">
        <v>10.6</v>
      </c>
    </row>
    <row r="3826" spans="2:15" ht="17.25" x14ac:dyDescent="0.35">
      <c r="B3826" s="172">
        <f t="shared" si="356"/>
        <v>3818</v>
      </c>
      <c r="C3826" s="173">
        <v>6</v>
      </c>
      <c r="D3826" s="173">
        <v>9</v>
      </c>
      <c r="E3826" s="174">
        <v>2</v>
      </c>
      <c r="F3826" s="3">
        <f t="shared" si="355"/>
        <v>47.84</v>
      </c>
      <c r="G3826" s="3">
        <f t="shared" si="357"/>
        <v>59.900000000000006</v>
      </c>
      <c r="H3826" s="3">
        <f t="shared" si="358"/>
        <v>64.039999999999992</v>
      </c>
      <c r="I3826" s="3">
        <f t="shared" si="359"/>
        <v>57.92</v>
      </c>
      <c r="J3826" s="3">
        <f t="shared" si="360"/>
        <v>48.92</v>
      </c>
      <c r="K3826" s="191">
        <v>8.8000000000000007</v>
      </c>
      <c r="L3826" s="3">
        <v>15.5</v>
      </c>
      <c r="M3826" s="191">
        <v>17.8</v>
      </c>
      <c r="N3826" s="191">
        <v>14.4</v>
      </c>
      <c r="O3826" s="191">
        <v>9.4</v>
      </c>
    </row>
    <row r="3827" spans="2:15" ht="17.25" x14ac:dyDescent="0.35">
      <c r="B3827" s="172">
        <f t="shared" si="356"/>
        <v>3819</v>
      </c>
      <c r="C3827" s="173">
        <v>6</v>
      </c>
      <c r="D3827" s="173">
        <v>9</v>
      </c>
      <c r="E3827" s="174">
        <v>3</v>
      </c>
      <c r="F3827" s="3">
        <f t="shared" si="355"/>
        <v>45.86</v>
      </c>
      <c r="G3827" s="3">
        <f t="shared" si="357"/>
        <v>59.900000000000006</v>
      </c>
      <c r="H3827" s="3">
        <f t="shared" si="358"/>
        <v>62.06</v>
      </c>
      <c r="I3827" s="3">
        <f t="shared" si="359"/>
        <v>55.040000000000006</v>
      </c>
      <c r="J3827" s="3">
        <f t="shared" si="360"/>
        <v>48.019999999999996</v>
      </c>
      <c r="K3827" s="191">
        <v>7.7</v>
      </c>
      <c r="L3827" s="3">
        <v>15.5</v>
      </c>
      <c r="M3827" s="191">
        <v>16.7</v>
      </c>
      <c r="N3827" s="191">
        <v>12.8</v>
      </c>
      <c r="O3827" s="191">
        <v>8.9</v>
      </c>
    </row>
    <row r="3828" spans="2:15" ht="17.25" x14ac:dyDescent="0.35">
      <c r="B3828" s="172">
        <f t="shared" si="356"/>
        <v>3820</v>
      </c>
      <c r="C3828" s="173">
        <v>6</v>
      </c>
      <c r="D3828" s="173">
        <v>9</v>
      </c>
      <c r="E3828" s="174">
        <v>4</v>
      </c>
      <c r="F3828" s="3">
        <f t="shared" si="355"/>
        <v>43.879999999999995</v>
      </c>
      <c r="G3828" s="3">
        <f t="shared" si="357"/>
        <v>54.86</v>
      </c>
      <c r="H3828" s="3">
        <f t="shared" si="358"/>
        <v>59</v>
      </c>
      <c r="I3828" s="3">
        <f t="shared" si="359"/>
        <v>53.96</v>
      </c>
      <c r="J3828" s="3">
        <f t="shared" si="360"/>
        <v>46.04</v>
      </c>
      <c r="K3828" s="191">
        <v>6.6</v>
      </c>
      <c r="L3828" s="3">
        <v>12.7</v>
      </c>
      <c r="M3828" s="191">
        <v>15</v>
      </c>
      <c r="N3828" s="191">
        <v>12.2</v>
      </c>
      <c r="O3828" s="191">
        <v>7.8</v>
      </c>
    </row>
    <row r="3829" spans="2:15" ht="17.25" x14ac:dyDescent="0.35">
      <c r="B3829" s="172">
        <f t="shared" si="356"/>
        <v>3821</v>
      </c>
      <c r="C3829" s="173">
        <v>6</v>
      </c>
      <c r="D3829" s="173">
        <v>9</v>
      </c>
      <c r="E3829" s="174">
        <v>5</v>
      </c>
      <c r="F3829" s="3">
        <f t="shared" si="355"/>
        <v>43.879999999999995</v>
      </c>
      <c r="G3829" s="3">
        <f t="shared" si="357"/>
        <v>54.86</v>
      </c>
      <c r="H3829" s="3">
        <f t="shared" si="358"/>
        <v>60.08</v>
      </c>
      <c r="I3829" s="3">
        <f t="shared" si="359"/>
        <v>55.040000000000006</v>
      </c>
      <c r="J3829" s="3">
        <f t="shared" si="360"/>
        <v>46.04</v>
      </c>
      <c r="K3829" s="191">
        <v>6.6</v>
      </c>
      <c r="L3829" s="3">
        <v>12.7</v>
      </c>
      <c r="M3829" s="191">
        <v>15.6</v>
      </c>
      <c r="N3829" s="191">
        <v>12.8</v>
      </c>
      <c r="O3829" s="191">
        <v>7.8</v>
      </c>
    </row>
    <row r="3830" spans="2:15" ht="17.25" x14ac:dyDescent="0.35">
      <c r="B3830" s="172">
        <f t="shared" si="356"/>
        <v>3822</v>
      </c>
      <c r="C3830" s="173">
        <v>6</v>
      </c>
      <c r="D3830" s="173">
        <v>9</v>
      </c>
      <c r="E3830" s="174">
        <v>6</v>
      </c>
      <c r="F3830" s="3">
        <f t="shared" si="355"/>
        <v>47.84</v>
      </c>
      <c r="G3830" s="3">
        <f t="shared" si="357"/>
        <v>61.88</v>
      </c>
      <c r="H3830" s="3">
        <f t="shared" si="358"/>
        <v>64.94</v>
      </c>
      <c r="I3830" s="3">
        <f t="shared" si="359"/>
        <v>55.94</v>
      </c>
      <c r="J3830" s="3">
        <f t="shared" si="360"/>
        <v>48.019999999999996</v>
      </c>
      <c r="K3830" s="191">
        <v>8.8000000000000007</v>
      </c>
      <c r="L3830" s="3">
        <v>16.600000000000001</v>
      </c>
      <c r="M3830" s="191">
        <v>18.3</v>
      </c>
      <c r="N3830" s="191">
        <v>13.3</v>
      </c>
      <c r="O3830" s="191">
        <v>8.9</v>
      </c>
    </row>
    <row r="3831" spans="2:15" ht="17.25" x14ac:dyDescent="0.35">
      <c r="B3831" s="172">
        <f t="shared" si="356"/>
        <v>3823</v>
      </c>
      <c r="C3831" s="173">
        <v>6</v>
      </c>
      <c r="D3831" s="173">
        <v>9</v>
      </c>
      <c r="E3831" s="174">
        <v>7</v>
      </c>
      <c r="F3831" s="3">
        <f t="shared" si="355"/>
        <v>53.96</v>
      </c>
      <c r="G3831" s="3">
        <f t="shared" si="357"/>
        <v>68</v>
      </c>
      <c r="H3831" s="3">
        <f t="shared" si="358"/>
        <v>73.039999999999992</v>
      </c>
      <c r="I3831" s="3">
        <f t="shared" si="359"/>
        <v>62.96</v>
      </c>
      <c r="J3831" s="3">
        <f t="shared" si="360"/>
        <v>51.980000000000004</v>
      </c>
      <c r="K3831" s="191">
        <v>12.2</v>
      </c>
      <c r="L3831" s="3">
        <v>20</v>
      </c>
      <c r="M3831" s="191">
        <v>22.8</v>
      </c>
      <c r="N3831" s="191">
        <v>17.2</v>
      </c>
      <c r="O3831" s="191">
        <v>11.1</v>
      </c>
    </row>
    <row r="3832" spans="2:15" ht="17.25" x14ac:dyDescent="0.35">
      <c r="B3832" s="172">
        <f t="shared" si="356"/>
        <v>3824</v>
      </c>
      <c r="C3832" s="173">
        <v>6</v>
      </c>
      <c r="D3832" s="173">
        <v>9</v>
      </c>
      <c r="E3832" s="174">
        <v>8</v>
      </c>
      <c r="F3832" s="3">
        <f t="shared" si="355"/>
        <v>57.92</v>
      </c>
      <c r="G3832" s="3">
        <f t="shared" si="357"/>
        <v>73.94</v>
      </c>
      <c r="H3832" s="3">
        <f t="shared" si="358"/>
        <v>77</v>
      </c>
      <c r="I3832" s="3">
        <f t="shared" si="359"/>
        <v>68</v>
      </c>
      <c r="J3832" s="3">
        <f t="shared" si="360"/>
        <v>55.040000000000006</v>
      </c>
      <c r="K3832" s="191">
        <v>14.4</v>
      </c>
      <c r="L3832" s="3">
        <v>23.3</v>
      </c>
      <c r="M3832" s="191">
        <v>25</v>
      </c>
      <c r="N3832" s="191">
        <v>20</v>
      </c>
      <c r="O3832" s="191">
        <v>12.8</v>
      </c>
    </row>
    <row r="3833" spans="2:15" ht="17.25" x14ac:dyDescent="0.35">
      <c r="B3833" s="172">
        <f t="shared" si="356"/>
        <v>3825</v>
      </c>
      <c r="C3833" s="173">
        <v>6</v>
      </c>
      <c r="D3833" s="173">
        <v>9</v>
      </c>
      <c r="E3833" s="174">
        <v>9</v>
      </c>
      <c r="F3833" s="3">
        <f t="shared" si="355"/>
        <v>61.88</v>
      </c>
      <c r="G3833" s="3">
        <f t="shared" si="357"/>
        <v>79.88</v>
      </c>
      <c r="H3833" s="3">
        <f t="shared" si="358"/>
        <v>80.06</v>
      </c>
      <c r="I3833" s="3">
        <f t="shared" si="359"/>
        <v>69.98</v>
      </c>
      <c r="J3833" s="3">
        <f t="shared" si="360"/>
        <v>55.94</v>
      </c>
      <c r="K3833" s="191">
        <v>16.600000000000001</v>
      </c>
      <c r="L3833" s="3">
        <v>26.6</v>
      </c>
      <c r="M3833" s="191">
        <v>26.7</v>
      </c>
      <c r="N3833" s="191">
        <v>21.1</v>
      </c>
      <c r="O3833" s="191">
        <v>13.3</v>
      </c>
    </row>
    <row r="3834" spans="2:15" ht="17.25" x14ac:dyDescent="0.35">
      <c r="B3834" s="172">
        <f t="shared" si="356"/>
        <v>3826</v>
      </c>
      <c r="C3834" s="173">
        <v>6</v>
      </c>
      <c r="D3834" s="173">
        <v>9</v>
      </c>
      <c r="E3834" s="174">
        <v>10</v>
      </c>
      <c r="F3834" s="3">
        <f t="shared" si="355"/>
        <v>64.94</v>
      </c>
      <c r="G3834" s="3">
        <f t="shared" si="357"/>
        <v>82.94</v>
      </c>
      <c r="H3834" s="3">
        <f t="shared" si="358"/>
        <v>82.94</v>
      </c>
      <c r="I3834" s="3">
        <f t="shared" si="359"/>
        <v>73.039999999999992</v>
      </c>
      <c r="J3834" s="3">
        <f t="shared" si="360"/>
        <v>60.980000000000004</v>
      </c>
      <c r="K3834" s="191">
        <v>18.3</v>
      </c>
      <c r="L3834" s="3">
        <v>28.3</v>
      </c>
      <c r="M3834" s="191">
        <v>28.3</v>
      </c>
      <c r="N3834" s="191">
        <v>22.8</v>
      </c>
      <c r="O3834" s="191">
        <v>16.100000000000001</v>
      </c>
    </row>
    <row r="3835" spans="2:15" ht="17.25" x14ac:dyDescent="0.35">
      <c r="B3835" s="172">
        <f t="shared" si="356"/>
        <v>3827</v>
      </c>
      <c r="C3835" s="173">
        <v>6</v>
      </c>
      <c r="D3835" s="173">
        <v>9</v>
      </c>
      <c r="E3835" s="174">
        <v>11</v>
      </c>
      <c r="F3835" s="3">
        <f t="shared" si="355"/>
        <v>66.92</v>
      </c>
      <c r="G3835" s="3">
        <f t="shared" si="357"/>
        <v>86</v>
      </c>
      <c r="H3835" s="3">
        <f t="shared" si="358"/>
        <v>87.080000000000013</v>
      </c>
      <c r="I3835" s="3">
        <f t="shared" si="359"/>
        <v>75.92</v>
      </c>
      <c r="J3835" s="3">
        <f t="shared" si="360"/>
        <v>62.96</v>
      </c>
      <c r="K3835" s="191">
        <v>19.399999999999999</v>
      </c>
      <c r="L3835" s="3">
        <v>30</v>
      </c>
      <c r="M3835" s="191">
        <v>30.6</v>
      </c>
      <c r="N3835" s="191">
        <v>24.4</v>
      </c>
      <c r="O3835" s="191">
        <v>17.2</v>
      </c>
    </row>
    <row r="3836" spans="2:15" ht="17.25" x14ac:dyDescent="0.35">
      <c r="B3836" s="172">
        <f t="shared" si="356"/>
        <v>3828</v>
      </c>
      <c r="C3836" s="173">
        <v>6</v>
      </c>
      <c r="D3836" s="173">
        <v>9</v>
      </c>
      <c r="E3836" s="174">
        <v>12</v>
      </c>
      <c r="F3836" s="3">
        <f t="shared" si="355"/>
        <v>71.960000000000008</v>
      </c>
      <c r="G3836" s="3">
        <f t="shared" si="357"/>
        <v>82.4</v>
      </c>
      <c r="H3836" s="3">
        <f t="shared" si="358"/>
        <v>89.06</v>
      </c>
      <c r="I3836" s="3">
        <f t="shared" si="359"/>
        <v>73.94</v>
      </c>
      <c r="J3836" s="3">
        <f t="shared" si="360"/>
        <v>62.96</v>
      </c>
      <c r="K3836" s="191">
        <v>22.2</v>
      </c>
      <c r="L3836" s="3">
        <v>28</v>
      </c>
      <c r="M3836" s="191">
        <v>31.7</v>
      </c>
      <c r="N3836" s="191">
        <v>23.3</v>
      </c>
      <c r="O3836" s="191">
        <v>17.2</v>
      </c>
    </row>
    <row r="3837" spans="2:15" ht="17.25" x14ac:dyDescent="0.35">
      <c r="B3837" s="172">
        <f t="shared" si="356"/>
        <v>3829</v>
      </c>
      <c r="C3837" s="173">
        <v>6</v>
      </c>
      <c r="D3837" s="173">
        <v>9</v>
      </c>
      <c r="E3837" s="174">
        <v>13</v>
      </c>
      <c r="F3837" s="3">
        <f t="shared" si="355"/>
        <v>72.86</v>
      </c>
      <c r="G3837" s="3">
        <f t="shared" si="357"/>
        <v>77.900000000000006</v>
      </c>
      <c r="H3837" s="3">
        <f t="shared" si="358"/>
        <v>93.02</v>
      </c>
      <c r="I3837" s="3">
        <f t="shared" si="359"/>
        <v>78.080000000000013</v>
      </c>
      <c r="J3837" s="3">
        <f t="shared" si="360"/>
        <v>66.92</v>
      </c>
      <c r="K3837" s="191">
        <v>22.7</v>
      </c>
      <c r="L3837" s="3">
        <v>25.5</v>
      </c>
      <c r="M3837" s="191">
        <v>33.9</v>
      </c>
      <c r="N3837" s="191">
        <v>25.6</v>
      </c>
      <c r="O3837" s="191">
        <v>19.399999999999999</v>
      </c>
    </row>
    <row r="3838" spans="2:15" ht="17.25" x14ac:dyDescent="0.35">
      <c r="B3838" s="172">
        <f t="shared" si="356"/>
        <v>3830</v>
      </c>
      <c r="C3838" s="173">
        <v>6</v>
      </c>
      <c r="D3838" s="173">
        <v>9</v>
      </c>
      <c r="E3838" s="174">
        <v>14</v>
      </c>
      <c r="F3838" s="3">
        <f t="shared" si="355"/>
        <v>77</v>
      </c>
      <c r="G3838" s="3">
        <f t="shared" si="357"/>
        <v>78.080000000000013</v>
      </c>
      <c r="H3838" s="3">
        <f t="shared" si="358"/>
        <v>93.92</v>
      </c>
      <c r="I3838" s="3">
        <f t="shared" si="359"/>
        <v>78.98</v>
      </c>
      <c r="J3838" s="3">
        <f t="shared" si="360"/>
        <v>69.98</v>
      </c>
      <c r="K3838" s="191">
        <v>25</v>
      </c>
      <c r="L3838" s="3">
        <v>25.6</v>
      </c>
      <c r="M3838" s="191">
        <v>34.4</v>
      </c>
      <c r="N3838" s="191">
        <v>26.1</v>
      </c>
      <c r="O3838" s="191">
        <v>21.1</v>
      </c>
    </row>
    <row r="3839" spans="2:15" ht="17.25" x14ac:dyDescent="0.35">
      <c r="B3839" s="172">
        <f t="shared" si="356"/>
        <v>3831</v>
      </c>
      <c r="C3839" s="173">
        <v>6</v>
      </c>
      <c r="D3839" s="173">
        <v>9</v>
      </c>
      <c r="E3839" s="174">
        <v>15</v>
      </c>
      <c r="F3839" s="3">
        <f t="shared" si="355"/>
        <v>75.92</v>
      </c>
      <c r="G3839" s="3">
        <f t="shared" si="357"/>
        <v>77.180000000000007</v>
      </c>
      <c r="H3839" s="3">
        <f t="shared" si="358"/>
        <v>96.08</v>
      </c>
      <c r="I3839" s="3">
        <f t="shared" si="359"/>
        <v>78.080000000000013</v>
      </c>
      <c r="J3839" s="3">
        <f t="shared" si="360"/>
        <v>71.960000000000008</v>
      </c>
      <c r="K3839" s="191">
        <v>24.4</v>
      </c>
      <c r="L3839" s="3">
        <v>25.1</v>
      </c>
      <c r="M3839" s="191">
        <v>35.6</v>
      </c>
      <c r="N3839" s="191">
        <v>25.6</v>
      </c>
      <c r="O3839" s="191">
        <v>22.2</v>
      </c>
    </row>
    <row r="3840" spans="2:15" ht="17.25" x14ac:dyDescent="0.35">
      <c r="B3840" s="172">
        <f t="shared" si="356"/>
        <v>3832</v>
      </c>
      <c r="C3840" s="173">
        <v>6</v>
      </c>
      <c r="D3840" s="173">
        <v>9</v>
      </c>
      <c r="E3840" s="174">
        <v>16</v>
      </c>
      <c r="F3840" s="3">
        <f t="shared" si="355"/>
        <v>74.84</v>
      </c>
      <c r="G3840" s="3">
        <f t="shared" si="357"/>
        <v>76.28</v>
      </c>
      <c r="H3840" s="3">
        <f t="shared" si="358"/>
        <v>96.08</v>
      </c>
      <c r="I3840" s="3">
        <f t="shared" si="359"/>
        <v>73.94</v>
      </c>
      <c r="J3840" s="3">
        <f t="shared" si="360"/>
        <v>73.039999999999992</v>
      </c>
      <c r="K3840" s="191">
        <v>23.8</v>
      </c>
      <c r="L3840" s="3">
        <v>24.6</v>
      </c>
      <c r="M3840" s="191">
        <v>35.6</v>
      </c>
      <c r="N3840" s="191">
        <v>23.3</v>
      </c>
      <c r="O3840" s="191">
        <v>22.8</v>
      </c>
    </row>
    <row r="3841" spans="2:15" ht="17.25" x14ac:dyDescent="0.35">
      <c r="B3841" s="172">
        <f t="shared" si="356"/>
        <v>3833</v>
      </c>
      <c r="C3841" s="173">
        <v>6</v>
      </c>
      <c r="D3841" s="173">
        <v>9</v>
      </c>
      <c r="E3841" s="174">
        <v>17</v>
      </c>
      <c r="F3841" s="3">
        <f t="shared" si="355"/>
        <v>73.94</v>
      </c>
      <c r="G3841" s="3">
        <f t="shared" si="357"/>
        <v>74.84</v>
      </c>
      <c r="H3841" s="3">
        <f t="shared" si="358"/>
        <v>95</v>
      </c>
      <c r="I3841" s="3">
        <f t="shared" si="359"/>
        <v>75.92</v>
      </c>
      <c r="J3841" s="3">
        <f t="shared" si="360"/>
        <v>71.960000000000008</v>
      </c>
      <c r="K3841" s="191">
        <v>23.3</v>
      </c>
      <c r="L3841" s="3">
        <v>23.8</v>
      </c>
      <c r="M3841" s="191">
        <v>35</v>
      </c>
      <c r="N3841" s="191">
        <v>24.4</v>
      </c>
      <c r="O3841" s="191">
        <v>22.2</v>
      </c>
    </row>
    <row r="3842" spans="2:15" ht="17.25" x14ac:dyDescent="0.35">
      <c r="B3842" s="172">
        <f t="shared" si="356"/>
        <v>3834</v>
      </c>
      <c r="C3842" s="173">
        <v>6</v>
      </c>
      <c r="D3842" s="173">
        <v>9</v>
      </c>
      <c r="E3842" s="174">
        <v>18</v>
      </c>
      <c r="F3842" s="3">
        <f t="shared" si="355"/>
        <v>69.98</v>
      </c>
      <c r="G3842" s="3">
        <f t="shared" si="357"/>
        <v>73.94</v>
      </c>
      <c r="H3842" s="3">
        <f t="shared" si="358"/>
        <v>93.02</v>
      </c>
      <c r="I3842" s="3">
        <f t="shared" si="359"/>
        <v>77</v>
      </c>
      <c r="J3842" s="3">
        <f t="shared" si="360"/>
        <v>71.960000000000008</v>
      </c>
      <c r="K3842" s="191">
        <v>21.1</v>
      </c>
      <c r="L3842" s="3">
        <v>23.3</v>
      </c>
      <c r="M3842" s="191">
        <v>33.9</v>
      </c>
      <c r="N3842" s="191">
        <v>25</v>
      </c>
      <c r="O3842" s="191">
        <v>22.2</v>
      </c>
    </row>
    <row r="3843" spans="2:15" ht="17.25" x14ac:dyDescent="0.35">
      <c r="B3843" s="172">
        <f t="shared" si="356"/>
        <v>3835</v>
      </c>
      <c r="C3843" s="173">
        <v>6</v>
      </c>
      <c r="D3843" s="173">
        <v>9</v>
      </c>
      <c r="E3843" s="174">
        <v>19</v>
      </c>
      <c r="F3843" s="3">
        <f t="shared" si="355"/>
        <v>65.84</v>
      </c>
      <c r="G3843" s="3">
        <f t="shared" si="357"/>
        <v>69.98</v>
      </c>
      <c r="H3843" s="3">
        <f t="shared" si="358"/>
        <v>89.06</v>
      </c>
      <c r="I3843" s="3">
        <f t="shared" si="359"/>
        <v>73.039999999999992</v>
      </c>
      <c r="J3843" s="3">
        <f t="shared" si="360"/>
        <v>69.080000000000013</v>
      </c>
      <c r="K3843" s="191">
        <v>18.8</v>
      </c>
      <c r="L3843" s="3">
        <v>21.1</v>
      </c>
      <c r="M3843" s="191">
        <v>31.7</v>
      </c>
      <c r="N3843" s="191">
        <v>22.8</v>
      </c>
      <c r="O3843" s="191">
        <v>20.6</v>
      </c>
    </row>
    <row r="3844" spans="2:15" ht="17.25" x14ac:dyDescent="0.35">
      <c r="B3844" s="172">
        <f t="shared" si="356"/>
        <v>3836</v>
      </c>
      <c r="C3844" s="173">
        <v>6</v>
      </c>
      <c r="D3844" s="173">
        <v>9</v>
      </c>
      <c r="E3844" s="174">
        <v>20</v>
      </c>
      <c r="F3844" s="3">
        <f t="shared" si="355"/>
        <v>60.980000000000004</v>
      </c>
      <c r="G3844" s="3">
        <f t="shared" si="357"/>
        <v>68.900000000000006</v>
      </c>
      <c r="H3844" s="3">
        <f t="shared" si="358"/>
        <v>84.92</v>
      </c>
      <c r="I3844" s="3">
        <f t="shared" si="359"/>
        <v>71.06</v>
      </c>
      <c r="J3844" s="3">
        <f t="shared" si="360"/>
        <v>64.039999999999992</v>
      </c>
      <c r="K3844" s="191">
        <v>16.100000000000001</v>
      </c>
      <c r="L3844" s="3">
        <v>20.5</v>
      </c>
      <c r="M3844" s="191">
        <v>29.4</v>
      </c>
      <c r="N3844" s="191">
        <v>21.7</v>
      </c>
      <c r="O3844" s="191">
        <v>17.8</v>
      </c>
    </row>
    <row r="3845" spans="2:15" ht="17.25" x14ac:dyDescent="0.35">
      <c r="B3845" s="172">
        <f t="shared" si="356"/>
        <v>3837</v>
      </c>
      <c r="C3845" s="173">
        <v>6</v>
      </c>
      <c r="D3845" s="173">
        <v>9</v>
      </c>
      <c r="E3845" s="174">
        <v>21</v>
      </c>
      <c r="F3845" s="3">
        <f t="shared" si="355"/>
        <v>59.900000000000006</v>
      </c>
      <c r="G3845" s="3">
        <f t="shared" si="357"/>
        <v>74.84</v>
      </c>
      <c r="H3845" s="3">
        <f t="shared" si="358"/>
        <v>80.960000000000008</v>
      </c>
      <c r="I3845" s="3">
        <f t="shared" si="359"/>
        <v>64.94</v>
      </c>
      <c r="J3845" s="3">
        <f t="shared" si="360"/>
        <v>62.06</v>
      </c>
      <c r="K3845" s="191">
        <v>15.5</v>
      </c>
      <c r="L3845" s="3">
        <v>23.8</v>
      </c>
      <c r="M3845" s="191">
        <v>27.2</v>
      </c>
      <c r="N3845" s="191">
        <v>18.3</v>
      </c>
      <c r="O3845" s="191">
        <v>16.7</v>
      </c>
    </row>
    <row r="3846" spans="2:15" ht="17.25" x14ac:dyDescent="0.35">
      <c r="B3846" s="172">
        <f t="shared" si="356"/>
        <v>3838</v>
      </c>
      <c r="C3846" s="173">
        <v>6</v>
      </c>
      <c r="D3846" s="173">
        <v>9</v>
      </c>
      <c r="E3846" s="174">
        <v>22</v>
      </c>
      <c r="F3846" s="3">
        <f t="shared" si="355"/>
        <v>55.94</v>
      </c>
      <c r="G3846" s="3">
        <f t="shared" si="357"/>
        <v>72.86</v>
      </c>
      <c r="H3846" s="3">
        <f t="shared" si="358"/>
        <v>77</v>
      </c>
      <c r="I3846" s="3">
        <f t="shared" si="359"/>
        <v>66.02</v>
      </c>
      <c r="J3846" s="3">
        <f t="shared" si="360"/>
        <v>57.019999999999996</v>
      </c>
      <c r="K3846" s="191">
        <v>13.3</v>
      </c>
      <c r="L3846" s="3">
        <v>22.7</v>
      </c>
      <c r="M3846" s="191">
        <v>25</v>
      </c>
      <c r="N3846" s="191">
        <v>18.899999999999999</v>
      </c>
      <c r="O3846" s="191">
        <v>13.9</v>
      </c>
    </row>
    <row r="3847" spans="2:15" ht="17.25" x14ac:dyDescent="0.35">
      <c r="B3847" s="172">
        <f t="shared" si="356"/>
        <v>3839</v>
      </c>
      <c r="C3847" s="173">
        <v>6</v>
      </c>
      <c r="D3847" s="173">
        <v>9</v>
      </c>
      <c r="E3847" s="174">
        <v>23</v>
      </c>
      <c r="F3847" s="3">
        <f t="shared" si="355"/>
        <v>55.94</v>
      </c>
      <c r="G3847" s="3">
        <f t="shared" si="357"/>
        <v>66.92</v>
      </c>
      <c r="H3847" s="3">
        <f t="shared" si="358"/>
        <v>75.92</v>
      </c>
      <c r="I3847" s="3">
        <f t="shared" si="359"/>
        <v>62.06</v>
      </c>
      <c r="J3847" s="3">
        <f t="shared" si="360"/>
        <v>57.92</v>
      </c>
      <c r="K3847" s="191">
        <v>13.3</v>
      </c>
      <c r="L3847" s="3">
        <v>19.399999999999999</v>
      </c>
      <c r="M3847" s="191">
        <v>24.4</v>
      </c>
      <c r="N3847" s="191">
        <v>16.7</v>
      </c>
      <c r="O3847" s="191">
        <v>14.4</v>
      </c>
    </row>
    <row r="3848" spans="2:15" ht="17.25" x14ac:dyDescent="0.35">
      <c r="B3848" s="172">
        <f t="shared" si="356"/>
        <v>3840</v>
      </c>
      <c r="C3848" s="173">
        <v>6</v>
      </c>
      <c r="D3848" s="173">
        <v>9</v>
      </c>
      <c r="E3848" s="174">
        <v>24</v>
      </c>
      <c r="F3848" s="3">
        <f t="shared" si="355"/>
        <v>53.96</v>
      </c>
      <c r="G3848" s="3">
        <f t="shared" si="357"/>
        <v>61.88</v>
      </c>
      <c r="H3848" s="3">
        <f t="shared" si="358"/>
        <v>77</v>
      </c>
      <c r="I3848" s="3">
        <f t="shared" si="359"/>
        <v>62.96</v>
      </c>
      <c r="J3848" s="3">
        <f t="shared" si="360"/>
        <v>57.019999999999996</v>
      </c>
      <c r="K3848" s="191">
        <v>12.2</v>
      </c>
      <c r="L3848" s="3">
        <v>16.600000000000001</v>
      </c>
      <c r="M3848" s="191">
        <v>25</v>
      </c>
      <c r="N3848" s="191">
        <v>17.2</v>
      </c>
      <c r="O3848" s="191">
        <v>13.9</v>
      </c>
    </row>
    <row r="3849" spans="2:15" ht="17.25" x14ac:dyDescent="0.35">
      <c r="B3849" s="172">
        <f t="shared" si="356"/>
        <v>3841</v>
      </c>
      <c r="C3849" s="173">
        <v>6</v>
      </c>
      <c r="D3849" s="173">
        <v>10</v>
      </c>
      <c r="E3849" s="174">
        <v>1</v>
      </c>
      <c r="F3849" s="3">
        <f t="shared" si="355"/>
        <v>54.86</v>
      </c>
      <c r="G3849" s="3">
        <f t="shared" si="357"/>
        <v>55.94</v>
      </c>
      <c r="H3849" s="3">
        <f t="shared" si="358"/>
        <v>75.92</v>
      </c>
      <c r="I3849" s="3">
        <f t="shared" si="359"/>
        <v>60.08</v>
      </c>
      <c r="J3849" s="3">
        <f t="shared" si="360"/>
        <v>57.019999999999996</v>
      </c>
      <c r="K3849" s="191">
        <v>12.7</v>
      </c>
      <c r="L3849" s="3">
        <v>13.3</v>
      </c>
      <c r="M3849" s="191">
        <v>24.4</v>
      </c>
      <c r="N3849" s="191">
        <v>15.6</v>
      </c>
      <c r="O3849" s="191">
        <v>13.9</v>
      </c>
    </row>
    <row r="3850" spans="2:15" ht="17.25" x14ac:dyDescent="0.35">
      <c r="B3850" s="172">
        <f t="shared" si="356"/>
        <v>3842</v>
      </c>
      <c r="C3850" s="173">
        <v>6</v>
      </c>
      <c r="D3850" s="173">
        <v>10</v>
      </c>
      <c r="E3850" s="174">
        <v>2</v>
      </c>
      <c r="F3850" s="3">
        <f t="shared" ref="F3850:F3913" si="361">(9/5)*K3850+32</f>
        <v>51.980000000000004</v>
      </c>
      <c r="G3850" s="3">
        <f t="shared" si="357"/>
        <v>54.86</v>
      </c>
      <c r="H3850" s="3">
        <f t="shared" si="358"/>
        <v>71.06</v>
      </c>
      <c r="I3850" s="3">
        <f t="shared" si="359"/>
        <v>57.019999999999996</v>
      </c>
      <c r="J3850" s="3">
        <f t="shared" si="360"/>
        <v>55.040000000000006</v>
      </c>
      <c r="K3850" s="191">
        <v>11.1</v>
      </c>
      <c r="L3850" s="3">
        <v>12.7</v>
      </c>
      <c r="M3850" s="191">
        <v>21.7</v>
      </c>
      <c r="N3850" s="191">
        <v>13.9</v>
      </c>
      <c r="O3850" s="191">
        <v>12.8</v>
      </c>
    </row>
    <row r="3851" spans="2:15" ht="17.25" x14ac:dyDescent="0.35">
      <c r="B3851" s="172">
        <f t="shared" ref="B3851:B3914" si="362">B3850+1</f>
        <v>3843</v>
      </c>
      <c r="C3851" s="173">
        <v>6</v>
      </c>
      <c r="D3851" s="173">
        <v>10</v>
      </c>
      <c r="E3851" s="174">
        <v>3</v>
      </c>
      <c r="F3851" s="3">
        <f t="shared" si="361"/>
        <v>50.900000000000006</v>
      </c>
      <c r="G3851" s="3">
        <f t="shared" si="357"/>
        <v>53.78</v>
      </c>
      <c r="H3851" s="3">
        <f t="shared" si="358"/>
        <v>71.06</v>
      </c>
      <c r="I3851" s="3">
        <f t="shared" si="359"/>
        <v>55.040000000000006</v>
      </c>
      <c r="J3851" s="3">
        <f t="shared" si="360"/>
        <v>55.94</v>
      </c>
      <c r="K3851" s="191">
        <v>10.5</v>
      </c>
      <c r="L3851" s="3">
        <v>12.1</v>
      </c>
      <c r="M3851" s="191">
        <v>21.7</v>
      </c>
      <c r="N3851" s="191">
        <v>12.8</v>
      </c>
      <c r="O3851" s="191">
        <v>13.3</v>
      </c>
    </row>
    <row r="3852" spans="2:15" ht="17.25" x14ac:dyDescent="0.35">
      <c r="B3852" s="172">
        <f t="shared" si="362"/>
        <v>3844</v>
      </c>
      <c r="C3852" s="173">
        <v>6</v>
      </c>
      <c r="D3852" s="173">
        <v>10</v>
      </c>
      <c r="E3852" s="174">
        <v>4</v>
      </c>
      <c r="F3852" s="3">
        <f t="shared" si="361"/>
        <v>50</v>
      </c>
      <c r="G3852" s="3">
        <f t="shared" si="357"/>
        <v>52.519999999999996</v>
      </c>
      <c r="H3852" s="3">
        <f t="shared" si="358"/>
        <v>71.960000000000008</v>
      </c>
      <c r="I3852" s="3">
        <f t="shared" si="359"/>
        <v>53.06</v>
      </c>
      <c r="J3852" s="3">
        <f t="shared" si="360"/>
        <v>53.06</v>
      </c>
      <c r="K3852" s="191">
        <v>10</v>
      </c>
      <c r="L3852" s="3">
        <v>11.4</v>
      </c>
      <c r="M3852" s="191">
        <v>22.2</v>
      </c>
      <c r="N3852" s="191">
        <v>11.7</v>
      </c>
      <c r="O3852" s="191">
        <v>11.7</v>
      </c>
    </row>
    <row r="3853" spans="2:15" ht="17.25" x14ac:dyDescent="0.35">
      <c r="B3853" s="172">
        <f t="shared" si="362"/>
        <v>3845</v>
      </c>
      <c r="C3853" s="173">
        <v>6</v>
      </c>
      <c r="D3853" s="173">
        <v>10</v>
      </c>
      <c r="E3853" s="174">
        <v>5</v>
      </c>
      <c r="F3853" s="3">
        <f t="shared" si="361"/>
        <v>48.92</v>
      </c>
      <c r="G3853" s="3">
        <f t="shared" si="357"/>
        <v>53.6</v>
      </c>
      <c r="H3853" s="3">
        <f t="shared" si="358"/>
        <v>69.98</v>
      </c>
      <c r="I3853" s="3">
        <f t="shared" si="359"/>
        <v>50</v>
      </c>
      <c r="J3853" s="3">
        <f t="shared" si="360"/>
        <v>53.96</v>
      </c>
      <c r="K3853" s="191">
        <v>9.4</v>
      </c>
      <c r="L3853" s="3">
        <v>12</v>
      </c>
      <c r="M3853" s="191">
        <v>21.1</v>
      </c>
      <c r="N3853" s="191">
        <v>10</v>
      </c>
      <c r="O3853" s="191">
        <v>12.2</v>
      </c>
    </row>
    <row r="3854" spans="2:15" ht="17.25" x14ac:dyDescent="0.35">
      <c r="B3854" s="172">
        <f t="shared" si="362"/>
        <v>3846</v>
      </c>
      <c r="C3854" s="173">
        <v>6</v>
      </c>
      <c r="D3854" s="173">
        <v>10</v>
      </c>
      <c r="E3854" s="174">
        <v>6</v>
      </c>
      <c r="F3854" s="3">
        <f t="shared" si="361"/>
        <v>52.879999999999995</v>
      </c>
      <c r="G3854" s="3">
        <f t="shared" si="357"/>
        <v>56.3</v>
      </c>
      <c r="H3854" s="3">
        <f t="shared" si="358"/>
        <v>71.960000000000008</v>
      </c>
      <c r="I3854" s="3">
        <f t="shared" si="359"/>
        <v>55.94</v>
      </c>
      <c r="J3854" s="3">
        <f t="shared" si="360"/>
        <v>55.040000000000006</v>
      </c>
      <c r="K3854" s="191">
        <v>11.6</v>
      </c>
      <c r="L3854" s="3">
        <v>13.5</v>
      </c>
      <c r="M3854" s="191">
        <v>22.2</v>
      </c>
      <c r="N3854" s="191">
        <v>13.3</v>
      </c>
      <c r="O3854" s="191">
        <v>12.8</v>
      </c>
    </row>
    <row r="3855" spans="2:15" ht="17.25" x14ac:dyDescent="0.35">
      <c r="B3855" s="172">
        <f t="shared" si="362"/>
        <v>3847</v>
      </c>
      <c r="C3855" s="173">
        <v>6</v>
      </c>
      <c r="D3855" s="173">
        <v>10</v>
      </c>
      <c r="E3855" s="174">
        <v>7</v>
      </c>
      <c r="F3855" s="3">
        <f t="shared" si="361"/>
        <v>59</v>
      </c>
      <c r="G3855" s="3">
        <f t="shared" si="357"/>
        <v>64.22</v>
      </c>
      <c r="H3855" s="3">
        <f t="shared" si="358"/>
        <v>78.98</v>
      </c>
      <c r="I3855" s="3">
        <f t="shared" si="359"/>
        <v>60.08</v>
      </c>
      <c r="J3855" s="3">
        <f t="shared" si="360"/>
        <v>57.92</v>
      </c>
      <c r="K3855" s="191">
        <v>15</v>
      </c>
      <c r="L3855" s="3">
        <v>17.899999999999999</v>
      </c>
      <c r="M3855" s="191">
        <v>26.1</v>
      </c>
      <c r="N3855" s="191">
        <v>15.6</v>
      </c>
      <c r="O3855" s="191">
        <v>14.4</v>
      </c>
    </row>
    <row r="3856" spans="2:15" ht="17.25" x14ac:dyDescent="0.35">
      <c r="B3856" s="172">
        <f t="shared" si="362"/>
        <v>3848</v>
      </c>
      <c r="C3856" s="173">
        <v>6</v>
      </c>
      <c r="D3856" s="173">
        <v>10</v>
      </c>
      <c r="E3856" s="174">
        <v>8</v>
      </c>
      <c r="F3856" s="3">
        <f t="shared" si="361"/>
        <v>60.980000000000004</v>
      </c>
      <c r="G3856" s="3">
        <f t="shared" si="357"/>
        <v>68</v>
      </c>
      <c r="H3856" s="3">
        <f t="shared" si="358"/>
        <v>84.02</v>
      </c>
      <c r="I3856" s="3">
        <f t="shared" si="359"/>
        <v>64.94</v>
      </c>
      <c r="J3856" s="3">
        <f t="shared" si="360"/>
        <v>62.96</v>
      </c>
      <c r="K3856" s="191">
        <v>16.100000000000001</v>
      </c>
      <c r="L3856" s="3">
        <v>20</v>
      </c>
      <c r="M3856" s="191">
        <v>28.9</v>
      </c>
      <c r="N3856" s="191">
        <v>18.3</v>
      </c>
      <c r="O3856" s="191">
        <v>17.2</v>
      </c>
    </row>
    <row r="3857" spans="2:15" ht="17.25" x14ac:dyDescent="0.35">
      <c r="B3857" s="172">
        <f t="shared" si="362"/>
        <v>3849</v>
      </c>
      <c r="C3857" s="173">
        <v>6</v>
      </c>
      <c r="D3857" s="173">
        <v>10</v>
      </c>
      <c r="E3857" s="174">
        <v>9</v>
      </c>
      <c r="F3857" s="3">
        <f t="shared" si="361"/>
        <v>62.96</v>
      </c>
      <c r="G3857" s="3">
        <f t="shared" si="357"/>
        <v>73.94</v>
      </c>
      <c r="H3857" s="3">
        <f t="shared" si="358"/>
        <v>87.080000000000013</v>
      </c>
      <c r="I3857" s="3">
        <f t="shared" si="359"/>
        <v>69.98</v>
      </c>
      <c r="J3857" s="3">
        <f t="shared" si="360"/>
        <v>66.02</v>
      </c>
      <c r="K3857" s="191">
        <v>17.2</v>
      </c>
      <c r="L3857" s="3">
        <v>23.3</v>
      </c>
      <c r="M3857" s="191">
        <v>30.6</v>
      </c>
      <c r="N3857" s="191">
        <v>21.1</v>
      </c>
      <c r="O3857" s="191">
        <v>18.899999999999999</v>
      </c>
    </row>
    <row r="3858" spans="2:15" ht="17.25" x14ac:dyDescent="0.35">
      <c r="B3858" s="172">
        <f t="shared" si="362"/>
        <v>3850</v>
      </c>
      <c r="C3858" s="173">
        <v>6</v>
      </c>
      <c r="D3858" s="173">
        <v>10</v>
      </c>
      <c r="E3858" s="174">
        <v>10</v>
      </c>
      <c r="F3858" s="3">
        <f t="shared" si="361"/>
        <v>66.92</v>
      </c>
      <c r="G3858" s="3">
        <f t="shared" si="357"/>
        <v>79.88</v>
      </c>
      <c r="H3858" s="3">
        <f t="shared" si="358"/>
        <v>89.960000000000008</v>
      </c>
      <c r="I3858" s="3">
        <f t="shared" si="359"/>
        <v>75.02</v>
      </c>
      <c r="J3858" s="3">
        <f t="shared" si="360"/>
        <v>69.080000000000013</v>
      </c>
      <c r="K3858" s="191">
        <v>19.399999999999999</v>
      </c>
      <c r="L3858" s="3">
        <v>26.6</v>
      </c>
      <c r="M3858" s="191">
        <v>32.200000000000003</v>
      </c>
      <c r="N3858" s="191">
        <v>23.9</v>
      </c>
      <c r="O3858" s="191">
        <v>20.6</v>
      </c>
    </row>
    <row r="3859" spans="2:15" ht="17.25" x14ac:dyDescent="0.35">
      <c r="B3859" s="172">
        <f t="shared" si="362"/>
        <v>3851</v>
      </c>
      <c r="C3859" s="173">
        <v>6</v>
      </c>
      <c r="D3859" s="173">
        <v>10</v>
      </c>
      <c r="E3859" s="174">
        <v>11</v>
      </c>
      <c r="F3859" s="3">
        <f t="shared" si="361"/>
        <v>68.900000000000006</v>
      </c>
      <c r="G3859" s="3">
        <f t="shared" si="357"/>
        <v>86.72</v>
      </c>
      <c r="H3859" s="3">
        <f t="shared" si="358"/>
        <v>91.94</v>
      </c>
      <c r="I3859" s="3">
        <f t="shared" si="359"/>
        <v>78.080000000000013</v>
      </c>
      <c r="J3859" s="3">
        <f t="shared" si="360"/>
        <v>71.960000000000008</v>
      </c>
      <c r="K3859" s="191">
        <v>20.5</v>
      </c>
      <c r="L3859" s="3">
        <v>30.4</v>
      </c>
      <c r="M3859" s="191">
        <v>33.299999999999997</v>
      </c>
      <c r="N3859" s="191">
        <v>25.6</v>
      </c>
      <c r="O3859" s="191">
        <v>22.2</v>
      </c>
    </row>
    <row r="3860" spans="2:15" ht="17.25" x14ac:dyDescent="0.35">
      <c r="B3860" s="172">
        <f t="shared" si="362"/>
        <v>3852</v>
      </c>
      <c r="C3860" s="173">
        <v>6</v>
      </c>
      <c r="D3860" s="173">
        <v>10</v>
      </c>
      <c r="E3860" s="174">
        <v>12</v>
      </c>
      <c r="F3860" s="3">
        <f t="shared" si="361"/>
        <v>72.86</v>
      </c>
      <c r="G3860" s="3">
        <f t="shared" si="357"/>
        <v>87.44</v>
      </c>
      <c r="H3860" s="3">
        <f t="shared" si="358"/>
        <v>93.92</v>
      </c>
      <c r="I3860" s="3">
        <f t="shared" si="359"/>
        <v>78.98</v>
      </c>
      <c r="J3860" s="3">
        <f t="shared" si="360"/>
        <v>73.94</v>
      </c>
      <c r="K3860" s="191">
        <v>22.7</v>
      </c>
      <c r="L3860" s="3">
        <v>30.8</v>
      </c>
      <c r="M3860" s="191">
        <v>34.4</v>
      </c>
      <c r="N3860" s="191">
        <v>26.1</v>
      </c>
      <c r="O3860" s="191">
        <v>23.3</v>
      </c>
    </row>
    <row r="3861" spans="2:15" ht="17.25" x14ac:dyDescent="0.35">
      <c r="B3861" s="172">
        <f t="shared" si="362"/>
        <v>3853</v>
      </c>
      <c r="C3861" s="173">
        <v>6</v>
      </c>
      <c r="D3861" s="173">
        <v>10</v>
      </c>
      <c r="E3861" s="174">
        <v>13</v>
      </c>
      <c r="F3861" s="3">
        <f t="shared" si="361"/>
        <v>74.84</v>
      </c>
      <c r="G3861" s="3">
        <f t="shared" si="357"/>
        <v>84.56</v>
      </c>
      <c r="H3861" s="3">
        <f t="shared" si="358"/>
        <v>96.08</v>
      </c>
      <c r="I3861" s="3">
        <f t="shared" si="359"/>
        <v>80.960000000000008</v>
      </c>
      <c r="J3861" s="3">
        <f t="shared" si="360"/>
        <v>75.02</v>
      </c>
      <c r="K3861" s="191">
        <v>23.8</v>
      </c>
      <c r="L3861" s="3">
        <v>29.2</v>
      </c>
      <c r="M3861" s="191">
        <v>35.6</v>
      </c>
      <c r="N3861" s="191">
        <v>27.2</v>
      </c>
      <c r="O3861" s="191">
        <v>23.9</v>
      </c>
    </row>
    <row r="3862" spans="2:15" ht="17.25" x14ac:dyDescent="0.35">
      <c r="B3862" s="172">
        <f t="shared" si="362"/>
        <v>3854</v>
      </c>
      <c r="C3862" s="173">
        <v>6</v>
      </c>
      <c r="D3862" s="173">
        <v>10</v>
      </c>
      <c r="E3862" s="174">
        <v>14</v>
      </c>
      <c r="F3862" s="3">
        <f t="shared" si="361"/>
        <v>75.92</v>
      </c>
      <c r="G3862" s="3">
        <f t="shared" si="357"/>
        <v>82.22</v>
      </c>
      <c r="H3862" s="3">
        <f t="shared" si="358"/>
        <v>96.98</v>
      </c>
      <c r="I3862" s="3">
        <f t="shared" si="359"/>
        <v>80.960000000000008</v>
      </c>
      <c r="J3862" s="3">
        <f t="shared" si="360"/>
        <v>75.92</v>
      </c>
      <c r="K3862" s="191">
        <v>24.4</v>
      </c>
      <c r="L3862" s="3">
        <v>27.9</v>
      </c>
      <c r="M3862" s="191">
        <v>36.1</v>
      </c>
      <c r="N3862" s="191">
        <v>27.2</v>
      </c>
      <c r="O3862" s="191">
        <v>24.4</v>
      </c>
    </row>
    <row r="3863" spans="2:15" ht="17.25" x14ac:dyDescent="0.35">
      <c r="B3863" s="172">
        <f t="shared" si="362"/>
        <v>3855</v>
      </c>
      <c r="C3863" s="173">
        <v>6</v>
      </c>
      <c r="D3863" s="173">
        <v>10</v>
      </c>
      <c r="E3863" s="174">
        <v>15</v>
      </c>
      <c r="F3863" s="3">
        <f t="shared" si="361"/>
        <v>78.98</v>
      </c>
      <c r="G3863" s="3">
        <f t="shared" si="357"/>
        <v>73.039999999999992</v>
      </c>
      <c r="H3863" s="3">
        <f t="shared" si="358"/>
        <v>96.98</v>
      </c>
      <c r="I3863" s="3">
        <f t="shared" si="359"/>
        <v>82.94</v>
      </c>
      <c r="J3863" s="3">
        <f t="shared" si="360"/>
        <v>78.080000000000013</v>
      </c>
      <c r="K3863" s="191">
        <v>26.1</v>
      </c>
      <c r="L3863" s="3">
        <v>22.8</v>
      </c>
      <c r="M3863" s="191">
        <v>36.1</v>
      </c>
      <c r="N3863" s="191">
        <v>28.3</v>
      </c>
      <c r="O3863" s="191">
        <v>25.6</v>
      </c>
    </row>
    <row r="3864" spans="2:15" ht="17.25" x14ac:dyDescent="0.35">
      <c r="B3864" s="172">
        <f t="shared" si="362"/>
        <v>3856</v>
      </c>
      <c r="C3864" s="173">
        <v>6</v>
      </c>
      <c r="D3864" s="173">
        <v>10</v>
      </c>
      <c r="E3864" s="174">
        <v>16</v>
      </c>
      <c r="F3864" s="3">
        <f t="shared" si="361"/>
        <v>77.900000000000006</v>
      </c>
      <c r="G3864" s="3">
        <f t="shared" si="357"/>
        <v>71.599999999999994</v>
      </c>
      <c r="H3864" s="3">
        <f t="shared" si="358"/>
        <v>96.98</v>
      </c>
      <c r="I3864" s="3">
        <f t="shared" si="359"/>
        <v>82.039999999999992</v>
      </c>
      <c r="J3864" s="3">
        <f t="shared" si="360"/>
        <v>78.080000000000013</v>
      </c>
      <c r="K3864" s="191">
        <v>25.5</v>
      </c>
      <c r="L3864" s="3">
        <v>22</v>
      </c>
      <c r="M3864" s="191">
        <v>36.1</v>
      </c>
      <c r="N3864" s="191">
        <v>27.8</v>
      </c>
      <c r="O3864" s="191">
        <v>25.6</v>
      </c>
    </row>
    <row r="3865" spans="2:15" ht="17.25" x14ac:dyDescent="0.35">
      <c r="B3865" s="172">
        <f t="shared" si="362"/>
        <v>3857</v>
      </c>
      <c r="C3865" s="173">
        <v>6</v>
      </c>
      <c r="D3865" s="173">
        <v>10</v>
      </c>
      <c r="E3865" s="174">
        <v>17</v>
      </c>
      <c r="F3865" s="3">
        <f t="shared" si="361"/>
        <v>77</v>
      </c>
      <c r="G3865" s="3">
        <f t="shared" ref="G3865:G3928" si="363">(9/5)*L3865+32</f>
        <v>73.759999999999991</v>
      </c>
      <c r="H3865" s="3">
        <f t="shared" ref="H3865:H3928" si="364">(9/5)*M3865+32</f>
        <v>95</v>
      </c>
      <c r="I3865" s="3">
        <f t="shared" ref="I3865:I3928" si="365">(9/5)*N3865+32</f>
        <v>78.98</v>
      </c>
      <c r="J3865" s="3">
        <f t="shared" ref="J3865:J3928" si="366">(9/5)*O3865+32</f>
        <v>77</v>
      </c>
      <c r="K3865" s="191">
        <v>25</v>
      </c>
      <c r="L3865" s="3">
        <v>23.2</v>
      </c>
      <c r="M3865" s="191">
        <v>35</v>
      </c>
      <c r="N3865" s="191">
        <v>26.1</v>
      </c>
      <c r="O3865" s="191">
        <v>25</v>
      </c>
    </row>
    <row r="3866" spans="2:15" ht="17.25" x14ac:dyDescent="0.35">
      <c r="B3866" s="172">
        <f t="shared" si="362"/>
        <v>3858</v>
      </c>
      <c r="C3866" s="173">
        <v>6</v>
      </c>
      <c r="D3866" s="173">
        <v>10</v>
      </c>
      <c r="E3866" s="174">
        <v>18</v>
      </c>
      <c r="F3866" s="3">
        <f t="shared" si="361"/>
        <v>75.92</v>
      </c>
      <c r="G3866" s="3">
        <f t="shared" si="363"/>
        <v>72.14</v>
      </c>
      <c r="H3866" s="3">
        <f t="shared" si="364"/>
        <v>93.02</v>
      </c>
      <c r="I3866" s="3">
        <f t="shared" si="365"/>
        <v>78.98</v>
      </c>
      <c r="J3866" s="3">
        <f t="shared" si="366"/>
        <v>75.02</v>
      </c>
      <c r="K3866" s="191">
        <v>24.4</v>
      </c>
      <c r="L3866" s="3">
        <v>22.3</v>
      </c>
      <c r="M3866" s="191">
        <v>33.9</v>
      </c>
      <c r="N3866" s="191">
        <v>26.1</v>
      </c>
      <c r="O3866" s="191">
        <v>23.9</v>
      </c>
    </row>
    <row r="3867" spans="2:15" ht="17.25" x14ac:dyDescent="0.35">
      <c r="B3867" s="172">
        <f t="shared" si="362"/>
        <v>3859</v>
      </c>
      <c r="C3867" s="173">
        <v>6</v>
      </c>
      <c r="D3867" s="173">
        <v>10</v>
      </c>
      <c r="E3867" s="174">
        <v>19</v>
      </c>
      <c r="F3867" s="3">
        <f t="shared" si="361"/>
        <v>71.960000000000008</v>
      </c>
      <c r="G3867" s="3">
        <f t="shared" si="363"/>
        <v>63.5</v>
      </c>
      <c r="H3867" s="3">
        <f t="shared" si="364"/>
        <v>89.960000000000008</v>
      </c>
      <c r="I3867" s="3">
        <f t="shared" si="365"/>
        <v>77</v>
      </c>
      <c r="J3867" s="3">
        <f t="shared" si="366"/>
        <v>71.06</v>
      </c>
      <c r="K3867" s="191">
        <v>22.2</v>
      </c>
      <c r="L3867" s="3">
        <v>17.5</v>
      </c>
      <c r="M3867" s="191">
        <v>32.200000000000003</v>
      </c>
      <c r="N3867" s="191">
        <v>25</v>
      </c>
      <c r="O3867" s="191">
        <v>21.7</v>
      </c>
    </row>
    <row r="3868" spans="2:15" ht="17.25" x14ac:dyDescent="0.35">
      <c r="B3868" s="172">
        <f t="shared" si="362"/>
        <v>3860</v>
      </c>
      <c r="C3868" s="173">
        <v>6</v>
      </c>
      <c r="D3868" s="173">
        <v>10</v>
      </c>
      <c r="E3868" s="174">
        <v>20</v>
      </c>
      <c r="F3868" s="3">
        <f t="shared" si="361"/>
        <v>65.84</v>
      </c>
      <c r="G3868" s="3">
        <f t="shared" si="363"/>
        <v>63.86</v>
      </c>
      <c r="H3868" s="3">
        <f t="shared" si="364"/>
        <v>86</v>
      </c>
      <c r="I3868" s="3">
        <f t="shared" si="365"/>
        <v>73.039999999999992</v>
      </c>
      <c r="J3868" s="3">
        <f t="shared" si="366"/>
        <v>68</v>
      </c>
      <c r="K3868" s="191">
        <v>18.8</v>
      </c>
      <c r="L3868" s="3">
        <v>17.7</v>
      </c>
      <c r="M3868" s="191">
        <v>30</v>
      </c>
      <c r="N3868" s="191">
        <v>22.8</v>
      </c>
      <c r="O3868" s="191">
        <v>20</v>
      </c>
    </row>
    <row r="3869" spans="2:15" ht="17.25" x14ac:dyDescent="0.35">
      <c r="B3869" s="172">
        <f t="shared" si="362"/>
        <v>3861</v>
      </c>
      <c r="C3869" s="173">
        <v>6</v>
      </c>
      <c r="D3869" s="173">
        <v>10</v>
      </c>
      <c r="E3869" s="174">
        <v>21</v>
      </c>
      <c r="F3869" s="3">
        <f t="shared" si="361"/>
        <v>60.980000000000004</v>
      </c>
      <c r="G3869" s="3">
        <f t="shared" si="363"/>
        <v>62.42</v>
      </c>
      <c r="H3869" s="3">
        <f t="shared" si="364"/>
        <v>82.94</v>
      </c>
      <c r="I3869" s="3">
        <f t="shared" si="365"/>
        <v>71.06</v>
      </c>
      <c r="J3869" s="3">
        <f t="shared" si="366"/>
        <v>66.02</v>
      </c>
      <c r="K3869" s="191">
        <v>16.100000000000001</v>
      </c>
      <c r="L3869" s="3">
        <v>16.899999999999999</v>
      </c>
      <c r="M3869" s="191">
        <v>28.3</v>
      </c>
      <c r="N3869" s="191">
        <v>21.7</v>
      </c>
      <c r="O3869" s="191">
        <v>18.899999999999999</v>
      </c>
    </row>
    <row r="3870" spans="2:15" ht="17.25" x14ac:dyDescent="0.35">
      <c r="B3870" s="172">
        <f t="shared" si="362"/>
        <v>3862</v>
      </c>
      <c r="C3870" s="173">
        <v>6</v>
      </c>
      <c r="D3870" s="173">
        <v>10</v>
      </c>
      <c r="E3870" s="174">
        <v>22</v>
      </c>
      <c r="F3870" s="3">
        <f t="shared" si="361"/>
        <v>59.900000000000006</v>
      </c>
      <c r="G3870" s="3">
        <f t="shared" si="363"/>
        <v>60.980000000000004</v>
      </c>
      <c r="H3870" s="3">
        <f t="shared" si="364"/>
        <v>75.02</v>
      </c>
      <c r="I3870" s="3">
        <f t="shared" si="365"/>
        <v>69.080000000000013</v>
      </c>
      <c r="J3870" s="3">
        <f t="shared" si="366"/>
        <v>62.96</v>
      </c>
      <c r="K3870" s="191">
        <v>15.5</v>
      </c>
      <c r="L3870" s="3">
        <v>16.100000000000001</v>
      </c>
      <c r="M3870" s="191">
        <v>23.9</v>
      </c>
      <c r="N3870" s="191">
        <v>20.6</v>
      </c>
      <c r="O3870" s="191">
        <v>17.2</v>
      </c>
    </row>
    <row r="3871" spans="2:15" ht="17.25" x14ac:dyDescent="0.35">
      <c r="B3871" s="172">
        <f t="shared" si="362"/>
        <v>3863</v>
      </c>
      <c r="C3871" s="173">
        <v>6</v>
      </c>
      <c r="D3871" s="173">
        <v>10</v>
      </c>
      <c r="E3871" s="174">
        <v>23</v>
      </c>
      <c r="F3871" s="3">
        <f t="shared" si="361"/>
        <v>60.980000000000004</v>
      </c>
      <c r="G3871" s="3">
        <f t="shared" si="363"/>
        <v>59.540000000000006</v>
      </c>
      <c r="H3871" s="3">
        <f t="shared" si="364"/>
        <v>73.039999999999992</v>
      </c>
      <c r="I3871" s="3">
        <f t="shared" si="365"/>
        <v>66.92</v>
      </c>
      <c r="J3871" s="3">
        <f t="shared" si="366"/>
        <v>62.06</v>
      </c>
      <c r="K3871" s="191">
        <v>16.100000000000001</v>
      </c>
      <c r="L3871" s="3">
        <v>15.3</v>
      </c>
      <c r="M3871" s="191">
        <v>22.8</v>
      </c>
      <c r="N3871" s="191">
        <v>19.399999999999999</v>
      </c>
      <c r="O3871" s="191">
        <v>16.7</v>
      </c>
    </row>
    <row r="3872" spans="2:15" ht="17.25" x14ac:dyDescent="0.35">
      <c r="B3872" s="172">
        <f t="shared" si="362"/>
        <v>3864</v>
      </c>
      <c r="C3872" s="173">
        <v>6</v>
      </c>
      <c r="D3872" s="173">
        <v>10</v>
      </c>
      <c r="E3872" s="174">
        <v>24</v>
      </c>
      <c r="F3872" s="3">
        <f t="shared" si="361"/>
        <v>59.900000000000006</v>
      </c>
      <c r="G3872" s="3">
        <f t="shared" si="363"/>
        <v>59.900000000000006</v>
      </c>
      <c r="H3872" s="3">
        <f t="shared" si="364"/>
        <v>73.039999999999992</v>
      </c>
      <c r="I3872" s="3">
        <f t="shared" si="365"/>
        <v>66.92</v>
      </c>
      <c r="J3872" s="3">
        <f t="shared" si="366"/>
        <v>60.980000000000004</v>
      </c>
      <c r="K3872" s="191">
        <v>15.5</v>
      </c>
      <c r="L3872" s="3">
        <v>15.5</v>
      </c>
      <c r="M3872" s="191">
        <v>22.8</v>
      </c>
      <c r="N3872" s="191">
        <v>19.399999999999999</v>
      </c>
      <c r="O3872" s="191">
        <v>16.100000000000001</v>
      </c>
    </row>
    <row r="3873" spans="2:15" ht="17.25" x14ac:dyDescent="0.35">
      <c r="B3873" s="172">
        <f t="shared" si="362"/>
        <v>3865</v>
      </c>
      <c r="C3873" s="173">
        <v>6</v>
      </c>
      <c r="D3873" s="173">
        <v>11</v>
      </c>
      <c r="E3873" s="174">
        <v>1</v>
      </c>
      <c r="F3873" s="3">
        <f t="shared" si="361"/>
        <v>61.88</v>
      </c>
      <c r="G3873" s="3">
        <f t="shared" si="363"/>
        <v>56.480000000000004</v>
      </c>
      <c r="H3873" s="3">
        <f t="shared" si="364"/>
        <v>71.960000000000008</v>
      </c>
      <c r="I3873" s="3">
        <f t="shared" si="365"/>
        <v>66.02</v>
      </c>
      <c r="J3873" s="3">
        <f t="shared" si="366"/>
        <v>60.980000000000004</v>
      </c>
      <c r="K3873" s="191">
        <v>16.600000000000001</v>
      </c>
      <c r="L3873" s="3">
        <v>13.6</v>
      </c>
      <c r="M3873" s="191">
        <v>22.2</v>
      </c>
      <c r="N3873" s="191">
        <v>18.899999999999999</v>
      </c>
      <c r="O3873" s="191">
        <v>16.100000000000001</v>
      </c>
    </row>
    <row r="3874" spans="2:15" ht="17.25" x14ac:dyDescent="0.35">
      <c r="B3874" s="172">
        <f t="shared" si="362"/>
        <v>3866</v>
      </c>
      <c r="C3874" s="173">
        <v>6</v>
      </c>
      <c r="D3874" s="173">
        <v>11</v>
      </c>
      <c r="E3874" s="174">
        <v>2</v>
      </c>
      <c r="F3874" s="3">
        <f t="shared" si="361"/>
        <v>61.88</v>
      </c>
      <c r="G3874" s="3">
        <f t="shared" si="363"/>
        <v>53.24</v>
      </c>
      <c r="H3874" s="3">
        <f t="shared" si="364"/>
        <v>71.960000000000008</v>
      </c>
      <c r="I3874" s="3">
        <f t="shared" si="365"/>
        <v>62.06</v>
      </c>
      <c r="J3874" s="3">
        <f t="shared" si="366"/>
        <v>57.92</v>
      </c>
      <c r="K3874" s="191">
        <v>16.600000000000001</v>
      </c>
      <c r="L3874" s="3">
        <v>11.8</v>
      </c>
      <c r="M3874" s="191">
        <v>22.2</v>
      </c>
      <c r="N3874" s="191">
        <v>16.7</v>
      </c>
      <c r="O3874" s="191">
        <v>14.4</v>
      </c>
    </row>
    <row r="3875" spans="2:15" ht="17.25" x14ac:dyDescent="0.35">
      <c r="B3875" s="172">
        <f t="shared" si="362"/>
        <v>3867</v>
      </c>
      <c r="C3875" s="173">
        <v>6</v>
      </c>
      <c r="D3875" s="173">
        <v>11</v>
      </c>
      <c r="E3875" s="174">
        <v>3</v>
      </c>
      <c r="F3875" s="3">
        <f t="shared" si="361"/>
        <v>60.980000000000004</v>
      </c>
      <c r="G3875" s="3">
        <f t="shared" si="363"/>
        <v>46.4</v>
      </c>
      <c r="H3875" s="3">
        <f t="shared" si="364"/>
        <v>71.06</v>
      </c>
      <c r="I3875" s="3">
        <f t="shared" si="365"/>
        <v>60.08</v>
      </c>
      <c r="J3875" s="3">
        <f t="shared" si="366"/>
        <v>55.94</v>
      </c>
      <c r="K3875" s="191">
        <v>16.100000000000001</v>
      </c>
      <c r="L3875" s="3">
        <v>8</v>
      </c>
      <c r="M3875" s="191">
        <v>21.7</v>
      </c>
      <c r="N3875" s="191">
        <v>15.6</v>
      </c>
      <c r="O3875" s="191">
        <v>13.3</v>
      </c>
    </row>
    <row r="3876" spans="2:15" ht="17.25" x14ac:dyDescent="0.35">
      <c r="B3876" s="172">
        <f t="shared" si="362"/>
        <v>3868</v>
      </c>
      <c r="C3876" s="173">
        <v>6</v>
      </c>
      <c r="D3876" s="173">
        <v>11</v>
      </c>
      <c r="E3876" s="174">
        <v>4</v>
      </c>
      <c r="F3876" s="3">
        <f t="shared" si="361"/>
        <v>56.84</v>
      </c>
      <c r="G3876" s="3">
        <f t="shared" si="363"/>
        <v>46.4</v>
      </c>
      <c r="H3876" s="3">
        <f t="shared" si="364"/>
        <v>69.98</v>
      </c>
      <c r="I3876" s="3">
        <f t="shared" si="365"/>
        <v>60.980000000000004</v>
      </c>
      <c r="J3876" s="3">
        <f t="shared" si="366"/>
        <v>53.96</v>
      </c>
      <c r="K3876" s="191">
        <v>13.8</v>
      </c>
      <c r="L3876" s="3">
        <v>8</v>
      </c>
      <c r="M3876" s="191">
        <v>21.1</v>
      </c>
      <c r="N3876" s="191">
        <v>16.100000000000001</v>
      </c>
      <c r="O3876" s="191">
        <v>12.2</v>
      </c>
    </row>
    <row r="3877" spans="2:15" ht="17.25" x14ac:dyDescent="0.35">
      <c r="B3877" s="172">
        <f t="shared" si="362"/>
        <v>3869</v>
      </c>
      <c r="C3877" s="173">
        <v>6</v>
      </c>
      <c r="D3877" s="173">
        <v>11</v>
      </c>
      <c r="E3877" s="174">
        <v>5</v>
      </c>
      <c r="F3877" s="3">
        <f t="shared" si="361"/>
        <v>51.980000000000004</v>
      </c>
      <c r="G3877" s="3">
        <f t="shared" si="363"/>
        <v>48.2</v>
      </c>
      <c r="H3877" s="3">
        <f t="shared" si="364"/>
        <v>66.92</v>
      </c>
      <c r="I3877" s="3">
        <f t="shared" si="365"/>
        <v>62.06</v>
      </c>
      <c r="J3877" s="3">
        <f t="shared" si="366"/>
        <v>53.96</v>
      </c>
      <c r="K3877" s="191">
        <v>11.1</v>
      </c>
      <c r="L3877" s="3">
        <v>9</v>
      </c>
      <c r="M3877" s="191">
        <v>19.399999999999999</v>
      </c>
      <c r="N3877" s="191">
        <v>16.7</v>
      </c>
      <c r="O3877" s="191">
        <v>12.2</v>
      </c>
    </row>
    <row r="3878" spans="2:15" ht="17.25" x14ac:dyDescent="0.35">
      <c r="B3878" s="172">
        <f t="shared" si="362"/>
        <v>3870</v>
      </c>
      <c r="C3878" s="173">
        <v>6</v>
      </c>
      <c r="D3878" s="173">
        <v>11</v>
      </c>
      <c r="E3878" s="174">
        <v>6</v>
      </c>
      <c r="F3878" s="3">
        <f t="shared" si="361"/>
        <v>55.94</v>
      </c>
      <c r="G3878" s="3">
        <f t="shared" si="363"/>
        <v>53.6</v>
      </c>
      <c r="H3878" s="3">
        <f t="shared" si="364"/>
        <v>69.98</v>
      </c>
      <c r="I3878" s="3">
        <f t="shared" si="365"/>
        <v>59</v>
      </c>
      <c r="J3878" s="3">
        <f t="shared" si="366"/>
        <v>55.040000000000006</v>
      </c>
      <c r="K3878" s="191">
        <v>13.3</v>
      </c>
      <c r="L3878" s="3">
        <v>12</v>
      </c>
      <c r="M3878" s="191">
        <v>21.1</v>
      </c>
      <c r="N3878" s="191">
        <v>15</v>
      </c>
      <c r="O3878" s="191">
        <v>12.8</v>
      </c>
    </row>
    <row r="3879" spans="2:15" ht="17.25" x14ac:dyDescent="0.35">
      <c r="B3879" s="172">
        <f t="shared" si="362"/>
        <v>3871</v>
      </c>
      <c r="C3879" s="173">
        <v>6</v>
      </c>
      <c r="D3879" s="173">
        <v>11</v>
      </c>
      <c r="E3879" s="174">
        <v>7</v>
      </c>
      <c r="F3879" s="3">
        <f t="shared" si="361"/>
        <v>59</v>
      </c>
      <c r="G3879" s="3">
        <f t="shared" si="363"/>
        <v>62.6</v>
      </c>
      <c r="H3879" s="3">
        <f t="shared" si="364"/>
        <v>77</v>
      </c>
      <c r="I3879" s="3">
        <f t="shared" si="365"/>
        <v>60.08</v>
      </c>
      <c r="J3879" s="3">
        <f t="shared" si="366"/>
        <v>60.08</v>
      </c>
      <c r="K3879" s="191">
        <v>15</v>
      </c>
      <c r="L3879" s="3">
        <v>17</v>
      </c>
      <c r="M3879" s="191">
        <v>25</v>
      </c>
      <c r="N3879" s="191">
        <v>15.6</v>
      </c>
      <c r="O3879" s="191">
        <v>15.6</v>
      </c>
    </row>
    <row r="3880" spans="2:15" ht="17.25" x14ac:dyDescent="0.35">
      <c r="B3880" s="172">
        <f t="shared" si="362"/>
        <v>3872</v>
      </c>
      <c r="C3880" s="173">
        <v>6</v>
      </c>
      <c r="D3880" s="173">
        <v>11</v>
      </c>
      <c r="E3880" s="174">
        <v>8</v>
      </c>
      <c r="F3880" s="3">
        <f t="shared" si="361"/>
        <v>62.96</v>
      </c>
      <c r="G3880" s="3">
        <f t="shared" si="363"/>
        <v>66.2</v>
      </c>
      <c r="H3880" s="3">
        <f t="shared" si="364"/>
        <v>82.039999999999992</v>
      </c>
      <c r="I3880" s="3">
        <f t="shared" si="365"/>
        <v>62.06</v>
      </c>
      <c r="J3880" s="3">
        <f t="shared" si="366"/>
        <v>64.94</v>
      </c>
      <c r="K3880" s="191">
        <v>17.2</v>
      </c>
      <c r="L3880" s="3">
        <v>19</v>
      </c>
      <c r="M3880" s="191">
        <v>27.8</v>
      </c>
      <c r="N3880" s="191">
        <v>16.7</v>
      </c>
      <c r="O3880" s="191">
        <v>18.3</v>
      </c>
    </row>
    <row r="3881" spans="2:15" ht="17.25" x14ac:dyDescent="0.35">
      <c r="B3881" s="172">
        <f t="shared" si="362"/>
        <v>3873</v>
      </c>
      <c r="C3881" s="173">
        <v>6</v>
      </c>
      <c r="D3881" s="173">
        <v>11</v>
      </c>
      <c r="E3881" s="174">
        <v>9</v>
      </c>
      <c r="F3881" s="3">
        <f t="shared" si="361"/>
        <v>68</v>
      </c>
      <c r="G3881" s="3">
        <f t="shared" si="363"/>
        <v>69.800000000000011</v>
      </c>
      <c r="H3881" s="3">
        <f t="shared" si="364"/>
        <v>86</v>
      </c>
      <c r="I3881" s="3">
        <f t="shared" si="365"/>
        <v>66.02</v>
      </c>
      <c r="J3881" s="3">
        <f t="shared" si="366"/>
        <v>68</v>
      </c>
      <c r="K3881" s="191">
        <v>20</v>
      </c>
      <c r="L3881" s="3">
        <v>21</v>
      </c>
      <c r="M3881" s="191">
        <v>30</v>
      </c>
      <c r="N3881" s="191">
        <v>18.899999999999999</v>
      </c>
      <c r="O3881" s="191">
        <v>20</v>
      </c>
    </row>
    <row r="3882" spans="2:15" ht="17.25" x14ac:dyDescent="0.35">
      <c r="B3882" s="172">
        <f t="shared" si="362"/>
        <v>3874</v>
      </c>
      <c r="C3882" s="173">
        <v>6</v>
      </c>
      <c r="D3882" s="173">
        <v>11</v>
      </c>
      <c r="E3882" s="174">
        <v>10</v>
      </c>
      <c r="F3882" s="3">
        <f t="shared" si="361"/>
        <v>71.960000000000008</v>
      </c>
      <c r="G3882" s="3">
        <f t="shared" si="363"/>
        <v>70.16</v>
      </c>
      <c r="H3882" s="3">
        <f t="shared" si="364"/>
        <v>87.98</v>
      </c>
      <c r="I3882" s="3">
        <f t="shared" si="365"/>
        <v>73.039999999999992</v>
      </c>
      <c r="J3882" s="3">
        <f t="shared" si="366"/>
        <v>71.960000000000008</v>
      </c>
      <c r="K3882" s="191">
        <v>22.2</v>
      </c>
      <c r="L3882" s="3">
        <v>21.2</v>
      </c>
      <c r="M3882" s="191">
        <v>31.1</v>
      </c>
      <c r="N3882" s="191">
        <v>22.8</v>
      </c>
      <c r="O3882" s="191">
        <v>22.2</v>
      </c>
    </row>
    <row r="3883" spans="2:15" ht="17.25" x14ac:dyDescent="0.35">
      <c r="B3883" s="172">
        <f t="shared" si="362"/>
        <v>3875</v>
      </c>
      <c r="C3883" s="173">
        <v>6</v>
      </c>
      <c r="D3883" s="173">
        <v>11</v>
      </c>
      <c r="E3883" s="174">
        <v>11</v>
      </c>
      <c r="F3883" s="3">
        <f t="shared" si="361"/>
        <v>77</v>
      </c>
      <c r="G3883" s="3">
        <f t="shared" si="363"/>
        <v>69.800000000000011</v>
      </c>
      <c r="H3883" s="3">
        <f t="shared" si="364"/>
        <v>89.06</v>
      </c>
      <c r="I3883" s="3">
        <f t="shared" si="365"/>
        <v>75.92</v>
      </c>
      <c r="J3883" s="3">
        <f t="shared" si="366"/>
        <v>73.039999999999992</v>
      </c>
      <c r="K3883" s="191">
        <v>25</v>
      </c>
      <c r="L3883" s="3">
        <v>21</v>
      </c>
      <c r="M3883" s="191">
        <v>31.7</v>
      </c>
      <c r="N3883" s="191">
        <v>24.4</v>
      </c>
      <c r="O3883" s="191">
        <v>22.8</v>
      </c>
    </row>
    <row r="3884" spans="2:15" ht="17.25" x14ac:dyDescent="0.35">
      <c r="B3884" s="172">
        <f t="shared" si="362"/>
        <v>3876</v>
      </c>
      <c r="C3884" s="173">
        <v>6</v>
      </c>
      <c r="D3884" s="173">
        <v>11</v>
      </c>
      <c r="E3884" s="174">
        <v>12</v>
      </c>
      <c r="F3884" s="3">
        <f t="shared" si="361"/>
        <v>79.88</v>
      </c>
      <c r="G3884" s="3">
        <f t="shared" si="363"/>
        <v>73.400000000000006</v>
      </c>
      <c r="H3884" s="3">
        <f t="shared" si="364"/>
        <v>91.039999999999992</v>
      </c>
      <c r="I3884" s="3">
        <f t="shared" si="365"/>
        <v>77</v>
      </c>
      <c r="J3884" s="3">
        <f t="shared" si="366"/>
        <v>75.92</v>
      </c>
      <c r="K3884" s="191">
        <v>26.6</v>
      </c>
      <c r="L3884" s="3">
        <v>23</v>
      </c>
      <c r="M3884" s="191">
        <v>32.799999999999997</v>
      </c>
      <c r="N3884" s="191">
        <v>25</v>
      </c>
      <c r="O3884" s="191">
        <v>24.4</v>
      </c>
    </row>
    <row r="3885" spans="2:15" ht="17.25" x14ac:dyDescent="0.35">
      <c r="B3885" s="172">
        <f t="shared" si="362"/>
        <v>3877</v>
      </c>
      <c r="C3885" s="173">
        <v>6</v>
      </c>
      <c r="D3885" s="173">
        <v>11</v>
      </c>
      <c r="E3885" s="174">
        <v>13</v>
      </c>
      <c r="F3885" s="3">
        <f t="shared" si="361"/>
        <v>80.960000000000008</v>
      </c>
      <c r="G3885" s="3">
        <f t="shared" si="363"/>
        <v>75.2</v>
      </c>
      <c r="H3885" s="3">
        <f t="shared" si="364"/>
        <v>91.94</v>
      </c>
      <c r="I3885" s="3">
        <f t="shared" si="365"/>
        <v>80.06</v>
      </c>
      <c r="J3885" s="3">
        <f t="shared" si="366"/>
        <v>78.080000000000013</v>
      </c>
      <c r="K3885" s="191">
        <v>27.2</v>
      </c>
      <c r="L3885" s="3">
        <v>24</v>
      </c>
      <c r="M3885" s="191">
        <v>33.299999999999997</v>
      </c>
      <c r="N3885" s="191">
        <v>26.7</v>
      </c>
      <c r="O3885" s="191">
        <v>25.6</v>
      </c>
    </row>
    <row r="3886" spans="2:15" ht="17.25" x14ac:dyDescent="0.35">
      <c r="B3886" s="172">
        <f t="shared" si="362"/>
        <v>3878</v>
      </c>
      <c r="C3886" s="173">
        <v>6</v>
      </c>
      <c r="D3886" s="173">
        <v>11</v>
      </c>
      <c r="E3886" s="174">
        <v>14</v>
      </c>
      <c r="F3886" s="3">
        <f t="shared" si="361"/>
        <v>82.94</v>
      </c>
      <c r="G3886" s="3">
        <f t="shared" si="363"/>
        <v>77</v>
      </c>
      <c r="H3886" s="3">
        <f t="shared" si="364"/>
        <v>93.02</v>
      </c>
      <c r="I3886" s="3">
        <f t="shared" si="365"/>
        <v>80.960000000000008</v>
      </c>
      <c r="J3886" s="3">
        <f t="shared" si="366"/>
        <v>80.06</v>
      </c>
      <c r="K3886" s="191">
        <v>28.3</v>
      </c>
      <c r="L3886" s="3">
        <v>25</v>
      </c>
      <c r="M3886" s="191">
        <v>33.9</v>
      </c>
      <c r="N3886" s="191">
        <v>27.2</v>
      </c>
      <c r="O3886" s="191">
        <v>26.7</v>
      </c>
    </row>
    <row r="3887" spans="2:15" ht="17.25" x14ac:dyDescent="0.35">
      <c r="B3887" s="172">
        <f t="shared" si="362"/>
        <v>3879</v>
      </c>
      <c r="C3887" s="173">
        <v>6</v>
      </c>
      <c r="D3887" s="173">
        <v>11</v>
      </c>
      <c r="E3887" s="174">
        <v>15</v>
      </c>
      <c r="F3887" s="3">
        <f t="shared" si="361"/>
        <v>83.84</v>
      </c>
      <c r="G3887" s="3">
        <f t="shared" si="363"/>
        <v>77</v>
      </c>
      <c r="H3887" s="3">
        <f t="shared" si="364"/>
        <v>93.92</v>
      </c>
      <c r="I3887" s="3">
        <f t="shared" si="365"/>
        <v>80.960000000000008</v>
      </c>
      <c r="J3887" s="3">
        <f t="shared" si="366"/>
        <v>82.039999999999992</v>
      </c>
      <c r="K3887" s="191">
        <v>28.8</v>
      </c>
      <c r="L3887" s="3">
        <v>25</v>
      </c>
      <c r="M3887" s="191">
        <v>34.4</v>
      </c>
      <c r="N3887" s="191">
        <v>27.2</v>
      </c>
      <c r="O3887" s="191">
        <v>27.8</v>
      </c>
    </row>
    <row r="3888" spans="2:15" ht="17.25" x14ac:dyDescent="0.35">
      <c r="B3888" s="172">
        <f t="shared" si="362"/>
        <v>3880</v>
      </c>
      <c r="C3888" s="173">
        <v>6</v>
      </c>
      <c r="D3888" s="173">
        <v>11</v>
      </c>
      <c r="E3888" s="174">
        <v>16</v>
      </c>
      <c r="F3888" s="3">
        <f t="shared" si="361"/>
        <v>84.02</v>
      </c>
      <c r="G3888" s="3">
        <f t="shared" si="363"/>
        <v>75.2</v>
      </c>
      <c r="H3888" s="3">
        <f t="shared" si="364"/>
        <v>91.94</v>
      </c>
      <c r="I3888" s="3">
        <f t="shared" si="365"/>
        <v>78.98</v>
      </c>
      <c r="J3888" s="3">
        <f t="shared" si="366"/>
        <v>82.039999999999992</v>
      </c>
      <c r="K3888" s="191">
        <v>28.9</v>
      </c>
      <c r="L3888" s="3">
        <v>24</v>
      </c>
      <c r="M3888" s="191">
        <v>33.299999999999997</v>
      </c>
      <c r="N3888" s="191">
        <v>26.1</v>
      </c>
      <c r="O3888" s="191">
        <v>27.8</v>
      </c>
    </row>
    <row r="3889" spans="2:15" ht="17.25" x14ac:dyDescent="0.35">
      <c r="B3889" s="172">
        <f t="shared" si="362"/>
        <v>3881</v>
      </c>
      <c r="C3889" s="173">
        <v>6</v>
      </c>
      <c r="D3889" s="173">
        <v>11</v>
      </c>
      <c r="E3889" s="174">
        <v>17</v>
      </c>
      <c r="F3889" s="3">
        <f t="shared" si="361"/>
        <v>82.039999999999992</v>
      </c>
      <c r="G3889" s="3">
        <f t="shared" si="363"/>
        <v>75.2</v>
      </c>
      <c r="H3889" s="3">
        <f t="shared" si="364"/>
        <v>91.94</v>
      </c>
      <c r="I3889" s="3">
        <f t="shared" si="365"/>
        <v>78.98</v>
      </c>
      <c r="J3889" s="3">
        <f t="shared" si="366"/>
        <v>82.94</v>
      </c>
      <c r="K3889" s="191">
        <v>27.8</v>
      </c>
      <c r="L3889" s="3">
        <v>24</v>
      </c>
      <c r="M3889" s="191">
        <v>33.299999999999997</v>
      </c>
      <c r="N3889" s="191">
        <v>26.1</v>
      </c>
      <c r="O3889" s="191">
        <v>28.3</v>
      </c>
    </row>
    <row r="3890" spans="2:15" ht="17.25" x14ac:dyDescent="0.35">
      <c r="B3890" s="172">
        <f t="shared" si="362"/>
        <v>3882</v>
      </c>
      <c r="C3890" s="173">
        <v>6</v>
      </c>
      <c r="D3890" s="173">
        <v>11</v>
      </c>
      <c r="E3890" s="174">
        <v>18</v>
      </c>
      <c r="F3890" s="3">
        <f t="shared" si="361"/>
        <v>80.960000000000008</v>
      </c>
      <c r="G3890" s="3">
        <f t="shared" si="363"/>
        <v>73.400000000000006</v>
      </c>
      <c r="H3890" s="3">
        <f t="shared" si="364"/>
        <v>89.960000000000008</v>
      </c>
      <c r="I3890" s="3">
        <f t="shared" si="365"/>
        <v>78.98</v>
      </c>
      <c r="J3890" s="3">
        <f t="shared" si="366"/>
        <v>82.039999999999992</v>
      </c>
      <c r="K3890" s="191">
        <v>27.2</v>
      </c>
      <c r="L3890" s="3">
        <v>23</v>
      </c>
      <c r="M3890" s="191">
        <v>32.200000000000003</v>
      </c>
      <c r="N3890" s="191">
        <v>26.1</v>
      </c>
      <c r="O3890" s="191">
        <v>27.8</v>
      </c>
    </row>
    <row r="3891" spans="2:15" ht="17.25" x14ac:dyDescent="0.35">
      <c r="B3891" s="172">
        <f t="shared" si="362"/>
        <v>3883</v>
      </c>
      <c r="C3891" s="173">
        <v>6</v>
      </c>
      <c r="D3891" s="173">
        <v>11</v>
      </c>
      <c r="E3891" s="174">
        <v>19</v>
      </c>
      <c r="F3891" s="3">
        <f t="shared" si="361"/>
        <v>75.02</v>
      </c>
      <c r="G3891" s="3">
        <f t="shared" si="363"/>
        <v>71.599999999999994</v>
      </c>
      <c r="H3891" s="3">
        <f t="shared" si="364"/>
        <v>87.080000000000013</v>
      </c>
      <c r="I3891" s="3">
        <f t="shared" si="365"/>
        <v>75.02</v>
      </c>
      <c r="J3891" s="3">
        <f t="shared" si="366"/>
        <v>77</v>
      </c>
      <c r="K3891" s="191">
        <v>23.9</v>
      </c>
      <c r="L3891" s="3">
        <v>22</v>
      </c>
      <c r="M3891" s="191">
        <v>30.6</v>
      </c>
      <c r="N3891" s="191">
        <v>23.9</v>
      </c>
      <c r="O3891" s="191">
        <v>25</v>
      </c>
    </row>
    <row r="3892" spans="2:15" ht="17.25" x14ac:dyDescent="0.35">
      <c r="B3892" s="172">
        <f t="shared" si="362"/>
        <v>3884</v>
      </c>
      <c r="C3892" s="173">
        <v>6</v>
      </c>
      <c r="D3892" s="173">
        <v>11</v>
      </c>
      <c r="E3892" s="174">
        <v>20</v>
      </c>
      <c r="F3892" s="3">
        <f t="shared" si="361"/>
        <v>73.039999999999992</v>
      </c>
      <c r="G3892" s="3">
        <f t="shared" si="363"/>
        <v>64.400000000000006</v>
      </c>
      <c r="H3892" s="3">
        <f t="shared" si="364"/>
        <v>84.02</v>
      </c>
      <c r="I3892" s="3">
        <f t="shared" si="365"/>
        <v>71.06</v>
      </c>
      <c r="J3892" s="3">
        <f t="shared" si="366"/>
        <v>73.039999999999992</v>
      </c>
      <c r="K3892" s="191">
        <v>22.8</v>
      </c>
      <c r="L3892" s="3">
        <v>18</v>
      </c>
      <c r="M3892" s="191">
        <v>28.9</v>
      </c>
      <c r="N3892" s="191">
        <v>21.7</v>
      </c>
      <c r="O3892" s="191">
        <v>22.8</v>
      </c>
    </row>
    <row r="3893" spans="2:15" ht="17.25" x14ac:dyDescent="0.35">
      <c r="B3893" s="172">
        <f t="shared" si="362"/>
        <v>3885</v>
      </c>
      <c r="C3893" s="173">
        <v>6</v>
      </c>
      <c r="D3893" s="173">
        <v>11</v>
      </c>
      <c r="E3893" s="174">
        <v>21</v>
      </c>
      <c r="F3893" s="3">
        <f t="shared" si="361"/>
        <v>66.92</v>
      </c>
      <c r="G3893" s="3">
        <f t="shared" si="363"/>
        <v>55.400000000000006</v>
      </c>
      <c r="H3893" s="3">
        <f t="shared" si="364"/>
        <v>82.039999999999992</v>
      </c>
      <c r="I3893" s="3">
        <f t="shared" si="365"/>
        <v>66.92</v>
      </c>
      <c r="J3893" s="3">
        <f t="shared" si="366"/>
        <v>68</v>
      </c>
      <c r="K3893" s="191">
        <v>19.399999999999999</v>
      </c>
      <c r="L3893" s="3">
        <v>13</v>
      </c>
      <c r="M3893" s="191">
        <v>27.8</v>
      </c>
      <c r="N3893" s="191">
        <v>19.399999999999999</v>
      </c>
      <c r="O3893" s="191">
        <v>20</v>
      </c>
    </row>
    <row r="3894" spans="2:15" ht="17.25" x14ac:dyDescent="0.35">
      <c r="B3894" s="172">
        <f t="shared" si="362"/>
        <v>3886</v>
      </c>
      <c r="C3894" s="173">
        <v>6</v>
      </c>
      <c r="D3894" s="173">
        <v>11</v>
      </c>
      <c r="E3894" s="174">
        <v>22</v>
      </c>
      <c r="F3894" s="3">
        <f t="shared" si="361"/>
        <v>63.86</v>
      </c>
      <c r="G3894" s="3">
        <f t="shared" si="363"/>
        <v>53.6</v>
      </c>
      <c r="H3894" s="3">
        <f t="shared" si="364"/>
        <v>80.06</v>
      </c>
      <c r="I3894" s="3">
        <f t="shared" si="365"/>
        <v>66.02</v>
      </c>
      <c r="J3894" s="3">
        <f t="shared" si="366"/>
        <v>64.94</v>
      </c>
      <c r="K3894" s="191">
        <v>17.7</v>
      </c>
      <c r="L3894" s="3">
        <v>12</v>
      </c>
      <c r="M3894" s="191">
        <v>26.7</v>
      </c>
      <c r="N3894" s="191">
        <v>18.899999999999999</v>
      </c>
      <c r="O3894" s="191">
        <v>18.3</v>
      </c>
    </row>
    <row r="3895" spans="2:15" ht="17.25" x14ac:dyDescent="0.35">
      <c r="B3895" s="172">
        <f t="shared" si="362"/>
        <v>3887</v>
      </c>
      <c r="C3895" s="173">
        <v>6</v>
      </c>
      <c r="D3895" s="173">
        <v>11</v>
      </c>
      <c r="E3895" s="174">
        <v>23</v>
      </c>
      <c r="F3895" s="3">
        <f t="shared" si="361"/>
        <v>61.88</v>
      </c>
      <c r="G3895" s="3">
        <f t="shared" si="363"/>
        <v>53.6</v>
      </c>
      <c r="H3895" s="3">
        <f t="shared" si="364"/>
        <v>77</v>
      </c>
      <c r="I3895" s="3">
        <f t="shared" si="365"/>
        <v>64.94</v>
      </c>
      <c r="J3895" s="3">
        <f t="shared" si="366"/>
        <v>64.94</v>
      </c>
      <c r="K3895" s="191">
        <v>16.600000000000001</v>
      </c>
      <c r="L3895" s="3">
        <v>12</v>
      </c>
      <c r="M3895" s="191">
        <v>25</v>
      </c>
      <c r="N3895" s="191">
        <v>18.3</v>
      </c>
      <c r="O3895" s="191">
        <v>18.3</v>
      </c>
    </row>
    <row r="3896" spans="2:15" ht="17.25" x14ac:dyDescent="0.35">
      <c r="B3896" s="172">
        <f t="shared" si="362"/>
        <v>3888</v>
      </c>
      <c r="C3896" s="173">
        <v>6</v>
      </c>
      <c r="D3896" s="173">
        <v>11</v>
      </c>
      <c r="E3896" s="174">
        <v>24</v>
      </c>
      <c r="F3896" s="3">
        <f t="shared" si="361"/>
        <v>59</v>
      </c>
      <c r="G3896" s="3">
        <f t="shared" si="363"/>
        <v>50</v>
      </c>
      <c r="H3896" s="3">
        <f t="shared" si="364"/>
        <v>75.92</v>
      </c>
      <c r="I3896" s="3">
        <f t="shared" si="365"/>
        <v>62.06</v>
      </c>
      <c r="J3896" s="3">
        <f t="shared" si="366"/>
        <v>62.96</v>
      </c>
      <c r="K3896" s="191">
        <v>15</v>
      </c>
      <c r="L3896" s="3">
        <v>10</v>
      </c>
      <c r="M3896" s="191">
        <v>24.4</v>
      </c>
      <c r="N3896" s="191">
        <v>16.7</v>
      </c>
      <c r="O3896" s="191">
        <v>17.2</v>
      </c>
    </row>
    <row r="3897" spans="2:15" ht="17.25" x14ac:dyDescent="0.35">
      <c r="B3897" s="172">
        <f t="shared" si="362"/>
        <v>3889</v>
      </c>
      <c r="C3897" s="173">
        <v>6</v>
      </c>
      <c r="D3897" s="173">
        <v>12</v>
      </c>
      <c r="E3897" s="174">
        <v>1</v>
      </c>
      <c r="F3897" s="3">
        <f t="shared" si="361"/>
        <v>61.88</v>
      </c>
      <c r="G3897" s="3">
        <f t="shared" si="363"/>
        <v>51.8</v>
      </c>
      <c r="H3897" s="3">
        <f t="shared" si="364"/>
        <v>73.94</v>
      </c>
      <c r="I3897" s="3">
        <f t="shared" si="365"/>
        <v>62.06</v>
      </c>
      <c r="J3897" s="3">
        <f t="shared" si="366"/>
        <v>64.94</v>
      </c>
      <c r="K3897" s="191">
        <v>16.600000000000001</v>
      </c>
      <c r="L3897" s="3">
        <v>11</v>
      </c>
      <c r="M3897" s="191">
        <v>23.3</v>
      </c>
      <c r="N3897" s="191">
        <v>16.7</v>
      </c>
      <c r="O3897" s="191">
        <v>18.3</v>
      </c>
    </row>
    <row r="3898" spans="2:15" ht="17.25" x14ac:dyDescent="0.35">
      <c r="B3898" s="172">
        <f t="shared" si="362"/>
        <v>3890</v>
      </c>
      <c r="C3898" s="173">
        <v>6</v>
      </c>
      <c r="D3898" s="173">
        <v>12</v>
      </c>
      <c r="E3898" s="174">
        <v>2</v>
      </c>
      <c r="F3898" s="3">
        <f t="shared" si="361"/>
        <v>59.900000000000006</v>
      </c>
      <c r="G3898" s="3">
        <f t="shared" si="363"/>
        <v>53.6</v>
      </c>
      <c r="H3898" s="3">
        <f t="shared" si="364"/>
        <v>73.94</v>
      </c>
      <c r="I3898" s="3">
        <f t="shared" si="365"/>
        <v>59</v>
      </c>
      <c r="J3898" s="3">
        <f t="shared" si="366"/>
        <v>62.06</v>
      </c>
      <c r="K3898" s="191">
        <v>15.5</v>
      </c>
      <c r="L3898" s="3">
        <v>12</v>
      </c>
      <c r="M3898" s="191">
        <v>23.3</v>
      </c>
      <c r="N3898" s="191">
        <v>15</v>
      </c>
      <c r="O3898" s="191">
        <v>16.7</v>
      </c>
    </row>
    <row r="3899" spans="2:15" ht="17.25" x14ac:dyDescent="0.35">
      <c r="B3899" s="172">
        <f t="shared" si="362"/>
        <v>3891</v>
      </c>
      <c r="C3899" s="173">
        <v>6</v>
      </c>
      <c r="D3899" s="173">
        <v>12</v>
      </c>
      <c r="E3899" s="174">
        <v>3</v>
      </c>
      <c r="F3899" s="3">
        <f t="shared" si="361"/>
        <v>59.900000000000006</v>
      </c>
      <c r="G3899" s="3">
        <f t="shared" si="363"/>
        <v>51.8</v>
      </c>
      <c r="H3899" s="3">
        <f t="shared" si="364"/>
        <v>71.960000000000008</v>
      </c>
      <c r="I3899" s="3">
        <f t="shared" si="365"/>
        <v>57.019999999999996</v>
      </c>
      <c r="J3899" s="3">
        <f t="shared" si="366"/>
        <v>60.980000000000004</v>
      </c>
      <c r="K3899" s="191">
        <v>15.5</v>
      </c>
      <c r="L3899" s="3">
        <v>11</v>
      </c>
      <c r="M3899" s="191">
        <v>22.2</v>
      </c>
      <c r="N3899" s="191">
        <v>13.9</v>
      </c>
      <c r="O3899" s="191">
        <v>16.100000000000001</v>
      </c>
    </row>
    <row r="3900" spans="2:15" ht="17.25" x14ac:dyDescent="0.35">
      <c r="B3900" s="172">
        <f t="shared" si="362"/>
        <v>3892</v>
      </c>
      <c r="C3900" s="173">
        <v>6</v>
      </c>
      <c r="D3900" s="173">
        <v>12</v>
      </c>
      <c r="E3900" s="174">
        <v>4</v>
      </c>
      <c r="F3900" s="3">
        <f t="shared" si="361"/>
        <v>59.900000000000006</v>
      </c>
      <c r="G3900" s="3">
        <f t="shared" si="363"/>
        <v>53.6</v>
      </c>
      <c r="H3900" s="3">
        <f t="shared" si="364"/>
        <v>71.06</v>
      </c>
      <c r="I3900" s="3">
        <f t="shared" si="365"/>
        <v>53.96</v>
      </c>
      <c r="J3900" s="3">
        <f t="shared" si="366"/>
        <v>57.92</v>
      </c>
      <c r="K3900" s="191">
        <v>15.5</v>
      </c>
      <c r="L3900" s="3">
        <v>12</v>
      </c>
      <c r="M3900" s="191">
        <v>21.7</v>
      </c>
      <c r="N3900" s="191">
        <v>12.2</v>
      </c>
      <c r="O3900" s="191">
        <v>14.4</v>
      </c>
    </row>
    <row r="3901" spans="2:15" ht="17.25" x14ac:dyDescent="0.35">
      <c r="B3901" s="172">
        <f t="shared" si="362"/>
        <v>3893</v>
      </c>
      <c r="C3901" s="173">
        <v>6</v>
      </c>
      <c r="D3901" s="173">
        <v>12</v>
      </c>
      <c r="E3901" s="174">
        <v>5</v>
      </c>
      <c r="F3901" s="3">
        <f t="shared" si="361"/>
        <v>59</v>
      </c>
      <c r="G3901" s="3">
        <f t="shared" si="363"/>
        <v>53.6</v>
      </c>
      <c r="H3901" s="3">
        <f t="shared" si="364"/>
        <v>69.98</v>
      </c>
      <c r="I3901" s="3">
        <f t="shared" si="365"/>
        <v>53.96</v>
      </c>
      <c r="J3901" s="3">
        <f t="shared" si="366"/>
        <v>57.019999999999996</v>
      </c>
      <c r="K3901" s="191">
        <v>15</v>
      </c>
      <c r="L3901" s="3">
        <v>12</v>
      </c>
      <c r="M3901" s="191">
        <v>21.1</v>
      </c>
      <c r="N3901" s="191">
        <v>12.2</v>
      </c>
      <c r="O3901" s="191">
        <v>13.9</v>
      </c>
    </row>
    <row r="3902" spans="2:15" ht="17.25" x14ac:dyDescent="0.35">
      <c r="B3902" s="172">
        <f t="shared" si="362"/>
        <v>3894</v>
      </c>
      <c r="C3902" s="173">
        <v>6</v>
      </c>
      <c r="D3902" s="173">
        <v>12</v>
      </c>
      <c r="E3902" s="174">
        <v>6</v>
      </c>
      <c r="F3902" s="3">
        <f t="shared" si="361"/>
        <v>65.84</v>
      </c>
      <c r="G3902" s="3">
        <f t="shared" si="363"/>
        <v>55.400000000000006</v>
      </c>
      <c r="H3902" s="3">
        <f t="shared" si="364"/>
        <v>71.06</v>
      </c>
      <c r="I3902" s="3">
        <f t="shared" si="365"/>
        <v>55.94</v>
      </c>
      <c r="J3902" s="3">
        <f t="shared" si="366"/>
        <v>60.980000000000004</v>
      </c>
      <c r="K3902" s="191">
        <v>18.8</v>
      </c>
      <c r="L3902" s="3">
        <v>13</v>
      </c>
      <c r="M3902" s="191">
        <v>21.7</v>
      </c>
      <c r="N3902" s="191">
        <v>13.3</v>
      </c>
      <c r="O3902" s="191">
        <v>16.100000000000001</v>
      </c>
    </row>
    <row r="3903" spans="2:15" ht="17.25" x14ac:dyDescent="0.35">
      <c r="B3903" s="172">
        <f t="shared" si="362"/>
        <v>3895</v>
      </c>
      <c r="C3903" s="173">
        <v>6</v>
      </c>
      <c r="D3903" s="173">
        <v>12</v>
      </c>
      <c r="E3903" s="174">
        <v>7</v>
      </c>
      <c r="F3903" s="3">
        <f t="shared" si="361"/>
        <v>73.94</v>
      </c>
      <c r="G3903" s="3">
        <f t="shared" si="363"/>
        <v>59</v>
      </c>
      <c r="H3903" s="3">
        <f t="shared" si="364"/>
        <v>73.94</v>
      </c>
      <c r="I3903" s="3">
        <f t="shared" si="365"/>
        <v>62.96</v>
      </c>
      <c r="J3903" s="3">
        <f t="shared" si="366"/>
        <v>66.02</v>
      </c>
      <c r="K3903" s="191">
        <v>23.3</v>
      </c>
      <c r="L3903" s="3">
        <v>15</v>
      </c>
      <c r="M3903" s="191">
        <v>23.3</v>
      </c>
      <c r="N3903" s="191">
        <v>17.2</v>
      </c>
      <c r="O3903" s="191">
        <v>18.899999999999999</v>
      </c>
    </row>
    <row r="3904" spans="2:15" ht="17.25" x14ac:dyDescent="0.35">
      <c r="B3904" s="172">
        <f t="shared" si="362"/>
        <v>3896</v>
      </c>
      <c r="C3904" s="173">
        <v>6</v>
      </c>
      <c r="D3904" s="173">
        <v>12</v>
      </c>
      <c r="E3904" s="174">
        <v>8</v>
      </c>
      <c r="F3904" s="3">
        <f t="shared" si="361"/>
        <v>79.88</v>
      </c>
      <c r="G3904" s="3">
        <f t="shared" si="363"/>
        <v>60.8</v>
      </c>
      <c r="H3904" s="3">
        <f t="shared" si="364"/>
        <v>80.06</v>
      </c>
      <c r="I3904" s="3">
        <f t="shared" si="365"/>
        <v>68</v>
      </c>
      <c r="J3904" s="3">
        <f t="shared" si="366"/>
        <v>71.06</v>
      </c>
      <c r="K3904" s="191">
        <v>26.6</v>
      </c>
      <c r="L3904" s="3">
        <v>16</v>
      </c>
      <c r="M3904" s="191">
        <v>26.7</v>
      </c>
      <c r="N3904" s="191">
        <v>20</v>
      </c>
      <c r="O3904" s="191">
        <v>21.7</v>
      </c>
    </row>
    <row r="3905" spans="2:15" ht="17.25" x14ac:dyDescent="0.35">
      <c r="B3905" s="172">
        <f t="shared" si="362"/>
        <v>3897</v>
      </c>
      <c r="C3905" s="173">
        <v>6</v>
      </c>
      <c r="D3905" s="173">
        <v>12</v>
      </c>
      <c r="E3905" s="174">
        <v>9</v>
      </c>
      <c r="F3905" s="3">
        <f t="shared" si="361"/>
        <v>83.84</v>
      </c>
      <c r="G3905" s="3">
        <f t="shared" si="363"/>
        <v>64.400000000000006</v>
      </c>
      <c r="H3905" s="3">
        <f t="shared" si="364"/>
        <v>84.02</v>
      </c>
      <c r="I3905" s="3">
        <f t="shared" si="365"/>
        <v>73.039999999999992</v>
      </c>
      <c r="J3905" s="3">
        <f t="shared" si="366"/>
        <v>73.94</v>
      </c>
      <c r="K3905" s="191">
        <v>28.8</v>
      </c>
      <c r="L3905" s="3">
        <v>18</v>
      </c>
      <c r="M3905" s="191">
        <v>28.9</v>
      </c>
      <c r="N3905" s="191">
        <v>22.8</v>
      </c>
      <c r="O3905" s="191">
        <v>23.3</v>
      </c>
    </row>
    <row r="3906" spans="2:15" ht="17.25" x14ac:dyDescent="0.35">
      <c r="B3906" s="172">
        <f t="shared" si="362"/>
        <v>3898</v>
      </c>
      <c r="C3906" s="173">
        <v>6</v>
      </c>
      <c r="D3906" s="173">
        <v>12</v>
      </c>
      <c r="E3906" s="174">
        <v>10</v>
      </c>
      <c r="F3906" s="3">
        <f t="shared" si="361"/>
        <v>86.9</v>
      </c>
      <c r="G3906" s="3">
        <f t="shared" si="363"/>
        <v>66.2</v>
      </c>
      <c r="H3906" s="3">
        <f t="shared" si="364"/>
        <v>84.02</v>
      </c>
      <c r="I3906" s="3">
        <f t="shared" si="365"/>
        <v>77</v>
      </c>
      <c r="J3906" s="3">
        <f t="shared" si="366"/>
        <v>77</v>
      </c>
      <c r="K3906" s="191">
        <v>30.5</v>
      </c>
      <c r="L3906" s="3">
        <v>19</v>
      </c>
      <c r="M3906" s="191">
        <v>28.9</v>
      </c>
      <c r="N3906" s="191">
        <v>25</v>
      </c>
      <c r="O3906" s="191">
        <v>25</v>
      </c>
    </row>
    <row r="3907" spans="2:15" ht="17.25" x14ac:dyDescent="0.35">
      <c r="B3907" s="172">
        <f t="shared" si="362"/>
        <v>3899</v>
      </c>
      <c r="C3907" s="173">
        <v>6</v>
      </c>
      <c r="D3907" s="173">
        <v>12</v>
      </c>
      <c r="E3907" s="174">
        <v>11</v>
      </c>
      <c r="F3907" s="3">
        <f t="shared" si="361"/>
        <v>89.960000000000008</v>
      </c>
      <c r="G3907" s="3">
        <f t="shared" si="363"/>
        <v>71.599999999999994</v>
      </c>
      <c r="H3907" s="3">
        <f t="shared" si="364"/>
        <v>89.06</v>
      </c>
      <c r="I3907" s="3">
        <f t="shared" si="365"/>
        <v>80.960000000000008</v>
      </c>
      <c r="J3907" s="3">
        <f t="shared" si="366"/>
        <v>80.06</v>
      </c>
      <c r="K3907" s="191">
        <v>32.200000000000003</v>
      </c>
      <c r="L3907" s="3">
        <v>22</v>
      </c>
      <c r="M3907" s="191">
        <v>31.7</v>
      </c>
      <c r="N3907" s="191">
        <v>27.2</v>
      </c>
      <c r="O3907" s="191">
        <v>26.7</v>
      </c>
    </row>
    <row r="3908" spans="2:15" ht="17.25" x14ac:dyDescent="0.35">
      <c r="B3908" s="172">
        <f t="shared" si="362"/>
        <v>3900</v>
      </c>
      <c r="C3908" s="173">
        <v>6</v>
      </c>
      <c r="D3908" s="173">
        <v>12</v>
      </c>
      <c r="E3908" s="174">
        <v>12</v>
      </c>
      <c r="F3908" s="3">
        <f t="shared" si="361"/>
        <v>90.860000000000014</v>
      </c>
      <c r="G3908" s="3">
        <f t="shared" si="363"/>
        <v>77</v>
      </c>
      <c r="H3908" s="3">
        <f t="shared" si="364"/>
        <v>89.960000000000008</v>
      </c>
      <c r="I3908" s="3">
        <f t="shared" si="365"/>
        <v>84.02</v>
      </c>
      <c r="J3908" s="3">
        <f t="shared" si="366"/>
        <v>84.02</v>
      </c>
      <c r="K3908" s="191">
        <v>32.700000000000003</v>
      </c>
      <c r="L3908" s="3">
        <v>25</v>
      </c>
      <c r="M3908" s="191">
        <v>32.200000000000003</v>
      </c>
      <c r="N3908" s="191">
        <v>28.9</v>
      </c>
      <c r="O3908" s="191">
        <v>28.9</v>
      </c>
    </row>
    <row r="3909" spans="2:15" ht="17.25" x14ac:dyDescent="0.35">
      <c r="B3909" s="172">
        <f t="shared" si="362"/>
        <v>3901</v>
      </c>
      <c r="C3909" s="173">
        <v>6</v>
      </c>
      <c r="D3909" s="173">
        <v>12</v>
      </c>
      <c r="E3909" s="174">
        <v>13</v>
      </c>
      <c r="F3909" s="3">
        <f t="shared" si="361"/>
        <v>91.94</v>
      </c>
      <c r="G3909" s="3">
        <f t="shared" si="363"/>
        <v>75.2</v>
      </c>
      <c r="H3909" s="3">
        <f t="shared" si="364"/>
        <v>93.02</v>
      </c>
      <c r="I3909" s="3">
        <f t="shared" si="365"/>
        <v>86</v>
      </c>
      <c r="J3909" s="3">
        <f t="shared" si="366"/>
        <v>87.080000000000013</v>
      </c>
      <c r="K3909" s="191">
        <v>33.299999999999997</v>
      </c>
      <c r="L3909" s="3">
        <v>24</v>
      </c>
      <c r="M3909" s="191">
        <v>33.9</v>
      </c>
      <c r="N3909" s="191">
        <v>30</v>
      </c>
      <c r="O3909" s="191">
        <v>30.6</v>
      </c>
    </row>
    <row r="3910" spans="2:15" ht="17.25" x14ac:dyDescent="0.35">
      <c r="B3910" s="172">
        <f t="shared" si="362"/>
        <v>3902</v>
      </c>
      <c r="C3910" s="173">
        <v>6</v>
      </c>
      <c r="D3910" s="173">
        <v>12</v>
      </c>
      <c r="E3910" s="174">
        <v>14</v>
      </c>
      <c r="F3910" s="3">
        <f t="shared" si="361"/>
        <v>89.960000000000008</v>
      </c>
      <c r="G3910" s="3">
        <f t="shared" si="363"/>
        <v>66.2</v>
      </c>
      <c r="H3910" s="3">
        <f t="shared" si="364"/>
        <v>93.92</v>
      </c>
      <c r="I3910" s="3">
        <f t="shared" si="365"/>
        <v>87.080000000000013</v>
      </c>
      <c r="J3910" s="3">
        <f t="shared" si="366"/>
        <v>89.06</v>
      </c>
      <c r="K3910" s="191">
        <v>32.200000000000003</v>
      </c>
      <c r="L3910" s="3">
        <v>19</v>
      </c>
      <c r="M3910" s="191">
        <v>34.4</v>
      </c>
      <c r="N3910" s="191">
        <v>30.6</v>
      </c>
      <c r="O3910" s="191">
        <v>31.7</v>
      </c>
    </row>
    <row r="3911" spans="2:15" ht="17.25" x14ac:dyDescent="0.35">
      <c r="B3911" s="172">
        <f t="shared" si="362"/>
        <v>3903</v>
      </c>
      <c r="C3911" s="173">
        <v>6</v>
      </c>
      <c r="D3911" s="173">
        <v>12</v>
      </c>
      <c r="E3911" s="174">
        <v>15</v>
      </c>
      <c r="F3911" s="3">
        <f t="shared" si="361"/>
        <v>86.9</v>
      </c>
      <c r="G3911" s="3">
        <f t="shared" si="363"/>
        <v>60.8</v>
      </c>
      <c r="H3911" s="3">
        <f t="shared" si="364"/>
        <v>93.02</v>
      </c>
      <c r="I3911" s="3">
        <f t="shared" si="365"/>
        <v>86</v>
      </c>
      <c r="J3911" s="3">
        <f t="shared" si="366"/>
        <v>89.960000000000008</v>
      </c>
      <c r="K3911" s="191">
        <v>30.5</v>
      </c>
      <c r="L3911" s="3">
        <v>16</v>
      </c>
      <c r="M3911" s="191">
        <v>33.9</v>
      </c>
      <c r="N3911" s="191">
        <v>30</v>
      </c>
      <c r="O3911" s="191">
        <v>32.200000000000003</v>
      </c>
    </row>
    <row r="3912" spans="2:15" ht="17.25" x14ac:dyDescent="0.35">
      <c r="B3912" s="172">
        <f t="shared" si="362"/>
        <v>3904</v>
      </c>
      <c r="C3912" s="173">
        <v>6</v>
      </c>
      <c r="D3912" s="173">
        <v>12</v>
      </c>
      <c r="E3912" s="174">
        <v>16</v>
      </c>
      <c r="F3912" s="3">
        <f t="shared" si="361"/>
        <v>86</v>
      </c>
      <c r="G3912" s="3">
        <f t="shared" si="363"/>
        <v>64.400000000000006</v>
      </c>
      <c r="H3912" s="3">
        <f t="shared" si="364"/>
        <v>93.92</v>
      </c>
      <c r="I3912" s="3">
        <f t="shared" si="365"/>
        <v>87.98</v>
      </c>
      <c r="J3912" s="3">
        <f t="shared" si="366"/>
        <v>91.039999999999992</v>
      </c>
      <c r="K3912" s="191">
        <v>30</v>
      </c>
      <c r="L3912" s="3">
        <v>18</v>
      </c>
      <c r="M3912" s="191">
        <v>34.4</v>
      </c>
      <c r="N3912" s="191">
        <v>31.1</v>
      </c>
      <c r="O3912" s="191">
        <v>32.799999999999997</v>
      </c>
    </row>
    <row r="3913" spans="2:15" ht="17.25" x14ac:dyDescent="0.35">
      <c r="B3913" s="172">
        <f t="shared" si="362"/>
        <v>3905</v>
      </c>
      <c r="C3913" s="173">
        <v>6</v>
      </c>
      <c r="D3913" s="173">
        <v>12</v>
      </c>
      <c r="E3913" s="174">
        <v>17</v>
      </c>
      <c r="F3913" s="3">
        <f t="shared" si="361"/>
        <v>82.94</v>
      </c>
      <c r="G3913" s="3">
        <f t="shared" si="363"/>
        <v>64.400000000000006</v>
      </c>
      <c r="H3913" s="3">
        <f t="shared" si="364"/>
        <v>93.02</v>
      </c>
      <c r="I3913" s="3">
        <f t="shared" si="365"/>
        <v>86</v>
      </c>
      <c r="J3913" s="3">
        <f t="shared" si="366"/>
        <v>89.960000000000008</v>
      </c>
      <c r="K3913" s="191">
        <v>28.3</v>
      </c>
      <c r="L3913" s="3">
        <v>18</v>
      </c>
      <c r="M3913" s="191">
        <v>33.9</v>
      </c>
      <c r="N3913" s="191">
        <v>30</v>
      </c>
      <c r="O3913" s="191">
        <v>32.200000000000003</v>
      </c>
    </row>
    <row r="3914" spans="2:15" ht="17.25" x14ac:dyDescent="0.35">
      <c r="B3914" s="172">
        <f t="shared" si="362"/>
        <v>3906</v>
      </c>
      <c r="C3914" s="173">
        <v>6</v>
      </c>
      <c r="D3914" s="173">
        <v>12</v>
      </c>
      <c r="E3914" s="174">
        <v>18</v>
      </c>
      <c r="F3914" s="3">
        <f t="shared" ref="F3914:F3977" si="367">(9/5)*K3914+32</f>
        <v>80.960000000000008</v>
      </c>
      <c r="G3914" s="3">
        <f t="shared" si="363"/>
        <v>64.400000000000006</v>
      </c>
      <c r="H3914" s="3">
        <f t="shared" si="364"/>
        <v>91.94</v>
      </c>
      <c r="I3914" s="3">
        <f t="shared" si="365"/>
        <v>82.94</v>
      </c>
      <c r="J3914" s="3">
        <f t="shared" si="366"/>
        <v>89.06</v>
      </c>
      <c r="K3914" s="191">
        <v>27.2</v>
      </c>
      <c r="L3914" s="3">
        <v>18</v>
      </c>
      <c r="M3914" s="191">
        <v>33.299999999999997</v>
      </c>
      <c r="N3914" s="191">
        <v>28.3</v>
      </c>
      <c r="O3914" s="191">
        <v>31.7</v>
      </c>
    </row>
    <row r="3915" spans="2:15" ht="17.25" x14ac:dyDescent="0.35">
      <c r="B3915" s="172">
        <f t="shared" ref="B3915:B3978" si="368">B3914+1</f>
        <v>3907</v>
      </c>
      <c r="C3915" s="173">
        <v>6</v>
      </c>
      <c r="D3915" s="173">
        <v>12</v>
      </c>
      <c r="E3915" s="174">
        <v>19</v>
      </c>
      <c r="F3915" s="3">
        <f t="shared" si="367"/>
        <v>77</v>
      </c>
      <c r="G3915" s="3">
        <f t="shared" si="363"/>
        <v>64.400000000000006</v>
      </c>
      <c r="H3915" s="3">
        <f t="shared" si="364"/>
        <v>87.080000000000013</v>
      </c>
      <c r="I3915" s="3">
        <f t="shared" si="365"/>
        <v>80.06</v>
      </c>
      <c r="J3915" s="3">
        <f t="shared" si="366"/>
        <v>84.02</v>
      </c>
      <c r="K3915" s="191">
        <v>25</v>
      </c>
      <c r="L3915" s="3">
        <v>18</v>
      </c>
      <c r="M3915" s="191">
        <v>30.6</v>
      </c>
      <c r="N3915" s="191">
        <v>26.7</v>
      </c>
      <c r="O3915" s="191">
        <v>28.9</v>
      </c>
    </row>
    <row r="3916" spans="2:15" ht="17.25" x14ac:dyDescent="0.35">
      <c r="B3916" s="172">
        <f t="shared" si="368"/>
        <v>3908</v>
      </c>
      <c r="C3916" s="173">
        <v>6</v>
      </c>
      <c r="D3916" s="173">
        <v>12</v>
      </c>
      <c r="E3916" s="174">
        <v>20</v>
      </c>
      <c r="F3916" s="3">
        <f t="shared" si="367"/>
        <v>73.94</v>
      </c>
      <c r="G3916" s="3">
        <f t="shared" si="363"/>
        <v>62.6</v>
      </c>
      <c r="H3916" s="3">
        <f t="shared" si="364"/>
        <v>84.02</v>
      </c>
      <c r="I3916" s="3">
        <f t="shared" si="365"/>
        <v>77</v>
      </c>
      <c r="J3916" s="3">
        <f t="shared" si="366"/>
        <v>77</v>
      </c>
      <c r="K3916" s="191">
        <v>23.3</v>
      </c>
      <c r="L3916" s="3">
        <v>17</v>
      </c>
      <c r="M3916" s="191">
        <v>28.9</v>
      </c>
      <c r="N3916" s="191">
        <v>25</v>
      </c>
      <c r="O3916" s="191">
        <v>25</v>
      </c>
    </row>
    <row r="3917" spans="2:15" ht="17.25" x14ac:dyDescent="0.35">
      <c r="B3917" s="172">
        <f t="shared" si="368"/>
        <v>3909</v>
      </c>
      <c r="C3917" s="173">
        <v>6</v>
      </c>
      <c r="D3917" s="173">
        <v>12</v>
      </c>
      <c r="E3917" s="174">
        <v>21</v>
      </c>
      <c r="F3917" s="3">
        <f t="shared" si="367"/>
        <v>72.86</v>
      </c>
      <c r="G3917" s="3">
        <f t="shared" si="363"/>
        <v>57.2</v>
      </c>
      <c r="H3917" s="3">
        <f t="shared" si="364"/>
        <v>82.94</v>
      </c>
      <c r="I3917" s="3">
        <f t="shared" si="365"/>
        <v>75.02</v>
      </c>
      <c r="J3917" s="3">
        <f t="shared" si="366"/>
        <v>71.960000000000008</v>
      </c>
      <c r="K3917" s="191">
        <v>22.7</v>
      </c>
      <c r="L3917" s="3">
        <v>14</v>
      </c>
      <c r="M3917" s="191">
        <v>28.3</v>
      </c>
      <c r="N3917" s="191">
        <v>23.9</v>
      </c>
      <c r="O3917" s="191">
        <v>22.2</v>
      </c>
    </row>
    <row r="3918" spans="2:15" ht="17.25" x14ac:dyDescent="0.35">
      <c r="B3918" s="172">
        <f t="shared" si="368"/>
        <v>3910</v>
      </c>
      <c r="C3918" s="173">
        <v>6</v>
      </c>
      <c r="D3918" s="173">
        <v>12</v>
      </c>
      <c r="E3918" s="174">
        <v>22</v>
      </c>
      <c r="F3918" s="3">
        <f t="shared" si="367"/>
        <v>65.84</v>
      </c>
      <c r="G3918" s="3">
        <f t="shared" si="363"/>
        <v>53.6</v>
      </c>
      <c r="H3918" s="3">
        <f t="shared" si="364"/>
        <v>80.960000000000008</v>
      </c>
      <c r="I3918" s="3">
        <f t="shared" si="365"/>
        <v>71.960000000000008</v>
      </c>
      <c r="J3918" s="3">
        <f t="shared" si="366"/>
        <v>71.06</v>
      </c>
      <c r="K3918" s="191">
        <v>18.8</v>
      </c>
      <c r="L3918" s="3">
        <v>12</v>
      </c>
      <c r="M3918" s="191">
        <v>27.2</v>
      </c>
      <c r="N3918" s="191">
        <v>22.2</v>
      </c>
      <c r="O3918" s="191">
        <v>21.7</v>
      </c>
    </row>
    <row r="3919" spans="2:15" ht="17.25" x14ac:dyDescent="0.35">
      <c r="B3919" s="172">
        <f t="shared" si="368"/>
        <v>3911</v>
      </c>
      <c r="C3919" s="173">
        <v>6</v>
      </c>
      <c r="D3919" s="173">
        <v>12</v>
      </c>
      <c r="E3919" s="174">
        <v>23</v>
      </c>
      <c r="F3919" s="3">
        <f t="shared" si="367"/>
        <v>65.84</v>
      </c>
      <c r="G3919" s="3">
        <f t="shared" si="363"/>
        <v>50</v>
      </c>
      <c r="H3919" s="3">
        <f t="shared" si="364"/>
        <v>78.98</v>
      </c>
      <c r="I3919" s="3">
        <f t="shared" si="365"/>
        <v>68</v>
      </c>
      <c r="J3919" s="3">
        <f t="shared" si="366"/>
        <v>71.06</v>
      </c>
      <c r="K3919" s="191">
        <v>18.8</v>
      </c>
      <c r="L3919" s="3">
        <v>10</v>
      </c>
      <c r="M3919" s="191">
        <v>26.1</v>
      </c>
      <c r="N3919" s="191">
        <v>20</v>
      </c>
      <c r="O3919" s="191">
        <v>21.7</v>
      </c>
    </row>
    <row r="3920" spans="2:15" ht="17.25" x14ac:dyDescent="0.35">
      <c r="B3920" s="172">
        <f t="shared" si="368"/>
        <v>3912</v>
      </c>
      <c r="C3920" s="173">
        <v>6</v>
      </c>
      <c r="D3920" s="173">
        <v>12</v>
      </c>
      <c r="E3920" s="174">
        <v>24</v>
      </c>
      <c r="F3920" s="3">
        <f t="shared" si="367"/>
        <v>63.86</v>
      </c>
      <c r="G3920" s="3">
        <f t="shared" si="363"/>
        <v>48.2</v>
      </c>
      <c r="H3920" s="3">
        <f t="shared" si="364"/>
        <v>78.080000000000013</v>
      </c>
      <c r="I3920" s="3">
        <f t="shared" si="365"/>
        <v>64.94</v>
      </c>
      <c r="J3920" s="3">
        <f t="shared" si="366"/>
        <v>66.02</v>
      </c>
      <c r="K3920" s="191">
        <v>17.7</v>
      </c>
      <c r="L3920" s="3">
        <v>9</v>
      </c>
      <c r="M3920" s="191">
        <v>25.6</v>
      </c>
      <c r="N3920" s="191">
        <v>18.3</v>
      </c>
      <c r="O3920" s="191">
        <v>18.899999999999999</v>
      </c>
    </row>
    <row r="3921" spans="2:15" ht="17.25" x14ac:dyDescent="0.35">
      <c r="B3921" s="172">
        <f t="shared" si="368"/>
        <v>3913</v>
      </c>
      <c r="C3921" s="173">
        <v>6</v>
      </c>
      <c r="D3921" s="173">
        <v>13</v>
      </c>
      <c r="E3921" s="174">
        <v>1</v>
      </c>
      <c r="F3921" s="3">
        <f t="shared" si="367"/>
        <v>60.980000000000004</v>
      </c>
      <c r="G3921" s="3">
        <f t="shared" si="363"/>
        <v>46.4</v>
      </c>
      <c r="H3921" s="3">
        <f t="shared" si="364"/>
        <v>75.92</v>
      </c>
      <c r="I3921" s="3">
        <f t="shared" si="365"/>
        <v>60.980000000000004</v>
      </c>
      <c r="J3921" s="3">
        <f t="shared" si="366"/>
        <v>69.080000000000013</v>
      </c>
      <c r="K3921" s="191">
        <v>16.100000000000001</v>
      </c>
      <c r="L3921" s="3">
        <v>8</v>
      </c>
      <c r="M3921" s="191">
        <v>24.4</v>
      </c>
      <c r="N3921" s="191">
        <v>16.100000000000001</v>
      </c>
      <c r="O3921" s="191">
        <v>20.6</v>
      </c>
    </row>
    <row r="3922" spans="2:15" ht="17.25" x14ac:dyDescent="0.35">
      <c r="B3922" s="172">
        <f t="shared" si="368"/>
        <v>3914</v>
      </c>
      <c r="C3922" s="173">
        <v>6</v>
      </c>
      <c r="D3922" s="173">
        <v>13</v>
      </c>
      <c r="E3922" s="174">
        <v>2</v>
      </c>
      <c r="F3922" s="3">
        <f t="shared" si="367"/>
        <v>59.900000000000006</v>
      </c>
      <c r="G3922" s="3">
        <f t="shared" si="363"/>
        <v>44.6</v>
      </c>
      <c r="H3922" s="3">
        <f t="shared" si="364"/>
        <v>75.02</v>
      </c>
      <c r="I3922" s="3">
        <f t="shared" si="365"/>
        <v>57.92</v>
      </c>
      <c r="J3922" s="3">
        <f t="shared" si="366"/>
        <v>64.039999999999992</v>
      </c>
      <c r="K3922" s="191">
        <v>15.5</v>
      </c>
      <c r="L3922" s="3">
        <v>7</v>
      </c>
      <c r="M3922" s="191">
        <v>23.9</v>
      </c>
      <c r="N3922" s="191">
        <v>14.4</v>
      </c>
      <c r="O3922" s="191">
        <v>17.8</v>
      </c>
    </row>
    <row r="3923" spans="2:15" ht="17.25" x14ac:dyDescent="0.35">
      <c r="B3923" s="172">
        <f t="shared" si="368"/>
        <v>3915</v>
      </c>
      <c r="C3923" s="173">
        <v>6</v>
      </c>
      <c r="D3923" s="173">
        <v>13</v>
      </c>
      <c r="E3923" s="174">
        <v>3</v>
      </c>
      <c r="F3923" s="3">
        <f t="shared" si="367"/>
        <v>56.84</v>
      </c>
      <c r="G3923" s="3">
        <f t="shared" si="363"/>
        <v>46.58</v>
      </c>
      <c r="H3923" s="3">
        <f t="shared" si="364"/>
        <v>73.039999999999992</v>
      </c>
      <c r="I3923" s="3">
        <f t="shared" si="365"/>
        <v>55.94</v>
      </c>
      <c r="J3923" s="3">
        <f t="shared" si="366"/>
        <v>62.96</v>
      </c>
      <c r="K3923" s="191">
        <v>13.8</v>
      </c>
      <c r="L3923" s="3">
        <v>8.1</v>
      </c>
      <c r="M3923" s="191">
        <v>22.8</v>
      </c>
      <c r="N3923" s="191">
        <v>13.3</v>
      </c>
      <c r="O3923" s="191">
        <v>17.2</v>
      </c>
    </row>
    <row r="3924" spans="2:15" ht="17.25" x14ac:dyDescent="0.35">
      <c r="B3924" s="172">
        <f t="shared" si="368"/>
        <v>3916</v>
      </c>
      <c r="C3924" s="173">
        <v>6</v>
      </c>
      <c r="D3924" s="173">
        <v>13</v>
      </c>
      <c r="E3924" s="174">
        <v>4</v>
      </c>
      <c r="F3924" s="3">
        <f t="shared" si="367"/>
        <v>57.92</v>
      </c>
      <c r="G3924" s="3">
        <f t="shared" si="363"/>
        <v>48.379999999999995</v>
      </c>
      <c r="H3924" s="3">
        <f t="shared" si="364"/>
        <v>71.960000000000008</v>
      </c>
      <c r="I3924" s="3">
        <f t="shared" si="365"/>
        <v>51.980000000000004</v>
      </c>
      <c r="J3924" s="3">
        <f t="shared" si="366"/>
        <v>62.06</v>
      </c>
      <c r="K3924" s="191">
        <v>14.4</v>
      </c>
      <c r="L3924" s="3">
        <v>9.1</v>
      </c>
      <c r="M3924" s="191">
        <v>22.2</v>
      </c>
      <c r="N3924" s="191">
        <v>11.1</v>
      </c>
      <c r="O3924" s="191">
        <v>16.7</v>
      </c>
    </row>
    <row r="3925" spans="2:15" ht="17.25" x14ac:dyDescent="0.35">
      <c r="B3925" s="172">
        <f t="shared" si="368"/>
        <v>3917</v>
      </c>
      <c r="C3925" s="173">
        <v>6</v>
      </c>
      <c r="D3925" s="173">
        <v>13</v>
      </c>
      <c r="E3925" s="174">
        <v>5</v>
      </c>
      <c r="F3925" s="3">
        <f t="shared" si="367"/>
        <v>57.92</v>
      </c>
      <c r="G3925" s="3">
        <f t="shared" si="363"/>
        <v>48.379999999999995</v>
      </c>
      <c r="H3925" s="3">
        <f t="shared" si="364"/>
        <v>71.06</v>
      </c>
      <c r="I3925" s="3">
        <f t="shared" si="365"/>
        <v>53.06</v>
      </c>
      <c r="J3925" s="3">
        <f t="shared" si="366"/>
        <v>60.08</v>
      </c>
      <c r="K3925" s="191">
        <v>14.4</v>
      </c>
      <c r="L3925" s="3">
        <v>9.1</v>
      </c>
      <c r="M3925" s="191">
        <v>21.7</v>
      </c>
      <c r="N3925" s="191">
        <v>11.7</v>
      </c>
      <c r="O3925" s="191">
        <v>15.6</v>
      </c>
    </row>
    <row r="3926" spans="2:15" ht="17.25" x14ac:dyDescent="0.35">
      <c r="B3926" s="172">
        <f t="shared" si="368"/>
        <v>3918</v>
      </c>
      <c r="C3926" s="173">
        <v>6</v>
      </c>
      <c r="D3926" s="173">
        <v>13</v>
      </c>
      <c r="E3926" s="174">
        <v>6</v>
      </c>
      <c r="F3926" s="3">
        <f t="shared" si="367"/>
        <v>62.96</v>
      </c>
      <c r="G3926" s="3">
        <f t="shared" si="363"/>
        <v>52.16</v>
      </c>
      <c r="H3926" s="3">
        <f t="shared" si="364"/>
        <v>73.039999999999992</v>
      </c>
      <c r="I3926" s="3">
        <f t="shared" si="365"/>
        <v>59</v>
      </c>
      <c r="J3926" s="3">
        <f t="shared" si="366"/>
        <v>64.94</v>
      </c>
      <c r="K3926" s="191">
        <v>17.2</v>
      </c>
      <c r="L3926" s="3">
        <v>11.2</v>
      </c>
      <c r="M3926" s="191">
        <v>22.8</v>
      </c>
      <c r="N3926" s="191">
        <v>15</v>
      </c>
      <c r="O3926" s="191">
        <v>18.3</v>
      </c>
    </row>
    <row r="3927" spans="2:15" ht="17.25" x14ac:dyDescent="0.35">
      <c r="B3927" s="172">
        <f t="shared" si="368"/>
        <v>3919</v>
      </c>
      <c r="C3927" s="173">
        <v>6</v>
      </c>
      <c r="D3927" s="173">
        <v>13</v>
      </c>
      <c r="E3927" s="174">
        <v>7</v>
      </c>
      <c r="F3927" s="3">
        <f t="shared" si="367"/>
        <v>80.960000000000008</v>
      </c>
      <c r="G3927" s="3">
        <f t="shared" si="363"/>
        <v>57.56</v>
      </c>
      <c r="H3927" s="3">
        <f t="shared" si="364"/>
        <v>78.98</v>
      </c>
      <c r="I3927" s="3">
        <f t="shared" si="365"/>
        <v>62.96</v>
      </c>
      <c r="J3927" s="3">
        <f t="shared" si="366"/>
        <v>73.039999999999992</v>
      </c>
      <c r="K3927" s="191">
        <v>27.2</v>
      </c>
      <c r="L3927" s="3">
        <v>14.2</v>
      </c>
      <c r="M3927" s="191">
        <v>26.1</v>
      </c>
      <c r="N3927" s="191">
        <v>17.2</v>
      </c>
      <c r="O3927" s="191">
        <v>22.8</v>
      </c>
    </row>
    <row r="3928" spans="2:15" ht="17.25" x14ac:dyDescent="0.35">
      <c r="B3928" s="172">
        <f t="shared" si="368"/>
        <v>3920</v>
      </c>
      <c r="C3928" s="173">
        <v>6</v>
      </c>
      <c r="D3928" s="173">
        <v>13</v>
      </c>
      <c r="E3928" s="174">
        <v>8</v>
      </c>
      <c r="F3928" s="3">
        <f t="shared" si="367"/>
        <v>80.960000000000008</v>
      </c>
      <c r="G3928" s="3">
        <f t="shared" si="363"/>
        <v>61.16</v>
      </c>
      <c r="H3928" s="3">
        <f t="shared" si="364"/>
        <v>84.02</v>
      </c>
      <c r="I3928" s="3">
        <f t="shared" si="365"/>
        <v>69.080000000000013</v>
      </c>
      <c r="J3928" s="3">
        <f t="shared" si="366"/>
        <v>75.02</v>
      </c>
      <c r="K3928" s="191">
        <v>27.2</v>
      </c>
      <c r="L3928" s="3">
        <v>16.2</v>
      </c>
      <c r="M3928" s="191">
        <v>28.9</v>
      </c>
      <c r="N3928" s="191">
        <v>20.6</v>
      </c>
      <c r="O3928" s="191">
        <v>23.9</v>
      </c>
    </row>
    <row r="3929" spans="2:15" ht="17.25" x14ac:dyDescent="0.35">
      <c r="B3929" s="172">
        <f t="shared" si="368"/>
        <v>3921</v>
      </c>
      <c r="C3929" s="173">
        <v>6</v>
      </c>
      <c r="D3929" s="173">
        <v>13</v>
      </c>
      <c r="E3929" s="174">
        <v>9</v>
      </c>
      <c r="F3929" s="3">
        <f t="shared" si="367"/>
        <v>86.9</v>
      </c>
      <c r="G3929" s="3">
        <f t="shared" ref="G3929:G3992" si="369">(9/5)*L3929+32</f>
        <v>64.759999999999991</v>
      </c>
      <c r="H3929" s="3">
        <f t="shared" ref="H3929:H3992" si="370">(9/5)*M3929+32</f>
        <v>87.080000000000013</v>
      </c>
      <c r="I3929" s="3">
        <f t="shared" ref="I3929:I3992" si="371">(9/5)*N3929+32</f>
        <v>73.94</v>
      </c>
      <c r="J3929" s="3">
        <f t="shared" ref="J3929:J3992" si="372">(9/5)*O3929+32</f>
        <v>78.080000000000013</v>
      </c>
      <c r="K3929" s="191">
        <v>30.5</v>
      </c>
      <c r="L3929" s="3">
        <v>18.2</v>
      </c>
      <c r="M3929" s="191">
        <v>30.6</v>
      </c>
      <c r="N3929" s="191">
        <v>23.3</v>
      </c>
      <c r="O3929" s="191">
        <v>25.6</v>
      </c>
    </row>
    <row r="3930" spans="2:15" ht="17.25" x14ac:dyDescent="0.35">
      <c r="B3930" s="172">
        <f t="shared" si="368"/>
        <v>3922</v>
      </c>
      <c r="C3930" s="173">
        <v>6</v>
      </c>
      <c r="D3930" s="173">
        <v>13</v>
      </c>
      <c r="E3930" s="174">
        <v>10</v>
      </c>
      <c r="F3930" s="3">
        <f t="shared" si="367"/>
        <v>89.960000000000008</v>
      </c>
      <c r="G3930" s="3">
        <f t="shared" si="369"/>
        <v>73.94</v>
      </c>
      <c r="H3930" s="3">
        <f t="shared" si="370"/>
        <v>89.06</v>
      </c>
      <c r="I3930" s="3">
        <f t="shared" si="371"/>
        <v>78.98</v>
      </c>
      <c r="J3930" s="3">
        <f t="shared" si="372"/>
        <v>82.039999999999992</v>
      </c>
      <c r="K3930" s="191">
        <v>32.200000000000003</v>
      </c>
      <c r="L3930" s="3">
        <v>23.3</v>
      </c>
      <c r="M3930" s="191">
        <v>31.7</v>
      </c>
      <c r="N3930" s="191">
        <v>26.1</v>
      </c>
      <c r="O3930" s="191">
        <v>27.8</v>
      </c>
    </row>
    <row r="3931" spans="2:15" ht="17.25" x14ac:dyDescent="0.35">
      <c r="B3931" s="172">
        <f t="shared" si="368"/>
        <v>3923</v>
      </c>
      <c r="C3931" s="173">
        <v>6</v>
      </c>
      <c r="D3931" s="173">
        <v>13</v>
      </c>
      <c r="E3931" s="174">
        <v>11</v>
      </c>
      <c r="F3931" s="3">
        <f t="shared" si="367"/>
        <v>91.94</v>
      </c>
      <c r="G3931" s="3">
        <f t="shared" si="369"/>
        <v>81.14</v>
      </c>
      <c r="H3931" s="3">
        <f t="shared" si="370"/>
        <v>91.039999999999992</v>
      </c>
      <c r="I3931" s="3">
        <f t="shared" si="371"/>
        <v>82.94</v>
      </c>
      <c r="J3931" s="3">
        <f t="shared" si="372"/>
        <v>84.02</v>
      </c>
      <c r="K3931" s="191">
        <v>33.299999999999997</v>
      </c>
      <c r="L3931" s="3">
        <v>27.3</v>
      </c>
      <c r="M3931" s="191">
        <v>32.799999999999997</v>
      </c>
      <c r="N3931" s="191">
        <v>28.3</v>
      </c>
      <c r="O3931" s="191">
        <v>28.9</v>
      </c>
    </row>
    <row r="3932" spans="2:15" ht="17.25" x14ac:dyDescent="0.35">
      <c r="B3932" s="172">
        <f t="shared" si="368"/>
        <v>3924</v>
      </c>
      <c r="C3932" s="173">
        <v>6</v>
      </c>
      <c r="D3932" s="173">
        <v>13</v>
      </c>
      <c r="E3932" s="174">
        <v>12</v>
      </c>
      <c r="F3932" s="3">
        <f t="shared" si="367"/>
        <v>92.84</v>
      </c>
      <c r="G3932" s="3">
        <f t="shared" si="369"/>
        <v>81.14</v>
      </c>
      <c r="H3932" s="3">
        <f t="shared" si="370"/>
        <v>93.92</v>
      </c>
      <c r="I3932" s="3">
        <f t="shared" si="371"/>
        <v>86</v>
      </c>
      <c r="J3932" s="3">
        <f t="shared" si="372"/>
        <v>87.98</v>
      </c>
      <c r="K3932" s="191">
        <v>33.799999999999997</v>
      </c>
      <c r="L3932" s="3">
        <v>27.3</v>
      </c>
      <c r="M3932" s="191">
        <v>34.4</v>
      </c>
      <c r="N3932" s="191">
        <v>30</v>
      </c>
      <c r="O3932" s="191">
        <v>31.1</v>
      </c>
    </row>
    <row r="3933" spans="2:15" ht="17.25" x14ac:dyDescent="0.35">
      <c r="B3933" s="172">
        <f t="shared" si="368"/>
        <v>3925</v>
      </c>
      <c r="C3933" s="173">
        <v>6</v>
      </c>
      <c r="D3933" s="173">
        <v>13</v>
      </c>
      <c r="E3933" s="174">
        <v>13</v>
      </c>
      <c r="F3933" s="3">
        <f t="shared" si="367"/>
        <v>93.92</v>
      </c>
      <c r="G3933" s="3">
        <f t="shared" si="369"/>
        <v>84.92</v>
      </c>
      <c r="H3933" s="3">
        <f t="shared" si="370"/>
        <v>95</v>
      </c>
      <c r="I3933" s="3">
        <f t="shared" si="371"/>
        <v>89.06</v>
      </c>
      <c r="J3933" s="3">
        <f t="shared" si="372"/>
        <v>87.98</v>
      </c>
      <c r="K3933" s="191">
        <v>34.4</v>
      </c>
      <c r="L3933" s="3">
        <v>29.4</v>
      </c>
      <c r="M3933" s="191">
        <v>35</v>
      </c>
      <c r="N3933" s="191">
        <v>31.7</v>
      </c>
      <c r="O3933" s="191">
        <v>31.1</v>
      </c>
    </row>
    <row r="3934" spans="2:15" ht="17.25" x14ac:dyDescent="0.35">
      <c r="B3934" s="172">
        <f t="shared" si="368"/>
        <v>3926</v>
      </c>
      <c r="C3934" s="173">
        <v>6</v>
      </c>
      <c r="D3934" s="173">
        <v>13</v>
      </c>
      <c r="E3934" s="174">
        <v>14</v>
      </c>
      <c r="F3934" s="3">
        <f t="shared" si="367"/>
        <v>96.98</v>
      </c>
      <c r="G3934" s="3">
        <f t="shared" si="369"/>
        <v>84.92</v>
      </c>
      <c r="H3934" s="3">
        <f t="shared" si="370"/>
        <v>96.08</v>
      </c>
      <c r="I3934" s="3">
        <f t="shared" si="371"/>
        <v>89.06</v>
      </c>
      <c r="J3934" s="3">
        <f t="shared" si="372"/>
        <v>91.039999999999992</v>
      </c>
      <c r="K3934" s="191">
        <v>36.1</v>
      </c>
      <c r="L3934" s="3">
        <v>29.4</v>
      </c>
      <c r="M3934" s="191">
        <v>35.6</v>
      </c>
      <c r="N3934" s="191">
        <v>31.7</v>
      </c>
      <c r="O3934" s="191">
        <v>32.799999999999997</v>
      </c>
    </row>
    <row r="3935" spans="2:15" ht="17.25" x14ac:dyDescent="0.35">
      <c r="B3935" s="172">
        <f t="shared" si="368"/>
        <v>3927</v>
      </c>
      <c r="C3935" s="173">
        <v>6</v>
      </c>
      <c r="D3935" s="173">
        <v>13</v>
      </c>
      <c r="E3935" s="174">
        <v>15</v>
      </c>
      <c r="F3935" s="3">
        <f t="shared" si="367"/>
        <v>95</v>
      </c>
      <c r="G3935" s="3">
        <f t="shared" si="369"/>
        <v>84.2</v>
      </c>
      <c r="H3935" s="3">
        <f t="shared" si="370"/>
        <v>96.98</v>
      </c>
      <c r="I3935" s="3">
        <f t="shared" si="371"/>
        <v>89.06</v>
      </c>
      <c r="J3935" s="3">
        <f t="shared" si="372"/>
        <v>91.94</v>
      </c>
      <c r="K3935" s="191">
        <v>35</v>
      </c>
      <c r="L3935" s="3">
        <v>29</v>
      </c>
      <c r="M3935" s="191">
        <v>36.1</v>
      </c>
      <c r="N3935" s="191">
        <v>31.7</v>
      </c>
      <c r="O3935" s="191">
        <v>33.299999999999997</v>
      </c>
    </row>
    <row r="3936" spans="2:15" ht="17.25" x14ac:dyDescent="0.35">
      <c r="B3936" s="172">
        <f t="shared" si="368"/>
        <v>3928</v>
      </c>
      <c r="C3936" s="173">
        <v>6</v>
      </c>
      <c r="D3936" s="173">
        <v>13</v>
      </c>
      <c r="E3936" s="174">
        <v>16</v>
      </c>
      <c r="F3936" s="3">
        <f t="shared" si="367"/>
        <v>93.92</v>
      </c>
      <c r="G3936" s="3">
        <f t="shared" si="369"/>
        <v>83.12</v>
      </c>
      <c r="H3936" s="3">
        <f t="shared" si="370"/>
        <v>96.98</v>
      </c>
      <c r="I3936" s="3">
        <f t="shared" si="371"/>
        <v>89.06</v>
      </c>
      <c r="J3936" s="3">
        <f t="shared" si="372"/>
        <v>91.94</v>
      </c>
      <c r="K3936" s="191">
        <v>34.4</v>
      </c>
      <c r="L3936" s="3">
        <v>28.4</v>
      </c>
      <c r="M3936" s="191">
        <v>36.1</v>
      </c>
      <c r="N3936" s="191">
        <v>31.7</v>
      </c>
      <c r="O3936" s="191">
        <v>33.299999999999997</v>
      </c>
    </row>
    <row r="3937" spans="2:15" ht="17.25" x14ac:dyDescent="0.35">
      <c r="B3937" s="172">
        <f t="shared" si="368"/>
        <v>3929</v>
      </c>
      <c r="C3937" s="173">
        <v>6</v>
      </c>
      <c r="D3937" s="173">
        <v>13</v>
      </c>
      <c r="E3937" s="174">
        <v>17</v>
      </c>
      <c r="F3937" s="3">
        <f t="shared" si="367"/>
        <v>90.860000000000014</v>
      </c>
      <c r="G3937" s="3">
        <f t="shared" si="369"/>
        <v>81.86</v>
      </c>
      <c r="H3937" s="3">
        <f t="shared" si="370"/>
        <v>96.98</v>
      </c>
      <c r="I3937" s="3">
        <f t="shared" si="371"/>
        <v>87.080000000000013</v>
      </c>
      <c r="J3937" s="3">
        <f t="shared" si="372"/>
        <v>91.94</v>
      </c>
      <c r="K3937" s="191">
        <v>32.700000000000003</v>
      </c>
      <c r="L3937" s="3">
        <v>27.7</v>
      </c>
      <c r="M3937" s="191">
        <v>36.1</v>
      </c>
      <c r="N3937" s="191">
        <v>30.6</v>
      </c>
      <c r="O3937" s="191">
        <v>33.299999999999997</v>
      </c>
    </row>
    <row r="3938" spans="2:15" ht="17.25" x14ac:dyDescent="0.35">
      <c r="B3938" s="172">
        <f t="shared" si="368"/>
        <v>3930</v>
      </c>
      <c r="C3938" s="173">
        <v>6</v>
      </c>
      <c r="D3938" s="173">
        <v>13</v>
      </c>
      <c r="E3938" s="174">
        <v>18</v>
      </c>
      <c r="F3938" s="3">
        <f t="shared" si="367"/>
        <v>88.88</v>
      </c>
      <c r="G3938" s="3">
        <f t="shared" si="369"/>
        <v>79.34</v>
      </c>
      <c r="H3938" s="3">
        <f t="shared" si="370"/>
        <v>96.08</v>
      </c>
      <c r="I3938" s="3">
        <f t="shared" si="371"/>
        <v>84.92</v>
      </c>
      <c r="J3938" s="3">
        <f t="shared" si="372"/>
        <v>89.960000000000008</v>
      </c>
      <c r="K3938" s="191">
        <v>31.6</v>
      </c>
      <c r="L3938" s="3">
        <v>26.3</v>
      </c>
      <c r="M3938" s="191">
        <v>35.6</v>
      </c>
      <c r="N3938" s="191">
        <v>29.4</v>
      </c>
      <c r="O3938" s="191">
        <v>32.200000000000003</v>
      </c>
    </row>
    <row r="3939" spans="2:15" ht="17.25" x14ac:dyDescent="0.35">
      <c r="B3939" s="172">
        <f t="shared" si="368"/>
        <v>3931</v>
      </c>
      <c r="C3939" s="173">
        <v>6</v>
      </c>
      <c r="D3939" s="173">
        <v>13</v>
      </c>
      <c r="E3939" s="174">
        <v>19</v>
      </c>
      <c r="F3939" s="3">
        <f t="shared" si="367"/>
        <v>83.84</v>
      </c>
      <c r="G3939" s="3">
        <f t="shared" si="369"/>
        <v>75.740000000000009</v>
      </c>
      <c r="H3939" s="3">
        <f t="shared" si="370"/>
        <v>91.039999999999992</v>
      </c>
      <c r="I3939" s="3">
        <f t="shared" si="371"/>
        <v>82.039999999999992</v>
      </c>
      <c r="J3939" s="3">
        <f t="shared" si="372"/>
        <v>86</v>
      </c>
      <c r="K3939" s="191">
        <v>28.8</v>
      </c>
      <c r="L3939" s="3">
        <v>24.3</v>
      </c>
      <c r="M3939" s="191">
        <v>32.799999999999997</v>
      </c>
      <c r="N3939" s="191">
        <v>27.8</v>
      </c>
      <c r="O3939" s="191">
        <v>30</v>
      </c>
    </row>
    <row r="3940" spans="2:15" ht="17.25" x14ac:dyDescent="0.35">
      <c r="B3940" s="172">
        <f t="shared" si="368"/>
        <v>3932</v>
      </c>
      <c r="C3940" s="173">
        <v>6</v>
      </c>
      <c r="D3940" s="173">
        <v>13</v>
      </c>
      <c r="E3940" s="174">
        <v>20</v>
      </c>
      <c r="F3940" s="3">
        <f t="shared" si="367"/>
        <v>78.98</v>
      </c>
      <c r="G3940" s="3">
        <f t="shared" si="369"/>
        <v>71.960000000000008</v>
      </c>
      <c r="H3940" s="3">
        <f t="shared" si="370"/>
        <v>87.98</v>
      </c>
      <c r="I3940" s="3">
        <f t="shared" si="371"/>
        <v>78.080000000000013</v>
      </c>
      <c r="J3940" s="3">
        <f t="shared" si="372"/>
        <v>75.92</v>
      </c>
      <c r="K3940" s="191">
        <v>26.1</v>
      </c>
      <c r="L3940" s="3">
        <v>22.2</v>
      </c>
      <c r="M3940" s="191">
        <v>31.1</v>
      </c>
      <c r="N3940" s="191">
        <v>25.6</v>
      </c>
      <c r="O3940" s="191">
        <v>24.4</v>
      </c>
    </row>
    <row r="3941" spans="2:15" ht="17.25" x14ac:dyDescent="0.35">
      <c r="B3941" s="172">
        <f t="shared" si="368"/>
        <v>3933</v>
      </c>
      <c r="C3941" s="173">
        <v>6</v>
      </c>
      <c r="D3941" s="173">
        <v>13</v>
      </c>
      <c r="E3941" s="174">
        <v>21</v>
      </c>
      <c r="F3941" s="3">
        <f t="shared" si="367"/>
        <v>77.900000000000006</v>
      </c>
      <c r="G3941" s="3">
        <f t="shared" si="369"/>
        <v>69.259999999999991</v>
      </c>
      <c r="H3941" s="3">
        <f t="shared" si="370"/>
        <v>84.92</v>
      </c>
      <c r="I3941" s="3">
        <f t="shared" si="371"/>
        <v>75.92</v>
      </c>
      <c r="J3941" s="3">
        <f t="shared" si="372"/>
        <v>71.960000000000008</v>
      </c>
      <c r="K3941" s="191">
        <v>25.5</v>
      </c>
      <c r="L3941" s="3">
        <v>20.7</v>
      </c>
      <c r="M3941" s="191">
        <v>29.4</v>
      </c>
      <c r="N3941" s="191">
        <v>24.4</v>
      </c>
      <c r="O3941" s="191">
        <v>22.2</v>
      </c>
    </row>
    <row r="3942" spans="2:15" ht="17.25" x14ac:dyDescent="0.35">
      <c r="B3942" s="172">
        <f t="shared" si="368"/>
        <v>3934</v>
      </c>
      <c r="C3942" s="173">
        <v>6</v>
      </c>
      <c r="D3942" s="173">
        <v>13</v>
      </c>
      <c r="E3942" s="174">
        <v>22</v>
      </c>
      <c r="F3942" s="3">
        <f t="shared" si="367"/>
        <v>71.960000000000008</v>
      </c>
      <c r="G3942" s="3">
        <f t="shared" si="369"/>
        <v>64.580000000000013</v>
      </c>
      <c r="H3942" s="3">
        <f t="shared" si="370"/>
        <v>82.94</v>
      </c>
      <c r="I3942" s="3">
        <f t="shared" si="371"/>
        <v>71.06</v>
      </c>
      <c r="J3942" s="3">
        <f t="shared" si="372"/>
        <v>71.960000000000008</v>
      </c>
      <c r="K3942" s="191">
        <v>22.2</v>
      </c>
      <c r="L3942" s="3">
        <v>18.100000000000001</v>
      </c>
      <c r="M3942" s="191">
        <v>28.3</v>
      </c>
      <c r="N3942" s="191">
        <v>21.7</v>
      </c>
      <c r="O3942" s="191">
        <v>22.2</v>
      </c>
    </row>
    <row r="3943" spans="2:15" ht="17.25" x14ac:dyDescent="0.35">
      <c r="B3943" s="172">
        <f t="shared" si="368"/>
        <v>3935</v>
      </c>
      <c r="C3943" s="173">
        <v>6</v>
      </c>
      <c r="D3943" s="173">
        <v>13</v>
      </c>
      <c r="E3943" s="174">
        <v>23</v>
      </c>
      <c r="F3943" s="3">
        <f t="shared" si="367"/>
        <v>69.98</v>
      </c>
      <c r="G3943" s="3">
        <f t="shared" si="369"/>
        <v>58.28</v>
      </c>
      <c r="H3943" s="3">
        <f t="shared" si="370"/>
        <v>80.06</v>
      </c>
      <c r="I3943" s="3">
        <f t="shared" si="371"/>
        <v>66.92</v>
      </c>
      <c r="J3943" s="3">
        <f t="shared" si="372"/>
        <v>69.98</v>
      </c>
      <c r="K3943" s="191">
        <v>21.1</v>
      </c>
      <c r="L3943" s="3">
        <v>14.6</v>
      </c>
      <c r="M3943" s="191">
        <v>26.7</v>
      </c>
      <c r="N3943" s="191">
        <v>19.399999999999999</v>
      </c>
      <c r="O3943" s="191">
        <v>21.1</v>
      </c>
    </row>
    <row r="3944" spans="2:15" ht="17.25" x14ac:dyDescent="0.35">
      <c r="B3944" s="172">
        <f t="shared" si="368"/>
        <v>3936</v>
      </c>
      <c r="C3944" s="173">
        <v>6</v>
      </c>
      <c r="D3944" s="173">
        <v>13</v>
      </c>
      <c r="E3944" s="174">
        <v>24</v>
      </c>
      <c r="F3944" s="3">
        <f t="shared" si="367"/>
        <v>71.960000000000008</v>
      </c>
      <c r="G3944" s="3">
        <f t="shared" si="369"/>
        <v>55.58</v>
      </c>
      <c r="H3944" s="3">
        <f t="shared" si="370"/>
        <v>78.98</v>
      </c>
      <c r="I3944" s="3">
        <f t="shared" si="371"/>
        <v>66.02</v>
      </c>
      <c r="J3944" s="3">
        <f t="shared" si="372"/>
        <v>69.080000000000013</v>
      </c>
      <c r="K3944" s="191">
        <v>22.2</v>
      </c>
      <c r="L3944" s="3">
        <v>13.1</v>
      </c>
      <c r="M3944" s="191">
        <v>26.1</v>
      </c>
      <c r="N3944" s="191">
        <v>18.899999999999999</v>
      </c>
      <c r="O3944" s="191">
        <v>20.6</v>
      </c>
    </row>
    <row r="3945" spans="2:15" ht="17.25" x14ac:dyDescent="0.35">
      <c r="B3945" s="172">
        <f t="shared" si="368"/>
        <v>3937</v>
      </c>
      <c r="C3945" s="173">
        <v>6</v>
      </c>
      <c r="D3945" s="173">
        <v>14</v>
      </c>
      <c r="E3945" s="174">
        <v>1</v>
      </c>
      <c r="F3945" s="3">
        <f t="shared" si="367"/>
        <v>70.88</v>
      </c>
      <c r="G3945" s="3">
        <f t="shared" si="369"/>
        <v>50.900000000000006</v>
      </c>
      <c r="H3945" s="3">
        <f t="shared" si="370"/>
        <v>75.02</v>
      </c>
      <c r="I3945" s="3">
        <f t="shared" si="371"/>
        <v>55.040000000000006</v>
      </c>
      <c r="J3945" s="3">
        <f t="shared" si="372"/>
        <v>69.080000000000013</v>
      </c>
      <c r="K3945" s="191">
        <v>21.6</v>
      </c>
      <c r="L3945" s="3">
        <v>10.5</v>
      </c>
      <c r="M3945" s="191">
        <v>23.9</v>
      </c>
      <c r="N3945" s="191">
        <v>12.8</v>
      </c>
      <c r="O3945" s="191">
        <v>20.6</v>
      </c>
    </row>
    <row r="3946" spans="2:15" ht="17.25" x14ac:dyDescent="0.35">
      <c r="B3946" s="172">
        <f t="shared" si="368"/>
        <v>3938</v>
      </c>
      <c r="C3946" s="173">
        <v>6</v>
      </c>
      <c r="D3946" s="173">
        <v>14</v>
      </c>
      <c r="E3946" s="174">
        <v>2</v>
      </c>
      <c r="F3946" s="3">
        <f t="shared" si="367"/>
        <v>68.900000000000006</v>
      </c>
      <c r="G3946" s="3">
        <f t="shared" si="369"/>
        <v>48.2</v>
      </c>
      <c r="H3946" s="3">
        <f t="shared" si="370"/>
        <v>73.039999999999992</v>
      </c>
      <c r="I3946" s="3">
        <f t="shared" si="371"/>
        <v>53.96</v>
      </c>
      <c r="J3946" s="3">
        <f t="shared" si="372"/>
        <v>62.06</v>
      </c>
      <c r="K3946" s="191">
        <v>20.5</v>
      </c>
      <c r="L3946" s="3">
        <v>9</v>
      </c>
      <c r="M3946" s="191">
        <v>22.8</v>
      </c>
      <c r="N3946" s="191">
        <v>12.2</v>
      </c>
      <c r="O3946" s="191">
        <v>16.7</v>
      </c>
    </row>
    <row r="3947" spans="2:15" ht="17.25" x14ac:dyDescent="0.35">
      <c r="B3947" s="172">
        <f t="shared" si="368"/>
        <v>3939</v>
      </c>
      <c r="C3947" s="173">
        <v>6</v>
      </c>
      <c r="D3947" s="173">
        <v>14</v>
      </c>
      <c r="E3947" s="174">
        <v>3</v>
      </c>
      <c r="F3947" s="3">
        <f t="shared" si="367"/>
        <v>71.960000000000008</v>
      </c>
      <c r="G3947" s="3">
        <f t="shared" si="369"/>
        <v>46.4</v>
      </c>
      <c r="H3947" s="3">
        <f t="shared" si="370"/>
        <v>75.02</v>
      </c>
      <c r="I3947" s="3">
        <f t="shared" si="371"/>
        <v>55.040000000000006</v>
      </c>
      <c r="J3947" s="3">
        <f t="shared" si="372"/>
        <v>57.92</v>
      </c>
      <c r="K3947" s="191">
        <v>22.2</v>
      </c>
      <c r="L3947" s="3">
        <v>8</v>
      </c>
      <c r="M3947" s="191">
        <v>23.9</v>
      </c>
      <c r="N3947" s="191">
        <v>12.8</v>
      </c>
      <c r="O3947" s="191">
        <v>14.4</v>
      </c>
    </row>
    <row r="3948" spans="2:15" ht="17.25" x14ac:dyDescent="0.35">
      <c r="B3948" s="172">
        <f t="shared" si="368"/>
        <v>3940</v>
      </c>
      <c r="C3948" s="173">
        <v>6</v>
      </c>
      <c r="D3948" s="173">
        <v>14</v>
      </c>
      <c r="E3948" s="174">
        <v>4</v>
      </c>
      <c r="F3948" s="3">
        <f t="shared" si="367"/>
        <v>71.960000000000008</v>
      </c>
      <c r="G3948" s="3">
        <f t="shared" si="369"/>
        <v>44.6</v>
      </c>
      <c r="H3948" s="3">
        <f t="shared" si="370"/>
        <v>71.06</v>
      </c>
      <c r="I3948" s="3">
        <f t="shared" si="371"/>
        <v>50</v>
      </c>
      <c r="J3948" s="3">
        <f t="shared" si="372"/>
        <v>64.039999999999992</v>
      </c>
      <c r="K3948" s="191">
        <v>22.2</v>
      </c>
      <c r="L3948" s="3">
        <v>7</v>
      </c>
      <c r="M3948" s="191">
        <v>21.7</v>
      </c>
      <c r="N3948" s="191">
        <v>10</v>
      </c>
      <c r="O3948" s="191">
        <v>17.8</v>
      </c>
    </row>
    <row r="3949" spans="2:15" ht="17.25" x14ac:dyDescent="0.35">
      <c r="B3949" s="172">
        <f t="shared" si="368"/>
        <v>3941</v>
      </c>
      <c r="C3949" s="173">
        <v>6</v>
      </c>
      <c r="D3949" s="173">
        <v>14</v>
      </c>
      <c r="E3949" s="174">
        <v>5</v>
      </c>
      <c r="F3949" s="3">
        <f t="shared" si="367"/>
        <v>68</v>
      </c>
      <c r="G3949" s="3">
        <f t="shared" si="369"/>
        <v>44.6</v>
      </c>
      <c r="H3949" s="3">
        <f t="shared" si="370"/>
        <v>69.98</v>
      </c>
      <c r="I3949" s="3">
        <f t="shared" si="371"/>
        <v>51.980000000000004</v>
      </c>
      <c r="J3949" s="3">
        <f t="shared" si="372"/>
        <v>60.980000000000004</v>
      </c>
      <c r="K3949" s="191">
        <v>20</v>
      </c>
      <c r="L3949" s="3">
        <v>7</v>
      </c>
      <c r="M3949" s="191">
        <v>21.1</v>
      </c>
      <c r="N3949" s="191">
        <v>11.1</v>
      </c>
      <c r="O3949" s="191">
        <v>16.100000000000001</v>
      </c>
    </row>
    <row r="3950" spans="2:15" ht="17.25" x14ac:dyDescent="0.35">
      <c r="B3950" s="172">
        <f t="shared" si="368"/>
        <v>3942</v>
      </c>
      <c r="C3950" s="173">
        <v>6</v>
      </c>
      <c r="D3950" s="173">
        <v>14</v>
      </c>
      <c r="E3950" s="174">
        <v>6</v>
      </c>
      <c r="F3950" s="3">
        <f t="shared" si="367"/>
        <v>73.94</v>
      </c>
      <c r="G3950" s="3">
        <f t="shared" si="369"/>
        <v>48.2</v>
      </c>
      <c r="H3950" s="3">
        <f t="shared" si="370"/>
        <v>75.92</v>
      </c>
      <c r="I3950" s="3">
        <f t="shared" si="371"/>
        <v>55.94</v>
      </c>
      <c r="J3950" s="3">
        <f t="shared" si="372"/>
        <v>62.96</v>
      </c>
      <c r="K3950" s="191">
        <v>23.3</v>
      </c>
      <c r="L3950" s="3">
        <v>9</v>
      </c>
      <c r="M3950" s="191">
        <v>24.4</v>
      </c>
      <c r="N3950" s="191">
        <v>13.3</v>
      </c>
      <c r="O3950" s="191">
        <v>17.2</v>
      </c>
    </row>
    <row r="3951" spans="2:15" ht="17.25" x14ac:dyDescent="0.35">
      <c r="B3951" s="172">
        <f t="shared" si="368"/>
        <v>3943</v>
      </c>
      <c r="C3951" s="173">
        <v>6</v>
      </c>
      <c r="D3951" s="173">
        <v>14</v>
      </c>
      <c r="E3951" s="174">
        <v>7</v>
      </c>
      <c r="F3951" s="3">
        <f t="shared" si="367"/>
        <v>82.94</v>
      </c>
      <c r="G3951" s="3">
        <f t="shared" si="369"/>
        <v>55.400000000000006</v>
      </c>
      <c r="H3951" s="3">
        <f t="shared" si="370"/>
        <v>82.039999999999992</v>
      </c>
      <c r="I3951" s="3">
        <f t="shared" si="371"/>
        <v>64.039999999999992</v>
      </c>
      <c r="J3951" s="3">
        <f t="shared" si="372"/>
        <v>71.960000000000008</v>
      </c>
      <c r="K3951" s="191">
        <v>28.3</v>
      </c>
      <c r="L3951" s="3">
        <v>13</v>
      </c>
      <c r="M3951" s="191">
        <v>27.8</v>
      </c>
      <c r="N3951" s="191">
        <v>17.8</v>
      </c>
      <c r="O3951" s="191">
        <v>22.2</v>
      </c>
    </row>
    <row r="3952" spans="2:15" ht="17.25" x14ac:dyDescent="0.35">
      <c r="B3952" s="172">
        <f t="shared" si="368"/>
        <v>3944</v>
      </c>
      <c r="C3952" s="173">
        <v>6</v>
      </c>
      <c r="D3952" s="173">
        <v>14</v>
      </c>
      <c r="E3952" s="174">
        <v>8</v>
      </c>
      <c r="F3952" s="3">
        <f t="shared" si="367"/>
        <v>82.94</v>
      </c>
      <c r="G3952" s="3">
        <f t="shared" si="369"/>
        <v>60.8</v>
      </c>
      <c r="H3952" s="3">
        <f t="shared" si="370"/>
        <v>87.080000000000013</v>
      </c>
      <c r="I3952" s="3">
        <f t="shared" si="371"/>
        <v>69.080000000000013</v>
      </c>
      <c r="J3952" s="3">
        <f t="shared" si="372"/>
        <v>77</v>
      </c>
      <c r="K3952" s="191">
        <v>28.3</v>
      </c>
      <c r="L3952" s="3">
        <v>16</v>
      </c>
      <c r="M3952" s="191">
        <v>30.6</v>
      </c>
      <c r="N3952" s="191">
        <v>20.6</v>
      </c>
      <c r="O3952" s="191">
        <v>25</v>
      </c>
    </row>
    <row r="3953" spans="2:15" ht="17.25" x14ac:dyDescent="0.35">
      <c r="B3953" s="172">
        <f t="shared" si="368"/>
        <v>3945</v>
      </c>
      <c r="C3953" s="173">
        <v>6</v>
      </c>
      <c r="D3953" s="173">
        <v>14</v>
      </c>
      <c r="E3953" s="174">
        <v>9</v>
      </c>
      <c r="F3953" s="3">
        <f t="shared" si="367"/>
        <v>87.98</v>
      </c>
      <c r="G3953" s="3">
        <f t="shared" si="369"/>
        <v>66.2</v>
      </c>
      <c r="H3953" s="3">
        <f t="shared" si="370"/>
        <v>89.960000000000008</v>
      </c>
      <c r="I3953" s="3">
        <f t="shared" si="371"/>
        <v>73.94</v>
      </c>
      <c r="J3953" s="3">
        <f t="shared" si="372"/>
        <v>80.960000000000008</v>
      </c>
      <c r="K3953" s="191">
        <v>31.1</v>
      </c>
      <c r="L3953" s="3">
        <v>19</v>
      </c>
      <c r="M3953" s="191">
        <v>32.200000000000003</v>
      </c>
      <c r="N3953" s="191">
        <v>23.3</v>
      </c>
      <c r="O3953" s="191">
        <v>27.2</v>
      </c>
    </row>
    <row r="3954" spans="2:15" ht="17.25" x14ac:dyDescent="0.35">
      <c r="B3954" s="172">
        <f t="shared" si="368"/>
        <v>3946</v>
      </c>
      <c r="C3954" s="173">
        <v>6</v>
      </c>
      <c r="D3954" s="173">
        <v>14</v>
      </c>
      <c r="E3954" s="174">
        <v>10</v>
      </c>
      <c r="F3954" s="3">
        <f t="shared" si="367"/>
        <v>87.98</v>
      </c>
      <c r="G3954" s="3">
        <f t="shared" si="369"/>
        <v>69.800000000000011</v>
      </c>
      <c r="H3954" s="3">
        <f t="shared" si="370"/>
        <v>93.02</v>
      </c>
      <c r="I3954" s="3">
        <f t="shared" si="371"/>
        <v>80.06</v>
      </c>
      <c r="J3954" s="3">
        <f t="shared" si="372"/>
        <v>84.02</v>
      </c>
      <c r="K3954" s="191">
        <v>31.1</v>
      </c>
      <c r="L3954" s="3">
        <v>21</v>
      </c>
      <c r="M3954" s="191">
        <v>33.9</v>
      </c>
      <c r="N3954" s="191">
        <v>26.7</v>
      </c>
      <c r="O3954" s="191">
        <v>28.9</v>
      </c>
    </row>
    <row r="3955" spans="2:15" ht="17.25" x14ac:dyDescent="0.35">
      <c r="B3955" s="172">
        <f t="shared" si="368"/>
        <v>3947</v>
      </c>
      <c r="C3955" s="173">
        <v>6</v>
      </c>
      <c r="D3955" s="173">
        <v>14</v>
      </c>
      <c r="E3955" s="174">
        <v>11</v>
      </c>
      <c r="F3955" s="3">
        <f t="shared" si="367"/>
        <v>91.94</v>
      </c>
      <c r="G3955" s="3">
        <f t="shared" si="369"/>
        <v>73.400000000000006</v>
      </c>
      <c r="H3955" s="3">
        <f t="shared" si="370"/>
        <v>96.08</v>
      </c>
      <c r="I3955" s="3">
        <f t="shared" si="371"/>
        <v>84.02</v>
      </c>
      <c r="J3955" s="3">
        <f t="shared" si="372"/>
        <v>87.080000000000013</v>
      </c>
      <c r="K3955" s="191">
        <v>33.299999999999997</v>
      </c>
      <c r="L3955" s="3">
        <v>23</v>
      </c>
      <c r="M3955" s="191">
        <v>35.6</v>
      </c>
      <c r="N3955" s="191">
        <v>28.9</v>
      </c>
      <c r="O3955" s="191">
        <v>30.6</v>
      </c>
    </row>
    <row r="3956" spans="2:15" ht="17.25" x14ac:dyDescent="0.35">
      <c r="B3956" s="172">
        <f t="shared" si="368"/>
        <v>3948</v>
      </c>
      <c r="C3956" s="173">
        <v>6</v>
      </c>
      <c r="D3956" s="173">
        <v>14</v>
      </c>
      <c r="E3956" s="174">
        <v>12</v>
      </c>
      <c r="F3956" s="3">
        <f t="shared" si="367"/>
        <v>95</v>
      </c>
      <c r="G3956" s="3">
        <f t="shared" si="369"/>
        <v>75.2</v>
      </c>
      <c r="H3956" s="3">
        <f t="shared" si="370"/>
        <v>96.98</v>
      </c>
      <c r="I3956" s="3">
        <f t="shared" si="371"/>
        <v>87.98</v>
      </c>
      <c r="J3956" s="3">
        <f t="shared" si="372"/>
        <v>87.080000000000013</v>
      </c>
      <c r="K3956" s="191">
        <v>35</v>
      </c>
      <c r="L3956" s="3">
        <v>24</v>
      </c>
      <c r="M3956" s="191">
        <v>36.1</v>
      </c>
      <c r="N3956" s="191">
        <v>31.1</v>
      </c>
      <c r="O3956" s="191">
        <v>30.6</v>
      </c>
    </row>
    <row r="3957" spans="2:15" ht="17.25" x14ac:dyDescent="0.35">
      <c r="B3957" s="172">
        <f t="shared" si="368"/>
        <v>3949</v>
      </c>
      <c r="C3957" s="173">
        <v>6</v>
      </c>
      <c r="D3957" s="173">
        <v>14</v>
      </c>
      <c r="E3957" s="174">
        <v>13</v>
      </c>
      <c r="F3957" s="3">
        <f t="shared" si="367"/>
        <v>93.92</v>
      </c>
      <c r="G3957" s="3">
        <f t="shared" si="369"/>
        <v>80.599999999999994</v>
      </c>
      <c r="H3957" s="3">
        <f t="shared" si="370"/>
        <v>98.960000000000008</v>
      </c>
      <c r="I3957" s="3">
        <f t="shared" si="371"/>
        <v>87.98</v>
      </c>
      <c r="J3957" s="3">
        <f t="shared" si="372"/>
        <v>91.039999999999992</v>
      </c>
      <c r="K3957" s="191">
        <v>34.4</v>
      </c>
      <c r="L3957" s="3">
        <v>27</v>
      </c>
      <c r="M3957" s="191">
        <v>37.200000000000003</v>
      </c>
      <c r="N3957" s="191">
        <v>31.1</v>
      </c>
      <c r="O3957" s="191">
        <v>32.799999999999997</v>
      </c>
    </row>
    <row r="3958" spans="2:15" ht="17.25" x14ac:dyDescent="0.35">
      <c r="B3958" s="172">
        <f t="shared" si="368"/>
        <v>3950</v>
      </c>
      <c r="C3958" s="173">
        <v>6</v>
      </c>
      <c r="D3958" s="173">
        <v>14</v>
      </c>
      <c r="E3958" s="174">
        <v>14</v>
      </c>
      <c r="F3958" s="3">
        <f t="shared" si="367"/>
        <v>95.9</v>
      </c>
      <c r="G3958" s="3">
        <f t="shared" si="369"/>
        <v>80.599999999999994</v>
      </c>
      <c r="H3958" s="3">
        <f t="shared" si="370"/>
        <v>100.03999999999999</v>
      </c>
      <c r="I3958" s="3">
        <f t="shared" si="371"/>
        <v>89.960000000000008</v>
      </c>
      <c r="J3958" s="3">
        <f t="shared" si="372"/>
        <v>93.02</v>
      </c>
      <c r="K3958" s="191">
        <v>35.5</v>
      </c>
      <c r="L3958" s="3">
        <v>27</v>
      </c>
      <c r="M3958" s="191">
        <v>37.799999999999997</v>
      </c>
      <c r="N3958" s="191">
        <v>32.200000000000003</v>
      </c>
      <c r="O3958" s="191">
        <v>33.9</v>
      </c>
    </row>
    <row r="3959" spans="2:15" ht="17.25" x14ac:dyDescent="0.35">
      <c r="B3959" s="172">
        <f t="shared" si="368"/>
        <v>3951</v>
      </c>
      <c r="C3959" s="173">
        <v>6</v>
      </c>
      <c r="D3959" s="173">
        <v>14</v>
      </c>
      <c r="E3959" s="174">
        <v>15</v>
      </c>
      <c r="F3959" s="3">
        <f t="shared" si="367"/>
        <v>96.98</v>
      </c>
      <c r="G3959" s="3">
        <f t="shared" si="369"/>
        <v>80.599999999999994</v>
      </c>
      <c r="H3959" s="3">
        <f t="shared" si="370"/>
        <v>100.94</v>
      </c>
      <c r="I3959" s="3">
        <f t="shared" si="371"/>
        <v>91.039999999999992</v>
      </c>
      <c r="J3959" s="3">
        <f t="shared" si="372"/>
        <v>93.92</v>
      </c>
      <c r="K3959" s="191">
        <v>36.1</v>
      </c>
      <c r="L3959" s="3">
        <v>27</v>
      </c>
      <c r="M3959" s="191">
        <v>38.299999999999997</v>
      </c>
      <c r="N3959" s="191">
        <v>32.799999999999997</v>
      </c>
      <c r="O3959" s="191">
        <v>34.4</v>
      </c>
    </row>
    <row r="3960" spans="2:15" ht="17.25" x14ac:dyDescent="0.35">
      <c r="B3960" s="172">
        <f t="shared" si="368"/>
        <v>3952</v>
      </c>
      <c r="C3960" s="173">
        <v>6</v>
      </c>
      <c r="D3960" s="173">
        <v>14</v>
      </c>
      <c r="E3960" s="174">
        <v>16</v>
      </c>
      <c r="F3960" s="3">
        <f t="shared" si="367"/>
        <v>95.9</v>
      </c>
      <c r="G3960" s="3">
        <f t="shared" si="369"/>
        <v>80.599999999999994</v>
      </c>
      <c r="H3960" s="3">
        <f t="shared" si="370"/>
        <v>100.03999999999999</v>
      </c>
      <c r="I3960" s="3">
        <f t="shared" si="371"/>
        <v>89.960000000000008</v>
      </c>
      <c r="J3960" s="3">
        <f t="shared" si="372"/>
        <v>91.039999999999992</v>
      </c>
      <c r="K3960" s="191">
        <v>35.5</v>
      </c>
      <c r="L3960" s="3">
        <v>27</v>
      </c>
      <c r="M3960" s="191">
        <v>37.799999999999997</v>
      </c>
      <c r="N3960" s="191">
        <v>32.200000000000003</v>
      </c>
      <c r="O3960" s="191">
        <v>32.799999999999997</v>
      </c>
    </row>
    <row r="3961" spans="2:15" ht="17.25" x14ac:dyDescent="0.35">
      <c r="B3961" s="172">
        <f t="shared" si="368"/>
        <v>3953</v>
      </c>
      <c r="C3961" s="173">
        <v>6</v>
      </c>
      <c r="D3961" s="173">
        <v>14</v>
      </c>
      <c r="E3961" s="174">
        <v>17</v>
      </c>
      <c r="F3961" s="3">
        <f t="shared" si="367"/>
        <v>93.92</v>
      </c>
      <c r="G3961" s="3">
        <f t="shared" si="369"/>
        <v>80.599999999999994</v>
      </c>
      <c r="H3961" s="3">
        <f t="shared" si="370"/>
        <v>100.03999999999999</v>
      </c>
      <c r="I3961" s="3">
        <f t="shared" si="371"/>
        <v>87.98</v>
      </c>
      <c r="J3961" s="3">
        <f t="shared" si="372"/>
        <v>89.06</v>
      </c>
      <c r="K3961" s="191">
        <v>34.4</v>
      </c>
      <c r="L3961" s="3">
        <v>27</v>
      </c>
      <c r="M3961" s="191">
        <v>37.799999999999997</v>
      </c>
      <c r="N3961" s="191">
        <v>31.1</v>
      </c>
      <c r="O3961" s="191">
        <v>31.7</v>
      </c>
    </row>
    <row r="3962" spans="2:15" ht="17.25" x14ac:dyDescent="0.35">
      <c r="B3962" s="172">
        <f t="shared" si="368"/>
        <v>3954</v>
      </c>
      <c r="C3962" s="173">
        <v>6</v>
      </c>
      <c r="D3962" s="173">
        <v>14</v>
      </c>
      <c r="E3962" s="174">
        <v>18</v>
      </c>
      <c r="F3962" s="3">
        <f t="shared" si="367"/>
        <v>90.860000000000014</v>
      </c>
      <c r="G3962" s="3">
        <f t="shared" si="369"/>
        <v>78.800000000000011</v>
      </c>
      <c r="H3962" s="3">
        <f t="shared" si="370"/>
        <v>98.06</v>
      </c>
      <c r="I3962" s="3">
        <f t="shared" si="371"/>
        <v>84.92</v>
      </c>
      <c r="J3962" s="3">
        <f t="shared" si="372"/>
        <v>86</v>
      </c>
      <c r="K3962" s="191">
        <v>32.700000000000003</v>
      </c>
      <c r="L3962" s="3">
        <v>26</v>
      </c>
      <c r="M3962" s="191">
        <v>36.700000000000003</v>
      </c>
      <c r="N3962" s="191">
        <v>29.4</v>
      </c>
      <c r="O3962" s="191">
        <v>30</v>
      </c>
    </row>
    <row r="3963" spans="2:15" ht="17.25" x14ac:dyDescent="0.35">
      <c r="B3963" s="172">
        <f t="shared" si="368"/>
        <v>3955</v>
      </c>
      <c r="C3963" s="173">
        <v>6</v>
      </c>
      <c r="D3963" s="173">
        <v>14</v>
      </c>
      <c r="E3963" s="174">
        <v>19</v>
      </c>
      <c r="F3963" s="3">
        <f t="shared" si="367"/>
        <v>87.98</v>
      </c>
      <c r="G3963" s="3">
        <f t="shared" si="369"/>
        <v>77</v>
      </c>
      <c r="H3963" s="3">
        <f t="shared" si="370"/>
        <v>96.08</v>
      </c>
      <c r="I3963" s="3">
        <f t="shared" si="371"/>
        <v>80.960000000000008</v>
      </c>
      <c r="J3963" s="3">
        <f t="shared" si="372"/>
        <v>84.92</v>
      </c>
      <c r="K3963" s="191">
        <v>31.1</v>
      </c>
      <c r="L3963" s="3">
        <v>25</v>
      </c>
      <c r="M3963" s="191">
        <v>35.6</v>
      </c>
      <c r="N3963" s="191">
        <v>27.2</v>
      </c>
      <c r="O3963" s="191">
        <v>29.4</v>
      </c>
    </row>
    <row r="3964" spans="2:15" ht="17.25" x14ac:dyDescent="0.35">
      <c r="B3964" s="172">
        <f t="shared" si="368"/>
        <v>3956</v>
      </c>
      <c r="C3964" s="173">
        <v>6</v>
      </c>
      <c r="D3964" s="173">
        <v>14</v>
      </c>
      <c r="E3964" s="174">
        <v>20</v>
      </c>
      <c r="F3964" s="3">
        <f t="shared" si="367"/>
        <v>77.900000000000006</v>
      </c>
      <c r="G3964" s="3">
        <f t="shared" si="369"/>
        <v>73.400000000000006</v>
      </c>
      <c r="H3964" s="3">
        <f t="shared" si="370"/>
        <v>91.94</v>
      </c>
      <c r="I3964" s="3">
        <f t="shared" si="371"/>
        <v>77</v>
      </c>
      <c r="J3964" s="3">
        <f t="shared" si="372"/>
        <v>80.960000000000008</v>
      </c>
      <c r="K3964" s="191">
        <v>25.5</v>
      </c>
      <c r="L3964" s="3">
        <v>23</v>
      </c>
      <c r="M3964" s="191">
        <v>33.299999999999997</v>
      </c>
      <c r="N3964" s="191">
        <v>25</v>
      </c>
      <c r="O3964" s="191">
        <v>27.2</v>
      </c>
    </row>
    <row r="3965" spans="2:15" ht="17.25" x14ac:dyDescent="0.35">
      <c r="B3965" s="172">
        <f t="shared" si="368"/>
        <v>3957</v>
      </c>
      <c r="C3965" s="173">
        <v>6</v>
      </c>
      <c r="D3965" s="173">
        <v>14</v>
      </c>
      <c r="E3965" s="174">
        <v>21</v>
      </c>
      <c r="F3965" s="3">
        <f t="shared" si="367"/>
        <v>73.94</v>
      </c>
      <c r="G3965" s="3">
        <f t="shared" si="369"/>
        <v>69.800000000000011</v>
      </c>
      <c r="H3965" s="3">
        <f t="shared" si="370"/>
        <v>89.960000000000008</v>
      </c>
      <c r="I3965" s="3">
        <f t="shared" si="371"/>
        <v>75.02</v>
      </c>
      <c r="J3965" s="3">
        <f t="shared" si="372"/>
        <v>80.06</v>
      </c>
      <c r="K3965" s="191">
        <v>23.3</v>
      </c>
      <c r="L3965" s="3">
        <v>21</v>
      </c>
      <c r="M3965" s="191">
        <v>32.200000000000003</v>
      </c>
      <c r="N3965" s="191">
        <v>23.9</v>
      </c>
      <c r="O3965" s="191">
        <v>26.7</v>
      </c>
    </row>
    <row r="3966" spans="2:15" ht="17.25" x14ac:dyDescent="0.35">
      <c r="B3966" s="172">
        <f t="shared" si="368"/>
        <v>3958</v>
      </c>
      <c r="C3966" s="173">
        <v>6</v>
      </c>
      <c r="D3966" s="173">
        <v>14</v>
      </c>
      <c r="E3966" s="174">
        <v>22</v>
      </c>
      <c r="F3966" s="3">
        <f t="shared" si="367"/>
        <v>69.98</v>
      </c>
      <c r="G3966" s="3">
        <f t="shared" si="369"/>
        <v>66.2</v>
      </c>
      <c r="H3966" s="3">
        <f t="shared" si="370"/>
        <v>89.960000000000008</v>
      </c>
      <c r="I3966" s="3">
        <f t="shared" si="371"/>
        <v>71.960000000000008</v>
      </c>
      <c r="J3966" s="3">
        <f t="shared" si="372"/>
        <v>75.92</v>
      </c>
      <c r="K3966" s="191">
        <v>21.1</v>
      </c>
      <c r="L3966" s="3">
        <v>19</v>
      </c>
      <c r="M3966" s="191">
        <v>32.200000000000003</v>
      </c>
      <c r="N3966" s="191">
        <v>22.2</v>
      </c>
      <c r="O3966" s="191">
        <v>24.4</v>
      </c>
    </row>
    <row r="3967" spans="2:15" ht="17.25" x14ac:dyDescent="0.35">
      <c r="B3967" s="172">
        <f t="shared" si="368"/>
        <v>3959</v>
      </c>
      <c r="C3967" s="173">
        <v>6</v>
      </c>
      <c r="D3967" s="173">
        <v>14</v>
      </c>
      <c r="E3967" s="174">
        <v>23</v>
      </c>
      <c r="F3967" s="3">
        <f t="shared" si="367"/>
        <v>66.92</v>
      </c>
      <c r="G3967" s="3">
        <f t="shared" si="369"/>
        <v>60.8</v>
      </c>
      <c r="H3967" s="3">
        <f t="shared" si="370"/>
        <v>86</v>
      </c>
      <c r="I3967" s="3">
        <f t="shared" si="371"/>
        <v>68</v>
      </c>
      <c r="J3967" s="3">
        <f t="shared" si="372"/>
        <v>71.06</v>
      </c>
      <c r="K3967" s="191">
        <v>19.399999999999999</v>
      </c>
      <c r="L3967" s="3">
        <v>16</v>
      </c>
      <c r="M3967" s="191">
        <v>30</v>
      </c>
      <c r="N3967" s="191">
        <v>20</v>
      </c>
      <c r="O3967" s="191">
        <v>21.7</v>
      </c>
    </row>
    <row r="3968" spans="2:15" ht="17.25" x14ac:dyDescent="0.35">
      <c r="B3968" s="172">
        <f t="shared" si="368"/>
        <v>3960</v>
      </c>
      <c r="C3968" s="173">
        <v>6</v>
      </c>
      <c r="D3968" s="173">
        <v>14</v>
      </c>
      <c r="E3968" s="174">
        <v>24</v>
      </c>
      <c r="F3968" s="3">
        <f t="shared" si="367"/>
        <v>65.84</v>
      </c>
      <c r="G3968" s="3">
        <f t="shared" si="369"/>
        <v>60.8</v>
      </c>
      <c r="H3968" s="3">
        <f t="shared" si="370"/>
        <v>84.02</v>
      </c>
      <c r="I3968" s="3">
        <f t="shared" si="371"/>
        <v>62.96</v>
      </c>
      <c r="J3968" s="3">
        <f t="shared" si="372"/>
        <v>71.960000000000008</v>
      </c>
      <c r="K3968" s="191">
        <v>18.8</v>
      </c>
      <c r="L3968" s="3">
        <v>16</v>
      </c>
      <c r="M3968" s="191">
        <v>28.9</v>
      </c>
      <c r="N3968" s="191">
        <v>17.2</v>
      </c>
      <c r="O3968" s="191">
        <v>22.2</v>
      </c>
    </row>
    <row r="3969" spans="2:15" ht="17.25" x14ac:dyDescent="0.35">
      <c r="B3969" s="172">
        <f t="shared" si="368"/>
        <v>3961</v>
      </c>
      <c r="C3969" s="173">
        <v>6</v>
      </c>
      <c r="D3969" s="173">
        <v>15</v>
      </c>
      <c r="E3969" s="174">
        <v>1</v>
      </c>
      <c r="F3969" s="3">
        <f t="shared" si="367"/>
        <v>60.980000000000004</v>
      </c>
      <c r="G3969" s="3">
        <f t="shared" si="369"/>
        <v>60.8</v>
      </c>
      <c r="H3969" s="3">
        <f t="shared" si="370"/>
        <v>82.94</v>
      </c>
      <c r="I3969" s="3">
        <f t="shared" si="371"/>
        <v>62.06</v>
      </c>
      <c r="J3969" s="3">
        <f t="shared" si="372"/>
        <v>71.960000000000008</v>
      </c>
      <c r="K3969" s="191">
        <v>16.100000000000001</v>
      </c>
      <c r="L3969" s="3">
        <v>16</v>
      </c>
      <c r="M3969" s="191">
        <v>28.3</v>
      </c>
      <c r="N3969" s="191">
        <v>16.7</v>
      </c>
      <c r="O3969" s="191">
        <v>22.2</v>
      </c>
    </row>
    <row r="3970" spans="2:15" ht="17.25" x14ac:dyDescent="0.35">
      <c r="B3970" s="172">
        <f t="shared" si="368"/>
        <v>3962</v>
      </c>
      <c r="C3970" s="173">
        <v>6</v>
      </c>
      <c r="D3970" s="173">
        <v>15</v>
      </c>
      <c r="E3970" s="174">
        <v>2</v>
      </c>
      <c r="F3970" s="3">
        <f t="shared" si="367"/>
        <v>59.900000000000006</v>
      </c>
      <c r="G3970" s="3">
        <f t="shared" si="369"/>
        <v>57.2</v>
      </c>
      <c r="H3970" s="3">
        <f t="shared" si="370"/>
        <v>80.06</v>
      </c>
      <c r="I3970" s="3">
        <f t="shared" si="371"/>
        <v>60.980000000000004</v>
      </c>
      <c r="J3970" s="3">
        <f t="shared" si="372"/>
        <v>66.02</v>
      </c>
      <c r="K3970" s="191">
        <v>15.5</v>
      </c>
      <c r="L3970" s="3">
        <v>14</v>
      </c>
      <c r="M3970" s="191">
        <v>26.7</v>
      </c>
      <c r="N3970" s="191">
        <v>16.100000000000001</v>
      </c>
      <c r="O3970" s="191">
        <v>18.899999999999999</v>
      </c>
    </row>
    <row r="3971" spans="2:15" ht="17.25" x14ac:dyDescent="0.35">
      <c r="B3971" s="172">
        <f t="shared" si="368"/>
        <v>3963</v>
      </c>
      <c r="C3971" s="173">
        <v>6</v>
      </c>
      <c r="D3971" s="173">
        <v>15</v>
      </c>
      <c r="E3971" s="174">
        <v>3</v>
      </c>
      <c r="F3971" s="3">
        <f t="shared" si="367"/>
        <v>59</v>
      </c>
      <c r="G3971" s="3">
        <f t="shared" si="369"/>
        <v>55.400000000000006</v>
      </c>
      <c r="H3971" s="3">
        <f t="shared" si="370"/>
        <v>80.06</v>
      </c>
      <c r="I3971" s="3">
        <f t="shared" si="371"/>
        <v>57.92</v>
      </c>
      <c r="J3971" s="3">
        <f t="shared" si="372"/>
        <v>68</v>
      </c>
      <c r="K3971" s="191">
        <v>15</v>
      </c>
      <c r="L3971" s="3">
        <v>13</v>
      </c>
      <c r="M3971" s="191">
        <v>26.7</v>
      </c>
      <c r="N3971" s="191">
        <v>14.4</v>
      </c>
      <c r="O3971" s="191">
        <v>20</v>
      </c>
    </row>
    <row r="3972" spans="2:15" ht="17.25" x14ac:dyDescent="0.35">
      <c r="B3972" s="172">
        <f t="shared" si="368"/>
        <v>3964</v>
      </c>
      <c r="C3972" s="173">
        <v>6</v>
      </c>
      <c r="D3972" s="173">
        <v>15</v>
      </c>
      <c r="E3972" s="174">
        <v>4</v>
      </c>
      <c r="F3972" s="3">
        <f t="shared" si="367"/>
        <v>53.96</v>
      </c>
      <c r="G3972" s="3">
        <f t="shared" si="369"/>
        <v>55.400000000000006</v>
      </c>
      <c r="H3972" s="3">
        <f t="shared" si="370"/>
        <v>78.98</v>
      </c>
      <c r="I3972" s="3">
        <f t="shared" si="371"/>
        <v>57.92</v>
      </c>
      <c r="J3972" s="3">
        <f t="shared" si="372"/>
        <v>62.96</v>
      </c>
      <c r="K3972" s="191">
        <v>12.2</v>
      </c>
      <c r="L3972" s="3">
        <v>13</v>
      </c>
      <c r="M3972" s="191">
        <v>26.1</v>
      </c>
      <c r="N3972" s="191">
        <v>14.4</v>
      </c>
      <c r="O3972" s="191">
        <v>17.2</v>
      </c>
    </row>
    <row r="3973" spans="2:15" ht="17.25" x14ac:dyDescent="0.35">
      <c r="B3973" s="172">
        <f t="shared" si="368"/>
        <v>3965</v>
      </c>
      <c r="C3973" s="173">
        <v>6</v>
      </c>
      <c r="D3973" s="173">
        <v>15</v>
      </c>
      <c r="E3973" s="174">
        <v>5</v>
      </c>
      <c r="F3973" s="3">
        <f t="shared" si="367"/>
        <v>56.84</v>
      </c>
      <c r="G3973" s="3">
        <f t="shared" si="369"/>
        <v>55.400000000000006</v>
      </c>
      <c r="H3973" s="3">
        <f t="shared" si="370"/>
        <v>75.02</v>
      </c>
      <c r="I3973" s="3">
        <f t="shared" si="371"/>
        <v>57.019999999999996</v>
      </c>
      <c r="J3973" s="3">
        <f t="shared" si="372"/>
        <v>64.039999999999992</v>
      </c>
      <c r="K3973" s="191">
        <v>13.8</v>
      </c>
      <c r="L3973" s="3">
        <v>13</v>
      </c>
      <c r="M3973" s="191">
        <v>23.9</v>
      </c>
      <c r="N3973" s="191">
        <v>13.9</v>
      </c>
      <c r="O3973" s="191">
        <v>17.8</v>
      </c>
    </row>
    <row r="3974" spans="2:15" ht="17.25" x14ac:dyDescent="0.35">
      <c r="B3974" s="172">
        <f t="shared" si="368"/>
        <v>3966</v>
      </c>
      <c r="C3974" s="173">
        <v>6</v>
      </c>
      <c r="D3974" s="173">
        <v>15</v>
      </c>
      <c r="E3974" s="174">
        <v>6</v>
      </c>
      <c r="F3974" s="3">
        <f t="shared" si="367"/>
        <v>60.980000000000004</v>
      </c>
      <c r="G3974" s="3">
        <f t="shared" si="369"/>
        <v>57.2</v>
      </c>
      <c r="H3974" s="3">
        <f t="shared" si="370"/>
        <v>77</v>
      </c>
      <c r="I3974" s="3">
        <f t="shared" si="371"/>
        <v>64.039999999999992</v>
      </c>
      <c r="J3974" s="3">
        <f t="shared" si="372"/>
        <v>66.02</v>
      </c>
      <c r="K3974" s="191">
        <v>16.100000000000001</v>
      </c>
      <c r="L3974" s="3">
        <v>14</v>
      </c>
      <c r="M3974" s="191">
        <v>25</v>
      </c>
      <c r="N3974" s="191">
        <v>17.8</v>
      </c>
      <c r="O3974" s="191">
        <v>18.899999999999999</v>
      </c>
    </row>
    <row r="3975" spans="2:15" ht="17.25" x14ac:dyDescent="0.35">
      <c r="B3975" s="172">
        <f t="shared" si="368"/>
        <v>3967</v>
      </c>
      <c r="C3975" s="173">
        <v>6</v>
      </c>
      <c r="D3975" s="173">
        <v>15</v>
      </c>
      <c r="E3975" s="174">
        <v>7</v>
      </c>
      <c r="F3975" s="3">
        <f t="shared" si="367"/>
        <v>60.980000000000004</v>
      </c>
      <c r="G3975" s="3">
        <f t="shared" si="369"/>
        <v>60.8</v>
      </c>
      <c r="H3975" s="3">
        <f t="shared" si="370"/>
        <v>82.94</v>
      </c>
      <c r="I3975" s="3">
        <f t="shared" si="371"/>
        <v>71.960000000000008</v>
      </c>
      <c r="J3975" s="3">
        <f t="shared" si="372"/>
        <v>75.02</v>
      </c>
      <c r="K3975" s="191">
        <v>16.100000000000001</v>
      </c>
      <c r="L3975" s="3">
        <v>16</v>
      </c>
      <c r="M3975" s="191">
        <v>28.3</v>
      </c>
      <c r="N3975" s="191">
        <v>22.2</v>
      </c>
      <c r="O3975" s="191">
        <v>23.9</v>
      </c>
    </row>
    <row r="3976" spans="2:15" ht="17.25" x14ac:dyDescent="0.35">
      <c r="B3976" s="172">
        <f t="shared" si="368"/>
        <v>3968</v>
      </c>
      <c r="C3976" s="173">
        <v>6</v>
      </c>
      <c r="D3976" s="173">
        <v>15</v>
      </c>
      <c r="E3976" s="174">
        <v>8</v>
      </c>
      <c r="F3976" s="3">
        <f t="shared" si="367"/>
        <v>62.96</v>
      </c>
      <c r="G3976" s="3">
        <f t="shared" si="369"/>
        <v>68</v>
      </c>
      <c r="H3976" s="3">
        <f t="shared" si="370"/>
        <v>89.960000000000008</v>
      </c>
      <c r="I3976" s="3">
        <f t="shared" si="371"/>
        <v>75.02</v>
      </c>
      <c r="J3976" s="3">
        <f t="shared" si="372"/>
        <v>78.98</v>
      </c>
      <c r="K3976" s="191">
        <v>17.2</v>
      </c>
      <c r="L3976" s="3">
        <v>20</v>
      </c>
      <c r="M3976" s="191">
        <v>32.200000000000003</v>
      </c>
      <c r="N3976" s="191">
        <v>23.9</v>
      </c>
      <c r="O3976" s="191">
        <v>26.1</v>
      </c>
    </row>
    <row r="3977" spans="2:15" ht="17.25" x14ac:dyDescent="0.35">
      <c r="B3977" s="172">
        <f t="shared" si="368"/>
        <v>3969</v>
      </c>
      <c r="C3977" s="173">
        <v>6</v>
      </c>
      <c r="D3977" s="173">
        <v>15</v>
      </c>
      <c r="E3977" s="174">
        <v>9</v>
      </c>
      <c r="F3977" s="3">
        <f t="shared" si="367"/>
        <v>64.94</v>
      </c>
      <c r="G3977" s="3">
        <f t="shared" si="369"/>
        <v>78.800000000000011</v>
      </c>
      <c r="H3977" s="3">
        <f t="shared" si="370"/>
        <v>93.02</v>
      </c>
      <c r="I3977" s="3">
        <f t="shared" si="371"/>
        <v>75.02</v>
      </c>
      <c r="J3977" s="3">
        <f t="shared" si="372"/>
        <v>80.960000000000008</v>
      </c>
      <c r="K3977" s="191">
        <v>18.3</v>
      </c>
      <c r="L3977" s="3">
        <v>26</v>
      </c>
      <c r="M3977" s="191">
        <v>33.9</v>
      </c>
      <c r="N3977" s="191">
        <v>23.9</v>
      </c>
      <c r="O3977" s="191">
        <v>27.2</v>
      </c>
    </row>
    <row r="3978" spans="2:15" ht="17.25" x14ac:dyDescent="0.35">
      <c r="B3978" s="172">
        <f t="shared" si="368"/>
        <v>3970</v>
      </c>
      <c r="C3978" s="173">
        <v>6</v>
      </c>
      <c r="D3978" s="173">
        <v>15</v>
      </c>
      <c r="E3978" s="174">
        <v>10</v>
      </c>
      <c r="F3978" s="3">
        <f t="shared" ref="F3978:F4041" si="373">(9/5)*K3978+32</f>
        <v>68.900000000000006</v>
      </c>
      <c r="G3978" s="3">
        <f t="shared" si="369"/>
        <v>80.960000000000008</v>
      </c>
      <c r="H3978" s="3">
        <f t="shared" si="370"/>
        <v>95</v>
      </c>
      <c r="I3978" s="3">
        <f t="shared" si="371"/>
        <v>80.960000000000008</v>
      </c>
      <c r="J3978" s="3">
        <f t="shared" si="372"/>
        <v>84.92</v>
      </c>
      <c r="K3978" s="191">
        <v>20.5</v>
      </c>
      <c r="L3978" s="3">
        <v>27.2</v>
      </c>
      <c r="M3978" s="191">
        <v>35</v>
      </c>
      <c r="N3978" s="191">
        <v>27.2</v>
      </c>
      <c r="O3978" s="191">
        <v>29.4</v>
      </c>
    </row>
    <row r="3979" spans="2:15" ht="17.25" x14ac:dyDescent="0.35">
      <c r="B3979" s="172">
        <f t="shared" ref="B3979:B4042" si="374">B3978+1</f>
        <v>3971</v>
      </c>
      <c r="C3979" s="173">
        <v>6</v>
      </c>
      <c r="D3979" s="173">
        <v>15</v>
      </c>
      <c r="E3979" s="174">
        <v>11</v>
      </c>
      <c r="F3979" s="3">
        <f t="shared" si="373"/>
        <v>70.88</v>
      </c>
      <c r="G3979" s="3">
        <f t="shared" si="369"/>
        <v>82.4</v>
      </c>
      <c r="H3979" s="3">
        <f t="shared" si="370"/>
        <v>100.03999999999999</v>
      </c>
      <c r="I3979" s="3">
        <f t="shared" si="371"/>
        <v>84.02</v>
      </c>
      <c r="J3979" s="3">
        <f t="shared" si="372"/>
        <v>87.080000000000013</v>
      </c>
      <c r="K3979" s="191">
        <v>21.6</v>
      </c>
      <c r="L3979" s="3">
        <v>28</v>
      </c>
      <c r="M3979" s="191">
        <v>37.799999999999997</v>
      </c>
      <c r="N3979" s="191">
        <v>28.9</v>
      </c>
      <c r="O3979" s="191">
        <v>30.6</v>
      </c>
    </row>
    <row r="3980" spans="2:15" ht="17.25" x14ac:dyDescent="0.35">
      <c r="B3980" s="172">
        <f t="shared" si="374"/>
        <v>3972</v>
      </c>
      <c r="C3980" s="173">
        <v>6</v>
      </c>
      <c r="D3980" s="173">
        <v>15</v>
      </c>
      <c r="E3980" s="174">
        <v>12</v>
      </c>
      <c r="F3980" s="3">
        <f t="shared" si="373"/>
        <v>77.900000000000006</v>
      </c>
      <c r="G3980" s="3">
        <f t="shared" si="369"/>
        <v>83.66</v>
      </c>
      <c r="H3980" s="3">
        <f t="shared" si="370"/>
        <v>100.03999999999999</v>
      </c>
      <c r="I3980" s="3">
        <f t="shared" si="371"/>
        <v>80.06</v>
      </c>
      <c r="J3980" s="3">
        <f t="shared" si="372"/>
        <v>89.960000000000008</v>
      </c>
      <c r="K3980" s="191">
        <v>25.5</v>
      </c>
      <c r="L3980" s="3">
        <v>28.7</v>
      </c>
      <c r="M3980" s="191">
        <v>37.799999999999997</v>
      </c>
      <c r="N3980" s="191">
        <v>26.7</v>
      </c>
      <c r="O3980" s="191">
        <v>32.200000000000003</v>
      </c>
    </row>
    <row r="3981" spans="2:15" ht="17.25" x14ac:dyDescent="0.35">
      <c r="B3981" s="172">
        <f t="shared" si="374"/>
        <v>3973</v>
      </c>
      <c r="C3981" s="173">
        <v>6</v>
      </c>
      <c r="D3981" s="173">
        <v>15</v>
      </c>
      <c r="E3981" s="174">
        <v>13</v>
      </c>
      <c r="F3981" s="3">
        <f t="shared" si="373"/>
        <v>82.94</v>
      </c>
      <c r="G3981" s="3">
        <f t="shared" si="369"/>
        <v>84.2</v>
      </c>
      <c r="H3981" s="3">
        <f t="shared" si="370"/>
        <v>100.03999999999999</v>
      </c>
      <c r="I3981" s="3">
        <f t="shared" si="371"/>
        <v>80.960000000000008</v>
      </c>
      <c r="J3981" s="3">
        <f t="shared" si="372"/>
        <v>87.98</v>
      </c>
      <c r="K3981" s="191">
        <v>28.3</v>
      </c>
      <c r="L3981" s="3">
        <v>29</v>
      </c>
      <c r="M3981" s="191">
        <v>37.799999999999997</v>
      </c>
      <c r="N3981" s="191">
        <v>27.2</v>
      </c>
      <c r="O3981" s="191">
        <v>31.1</v>
      </c>
    </row>
    <row r="3982" spans="2:15" ht="17.25" x14ac:dyDescent="0.35">
      <c r="B3982" s="172">
        <f t="shared" si="374"/>
        <v>3974</v>
      </c>
      <c r="C3982" s="173">
        <v>6</v>
      </c>
      <c r="D3982" s="173">
        <v>15</v>
      </c>
      <c r="E3982" s="174">
        <v>14</v>
      </c>
      <c r="F3982" s="3">
        <f t="shared" si="373"/>
        <v>87.98</v>
      </c>
      <c r="G3982" s="3">
        <f t="shared" si="369"/>
        <v>78.800000000000011</v>
      </c>
      <c r="H3982" s="3">
        <f t="shared" si="370"/>
        <v>102.02</v>
      </c>
      <c r="I3982" s="3">
        <f t="shared" si="371"/>
        <v>80.960000000000008</v>
      </c>
      <c r="J3982" s="3">
        <f t="shared" si="372"/>
        <v>89.960000000000008</v>
      </c>
      <c r="K3982" s="191">
        <v>31.1</v>
      </c>
      <c r="L3982" s="3">
        <v>26</v>
      </c>
      <c r="M3982" s="191">
        <v>38.9</v>
      </c>
      <c r="N3982" s="191">
        <v>27.2</v>
      </c>
      <c r="O3982" s="191">
        <v>32.200000000000003</v>
      </c>
    </row>
    <row r="3983" spans="2:15" ht="17.25" x14ac:dyDescent="0.35">
      <c r="B3983" s="172">
        <f t="shared" si="374"/>
        <v>3975</v>
      </c>
      <c r="C3983" s="173">
        <v>6</v>
      </c>
      <c r="D3983" s="173">
        <v>15</v>
      </c>
      <c r="E3983" s="174">
        <v>15</v>
      </c>
      <c r="F3983" s="3">
        <f t="shared" si="373"/>
        <v>89.960000000000008</v>
      </c>
      <c r="G3983" s="3">
        <f t="shared" si="369"/>
        <v>73.400000000000006</v>
      </c>
      <c r="H3983" s="3">
        <f t="shared" si="370"/>
        <v>102.02</v>
      </c>
      <c r="I3983" s="3">
        <f t="shared" si="371"/>
        <v>80.06</v>
      </c>
      <c r="J3983" s="3">
        <f t="shared" si="372"/>
        <v>84.02</v>
      </c>
      <c r="K3983" s="191">
        <v>32.200000000000003</v>
      </c>
      <c r="L3983" s="3">
        <v>23</v>
      </c>
      <c r="M3983" s="191">
        <v>38.9</v>
      </c>
      <c r="N3983" s="191">
        <v>26.7</v>
      </c>
      <c r="O3983" s="191">
        <v>28.9</v>
      </c>
    </row>
    <row r="3984" spans="2:15" ht="17.25" x14ac:dyDescent="0.35">
      <c r="B3984" s="172">
        <f t="shared" si="374"/>
        <v>3976</v>
      </c>
      <c r="C3984" s="173">
        <v>6</v>
      </c>
      <c r="D3984" s="173">
        <v>15</v>
      </c>
      <c r="E3984" s="174">
        <v>16</v>
      </c>
      <c r="F3984" s="3">
        <f t="shared" si="373"/>
        <v>90.860000000000014</v>
      </c>
      <c r="G3984" s="3">
        <f t="shared" si="369"/>
        <v>75.2</v>
      </c>
      <c r="H3984" s="3">
        <f t="shared" si="370"/>
        <v>102.02</v>
      </c>
      <c r="I3984" s="3">
        <f t="shared" si="371"/>
        <v>78.98</v>
      </c>
      <c r="J3984" s="3">
        <f t="shared" si="372"/>
        <v>87.080000000000013</v>
      </c>
      <c r="K3984" s="191">
        <v>32.700000000000003</v>
      </c>
      <c r="L3984" s="3">
        <v>24</v>
      </c>
      <c r="M3984" s="191">
        <v>38.9</v>
      </c>
      <c r="N3984" s="191">
        <v>26.1</v>
      </c>
      <c r="O3984" s="191">
        <v>30.6</v>
      </c>
    </row>
    <row r="3985" spans="2:15" ht="17.25" x14ac:dyDescent="0.35">
      <c r="B3985" s="172">
        <f t="shared" si="374"/>
        <v>3977</v>
      </c>
      <c r="C3985" s="173">
        <v>6</v>
      </c>
      <c r="D3985" s="173">
        <v>15</v>
      </c>
      <c r="E3985" s="174">
        <v>17</v>
      </c>
      <c r="F3985" s="3">
        <f t="shared" si="373"/>
        <v>89.960000000000008</v>
      </c>
      <c r="G3985" s="3">
        <f t="shared" si="369"/>
        <v>73.400000000000006</v>
      </c>
      <c r="H3985" s="3">
        <f t="shared" si="370"/>
        <v>100.03999999999999</v>
      </c>
      <c r="I3985" s="3">
        <f t="shared" si="371"/>
        <v>75.92</v>
      </c>
      <c r="J3985" s="3">
        <f t="shared" si="372"/>
        <v>87.98</v>
      </c>
      <c r="K3985" s="191">
        <v>32.200000000000003</v>
      </c>
      <c r="L3985" s="3">
        <v>23</v>
      </c>
      <c r="M3985" s="191">
        <v>37.799999999999997</v>
      </c>
      <c r="N3985" s="191">
        <v>24.4</v>
      </c>
      <c r="O3985" s="191">
        <v>31.1</v>
      </c>
    </row>
    <row r="3986" spans="2:15" ht="17.25" x14ac:dyDescent="0.35">
      <c r="B3986" s="172">
        <f t="shared" si="374"/>
        <v>3978</v>
      </c>
      <c r="C3986" s="173">
        <v>6</v>
      </c>
      <c r="D3986" s="173">
        <v>15</v>
      </c>
      <c r="E3986" s="174">
        <v>18</v>
      </c>
      <c r="F3986" s="3">
        <f t="shared" si="373"/>
        <v>83.84</v>
      </c>
      <c r="G3986" s="3">
        <f t="shared" si="369"/>
        <v>68</v>
      </c>
      <c r="H3986" s="3">
        <f t="shared" si="370"/>
        <v>98.960000000000008</v>
      </c>
      <c r="I3986" s="3">
        <f t="shared" si="371"/>
        <v>73.039999999999992</v>
      </c>
      <c r="J3986" s="3">
        <f t="shared" si="372"/>
        <v>86</v>
      </c>
      <c r="K3986" s="191">
        <v>28.8</v>
      </c>
      <c r="L3986" s="3">
        <v>20</v>
      </c>
      <c r="M3986" s="191">
        <v>37.200000000000003</v>
      </c>
      <c r="N3986" s="191">
        <v>22.8</v>
      </c>
      <c r="O3986" s="191">
        <v>30</v>
      </c>
    </row>
    <row r="3987" spans="2:15" ht="17.25" x14ac:dyDescent="0.35">
      <c r="B3987" s="172">
        <f t="shared" si="374"/>
        <v>3979</v>
      </c>
      <c r="C3987" s="173">
        <v>6</v>
      </c>
      <c r="D3987" s="173">
        <v>15</v>
      </c>
      <c r="E3987" s="174">
        <v>19</v>
      </c>
      <c r="F3987" s="3">
        <f t="shared" si="373"/>
        <v>79.88</v>
      </c>
      <c r="G3987" s="3">
        <f t="shared" si="369"/>
        <v>66.2</v>
      </c>
      <c r="H3987" s="3">
        <f t="shared" si="370"/>
        <v>95</v>
      </c>
      <c r="I3987" s="3">
        <f t="shared" si="371"/>
        <v>69.98</v>
      </c>
      <c r="J3987" s="3">
        <f t="shared" si="372"/>
        <v>80.960000000000008</v>
      </c>
      <c r="K3987" s="191">
        <v>26.6</v>
      </c>
      <c r="L3987" s="3">
        <v>19</v>
      </c>
      <c r="M3987" s="191">
        <v>35</v>
      </c>
      <c r="N3987" s="191">
        <v>21.1</v>
      </c>
      <c r="O3987" s="191">
        <v>27.2</v>
      </c>
    </row>
    <row r="3988" spans="2:15" ht="17.25" x14ac:dyDescent="0.35">
      <c r="B3988" s="172">
        <f t="shared" si="374"/>
        <v>3980</v>
      </c>
      <c r="C3988" s="173">
        <v>6</v>
      </c>
      <c r="D3988" s="173">
        <v>15</v>
      </c>
      <c r="E3988" s="174">
        <v>20</v>
      </c>
      <c r="F3988" s="3">
        <f t="shared" si="373"/>
        <v>74.84</v>
      </c>
      <c r="G3988" s="3">
        <f t="shared" si="369"/>
        <v>62.6</v>
      </c>
      <c r="H3988" s="3">
        <f t="shared" si="370"/>
        <v>89.06</v>
      </c>
      <c r="I3988" s="3">
        <f t="shared" si="371"/>
        <v>66.02</v>
      </c>
      <c r="J3988" s="3">
        <f t="shared" si="372"/>
        <v>77</v>
      </c>
      <c r="K3988" s="191">
        <v>23.8</v>
      </c>
      <c r="L3988" s="3">
        <v>17</v>
      </c>
      <c r="M3988" s="191">
        <v>31.7</v>
      </c>
      <c r="N3988" s="191">
        <v>18.899999999999999</v>
      </c>
      <c r="O3988" s="191">
        <v>25</v>
      </c>
    </row>
    <row r="3989" spans="2:15" ht="17.25" x14ac:dyDescent="0.35">
      <c r="B3989" s="172">
        <f t="shared" si="374"/>
        <v>3981</v>
      </c>
      <c r="C3989" s="173">
        <v>6</v>
      </c>
      <c r="D3989" s="173">
        <v>15</v>
      </c>
      <c r="E3989" s="174">
        <v>21</v>
      </c>
      <c r="F3989" s="3">
        <f t="shared" si="373"/>
        <v>72.86</v>
      </c>
      <c r="G3989" s="3">
        <f t="shared" si="369"/>
        <v>62.6</v>
      </c>
      <c r="H3989" s="3">
        <f t="shared" si="370"/>
        <v>86</v>
      </c>
      <c r="I3989" s="3">
        <f t="shared" si="371"/>
        <v>66.02</v>
      </c>
      <c r="J3989" s="3">
        <f t="shared" si="372"/>
        <v>73.039999999999992</v>
      </c>
      <c r="K3989" s="191">
        <v>22.7</v>
      </c>
      <c r="L3989" s="3">
        <v>17</v>
      </c>
      <c r="M3989" s="191">
        <v>30</v>
      </c>
      <c r="N3989" s="191">
        <v>18.899999999999999</v>
      </c>
      <c r="O3989" s="191">
        <v>22.8</v>
      </c>
    </row>
    <row r="3990" spans="2:15" ht="17.25" x14ac:dyDescent="0.35">
      <c r="B3990" s="172">
        <f t="shared" si="374"/>
        <v>3982</v>
      </c>
      <c r="C3990" s="173">
        <v>6</v>
      </c>
      <c r="D3990" s="173">
        <v>15</v>
      </c>
      <c r="E3990" s="174">
        <v>22</v>
      </c>
      <c r="F3990" s="3">
        <f t="shared" si="373"/>
        <v>72.86</v>
      </c>
      <c r="G3990" s="3">
        <f t="shared" si="369"/>
        <v>59</v>
      </c>
      <c r="H3990" s="3">
        <f t="shared" si="370"/>
        <v>84.92</v>
      </c>
      <c r="I3990" s="3">
        <f t="shared" si="371"/>
        <v>64.94</v>
      </c>
      <c r="J3990" s="3">
        <f t="shared" si="372"/>
        <v>73.039999999999992</v>
      </c>
      <c r="K3990" s="191">
        <v>22.7</v>
      </c>
      <c r="L3990" s="3">
        <v>15</v>
      </c>
      <c r="M3990" s="191">
        <v>29.4</v>
      </c>
      <c r="N3990" s="191">
        <v>18.3</v>
      </c>
      <c r="O3990" s="191">
        <v>22.8</v>
      </c>
    </row>
    <row r="3991" spans="2:15" ht="17.25" x14ac:dyDescent="0.35">
      <c r="B3991" s="172">
        <f t="shared" si="374"/>
        <v>3983</v>
      </c>
      <c r="C3991" s="173">
        <v>6</v>
      </c>
      <c r="D3991" s="173">
        <v>15</v>
      </c>
      <c r="E3991" s="174">
        <v>23</v>
      </c>
      <c r="F3991" s="3">
        <f t="shared" si="373"/>
        <v>65.84</v>
      </c>
      <c r="G3991" s="3">
        <f t="shared" si="369"/>
        <v>57.2</v>
      </c>
      <c r="H3991" s="3">
        <f t="shared" si="370"/>
        <v>80.06</v>
      </c>
      <c r="I3991" s="3">
        <f t="shared" si="371"/>
        <v>62.96</v>
      </c>
      <c r="J3991" s="3">
        <f t="shared" si="372"/>
        <v>75.92</v>
      </c>
      <c r="K3991" s="191">
        <v>18.8</v>
      </c>
      <c r="L3991" s="3">
        <v>14</v>
      </c>
      <c r="M3991" s="191">
        <v>26.7</v>
      </c>
      <c r="N3991" s="191">
        <v>17.2</v>
      </c>
      <c r="O3991" s="191">
        <v>24.4</v>
      </c>
    </row>
    <row r="3992" spans="2:15" ht="17.25" x14ac:dyDescent="0.35">
      <c r="B3992" s="172">
        <f t="shared" si="374"/>
        <v>3984</v>
      </c>
      <c r="C3992" s="173">
        <v>6</v>
      </c>
      <c r="D3992" s="173">
        <v>15</v>
      </c>
      <c r="E3992" s="174">
        <v>24</v>
      </c>
      <c r="F3992" s="3">
        <f t="shared" si="373"/>
        <v>64.94</v>
      </c>
      <c r="G3992" s="3">
        <f t="shared" si="369"/>
        <v>57.2</v>
      </c>
      <c r="H3992" s="3">
        <f t="shared" si="370"/>
        <v>78.080000000000013</v>
      </c>
      <c r="I3992" s="3">
        <f t="shared" si="371"/>
        <v>60.08</v>
      </c>
      <c r="J3992" s="3">
        <f t="shared" si="372"/>
        <v>73.039999999999992</v>
      </c>
      <c r="K3992" s="191">
        <v>18.3</v>
      </c>
      <c r="L3992" s="3">
        <v>14</v>
      </c>
      <c r="M3992" s="191">
        <v>25.6</v>
      </c>
      <c r="N3992" s="191">
        <v>15.6</v>
      </c>
      <c r="O3992" s="191">
        <v>22.8</v>
      </c>
    </row>
    <row r="3993" spans="2:15" ht="17.25" x14ac:dyDescent="0.35">
      <c r="B3993" s="172">
        <f t="shared" si="374"/>
        <v>3985</v>
      </c>
      <c r="C3993" s="173">
        <v>6</v>
      </c>
      <c r="D3993" s="173">
        <v>16</v>
      </c>
      <c r="E3993" s="174">
        <v>1</v>
      </c>
      <c r="F3993" s="3">
        <f t="shared" si="373"/>
        <v>62.96</v>
      </c>
      <c r="G3993" s="3">
        <f t="shared" ref="G3993:G4056" si="375">(9/5)*L3993+32</f>
        <v>57.2</v>
      </c>
      <c r="H3993" s="3">
        <f t="shared" ref="H3993:H4056" si="376">(9/5)*M3993+32</f>
        <v>75.02</v>
      </c>
      <c r="I3993" s="3">
        <f t="shared" ref="I3993:I4056" si="377">(9/5)*N3993+32</f>
        <v>57.92</v>
      </c>
      <c r="J3993" s="3">
        <f t="shared" ref="J3993:J4056" si="378">(9/5)*O3993+32</f>
        <v>68</v>
      </c>
      <c r="K3993" s="191">
        <v>17.2</v>
      </c>
      <c r="L3993" s="3">
        <v>14</v>
      </c>
      <c r="M3993" s="191">
        <v>23.9</v>
      </c>
      <c r="N3993" s="191">
        <v>14.4</v>
      </c>
      <c r="O3993" s="191">
        <v>20</v>
      </c>
    </row>
    <row r="3994" spans="2:15" ht="17.25" x14ac:dyDescent="0.35">
      <c r="B3994" s="172">
        <f t="shared" si="374"/>
        <v>3986</v>
      </c>
      <c r="C3994" s="173">
        <v>6</v>
      </c>
      <c r="D3994" s="173">
        <v>16</v>
      </c>
      <c r="E3994" s="174">
        <v>2</v>
      </c>
      <c r="F3994" s="3">
        <f t="shared" si="373"/>
        <v>60.980000000000004</v>
      </c>
      <c r="G3994" s="3">
        <f t="shared" si="375"/>
        <v>56.120000000000005</v>
      </c>
      <c r="H3994" s="3">
        <f t="shared" si="376"/>
        <v>73.94</v>
      </c>
      <c r="I3994" s="3">
        <f t="shared" si="377"/>
        <v>57.92</v>
      </c>
      <c r="J3994" s="3">
        <f t="shared" si="378"/>
        <v>66.92</v>
      </c>
      <c r="K3994" s="191">
        <v>16.100000000000001</v>
      </c>
      <c r="L3994" s="3">
        <v>13.4</v>
      </c>
      <c r="M3994" s="191">
        <v>23.3</v>
      </c>
      <c r="N3994" s="191">
        <v>14.4</v>
      </c>
      <c r="O3994" s="191">
        <v>19.399999999999999</v>
      </c>
    </row>
    <row r="3995" spans="2:15" ht="17.25" x14ac:dyDescent="0.35">
      <c r="B3995" s="172">
        <f t="shared" si="374"/>
        <v>3987</v>
      </c>
      <c r="C3995" s="173">
        <v>6</v>
      </c>
      <c r="D3995" s="173">
        <v>16</v>
      </c>
      <c r="E3995" s="174">
        <v>3</v>
      </c>
      <c r="F3995" s="3">
        <f t="shared" si="373"/>
        <v>60.980000000000004</v>
      </c>
      <c r="G3995" s="3">
        <f t="shared" si="375"/>
        <v>55.400000000000006</v>
      </c>
      <c r="H3995" s="3">
        <f t="shared" si="376"/>
        <v>71.960000000000008</v>
      </c>
      <c r="I3995" s="3">
        <f t="shared" si="377"/>
        <v>55.040000000000006</v>
      </c>
      <c r="J3995" s="3">
        <f t="shared" si="378"/>
        <v>66.02</v>
      </c>
      <c r="K3995" s="191">
        <v>16.100000000000001</v>
      </c>
      <c r="L3995" s="3">
        <v>13</v>
      </c>
      <c r="M3995" s="191">
        <v>22.2</v>
      </c>
      <c r="N3995" s="191">
        <v>12.8</v>
      </c>
      <c r="O3995" s="191">
        <v>18.899999999999999</v>
      </c>
    </row>
    <row r="3996" spans="2:15" ht="17.25" x14ac:dyDescent="0.35">
      <c r="B3996" s="172">
        <f t="shared" si="374"/>
        <v>3988</v>
      </c>
      <c r="C3996" s="173">
        <v>6</v>
      </c>
      <c r="D3996" s="173">
        <v>16</v>
      </c>
      <c r="E3996" s="174">
        <v>4</v>
      </c>
      <c r="F3996" s="3">
        <f t="shared" si="373"/>
        <v>59.900000000000006</v>
      </c>
      <c r="G3996" s="3">
        <f t="shared" si="375"/>
        <v>53.6</v>
      </c>
      <c r="H3996" s="3">
        <f t="shared" si="376"/>
        <v>69.98</v>
      </c>
      <c r="I3996" s="3">
        <f t="shared" si="377"/>
        <v>55.94</v>
      </c>
      <c r="J3996" s="3">
        <f t="shared" si="378"/>
        <v>66.02</v>
      </c>
      <c r="K3996" s="191">
        <v>15.5</v>
      </c>
      <c r="L3996" s="3">
        <v>12</v>
      </c>
      <c r="M3996" s="191">
        <v>21.1</v>
      </c>
      <c r="N3996" s="191">
        <v>13.3</v>
      </c>
      <c r="O3996" s="191">
        <v>18.899999999999999</v>
      </c>
    </row>
    <row r="3997" spans="2:15" ht="17.25" x14ac:dyDescent="0.35">
      <c r="B3997" s="172">
        <f t="shared" si="374"/>
        <v>3989</v>
      </c>
      <c r="C3997" s="173">
        <v>6</v>
      </c>
      <c r="D3997" s="173">
        <v>16</v>
      </c>
      <c r="E3997" s="174">
        <v>5</v>
      </c>
      <c r="F3997" s="3">
        <f t="shared" si="373"/>
        <v>59</v>
      </c>
      <c r="G3997" s="3">
        <f t="shared" si="375"/>
        <v>53.6</v>
      </c>
      <c r="H3997" s="3">
        <f t="shared" si="376"/>
        <v>69.98</v>
      </c>
      <c r="I3997" s="3">
        <f t="shared" si="377"/>
        <v>51.980000000000004</v>
      </c>
      <c r="J3997" s="3">
        <f t="shared" si="378"/>
        <v>64.94</v>
      </c>
      <c r="K3997" s="191">
        <v>15</v>
      </c>
      <c r="L3997" s="3">
        <v>12</v>
      </c>
      <c r="M3997" s="191">
        <v>21.1</v>
      </c>
      <c r="N3997" s="191">
        <v>11.1</v>
      </c>
      <c r="O3997" s="191">
        <v>18.3</v>
      </c>
    </row>
    <row r="3998" spans="2:15" ht="17.25" x14ac:dyDescent="0.35">
      <c r="B3998" s="172">
        <f t="shared" si="374"/>
        <v>3990</v>
      </c>
      <c r="C3998" s="173">
        <v>6</v>
      </c>
      <c r="D3998" s="173">
        <v>16</v>
      </c>
      <c r="E3998" s="174">
        <v>6</v>
      </c>
      <c r="F3998" s="3">
        <f t="shared" si="373"/>
        <v>59</v>
      </c>
      <c r="G3998" s="3">
        <f t="shared" si="375"/>
        <v>55.400000000000006</v>
      </c>
      <c r="H3998" s="3">
        <f t="shared" si="376"/>
        <v>75.92</v>
      </c>
      <c r="I3998" s="3">
        <f t="shared" si="377"/>
        <v>55.040000000000006</v>
      </c>
      <c r="J3998" s="3">
        <f t="shared" si="378"/>
        <v>68</v>
      </c>
      <c r="K3998" s="191">
        <v>15</v>
      </c>
      <c r="L3998" s="3">
        <v>13</v>
      </c>
      <c r="M3998" s="191">
        <v>24.4</v>
      </c>
      <c r="N3998" s="191">
        <v>12.8</v>
      </c>
      <c r="O3998" s="191">
        <v>20</v>
      </c>
    </row>
    <row r="3999" spans="2:15" ht="17.25" x14ac:dyDescent="0.35">
      <c r="B3999" s="172">
        <f t="shared" si="374"/>
        <v>3991</v>
      </c>
      <c r="C3999" s="173">
        <v>6</v>
      </c>
      <c r="D3999" s="173">
        <v>16</v>
      </c>
      <c r="E3999" s="174">
        <v>7</v>
      </c>
      <c r="F3999" s="3">
        <f t="shared" si="373"/>
        <v>59.900000000000006</v>
      </c>
      <c r="G3999" s="3">
        <f t="shared" si="375"/>
        <v>60.8</v>
      </c>
      <c r="H3999" s="3">
        <f t="shared" si="376"/>
        <v>82.94</v>
      </c>
      <c r="I3999" s="3">
        <f t="shared" si="377"/>
        <v>60.980000000000004</v>
      </c>
      <c r="J3999" s="3">
        <f t="shared" si="378"/>
        <v>73.94</v>
      </c>
      <c r="K3999" s="191">
        <v>15.5</v>
      </c>
      <c r="L3999" s="3">
        <v>16</v>
      </c>
      <c r="M3999" s="191">
        <v>28.3</v>
      </c>
      <c r="N3999" s="191">
        <v>16.100000000000001</v>
      </c>
      <c r="O3999" s="191">
        <v>23.3</v>
      </c>
    </row>
    <row r="4000" spans="2:15" ht="17.25" x14ac:dyDescent="0.35">
      <c r="B4000" s="172">
        <f t="shared" si="374"/>
        <v>3992</v>
      </c>
      <c r="C4000" s="173">
        <v>6</v>
      </c>
      <c r="D4000" s="173">
        <v>16</v>
      </c>
      <c r="E4000" s="174">
        <v>8</v>
      </c>
      <c r="F4000" s="3">
        <f t="shared" si="373"/>
        <v>59.900000000000006</v>
      </c>
      <c r="G4000" s="3">
        <f t="shared" si="375"/>
        <v>62.6</v>
      </c>
      <c r="H4000" s="3">
        <f t="shared" si="376"/>
        <v>87.080000000000013</v>
      </c>
      <c r="I4000" s="3">
        <f t="shared" si="377"/>
        <v>64.94</v>
      </c>
      <c r="J4000" s="3">
        <f t="shared" si="378"/>
        <v>78.98</v>
      </c>
      <c r="K4000" s="191">
        <v>15.5</v>
      </c>
      <c r="L4000" s="3">
        <v>17</v>
      </c>
      <c r="M4000" s="191">
        <v>30.6</v>
      </c>
      <c r="N4000" s="191">
        <v>18.3</v>
      </c>
      <c r="O4000" s="191">
        <v>26.1</v>
      </c>
    </row>
    <row r="4001" spans="2:15" ht="17.25" x14ac:dyDescent="0.35">
      <c r="B4001" s="172">
        <f t="shared" si="374"/>
        <v>3993</v>
      </c>
      <c r="C4001" s="173">
        <v>6</v>
      </c>
      <c r="D4001" s="173">
        <v>16</v>
      </c>
      <c r="E4001" s="174">
        <v>9</v>
      </c>
      <c r="F4001" s="3">
        <f t="shared" si="373"/>
        <v>62.96</v>
      </c>
      <c r="G4001" s="3">
        <f t="shared" si="375"/>
        <v>66.2</v>
      </c>
      <c r="H4001" s="3">
        <f t="shared" si="376"/>
        <v>91.039999999999992</v>
      </c>
      <c r="I4001" s="3">
        <f t="shared" si="377"/>
        <v>68</v>
      </c>
      <c r="J4001" s="3">
        <f t="shared" si="378"/>
        <v>80.960000000000008</v>
      </c>
      <c r="K4001" s="191">
        <v>17.2</v>
      </c>
      <c r="L4001" s="3">
        <v>19</v>
      </c>
      <c r="M4001" s="191">
        <v>32.799999999999997</v>
      </c>
      <c r="N4001" s="191">
        <v>20</v>
      </c>
      <c r="O4001" s="191">
        <v>27.2</v>
      </c>
    </row>
    <row r="4002" spans="2:15" ht="17.25" x14ac:dyDescent="0.35">
      <c r="B4002" s="172">
        <f t="shared" si="374"/>
        <v>3994</v>
      </c>
      <c r="C4002" s="173">
        <v>6</v>
      </c>
      <c r="D4002" s="173">
        <v>16</v>
      </c>
      <c r="E4002" s="174">
        <v>10</v>
      </c>
      <c r="F4002" s="3">
        <f t="shared" si="373"/>
        <v>63.86</v>
      </c>
      <c r="G4002" s="3">
        <f t="shared" si="375"/>
        <v>69.800000000000011</v>
      </c>
      <c r="H4002" s="3">
        <f t="shared" si="376"/>
        <v>95</v>
      </c>
      <c r="I4002" s="3">
        <f t="shared" si="377"/>
        <v>71.960000000000008</v>
      </c>
      <c r="J4002" s="3">
        <f t="shared" si="378"/>
        <v>84.02</v>
      </c>
      <c r="K4002" s="191">
        <v>17.7</v>
      </c>
      <c r="L4002" s="3">
        <v>21</v>
      </c>
      <c r="M4002" s="191">
        <v>35</v>
      </c>
      <c r="N4002" s="191">
        <v>22.2</v>
      </c>
      <c r="O4002" s="191">
        <v>28.9</v>
      </c>
    </row>
    <row r="4003" spans="2:15" ht="17.25" x14ac:dyDescent="0.35">
      <c r="B4003" s="172">
        <f t="shared" si="374"/>
        <v>3995</v>
      </c>
      <c r="C4003" s="173">
        <v>6</v>
      </c>
      <c r="D4003" s="173">
        <v>16</v>
      </c>
      <c r="E4003" s="174">
        <v>11</v>
      </c>
      <c r="F4003" s="3">
        <f t="shared" si="373"/>
        <v>68</v>
      </c>
      <c r="G4003" s="3">
        <f t="shared" si="375"/>
        <v>73.400000000000006</v>
      </c>
      <c r="H4003" s="3">
        <f t="shared" si="376"/>
        <v>100.03999999999999</v>
      </c>
      <c r="I4003" s="3">
        <f t="shared" si="377"/>
        <v>75.02</v>
      </c>
      <c r="J4003" s="3">
        <f t="shared" si="378"/>
        <v>87.98</v>
      </c>
      <c r="K4003" s="191">
        <v>20</v>
      </c>
      <c r="L4003" s="3">
        <v>23</v>
      </c>
      <c r="M4003" s="191">
        <v>37.799999999999997</v>
      </c>
      <c r="N4003" s="191">
        <v>23.9</v>
      </c>
      <c r="O4003" s="191">
        <v>31.1</v>
      </c>
    </row>
    <row r="4004" spans="2:15" ht="17.25" x14ac:dyDescent="0.35">
      <c r="B4004" s="172">
        <f t="shared" si="374"/>
        <v>3996</v>
      </c>
      <c r="C4004" s="173">
        <v>6</v>
      </c>
      <c r="D4004" s="173">
        <v>16</v>
      </c>
      <c r="E4004" s="174">
        <v>12</v>
      </c>
      <c r="F4004" s="3">
        <f t="shared" si="373"/>
        <v>71.960000000000008</v>
      </c>
      <c r="G4004" s="3">
        <f t="shared" si="375"/>
        <v>78.800000000000011</v>
      </c>
      <c r="H4004" s="3">
        <f t="shared" si="376"/>
        <v>102.92</v>
      </c>
      <c r="I4004" s="3">
        <f t="shared" si="377"/>
        <v>78.98</v>
      </c>
      <c r="J4004" s="3">
        <f t="shared" si="378"/>
        <v>89.960000000000008</v>
      </c>
      <c r="K4004" s="191">
        <v>22.2</v>
      </c>
      <c r="L4004" s="3">
        <v>26</v>
      </c>
      <c r="M4004" s="191">
        <v>39.4</v>
      </c>
      <c r="N4004" s="191">
        <v>26.1</v>
      </c>
      <c r="O4004" s="191">
        <v>32.200000000000003</v>
      </c>
    </row>
    <row r="4005" spans="2:15" ht="17.25" x14ac:dyDescent="0.35">
      <c r="B4005" s="172">
        <f t="shared" si="374"/>
        <v>3997</v>
      </c>
      <c r="C4005" s="173">
        <v>6</v>
      </c>
      <c r="D4005" s="173">
        <v>16</v>
      </c>
      <c r="E4005" s="174">
        <v>13</v>
      </c>
      <c r="F4005" s="3">
        <f t="shared" si="373"/>
        <v>74.84</v>
      </c>
      <c r="G4005" s="3">
        <f t="shared" si="375"/>
        <v>80.599999999999994</v>
      </c>
      <c r="H4005" s="3">
        <f t="shared" si="376"/>
        <v>102.92</v>
      </c>
      <c r="I4005" s="3">
        <f t="shared" si="377"/>
        <v>78.98</v>
      </c>
      <c r="J4005" s="3">
        <f t="shared" si="378"/>
        <v>89.960000000000008</v>
      </c>
      <c r="K4005" s="191">
        <v>23.8</v>
      </c>
      <c r="L4005" s="3">
        <v>27</v>
      </c>
      <c r="M4005" s="191">
        <v>39.4</v>
      </c>
      <c r="N4005" s="191">
        <v>26.1</v>
      </c>
      <c r="O4005" s="191">
        <v>32.200000000000003</v>
      </c>
    </row>
    <row r="4006" spans="2:15" ht="17.25" x14ac:dyDescent="0.35">
      <c r="B4006" s="172">
        <f t="shared" si="374"/>
        <v>3998</v>
      </c>
      <c r="C4006" s="173">
        <v>6</v>
      </c>
      <c r="D4006" s="173">
        <v>16</v>
      </c>
      <c r="E4006" s="174">
        <v>14</v>
      </c>
      <c r="F4006" s="3">
        <f t="shared" si="373"/>
        <v>78.98</v>
      </c>
      <c r="G4006" s="3">
        <f t="shared" si="375"/>
        <v>82.4</v>
      </c>
      <c r="H4006" s="3">
        <f t="shared" si="376"/>
        <v>105.98</v>
      </c>
      <c r="I4006" s="3">
        <f t="shared" si="377"/>
        <v>80.06</v>
      </c>
      <c r="J4006" s="3">
        <f t="shared" si="378"/>
        <v>89.960000000000008</v>
      </c>
      <c r="K4006" s="191">
        <v>26.1</v>
      </c>
      <c r="L4006" s="3">
        <v>28</v>
      </c>
      <c r="M4006" s="191">
        <v>41.1</v>
      </c>
      <c r="N4006" s="191">
        <v>26.7</v>
      </c>
      <c r="O4006" s="191">
        <v>32.200000000000003</v>
      </c>
    </row>
    <row r="4007" spans="2:15" ht="17.25" x14ac:dyDescent="0.35">
      <c r="B4007" s="172">
        <f t="shared" si="374"/>
        <v>3999</v>
      </c>
      <c r="C4007" s="173">
        <v>6</v>
      </c>
      <c r="D4007" s="173">
        <v>16</v>
      </c>
      <c r="E4007" s="174">
        <v>15</v>
      </c>
      <c r="F4007" s="3">
        <f t="shared" si="373"/>
        <v>83.84</v>
      </c>
      <c r="G4007" s="3">
        <f t="shared" si="375"/>
        <v>84.2</v>
      </c>
      <c r="H4007" s="3">
        <f t="shared" si="376"/>
        <v>102.92</v>
      </c>
      <c r="I4007" s="3">
        <f t="shared" si="377"/>
        <v>78.98</v>
      </c>
      <c r="J4007" s="3">
        <f t="shared" si="378"/>
        <v>91.039999999999992</v>
      </c>
      <c r="K4007" s="191">
        <v>28.8</v>
      </c>
      <c r="L4007" s="3">
        <v>29</v>
      </c>
      <c r="M4007" s="191">
        <v>39.4</v>
      </c>
      <c r="N4007" s="191">
        <v>26.1</v>
      </c>
      <c r="O4007" s="191">
        <v>32.799999999999997</v>
      </c>
    </row>
    <row r="4008" spans="2:15" ht="17.25" x14ac:dyDescent="0.35">
      <c r="B4008" s="172">
        <f t="shared" si="374"/>
        <v>4000</v>
      </c>
      <c r="C4008" s="173">
        <v>6</v>
      </c>
      <c r="D4008" s="173">
        <v>16</v>
      </c>
      <c r="E4008" s="174">
        <v>16</v>
      </c>
      <c r="F4008" s="3">
        <f t="shared" si="373"/>
        <v>82.94</v>
      </c>
      <c r="G4008" s="3">
        <f t="shared" si="375"/>
        <v>84.2</v>
      </c>
      <c r="H4008" s="3">
        <f t="shared" si="376"/>
        <v>100.94</v>
      </c>
      <c r="I4008" s="3">
        <f t="shared" si="377"/>
        <v>78.080000000000013</v>
      </c>
      <c r="J4008" s="3">
        <f t="shared" si="378"/>
        <v>93.02</v>
      </c>
      <c r="K4008" s="191">
        <v>28.3</v>
      </c>
      <c r="L4008" s="3">
        <v>29</v>
      </c>
      <c r="M4008" s="191">
        <v>38.299999999999997</v>
      </c>
      <c r="N4008" s="191">
        <v>25.6</v>
      </c>
      <c r="O4008" s="191">
        <v>33.9</v>
      </c>
    </row>
    <row r="4009" spans="2:15" ht="17.25" x14ac:dyDescent="0.35">
      <c r="B4009" s="172">
        <f t="shared" si="374"/>
        <v>4001</v>
      </c>
      <c r="C4009" s="173">
        <v>6</v>
      </c>
      <c r="D4009" s="173">
        <v>16</v>
      </c>
      <c r="E4009" s="174">
        <v>17</v>
      </c>
      <c r="F4009" s="3">
        <f t="shared" si="373"/>
        <v>84.92</v>
      </c>
      <c r="G4009" s="3">
        <f t="shared" si="375"/>
        <v>82.4</v>
      </c>
      <c r="H4009" s="3">
        <f t="shared" si="376"/>
        <v>100.03999999999999</v>
      </c>
      <c r="I4009" s="3">
        <f t="shared" si="377"/>
        <v>77</v>
      </c>
      <c r="J4009" s="3">
        <f t="shared" si="378"/>
        <v>91.039999999999992</v>
      </c>
      <c r="K4009" s="191">
        <v>29.4</v>
      </c>
      <c r="L4009" s="3">
        <v>28</v>
      </c>
      <c r="M4009" s="191">
        <v>37.799999999999997</v>
      </c>
      <c r="N4009" s="191">
        <v>25</v>
      </c>
      <c r="O4009" s="191">
        <v>32.799999999999997</v>
      </c>
    </row>
    <row r="4010" spans="2:15" ht="17.25" x14ac:dyDescent="0.35">
      <c r="B4010" s="172">
        <f t="shared" si="374"/>
        <v>4002</v>
      </c>
      <c r="C4010" s="173">
        <v>6</v>
      </c>
      <c r="D4010" s="173">
        <v>16</v>
      </c>
      <c r="E4010" s="174">
        <v>18</v>
      </c>
      <c r="F4010" s="3">
        <f t="shared" si="373"/>
        <v>82.94</v>
      </c>
      <c r="G4010" s="3">
        <f t="shared" si="375"/>
        <v>78.800000000000011</v>
      </c>
      <c r="H4010" s="3">
        <f t="shared" si="376"/>
        <v>98.960000000000008</v>
      </c>
      <c r="I4010" s="3">
        <f t="shared" si="377"/>
        <v>73.94</v>
      </c>
      <c r="J4010" s="3">
        <f t="shared" si="378"/>
        <v>87.98</v>
      </c>
      <c r="K4010" s="191">
        <v>28.3</v>
      </c>
      <c r="L4010" s="3">
        <v>26</v>
      </c>
      <c r="M4010" s="191">
        <v>37.200000000000003</v>
      </c>
      <c r="N4010" s="191">
        <v>23.3</v>
      </c>
      <c r="O4010" s="191">
        <v>31.1</v>
      </c>
    </row>
    <row r="4011" spans="2:15" ht="17.25" x14ac:dyDescent="0.35">
      <c r="B4011" s="172">
        <f t="shared" si="374"/>
        <v>4003</v>
      </c>
      <c r="C4011" s="173">
        <v>6</v>
      </c>
      <c r="D4011" s="173">
        <v>16</v>
      </c>
      <c r="E4011" s="174">
        <v>19</v>
      </c>
      <c r="F4011" s="3">
        <f t="shared" si="373"/>
        <v>79.88</v>
      </c>
      <c r="G4011" s="3">
        <f t="shared" si="375"/>
        <v>73.400000000000006</v>
      </c>
      <c r="H4011" s="3">
        <f t="shared" si="376"/>
        <v>96.08</v>
      </c>
      <c r="I4011" s="3">
        <f t="shared" si="377"/>
        <v>71.06</v>
      </c>
      <c r="J4011" s="3">
        <f t="shared" si="378"/>
        <v>82.94</v>
      </c>
      <c r="K4011" s="191">
        <v>26.6</v>
      </c>
      <c r="L4011" s="3">
        <v>23</v>
      </c>
      <c r="M4011" s="191">
        <v>35.6</v>
      </c>
      <c r="N4011" s="191">
        <v>21.7</v>
      </c>
      <c r="O4011" s="191">
        <v>28.3</v>
      </c>
    </row>
    <row r="4012" spans="2:15" ht="17.25" x14ac:dyDescent="0.35">
      <c r="B4012" s="172">
        <f t="shared" si="374"/>
        <v>4004</v>
      </c>
      <c r="C4012" s="173">
        <v>6</v>
      </c>
      <c r="D4012" s="173">
        <v>16</v>
      </c>
      <c r="E4012" s="174">
        <v>20</v>
      </c>
      <c r="F4012" s="3">
        <f t="shared" si="373"/>
        <v>72.86</v>
      </c>
      <c r="G4012" s="3">
        <f t="shared" si="375"/>
        <v>69.800000000000011</v>
      </c>
      <c r="H4012" s="3">
        <f t="shared" si="376"/>
        <v>91.94</v>
      </c>
      <c r="I4012" s="3">
        <f t="shared" si="377"/>
        <v>68</v>
      </c>
      <c r="J4012" s="3">
        <f t="shared" si="378"/>
        <v>78.98</v>
      </c>
      <c r="K4012" s="191">
        <v>22.7</v>
      </c>
      <c r="L4012" s="3">
        <v>21</v>
      </c>
      <c r="M4012" s="191">
        <v>33.299999999999997</v>
      </c>
      <c r="N4012" s="191">
        <v>20</v>
      </c>
      <c r="O4012" s="191">
        <v>26.1</v>
      </c>
    </row>
    <row r="4013" spans="2:15" ht="17.25" x14ac:dyDescent="0.35">
      <c r="B4013" s="172">
        <f t="shared" si="374"/>
        <v>4005</v>
      </c>
      <c r="C4013" s="173">
        <v>6</v>
      </c>
      <c r="D4013" s="173">
        <v>16</v>
      </c>
      <c r="E4013" s="174">
        <v>21</v>
      </c>
      <c r="F4013" s="3">
        <f t="shared" si="373"/>
        <v>70.88</v>
      </c>
      <c r="G4013" s="3">
        <f t="shared" si="375"/>
        <v>68</v>
      </c>
      <c r="H4013" s="3">
        <f t="shared" si="376"/>
        <v>89.960000000000008</v>
      </c>
      <c r="I4013" s="3">
        <f t="shared" si="377"/>
        <v>64.94</v>
      </c>
      <c r="J4013" s="3">
        <f t="shared" si="378"/>
        <v>77</v>
      </c>
      <c r="K4013" s="191">
        <v>21.6</v>
      </c>
      <c r="L4013" s="3">
        <v>20</v>
      </c>
      <c r="M4013" s="191">
        <v>32.200000000000003</v>
      </c>
      <c r="N4013" s="191">
        <v>18.3</v>
      </c>
      <c r="O4013" s="191">
        <v>25</v>
      </c>
    </row>
    <row r="4014" spans="2:15" ht="17.25" x14ac:dyDescent="0.35">
      <c r="B4014" s="172">
        <f t="shared" si="374"/>
        <v>4006</v>
      </c>
      <c r="C4014" s="173">
        <v>6</v>
      </c>
      <c r="D4014" s="173">
        <v>16</v>
      </c>
      <c r="E4014" s="174">
        <v>22</v>
      </c>
      <c r="F4014" s="3">
        <f t="shared" si="373"/>
        <v>69.98</v>
      </c>
      <c r="G4014" s="3">
        <f t="shared" si="375"/>
        <v>66.2</v>
      </c>
      <c r="H4014" s="3">
        <f t="shared" si="376"/>
        <v>89.06</v>
      </c>
      <c r="I4014" s="3">
        <f t="shared" si="377"/>
        <v>62.96</v>
      </c>
      <c r="J4014" s="3">
        <f t="shared" si="378"/>
        <v>68</v>
      </c>
      <c r="K4014" s="191">
        <v>21.1</v>
      </c>
      <c r="L4014" s="3">
        <v>19</v>
      </c>
      <c r="M4014" s="191">
        <v>31.7</v>
      </c>
      <c r="N4014" s="191">
        <v>17.2</v>
      </c>
      <c r="O4014" s="191">
        <v>20</v>
      </c>
    </row>
    <row r="4015" spans="2:15" ht="17.25" x14ac:dyDescent="0.35">
      <c r="B4015" s="172">
        <f t="shared" si="374"/>
        <v>4007</v>
      </c>
      <c r="C4015" s="173">
        <v>6</v>
      </c>
      <c r="D4015" s="173">
        <v>16</v>
      </c>
      <c r="E4015" s="174">
        <v>23</v>
      </c>
      <c r="F4015" s="3">
        <f t="shared" si="373"/>
        <v>65.84</v>
      </c>
      <c r="G4015" s="3">
        <f t="shared" si="375"/>
        <v>66.2</v>
      </c>
      <c r="H4015" s="3">
        <f t="shared" si="376"/>
        <v>87.98</v>
      </c>
      <c r="I4015" s="3">
        <f t="shared" si="377"/>
        <v>60.08</v>
      </c>
      <c r="J4015" s="3">
        <f t="shared" si="378"/>
        <v>66.02</v>
      </c>
      <c r="K4015" s="191">
        <v>18.8</v>
      </c>
      <c r="L4015" s="3">
        <v>19</v>
      </c>
      <c r="M4015" s="191">
        <v>31.1</v>
      </c>
      <c r="N4015" s="191">
        <v>15.6</v>
      </c>
      <c r="O4015" s="191">
        <v>18.899999999999999</v>
      </c>
    </row>
    <row r="4016" spans="2:15" ht="17.25" x14ac:dyDescent="0.35">
      <c r="B4016" s="172">
        <f t="shared" si="374"/>
        <v>4008</v>
      </c>
      <c r="C4016" s="173">
        <v>6</v>
      </c>
      <c r="D4016" s="173">
        <v>16</v>
      </c>
      <c r="E4016" s="174">
        <v>24</v>
      </c>
      <c r="F4016" s="3">
        <f t="shared" si="373"/>
        <v>65.84</v>
      </c>
      <c r="G4016" s="3">
        <f t="shared" si="375"/>
        <v>66.2</v>
      </c>
      <c r="H4016" s="3">
        <f t="shared" si="376"/>
        <v>86</v>
      </c>
      <c r="I4016" s="3">
        <f t="shared" si="377"/>
        <v>57.92</v>
      </c>
      <c r="J4016" s="3">
        <f t="shared" si="378"/>
        <v>64.039999999999992</v>
      </c>
      <c r="K4016" s="191">
        <v>18.8</v>
      </c>
      <c r="L4016" s="3">
        <v>19</v>
      </c>
      <c r="M4016" s="191">
        <v>30</v>
      </c>
      <c r="N4016" s="191">
        <v>14.4</v>
      </c>
      <c r="O4016" s="191">
        <v>17.8</v>
      </c>
    </row>
    <row r="4017" spans="2:15" ht="17.25" x14ac:dyDescent="0.35">
      <c r="B4017" s="172">
        <f t="shared" si="374"/>
        <v>4009</v>
      </c>
      <c r="C4017" s="173">
        <v>6</v>
      </c>
      <c r="D4017" s="173">
        <v>17</v>
      </c>
      <c r="E4017" s="174">
        <v>1</v>
      </c>
      <c r="F4017" s="3">
        <f t="shared" si="373"/>
        <v>62.96</v>
      </c>
      <c r="G4017" s="3">
        <f t="shared" si="375"/>
        <v>62.6</v>
      </c>
      <c r="H4017" s="3">
        <f t="shared" si="376"/>
        <v>84.92</v>
      </c>
      <c r="I4017" s="3">
        <f t="shared" si="377"/>
        <v>53.96</v>
      </c>
      <c r="J4017" s="3">
        <f t="shared" si="378"/>
        <v>64.94</v>
      </c>
      <c r="K4017" s="191">
        <v>17.2</v>
      </c>
      <c r="L4017" s="3">
        <v>17</v>
      </c>
      <c r="M4017" s="191">
        <v>29.4</v>
      </c>
      <c r="N4017" s="191">
        <v>12.2</v>
      </c>
      <c r="O4017" s="191">
        <v>18.3</v>
      </c>
    </row>
    <row r="4018" spans="2:15" ht="17.25" x14ac:dyDescent="0.35">
      <c r="B4018" s="172">
        <f t="shared" si="374"/>
        <v>4010</v>
      </c>
      <c r="C4018" s="173">
        <v>6</v>
      </c>
      <c r="D4018" s="173">
        <v>17</v>
      </c>
      <c r="E4018" s="174">
        <v>2</v>
      </c>
      <c r="F4018" s="3">
        <f t="shared" si="373"/>
        <v>60.980000000000004</v>
      </c>
      <c r="G4018" s="3">
        <f t="shared" si="375"/>
        <v>57.2</v>
      </c>
      <c r="H4018" s="3">
        <f t="shared" si="376"/>
        <v>82.94</v>
      </c>
      <c r="I4018" s="3">
        <f t="shared" si="377"/>
        <v>51.08</v>
      </c>
      <c r="J4018" s="3">
        <f t="shared" si="378"/>
        <v>64.039999999999992</v>
      </c>
      <c r="K4018" s="191">
        <v>16.100000000000001</v>
      </c>
      <c r="L4018" s="3">
        <v>14</v>
      </c>
      <c r="M4018" s="191">
        <v>28.3</v>
      </c>
      <c r="N4018" s="191">
        <v>10.6</v>
      </c>
      <c r="O4018" s="191">
        <v>17.8</v>
      </c>
    </row>
    <row r="4019" spans="2:15" ht="17.25" x14ac:dyDescent="0.35">
      <c r="B4019" s="172">
        <f t="shared" si="374"/>
        <v>4011</v>
      </c>
      <c r="C4019" s="173">
        <v>6</v>
      </c>
      <c r="D4019" s="173">
        <v>17</v>
      </c>
      <c r="E4019" s="174">
        <v>3</v>
      </c>
      <c r="F4019" s="3">
        <f t="shared" si="373"/>
        <v>59.900000000000006</v>
      </c>
      <c r="G4019" s="3">
        <f t="shared" si="375"/>
        <v>55.400000000000006</v>
      </c>
      <c r="H4019" s="3">
        <f t="shared" si="376"/>
        <v>82.94</v>
      </c>
      <c r="I4019" s="3">
        <f t="shared" si="377"/>
        <v>53.06</v>
      </c>
      <c r="J4019" s="3">
        <f t="shared" si="378"/>
        <v>60.980000000000004</v>
      </c>
      <c r="K4019" s="191">
        <v>15.5</v>
      </c>
      <c r="L4019" s="3">
        <v>13</v>
      </c>
      <c r="M4019" s="191">
        <v>28.3</v>
      </c>
      <c r="N4019" s="191">
        <v>11.7</v>
      </c>
      <c r="O4019" s="191">
        <v>16.100000000000001</v>
      </c>
    </row>
    <row r="4020" spans="2:15" ht="17.25" x14ac:dyDescent="0.35">
      <c r="B4020" s="172">
        <f t="shared" si="374"/>
        <v>4012</v>
      </c>
      <c r="C4020" s="173">
        <v>6</v>
      </c>
      <c r="D4020" s="173">
        <v>17</v>
      </c>
      <c r="E4020" s="174">
        <v>4</v>
      </c>
      <c r="F4020" s="3">
        <f t="shared" si="373"/>
        <v>57.92</v>
      </c>
      <c r="G4020" s="3">
        <f t="shared" si="375"/>
        <v>53.6</v>
      </c>
      <c r="H4020" s="3">
        <f t="shared" si="376"/>
        <v>82.039999999999992</v>
      </c>
      <c r="I4020" s="3">
        <f t="shared" si="377"/>
        <v>50</v>
      </c>
      <c r="J4020" s="3">
        <f t="shared" si="378"/>
        <v>60.980000000000004</v>
      </c>
      <c r="K4020" s="191">
        <v>14.4</v>
      </c>
      <c r="L4020" s="3">
        <v>12</v>
      </c>
      <c r="M4020" s="191">
        <v>27.8</v>
      </c>
      <c r="N4020" s="191">
        <v>10</v>
      </c>
      <c r="O4020" s="191">
        <v>16.100000000000001</v>
      </c>
    </row>
    <row r="4021" spans="2:15" ht="17.25" x14ac:dyDescent="0.35">
      <c r="B4021" s="172">
        <f t="shared" si="374"/>
        <v>4013</v>
      </c>
      <c r="C4021" s="173">
        <v>6</v>
      </c>
      <c r="D4021" s="173">
        <v>17</v>
      </c>
      <c r="E4021" s="174">
        <v>5</v>
      </c>
      <c r="F4021" s="3">
        <f t="shared" si="373"/>
        <v>57.92</v>
      </c>
      <c r="G4021" s="3">
        <f t="shared" si="375"/>
        <v>51.8</v>
      </c>
      <c r="H4021" s="3">
        <f t="shared" si="376"/>
        <v>78.98</v>
      </c>
      <c r="I4021" s="3">
        <f t="shared" si="377"/>
        <v>46.04</v>
      </c>
      <c r="J4021" s="3">
        <f t="shared" si="378"/>
        <v>55.94</v>
      </c>
      <c r="K4021" s="191">
        <v>14.4</v>
      </c>
      <c r="L4021" s="3">
        <v>11</v>
      </c>
      <c r="M4021" s="191">
        <v>26.1</v>
      </c>
      <c r="N4021" s="191">
        <v>7.8</v>
      </c>
      <c r="O4021" s="191">
        <v>13.3</v>
      </c>
    </row>
    <row r="4022" spans="2:15" ht="17.25" x14ac:dyDescent="0.35">
      <c r="B4022" s="172">
        <f t="shared" si="374"/>
        <v>4014</v>
      </c>
      <c r="C4022" s="173">
        <v>6</v>
      </c>
      <c r="D4022" s="173">
        <v>17</v>
      </c>
      <c r="E4022" s="174">
        <v>6</v>
      </c>
      <c r="F4022" s="3">
        <f t="shared" si="373"/>
        <v>59</v>
      </c>
      <c r="G4022" s="3">
        <f t="shared" si="375"/>
        <v>55.400000000000006</v>
      </c>
      <c r="H4022" s="3">
        <f t="shared" si="376"/>
        <v>80.960000000000008</v>
      </c>
      <c r="I4022" s="3">
        <f t="shared" si="377"/>
        <v>53.06</v>
      </c>
      <c r="J4022" s="3">
        <f t="shared" si="378"/>
        <v>64.039999999999992</v>
      </c>
      <c r="K4022" s="191">
        <v>15</v>
      </c>
      <c r="L4022" s="3">
        <v>13</v>
      </c>
      <c r="M4022" s="191">
        <v>27.2</v>
      </c>
      <c r="N4022" s="191">
        <v>11.7</v>
      </c>
      <c r="O4022" s="191">
        <v>17.8</v>
      </c>
    </row>
    <row r="4023" spans="2:15" ht="17.25" x14ac:dyDescent="0.35">
      <c r="B4023" s="172">
        <f t="shared" si="374"/>
        <v>4015</v>
      </c>
      <c r="C4023" s="173">
        <v>6</v>
      </c>
      <c r="D4023" s="173">
        <v>17</v>
      </c>
      <c r="E4023" s="174">
        <v>7</v>
      </c>
      <c r="F4023" s="3">
        <f t="shared" si="373"/>
        <v>59.900000000000006</v>
      </c>
      <c r="G4023" s="3">
        <f t="shared" si="375"/>
        <v>60.8</v>
      </c>
      <c r="H4023" s="3">
        <f t="shared" si="376"/>
        <v>86</v>
      </c>
      <c r="I4023" s="3">
        <f t="shared" si="377"/>
        <v>57.92</v>
      </c>
      <c r="J4023" s="3">
        <f t="shared" si="378"/>
        <v>73.039999999999992</v>
      </c>
      <c r="K4023" s="191">
        <v>15.5</v>
      </c>
      <c r="L4023" s="3">
        <v>16</v>
      </c>
      <c r="M4023" s="191">
        <v>30</v>
      </c>
      <c r="N4023" s="191">
        <v>14.4</v>
      </c>
      <c r="O4023" s="191">
        <v>22.8</v>
      </c>
    </row>
    <row r="4024" spans="2:15" ht="17.25" x14ac:dyDescent="0.35">
      <c r="B4024" s="172">
        <f t="shared" si="374"/>
        <v>4016</v>
      </c>
      <c r="C4024" s="173">
        <v>6</v>
      </c>
      <c r="D4024" s="173">
        <v>17</v>
      </c>
      <c r="E4024" s="174">
        <v>8</v>
      </c>
      <c r="F4024" s="3">
        <f t="shared" si="373"/>
        <v>62.96</v>
      </c>
      <c r="G4024" s="3">
        <f t="shared" si="375"/>
        <v>66.2</v>
      </c>
      <c r="H4024" s="3">
        <f t="shared" si="376"/>
        <v>91.039999999999992</v>
      </c>
      <c r="I4024" s="3">
        <f t="shared" si="377"/>
        <v>64.039999999999992</v>
      </c>
      <c r="J4024" s="3">
        <f t="shared" si="378"/>
        <v>75.92</v>
      </c>
      <c r="K4024" s="191">
        <v>17.2</v>
      </c>
      <c r="L4024" s="3">
        <v>19</v>
      </c>
      <c r="M4024" s="191">
        <v>32.799999999999997</v>
      </c>
      <c r="N4024" s="191">
        <v>17.8</v>
      </c>
      <c r="O4024" s="191">
        <v>24.4</v>
      </c>
    </row>
    <row r="4025" spans="2:15" ht="17.25" x14ac:dyDescent="0.35">
      <c r="B4025" s="172">
        <f t="shared" si="374"/>
        <v>4017</v>
      </c>
      <c r="C4025" s="173">
        <v>6</v>
      </c>
      <c r="D4025" s="173">
        <v>17</v>
      </c>
      <c r="E4025" s="174">
        <v>9</v>
      </c>
      <c r="F4025" s="3">
        <f t="shared" si="373"/>
        <v>63.86</v>
      </c>
      <c r="G4025" s="3">
        <f t="shared" si="375"/>
        <v>73.400000000000006</v>
      </c>
      <c r="H4025" s="3">
        <f t="shared" si="376"/>
        <v>89.960000000000008</v>
      </c>
      <c r="I4025" s="3">
        <f t="shared" si="377"/>
        <v>69.98</v>
      </c>
      <c r="J4025" s="3">
        <f t="shared" si="378"/>
        <v>80.960000000000008</v>
      </c>
      <c r="K4025" s="191">
        <v>17.7</v>
      </c>
      <c r="L4025" s="3">
        <v>23</v>
      </c>
      <c r="M4025" s="191">
        <v>32.200000000000003</v>
      </c>
      <c r="N4025" s="191">
        <v>21.1</v>
      </c>
      <c r="O4025" s="191">
        <v>27.2</v>
      </c>
    </row>
    <row r="4026" spans="2:15" ht="17.25" x14ac:dyDescent="0.35">
      <c r="B4026" s="172">
        <f t="shared" si="374"/>
        <v>4018</v>
      </c>
      <c r="C4026" s="173">
        <v>6</v>
      </c>
      <c r="D4026" s="173">
        <v>17</v>
      </c>
      <c r="E4026" s="174">
        <v>10</v>
      </c>
      <c r="F4026" s="3">
        <f t="shared" si="373"/>
        <v>68.900000000000006</v>
      </c>
      <c r="G4026" s="3">
        <f t="shared" si="375"/>
        <v>82.4</v>
      </c>
      <c r="H4026" s="3">
        <f t="shared" si="376"/>
        <v>91.039999999999992</v>
      </c>
      <c r="I4026" s="3">
        <f t="shared" si="377"/>
        <v>75.02</v>
      </c>
      <c r="J4026" s="3">
        <f t="shared" si="378"/>
        <v>82.94</v>
      </c>
      <c r="K4026" s="191">
        <v>20.5</v>
      </c>
      <c r="L4026" s="3">
        <v>28</v>
      </c>
      <c r="M4026" s="191">
        <v>32.799999999999997</v>
      </c>
      <c r="N4026" s="191">
        <v>23.9</v>
      </c>
      <c r="O4026" s="191">
        <v>28.3</v>
      </c>
    </row>
    <row r="4027" spans="2:15" ht="17.25" x14ac:dyDescent="0.35">
      <c r="B4027" s="172">
        <f t="shared" si="374"/>
        <v>4019</v>
      </c>
      <c r="C4027" s="173">
        <v>6</v>
      </c>
      <c r="D4027" s="173">
        <v>17</v>
      </c>
      <c r="E4027" s="174">
        <v>11</v>
      </c>
      <c r="F4027" s="3">
        <f t="shared" si="373"/>
        <v>70.88</v>
      </c>
      <c r="G4027" s="3">
        <f t="shared" si="375"/>
        <v>87.800000000000011</v>
      </c>
      <c r="H4027" s="3">
        <f t="shared" si="376"/>
        <v>93.02</v>
      </c>
      <c r="I4027" s="3">
        <f t="shared" si="377"/>
        <v>78.98</v>
      </c>
      <c r="J4027" s="3">
        <f t="shared" si="378"/>
        <v>86</v>
      </c>
      <c r="K4027" s="191">
        <v>21.6</v>
      </c>
      <c r="L4027" s="3">
        <v>31</v>
      </c>
      <c r="M4027" s="191">
        <v>33.9</v>
      </c>
      <c r="N4027" s="191">
        <v>26.1</v>
      </c>
      <c r="O4027" s="191">
        <v>30</v>
      </c>
    </row>
    <row r="4028" spans="2:15" ht="17.25" x14ac:dyDescent="0.35">
      <c r="B4028" s="172">
        <f t="shared" si="374"/>
        <v>4020</v>
      </c>
      <c r="C4028" s="173">
        <v>6</v>
      </c>
      <c r="D4028" s="173">
        <v>17</v>
      </c>
      <c r="E4028" s="174">
        <v>12</v>
      </c>
      <c r="F4028" s="3">
        <f t="shared" si="373"/>
        <v>74.84</v>
      </c>
      <c r="G4028" s="3">
        <f t="shared" si="375"/>
        <v>91.4</v>
      </c>
      <c r="H4028" s="3">
        <f t="shared" si="376"/>
        <v>93.92</v>
      </c>
      <c r="I4028" s="3">
        <f t="shared" si="377"/>
        <v>80.960000000000008</v>
      </c>
      <c r="J4028" s="3">
        <f t="shared" si="378"/>
        <v>87.080000000000013</v>
      </c>
      <c r="K4028" s="191">
        <v>23.8</v>
      </c>
      <c r="L4028" s="3">
        <v>33</v>
      </c>
      <c r="M4028" s="191">
        <v>34.4</v>
      </c>
      <c r="N4028" s="191">
        <v>27.2</v>
      </c>
      <c r="O4028" s="191">
        <v>30.6</v>
      </c>
    </row>
    <row r="4029" spans="2:15" ht="17.25" x14ac:dyDescent="0.35">
      <c r="B4029" s="172">
        <f t="shared" si="374"/>
        <v>4021</v>
      </c>
      <c r="C4029" s="173">
        <v>6</v>
      </c>
      <c r="D4029" s="173">
        <v>17</v>
      </c>
      <c r="E4029" s="174">
        <v>13</v>
      </c>
      <c r="F4029" s="3">
        <f t="shared" si="373"/>
        <v>77.900000000000006</v>
      </c>
      <c r="G4029" s="3">
        <f t="shared" si="375"/>
        <v>91.4</v>
      </c>
      <c r="H4029" s="3">
        <f t="shared" si="376"/>
        <v>96.98</v>
      </c>
      <c r="I4029" s="3">
        <f t="shared" si="377"/>
        <v>82.94</v>
      </c>
      <c r="J4029" s="3">
        <f t="shared" si="378"/>
        <v>89.960000000000008</v>
      </c>
      <c r="K4029" s="191">
        <v>25.5</v>
      </c>
      <c r="L4029" s="3">
        <v>33</v>
      </c>
      <c r="M4029" s="191">
        <v>36.1</v>
      </c>
      <c r="N4029" s="191">
        <v>28.3</v>
      </c>
      <c r="O4029" s="191">
        <v>32.200000000000003</v>
      </c>
    </row>
    <row r="4030" spans="2:15" ht="17.25" x14ac:dyDescent="0.35">
      <c r="B4030" s="172">
        <f t="shared" si="374"/>
        <v>4022</v>
      </c>
      <c r="C4030" s="173">
        <v>6</v>
      </c>
      <c r="D4030" s="173">
        <v>17</v>
      </c>
      <c r="E4030" s="174">
        <v>14</v>
      </c>
      <c r="F4030" s="3">
        <f t="shared" si="373"/>
        <v>80.960000000000008</v>
      </c>
      <c r="G4030" s="3">
        <f t="shared" si="375"/>
        <v>95</v>
      </c>
      <c r="H4030" s="3">
        <f t="shared" si="376"/>
        <v>96.98</v>
      </c>
      <c r="I4030" s="3">
        <f t="shared" si="377"/>
        <v>87.080000000000013</v>
      </c>
      <c r="J4030" s="3">
        <f t="shared" si="378"/>
        <v>91.039999999999992</v>
      </c>
      <c r="K4030" s="191">
        <v>27.2</v>
      </c>
      <c r="L4030" s="3">
        <v>35</v>
      </c>
      <c r="M4030" s="191">
        <v>36.1</v>
      </c>
      <c r="N4030" s="191">
        <v>30.6</v>
      </c>
      <c r="O4030" s="191">
        <v>32.799999999999997</v>
      </c>
    </row>
    <row r="4031" spans="2:15" ht="17.25" x14ac:dyDescent="0.35">
      <c r="B4031" s="172">
        <f t="shared" si="374"/>
        <v>4023</v>
      </c>
      <c r="C4031" s="173">
        <v>6</v>
      </c>
      <c r="D4031" s="173">
        <v>17</v>
      </c>
      <c r="E4031" s="174">
        <v>15</v>
      </c>
      <c r="F4031" s="3">
        <f t="shared" si="373"/>
        <v>78.98</v>
      </c>
      <c r="G4031" s="3">
        <f t="shared" si="375"/>
        <v>93.2</v>
      </c>
      <c r="H4031" s="3">
        <f t="shared" si="376"/>
        <v>96.98</v>
      </c>
      <c r="I4031" s="3">
        <f t="shared" si="377"/>
        <v>87.080000000000013</v>
      </c>
      <c r="J4031" s="3">
        <f t="shared" si="378"/>
        <v>91.039999999999992</v>
      </c>
      <c r="K4031" s="191">
        <v>26.1</v>
      </c>
      <c r="L4031" s="3">
        <v>34</v>
      </c>
      <c r="M4031" s="191">
        <v>36.1</v>
      </c>
      <c r="N4031" s="191">
        <v>30.6</v>
      </c>
      <c r="O4031" s="191">
        <v>32.799999999999997</v>
      </c>
    </row>
    <row r="4032" spans="2:15" ht="17.25" x14ac:dyDescent="0.35">
      <c r="B4032" s="172">
        <f t="shared" si="374"/>
        <v>4024</v>
      </c>
      <c r="C4032" s="173">
        <v>6</v>
      </c>
      <c r="D4032" s="173">
        <v>17</v>
      </c>
      <c r="E4032" s="174">
        <v>16</v>
      </c>
      <c r="F4032" s="3">
        <f t="shared" si="373"/>
        <v>77.900000000000006</v>
      </c>
      <c r="G4032" s="3">
        <f t="shared" si="375"/>
        <v>96.8</v>
      </c>
      <c r="H4032" s="3">
        <f t="shared" si="376"/>
        <v>95</v>
      </c>
      <c r="I4032" s="3">
        <f t="shared" si="377"/>
        <v>86</v>
      </c>
      <c r="J4032" s="3">
        <f t="shared" si="378"/>
        <v>93.02</v>
      </c>
      <c r="K4032" s="191">
        <v>25.5</v>
      </c>
      <c r="L4032" s="3">
        <v>36</v>
      </c>
      <c r="M4032" s="191">
        <v>35</v>
      </c>
      <c r="N4032" s="191">
        <v>30</v>
      </c>
      <c r="O4032" s="191">
        <v>33.9</v>
      </c>
    </row>
    <row r="4033" spans="2:15" ht="17.25" x14ac:dyDescent="0.35">
      <c r="B4033" s="172">
        <f t="shared" si="374"/>
        <v>4025</v>
      </c>
      <c r="C4033" s="173">
        <v>6</v>
      </c>
      <c r="D4033" s="173">
        <v>17</v>
      </c>
      <c r="E4033" s="174">
        <v>17</v>
      </c>
      <c r="F4033" s="3">
        <f t="shared" si="373"/>
        <v>79.88</v>
      </c>
      <c r="G4033" s="3">
        <f t="shared" si="375"/>
        <v>93.2</v>
      </c>
      <c r="H4033" s="3">
        <f t="shared" si="376"/>
        <v>91.94</v>
      </c>
      <c r="I4033" s="3">
        <f t="shared" si="377"/>
        <v>84.02</v>
      </c>
      <c r="J4033" s="3">
        <f t="shared" si="378"/>
        <v>87.98</v>
      </c>
      <c r="K4033" s="191">
        <v>26.6</v>
      </c>
      <c r="L4033" s="3">
        <v>34</v>
      </c>
      <c r="M4033" s="191">
        <v>33.299999999999997</v>
      </c>
      <c r="N4033" s="191">
        <v>28.9</v>
      </c>
      <c r="O4033" s="191">
        <v>31.1</v>
      </c>
    </row>
    <row r="4034" spans="2:15" ht="17.25" x14ac:dyDescent="0.35">
      <c r="B4034" s="172">
        <f t="shared" si="374"/>
        <v>4026</v>
      </c>
      <c r="C4034" s="173">
        <v>6</v>
      </c>
      <c r="D4034" s="173">
        <v>17</v>
      </c>
      <c r="E4034" s="174">
        <v>18</v>
      </c>
      <c r="F4034" s="3">
        <f t="shared" si="373"/>
        <v>77</v>
      </c>
      <c r="G4034" s="3">
        <f t="shared" si="375"/>
        <v>91.4</v>
      </c>
      <c r="H4034" s="3">
        <f t="shared" si="376"/>
        <v>91.039999999999992</v>
      </c>
      <c r="I4034" s="3">
        <f t="shared" si="377"/>
        <v>82.039999999999992</v>
      </c>
      <c r="J4034" s="3">
        <f t="shared" si="378"/>
        <v>87.98</v>
      </c>
      <c r="K4034" s="191">
        <v>25</v>
      </c>
      <c r="L4034" s="3">
        <v>33</v>
      </c>
      <c r="M4034" s="191">
        <v>32.799999999999997</v>
      </c>
      <c r="N4034" s="191">
        <v>27.8</v>
      </c>
      <c r="O4034" s="191">
        <v>31.1</v>
      </c>
    </row>
    <row r="4035" spans="2:15" ht="17.25" x14ac:dyDescent="0.35">
      <c r="B4035" s="172">
        <f t="shared" si="374"/>
        <v>4027</v>
      </c>
      <c r="C4035" s="173">
        <v>6</v>
      </c>
      <c r="D4035" s="173">
        <v>17</v>
      </c>
      <c r="E4035" s="174">
        <v>19</v>
      </c>
      <c r="F4035" s="3">
        <f t="shared" si="373"/>
        <v>73.94</v>
      </c>
      <c r="G4035" s="3">
        <f t="shared" si="375"/>
        <v>86</v>
      </c>
      <c r="H4035" s="3">
        <f t="shared" si="376"/>
        <v>89.06</v>
      </c>
      <c r="I4035" s="3">
        <f t="shared" si="377"/>
        <v>78.98</v>
      </c>
      <c r="J4035" s="3">
        <f t="shared" si="378"/>
        <v>84.92</v>
      </c>
      <c r="K4035" s="191">
        <v>23.3</v>
      </c>
      <c r="L4035" s="3">
        <v>30</v>
      </c>
      <c r="M4035" s="191">
        <v>31.7</v>
      </c>
      <c r="N4035" s="191">
        <v>26.1</v>
      </c>
      <c r="O4035" s="191">
        <v>29.4</v>
      </c>
    </row>
    <row r="4036" spans="2:15" ht="17.25" x14ac:dyDescent="0.35">
      <c r="B4036" s="172">
        <f t="shared" si="374"/>
        <v>4028</v>
      </c>
      <c r="C4036" s="173">
        <v>6</v>
      </c>
      <c r="D4036" s="173">
        <v>17</v>
      </c>
      <c r="E4036" s="174">
        <v>20</v>
      </c>
      <c r="F4036" s="3">
        <f t="shared" si="373"/>
        <v>71.960000000000008</v>
      </c>
      <c r="G4036" s="3">
        <f t="shared" si="375"/>
        <v>78.800000000000011</v>
      </c>
      <c r="H4036" s="3">
        <f t="shared" si="376"/>
        <v>86</v>
      </c>
      <c r="I4036" s="3">
        <f t="shared" si="377"/>
        <v>73.94</v>
      </c>
      <c r="J4036" s="3">
        <f t="shared" si="378"/>
        <v>78.98</v>
      </c>
      <c r="K4036" s="191">
        <v>22.2</v>
      </c>
      <c r="L4036" s="3">
        <v>26</v>
      </c>
      <c r="M4036" s="191">
        <v>30</v>
      </c>
      <c r="N4036" s="191">
        <v>23.3</v>
      </c>
      <c r="O4036" s="191">
        <v>26.1</v>
      </c>
    </row>
    <row r="4037" spans="2:15" ht="17.25" x14ac:dyDescent="0.35">
      <c r="B4037" s="172">
        <f t="shared" si="374"/>
        <v>4029</v>
      </c>
      <c r="C4037" s="173">
        <v>6</v>
      </c>
      <c r="D4037" s="173">
        <v>17</v>
      </c>
      <c r="E4037" s="174">
        <v>21</v>
      </c>
      <c r="F4037" s="3">
        <f t="shared" si="373"/>
        <v>68.900000000000006</v>
      </c>
      <c r="G4037" s="3">
        <f t="shared" si="375"/>
        <v>73.400000000000006</v>
      </c>
      <c r="H4037" s="3">
        <f t="shared" si="376"/>
        <v>86</v>
      </c>
      <c r="I4037" s="3">
        <f t="shared" si="377"/>
        <v>71.960000000000008</v>
      </c>
      <c r="J4037" s="3">
        <f t="shared" si="378"/>
        <v>75.02</v>
      </c>
      <c r="K4037" s="191">
        <v>20.5</v>
      </c>
      <c r="L4037" s="3">
        <v>23</v>
      </c>
      <c r="M4037" s="191">
        <v>30</v>
      </c>
      <c r="N4037" s="191">
        <v>22.2</v>
      </c>
      <c r="O4037" s="191">
        <v>23.9</v>
      </c>
    </row>
    <row r="4038" spans="2:15" ht="17.25" x14ac:dyDescent="0.35">
      <c r="B4038" s="172">
        <f t="shared" si="374"/>
        <v>4030</v>
      </c>
      <c r="C4038" s="173">
        <v>6</v>
      </c>
      <c r="D4038" s="173">
        <v>17</v>
      </c>
      <c r="E4038" s="174">
        <v>22</v>
      </c>
      <c r="F4038" s="3">
        <f t="shared" si="373"/>
        <v>65.84</v>
      </c>
      <c r="G4038" s="3">
        <f t="shared" si="375"/>
        <v>71.599999999999994</v>
      </c>
      <c r="H4038" s="3">
        <f t="shared" si="376"/>
        <v>84.92</v>
      </c>
      <c r="I4038" s="3">
        <f t="shared" si="377"/>
        <v>66.92</v>
      </c>
      <c r="J4038" s="3">
        <f t="shared" si="378"/>
        <v>73.94</v>
      </c>
      <c r="K4038" s="191">
        <v>18.8</v>
      </c>
      <c r="L4038" s="3">
        <v>22</v>
      </c>
      <c r="M4038" s="191">
        <v>29.4</v>
      </c>
      <c r="N4038" s="191">
        <v>19.399999999999999</v>
      </c>
      <c r="O4038" s="191">
        <v>23.3</v>
      </c>
    </row>
    <row r="4039" spans="2:15" ht="17.25" x14ac:dyDescent="0.35">
      <c r="B4039" s="172">
        <f t="shared" si="374"/>
        <v>4031</v>
      </c>
      <c r="C4039" s="173">
        <v>6</v>
      </c>
      <c r="D4039" s="173">
        <v>17</v>
      </c>
      <c r="E4039" s="174">
        <v>23</v>
      </c>
      <c r="F4039" s="3">
        <f t="shared" si="373"/>
        <v>64.94</v>
      </c>
      <c r="G4039" s="3">
        <f t="shared" si="375"/>
        <v>68.72</v>
      </c>
      <c r="H4039" s="3">
        <f t="shared" si="376"/>
        <v>84.92</v>
      </c>
      <c r="I4039" s="3">
        <f t="shared" si="377"/>
        <v>60.980000000000004</v>
      </c>
      <c r="J4039" s="3">
        <f t="shared" si="378"/>
        <v>66.02</v>
      </c>
      <c r="K4039" s="191">
        <v>18.3</v>
      </c>
      <c r="L4039" s="3">
        <v>20.399999999999999</v>
      </c>
      <c r="M4039" s="191">
        <v>29.4</v>
      </c>
      <c r="N4039" s="191">
        <v>16.100000000000001</v>
      </c>
      <c r="O4039" s="191">
        <v>18.899999999999999</v>
      </c>
    </row>
    <row r="4040" spans="2:15" ht="17.25" x14ac:dyDescent="0.35">
      <c r="B4040" s="172">
        <f t="shared" si="374"/>
        <v>4032</v>
      </c>
      <c r="C4040" s="173">
        <v>6</v>
      </c>
      <c r="D4040" s="173">
        <v>17</v>
      </c>
      <c r="E4040" s="174">
        <v>24</v>
      </c>
      <c r="F4040" s="3">
        <f t="shared" si="373"/>
        <v>66.92</v>
      </c>
      <c r="G4040" s="3">
        <f t="shared" si="375"/>
        <v>62.42</v>
      </c>
      <c r="H4040" s="3">
        <f t="shared" si="376"/>
        <v>82.94</v>
      </c>
      <c r="I4040" s="3">
        <f t="shared" si="377"/>
        <v>59</v>
      </c>
      <c r="J4040" s="3">
        <f t="shared" si="378"/>
        <v>64.94</v>
      </c>
      <c r="K4040" s="191">
        <v>19.399999999999999</v>
      </c>
      <c r="L4040" s="3">
        <v>16.899999999999999</v>
      </c>
      <c r="M4040" s="191">
        <v>28.3</v>
      </c>
      <c r="N4040" s="191">
        <v>15</v>
      </c>
      <c r="O4040" s="191">
        <v>18.3</v>
      </c>
    </row>
    <row r="4041" spans="2:15" ht="17.25" x14ac:dyDescent="0.35">
      <c r="B4041" s="172">
        <f t="shared" si="374"/>
        <v>4033</v>
      </c>
      <c r="C4041" s="173">
        <v>6</v>
      </c>
      <c r="D4041" s="173">
        <v>18</v>
      </c>
      <c r="E4041" s="174">
        <v>1</v>
      </c>
      <c r="F4041" s="3">
        <f t="shared" si="373"/>
        <v>65.84</v>
      </c>
      <c r="G4041" s="3">
        <f t="shared" si="375"/>
        <v>61.34</v>
      </c>
      <c r="H4041" s="3">
        <f t="shared" si="376"/>
        <v>82.039999999999992</v>
      </c>
      <c r="I4041" s="3">
        <f t="shared" si="377"/>
        <v>55.040000000000006</v>
      </c>
      <c r="J4041" s="3">
        <f t="shared" si="378"/>
        <v>62.06</v>
      </c>
      <c r="K4041" s="191">
        <v>18.8</v>
      </c>
      <c r="L4041" s="3">
        <v>16.3</v>
      </c>
      <c r="M4041" s="191">
        <v>27.8</v>
      </c>
      <c r="N4041" s="191">
        <v>12.8</v>
      </c>
      <c r="O4041" s="191">
        <v>16.7</v>
      </c>
    </row>
    <row r="4042" spans="2:15" ht="17.25" x14ac:dyDescent="0.35">
      <c r="B4042" s="172">
        <f t="shared" si="374"/>
        <v>4034</v>
      </c>
      <c r="C4042" s="173">
        <v>6</v>
      </c>
      <c r="D4042" s="173">
        <v>18</v>
      </c>
      <c r="E4042" s="174">
        <v>2</v>
      </c>
      <c r="F4042" s="3">
        <f t="shared" ref="F4042:F4105" si="379">(9/5)*K4042+32</f>
        <v>64.94</v>
      </c>
      <c r="G4042" s="3">
        <f t="shared" si="375"/>
        <v>56.84</v>
      </c>
      <c r="H4042" s="3">
        <f t="shared" si="376"/>
        <v>82.039999999999992</v>
      </c>
      <c r="I4042" s="3">
        <f t="shared" si="377"/>
        <v>51.08</v>
      </c>
      <c r="J4042" s="3">
        <f t="shared" si="378"/>
        <v>59</v>
      </c>
      <c r="K4042" s="191">
        <v>18.3</v>
      </c>
      <c r="L4042" s="3">
        <v>13.8</v>
      </c>
      <c r="M4042" s="191">
        <v>27.8</v>
      </c>
      <c r="N4042" s="191">
        <v>10.6</v>
      </c>
      <c r="O4042" s="191">
        <v>15</v>
      </c>
    </row>
    <row r="4043" spans="2:15" ht="17.25" x14ac:dyDescent="0.35">
      <c r="B4043" s="172">
        <f t="shared" ref="B4043:B4106" si="380">B4042+1</f>
        <v>4035</v>
      </c>
      <c r="C4043" s="173">
        <v>6</v>
      </c>
      <c r="D4043" s="173">
        <v>18</v>
      </c>
      <c r="E4043" s="174">
        <v>3</v>
      </c>
      <c r="F4043" s="3">
        <f t="shared" si="379"/>
        <v>64.94</v>
      </c>
      <c r="G4043" s="3">
        <f t="shared" si="375"/>
        <v>59.36</v>
      </c>
      <c r="H4043" s="3">
        <f t="shared" si="376"/>
        <v>78.98</v>
      </c>
      <c r="I4043" s="3">
        <f t="shared" si="377"/>
        <v>51.08</v>
      </c>
      <c r="J4043" s="3">
        <f t="shared" si="378"/>
        <v>62.06</v>
      </c>
      <c r="K4043" s="191">
        <v>18.3</v>
      </c>
      <c r="L4043" s="3">
        <v>15.2</v>
      </c>
      <c r="M4043" s="191">
        <v>26.1</v>
      </c>
      <c r="N4043" s="191">
        <v>10.6</v>
      </c>
      <c r="O4043" s="191">
        <v>16.7</v>
      </c>
    </row>
    <row r="4044" spans="2:15" ht="17.25" x14ac:dyDescent="0.35">
      <c r="B4044" s="172">
        <f t="shared" si="380"/>
        <v>4036</v>
      </c>
      <c r="C4044" s="173">
        <v>6</v>
      </c>
      <c r="D4044" s="173">
        <v>18</v>
      </c>
      <c r="E4044" s="174">
        <v>4</v>
      </c>
      <c r="F4044" s="3">
        <f t="shared" si="379"/>
        <v>61.88</v>
      </c>
      <c r="G4044" s="3">
        <f t="shared" si="375"/>
        <v>54.68</v>
      </c>
      <c r="H4044" s="3">
        <f t="shared" si="376"/>
        <v>80.06</v>
      </c>
      <c r="I4044" s="3">
        <f t="shared" si="377"/>
        <v>46.04</v>
      </c>
      <c r="J4044" s="3">
        <f t="shared" si="378"/>
        <v>60.980000000000004</v>
      </c>
      <c r="K4044" s="191">
        <v>16.600000000000001</v>
      </c>
      <c r="L4044" s="3">
        <v>12.6</v>
      </c>
      <c r="M4044" s="191">
        <v>26.7</v>
      </c>
      <c r="N4044" s="191">
        <v>7.8</v>
      </c>
      <c r="O4044" s="191">
        <v>16.100000000000001</v>
      </c>
    </row>
    <row r="4045" spans="2:15" ht="17.25" x14ac:dyDescent="0.35">
      <c r="B4045" s="172">
        <f t="shared" si="380"/>
        <v>4037</v>
      </c>
      <c r="C4045" s="173">
        <v>6</v>
      </c>
      <c r="D4045" s="173">
        <v>18</v>
      </c>
      <c r="E4045" s="174">
        <v>5</v>
      </c>
      <c r="F4045" s="3">
        <f t="shared" si="379"/>
        <v>59.900000000000006</v>
      </c>
      <c r="G4045" s="3">
        <f t="shared" si="375"/>
        <v>48.379999999999995</v>
      </c>
      <c r="H4045" s="3">
        <f t="shared" si="376"/>
        <v>78.080000000000013</v>
      </c>
      <c r="I4045" s="3">
        <f t="shared" si="377"/>
        <v>48.92</v>
      </c>
      <c r="J4045" s="3">
        <f t="shared" si="378"/>
        <v>60.980000000000004</v>
      </c>
      <c r="K4045" s="191">
        <v>15.5</v>
      </c>
      <c r="L4045" s="3">
        <v>9.1</v>
      </c>
      <c r="M4045" s="191">
        <v>25.6</v>
      </c>
      <c r="N4045" s="191">
        <v>9.4</v>
      </c>
      <c r="O4045" s="191">
        <v>16.100000000000001</v>
      </c>
    </row>
    <row r="4046" spans="2:15" ht="17.25" x14ac:dyDescent="0.35">
      <c r="B4046" s="172">
        <f t="shared" si="380"/>
        <v>4038</v>
      </c>
      <c r="C4046" s="173">
        <v>6</v>
      </c>
      <c r="D4046" s="173">
        <v>18</v>
      </c>
      <c r="E4046" s="174">
        <v>6</v>
      </c>
      <c r="F4046" s="3">
        <f t="shared" si="379"/>
        <v>59.900000000000006</v>
      </c>
      <c r="G4046" s="3">
        <f t="shared" si="375"/>
        <v>49.1</v>
      </c>
      <c r="H4046" s="3">
        <f t="shared" si="376"/>
        <v>78.98</v>
      </c>
      <c r="I4046" s="3">
        <f t="shared" si="377"/>
        <v>51.980000000000004</v>
      </c>
      <c r="J4046" s="3">
        <f t="shared" si="378"/>
        <v>62.96</v>
      </c>
      <c r="K4046" s="191">
        <v>15.5</v>
      </c>
      <c r="L4046" s="3">
        <v>9.5</v>
      </c>
      <c r="M4046" s="191">
        <v>26.1</v>
      </c>
      <c r="N4046" s="191">
        <v>11.1</v>
      </c>
      <c r="O4046" s="191">
        <v>17.2</v>
      </c>
    </row>
    <row r="4047" spans="2:15" ht="17.25" x14ac:dyDescent="0.35">
      <c r="B4047" s="172">
        <f t="shared" si="380"/>
        <v>4039</v>
      </c>
      <c r="C4047" s="173">
        <v>6</v>
      </c>
      <c r="D4047" s="173">
        <v>18</v>
      </c>
      <c r="E4047" s="174">
        <v>7</v>
      </c>
      <c r="F4047" s="3">
        <f t="shared" si="379"/>
        <v>64.94</v>
      </c>
      <c r="G4047" s="3">
        <f t="shared" si="375"/>
        <v>58.82</v>
      </c>
      <c r="H4047" s="3">
        <f t="shared" si="376"/>
        <v>84.02</v>
      </c>
      <c r="I4047" s="3">
        <f t="shared" si="377"/>
        <v>60.08</v>
      </c>
      <c r="J4047" s="3">
        <f t="shared" si="378"/>
        <v>69.98</v>
      </c>
      <c r="K4047" s="191">
        <v>18.3</v>
      </c>
      <c r="L4047" s="3">
        <v>14.9</v>
      </c>
      <c r="M4047" s="191">
        <v>28.9</v>
      </c>
      <c r="N4047" s="191">
        <v>15.6</v>
      </c>
      <c r="O4047" s="191">
        <v>21.1</v>
      </c>
    </row>
    <row r="4048" spans="2:15" ht="17.25" x14ac:dyDescent="0.35">
      <c r="B4048" s="172">
        <f t="shared" si="380"/>
        <v>4040</v>
      </c>
      <c r="C4048" s="173">
        <v>6</v>
      </c>
      <c r="D4048" s="173">
        <v>18</v>
      </c>
      <c r="E4048" s="174">
        <v>8</v>
      </c>
      <c r="F4048" s="3">
        <f t="shared" si="379"/>
        <v>62.96</v>
      </c>
      <c r="G4048" s="3">
        <f t="shared" si="375"/>
        <v>65.12</v>
      </c>
      <c r="H4048" s="3">
        <f t="shared" si="376"/>
        <v>87.98</v>
      </c>
      <c r="I4048" s="3">
        <f t="shared" si="377"/>
        <v>66.02</v>
      </c>
      <c r="J4048" s="3">
        <f t="shared" si="378"/>
        <v>73.039999999999992</v>
      </c>
      <c r="K4048" s="191">
        <v>17.2</v>
      </c>
      <c r="L4048" s="3">
        <v>18.399999999999999</v>
      </c>
      <c r="M4048" s="191">
        <v>31.1</v>
      </c>
      <c r="N4048" s="191">
        <v>18.899999999999999</v>
      </c>
      <c r="O4048" s="191">
        <v>22.8</v>
      </c>
    </row>
    <row r="4049" spans="2:15" ht="17.25" x14ac:dyDescent="0.35">
      <c r="B4049" s="172">
        <f t="shared" si="380"/>
        <v>4041</v>
      </c>
      <c r="C4049" s="173">
        <v>6</v>
      </c>
      <c r="D4049" s="173">
        <v>18</v>
      </c>
      <c r="E4049" s="174">
        <v>9</v>
      </c>
      <c r="F4049" s="3">
        <f t="shared" si="379"/>
        <v>70.88</v>
      </c>
      <c r="G4049" s="3">
        <f t="shared" si="375"/>
        <v>71.240000000000009</v>
      </c>
      <c r="H4049" s="3">
        <f t="shared" si="376"/>
        <v>91.039999999999992</v>
      </c>
      <c r="I4049" s="3">
        <f t="shared" si="377"/>
        <v>71.960000000000008</v>
      </c>
      <c r="J4049" s="3">
        <f t="shared" si="378"/>
        <v>78.080000000000013</v>
      </c>
      <c r="K4049" s="191">
        <v>21.6</v>
      </c>
      <c r="L4049" s="3">
        <v>21.8</v>
      </c>
      <c r="M4049" s="191">
        <v>32.799999999999997</v>
      </c>
      <c r="N4049" s="191">
        <v>22.2</v>
      </c>
      <c r="O4049" s="191">
        <v>25.6</v>
      </c>
    </row>
    <row r="4050" spans="2:15" ht="17.25" x14ac:dyDescent="0.35">
      <c r="B4050" s="172">
        <f t="shared" si="380"/>
        <v>4042</v>
      </c>
      <c r="C4050" s="173">
        <v>6</v>
      </c>
      <c r="D4050" s="173">
        <v>18</v>
      </c>
      <c r="E4050" s="174">
        <v>10</v>
      </c>
      <c r="F4050" s="3">
        <f t="shared" si="379"/>
        <v>75.92</v>
      </c>
      <c r="G4050" s="3">
        <f t="shared" si="375"/>
        <v>72.14</v>
      </c>
      <c r="H4050" s="3">
        <f t="shared" si="376"/>
        <v>91.94</v>
      </c>
      <c r="I4050" s="3">
        <f t="shared" si="377"/>
        <v>78.080000000000013</v>
      </c>
      <c r="J4050" s="3">
        <f t="shared" si="378"/>
        <v>80.06</v>
      </c>
      <c r="K4050" s="191">
        <v>24.4</v>
      </c>
      <c r="L4050" s="3">
        <v>22.3</v>
      </c>
      <c r="M4050" s="191">
        <v>33.299999999999997</v>
      </c>
      <c r="N4050" s="191">
        <v>25.6</v>
      </c>
      <c r="O4050" s="191">
        <v>26.7</v>
      </c>
    </row>
    <row r="4051" spans="2:15" ht="17.25" x14ac:dyDescent="0.35">
      <c r="B4051" s="172">
        <f t="shared" si="380"/>
        <v>4043</v>
      </c>
      <c r="C4051" s="173">
        <v>6</v>
      </c>
      <c r="D4051" s="173">
        <v>18</v>
      </c>
      <c r="E4051" s="174">
        <v>11</v>
      </c>
      <c r="F4051" s="3">
        <f t="shared" si="379"/>
        <v>80.960000000000008</v>
      </c>
      <c r="G4051" s="3">
        <f t="shared" si="375"/>
        <v>77</v>
      </c>
      <c r="H4051" s="3">
        <f t="shared" si="376"/>
        <v>95</v>
      </c>
      <c r="I4051" s="3">
        <f t="shared" si="377"/>
        <v>82.94</v>
      </c>
      <c r="J4051" s="3">
        <f t="shared" si="378"/>
        <v>82.94</v>
      </c>
      <c r="K4051" s="191">
        <v>27.2</v>
      </c>
      <c r="L4051" s="3">
        <v>25</v>
      </c>
      <c r="M4051" s="191">
        <v>35</v>
      </c>
      <c r="N4051" s="191">
        <v>28.3</v>
      </c>
      <c r="O4051" s="191">
        <v>28.3</v>
      </c>
    </row>
    <row r="4052" spans="2:15" ht="17.25" x14ac:dyDescent="0.35">
      <c r="B4052" s="172">
        <f t="shared" si="380"/>
        <v>4044</v>
      </c>
      <c r="C4052" s="173">
        <v>6</v>
      </c>
      <c r="D4052" s="173">
        <v>18</v>
      </c>
      <c r="E4052" s="174">
        <v>12</v>
      </c>
      <c r="F4052" s="3">
        <f t="shared" si="379"/>
        <v>84.92</v>
      </c>
      <c r="G4052" s="3">
        <f t="shared" si="375"/>
        <v>82.759999999999991</v>
      </c>
      <c r="H4052" s="3">
        <f t="shared" si="376"/>
        <v>98.06</v>
      </c>
      <c r="I4052" s="3">
        <f t="shared" si="377"/>
        <v>87.080000000000013</v>
      </c>
      <c r="J4052" s="3">
        <f t="shared" si="378"/>
        <v>84.02</v>
      </c>
      <c r="K4052" s="191">
        <v>29.4</v>
      </c>
      <c r="L4052" s="3">
        <v>28.2</v>
      </c>
      <c r="M4052" s="191">
        <v>36.700000000000003</v>
      </c>
      <c r="N4052" s="191">
        <v>30.6</v>
      </c>
      <c r="O4052" s="191">
        <v>28.9</v>
      </c>
    </row>
    <row r="4053" spans="2:15" ht="17.25" x14ac:dyDescent="0.35">
      <c r="B4053" s="172">
        <f t="shared" si="380"/>
        <v>4045</v>
      </c>
      <c r="C4053" s="173">
        <v>6</v>
      </c>
      <c r="D4053" s="173">
        <v>18</v>
      </c>
      <c r="E4053" s="174">
        <v>13</v>
      </c>
      <c r="F4053" s="3">
        <f t="shared" si="379"/>
        <v>79.88</v>
      </c>
      <c r="G4053" s="3">
        <f t="shared" si="375"/>
        <v>86.72</v>
      </c>
      <c r="H4053" s="3">
        <f t="shared" si="376"/>
        <v>98.960000000000008</v>
      </c>
      <c r="I4053" s="3">
        <f t="shared" si="377"/>
        <v>87.98</v>
      </c>
      <c r="J4053" s="3">
        <f t="shared" si="378"/>
        <v>87.080000000000013</v>
      </c>
      <c r="K4053" s="191">
        <v>26.6</v>
      </c>
      <c r="L4053" s="3">
        <v>30.4</v>
      </c>
      <c r="M4053" s="191">
        <v>37.200000000000003</v>
      </c>
      <c r="N4053" s="191">
        <v>31.1</v>
      </c>
      <c r="O4053" s="191">
        <v>30.6</v>
      </c>
    </row>
    <row r="4054" spans="2:15" ht="17.25" x14ac:dyDescent="0.35">
      <c r="B4054" s="172">
        <f t="shared" si="380"/>
        <v>4046</v>
      </c>
      <c r="C4054" s="173">
        <v>6</v>
      </c>
      <c r="D4054" s="173">
        <v>18</v>
      </c>
      <c r="E4054" s="174">
        <v>14</v>
      </c>
      <c r="F4054" s="3">
        <f t="shared" si="379"/>
        <v>66.92</v>
      </c>
      <c r="G4054" s="3">
        <f t="shared" si="375"/>
        <v>92.48</v>
      </c>
      <c r="H4054" s="3">
        <f t="shared" si="376"/>
        <v>100.03999999999999</v>
      </c>
      <c r="I4054" s="3">
        <f t="shared" si="377"/>
        <v>91.039999999999992</v>
      </c>
      <c r="J4054" s="3">
        <f t="shared" si="378"/>
        <v>89.06</v>
      </c>
      <c r="K4054" s="191">
        <v>19.399999999999999</v>
      </c>
      <c r="L4054" s="3">
        <v>33.6</v>
      </c>
      <c r="M4054" s="191">
        <v>37.799999999999997</v>
      </c>
      <c r="N4054" s="191">
        <v>32.799999999999997</v>
      </c>
      <c r="O4054" s="191">
        <v>31.7</v>
      </c>
    </row>
    <row r="4055" spans="2:15" ht="17.25" x14ac:dyDescent="0.35">
      <c r="B4055" s="172">
        <f t="shared" si="380"/>
        <v>4047</v>
      </c>
      <c r="C4055" s="173">
        <v>6</v>
      </c>
      <c r="D4055" s="173">
        <v>18</v>
      </c>
      <c r="E4055" s="174">
        <v>15</v>
      </c>
      <c r="F4055" s="3">
        <f t="shared" si="379"/>
        <v>71.960000000000008</v>
      </c>
      <c r="G4055" s="3">
        <f t="shared" si="375"/>
        <v>93.92</v>
      </c>
      <c r="H4055" s="3">
        <f t="shared" si="376"/>
        <v>102.02</v>
      </c>
      <c r="I4055" s="3">
        <f t="shared" si="377"/>
        <v>89.960000000000008</v>
      </c>
      <c r="J4055" s="3">
        <f t="shared" si="378"/>
        <v>89.06</v>
      </c>
      <c r="K4055" s="191">
        <v>22.2</v>
      </c>
      <c r="L4055" s="3">
        <v>34.4</v>
      </c>
      <c r="M4055" s="191">
        <v>38.9</v>
      </c>
      <c r="N4055" s="191">
        <v>32.200000000000003</v>
      </c>
      <c r="O4055" s="191">
        <v>31.7</v>
      </c>
    </row>
    <row r="4056" spans="2:15" ht="17.25" x14ac:dyDescent="0.35">
      <c r="B4056" s="172">
        <f t="shared" si="380"/>
        <v>4048</v>
      </c>
      <c r="C4056" s="173">
        <v>6</v>
      </c>
      <c r="D4056" s="173">
        <v>18</v>
      </c>
      <c r="E4056" s="174">
        <v>16</v>
      </c>
      <c r="F4056" s="3">
        <f t="shared" si="379"/>
        <v>71.960000000000008</v>
      </c>
      <c r="G4056" s="3">
        <f t="shared" si="375"/>
        <v>94.82</v>
      </c>
      <c r="H4056" s="3">
        <f t="shared" si="376"/>
        <v>102.02</v>
      </c>
      <c r="I4056" s="3">
        <f t="shared" si="377"/>
        <v>87.98</v>
      </c>
      <c r="J4056" s="3">
        <f t="shared" si="378"/>
        <v>89.960000000000008</v>
      </c>
      <c r="K4056" s="191">
        <v>22.2</v>
      </c>
      <c r="L4056" s="3">
        <v>34.9</v>
      </c>
      <c r="M4056" s="191">
        <v>38.9</v>
      </c>
      <c r="N4056" s="191">
        <v>31.1</v>
      </c>
      <c r="O4056" s="191">
        <v>32.200000000000003</v>
      </c>
    </row>
    <row r="4057" spans="2:15" ht="17.25" x14ac:dyDescent="0.35">
      <c r="B4057" s="172">
        <f t="shared" si="380"/>
        <v>4049</v>
      </c>
      <c r="C4057" s="173">
        <v>6</v>
      </c>
      <c r="D4057" s="173">
        <v>18</v>
      </c>
      <c r="E4057" s="174">
        <v>17</v>
      </c>
      <c r="F4057" s="3">
        <f t="shared" si="379"/>
        <v>72.86</v>
      </c>
      <c r="G4057" s="3">
        <f t="shared" ref="G4057:G4120" si="381">(9/5)*L4057+32</f>
        <v>92.12</v>
      </c>
      <c r="H4057" s="3">
        <f t="shared" ref="H4057:H4120" si="382">(9/5)*M4057+32</f>
        <v>98.960000000000008</v>
      </c>
      <c r="I4057" s="3">
        <f t="shared" ref="I4057:I4120" si="383">(9/5)*N4057+32</f>
        <v>87.080000000000013</v>
      </c>
      <c r="J4057" s="3">
        <f t="shared" ref="J4057:J4120" si="384">(9/5)*O4057+32</f>
        <v>89.06</v>
      </c>
      <c r="K4057" s="191">
        <v>22.7</v>
      </c>
      <c r="L4057" s="3">
        <v>33.4</v>
      </c>
      <c r="M4057" s="191">
        <v>37.200000000000003</v>
      </c>
      <c r="N4057" s="191">
        <v>30.6</v>
      </c>
      <c r="O4057" s="191">
        <v>31.7</v>
      </c>
    </row>
    <row r="4058" spans="2:15" ht="17.25" x14ac:dyDescent="0.35">
      <c r="B4058" s="172">
        <f t="shared" si="380"/>
        <v>4050</v>
      </c>
      <c r="C4058" s="173">
        <v>6</v>
      </c>
      <c r="D4058" s="173">
        <v>18</v>
      </c>
      <c r="E4058" s="174">
        <v>18</v>
      </c>
      <c r="F4058" s="3">
        <f t="shared" si="379"/>
        <v>71.960000000000008</v>
      </c>
      <c r="G4058" s="3">
        <f t="shared" si="381"/>
        <v>87.800000000000011</v>
      </c>
      <c r="H4058" s="3">
        <f t="shared" si="382"/>
        <v>96.98</v>
      </c>
      <c r="I4058" s="3">
        <f t="shared" si="383"/>
        <v>84.02</v>
      </c>
      <c r="J4058" s="3">
        <f t="shared" si="384"/>
        <v>86</v>
      </c>
      <c r="K4058" s="191">
        <v>22.2</v>
      </c>
      <c r="L4058" s="3">
        <v>31</v>
      </c>
      <c r="M4058" s="191">
        <v>36.1</v>
      </c>
      <c r="N4058" s="191">
        <v>28.9</v>
      </c>
      <c r="O4058" s="191">
        <v>30</v>
      </c>
    </row>
    <row r="4059" spans="2:15" ht="17.25" x14ac:dyDescent="0.35">
      <c r="B4059" s="172">
        <f t="shared" si="380"/>
        <v>4051</v>
      </c>
      <c r="C4059" s="173">
        <v>6</v>
      </c>
      <c r="D4059" s="173">
        <v>18</v>
      </c>
      <c r="E4059" s="174">
        <v>19</v>
      </c>
      <c r="F4059" s="3">
        <f t="shared" si="379"/>
        <v>69.98</v>
      </c>
      <c r="G4059" s="3">
        <f t="shared" si="381"/>
        <v>83.48</v>
      </c>
      <c r="H4059" s="3">
        <f t="shared" si="382"/>
        <v>95</v>
      </c>
      <c r="I4059" s="3">
        <f t="shared" si="383"/>
        <v>80.06</v>
      </c>
      <c r="J4059" s="3">
        <f t="shared" si="384"/>
        <v>82.94</v>
      </c>
      <c r="K4059" s="191">
        <v>21.1</v>
      </c>
      <c r="L4059" s="3">
        <v>28.6</v>
      </c>
      <c r="M4059" s="191">
        <v>35</v>
      </c>
      <c r="N4059" s="191">
        <v>26.7</v>
      </c>
      <c r="O4059" s="191">
        <v>28.3</v>
      </c>
    </row>
    <row r="4060" spans="2:15" ht="17.25" x14ac:dyDescent="0.35">
      <c r="B4060" s="172">
        <f t="shared" si="380"/>
        <v>4052</v>
      </c>
      <c r="C4060" s="173">
        <v>6</v>
      </c>
      <c r="D4060" s="173">
        <v>18</v>
      </c>
      <c r="E4060" s="174">
        <v>20</v>
      </c>
      <c r="F4060" s="3">
        <f t="shared" si="379"/>
        <v>71.960000000000008</v>
      </c>
      <c r="G4060" s="3">
        <f t="shared" si="381"/>
        <v>80.960000000000008</v>
      </c>
      <c r="H4060" s="3">
        <f t="shared" si="382"/>
        <v>89.06</v>
      </c>
      <c r="I4060" s="3">
        <f t="shared" si="383"/>
        <v>73.94</v>
      </c>
      <c r="J4060" s="3">
        <f t="shared" si="384"/>
        <v>80.06</v>
      </c>
      <c r="K4060" s="191">
        <v>22.2</v>
      </c>
      <c r="L4060" s="3">
        <v>27.2</v>
      </c>
      <c r="M4060" s="191">
        <v>31.7</v>
      </c>
      <c r="N4060" s="191">
        <v>23.3</v>
      </c>
      <c r="O4060" s="191">
        <v>26.7</v>
      </c>
    </row>
    <row r="4061" spans="2:15" ht="17.25" x14ac:dyDescent="0.35">
      <c r="B4061" s="172">
        <f t="shared" si="380"/>
        <v>4053</v>
      </c>
      <c r="C4061" s="173">
        <v>6</v>
      </c>
      <c r="D4061" s="173">
        <v>18</v>
      </c>
      <c r="E4061" s="174">
        <v>21</v>
      </c>
      <c r="F4061" s="3">
        <f t="shared" si="379"/>
        <v>68</v>
      </c>
      <c r="G4061" s="3">
        <f t="shared" si="381"/>
        <v>80.240000000000009</v>
      </c>
      <c r="H4061" s="3">
        <f t="shared" si="382"/>
        <v>89.06</v>
      </c>
      <c r="I4061" s="3">
        <f t="shared" si="383"/>
        <v>71.960000000000008</v>
      </c>
      <c r="J4061" s="3">
        <f t="shared" si="384"/>
        <v>77</v>
      </c>
      <c r="K4061" s="191">
        <v>20</v>
      </c>
      <c r="L4061" s="3">
        <v>26.8</v>
      </c>
      <c r="M4061" s="191">
        <v>31.7</v>
      </c>
      <c r="N4061" s="191">
        <v>22.2</v>
      </c>
      <c r="O4061" s="191">
        <v>25</v>
      </c>
    </row>
    <row r="4062" spans="2:15" ht="17.25" x14ac:dyDescent="0.35">
      <c r="B4062" s="172">
        <f t="shared" si="380"/>
        <v>4054</v>
      </c>
      <c r="C4062" s="173">
        <v>6</v>
      </c>
      <c r="D4062" s="173">
        <v>18</v>
      </c>
      <c r="E4062" s="174">
        <v>22</v>
      </c>
      <c r="F4062" s="3">
        <f t="shared" si="379"/>
        <v>65.84</v>
      </c>
      <c r="G4062" s="3">
        <f t="shared" si="381"/>
        <v>76.64</v>
      </c>
      <c r="H4062" s="3">
        <f t="shared" si="382"/>
        <v>89.960000000000008</v>
      </c>
      <c r="I4062" s="3">
        <f t="shared" si="383"/>
        <v>66.02</v>
      </c>
      <c r="J4062" s="3">
        <f t="shared" si="384"/>
        <v>73.039999999999992</v>
      </c>
      <c r="K4062" s="191">
        <v>18.8</v>
      </c>
      <c r="L4062" s="3">
        <v>24.8</v>
      </c>
      <c r="M4062" s="191">
        <v>32.200000000000003</v>
      </c>
      <c r="N4062" s="191">
        <v>18.899999999999999</v>
      </c>
      <c r="O4062" s="191">
        <v>22.8</v>
      </c>
    </row>
    <row r="4063" spans="2:15" ht="17.25" x14ac:dyDescent="0.35">
      <c r="B4063" s="172">
        <f t="shared" si="380"/>
        <v>4055</v>
      </c>
      <c r="C4063" s="173">
        <v>6</v>
      </c>
      <c r="D4063" s="173">
        <v>18</v>
      </c>
      <c r="E4063" s="174">
        <v>23</v>
      </c>
      <c r="F4063" s="3">
        <f t="shared" si="379"/>
        <v>65.84</v>
      </c>
      <c r="G4063" s="3">
        <f t="shared" si="381"/>
        <v>73.400000000000006</v>
      </c>
      <c r="H4063" s="3">
        <f t="shared" si="382"/>
        <v>87.98</v>
      </c>
      <c r="I4063" s="3">
        <f t="shared" si="383"/>
        <v>71.06</v>
      </c>
      <c r="J4063" s="3">
        <f t="shared" si="384"/>
        <v>69.98</v>
      </c>
      <c r="K4063" s="191">
        <v>18.8</v>
      </c>
      <c r="L4063" s="3">
        <v>23</v>
      </c>
      <c r="M4063" s="191">
        <v>31.1</v>
      </c>
      <c r="N4063" s="191">
        <v>21.7</v>
      </c>
      <c r="O4063" s="191">
        <v>21.1</v>
      </c>
    </row>
    <row r="4064" spans="2:15" ht="17.25" x14ac:dyDescent="0.35">
      <c r="B4064" s="172">
        <f t="shared" si="380"/>
        <v>4056</v>
      </c>
      <c r="C4064" s="173">
        <v>6</v>
      </c>
      <c r="D4064" s="173">
        <v>18</v>
      </c>
      <c r="E4064" s="174">
        <v>24</v>
      </c>
      <c r="F4064" s="3">
        <f t="shared" si="379"/>
        <v>62.96</v>
      </c>
      <c r="G4064" s="3">
        <f t="shared" si="381"/>
        <v>69.800000000000011</v>
      </c>
      <c r="H4064" s="3">
        <f t="shared" si="382"/>
        <v>89.06</v>
      </c>
      <c r="I4064" s="3">
        <f t="shared" si="383"/>
        <v>59</v>
      </c>
      <c r="J4064" s="3">
        <f t="shared" si="384"/>
        <v>69.080000000000013</v>
      </c>
      <c r="K4064" s="191">
        <v>17.2</v>
      </c>
      <c r="L4064" s="3">
        <v>21</v>
      </c>
      <c r="M4064" s="191">
        <v>31.7</v>
      </c>
      <c r="N4064" s="191">
        <v>15</v>
      </c>
      <c r="O4064" s="191">
        <v>20.6</v>
      </c>
    </row>
    <row r="4065" spans="2:15" ht="17.25" x14ac:dyDescent="0.35">
      <c r="B4065" s="172">
        <f t="shared" si="380"/>
        <v>4057</v>
      </c>
      <c r="C4065" s="173">
        <v>6</v>
      </c>
      <c r="D4065" s="173">
        <v>19</v>
      </c>
      <c r="E4065" s="174">
        <v>1</v>
      </c>
      <c r="F4065" s="3">
        <f t="shared" si="379"/>
        <v>64.94</v>
      </c>
      <c r="G4065" s="3">
        <f t="shared" si="381"/>
        <v>68</v>
      </c>
      <c r="H4065" s="3">
        <f t="shared" si="382"/>
        <v>87.080000000000013</v>
      </c>
      <c r="I4065" s="3">
        <f t="shared" si="383"/>
        <v>59</v>
      </c>
      <c r="J4065" s="3">
        <f t="shared" si="384"/>
        <v>64.94</v>
      </c>
      <c r="K4065" s="191">
        <v>18.3</v>
      </c>
      <c r="L4065" s="3">
        <v>20</v>
      </c>
      <c r="M4065" s="191">
        <v>30.6</v>
      </c>
      <c r="N4065" s="191">
        <v>15</v>
      </c>
      <c r="O4065" s="191">
        <v>18.3</v>
      </c>
    </row>
    <row r="4066" spans="2:15" ht="17.25" x14ac:dyDescent="0.35">
      <c r="B4066" s="172">
        <f t="shared" si="380"/>
        <v>4058</v>
      </c>
      <c r="C4066" s="173">
        <v>6</v>
      </c>
      <c r="D4066" s="173">
        <v>19</v>
      </c>
      <c r="E4066" s="174">
        <v>2</v>
      </c>
      <c r="F4066" s="3">
        <f t="shared" si="379"/>
        <v>65.84</v>
      </c>
      <c r="G4066" s="3">
        <f t="shared" si="381"/>
        <v>69.800000000000011</v>
      </c>
      <c r="H4066" s="3">
        <f t="shared" si="382"/>
        <v>86</v>
      </c>
      <c r="I4066" s="3">
        <f t="shared" si="383"/>
        <v>57.92</v>
      </c>
      <c r="J4066" s="3">
        <f t="shared" si="384"/>
        <v>62.96</v>
      </c>
      <c r="K4066" s="191">
        <v>18.8</v>
      </c>
      <c r="L4066" s="3">
        <v>21</v>
      </c>
      <c r="M4066" s="191">
        <v>30</v>
      </c>
      <c r="N4066" s="191">
        <v>14.4</v>
      </c>
      <c r="O4066" s="191">
        <v>17.2</v>
      </c>
    </row>
    <row r="4067" spans="2:15" ht="17.25" x14ac:dyDescent="0.35">
      <c r="B4067" s="172">
        <f t="shared" si="380"/>
        <v>4059</v>
      </c>
      <c r="C4067" s="173">
        <v>6</v>
      </c>
      <c r="D4067" s="173">
        <v>19</v>
      </c>
      <c r="E4067" s="174">
        <v>3</v>
      </c>
      <c r="F4067" s="3">
        <f t="shared" si="379"/>
        <v>65.84</v>
      </c>
      <c r="G4067" s="3">
        <f t="shared" si="381"/>
        <v>66.2</v>
      </c>
      <c r="H4067" s="3">
        <f t="shared" si="382"/>
        <v>84.92</v>
      </c>
      <c r="I4067" s="3">
        <f t="shared" si="383"/>
        <v>57.019999999999996</v>
      </c>
      <c r="J4067" s="3">
        <f t="shared" si="384"/>
        <v>57.92</v>
      </c>
      <c r="K4067" s="191">
        <v>18.8</v>
      </c>
      <c r="L4067" s="3">
        <v>19</v>
      </c>
      <c r="M4067" s="191">
        <v>29.4</v>
      </c>
      <c r="N4067" s="191">
        <v>13.9</v>
      </c>
      <c r="O4067" s="191">
        <v>14.4</v>
      </c>
    </row>
    <row r="4068" spans="2:15" ht="17.25" x14ac:dyDescent="0.35">
      <c r="B4068" s="172">
        <f t="shared" si="380"/>
        <v>4060</v>
      </c>
      <c r="C4068" s="173">
        <v>6</v>
      </c>
      <c r="D4068" s="173">
        <v>19</v>
      </c>
      <c r="E4068" s="174">
        <v>4</v>
      </c>
      <c r="F4068" s="3">
        <f t="shared" si="379"/>
        <v>61.88</v>
      </c>
      <c r="G4068" s="3">
        <f t="shared" si="381"/>
        <v>66.2</v>
      </c>
      <c r="H4068" s="3">
        <f t="shared" si="382"/>
        <v>84.92</v>
      </c>
      <c r="I4068" s="3">
        <f t="shared" si="383"/>
        <v>53.96</v>
      </c>
      <c r="J4068" s="3">
        <f t="shared" si="384"/>
        <v>55.040000000000006</v>
      </c>
      <c r="K4068" s="191">
        <v>16.600000000000001</v>
      </c>
      <c r="L4068" s="3">
        <v>19</v>
      </c>
      <c r="M4068" s="191">
        <v>29.4</v>
      </c>
      <c r="N4068" s="191">
        <v>12.2</v>
      </c>
      <c r="O4068" s="191">
        <v>12.8</v>
      </c>
    </row>
    <row r="4069" spans="2:15" ht="17.25" x14ac:dyDescent="0.35">
      <c r="B4069" s="172">
        <f t="shared" si="380"/>
        <v>4061</v>
      </c>
      <c r="C4069" s="173">
        <v>6</v>
      </c>
      <c r="D4069" s="173">
        <v>19</v>
      </c>
      <c r="E4069" s="174">
        <v>5</v>
      </c>
      <c r="F4069" s="3">
        <f t="shared" si="379"/>
        <v>63.86</v>
      </c>
      <c r="G4069" s="3">
        <f t="shared" si="381"/>
        <v>64.400000000000006</v>
      </c>
      <c r="H4069" s="3">
        <f t="shared" si="382"/>
        <v>80.06</v>
      </c>
      <c r="I4069" s="3">
        <f t="shared" si="383"/>
        <v>53.06</v>
      </c>
      <c r="J4069" s="3">
        <f t="shared" si="384"/>
        <v>53.96</v>
      </c>
      <c r="K4069" s="191">
        <v>17.7</v>
      </c>
      <c r="L4069" s="3">
        <v>18</v>
      </c>
      <c r="M4069" s="191">
        <v>26.7</v>
      </c>
      <c r="N4069" s="191">
        <v>11.7</v>
      </c>
      <c r="O4069" s="191">
        <v>12.2</v>
      </c>
    </row>
    <row r="4070" spans="2:15" ht="17.25" x14ac:dyDescent="0.35">
      <c r="B4070" s="172">
        <f t="shared" si="380"/>
        <v>4062</v>
      </c>
      <c r="C4070" s="173">
        <v>6</v>
      </c>
      <c r="D4070" s="173">
        <v>19</v>
      </c>
      <c r="E4070" s="174">
        <v>6</v>
      </c>
      <c r="F4070" s="3">
        <f t="shared" si="379"/>
        <v>66.92</v>
      </c>
      <c r="G4070" s="3">
        <f t="shared" si="381"/>
        <v>66.2</v>
      </c>
      <c r="H4070" s="3">
        <f t="shared" si="382"/>
        <v>82.94</v>
      </c>
      <c r="I4070" s="3">
        <f t="shared" si="383"/>
        <v>57.019999999999996</v>
      </c>
      <c r="J4070" s="3">
        <f t="shared" si="384"/>
        <v>57.92</v>
      </c>
      <c r="K4070" s="191">
        <v>19.399999999999999</v>
      </c>
      <c r="L4070" s="3">
        <v>19</v>
      </c>
      <c r="M4070" s="191">
        <v>28.3</v>
      </c>
      <c r="N4070" s="191">
        <v>13.9</v>
      </c>
      <c r="O4070" s="191">
        <v>14.4</v>
      </c>
    </row>
    <row r="4071" spans="2:15" ht="17.25" x14ac:dyDescent="0.35">
      <c r="B4071" s="172">
        <f t="shared" si="380"/>
        <v>4063</v>
      </c>
      <c r="C4071" s="173">
        <v>6</v>
      </c>
      <c r="D4071" s="173">
        <v>19</v>
      </c>
      <c r="E4071" s="174">
        <v>7</v>
      </c>
      <c r="F4071" s="3">
        <f t="shared" si="379"/>
        <v>72.86</v>
      </c>
      <c r="G4071" s="3">
        <f t="shared" si="381"/>
        <v>70.34</v>
      </c>
      <c r="H4071" s="3">
        <f t="shared" si="382"/>
        <v>84.92</v>
      </c>
      <c r="I4071" s="3">
        <f t="shared" si="383"/>
        <v>68</v>
      </c>
      <c r="J4071" s="3">
        <f t="shared" si="384"/>
        <v>60.980000000000004</v>
      </c>
      <c r="K4071" s="191">
        <v>22.7</v>
      </c>
      <c r="L4071" s="3">
        <v>21.3</v>
      </c>
      <c r="M4071" s="191">
        <v>29.4</v>
      </c>
      <c r="N4071" s="191">
        <v>20</v>
      </c>
      <c r="O4071" s="191">
        <v>16.100000000000001</v>
      </c>
    </row>
    <row r="4072" spans="2:15" ht="17.25" x14ac:dyDescent="0.35">
      <c r="B4072" s="172">
        <f t="shared" si="380"/>
        <v>4064</v>
      </c>
      <c r="C4072" s="173">
        <v>6</v>
      </c>
      <c r="D4072" s="173">
        <v>19</v>
      </c>
      <c r="E4072" s="174">
        <v>8</v>
      </c>
      <c r="F4072" s="3">
        <f t="shared" si="379"/>
        <v>75.92</v>
      </c>
      <c r="G4072" s="3">
        <f t="shared" si="381"/>
        <v>74.48</v>
      </c>
      <c r="H4072" s="3">
        <f t="shared" si="382"/>
        <v>89.06</v>
      </c>
      <c r="I4072" s="3">
        <f t="shared" si="383"/>
        <v>73.94</v>
      </c>
      <c r="J4072" s="3">
        <f t="shared" si="384"/>
        <v>64.039999999999992</v>
      </c>
      <c r="K4072" s="191">
        <v>24.4</v>
      </c>
      <c r="L4072" s="3">
        <v>23.6</v>
      </c>
      <c r="M4072" s="191">
        <v>31.7</v>
      </c>
      <c r="N4072" s="191">
        <v>23.3</v>
      </c>
      <c r="O4072" s="191">
        <v>17.8</v>
      </c>
    </row>
    <row r="4073" spans="2:15" ht="17.25" x14ac:dyDescent="0.35">
      <c r="B4073" s="172">
        <f t="shared" si="380"/>
        <v>4065</v>
      </c>
      <c r="C4073" s="173">
        <v>6</v>
      </c>
      <c r="D4073" s="173">
        <v>19</v>
      </c>
      <c r="E4073" s="174">
        <v>9</v>
      </c>
      <c r="F4073" s="3">
        <f t="shared" si="379"/>
        <v>77.900000000000006</v>
      </c>
      <c r="G4073" s="3">
        <f t="shared" si="381"/>
        <v>78.800000000000011</v>
      </c>
      <c r="H4073" s="3">
        <f t="shared" si="382"/>
        <v>91.039999999999992</v>
      </c>
      <c r="I4073" s="3">
        <f t="shared" si="383"/>
        <v>80.06</v>
      </c>
      <c r="J4073" s="3">
        <f t="shared" si="384"/>
        <v>66.92</v>
      </c>
      <c r="K4073" s="191">
        <v>25.5</v>
      </c>
      <c r="L4073" s="3">
        <v>26</v>
      </c>
      <c r="M4073" s="191">
        <v>32.799999999999997</v>
      </c>
      <c r="N4073" s="191">
        <v>26.7</v>
      </c>
      <c r="O4073" s="191">
        <v>19.399999999999999</v>
      </c>
    </row>
    <row r="4074" spans="2:15" ht="17.25" x14ac:dyDescent="0.35">
      <c r="B4074" s="172">
        <f t="shared" si="380"/>
        <v>4066</v>
      </c>
      <c r="C4074" s="173">
        <v>6</v>
      </c>
      <c r="D4074" s="173">
        <v>19</v>
      </c>
      <c r="E4074" s="174">
        <v>10</v>
      </c>
      <c r="F4074" s="3">
        <f t="shared" si="379"/>
        <v>80.960000000000008</v>
      </c>
      <c r="G4074" s="3">
        <f t="shared" si="381"/>
        <v>81.86</v>
      </c>
      <c r="H4074" s="3">
        <f t="shared" si="382"/>
        <v>91.039999999999992</v>
      </c>
      <c r="I4074" s="3">
        <f t="shared" si="383"/>
        <v>82.039999999999992</v>
      </c>
      <c r="J4074" s="3">
        <f t="shared" si="384"/>
        <v>69.98</v>
      </c>
      <c r="K4074" s="191">
        <v>27.2</v>
      </c>
      <c r="L4074" s="3">
        <v>27.7</v>
      </c>
      <c r="M4074" s="191">
        <v>32.799999999999997</v>
      </c>
      <c r="N4074" s="191">
        <v>27.8</v>
      </c>
      <c r="O4074" s="191">
        <v>21.1</v>
      </c>
    </row>
    <row r="4075" spans="2:15" ht="17.25" x14ac:dyDescent="0.35">
      <c r="B4075" s="172">
        <f t="shared" si="380"/>
        <v>4067</v>
      </c>
      <c r="C4075" s="173">
        <v>6</v>
      </c>
      <c r="D4075" s="173">
        <v>19</v>
      </c>
      <c r="E4075" s="174">
        <v>11</v>
      </c>
      <c r="F4075" s="3">
        <f t="shared" si="379"/>
        <v>81.86</v>
      </c>
      <c r="G4075" s="3">
        <f t="shared" si="381"/>
        <v>84.2</v>
      </c>
      <c r="H4075" s="3">
        <f t="shared" si="382"/>
        <v>93.02</v>
      </c>
      <c r="I4075" s="3">
        <f t="shared" si="383"/>
        <v>84.02</v>
      </c>
      <c r="J4075" s="3">
        <f t="shared" si="384"/>
        <v>71.06</v>
      </c>
      <c r="K4075" s="191">
        <v>27.7</v>
      </c>
      <c r="L4075" s="3">
        <v>29</v>
      </c>
      <c r="M4075" s="191">
        <v>33.9</v>
      </c>
      <c r="N4075" s="191">
        <v>28.9</v>
      </c>
      <c r="O4075" s="191">
        <v>21.7</v>
      </c>
    </row>
    <row r="4076" spans="2:15" ht="17.25" x14ac:dyDescent="0.35">
      <c r="B4076" s="172">
        <f t="shared" si="380"/>
        <v>4068</v>
      </c>
      <c r="C4076" s="173">
        <v>6</v>
      </c>
      <c r="D4076" s="173">
        <v>19</v>
      </c>
      <c r="E4076" s="174">
        <v>12</v>
      </c>
      <c r="F4076" s="3">
        <f t="shared" si="379"/>
        <v>86.9</v>
      </c>
      <c r="G4076" s="3">
        <f t="shared" si="381"/>
        <v>86</v>
      </c>
      <c r="H4076" s="3">
        <f t="shared" si="382"/>
        <v>93.02</v>
      </c>
      <c r="I4076" s="3">
        <f t="shared" si="383"/>
        <v>84.92</v>
      </c>
      <c r="J4076" s="3">
        <f t="shared" si="384"/>
        <v>75.02</v>
      </c>
      <c r="K4076" s="191">
        <v>30.5</v>
      </c>
      <c r="L4076" s="3">
        <v>30</v>
      </c>
      <c r="M4076" s="191">
        <v>33.9</v>
      </c>
      <c r="N4076" s="191">
        <v>29.4</v>
      </c>
      <c r="O4076" s="191">
        <v>23.9</v>
      </c>
    </row>
    <row r="4077" spans="2:15" ht="17.25" x14ac:dyDescent="0.35">
      <c r="B4077" s="172">
        <f t="shared" si="380"/>
        <v>4069</v>
      </c>
      <c r="C4077" s="173">
        <v>6</v>
      </c>
      <c r="D4077" s="173">
        <v>19</v>
      </c>
      <c r="E4077" s="174">
        <v>13</v>
      </c>
      <c r="F4077" s="3">
        <f t="shared" si="379"/>
        <v>89.960000000000008</v>
      </c>
      <c r="G4077" s="3">
        <f t="shared" si="381"/>
        <v>87.800000000000011</v>
      </c>
      <c r="H4077" s="3">
        <f t="shared" si="382"/>
        <v>91.94</v>
      </c>
      <c r="I4077" s="3">
        <f t="shared" si="383"/>
        <v>84.02</v>
      </c>
      <c r="J4077" s="3">
        <f t="shared" si="384"/>
        <v>77</v>
      </c>
      <c r="K4077" s="191">
        <v>32.200000000000003</v>
      </c>
      <c r="L4077" s="3">
        <v>31</v>
      </c>
      <c r="M4077" s="191">
        <v>33.299999999999997</v>
      </c>
      <c r="N4077" s="191">
        <v>28.9</v>
      </c>
      <c r="O4077" s="191">
        <v>25</v>
      </c>
    </row>
    <row r="4078" spans="2:15" ht="17.25" x14ac:dyDescent="0.35">
      <c r="B4078" s="172">
        <f t="shared" si="380"/>
        <v>4070</v>
      </c>
      <c r="C4078" s="173">
        <v>6</v>
      </c>
      <c r="D4078" s="173">
        <v>19</v>
      </c>
      <c r="E4078" s="174">
        <v>14</v>
      </c>
      <c r="F4078" s="3">
        <f t="shared" si="379"/>
        <v>88.88</v>
      </c>
      <c r="G4078" s="3">
        <f t="shared" si="381"/>
        <v>89.6</v>
      </c>
      <c r="H4078" s="3">
        <f t="shared" si="382"/>
        <v>91.94</v>
      </c>
      <c r="I4078" s="3">
        <f t="shared" si="383"/>
        <v>84.02</v>
      </c>
      <c r="J4078" s="3">
        <f t="shared" si="384"/>
        <v>78.080000000000013</v>
      </c>
      <c r="K4078" s="191">
        <v>31.6</v>
      </c>
      <c r="L4078" s="3">
        <v>32</v>
      </c>
      <c r="M4078" s="191">
        <v>33.299999999999997</v>
      </c>
      <c r="N4078" s="191">
        <v>28.9</v>
      </c>
      <c r="O4078" s="191">
        <v>25.6</v>
      </c>
    </row>
    <row r="4079" spans="2:15" ht="17.25" x14ac:dyDescent="0.35">
      <c r="B4079" s="172">
        <f t="shared" si="380"/>
        <v>4071</v>
      </c>
      <c r="C4079" s="173">
        <v>6</v>
      </c>
      <c r="D4079" s="173">
        <v>19</v>
      </c>
      <c r="E4079" s="174">
        <v>15</v>
      </c>
      <c r="F4079" s="3">
        <f t="shared" si="379"/>
        <v>83.84</v>
      </c>
      <c r="G4079" s="3">
        <f t="shared" si="381"/>
        <v>87.800000000000011</v>
      </c>
      <c r="H4079" s="3">
        <f t="shared" si="382"/>
        <v>93.92</v>
      </c>
      <c r="I4079" s="3">
        <f t="shared" si="383"/>
        <v>80.06</v>
      </c>
      <c r="J4079" s="3">
        <f t="shared" si="384"/>
        <v>82.039999999999992</v>
      </c>
      <c r="K4079" s="191">
        <v>28.8</v>
      </c>
      <c r="L4079" s="3">
        <v>31</v>
      </c>
      <c r="M4079" s="191">
        <v>34.4</v>
      </c>
      <c r="N4079" s="191">
        <v>26.7</v>
      </c>
      <c r="O4079" s="191">
        <v>27.8</v>
      </c>
    </row>
    <row r="4080" spans="2:15" ht="17.25" x14ac:dyDescent="0.35">
      <c r="B4080" s="172">
        <f t="shared" si="380"/>
        <v>4072</v>
      </c>
      <c r="C4080" s="173">
        <v>6</v>
      </c>
      <c r="D4080" s="173">
        <v>19</v>
      </c>
      <c r="E4080" s="174">
        <v>16</v>
      </c>
      <c r="F4080" s="3">
        <f t="shared" si="379"/>
        <v>82.94</v>
      </c>
      <c r="G4080" s="3">
        <f t="shared" si="381"/>
        <v>79.88</v>
      </c>
      <c r="H4080" s="3">
        <f t="shared" si="382"/>
        <v>95</v>
      </c>
      <c r="I4080" s="3">
        <f t="shared" si="383"/>
        <v>80.06</v>
      </c>
      <c r="J4080" s="3">
        <f t="shared" si="384"/>
        <v>82.94</v>
      </c>
      <c r="K4080" s="191">
        <v>28.3</v>
      </c>
      <c r="L4080" s="3">
        <v>26.6</v>
      </c>
      <c r="M4080" s="191">
        <v>35</v>
      </c>
      <c r="N4080" s="191">
        <v>26.7</v>
      </c>
      <c r="O4080" s="191">
        <v>28.3</v>
      </c>
    </row>
    <row r="4081" spans="2:15" ht="17.25" x14ac:dyDescent="0.35">
      <c r="B4081" s="172">
        <f t="shared" si="380"/>
        <v>4073</v>
      </c>
      <c r="C4081" s="173">
        <v>6</v>
      </c>
      <c r="D4081" s="173">
        <v>19</v>
      </c>
      <c r="E4081" s="174">
        <v>17</v>
      </c>
      <c r="F4081" s="3">
        <f t="shared" si="379"/>
        <v>80.960000000000008</v>
      </c>
      <c r="G4081" s="3">
        <f t="shared" si="381"/>
        <v>71.599999999999994</v>
      </c>
      <c r="H4081" s="3">
        <f t="shared" si="382"/>
        <v>95</v>
      </c>
      <c r="I4081" s="3">
        <f t="shared" si="383"/>
        <v>80.06</v>
      </c>
      <c r="J4081" s="3">
        <f t="shared" si="384"/>
        <v>84.02</v>
      </c>
      <c r="K4081" s="191">
        <v>27.2</v>
      </c>
      <c r="L4081" s="3">
        <v>22</v>
      </c>
      <c r="M4081" s="191">
        <v>35</v>
      </c>
      <c r="N4081" s="191">
        <v>26.7</v>
      </c>
      <c r="O4081" s="191">
        <v>28.9</v>
      </c>
    </row>
    <row r="4082" spans="2:15" ht="17.25" x14ac:dyDescent="0.35">
      <c r="B4082" s="172">
        <f t="shared" si="380"/>
        <v>4074</v>
      </c>
      <c r="C4082" s="173">
        <v>6</v>
      </c>
      <c r="D4082" s="173">
        <v>19</v>
      </c>
      <c r="E4082" s="174">
        <v>18</v>
      </c>
      <c r="F4082" s="3">
        <f t="shared" si="379"/>
        <v>64.94</v>
      </c>
      <c r="G4082" s="3">
        <f t="shared" si="381"/>
        <v>69.800000000000011</v>
      </c>
      <c r="H4082" s="3">
        <f t="shared" si="382"/>
        <v>93.92</v>
      </c>
      <c r="I4082" s="3">
        <f t="shared" si="383"/>
        <v>78.080000000000013</v>
      </c>
      <c r="J4082" s="3">
        <f t="shared" si="384"/>
        <v>84.02</v>
      </c>
      <c r="K4082" s="191">
        <v>18.3</v>
      </c>
      <c r="L4082" s="3">
        <v>21</v>
      </c>
      <c r="M4082" s="191">
        <v>34.4</v>
      </c>
      <c r="N4082" s="191">
        <v>25.6</v>
      </c>
      <c r="O4082" s="191">
        <v>28.9</v>
      </c>
    </row>
    <row r="4083" spans="2:15" ht="17.25" x14ac:dyDescent="0.35">
      <c r="B4083" s="172">
        <f t="shared" si="380"/>
        <v>4075</v>
      </c>
      <c r="C4083" s="173">
        <v>6</v>
      </c>
      <c r="D4083" s="173">
        <v>19</v>
      </c>
      <c r="E4083" s="174">
        <v>19</v>
      </c>
      <c r="F4083" s="3">
        <f t="shared" si="379"/>
        <v>66.92</v>
      </c>
      <c r="G4083" s="3">
        <f t="shared" si="381"/>
        <v>68</v>
      </c>
      <c r="H4083" s="3">
        <f t="shared" si="382"/>
        <v>91.94</v>
      </c>
      <c r="I4083" s="3">
        <f t="shared" si="383"/>
        <v>73.039999999999992</v>
      </c>
      <c r="J4083" s="3">
        <f t="shared" si="384"/>
        <v>80.960000000000008</v>
      </c>
      <c r="K4083" s="191">
        <v>19.399999999999999</v>
      </c>
      <c r="L4083" s="3">
        <v>20</v>
      </c>
      <c r="M4083" s="191">
        <v>33.299999999999997</v>
      </c>
      <c r="N4083" s="191">
        <v>22.8</v>
      </c>
      <c r="O4083" s="191">
        <v>27.2</v>
      </c>
    </row>
    <row r="4084" spans="2:15" ht="17.25" x14ac:dyDescent="0.35">
      <c r="B4084" s="172">
        <f t="shared" si="380"/>
        <v>4076</v>
      </c>
      <c r="C4084" s="173">
        <v>6</v>
      </c>
      <c r="D4084" s="173">
        <v>19</v>
      </c>
      <c r="E4084" s="174">
        <v>20</v>
      </c>
      <c r="F4084" s="3">
        <f t="shared" si="379"/>
        <v>63.86</v>
      </c>
      <c r="G4084" s="3">
        <f t="shared" si="381"/>
        <v>64.400000000000006</v>
      </c>
      <c r="H4084" s="3">
        <f t="shared" si="382"/>
        <v>89.960000000000008</v>
      </c>
      <c r="I4084" s="3">
        <f t="shared" si="383"/>
        <v>69.080000000000013</v>
      </c>
      <c r="J4084" s="3">
        <f t="shared" si="384"/>
        <v>75.02</v>
      </c>
      <c r="K4084" s="191">
        <v>17.7</v>
      </c>
      <c r="L4084" s="3">
        <v>18</v>
      </c>
      <c r="M4084" s="191">
        <v>32.200000000000003</v>
      </c>
      <c r="N4084" s="191">
        <v>20.6</v>
      </c>
      <c r="O4084" s="191">
        <v>23.9</v>
      </c>
    </row>
    <row r="4085" spans="2:15" ht="17.25" x14ac:dyDescent="0.35">
      <c r="B4085" s="172">
        <f t="shared" si="380"/>
        <v>4077</v>
      </c>
      <c r="C4085" s="173">
        <v>6</v>
      </c>
      <c r="D4085" s="173">
        <v>19</v>
      </c>
      <c r="E4085" s="174">
        <v>21</v>
      </c>
      <c r="F4085" s="3">
        <f t="shared" si="379"/>
        <v>62.96</v>
      </c>
      <c r="G4085" s="3">
        <f t="shared" si="381"/>
        <v>64.400000000000006</v>
      </c>
      <c r="H4085" s="3">
        <f t="shared" si="382"/>
        <v>89.06</v>
      </c>
      <c r="I4085" s="3">
        <f t="shared" si="383"/>
        <v>68</v>
      </c>
      <c r="J4085" s="3">
        <f t="shared" si="384"/>
        <v>73.039999999999992</v>
      </c>
      <c r="K4085" s="191">
        <v>17.2</v>
      </c>
      <c r="L4085" s="3">
        <v>18</v>
      </c>
      <c r="M4085" s="191">
        <v>31.7</v>
      </c>
      <c r="N4085" s="191">
        <v>20</v>
      </c>
      <c r="O4085" s="191">
        <v>22.8</v>
      </c>
    </row>
    <row r="4086" spans="2:15" ht="17.25" x14ac:dyDescent="0.35">
      <c r="B4086" s="172">
        <f t="shared" si="380"/>
        <v>4078</v>
      </c>
      <c r="C4086" s="173">
        <v>6</v>
      </c>
      <c r="D4086" s="173">
        <v>19</v>
      </c>
      <c r="E4086" s="174">
        <v>22</v>
      </c>
      <c r="F4086" s="3">
        <f t="shared" si="379"/>
        <v>63.86</v>
      </c>
      <c r="G4086" s="3">
        <f t="shared" si="381"/>
        <v>63.680000000000007</v>
      </c>
      <c r="H4086" s="3">
        <f t="shared" si="382"/>
        <v>87.080000000000013</v>
      </c>
      <c r="I4086" s="3">
        <f t="shared" si="383"/>
        <v>66.02</v>
      </c>
      <c r="J4086" s="3">
        <f t="shared" si="384"/>
        <v>68</v>
      </c>
      <c r="K4086" s="191">
        <v>17.7</v>
      </c>
      <c r="L4086" s="3">
        <v>17.600000000000001</v>
      </c>
      <c r="M4086" s="191">
        <v>30.6</v>
      </c>
      <c r="N4086" s="191">
        <v>18.899999999999999</v>
      </c>
      <c r="O4086" s="191">
        <v>20</v>
      </c>
    </row>
    <row r="4087" spans="2:15" ht="17.25" x14ac:dyDescent="0.35">
      <c r="B4087" s="172">
        <f t="shared" si="380"/>
        <v>4079</v>
      </c>
      <c r="C4087" s="173">
        <v>6</v>
      </c>
      <c r="D4087" s="173">
        <v>19</v>
      </c>
      <c r="E4087" s="174">
        <v>23</v>
      </c>
      <c r="F4087" s="3">
        <f t="shared" si="379"/>
        <v>61.88</v>
      </c>
      <c r="G4087" s="3">
        <f t="shared" si="381"/>
        <v>63.14</v>
      </c>
      <c r="H4087" s="3">
        <f t="shared" si="382"/>
        <v>84.92</v>
      </c>
      <c r="I4087" s="3">
        <f t="shared" si="383"/>
        <v>64.039999999999992</v>
      </c>
      <c r="J4087" s="3">
        <f t="shared" si="384"/>
        <v>60.08</v>
      </c>
      <c r="K4087" s="191">
        <v>16.600000000000001</v>
      </c>
      <c r="L4087" s="3">
        <v>17.3</v>
      </c>
      <c r="M4087" s="191">
        <v>29.4</v>
      </c>
      <c r="N4087" s="191">
        <v>17.8</v>
      </c>
      <c r="O4087" s="191">
        <v>15.6</v>
      </c>
    </row>
    <row r="4088" spans="2:15" ht="17.25" x14ac:dyDescent="0.35">
      <c r="B4088" s="172">
        <f t="shared" si="380"/>
        <v>4080</v>
      </c>
      <c r="C4088" s="173">
        <v>6</v>
      </c>
      <c r="D4088" s="173">
        <v>19</v>
      </c>
      <c r="E4088" s="174">
        <v>24</v>
      </c>
      <c r="F4088" s="3">
        <f t="shared" si="379"/>
        <v>60.980000000000004</v>
      </c>
      <c r="G4088" s="3">
        <f t="shared" si="381"/>
        <v>62.6</v>
      </c>
      <c r="H4088" s="3">
        <f t="shared" si="382"/>
        <v>82.039999999999992</v>
      </c>
      <c r="I4088" s="3">
        <f t="shared" si="383"/>
        <v>62.06</v>
      </c>
      <c r="J4088" s="3">
        <f t="shared" si="384"/>
        <v>60.08</v>
      </c>
      <c r="K4088" s="191">
        <v>16.100000000000001</v>
      </c>
      <c r="L4088" s="3">
        <v>17</v>
      </c>
      <c r="M4088" s="191">
        <v>27.8</v>
      </c>
      <c r="N4088" s="191">
        <v>16.7</v>
      </c>
      <c r="O4088" s="191">
        <v>15.6</v>
      </c>
    </row>
    <row r="4089" spans="2:15" ht="17.25" x14ac:dyDescent="0.35">
      <c r="B4089" s="172">
        <f t="shared" si="380"/>
        <v>4081</v>
      </c>
      <c r="C4089" s="173">
        <v>6</v>
      </c>
      <c r="D4089" s="173">
        <v>20</v>
      </c>
      <c r="E4089" s="174">
        <v>1</v>
      </c>
      <c r="F4089" s="3">
        <f t="shared" si="379"/>
        <v>59.900000000000006</v>
      </c>
      <c r="G4089" s="3">
        <f t="shared" si="381"/>
        <v>60.8</v>
      </c>
      <c r="H4089" s="3">
        <f t="shared" si="382"/>
        <v>80.06</v>
      </c>
      <c r="I4089" s="3">
        <f t="shared" si="383"/>
        <v>60.980000000000004</v>
      </c>
      <c r="J4089" s="3">
        <f t="shared" si="384"/>
        <v>55.040000000000006</v>
      </c>
      <c r="K4089" s="191">
        <v>15.5</v>
      </c>
      <c r="L4089" s="3">
        <v>16</v>
      </c>
      <c r="M4089" s="191">
        <v>26.7</v>
      </c>
      <c r="N4089" s="191">
        <v>16.100000000000001</v>
      </c>
      <c r="O4089" s="191">
        <v>12.8</v>
      </c>
    </row>
    <row r="4090" spans="2:15" ht="17.25" x14ac:dyDescent="0.35">
      <c r="B4090" s="172">
        <f t="shared" si="380"/>
        <v>4082</v>
      </c>
      <c r="C4090" s="173">
        <v>6</v>
      </c>
      <c r="D4090" s="173">
        <v>20</v>
      </c>
      <c r="E4090" s="174">
        <v>2</v>
      </c>
      <c r="F4090" s="3">
        <f t="shared" si="379"/>
        <v>59</v>
      </c>
      <c r="G4090" s="3">
        <f t="shared" si="381"/>
        <v>60.8</v>
      </c>
      <c r="H4090" s="3">
        <f t="shared" si="382"/>
        <v>80.06</v>
      </c>
      <c r="I4090" s="3">
        <f t="shared" si="383"/>
        <v>57.92</v>
      </c>
      <c r="J4090" s="3">
        <f t="shared" si="384"/>
        <v>60.980000000000004</v>
      </c>
      <c r="K4090" s="191">
        <v>15</v>
      </c>
      <c r="L4090" s="3">
        <v>16</v>
      </c>
      <c r="M4090" s="191">
        <v>26.7</v>
      </c>
      <c r="N4090" s="191">
        <v>14.4</v>
      </c>
      <c r="O4090" s="191">
        <v>16.100000000000001</v>
      </c>
    </row>
    <row r="4091" spans="2:15" ht="17.25" x14ac:dyDescent="0.35">
      <c r="B4091" s="172">
        <f t="shared" si="380"/>
        <v>4083</v>
      </c>
      <c r="C4091" s="173">
        <v>6</v>
      </c>
      <c r="D4091" s="173">
        <v>20</v>
      </c>
      <c r="E4091" s="174">
        <v>3</v>
      </c>
      <c r="F4091" s="3">
        <f t="shared" si="379"/>
        <v>59</v>
      </c>
      <c r="G4091" s="3">
        <f t="shared" si="381"/>
        <v>59</v>
      </c>
      <c r="H4091" s="3">
        <f t="shared" si="382"/>
        <v>78.080000000000013</v>
      </c>
      <c r="I4091" s="3">
        <f t="shared" si="383"/>
        <v>55.040000000000006</v>
      </c>
      <c r="J4091" s="3">
        <f t="shared" si="384"/>
        <v>51.08</v>
      </c>
      <c r="K4091" s="191">
        <v>15</v>
      </c>
      <c r="L4091" s="3">
        <v>15</v>
      </c>
      <c r="M4091" s="191">
        <v>25.6</v>
      </c>
      <c r="N4091" s="191">
        <v>12.8</v>
      </c>
      <c r="O4091" s="191">
        <v>10.6</v>
      </c>
    </row>
    <row r="4092" spans="2:15" ht="17.25" x14ac:dyDescent="0.35">
      <c r="B4092" s="172">
        <f t="shared" si="380"/>
        <v>4084</v>
      </c>
      <c r="C4092" s="173">
        <v>6</v>
      </c>
      <c r="D4092" s="173">
        <v>20</v>
      </c>
      <c r="E4092" s="174">
        <v>4</v>
      </c>
      <c r="F4092" s="3">
        <f t="shared" si="379"/>
        <v>59</v>
      </c>
      <c r="G4092" s="3">
        <f t="shared" si="381"/>
        <v>59</v>
      </c>
      <c r="H4092" s="3">
        <f t="shared" si="382"/>
        <v>77</v>
      </c>
      <c r="I4092" s="3">
        <f t="shared" si="383"/>
        <v>51.08</v>
      </c>
      <c r="J4092" s="3">
        <f t="shared" si="384"/>
        <v>53.06</v>
      </c>
      <c r="K4092" s="191">
        <v>15</v>
      </c>
      <c r="L4092" s="3">
        <v>15</v>
      </c>
      <c r="M4092" s="191">
        <v>25</v>
      </c>
      <c r="N4092" s="191">
        <v>10.6</v>
      </c>
      <c r="O4092" s="191">
        <v>11.7</v>
      </c>
    </row>
    <row r="4093" spans="2:15" ht="17.25" x14ac:dyDescent="0.35">
      <c r="B4093" s="172">
        <f t="shared" si="380"/>
        <v>4085</v>
      </c>
      <c r="C4093" s="173">
        <v>6</v>
      </c>
      <c r="D4093" s="173">
        <v>20</v>
      </c>
      <c r="E4093" s="174">
        <v>5</v>
      </c>
      <c r="F4093" s="3">
        <f t="shared" si="379"/>
        <v>57.92</v>
      </c>
      <c r="G4093" s="3">
        <f t="shared" si="381"/>
        <v>57.2</v>
      </c>
      <c r="H4093" s="3">
        <f t="shared" si="382"/>
        <v>75.92</v>
      </c>
      <c r="I4093" s="3">
        <f t="shared" si="383"/>
        <v>48.92</v>
      </c>
      <c r="J4093" s="3">
        <f t="shared" si="384"/>
        <v>53.96</v>
      </c>
      <c r="K4093" s="191">
        <v>14.4</v>
      </c>
      <c r="L4093" s="3">
        <v>14</v>
      </c>
      <c r="M4093" s="191">
        <v>24.4</v>
      </c>
      <c r="N4093" s="191">
        <v>9.4</v>
      </c>
      <c r="O4093" s="191">
        <v>12.2</v>
      </c>
    </row>
    <row r="4094" spans="2:15" ht="17.25" x14ac:dyDescent="0.35">
      <c r="B4094" s="172">
        <f t="shared" si="380"/>
        <v>4086</v>
      </c>
      <c r="C4094" s="173">
        <v>6</v>
      </c>
      <c r="D4094" s="173">
        <v>20</v>
      </c>
      <c r="E4094" s="174">
        <v>6</v>
      </c>
      <c r="F4094" s="3">
        <f t="shared" si="379"/>
        <v>59</v>
      </c>
      <c r="G4094" s="3">
        <f t="shared" si="381"/>
        <v>57.2</v>
      </c>
      <c r="H4094" s="3">
        <f t="shared" si="382"/>
        <v>80.06</v>
      </c>
      <c r="I4094" s="3">
        <f t="shared" si="383"/>
        <v>50</v>
      </c>
      <c r="J4094" s="3">
        <f t="shared" si="384"/>
        <v>60.08</v>
      </c>
      <c r="K4094" s="191">
        <v>15</v>
      </c>
      <c r="L4094" s="3">
        <v>14</v>
      </c>
      <c r="M4094" s="191">
        <v>26.7</v>
      </c>
      <c r="N4094" s="191">
        <v>10</v>
      </c>
      <c r="O4094" s="191">
        <v>15.6</v>
      </c>
    </row>
    <row r="4095" spans="2:15" ht="17.25" x14ac:dyDescent="0.35">
      <c r="B4095" s="172">
        <f t="shared" si="380"/>
        <v>4087</v>
      </c>
      <c r="C4095" s="173">
        <v>6</v>
      </c>
      <c r="D4095" s="173">
        <v>20</v>
      </c>
      <c r="E4095" s="174">
        <v>7</v>
      </c>
      <c r="F4095" s="3">
        <f t="shared" si="379"/>
        <v>68</v>
      </c>
      <c r="G4095" s="3">
        <f t="shared" si="381"/>
        <v>60.8</v>
      </c>
      <c r="H4095" s="3">
        <f t="shared" si="382"/>
        <v>86</v>
      </c>
      <c r="I4095" s="3">
        <f t="shared" si="383"/>
        <v>57.019999999999996</v>
      </c>
      <c r="J4095" s="3">
        <f t="shared" si="384"/>
        <v>64.94</v>
      </c>
      <c r="K4095" s="191">
        <v>20</v>
      </c>
      <c r="L4095" s="3">
        <v>16</v>
      </c>
      <c r="M4095" s="191">
        <v>30</v>
      </c>
      <c r="N4095" s="191">
        <v>13.9</v>
      </c>
      <c r="O4095" s="191">
        <v>18.3</v>
      </c>
    </row>
    <row r="4096" spans="2:15" ht="17.25" x14ac:dyDescent="0.35">
      <c r="B4096" s="172">
        <f t="shared" si="380"/>
        <v>4088</v>
      </c>
      <c r="C4096" s="173">
        <v>6</v>
      </c>
      <c r="D4096" s="173">
        <v>20</v>
      </c>
      <c r="E4096" s="174">
        <v>8</v>
      </c>
      <c r="F4096" s="3">
        <f t="shared" si="379"/>
        <v>73.94</v>
      </c>
      <c r="G4096" s="3">
        <f t="shared" si="381"/>
        <v>64.400000000000006</v>
      </c>
      <c r="H4096" s="3">
        <f t="shared" si="382"/>
        <v>89.06</v>
      </c>
      <c r="I4096" s="3">
        <f t="shared" si="383"/>
        <v>62.06</v>
      </c>
      <c r="J4096" s="3">
        <f t="shared" si="384"/>
        <v>69.080000000000013</v>
      </c>
      <c r="K4096" s="191">
        <v>23.3</v>
      </c>
      <c r="L4096" s="3">
        <v>18</v>
      </c>
      <c r="M4096" s="191">
        <v>31.7</v>
      </c>
      <c r="N4096" s="191">
        <v>16.7</v>
      </c>
      <c r="O4096" s="191">
        <v>20.6</v>
      </c>
    </row>
    <row r="4097" spans="2:15" ht="17.25" x14ac:dyDescent="0.35">
      <c r="B4097" s="172">
        <f t="shared" si="380"/>
        <v>4089</v>
      </c>
      <c r="C4097" s="173">
        <v>6</v>
      </c>
      <c r="D4097" s="173">
        <v>20</v>
      </c>
      <c r="E4097" s="174">
        <v>9</v>
      </c>
      <c r="F4097" s="3">
        <f t="shared" si="379"/>
        <v>73.94</v>
      </c>
      <c r="G4097" s="3">
        <f t="shared" si="381"/>
        <v>68</v>
      </c>
      <c r="H4097" s="3">
        <f t="shared" si="382"/>
        <v>91.94</v>
      </c>
      <c r="I4097" s="3">
        <f t="shared" si="383"/>
        <v>64.94</v>
      </c>
      <c r="J4097" s="3">
        <f t="shared" si="384"/>
        <v>73.94</v>
      </c>
      <c r="K4097" s="191">
        <v>23.3</v>
      </c>
      <c r="L4097" s="3">
        <v>20</v>
      </c>
      <c r="M4097" s="191">
        <v>33.299999999999997</v>
      </c>
      <c r="N4097" s="191">
        <v>18.3</v>
      </c>
      <c r="O4097" s="191">
        <v>23.3</v>
      </c>
    </row>
    <row r="4098" spans="2:15" ht="17.25" x14ac:dyDescent="0.35">
      <c r="B4098" s="172">
        <f t="shared" si="380"/>
        <v>4090</v>
      </c>
      <c r="C4098" s="173">
        <v>6</v>
      </c>
      <c r="D4098" s="173">
        <v>20</v>
      </c>
      <c r="E4098" s="174">
        <v>10</v>
      </c>
      <c r="F4098" s="3">
        <f t="shared" si="379"/>
        <v>80.06</v>
      </c>
      <c r="G4098" s="3">
        <f t="shared" si="381"/>
        <v>73.759999999999991</v>
      </c>
      <c r="H4098" s="3">
        <f t="shared" si="382"/>
        <v>93.02</v>
      </c>
      <c r="I4098" s="3">
        <f t="shared" si="383"/>
        <v>66.02</v>
      </c>
      <c r="J4098" s="3">
        <f t="shared" si="384"/>
        <v>77</v>
      </c>
      <c r="K4098" s="191">
        <v>26.7</v>
      </c>
      <c r="L4098" s="3">
        <v>23.2</v>
      </c>
      <c r="M4098" s="191">
        <v>33.9</v>
      </c>
      <c r="N4098" s="191">
        <v>18.899999999999999</v>
      </c>
      <c r="O4098" s="191">
        <v>25</v>
      </c>
    </row>
    <row r="4099" spans="2:15" ht="17.25" x14ac:dyDescent="0.35">
      <c r="B4099" s="172">
        <f t="shared" si="380"/>
        <v>4091</v>
      </c>
      <c r="C4099" s="173">
        <v>6</v>
      </c>
      <c r="D4099" s="173">
        <v>20</v>
      </c>
      <c r="E4099" s="174">
        <v>11</v>
      </c>
      <c r="F4099" s="3">
        <f t="shared" si="379"/>
        <v>81.86</v>
      </c>
      <c r="G4099" s="3">
        <f t="shared" si="381"/>
        <v>78.800000000000011</v>
      </c>
      <c r="H4099" s="3">
        <f t="shared" si="382"/>
        <v>98.960000000000008</v>
      </c>
      <c r="I4099" s="3">
        <f t="shared" si="383"/>
        <v>69.080000000000013</v>
      </c>
      <c r="J4099" s="3">
        <f t="shared" si="384"/>
        <v>80.06</v>
      </c>
      <c r="K4099" s="191">
        <v>27.7</v>
      </c>
      <c r="L4099" s="3">
        <v>26</v>
      </c>
      <c r="M4099" s="191">
        <v>37.200000000000003</v>
      </c>
      <c r="N4099" s="191">
        <v>20.6</v>
      </c>
      <c r="O4099" s="191">
        <v>26.7</v>
      </c>
    </row>
    <row r="4100" spans="2:15" ht="17.25" x14ac:dyDescent="0.35">
      <c r="B4100" s="172">
        <f t="shared" si="380"/>
        <v>4092</v>
      </c>
      <c r="C4100" s="173">
        <v>6</v>
      </c>
      <c r="D4100" s="173">
        <v>20</v>
      </c>
      <c r="E4100" s="174">
        <v>12</v>
      </c>
      <c r="F4100" s="3">
        <f t="shared" si="379"/>
        <v>80.960000000000008</v>
      </c>
      <c r="G4100" s="3">
        <f t="shared" si="381"/>
        <v>80.599999999999994</v>
      </c>
      <c r="H4100" s="3">
        <f t="shared" si="382"/>
        <v>98.960000000000008</v>
      </c>
      <c r="I4100" s="3">
        <f t="shared" si="383"/>
        <v>71.06</v>
      </c>
      <c r="J4100" s="3">
        <f t="shared" si="384"/>
        <v>84.02</v>
      </c>
      <c r="K4100" s="191">
        <v>27.2</v>
      </c>
      <c r="L4100" s="3">
        <v>27</v>
      </c>
      <c r="M4100" s="191">
        <v>37.200000000000003</v>
      </c>
      <c r="N4100" s="191">
        <v>21.7</v>
      </c>
      <c r="O4100" s="191">
        <v>28.9</v>
      </c>
    </row>
    <row r="4101" spans="2:15" ht="17.25" x14ac:dyDescent="0.35">
      <c r="B4101" s="172">
        <f t="shared" si="380"/>
        <v>4093</v>
      </c>
      <c r="C4101" s="173">
        <v>6</v>
      </c>
      <c r="D4101" s="173">
        <v>20</v>
      </c>
      <c r="E4101" s="174">
        <v>13</v>
      </c>
      <c r="F4101" s="3">
        <f t="shared" si="379"/>
        <v>80.960000000000008</v>
      </c>
      <c r="G4101" s="3">
        <f t="shared" si="381"/>
        <v>82.4</v>
      </c>
      <c r="H4101" s="3">
        <f t="shared" si="382"/>
        <v>102.02</v>
      </c>
      <c r="I4101" s="3">
        <f t="shared" si="383"/>
        <v>71.06</v>
      </c>
      <c r="J4101" s="3">
        <f t="shared" si="384"/>
        <v>86</v>
      </c>
      <c r="K4101" s="191">
        <v>27.2</v>
      </c>
      <c r="L4101" s="3">
        <v>28</v>
      </c>
      <c r="M4101" s="191">
        <v>38.9</v>
      </c>
      <c r="N4101" s="191">
        <v>21.7</v>
      </c>
      <c r="O4101" s="191">
        <v>30</v>
      </c>
    </row>
    <row r="4102" spans="2:15" ht="17.25" x14ac:dyDescent="0.35">
      <c r="B4102" s="172">
        <f t="shared" si="380"/>
        <v>4094</v>
      </c>
      <c r="C4102" s="173">
        <v>6</v>
      </c>
      <c r="D4102" s="173">
        <v>20</v>
      </c>
      <c r="E4102" s="174">
        <v>14</v>
      </c>
      <c r="F4102" s="3">
        <f t="shared" si="379"/>
        <v>73.94</v>
      </c>
      <c r="G4102" s="3">
        <f t="shared" si="381"/>
        <v>84.2</v>
      </c>
      <c r="H4102" s="3">
        <f t="shared" si="382"/>
        <v>104</v>
      </c>
      <c r="I4102" s="3">
        <f t="shared" si="383"/>
        <v>73.039999999999992</v>
      </c>
      <c r="J4102" s="3">
        <f t="shared" si="384"/>
        <v>87.080000000000013</v>
      </c>
      <c r="K4102" s="191">
        <v>23.3</v>
      </c>
      <c r="L4102" s="3">
        <v>29</v>
      </c>
      <c r="M4102" s="191">
        <v>40</v>
      </c>
      <c r="N4102" s="191">
        <v>22.8</v>
      </c>
      <c r="O4102" s="191">
        <v>30.6</v>
      </c>
    </row>
    <row r="4103" spans="2:15" ht="17.25" x14ac:dyDescent="0.35">
      <c r="B4103" s="172">
        <f t="shared" si="380"/>
        <v>4095</v>
      </c>
      <c r="C4103" s="173">
        <v>6</v>
      </c>
      <c r="D4103" s="173">
        <v>20</v>
      </c>
      <c r="E4103" s="174">
        <v>15</v>
      </c>
      <c r="F4103" s="3">
        <f t="shared" si="379"/>
        <v>77.900000000000006</v>
      </c>
      <c r="G4103" s="3">
        <f t="shared" si="381"/>
        <v>84.2</v>
      </c>
      <c r="H4103" s="3">
        <f t="shared" si="382"/>
        <v>102.92</v>
      </c>
      <c r="I4103" s="3">
        <f t="shared" si="383"/>
        <v>71.06</v>
      </c>
      <c r="J4103" s="3">
        <f t="shared" si="384"/>
        <v>87.98</v>
      </c>
      <c r="K4103" s="191">
        <v>25.5</v>
      </c>
      <c r="L4103" s="3">
        <v>29</v>
      </c>
      <c r="M4103" s="191">
        <v>39.4</v>
      </c>
      <c r="N4103" s="191">
        <v>21.7</v>
      </c>
      <c r="O4103" s="191">
        <v>31.1</v>
      </c>
    </row>
    <row r="4104" spans="2:15" ht="17.25" x14ac:dyDescent="0.35">
      <c r="B4104" s="172">
        <f t="shared" si="380"/>
        <v>4096</v>
      </c>
      <c r="C4104" s="173">
        <v>6</v>
      </c>
      <c r="D4104" s="173">
        <v>20</v>
      </c>
      <c r="E4104" s="174">
        <v>16</v>
      </c>
      <c r="F4104" s="3">
        <f t="shared" si="379"/>
        <v>78.98</v>
      </c>
      <c r="G4104" s="3">
        <f t="shared" si="381"/>
        <v>84.02</v>
      </c>
      <c r="H4104" s="3">
        <f t="shared" si="382"/>
        <v>102.02</v>
      </c>
      <c r="I4104" s="3">
        <f t="shared" si="383"/>
        <v>71.06</v>
      </c>
      <c r="J4104" s="3">
        <f t="shared" si="384"/>
        <v>87.98</v>
      </c>
      <c r="K4104" s="191">
        <v>26.1</v>
      </c>
      <c r="L4104" s="3">
        <v>28.9</v>
      </c>
      <c r="M4104" s="191">
        <v>38.9</v>
      </c>
      <c r="N4104" s="191">
        <v>21.7</v>
      </c>
      <c r="O4104" s="191">
        <v>31.1</v>
      </c>
    </row>
    <row r="4105" spans="2:15" ht="17.25" x14ac:dyDescent="0.35">
      <c r="B4105" s="172">
        <f t="shared" si="380"/>
        <v>4097</v>
      </c>
      <c r="C4105" s="173">
        <v>6</v>
      </c>
      <c r="D4105" s="173">
        <v>20</v>
      </c>
      <c r="E4105" s="174">
        <v>17</v>
      </c>
      <c r="F4105" s="3">
        <f t="shared" si="379"/>
        <v>63.86</v>
      </c>
      <c r="G4105" s="3">
        <f t="shared" si="381"/>
        <v>83.48</v>
      </c>
      <c r="H4105" s="3">
        <f t="shared" si="382"/>
        <v>102.02</v>
      </c>
      <c r="I4105" s="3">
        <f t="shared" si="383"/>
        <v>71.960000000000008</v>
      </c>
      <c r="J4105" s="3">
        <f t="shared" si="384"/>
        <v>87.98</v>
      </c>
      <c r="K4105" s="191">
        <v>17.7</v>
      </c>
      <c r="L4105" s="3">
        <v>28.6</v>
      </c>
      <c r="M4105" s="191">
        <v>38.9</v>
      </c>
      <c r="N4105" s="191">
        <v>22.2</v>
      </c>
      <c r="O4105" s="191">
        <v>31.1</v>
      </c>
    </row>
    <row r="4106" spans="2:15" ht="17.25" x14ac:dyDescent="0.35">
      <c r="B4106" s="172">
        <f t="shared" si="380"/>
        <v>4098</v>
      </c>
      <c r="C4106" s="173">
        <v>6</v>
      </c>
      <c r="D4106" s="173">
        <v>20</v>
      </c>
      <c r="E4106" s="174">
        <v>18</v>
      </c>
      <c r="F4106" s="3">
        <f t="shared" ref="F4106:F4169" si="385">(9/5)*K4106+32</f>
        <v>63.86</v>
      </c>
      <c r="G4106" s="3">
        <f t="shared" si="381"/>
        <v>81.5</v>
      </c>
      <c r="H4106" s="3">
        <f t="shared" si="382"/>
        <v>100.03999999999999</v>
      </c>
      <c r="I4106" s="3">
        <f t="shared" si="383"/>
        <v>69.98</v>
      </c>
      <c r="J4106" s="3">
        <f t="shared" si="384"/>
        <v>87.080000000000013</v>
      </c>
      <c r="K4106" s="191">
        <v>17.7</v>
      </c>
      <c r="L4106" s="3">
        <v>27.5</v>
      </c>
      <c r="M4106" s="191">
        <v>37.799999999999997</v>
      </c>
      <c r="N4106" s="191">
        <v>21.1</v>
      </c>
      <c r="O4106" s="191">
        <v>30.6</v>
      </c>
    </row>
    <row r="4107" spans="2:15" ht="17.25" x14ac:dyDescent="0.35">
      <c r="B4107" s="172">
        <f t="shared" ref="B4107:B4170" si="386">B4106+1</f>
        <v>4099</v>
      </c>
      <c r="C4107" s="173">
        <v>6</v>
      </c>
      <c r="D4107" s="173">
        <v>20</v>
      </c>
      <c r="E4107" s="174">
        <v>19</v>
      </c>
      <c r="F4107" s="3">
        <f t="shared" si="385"/>
        <v>62.96</v>
      </c>
      <c r="G4107" s="3">
        <f t="shared" si="381"/>
        <v>78.800000000000011</v>
      </c>
      <c r="H4107" s="3">
        <f t="shared" si="382"/>
        <v>96.98</v>
      </c>
      <c r="I4107" s="3">
        <f t="shared" si="383"/>
        <v>66.02</v>
      </c>
      <c r="J4107" s="3">
        <f t="shared" si="384"/>
        <v>82.94</v>
      </c>
      <c r="K4107" s="191">
        <v>17.2</v>
      </c>
      <c r="L4107" s="3">
        <v>26</v>
      </c>
      <c r="M4107" s="191">
        <v>36.1</v>
      </c>
      <c r="N4107" s="191">
        <v>18.899999999999999</v>
      </c>
      <c r="O4107" s="191">
        <v>28.3</v>
      </c>
    </row>
    <row r="4108" spans="2:15" ht="17.25" x14ac:dyDescent="0.35">
      <c r="B4108" s="172">
        <f t="shared" si="386"/>
        <v>4100</v>
      </c>
      <c r="C4108" s="173">
        <v>6</v>
      </c>
      <c r="D4108" s="173">
        <v>20</v>
      </c>
      <c r="E4108" s="174">
        <v>20</v>
      </c>
      <c r="F4108" s="3">
        <f t="shared" si="385"/>
        <v>61.88</v>
      </c>
      <c r="G4108" s="3">
        <f t="shared" si="381"/>
        <v>75.2</v>
      </c>
      <c r="H4108" s="3">
        <f t="shared" si="382"/>
        <v>89.06</v>
      </c>
      <c r="I4108" s="3">
        <f t="shared" si="383"/>
        <v>62.06</v>
      </c>
      <c r="J4108" s="3">
        <f t="shared" si="384"/>
        <v>77</v>
      </c>
      <c r="K4108" s="191">
        <v>16.600000000000001</v>
      </c>
      <c r="L4108" s="3">
        <v>24</v>
      </c>
      <c r="M4108" s="191">
        <v>31.7</v>
      </c>
      <c r="N4108" s="191">
        <v>16.7</v>
      </c>
      <c r="O4108" s="191">
        <v>25</v>
      </c>
    </row>
    <row r="4109" spans="2:15" ht="17.25" x14ac:dyDescent="0.35">
      <c r="B4109" s="172">
        <f t="shared" si="386"/>
        <v>4101</v>
      </c>
      <c r="C4109" s="173">
        <v>6</v>
      </c>
      <c r="D4109" s="173">
        <v>20</v>
      </c>
      <c r="E4109" s="174">
        <v>21</v>
      </c>
      <c r="F4109" s="3">
        <f t="shared" si="385"/>
        <v>61.88</v>
      </c>
      <c r="G4109" s="3">
        <f t="shared" si="381"/>
        <v>73.400000000000006</v>
      </c>
      <c r="H4109" s="3">
        <f t="shared" si="382"/>
        <v>89.06</v>
      </c>
      <c r="I4109" s="3">
        <f t="shared" si="383"/>
        <v>60.980000000000004</v>
      </c>
      <c r="J4109" s="3">
        <f t="shared" si="384"/>
        <v>75.02</v>
      </c>
      <c r="K4109" s="191">
        <v>16.600000000000001</v>
      </c>
      <c r="L4109" s="3">
        <v>23</v>
      </c>
      <c r="M4109" s="191">
        <v>31.7</v>
      </c>
      <c r="N4109" s="191">
        <v>16.100000000000001</v>
      </c>
      <c r="O4109" s="191">
        <v>23.9</v>
      </c>
    </row>
    <row r="4110" spans="2:15" ht="17.25" x14ac:dyDescent="0.35">
      <c r="B4110" s="172">
        <f t="shared" si="386"/>
        <v>4102</v>
      </c>
      <c r="C4110" s="173">
        <v>6</v>
      </c>
      <c r="D4110" s="173">
        <v>20</v>
      </c>
      <c r="E4110" s="174">
        <v>22</v>
      </c>
      <c r="F4110" s="3">
        <f t="shared" si="385"/>
        <v>61.88</v>
      </c>
      <c r="G4110" s="3">
        <f t="shared" si="381"/>
        <v>69.800000000000011</v>
      </c>
      <c r="H4110" s="3">
        <f t="shared" si="382"/>
        <v>87.080000000000013</v>
      </c>
      <c r="I4110" s="3">
        <f t="shared" si="383"/>
        <v>60.08</v>
      </c>
      <c r="J4110" s="3">
        <f t="shared" si="384"/>
        <v>73.039999999999992</v>
      </c>
      <c r="K4110" s="191">
        <v>16.600000000000001</v>
      </c>
      <c r="L4110" s="3">
        <v>21</v>
      </c>
      <c r="M4110" s="191">
        <v>30.6</v>
      </c>
      <c r="N4110" s="191">
        <v>15.6</v>
      </c>
      <c r="O4110" s="191">
        <v>22.8</v>
      </c>
    </row>
    <row r="4111" spans="2:15" ht="17.25" x14ac:dyDescent="0.35">
      <c r="B4111" s="172">
        <f t="shared" si="386"/>
        <v>4103</v>
      </c>
      <c r="C4111" s="173">
        <v>6</v>
      </c>
      <c r="D4111" s="173">
        <v>20</v>
      </c>
      <c r="E4111" s="174">
        <v>23</v>
      </c>
      <c r="F4111" s="3">
        <f t="shared" si="385"/>
        <v>61.88</v>
      </c>
      <c r="G4111" s="3">
        <f t="shared" si="381"/>
        <v>71.599999999999994</v>
      </c>
      <c r="H4111" s="3">
        <f t="shared" si="382"/>
        <v>86</v>
      </c>
      <c r="I4111" s="3">
        <f t="shared" si="383"/>
        <v>57.92</v>
      </c>
      <c r="J4111" s="3">
        <f t="shared" si="384"/>
        <v>71.960000000000008</v>
      </c>
      <c r="K4111" s="191">
        <v>16.600000000000001</v>
      </c>
      <c r="L4111" s="3">
        <v>22</v>
      </c>
      <c r="M4111" s="191">
        <v>30</v>
      </c>
      <c r="N4111" s="191">
        <v>14.4</v>
      </c>
      <c r="O4111" s="191">
        <v>22.2</v>
      </c>
    </row>
    <row r="4112" spans="2:15" ht="17.25" x14ac:dyDescent="0.35">
      <c r="B4112" s="172">
        <f t="shared" si="386"/>
        <v>4104</v>
      </c>
      <c r="C4112" s="173">
        <v>6</v>
      </c>
      <c r="D4112" s="173">
        <v>20</v>
      </c>
      <c r="E4112" s="174">
        <v>24</v>
      </c>
      <c r="F4112" s="3">
        <f t="shared" si="385"/>
        <v>59.900000000000006</v>
      </c>
      <c r="G4112" s="3">
        <f t="shared" si="381"/>
        <v>69.98</v>
      </c>
      <c r="H4112" s="3">
        <f t="shared" si="382"/>
        <v>84.02</v>
      </c>
      <c r="I4112" s="3">
        <f t="shared" si="383"/>
        <v>59</v>
      </c>
      <c r="J4112" s="3">
        <f t="shared" si="384"/>
        <v>69.080000000000013</v>
      </c>
      <c r="K4112" s="191">
        <v>15.5</v>
      </c>
      <c r="L4112" s="3">
        <v>21.1</v>
      </c>
      <c r="M4112" s="191">
        <v>28.9</v>
      </c>
      <c r="N4112" s="191">
        <v>15</v>
      </c>
      <c r="O4112" s="191">
        <v>20.6</v>
      </c>
    </row>
    <row r="4113" spans="2:15" ht="17.25" x14ac:dyDescent="0.35">
      <c r="B4113" s="172">
        <f t="shared" si="386"/>
        <v>4105</v>
      </c>
      <c r="C4113" s="173">
        <v>6</v>
      </c>
      <c r="D4113" s="173">
        <v>21</v>
      </c>
      <c r="E4113" s="174">
        <v>1</v>
      </c>
      <c r="F4113" s="3">
        <f t="shared" si="385"/>
        <v>59.900000000000006</v>
      </c>
      <c r="G4113" s="3">
        <f t="shared" si="381"/>
        <v>68.36</v>
      </c>
      <c r="H4113" s="3">
        <f t="shared" si="382"/>
        <v>82.94</v>
      </c>
      <c r="I4113" s="3">
        <f t="shared" si="383"/>
        <v>57.92</v>
      </c>
      <c r="J4113" s="3">
        <f t="shared" si="384"/>
        <v>62.96</v>
      </c>
      <c r="K4113" s="191">
        <v>15.5</v>
      </c>
      <c r="L4113" s="3">
        <v>20.2</v>
      </c>
      <c r="M4113" s="191">
        <v>28.3</v>
      </c>
      <c r="N4113" s="191">
        <v>14.4</v>
      </c>
      <c r="O4113" s="191">
        <v>17.2</v>
      </c>
    </row>
    <row r="4114" spans="2:15" ht="17.25" x14ac:dyDescent="0.35">
      <c r="B4114" s="172">
        <f t="shared" si="386"/>
        <v>4106</v>
      </c>
      <c r="C4114" s="173">
        <v>6</v>
      </c>
      <c r="D4114" s="173">
        <v>21</v>
      </c>
      <c r="E4114" s="174">
        <v>2</v>
      </c>
      <c r="F4114" s="3">
        <f t="shared" si="385"/>
        <v>59</v>
      </c>
      <c r="G4114" s="3">
        <f t="shared" si="381"/>
        <v>67.099999999999994</v>
      </c>
      <c r="H4114" s="3">
        <f t="shared" si="382"/>
        <v>80.06</v>
      </c>
      <c r="I4114" s="3">
        <f t="shared" si="383"/>
        <v>51.980000000000004</v>
      </c>
      <c r="J4114" s="3">
        <f t="shared" si="384"/>
        <v>59</v>
      </c>
      <c r="K4114" s="191">
        <v>15</v>
      </c>
      <c r="L4114" s="3">
        <v>19.5</v>
      </c>
      <c r="M4114" s="191">
        <v>26.7</v>
      </c>
      <c r="N4114" s="191">
        <v>11.1</v>
      </c>
      <c r="O4114" s="191">
        <v>15</v>
      </c>
    </row>
    <row r="4115" spans="2:15" ht="17.25" x14ac:dyDescent="0.35">
      <c r="B4115" s="172">
        <f t="shared" si="386"/>
        <v>4107</v>
      </c>
      <c r="C4115" s="173">
        <v>6</v>
      </c>
      <c r="D4115" s="173">
        <v>21</v>
      </c>
      <c r="E4115" s="174">
        <v>3</v>
      </c>
      <c r="F4115" s="3">
        <f t="shared" si="385"/>
        <v>59.900000000000006</v>
      </c>
      <c r="G4115" s="3">
        <f t="shared" si="381"/>
        <v>66.2</v>
      </c>
      <c r="H4115" s="3">
        <f t="shared" si="382"/>
        <v>80.06</v>
      </c>
      <c r="I4115" s="3">
        <f t="shared" si="383"/>
        <v>51.980000000000004</v>
      </c>
      <c r="J4115" s="3">
        <f t="shared" si="384"/>
        <v>59</v>
      </c>
      <c r="K4115" s="191">
        <v>15.5</v>
      </c>
      <c r="L4115" s="3">
        <v>19</v>
      </c>
      <c r="M4115" s="191">
        <v>26.7</v>
      </c>
      <c r="N4115" s="191">
        <v>11.1</v>
      </c>
      <c r="O4115" s="191">
        <v>15</v>
      </c>
    </row>
    <row r="4116" spans="2:15" ht="17.25" x14ac:dyDescent="0.35">
      <c r="B4116" s="172">
        <f t="shared" si="386"/>
        <v>4108</v>
      </c>
      <c r="C4116" s="173">
        <v>6</v>
      </c>
      <c r="D4116" s="173">
        <v>21</v>
      </c>
      <c r="E4116" s="174">
        <v>4</v>
      </c>
      <c r="F4116" s="3">
        <f t="shared" si="385"/>
        <v>59.900000000000006</v>
      </c>
      <c r="G4116" s="3">
        <f t="shared" si="381"/>
        <v>63.5</v>
      </c>
      <c r="H4116" s="3">
        <f t="shared" si="382"/>
        <v>78.98</v>
      </c>
      <c r="I4116" s="3">
        <f t="shared" si="383"/>
        <v>46.94</v>
      </c>
      <c r="J4116" s="3">
        <f t="shared" si="384"/>
        <v>57.019999999999996</v>
      </c>
      <c r="K4116" s="191">
        <v>15.5</v>
      </c>
      <c r="L4116" s="3">
        <v>17.5</v>
      </c>
      <c r="M4116" s="191">
        <v>26.1</v>
      </c>
      <c r="N4116" s="191">
        <v>8.3000000000000007</v>
      </c>
      <c r="O4116" s="191">
        <v>13.9</v>
      </c>
    </row>
    <row r="4117" spans="2:15" ht="17.25" x14ac:dyDescent="0.35">
      <c r="B4117" s="172">
        <f t="shared" si="386"/>
        <v>4109</v>
      </c>
      <c r="C4117" s="173">
        <v>6</v>
      </c>
      <c r="D4117" s="173">
        <v>21</v>
      </c>
      <c r="E4117" s="174">
        <v>5</v>
      </c>
      <c r="F4117" s="3">
        <f t="shared" si="385"/>
        <v>59.900000000000006</v>
      </c>
      <c r="G4117" s="3">
        <f t="shared" si="381"/>
        <v>61.34</v>
      </c>
      <c r="H4117" s="3">
        <f t="shared" si="382"/>
        <v>78.98</v>
      </c>
      <c r="I4117" s="3">
        <f t="shared" si="383"/>
        <v>42.980000000000004</v>
      </c>
      <c r="J4117" s="3">
        <f t="shared" si="384"/>
        <v>55.040000000000006</v>
      </c>
      <c r="K4117" s="191">
        <v>15.5</v>
      </c>
      <c r="L4117" s="3">
        <v>16.3</v>
      </c>
      <c r="M4117" s="191">
        <v>26.1</v>
      </c>
      <c r="N4117" s="191">
        <v>6.1</v>
      </c>
      <c r="O4117" s="191">
        <v>12.8</v>
      </c>
    </row>
    <row r="4118" spans="2:15" ht="17.25" x14ac:dyDescent="0.35">
      <c r="B4118" s="172">
        <f t="shared" si="386"/>
        <v>4110</v>
      </c>
      <c r="C4118" s="173">
        <v>6</v>
      </c>
      <c r="D4118" s="173">
        <v>21</v>
      </c>
      <c r="E4118" s="174">
        <v>6</v>
      </c>
      <c r="F4118" s="3">
        <f t="shared" si="385"/>
        <v>62.96</v>
      </c>
      <c r="G4118" s="3">
        <f t="shared" si="381"/>
        <v>62.6</v>
      </c>
      <c r="H4118" s="3">
        <f t="shared" si="382"/>
        <v>80.960000000000008</v>
      </c>
      <c r="I4118" s="3">
        <f t="shared" si="383"/>
        <v>51.08</v>
      </c>
      <c r="J4118" s="3">
        <f t="shared" si="384"/>
        <v>62.06</v>
      </c>
      <c r="K4118" s="191">
        <v>17.2</v>
      </c>
      <c r="L4118" s="3">
        <v>17</v>
      </c>
      <c r="M4118" s="191">
        <v>27.2</v>
      </c>
      <c r="N4118" s="191">
        <v>10.6</v>
      </c>
      <c r="O4118" s="191">
        <v>16.7</v>
      </c>
    </row>
    <row r="4119" spans="2:15" ht="17.25" x14ac:dyDescent="0.35">
      <c r="B4119" s="172">
        <f t="shared" si="386"/>
        <v>4111</v>
      </c>
      <c r="C4119" s="173">
        <v>6</v>
      </c>
      <c r="D4119" s="173">
        <v>21</v>
      </c>
      <c r="E4119" s="174">
        <v>7</v>
      </c>
      <c r="F4119" s="3">
        <f t="shared" si="385"/>
        <v>64.94</v>
      </c>
      <c r="G4119" s="3">
        <f t="shared" si="381"/>
        <v>66.2</v>
      </c>
      <c r="H4119" s="3">
        <f t="shared" si="382"/>
        <v>82.039999999999992</v>
      </c>
      <c r="I4119" s="3">
        <f t="shared" si="383"/>
        <v>59</v>
      </c>
      <c r="J4119" s="3">
        <f t="shared" si="384"/>
        <v>73.039999999999992</v>
      </c>
      <c r="K4119" s="191">
        <v>18.3</v>
      </c>
      <c r="L4119" s="3">
        <v>19</v>
      </c>
      <c r="M4119" s="191">
        <v>27.8</v>
      </c>
      <c r="N4119" s="191">
        <v>15</v>
      </c>
      <c r="O4119" s="191">
        <v>22.8</v>
      </c>
    </row>
    <row r="4120" spans="2:15" ht="17.25" x14ac:dyDescent="0.35">
      <c r="B4120" s="172">
        <f t="shared" si="386"/>
        <v>4112</v>
      </c>
      <c r="C4120" s="173">
        <v>6</v>
      </c>
      <c r="D4120" s="173">
        <v>21</v>
      </c>
      <c r="E4120" s="174">
        <v>8</v>
      </c>
      <c r="F4120" s="3">
        <f t="shared" si="385"/>
        <v>66.92</v>
      </c>
      <c r="G4120" s="3">
        <f t="shared" si="381"/>
        <v>69.800000000000011</v>
      </c>
      <c r="H4120" s="3">
        <f t="shared" si="382"/>
        <v>87.080000000000013</v>
      </c>
      <c r="I4120" s="3">
        <f t="shared" si="383"/>
        <v>62.06</v>
      </c>
      <c r="J4120" s="3">
        <f t="shared" si="384"/>
        <v>73.039999999999992</v>
      </c>
      <c r="K4120" s="191">
        <v>19.399999999999999</v>
      </c>
      <c r="L4120" s="3">
        <v>21</v>
      </c>
      <c r="M4120" s="191">
        <v>30.6</v>
      </c>
      <c r="N4120" s="191">
        <v>16.7</v>
      </c>
      <c r="O4120" s="191">
        <v>22.8</v>
      </c>
    </row>
    <row r="4121" spans="2:15" ht="17.25" x14ac:dyDescent="0.35">
      <c r="B4121" s="172">
        <f t="shared" si="386"/>
        <v>4113</v>
      </c>
      <c r="C4121" s="173">
        <v>6</v>
      </c>
      <c r="D4121" s="173">
        <v>21</v>
      </c>
      <c r="E4121" s="174">
        <v>9</v>
      </c>
      <c r="F4121" s="3">
        <f t="shared" si="385"/>
        <v>69.98</v>
      </c>
      <c r="G4121" s="3">
        <f t="shared" ref="G4121:G4184" si="387">(9/5)*L4121+32</f>
        <v>75.2</v>
      </c>
      <c r="H4121" s="3">
        <f t="shared" ref="H4121:H4184" si="388">(9/5)*M4121+32</f>
        <v>89.06</v>
      </c>
      <c r="I4121" s="3">
        <f t="shared" ref="I4121:I4184" si="389">(9/5)*N4121+32</f>
        <v>64.039999999999992</v>
      </c>
      <c r="J4121" s="3">
        <f t="shared" ref="J4121:J4184" si="390">(9/5)*O4121+32</f>
        <v>78.98</v>
      </c>
      <c r="K4121" s="191">
        <v>21.1</v>
      </c>
      <c r="L4121" s="3">
        <v>24</v>
      </c>
      <c r="M4121" s="191">
        <v>31.7</v>
      </c>
      <c r="N4121" s="191">
        <v>17.8</v>
      </c>
      <c r="O4121" s="191">
        <v>26.1</v>
      </c>
    </row>
    <row r="4122" spans="2:15" ht="17.25" x14ac:dyDescent="0.35">
      <c r="B4122" s="172">
        <f t="shared" si="386"/>
        <v>4114</v>
      </c>
      <c r="C4122" s="173">
        <v>6</v>
      </c>
      <c r="D4122" s="173">
        <v>21</v>
      </c>
      <c r="E4122" s="174">
        <v>10</v>
      </c>
      <c r="F4122" s="3">
        <f t="shared" si="385"/>
        <v>73.94</v>
      </c>
      <c r="G4122" s="3">
        <f t="shared" si="387"/>
        <v>80.599999999999994</v>
      </c>
      <c r="H4122" s="3">
        <f t="shared" si="388"/>
        <v>93.02</v>
      </c>
      <c r="I4122" s="3">
        <f t="shared" si="389"/>
        <v>66.02</v>
      </c>
      <c r="J4122" s="3">
        <f t="shared" si="390"/>
        <v>82.94</v>
      </c>
      <c r="K4122" s="191">
        <v>23.3</v>
      </c>
      <c r="L4122" s="3">
        <v>27</v>
      </c>
      <c r="M4122" s="191">
        <v>33.9</v>
      </c>
      <c r="N4122" s="191">
        <v>18.899999999999999</v>
      </c>
      <c r="O4122" s="191">
        <v>28.3</v>
      </c>
    </row>
    <row r="4123" spans="2:15" ht="17.25" x14ac:dyDescent="0.35">
      <c r="B4123" s="172">
        <f t="shared" si="386"/>
        <v>4115</v>
      </c>
      <c r="C4123" s="173">
        <v>6</v>
      </c>
      <c r="D4123" s="173">
        <v>21</v>
      </c>
      <c r="E4123" s="174">
        <v>11</v>
      </c>
      <c r="F4123" s="3">
        <f t="shared" si="385"/>
        <v>77.900000000000006</v>
      </c>
      <c r="G4123" s="3">
        <f t="shared" si="387"/>
        <v>84.2</v>
      </c>
      <c r="H4123" s="3">
        <f t="shared" si="388"/>
        <v>96.08</v>
      </c>
      <c r="I4123" s="3">
        <f t="shared" si="389"/>
        <v>69.98</v>
      </c>
      <c r="J4123" s="3">
        <f t="shared" si="390"/>
        <v>87.080000000000013</v>
      </c>
      <c r="K4123" s="191">
        <v>25.5</v>
      </c>
      <c r="L4123" s="3">
        <v>29</v>
      </c>
      <c r="M4123" s="191">
        <v>35.6</v>
      </c>
      <c r="N4123" s="191">
        <v>21.1</v>
      </c>
      <c r="O4123" s="191">
        <v>30.6</v>
      </c>
    </row>
    <row r="4124" spans="2:15" ht="17.25" x14ac:dyDescent="0.35">
      <c r="B4124" s="172">
        <f t="shared" si="386"/>
        <v>4116</v>
      </c>
      <c r="C4124" s="173">
        <v>6</v>
      </c>
      <c r="D4124" s="173">
        <v>21</v>
      </c>
      <c r="E4124" s="174">
        <v>12</v>
      </c>
      <c r="F4124" s="3">
        <f t="shared" si="385"/>
        <v>77.900000000000006</v>
      </c>
      <c r="G4124" s="3">
        <f t="shared" si="387"/>
        <v>87.800000000000011</v>
      </c>
      <c r="H4124" s="3">
        <f t="shared" si="388"/>
        <v>98.06</v>
      </c>
      <c r="I4124" s="3">
        <f t="shared" si="389"/>
        <v>71.960000000000008</v>
      </c>
      <c r="J4124" s="3">
        <f t="shared" si="390"/>
        <v>89.960000000000008</v>
      </c>
      <c r="K4124" s="191">
        <v>25.5</v>
      </c>
      <c r="L4124" s="3">
        <v>31</v>
      </c>
      <c r="M4124" s="191">
        <v>36.700000000000003</v>
      </c>
      <c r="N4124" s="191">
        <v>22.2</v>
      </c>
      <c r="O4124" s="191">
        <v>32.200000000000003</v>
      </c>
    </row>
    <row r="4125" spans="2:15" ht="17.25" x14ac:dyDescent="0.35">
      <c r="B4125" s="172">
        <f t="shared" si="386"/>
        <v>4117</v>
      </c>
      <c r="C4125" s="173">
        <v>6</v>
      </c>
      <c r="D4125" s="173">
        <v>21</v>
      </c>
      <c r="E4125" s="174">
        <v>13</v>
      </c>
      <c r="F4125" s="3">
        <f t="shared" si="385"/>
        <v>77</v>
      </c>
      <c r="G4125" s="3">
        <f t="shared" si="387"/>
        <v>93.2</v>
      </c>
      <c r="H4125" s="3">
        <f t="shared" si="388"/>
        <v>98.06</v>
      </c>
      <c r="I4125" s="3">
        <f t="shared" si="389"/>
        <v>73.94</v>
      </c>
      <c r="J4125" s="3">
        <f t="shared" si="390"/>
        <v>91.94</v>
      </c>
      <c r="K4125" s="191">
        <v>25</v>
      </c>
      <c r="L4125" s="3">
        <v>34</v>
      </c>
      <c r="M4125" s="191">
        <v>36.700000000000003</v>
      </c>
      <c r="N4125" s="191">
        <v>23.3</v>
      </c>
      <c r="O4125" s="191">
        <v>33.299999999999997</v>
      </c>
    </row>
    <row r="4126" spans="2:15" ht="17.25" x14ac:dyDescent="0.35">
      <c r="B4126" s="172">
        <f t="shared" si="386"/>
        <v>4118</v>
      </c>
      <c r="C4126" s="173">
        <v>6</v>
      </c>
      <c r="D4126" s="173">
        <v>21</v>
      </c>
      <c r="E4126" s="174">
        <v>14</v>
      </c>
      <c r="F4126" s="3">
        <f t="shared" si="385"/>
        <v>77</v>
      </c>
      <c r="G4126" s="3">
        <f t="shared" si="387"/>
        <v>95</v>
      </c>
      <c r="H4126" s="3">
        <f t="shared" si="388"/>
        <v>100.03999999999999</v>
      </c>
      <c r="I4126" s="3">
        <f t="shared" si="389"/>
        <v>75.92</v>
      </c>
      <c r="J4126" s="3">
        <f t="shared" si="390"/>
        <v>93.92</v>
      </c>
      <c r="K4126" s="191">
        <v>25</v>
      </c>
      <c r="L4126" s="3">
        <v>35</v>
      </c>
      <c r="M4126" s="191">
        <v>37.799999999999997</v>
      </c>
      <c r="N4126" s="191">
        <v>24.4</v>
      </c>
      <c r="O4126" s="191">
        <v>34.4</v>
      </c>
    </row>
    <row r="4127" spans="2:15" ht="17.25" x14ac:dyDescent="0.35">
      <c r="B4127" s="172">
        <f t="shared" si="386"/>
        <v>4119</v>
      </c>
      <c r="C4127" s="173">
        <v>6</v>
      </c>
      <c r="D4127" s="173">
        <v>21</v>
      </c>
      <c r="E4127" s="174">
        <v>15</v>
      </c>
      <c r="F4127" s="3">
        <f t="shared" si="385"/>
        <v>77</v>
      </c>
      <c r="G4127" s="3">
        <f t="shared" si="387"/>
        <v>91.4</v>
      </c>
      <c r="H4127" s="3">
        <f t="shared" si="388"/>
        <v>100.94</v>
      </c>
      <c r="I4127" s="3">
        <f t="shared" si="389"/>
        <v>77</v>
      </c>
      <c r="J4127" s="3">
        <f t="shared" si="390"/>
        <v>93.02</v>
      </c>
      <c r="K4127" s="191">
        <v>25</v>
      </c>
      <c r="L4127" s="3">
        <v>33</v>
      </c>
      <c r="M4127" s="191">
        <v>38.299999999999997</v>
      </c>
      <c r="N4127" s="191">
        <v>25</v>
      </c>
      <c r="O4127" s="191">
        <v>33.9</v>
      </c>
    </row>
    <row r="4128" spans="2:15" ht="17.25" x14ac:dyDescent="0.35">
      <c r="B4128" s="172">
        <f t="shared" si="386"/>
        <v>4120</v>
      </c>
      <c r="C4128" s="173">
        <v>6</v>
      </c>
      <c r="D4128" s="173">
        <v>21</v>
      </c>
      <c r="E4128" s="174">
        <v>16</v>
      </c>
      <c r="F4128" s="3">
        <f t="shared" si="385"/>
        <v>73.94</v>
      </c>
      <c r="G4128" s="3">
        <f t="shared" si="387"/>
        <v>91.4</v>
      </c>
      <c r="H4128" s="3">
        <f t="shared" si="388"/>
        <v>96.08</v>
      </c>
      <c r="I4128" s="3">
        <f t="shared" si="389"/>
        <v>75.92</v>
      </c>
      <c r="J4128" s="3">
        <f t="shared" si="390"/>
        <v>95</v>
      </c>
      <c r="K4128" s="191">
        <v>23.3</v>
      </c>
      <c r="L4128" s="3">
        <v>33</v>
      </c>
      <c r="M4128" s="191">
        <v>35.6</v>
      </c>
      <c r="N4128" s="191">
        <v>24.4</v>
      </c>
      <c r="O4128" s="191">
        <v>35</v>
      </c>
    </row>
    <row r="4129" spans="2:15" ht="17.25" x14ac:dyDescent="0.35">
      <c r="B4129" s="172">
        <f t="shared" si="386"/>
        <v>4121</v>
      </c>
      <c r="C4129" s="173">
        <v>6</v>
      </c>
      <c r="D4129" s="173">
        <v>21</v>
      </c>
      <c r="E4129" s="174">
        <v>17</v>
      </c>
      <c r="F4129" s="3">
        <f t="shared" si="385"/>
        <v>74.84</v>
      </c>
      <c r="G4129" s="3">
        <f t="shared" si="387"/>
        <v>87.800000000000011</v>
      </c>
      <c r="H4129" s="3">
        <f t="shared" si="388"/>
        <v>82.94</v>
      </c>
      <c r="I4129" s="3">
        <f t="shared" si="389"/>
        <v>75.92</v>
      </c>
      <c r="J4129" s="3">
        <f t="shared" si="390"/>
        <v>93.02</v>
      </c>
      <c r="K4129" s="191">
        <v>23.8</v>
      </c>
      <c r="L4129" s="3">
        <v>31</v>
      </c>
      <c r="M4129" s="191">
        <v>28.3</v>
      </c>
      <c r="N4129" s="191">
        <v>24.4</v>
      </c>
      <c r="O4129" s="191">
        <v>33.9</v>
      </c>
    </row>
    <row r="4130" spans="2:15" ht="17.25" x14ac:dyDescent="0.35">
      <c r="B4130" s="172">
        <f t="shared" si="386"/>
        <v>4122</v>
      </c>
      <c r="C4130" s="173">
        <v>6</v>
      </c>
      <c r="D4130" s="173">
        <v>21</v>
      </c>
      <c r="E4130" s="174">
        <v>18</v>
      </c>
      <c r="F4130" s="3">
        <f t="shared" si="385"/>
        <v>72.86</v>
      </c>
      <c r="G4130" s="3">
        <f t="shared" si="387"/>
        <v>82.4</v>
      </c>
      <c r="H4130" s="3">
        <f t="shared" si="388"/>
        <v>87.080000000000013</v>
      </c>
      <c r="I4130" s="3">
        <f t="shared" si="389"/>
        <v>75.92</v>
      </c>
      <c r="J4130" s="3">
        <f t="shared" si="390"/>
        <v>91.94</v>
      </c>
      <c r="K4130" s="191">
        <v>22.7</v>
      </c>
      <c r="L4130" s="3">
        <v>28</v>
      </c>
      <c r="M4130" s="191">
        <v>30.6</v>
      </c>
      <c r="N4130" s="191">
        <v>24.4</v>
      </c>
      <c r="O4130" s="191">
        <v>33.299999999999997</v>
      </c>
    </row>
    <row r="4131" spans="2:15" ht="17.25" x14ac:dyDescent="0.35">
      <c r="B4131" s="172">
        <f t="shared" si="386"/>
        <v>4123</v>
      </c>
      <c r="C4131" s="173">
        <v>6</v>
      </c>
      <c r="D4131" s="173">
        <v>21</v>
      </c>
      <c r="E4131" s="174">
        <v>19</v>
      </c>
      <c r="F4131" s="3">
        <f t="shared" si="385"/>
        <v>70.88</v>
      </c>
      <c r="G4131" s="3">
        <f t="shared" si="387"/>
        <v>80.78</v>
      </c>
      <c r="H4131" s="3">
        <f t="shared" si="388"/>
        <v>84.92</v>
      </c>
      <c r="I4131" s="3">
        <f t="shared" si="389"/>
        <v>73.94</v>
      </c>
      <c r="J4131" s="3">
        <f t="shared" si="390"/>
        <v>89.06</v>
      </c>
      <c r="K4131" s="191">
        <v>21.6</v>
      </c>
      <c r="L4131" s="3">
        <v>27.1</v>
      </c>
      <c r="M4131" s="191">
        <v>29.4</v>
      </c>
      <c r="N4131" s="191">
        <v>23.3</v>
      </c>
      <c r="O4131" s="191">
        <v>31.7</v>
      </c>
    </row>
    <row r="4132" spans="2:15" ht="17.25" x14ac:dyDescent="0.35">
      <c r="B4132" s="172">
        <f t="shared" si="386"/>
        <v>4124</v>
      </c>
      <c r="C4132" s="173">
        <v>6</v>
      </c>
      <c r="D4132" s="173">
        <v>21</v>
      </c>
      <c r="E4132" s="174">
        <v>20</v>
      </c>
      <c r="F4132" s="3">
        <f t="shared" si="385"/>
        <v>64.94</v>
      </c>
      <c r="G4132" s="3">
        <f t="shared" si="387"/>
        <v>80.960000000000008</v>
      </c>
      <c r="H4132" s="3">
        <f t="shared" si="388"/>
        <v>84.02</v>
      </c>
      <c r="I4132" s="3">
        <f t="shared" si="389"/>
        <v>69.080000000000013</v>
      </c>
      <c r="J4132" s="3">
        <f t="shared" si="390"/>
        <v>84.02</v>
      </c>
      <c r="K4132" s="191">
        <v>18.3</v>
      </c>
      <c r="L4132" s="3">
        <v>27.2</v>
      </c>
      <c r="M4132" s="191">
        <v>28.9</v>
      </c>
      <c r="N4132" s="191">
        <v>20.6</v>
      </c>
      <c r="O4132" s="191">
        <v>28.9</v>
      </c>
    </row>
    <row r="4133" spans="2:15" ht="17.25" x14ac:dyDescent="0.35">
      <c r="B4133" s="172">
        <f t="shared" si="386"/>
        <v>4125</v>
      </c>
      <c r="C4133" s="173">
        <v>6</v>
      </c>
      <c r="D4133" s="173">
        <v>21</v>
      </c>
      <c r="E4133" s="174">
        <v>21</v>
      </c>
      <c r="F4133" s="3">
        <f t="shared" si="385"/>
        <v>62.96</v>
      </c>
      <c r="G4133" s="3">
        <f t="shared" si="387"/>
        <v>79.52</v>
      </c>
      <c r="H4133" s="3">
        <f t="shared" si="388"/>
        <v>80.960000000000008</v>
      </c>
      <c r="I4133" s="3">
        <f t="shared" si="389"/>
        <v>64.94</v>
      </c>
      <c r="J4133" s="3">
        <f t="shared" si="390"/>
        <v>80.06</v>
      </c>
      <c r="K4133" s="191">
        <v>17.2</v>
      </c>
      <c r="L4133" s="3">
        <v>26.4</v>
      </c>
      <c r="M4133" s="191">
        <v>27.2</v>
      </c>
      <c r="N4133" s="191">
        <v>18.3</v>
      </c>
      <c r="O4133" s="191">
        <v>26.7</v>
      </c>
    </row>
    <row r="4134" spans="2:15" ht="17.25" x14ac:dyDescent="0.35">
      <c r="B4134" s="172">
        <f t="shared" si="386"/>
        <v>4126</v>
      </c>
      <c r="C4134" s="173">
        <v>6</v>
      </c>
      <c r="D4134" s="173">
        <v>21</v>
      </c>
      <c r="E4134" s="174">
        <v>22</v>
      </c>
      <c r="F4134" s="3">
        <f t="shared" si="385"/>
        <v>61.88</v>
      </c>
      <c r="G4134" s="3">
        <f t="shared" si="387"/>
        <v>74.300000000000011</v>
      </c>
      <c r="H4134" s="3">
        <f t="shared" si="388"/>
        <v>82.94</v>
      </c>
      <c r="I4134" s="3">
        <f t="shared" si="389"/>
        <v>60.08</v>
      </c>
      <c r="J4134" s="3">
        <f t="shared" si="390"/>
        <v>78.98</v>
      </c>
      <c r="K4134" s="191">
        <v>16.600000000000001</v>
      </c>
      <c r="L4134" s="3">
        <v>23.5</v>
      </c>
      <c r="M4134" s="191">
        <v>28.3</v>
      </c>
      <c r="N4134" s="191">
        <v>15.6</v>
      </c>
      <c r="O4134" s="191">
        <v>26.1</v>
      </c>
    </row>
    <row r="4135" spans="2:15" ht="17.25" x14ac:dyDescent="0.35">
      <c r="B4135" s="172">
        <f t="shared" si="386"/>
        <v>4127</v>
      </c>
      <c r="C4135" s="173">
        <v>6</v>
      </c>
      <c r="D4135" s="173">
        <v>21</v>
      </c>
      <c r="E4135" s="174">
        <v>23</v>
      </c>
      <c r="F4135" s="3">
        <f t="shared" si="385"/>
        <v>61.88</v>
      </c>
      <c r="G4135" s="3">
        <f t="shared" si="387"/>
        <v>72.680000000000007</v>
      </c>
      <c r="H4135" s="3">
        <f t="shared" si="388"/>
        <v>82.039999999999992</v>
      </c>
      <c r="I4135" s="3">
        <f t="shared" si="389"/>
        <v>55.94</v>
      </c>
      <c r="J4135" s="3">
        <f t="shared" si="390"/>
        <v>78.080000000000013</v>
      </c>
      <c r="K4135" s="191">
        <v>16.600000000000001</v>
      </c>
      <c r="L4135" s="3">
        <v>22.6</v>
      </c>
      <c r="M4135" s="191">
        <v>27.8</v>
      </c>
      <c r="N4135" s="191">
        <v>13.3</v>
      </c>
      <c r="O4135" s="191">
        <v>25.6</v>
      </c>
    </row>
    <row r="4136" spans="2:15" ht="17.25" x14ac:dyDescent="0.35">
      <c r="B4136" s="172">
        <f t="shared" si="386"/>
        <v>4128</v>
      </c>
      <c r="C4136" s="173">
        <v>6</v>
      </c>
      <c r="D4136" s="173">
        <v>21</v>
      </c>
      <c r="E4136" s="174">
        <v>24</v>
      </c>
      <c r="F4136" s="3">
        <f t="shared" si="385"/>
        <v>61.88</v>
      </c>
      <c r="G4136" s="3">
        <f t="shared" si="387"/>
        <v>71.06</v>
      </c>
      <c r="H4136" s="3">
        <f t="shared" si="388"/>
        <v>82.039999999999992</v>
      </c>
      <c r="I4136" s="3">
        <f t="shared" si="389"/>
        <v>57.019999999999996</v>
      </c>
      <c r="J4136" s="3">
        <f t="shared" si="390"/>
        <v>77</v>
      </c>
      <c r="K4136" s="191">
        <v>16.600000000000001</v>
      </c>
      <c r="L4136" s="3">
        <v>21.7</v>
      </c>
      <c r="M4136" s="191">
        <v>27.8</v>
      </c>
      <c r="N4136" s="191">
        <v>13.9</v>
      </c>
      <c r="O4136" s="191">
        <v>25</v>
      </c>
    </row>
    <row r="4137" spans="2:15" ht="17.25" x14ac:dyDescent="0.35">
      <c r="B4137" s="172">
        <f t="shared" si="386"/>
        <v>4129</v>
      </c>
      <c r="C4137" s="173">
        <v>6</v>
      </c>
      <c r="D4137" s="173">
        <v>22</v>
      </c>
      <c r="E4137" s="174">
        <v>1</v>
      </c>
      <c r="F4137" s="3">
        <f t="shared" si="385"/>
        <v>61.88</v>
      </c>
      <c r="G4137" s="3">
        <f t="shared" si="387"/>
        <v>69.62</v>
      </c>
      <c r="H4137" s="3">
        <f t="shared" si="388"/>
        <v>78.080000000000013</v>
      </c>
      <c r="I4137" s="3">
        <f t="shared" si="389"/>
        <v>51.980000000000004</v>
      </c>
      <c r="J4137" s="3">
        <f t="shared" si="390"/>
        <v>71.960000000000008</v>
      </c>
      <c r="K4137" s="191">
        <v>16.600000000000001</v>
      </c>
      <c r="L4137" s="3">
        <v>20.9</v>
      </c>
      <c r="M4137" s="191">
        <v>25.6</v>
      </c>
      <c r="N4137" s="191">
        <v>11.1</v>
      </c>
      <c r="O4137" s="191">
        <v>22.2</v>
      </c>
    </row>
    <row r="4138" spans="2:15" ht="17.25" x14ac:dyDescent="0.35">
      <c r="B4138" s="172">
        <f t="shared" si="386"/>
        <v>4130</v>
      </c>
      <c r="C4138" s="173">
        <v>6</v>
      </c>
      <c r="D4138" s="173">
        <v>22</v>
      </c>
      <c r="E4138" s="174">
        <v>2</v>
      </c>
      <c r="F4138" s="3">
        <f t="shared" si="385"/>
        <v>61.88</v>
      </c>
      <c r="G4138" s="3">
        <f t="shared" si="387"/>
        <v>68</v>
      </c>
      <c r="H4138" s="3">
        <f t="shared" si="388"/>
        <v>77</v>
      </c>
      <c r="I4138" s="3">
        <f t="shared" si="389"/>
        <v>48.92</v>
      </c>
      <c r="J4138" s="3">
        <f t="shared" si="390"/>
        <v>69.98</v>
      </c>
      <c r="K4138" s="191">
        <v>16.600000000000001</v>
      </c>
      <c r="L4138" s="3">
        <v>20</v>
      </c>
      <c r="M4138" s="191">
        <v>25</v>
      </c>
      <c r="N4138" s="191">
        <v>9.4</v>
      </c>
      <c r="O4138" s="191">
        <v>21.1</v>
      </c>
    </row>
    <row r="4139" spans="2:15" ht="17.25" x14ac:dyDescent="0.35">
      <c r="B4139" s="172">
        <f t="shared" si="386"/>
        <v>4131</v>
      </c>
      <c r="C4139" s="173">
        <v>6</v>
      </c>
      <c r="D4139" s="173">
        <v>22</v>
      </c>
      <c r="E4139" s="174">
        <v>3</v>
      </c>
      <c r="F4139" s="3">
        <f t="shared" si="385"/>
        <v>62.96</v>
      </c>
      <c r="G4139" s="3">
        <f t="shared" si="387"/>
        <v>66.38</v>
      </c>
      <c r="H4139" s="3">
        <f t="shared" si="388"/>
        <v>77</v>
      </c>
      <c r="I4139" s="3">
        <f t="shared" si="389"/>
        <v>51.980000000000004</v>
      </c>
      <c r="J4139" s="3">
        <f t="shared" si="390"/>
        <v>68</v>
      </c>
      <c r="K4139" s="191">
        <v>17.2</v>
      </c>
      <c r="L4139" s="3">
        <v>19.100000000000001</v>
      </c>
      <c r="M4139" s="191">
        <v>25</v>
      </c>
      <c r="N4139" s="191">
        <v>11.1</v>
      </c>
      <c r="O4139" s="191">
        <v>20</v>
      </c>
    </row>
    <row r="4140" spans="2:15" ht="17.25" x14ac:dyDescent="0.35">
      <c r="B4140" s="172">
        <f t="shared" si="386"/>
        <v>4132</v>
      </c>
      <c r="C4140" s="173">
        <v>6</v>
      </c>
      <c r="D4140" s="173">
        <v>22</v>
      </c>
      <c r="E4140" s="174">
        <v>4</v>
      </c>
      <c r="F4140" s="3">
        <f t="shared" si="385"/>
        <v>62.96</v>
      </c>
      <c r="G4140" s="3">
        <f t="shared" si="387"/>
        <v>66.56</v>
      </c>
      <c r="H4140" s="3">
        <f t="shared" si="388"/>
        <v>75.92</v>
      </c>
      <c r="I4140" s="3">
        <f t="shared" si="389"/>
        <v>50</v>
      </c>
      <c r="J4140" s="3">
        <f t="shared" si="390"/>
        <v>66.02</v>
      </c>
      <c r="K4140" s="191">
        <v>17.2</v>
      </c>
      <c r="L4140" s="3">
        <v>19.2</v>
      </c>
      <c r="M4140" s="191">
        <v>24.4</v>
      </c>
      <c r="N4140" s="191">
        <v>10</v>
      </c>
      <c r="O4140" s="191">
        <v>18.899999999999999</v>
      </c>
    </row>
    <row r="4141" spans="2:15" ht="17.25" x14ac:dyDescent="0.35">
      <c r="B4141" s="172">
        <f t="shared" si="386"/>
        <v>4133</v>
      </c>
      <c r="C4141" s="173">
        <v>6</v>
      </c>
      <c r="D4141" s="173">
        <v>22</v>
      </c>
      <c r="E4141" s="174">
        <v>5</v>
      </c>
      <c r="F4141" s="3">
        <f t="shared" si="385"/>
        <v>60.980000000000004</v>
      </c>
      <c r="G4141" s="3">
        <f t="shared" si="387"/>
        <v>66.92</v>
      </c>
      <c r="H4141" s="3">
        <f t="shared" si="388"/>
        <v>75.02</v>
      </c>
      <c r="I4141" s="3">
        <f t="shared" si="389"/>
        <v>46.04</v>
      </c>
      <c r="J4141" s="3">
        <f t="shared" si="390"/>
        <v>64.94</v>
      </c>
      <c r="K4141" s="191">
        <v>16.100000000000001</v>
      </c>
      <c r="L4141" s="3">
        <v>19.399999999999999</v>
      </c>
      <c r="M4141" s="191">
        <v>23.9</v>
      </c>
      <c r="N4141" s="191">
        <v>7.8</v>
      </c>
      <c r="O4141" s="191">
        <v>18.3</v>
      </c>
    </row>
    <row r="4142" spans="2:15" ht="17.25" x14ac:dyDescent="0.35">
      <c r="B4142" s="172">
        <f t="shared" si="386"/>
        <v>4134</v>
      </c>
      <c r="C4142" s="173">
        <v>6</v>
      </c>
      <c r="D4142" s="173">
        <v>22</v>
      </c>
      <c r="E4142" s="174">
        <v>6</v>
      </c>
      <c r="F4142" s="3">
        <f t="shared" si="385"/>
        <v>62.96</v>
      </c>
      <c r="G4142" s="3">
        <f t="shared" si="387"/>
        <v>67.099999999999994</v>
      </c>
      <c r="H4142" s="3">
        <f t="shared" si="388"/>
        <v>78.080000000000013</v>
      </c>
      <c r="I4142" s="3">
        <f t="shared" si="389"/>
        <v>51.980000000000004</v>
      </c>
      <c r="J4142" s="3">
        <f t="shared" si="390"/>
        <v>68</v>
      </c>
      <c r="K4142" s="191">
        <v>17.2</v>
      </c>
      <c r="L4142" s="3">
        <v>19.5</v>
      </c>
      <c r="M4142" s="191">
        <v>25.6</v>
      </c>
      <c r="N4142" s="191">
        <v>11.1</v>
      </c>
      <c r="O4142" s="191">
        <v>20</v>
      </c>
    </row>
    <row r="4143" spans="2:15" ht="17.25" x14ac:dyDescent="0.35">
      <c r="B4143" s="172">
        <f t="shared" si="386"/>
        <v>4135</v>
      </c>
      <c r="C4143" s="173">
        <v>6</v>
      </c>
      <c r="D4143" s="173">
        <v>22</v>
      </c>
      <c r="E4143" s="174">
        <v>7</v>
      </c>
      <c r="F4143" s="3">
        <f t="shared" si="385"/>
        <v>68.900000000000006</v>
      </c>
      <c r="G4143" s="3">
        <f t="shared" si="387"/>
        <v>69.080000000000013</v>
      </c>
      <c r="H4143" s="3">
        <f t="shared" si="388"/>
        <v>84.92</v>
      </c>
      <c r="I4143" s="3">
        <f t="shared" si="389"/>
        <v>59</v>
      </c>
      <c r="J4143" s="3">
        <f t="shared" si="390"/>
        <v>73.94</v>
      </c>
      <c r="K4143" s="191">
        <v>20.5</v>
      </c>
      <c r="L4143" s="3">
        <v>20.6</v>
      </c>
      <c r="M4143" s="191">
        <v>29.4</v>
      </c>
      <c r="N4143" s="191">
        <v>15</v>
      </c>
      <c r="O4143" s="191">
        <v>23.3</v>
      </c>
    </row>
    <row r="4144" spans="2:15" ht="17.25" x14ac:dyDescent="0.35">
      <c r="B4144" s="172">
        <f t="shared" si="386"/>
        <v>4136</v>
      </c>
      <c r="C4144" s="173">
        <v>6</v>
      </c>
      <c r="D4144" s="173">
        <v>22</v>
      </c>
      <c r="E4144" s="174">
        <v>8</v>
      </c>
      <c r="F4144" s="3">
        <f t="shared" si="385"/>
        <v>74.84</v>
      </c>
      <c r="G4144" s="3">
        <f t="shared" si="387"/>
        <v>68.900000000000006</v>
      </c>
      <c r="H4144" s="3">
        <f t="shared" si="388"/>
        <v>87.98</v>
      </c>
      <c r="I4144" s="3">
        <f t="shared" si="389"/>
        <v>66.02</v>
      </c>
      <c r="J4144" s="3">
        <f t="shared" si="390"/>
        <v>78.080000000000013</v>
      </c>
      <c r="K4144" s="191">
        <v>23.8</v>
      </c>
      <c r="L4144" s="3">
        <v>20.5</v>
      </c>
      <c r="M4144" s="191">
        <v>31.1</v>
      </c>
      <c r="N4144" s="191">
        <v>18.899999999999999</v>
      </c>
      <c r="O4144" s="191">
        <v>25.6</v>
      </c>
    </row>
    <row r="4145" spans="2:15" ht="17.25" x14ac:dyDescent="0.35">
      <c r="B4145" s="172">
        <f t="shared" si="386"/>
        <v>4137</v>
      </c>
      <c r="C4145" s="173">
        <v>6</v>
      </c>
      <c r="D4145" s="173">
        <v>22</v>
      </c>
      <c r="E4145" s="174">
        <v>9</v>
      </c>
      <c r="F4145" s="3">
        <f t="shared" si="385"/>
        <v>77.900000000000006</v>
      </c>
      <c r="G4145" s="3">
        <f t="shared" si="387"/>
        <v>72.14</v>
      </c>
      <c r="H4145" s="3">
        <f t="shared" si="388"/>
        <v>93.02</v>
      </c>
      <c r="I4145" s="3">
        <f t="shared" si="389"/>
        <v>71.06</v>
      </c>
      <c r="J4145" s="3">
        <f t="shared" si="390"/>
        <v>82.94</v>
      </c>
      <c r="K4145" s="191">
        <v>25.5</v>
      </c>
      <c r="L4145" s="3">
        <v>22.3</v>
      </c>
      <c r="M4145" s="191">
        <v>33.9</v>
      </c>
      <c r="N4145" s="191">
        <v>21.7</v>
      </c>
      <c r="O4145" s="191">
        <v>28.3</v>
      </c>
    </row>
    <row r="4146" spans="2:15" ht="17.25" x14ac:dyDescent="0.35">
      <c r="B4146" s="172">
        <f t="shared" si="386"/>
        <v>4138</v>
      </c>
      <c r="C4146" s="173">
        <v>6</v>
      </c>
      <c r="D4146" s="173">
        <v>22</v>
      </c>
      <c r="E4146" s="174">
        <v>10</v>
      </c>
      <c r="F4146" s="3">
        <f t="shared" si="385"/>
        <v>74.84</v>
      </c>
      <c r="G4146" s="3">
        <f t="shared" si="387"/>
        <v>77.36</v>
      </c>
      <c r="H4146" s="3">
        <f t="shared" si="388"/>
        <v>93.92</v>
      </c>
      <c r="I4146" s="3">
        <f t="shared" si="389"/>
        <v>75.02</v>
      </c>
      <c r="J4146" s="3">
        <f t="shared" si="390"/>
        <v>87.080000000000013</v>
      </c>
      <c r="K4146" s="191">
        <v>23.8</v>
      </c>
      <c r="L4146" s="3">
        <v>25.2</v>
      </c>
      <c r="M4146" s="191">
        <v>34.4</v>
      </c>
      <c r="N4146" s="191">
        <v>23.9</v>
      </c>
      <c r="O4146" s="191">
        <v>30.6</v>
      </c>
    </row>
    <row r="4147" spans="2:15" ht="17.25" x14ac:dyDescent="0.35">
      <c r="B4147" s="172">
        <f t="shared" si="386"/>
        <v>4139</v>
      </c>
      <c r="C4147" s="173">
        <v>6</v>
      </c>
      <c r="D4147" s="173">
        <v>22</v>
      </c>
      <c r="E4147" s="174">
        <v>11</v>
      </c>
      <c r="F4147" s="3">
        <f t="shared" si="385"/>
        <v>69.98</v>
      </c>
      <c r="G4147" s="3">
        <f t="shared" si="387"/>
        <v>82.580000000000013</v>
      </c>
      <c r="H4147" s="3">
        <f t="shared" si="388"/>
        <v>95</v>
      </c>
      <c r="I4147" s="3">
        <f t="shared" si="389"/>
        <v>78.98</v>
      </c>
      <c r="J4147" s="3">
        <f t="shared" si="390"/>
        <v>89.06</v>
      </c>
      <c r="K4147" s="191">
        <v>21.1</v>
      </c>
      <c r="L4147" s="3">
        <v>28.1</v>
      </c>
      <c r="M4147" s="191">
        <v>35</v>
      </c>
      <c r="N4147" s="191">
        <v>26.1</v>
      </c>
      <c r="O4147" s="191">
        <v>31.7</v>
      </c>
    </row>
    <row r="4148" spans="2:15" ht="17.25" x14ac:dyDescent="0.35">
      <c r="B4148" s="172">
        <f t="shared" si="386"/>
        <v>4140</v>
      </c>
      <c r="C4148" s="173">
        <v>6</v>
      </c>
      <c r="D4148" s="173">
        <v>22</v>
      </c>
      <c r="E4148" s="174">
        <v>12</v>
      </c>
      <c r="F4148" s="3">
        <f t="shared" si="385"/>
        <v>63.86</v>
      </c>
      <c r="G4148" s="3">
        <f t="shared" si="387"/>
        <v>89.42</v>
      </c>
      <c r="H4148" s="3">
        <f t="shared" si="388"/>
        <v>100.03999999999999</v>
      </c>
      <c r="I4148" s="3">
        <f t="shared" si="389"/>
        <v>82.039999999999992</v>
      </c>
      <c r="J4148" s="3">
        <f t="shared" si="390"/>
        <v>89.960000000000008</v>
      </c>
      <c r="K4148" s="191">
        <v>17.7</v>
      </c>
      <c r="L4148" s="3">
        <v>31.9</v>
      </c>
      <c r="M4148" s="191">
        <v>37.799999999999997</v>
      </c>
      <c r="N4148" s="191">
        <v>27.8</v>
      </c>
      <c r="O4148" s="191">
        <v>32.200000000000003</v>
      </c>
    </row>
    <row r="4149" spans="2:15" ht="17.25" x14ac:dyDescent="0.35">
      <c r="B4149" s="172">
        <f t="shared" si="386"/>
        <v>4141</v>
      </c>
      <c r="C4149" s="173">
        <v>6</v>
      </c>
      <c r="D4149" s="173">
        <v>22</v>
      </c>
      <c r="E4149" s="174">
        <v>13</v>
      </c>
      <c r="F4149" s="3">
        <f t="shared" si="385"/>
        <v>64.94</v>
      </c>
      <c r="G4149" s="3">
        <f t="shared" si="387"/>
        <v>92.84</v>
      </c>
      <c r="H4149" s="3">
        <f t="shared" si="388"/>
        <v>102.02</v>
      </c>
      <c r="I4149" s="3">
        <f t="shared" si="389"/>
        <v>82.039999999999992</v>
      </c>
      <c r="J4149" s="3">
        <f t="shared" si="390"/>
        <v>91.94</v>
      </c>
      <c r="K4149" s="191">
        <v>18.3</v>
      </c>
      <c r="L4149" s="3">
        <v>33.799999999999997</v>
      </c>
      <c r="M4149" s="191">
        <v>38.9</v>
      </c>
      <c r="N4149" s="191">
        <v>27.8</v>
      </c>
      <c r="O4149" s="191">
        <v>33.299999999999997</v>
      </c>
    </row>
    <row r="4150" spans="2:15" ht="17.25" x14ac:dyDescent="0.35">
      <c r="B4150" s="172">
        <f t="shared" si="386"/>
        <v>4142</v>
      </c>
      <c r="C4150" s="173">
        <v>6</v>
      </c>
      <c r="D4150" s="173">
        <v>22</v>
      </c>
      <c r="E4150" s="174">
        <v>14</v>
      </c>
      <c r="F4150" s="3">
        <f t="shared" si="385"/>
        <v>71.960000000000008</v>
      </c>
      <c r="G4150" s="3">
        <f t="shared" si="387"/>
        <v>94.460000000000008</v>
      </c>
      <c r="H4150" s="3">
        <f t="shared" si="388"/>
        <v>104</v>
      </c>
      <c r="I4150" s="3">
        <f t="shared" si="389"/>
        <v>87.080000000000013</v>
      </c>
      <c r="J4150" s="3">
        <f t="shared" si="390"/>
        <v>93.92</v>
      </c>
      <c r="K4150" s="191">
        <v>22.2</v>
      </c>
      <c r="L4150" s="3">
        <v>34.700000000000003</v>
      </c>
      <c r="M4150" s="191">
        <v>40</v>
      </c>
      <c r="N4150" s="191">
        <v>30.6</v>
      </c>
      <c r="O4150" s="191">
        <v>34.4</v>
      </c>
    </row>
    <row r="4151" spans="2:15" ht="17.25" x14ac:dyDescent="0.35">
      <c r="B4151" s="172">
        <f t="shared" si="386"/>
        <v>4143</v>
      </c>
      <c r="C4151" s="173">
        <v>6</v>
      </c>
      <c r="D4151" s="173">
        <v>22</v>
      </c>
      <c r="E4151" s="174">
        <v>15</v>
      </c>
      <c r="F4151" s="3">
        <f t="shared" si="385"/>
        <v>72.86</v>
      </c>
      <c r="G4151" s="3">
        <f t="shared" si="387"/>
        <v>94.1</v>
      </c>
      <c r="H4151" s="3">
        <f t="shared" si="388"/>
        <v>102.02</v>
      </c>
      <c r="I4151" s="3">
        <f t="shared" si="389"/>
        <v>86</v>
      </c>
      <c r="J4151" s="3">
        <f t="shared" si="390"/>
        <v>93.92</v>
      </c>
      <c r="K4151" s="191">
        <v>22.7</v>
      </c>
      <c r="L4151" s="3">
        <v>34.5</v>
      </c>
      <c r="M4151" s="191">
        <v>38.9</v>
      </c>
      <c r="N4151" s="191">
        <v>30</v>
      </c>
      <c r="O4151" s="191">
        <v>34.4</v>
      </c>
    </row>
    <row r="4152" spans="2:15" ht="17.25" x14ac:dyDescent="0.35">
      <c r="B4152" s="172">
        <f t="shared" si="386"/>
        <v>4144</v>
      </c>
      <c r="C4152" s="173">
        <v>6</v>
      </c>
      <c r="D4152" s="173">
        <v>22</v>
      </c>
      <c r="E4152" s="174">
        <v>16</v>
      </c>
      <c r="F4152" s="3">
        <f t="shared" si="385"/>
        <v>73.94</v>
      </c>
      <c r="G4152" s="3">
        <f t="shared" si="387"/>
        <v>92.12</v>
      </c>
      <c r="H4152" s="3">
        <f t="shared" si="388"/>
        <v>102.92</v>
      </c>
      <c r="I4152" s="3">
        <f t="shared" si="389"/>
        <v>87.98</v>
      </c>
      <c r="J4152" s="3">
        <f t="shared" si="390"/>
        <v>95</v>
      </c>
      <c r="K4152" s="191">
        <v>23.3</v>
      </c>
      <c r="L4152" s="3">
        <v>33.4</v>
      </c>
      <c r="M4152" s="191">
        <v>39.4</v>
      </c>
      <c r="N4152" s="191">
        <v>31.1</v>
      </c>
      <c r="O4152" s="191">
        <v>35</v>
      </c>
    </row>
    <row r="4153" spans="2:15" ht="17.25" x14ac:dyDescent="0.35">
      <c r="B4153" s="172">
        <f t="shared" si="386"/>
        <v>4145</v>
      </c>
      <c r="C4153" s="173">
        <v>6</v>
      </c>
      <c r="D4153" s="173">
        <v>22</v>
      </c>
      <c r="E4153" s="174">
        <v>17</v>
      </c>
      <c r="F4153" s="3">
        <f t="shared" si="385"/>
        <v>72.86</v>
      </c>
      <c r="G4153" s="3">
        <f t="shared" si="387"/>
        <v>82.94</v>
      </c>
      <c r="H4153" s="3">
        <f t="shared" si="388"/>
        <v>102.02</v>
      </c>
      <c r="I4153" s="3">
        <f t="shared" si="389"/>
        <v>87.080000000000013</v>
      </c>
      <c r="J4153" s="3">
        <f t="shared" si="390"/>
        <v>89.960000000000008</v>
      </c>
      <c r="K4153" s="191">
        <v>22.7</v>
      </c>
      <c r="L4153" s="3">
        <v>28.3</v>
      </c>
      <c r="M4153" s="191">
        <v>38.9</v>
      </c>
      <c r="N4153" s="191">
        <v>30.6</v>
      </c>
      <c r="O4153" s="191">
        <v>32.200000000000003</v>
      </c>
    </row>
    <row r="4154" spans="2:15" ht="17.25" x14ac:dyDescent="0.35">
      <c r="B4154" s="172">
        <f t="shared" si="386"/>
        <v>4146</v>
      </c>
      <c r="C4154" s="173">
        <v>6</v>
      </c>
      <c r="D4154" s="173">
        <v>22</v>
      </c>
      <c r="E4154" s="174">
        <v>18</v>
      </c>
      <c r="F4154" s="3">
        <f t="shared" si="385"/>
        <v>64.94</v>
      </c>
      <c r="G4154" s="3">
        <f t="shared" si="387"/>
        <v>82.580000000000013</v>
      </c>
      <c r="H4154" s="3">
        <f t="shared" si="388"/>
        <v>100.94</v>
      </c>
      <c r="I4154" s="3">
        <f t="shared" si="389"/>
        <v>86</v>
      </c>
      <c r="J4154" s="3">
        <f t="shared" si="390"/>
        <v>87.98</v>
      </c>
      <c r="K4154" s="191">
        <v>18.3</v>
      </c>
      <c r="L4154" s="3">
        <v>28.1</v>
      </c>
      <c r="M4154" s="191">
        <v>38.299999999999997</v>
      </c>
      <c r="N4154" s="191">
        <v>30</v>
      </c>
      <c r="O4154" s="191">
        <v>31.1</v>
      </c>
    </row>
    <row r="4155" spans="2:15" ht="17.25" x14ac:dyDescent="0.35">
      <c r="B4155" s="172">
        <f t="shared" si="386"/>
        <v>4147</v>
      </c>
      <c r="C4155" s="173">
        <v>6</v>
      </c>
      <c r="D4155" s="173">
        <v>22</v>
      </c>
      <c r="E4155" s="174">
        <v>19</v>
      </c>
      <c r="F4155" s="3">
        <f t="shared" si="385"/>
        <v>65.84</v>
      </c>
      <c r="G4155" s="3">
        <f t="shared" si="387"/>
        <v>77</v>
      </c>
      <c r="H4155" s="3">
        <f t="shared" si="388"/>
        <v>96.08</v>
      </c>
      <c r="I4155" s="3">
        <f t="shared" si="389"/>
        <v>82.039999999999992</v>
      </c>
      <c r="J4155" s="3">
        <f t="shared" si="390"/>
        <v>86</v>
      </c>
      <c r="K4155" s="191">
        <v>18.8</v>
      </c>
      <c r="L4155" s="3">
        <v>25</v>
      </c>
      <c r="M4155" s="191">
        <v>35.6</v>
      </c>
      <c r="N4155" s="191">
        <v>27.8</v>
      </c>
      <c r="O4155" s="191">
        <v>30</v>
      </c>
    </row>
    <row r="4156" spans="2:15" ht="17.25" x14ac:dyDescent="0.35">
      <c r="B4156" s="172">
        <f t="shared" si="386"/>
        <v>4148</v>
      </c>
      <c r="C4156" s="173">
        <v>6</v>
      </c>
      <c r="D4156" s="173">
        <v>22</v>
      </c>
      <c r="E4156" s="174">
        <v>20</v>
      </c>
      <c r="F4156" s="3">
        <f t="shared" si="385"/>
        <v>62.96</v>
      </c>
      <c r="G4156" s="3">
        <f t="shared" si="387"/>
        <v>73.400000000000006</v>
      </c>
      <c r="H4156" s="3">
        <f t="shared" si="388"/>
        <v>95</v>
      </c>
      <c r="I4156" s="3">
        <f t="shared" si="389"/>
        <v>78.98</v>
      </c>
      <c r="J4156" s="3">
        <f t="shared" si="390"/>
        <v>82.039999999999992</v>
      </c>
      <c r="K4156" s="191">
        <v>17.2</v>
      </c>
      <c r="L4156" s="3">
        <v>23</v>
      </c>
      <c r="M4156" s="191">
        <v>35</v>
      </c>
      <c r="N4156" s="191">
        <v>26.1</v>
      </c>
      <c r="O4156" s="191">
        <v>27.8</v>
      </c>
    </row>
    <row r="4157" spans="2:15" ht="17.25" x14ac:dyDescent="0.35">
      <c r="B4157" s="172">
        <f t="shared" si="386"/>
        <v>4149</v>
      </c>
      <c r="C4157" s="173">
        <v>6</v>
      </c>
      <c r="D4157" s="173">
        <v>22</v>
      </c>
      <c r="E4157" s="174">
        <v>21</v>
      </c>
      <c r="F4157" s="3">
        <f t="shared" si="385"/>
        <v>60.980000000000004</v>
      </c>
      <c r="G4157" s="3">
        <f t="shared" si="387"/>
        <v>66.2</v>
      </c>
      <c r="H4157" s="3">
        <f t="shared" si="388"/>
        <v>93.92</v>
      </c>
      <c r="I4157" s="3">
        <f t="shared" si="389"/>
        <v>75.92</v>
      </c>
      <c r="J4157" s="3">
        <f t="shared" si="390"/>
        <v>77</v>
      </c>
      <c r="K4157" s="191">
        <v>16.100000000000001</v>
      </c>
      <c r="L4157" s="3">
        <v>19</v>
      </c>
      <c r="M4157" s="191">
        <v>34.4</v>
      </c>
      <c r="N4157" s="191">
        <v>24.4</v>
      </c>
      <c r="O4157" s="191">
        <v>25</v>
      </c>
    </row>
    <row r="4158" spans="2:15" ht="17.25" x14ac:dyDescent="0.35">
      <c r="B4158" s="172">
        <f t="shared" si="386"/>
        <v>4150</v>
      </c>
      <c r="C4158" s="173">
        <v>6</v>
      </c>
      <c r="D4158" s="173">
        <v>22</v>
      </c>
      <c r="E4158" s="174">
        <v>22</v>
      </c>
      <c r="F4158" s="3">
        <f t="shared" si="385"/>
        <v>61.88</v>
      </c>
      <c r="G4158" s="3">
        <f t="shared" si="387"/>
        <v>69.800000000000011</v>
      </c>
      <c r="H4158" s="3">
        <f t="shared" si="388"/>
        <v>93.02</v>
      </c>
      <c r="I4158" s="3">
        <f t="shared" si="389"/>
        <v>73.94</v>
      </c>
      <c r="J4158" s="3">
        <f t="shared" si="390"/>
        <v>73.039999999999992</v>
      </c>
      <c r="K4158" s="191">
        <v>16.600000000000001</v>
      </c>
      <c r="L4158" s="3">
        <v>21</v>
      </c>
      <c r="M4158" s="191">
        <v>33.9</v>
      </c>
      <c r="N4158" s="191">
        <v>23.3</v>
      </c>
      <c r="O4158" s="191">
        <v>22.8</v>
      </c>
    </row>
    <row r="4159" spans="2:15" ht="17.25" x14ac:dyDescent="0.35">
      <c r="B4159" s="172">
        <f t="shared" si="386"/>
        <v>4151</v>
      </c>
      <c r="C4159" s="173">
        <v>6</v>
      </c>
      <c r="D4159" s="173">
        <v>22</v>
      </c>
      <c r="E4159" s="174">
        <v>23</v>
      </c>
      <c r="F4159" s="3">
        <f t="shared" si="385"/>
        <v>60.980000000000004</v>
      </c>
      <c r="G4159" s="3">
        <f t="shared" si="387"/>
        <v>69.800000000000011</v>
      </c>
      <c r="H4159" s="3">
        <f t="shared" si="388"/>
        <v>89.960000000000008</v>
      </c>
      <c r="I4159" s="3">
        <f t="shared" si="389"/>
        <v>69.080000000000013</v>
      </c>
      <c r="J4159" s="3">
        <f t="shared" si="390"/>
        <v>73.039999999999992</v>
      </c>
      <c r="K4159" s="191">
        <v>16.100000000000001</v>
      </c>
      <c r="L4159" s="3">
        <v>21</v>
      </c>
      <c r="M4159" s="191">
        <v>32.200000000000003</v>
      </c>
      <c r="N4159" s="191">
        <v>20.6</v>
      </c>
      <c r="O4159" s="191">
        <v>22.8</v>
      </c>
    </row>
    <row r="4160" spans="2:15" ht="17.25" x14ac:dyDescent="0.35">
      <c r="B4160" s="172">
        <f t="shared" si="386"/>
        <v>4152</v>
      </c>
      <c r="C4160" s="173">
        <v>6</v>
      </c>
      <c r="D4160" s="173">
        <v>22</v>
      </c>
      <c r="E4160" s="174">
        <v>24</v>
      </c>
      <c r="F4160" s="3">
        <f t="shared" si="385"/>
        <v>59.900000000000006</v>
      </c>
      <c r="G4160" s="3">
        <f t="shared" si="387"/>
        <v>66.2</v>
      </c>
      <c r="H4160" s="3">
        <f t="shared" si="388"/>
        <v>89.06</v>
      </c>
      <c r="I4160" s="3">
        <f t="shared" si="389"/>
        <v>64.94</v>
      </c>
      <c r="J4160" s="3">
        <f t="shared" si="390"/>
        <v>68</v>
      </c>
      <c r="K4160" s="191">
        <v>15.5</v>
      </c>
      <c r="L4160" s="3">
        <v>19</v>
      </c>
      <c r="M4160" s="191">
        <v>31.7</v>
      </c>
      <c r="N4160" s="191">
        <v>18.3</v>
      </c>
      <c r="O4160" s="191">
        <v>20</v>
      </c>
    </row>
    <row r="4161" spans="2:15" ht="17.25" x14ac:dyDescent="0.35">
      <c r="B4161" s="172">
        <f t="shared" si="386"/>
        <v>4153</v>
      </c>
      <c r="C4161" s="173">
        <v>6</v>
      </c>
      <c r="D4161" s="173">
        <v>23</v>
      </c>
      <c r="E4161" s="174">
        <v>1</v>
      </c>
      <c r="F4161" s="3">
        <f t="shared" si="385"/>
        <v>57.92</v>
      </c>
      <c r="G4161" s="3">
        <f t="shared" si="387"/>
        <v>62.6</v>
      </c>
      <c r="H4161" s="3">
        <f t="shared" si="388"/>
        <v>87.98</v>
      </c>
      <c r="I4161" s="3">
        <f t="shared" si="389"/>
        <v>62.96</v>
      </c>
      <c r="J4161" s="3">
        <f t="shared" si="390"/>
        <v>71.960000000000008</v>
      </c>
      <c r="K4161" s="191">
        <v>14.4</v>
      </c>
      <c r="L4161" s="3">
        <v>17</v>
      </c>
      <c r="M4161" s="191">
        <v>31.1</v>
      </c>
      <c r="N4161" s="191">
        <v>17.2</v>
      </c>
      <c r="O4161" s="191">
        <v>22.2</v>
      </c>
    </row>
    <row r="4162" spans="2:15" ht="17.25" x14ac:dyDescent="0.35">
      <c r="B4162" s="172">
        <f t="shared" si="386"/>
        <v>4154</v>
      </c>
      <c r="C4162" s="173">
        <v>6</v>
      </c>
      <c r="D4162" s="173">
        <v>23</v>
      </c>
      <c r="E4162" s="174">
        <v>2</v>
      </c>
      <c r="F4162" s="3">
        <f t="shared" si="385"/>
        <v>56.84</v>
      </c>
      <c r="G4162" s="3">
        <f t="shared" si="387"/>
        <v>64.400000000000006</v>
      </c>
      <c r="H4162" s="3">
        <f t="shared" si="388"/>
        <v>87.080000000000013</v>
      </c>
      <c r="I4162" s="3">
        <f t="shared" si="389"/>
        <v>62.06</v>
      </c>
      <c r="J4162" s="3">
        <f t="shared" si="390"/>
        <v>66.02</v>
      </c>
      <c r="K4162" s="191">
        <v>13.8</v>
      </c>
      <c r="L4162" s="3">
        <v>18</v>
      </c>
      <c r="M4162" s="191">
        <v>30.6</v>
      </c>
      <c r="N4162" s="191">
        <v>16.7</v>
      </c>
      <c r="O4162" s="191">
        <v>18.899999999999999</v>
      </c>
    </row>
    <row r="4163" spans="2:15" ht="17.25" x14ac:dyDescent="0.35">
      <c r="B4163" s="172">
        <f t="shared" si="386"/>
        <v>4155</v>
      </c>
      <c r="C4163" s="173">
        <v>6</v>
      </c>
      <c r="D4163" s="173">
        <v>23</v>
      </c>
      <c r="E4163" s="174">
        <v>3</v>
      </c>
      <c r="F4163" s="3">
        <f t="shared" si="385"/>
        <v>56.84</v>
      </c>
      <c r="G4163" s="3">
        <f t="shared" si="387"/>
        <v>64.400000000000006</v>
      </c>
      <c r="H4163" s="3">
        <f t="shared" si="388"/>
        <v>82.94</v>
      </c>
      <c r="I4163" s="3">
        <f t="shared" si="389"/>
        <v>60.980000000000004</v>
      </c>
      <c r="J4163" s="3">
        <f t="shared" si="390"/>
        <v>64.94</v>
      </c>
      <c r="K4163" s="191">
        <v>13.8</v>
      </c>
      <c r="L4163" s="3">
        <v>18</v>
      </c>
      <c r="M4163" s="191">
        <v>28.3</v>
      </c>
      <c r="N4163" s="191">
        <v>16.100000000000001</v>
      </c>
      <c r="O4163" s="191">
        <v>18.3</v>
      </c>
    </row>
    <row r="4164" spans="2:15" ht="17.25" x14ac:dyDescent="0.35">
      <c r="B4164" s="172">
        <f t="shared" si="386"/>
        <v>4156</v>
      </c>
      <c r="C4164" s="173">
        <v>6</v>
      </c>
      <c r="D4164" s="173">
        <v>23</v>
      </c>
      <c r="E4164" s="174">
        <v>4</v>
      </c>
      <c r="F4164" s="3">
        <f t="shared" si="385"/>
        <v>54.86</v>
      </c>
      <c r="G4164" s="3">
        <f t="shared" si="387"/>
        <v>57.2</v>
      </c>
      <c r="H4164" s="3">
        <f t="shared" si="388"/>
        <v>78.080000000000013</v>
      </c>
      <c r="I4164" s="3">
        <f t="shared" si="389"/>
        <v>60.08</v>
      </c>
      <c r="J4164" s="3">
        <f t="shared" si="390"/>
        <v>62.06</v>
      </c>
      <c r="K4164" s="191">
        <v>12.7</v>
      </c>
      <c r="L4164" s="3">
        <v>14</v>
      </c>
      <c r="M4164" s="191">
        <v>25.6</v>
      </c>
      <c r="N4164" s="191">
        <v>15.6</v>
      </c>
      <c r="O4164" s="191">
        <v>16.7</v>
      </c>
    </row>
    <row r="4165" spans="2:15" ht="17.25" x14ac:dyDescent="0.35">
      <c r="B4165" s="172">
        <f t="shared" si="386"/>
        <v>4157</v>
      </c>
      <c r="C4165" s="173">
        <v>6</v>
      </c>
      <c r="D4165" s="173">
        <v>23</v>
      </c>
      <c r="E4165" s="174">
        <v>5</v>
      </c>
      <c r="F4165" s="3">
        <f t="shared" si="385"/>
        <v>55.94</v>
      </c>
      <c r="G4165" s="3">
        <f t="shared" si="387"/>
        <v>57.2</v>
      </c>
      <c r="H4165" s="3">
        <f t="shared" si="388"/>
        <v>78.080000000000013</v>
      </c>
      <c r="I4165" s="3">
        <f t="shared" si="389"/>
        <v>59</v>
      </c>
      <c r="J4165" s="3">
        <f t="shared" si="390"/>
        <v>60.980000000000004</v>
      </c>
      <c r="K4165" s="191">
        <v>13.3</v>
      </c>
      <c r="L4165" s="3">
        <v>14</v>
      </c>
      <c r="M4165" s="191">
        <v>25.6</v>
      </c>
      <c r="N4165" s="191">
        <v>15</v>
      </c>
      <c r="O4165" s="191">
        <v>16.100000000000001</v>
      </c>
    </row>
    <row r="4166" spans="2:15" ht="17.25" x14ac:dyDescent="0.35">
      <c r="B4166" s="172">
        <f t="shared" si="386"/>
        <v>4158</v>
      </c>
      <c r="C4166" s="173">
        <v>6</v>
      </c>
      <c r="D4166" s="173">
        <v>23</v>
      </c>
      <c r="E4166" s="174">
        <v>6</v>
      </c>
      <c r="F4166" s="3">
        <f t="shared" si="385"/>
        <v>56.84</v>
      </c>
      <c r="G4166" s="3">
        <f t="shared" si="387"/>
        <v>62.6</v>
      </c>
      <c r="H4166" s="3">
        <f t="shared" si="388"/>
        <v>80.960000000000008</v>
      </c>
      <c r="I4166" s="3">
        <f t="shared" si="389"/>
        <v>60.980000000000004</v>
      </c>
      <c r="J4166" s="3">
        <f t="shared" si="390"/>
        <v>64.94</v>
      </c>
      <c r="K4166" s="191">
        <v>13.8</v>
      </c>
      <c r="L4166" s="3">
        <v>17</v>
      </c>
      <c r="M4166" s="191">
        <v>27.2</v>
      </c>
      <c r="N4166" s="191">
        <v>16.100000000000001</v>
      </c>
      <c r="O4166" s="191">
        <v>18.3</v>
      </c>
    </row>
    <row r="4167" spans="2:15" ht="17.25" x14ac:dyDescent="0.35">
      <c r="B4167" s="172">
        <f t="shared" si="386"/>
        <v>4159</v>
      </c>
      <c r="C4167" s="173">
        <v>6</v>
      </c>
      <c r="D4167" s="173">
        <v>23</v>
      </c>
      <c r="E4167" s="174">
        <v>7</v>
      </c>
      <c r="F4167" s="3">
        <f t="shared" si="385"/>
        <v>59.900000000000006</v>
      </c>
      <c r="G4167" s="3">
        <f t="shared" si="387"/>
        <v>69.800000000000011</v>
      </c>
      <c r="H4167" s="3">
        <f t="shared" si="388"/>
        <v>87.080000000000013</v>
      </c>
      <c r="I4167" s="3">
        <f t="shared" si="389"/>
        <v>64.039999999999992</v>
      </c>
      <c r="J4167" s="3">
        <f t="shared" si="390"/>
        <v>71.960000000000008</v>
      </c>
      <c r="K4167" s="191">
        <v>15.5</v>
      </c>
      <c r="L4167" s="3">
        <v>21</v>
      </c>
      <c r="M4167" s="191">
        <v>30.6</v>
      </c>
      <c r="N4167" s="191">
        <v>17.8</v>
      </c>
      <c r="O4167" s="191">
        <v>22.2</v>
      </c>
    </row>
    <row r="4168" spans="2:15" ht="17.25" x14ac:dyDescent="0.35">
      <c r="B4168" s="172">
        <f t="shared" si="386"/>
        <v>4160</v>
      </c>
      <c r="C4168" s="173">
        <v>6</v>
      </c>
      <c r="D4168" s="173">
        <v>23</v>
      </c>
      <c r="E4168" s="174">
        <v>8</v>
      </c>
      <c r="F4168" s="3">
        <f t="shared" si="385"/>
        <v>62.96</v>
      </c>
      <c r="G4168" s="3">
        <f t="shared" si="387"/>
        <v>73.400000000000006</v>
      </c>
      <c r="H4168" s="3">
        <f t="shared" si="388"/>
        <v>91.94</v>
      </c>
      <c r="I4168" s="3">
        <f t="shared" si="389"/>
        <v>64.94</v>
      </c>
      <c r="J4168" s="3">
        <f t="shared" si="390"/>
        <v>73.039999999999992</v>
      </c>
      <c r="K4168" s="191">
        <v>17.2</v>
      </c>
      <c r="L4168" s="3">
        <v>23</v>
      </c>
      <c r="M4168" s="191">
        <v>33.299999999999997</v>
      </c>
      <c r="N4168" s="191">
        <v>18.3</v>
      </c>
      <c r="O4168" s="191">
        <v>22.8</v>
      </c>
    </row>
    <row r="4169" spans="2:15" ht="17.25" x14ac:dyDescent="0.35">
      <c r="B4169" s="172">
        <f t="shared" si="386"/>
        <v>4161</v>
      </c>
      <c r="C4169" s="173">
        <v>6</v>
      </c>
      <c r="D4169" s="173">
        <v>23</v>
      </c>
      <c r="E4169" s="174">
        <v>9</v>
      </c>
      <c r="F4169" s="3">
        <f t="shared" si="385"/>
        <v>65.84</v>
      </c>
      <c r="G4169" s="3">
        <f t="shared" si="387"/>
        <v>80.599999999999994</v>
      </c>
      <c r="H4169" s="3">
        <f t="shared" si="388"/>
        <v>96.08</v>
      </c>
      <c r="I4169" s="3">
        <f t="shared" si="389"/>
        <v>66.02</v>
      </c>
      <c r="J4169" s="3">
        <f t="shared" si="390"/>
        <v>75.92</v>
      </c>
      <c r="K4169" s="191">
        <v>18.8</v>
      </c>
      <c r="L4169" s="3">
        <v>27</v>
      </c>
      <c r="M4169" s="191">
        <v>35.6</v>
      </c>
      <c r="N4169" s="191">
        <v>18.899999999999999</v>
      </c>
      <c r="O4169" s="191">
        <v>24.4</v>
      </c>
    </row>
    <row r="4170" spans="2:15" ht="17.25" x14ac:dyDescent="0.35">
      <c r="B4170" s="172">
        <f t="shared" si="386"/>
        <v>4162</v>
      </c>
      <c r="C4170" s="173">
        <v>6</v>
      </c>
      <c r="D4170" s="173">
        <v>23</v>
      </c>
      <c r="E4170" s="174">
        <v>10</v>
      </c>
      <c r="F4170" s="3">
        <f t="shared" ref="F4170:F4233" si="391">(9/5)*K4170+32</f>
        <v>68.900000000000006</v>
      </c>
      <c r="G4170" s="3">
        <f t="shared" si="387"/>
        <v>84.2</v>
      </c>
      <c r="H4170" s="3">
        <f t="shared" si="388"/>
        <v>98.960000000000008</v>
      </c>
      <c r="I4170" s="3">
        <f t="shared" si="389"/>
        <v>69.080000000000013</v>
      </c>
      <c r="J4170" s="3">
        <f t="shared" si="390"/>
        <v>82.039999999999992</v>
      </c>
      <c r="K4170" s="191">
        <v>20.5</v>
      </c>
      <c r="L4170" s="3">
        <v>29</v>
      </c>
      <c r="M4170" s="191">
        <v>37.200000000000003</v>
      </c>
      <c r="N4170" s="191">
        <v>20.6</v>
      </c>
      <c r="O4170" s="191">
        <v>27.8</v>
      </c>
    </row>
    <row r="4171" spans="2:15" ht="17.25" x14ac:dyDescent="0.35">
      <c r="B4171" s="172">
        <f t="shared" ref="B4171:B4234" si="392">B4170+1</f>
        <v>4163</v>
      </c>
      <c r="C4171" s="173">
        <v>6</v>
      </c>
      <c r="D4171" s="173">
        <v>23</v>
      </c>
      <c r="E4171" s="174">
        <v>11</v>
      </c>
      <c r="F4171" s="3">
        <f t="shared" si="391"/>
        <v>73.94</v>
      </c>
      <c r="G4171" s="3">
        <f t="shared" si="387"/>
        <v>87.800000000000011</v>
      </c>
      <c r="H4171" s="3">
        <f t="shared" si="388"/>
        <v>100.94</v>
      </c>
      <c r="I4171" s="3">
        <f t="shared" si="389"/>
        <v>69.98</v>
      </c>
      <c r="J4171" s="3">
        <f t="shared" si="390"/>
        <v>87.080000000000013</v>
      </c>
      <c r="K4171" s="191">
        <v>23.3</v>
      </c>
      <c r="L4171" s="3">
        <v>31</v>
      </c>
      <c r="M4171" s="191">
        <v>38.299999999999997</v>
      </c>
      <c r="N4171" s="191">
        <v>21.1</v>
      </c>
      <c r="O4171" s="191">
        <v>30.6</v>
      </c>
    </row>
    <row r="4172" spans="2:15" ht="17.25" x14ac:dyDescent="0.35">
      <c r="B4172" s="172">
        <f t="shared" si="392"/>
        <v>4164</v>
      </c>
      <c r="C4172" s="173">
        <v>6</v>
      </c>
      <c r="D4172" s="173">
        <v>23</v>
      </c>
      <c r="E4172" s="174">
        <v>12</v>
      </c>
      <c r="F4172" s="3">
        <f t="shared" si="391"/>
        <v>79.88</v>
      </c>
      <c r="G4172" s="3">
        <f t="shared" si="387"/>
        <v>91.4</v>
      </c>
      <c r="H4172" s="3">
        <f t="shared" si="388"/>
        <v>102.92</v>
      </c>
      <c r="I4172" s="3">
        <f t="shared" si="389"/>
        <v>73.039999999999992</v>
      </c>
      <c r="J4172" s="3">
        <f t="shared" si="390"/>
        <v>89.06</v>
      </c>
      <c r="K4172" s="191">
        <v>26.6</v>
      </c>
      <c r="L4172" s="3">
        <v>33</v>
      </c>
      <c r="M4172" s="191">
        <v>39.4</v>
      </c>
      <c r="N4172" s="191">
        <v>22.8</v>
      </c>
      <c r="O4172" s="191">
        <v>31.7</v>
      </c>
    </row>
    <row r="4173" spans="2:15" ht="17.25" x14ac:dyDescent="0.35">
      <c r="B4173" s="172">
        <f t="shared" si="392"/>
        <v>4165</v>
      </c>
      <c r="C4173" s="173">
        <v>6</v>
      </c>
      <c r="D4173" s="173">
        <v>23</v>
      </c>
      <c r="E4173" s="174">
        <v>13</v>
      </c>
      <c r="F4173" s="3">
        <f t="shared" si="391"/>
        <v>83.84</v>
      </c>
      <c r="G4173" s="3">
        <f t="shared" si="387"/>
        <v>91.4</v>
      </c>
      <c r="H4173" s="3">
        <f t="shared" si="388"/>
        <v>105.08</v>
      </c>
      <c r="I4173" s="3">
        <f t="shared" si="389"/>
        <v>73.039999999999992</v>
      </c>
      <c r="J4173" s="3">
        <f t="shared" si="390"/>
        <v>91.94</v>
      </c>
      <c r="K4173" s="191">
        <v>28.8</v>
      </c>
      <c r="L4173" s="3">
        <v>33</v>
      </c>
      <c r="M4173" s="191">
        <v>40.6</v>
      </c>
      <c r="N4173" s="191">
        <v>22.8</v>
      </c>
      <c r="O4173" s="191">
        <v>33.299999999999997</v>
      </c>
    </row>
    <row r="4174" spans="2:15" ht="17.25" x14ac:dyDescent="0.35">
      <c r="B4174" s="172">
        <f t="shared" si="392"/>
        <v>4166</v>
      </c>
      <c r="C4174" s="173">
        <v>6</v>
      </c>
      <c r="D4174" s="173">
        <v>23</v>
      </c>
      <c r="E4174" s="174">
        <v>14</v>
      </c>
      <c r="F4174" s="3">
        <f t="shared" si="391"/>
        <v>84.92</v>
      </c>
      <c r="G4174" s="3">
        <f t="shared" si="387"/>
        <v>93.2</v>
      </c>
      <c r="H4174" s="3">
        <f t="shared" si="388"/>
        <v>107.06</v>
      </c>
      <c r="I4174" s="3">
        <f t="shared" si="389"/>
        <v>75.02</v>
      </c>
      <c r="J4174" s="3">
        <f t="shared" si="390"/>
        <v>93.92</v>
      </c>
      <c r="K4174" s="191">
        <v>29.4</v>
      </c>
      <c r="L4174" s="3">
        <v>34</v>
      </c>
      <c r="M4174" s="191">
        <v>41.7</v>
      </c>
      <c r="N4174" s="191">
        <v>23.9</v>
      </c>
      <c r="O4174" s="191">
        <v>34.4</v>
      </c>
    </row>
    <row r="4175" spans="2:15" ht="17.25" x14ac:dyDescent="0.35">
      <c r="B4175" s="172">
        <f t="shared" si="392"/>
        <v>4167</v>
      </c>
      <c r="C4175" s="173">
        <v>6</v>
      </c>
      <c r="D4175" s="173">
        <v>23</v>
      </c>
      <c r="E4175" s="174">
        <v>15</v>
      </c>
      <c r="F4175" s="3">
        <f t="shared" si="391"/>
        <v>86</v>
      </c>
      <c r="G4175" s="3">
        <f t="shared" si="387"/>
        <v>93.2</v>
      </c>
      <c r="H4175" s="3">
        <f t="shared" si="388"/>
        <v>105.98</v>
      </c>
      <c r="I4175" s="3">
        <f t="shared" si="389"/>
        <v>75.92</v>
      </c>
      <c r="J4175" s="3">
        <f t="shared" si="390"/>
        <v>95</v>
      </c>
      <c r="K4175" s="191">
        <v>30</v>
      </c>
      <c r="L4175" s="3">
        <v>34</v>
      </c>
      <c r="M4175" s="191">
        <v>41.1</v>
      </c>
      <c r="N4175" s="191">
        <v>24.4</v>
      </c>
      <c r="O4175" s="191">
        <v>35</v>
      </c>
    </row>
    <row r="4176" spans="2:15" ht="17.25" x14ac:dyDescent="0.35">
      <c r="B4176" s="172">
        <f t="shared" si="392"/>
        <v>4168</v>
      </c>
      <c r="C4176" s="173">
        <v>6</v>
      </c>
      <c r="D4176" s="173">
        <v>23</v>
      </c>
      <c r="E4176" s="174">
        <v>16</v>
      </c>
      <c r="F4176" s="3">
        <f t="shared" si="391"/>
        <v>86.9</v>
      </c>
      <c r="G4176" s="3">
        <f t="shared" si="387"/>
        <v>93.2</v>
      </c>
      <c r="H4176" s="3">
        <f t="shared" si="388"/>
        <v>109.03999999999999</v>
      </c>
      <c r="I4176" s="3">
        <f t="shared" si="389"/>
        <v>78.080000000000013</v>
      </c>
      <c r="J4176" s="3">
        <f t="shared" si="390"/>
        <v>96.08</v>
      </c>
      <c r="K4176" s="191">
        <v>30.5</v>
      </c>
      <c r="L4176" s="3">
        <v>34</v>
      </c>
      <c r="M4176" s="191">
        <v>42.8</v>
      </c>
      <c r="N4176" s="191">
        <v>25.6</v>
      </c>
      <c r="O4176" s="191">
        <v>35.6</v>
      </c>
    </row>
    <row r="4177" spans="2:15" ht="17.25" x14ac:dyDescent="0.35">
      <c r="B4177" s="172">
        <f t="shared" si="392"/>
        <v>4169</v>
      </c>
      <c r="C4177" s="173">
        <v>6</v>
      </c>
      <c r="D4177" s="173">
        <v>23</v>
      </c>
      <c r="E4177" s="174">
        <v>17</v>
      </c>
      <c r="F4177" s="3">
        <f t="shared" si="391"/>
        <v>82.94</v>
      </c>
      <c r="G4177" s="3">
        <f t="shared" si="387"/>
        <v>95</v>
      </c>
      <c r="H4177" s="3">
        <f t="shared" si="388"/>
        <v>107.96000000000001</v>
      </c>
      <c r="I4177" s="3">
        <f t="shared" si="389"/>
        <v>75.92</v>
      </c>
      <c r="J4177" s="3">
        <f t="shared" si="390"/>
        <v>93.92</v>
      </c>
      <c r="K4177" s="191">
        <v>28.3</v>
      </c>
      <c r="L4177" s="3">
        <v>35</v>
      </c>
      <c r="M4177" s="191">
        <v>42.2</v>
      </c>
      <c r="N4177" s="191">
        <v>24.4</v>
      </c>
      <c r="O4177" s="191">
        <v>34.4</v>
      </c>
    </row>
    <row r="4178" spans="2:15" ht="17.25" x14ac:dyDescent="0.35">
      <c r="B4178" s="172">
        <f t="shared" si="392"/>
        <v>4170</v>
      </c>
      <c r="C4178" s="173">
        <v>6</v>
      </c>
      <c r="D4178" s="173">
        <v>23</v>
      </c>
      <c r="E4178" s="174">
        <v>18</v>
      </c>
      <c r="F4178" s="3">
        <f t="shared" si="391"/>
        <v>77</v>
      </c>
      <c r="G4178" s="3">
        <f t="shared" si="387"/>
        <v>91.4</v>
      </c>
      <c r="H4178" s="3">
        <f t="shared" si="388"/>
        <v>107.06</v>
      </c>
      <c r="I4178" s="3">
        <f t="shared" si="389"/>
        <v>73.94</v>
      </c>
      <c r="J4178" s="3">
        <f t="shared" si="390"/>
        <v>93.02</v>
      </c>
      <c r="K4178" s="191">
        <v>25</v>
      </c>
      <c r="L4178" s="3">
        <v>33</v>
      </c>
      <c r="M4178" s="191">
        <v>41.7</v>
      </c>
      <c r="N4178" s="191">
        <v>23.3</v>
      </c>
      <c r="O4178" s="191">
        <v>33.9</v>
      </c>
    </row>
    <row r="4179" spans="2:15" ht="17.25" x14ac:dyDescent="0.35">
      <c r="B4179" s="172">
        <f t="shared" si="392"/>
        <v>4171</v>
      </c>
      <c r="C4179" s="173">
        <v>6</v>
      </c>
      <c r="D4179" s="173">
        <v>23</v>
      </c>
      <c r="E4179" s="174">
        <v>19</v>
      </c>
      <c r="F4179" s="3">
        <f t="shared" si="391"/>
        <v>75.92</v>
      </c>
      <c r="G4179" s="3">
        <f t="shared" si="387"/>
        <v>86</v>
      </c>
      <c r="H4179" s="3">
        <f t="shared" si="388"/>
        <v>104</v>
      </c>
      <c r="I4179" s="3">
        <f t="shared" si="389"/>
        <v>71.960000000000008</v>
      </c>
      <c r="J4179" s="3">
        <f t="shared" si="390"/>
        <v>89.06</v>
      </c>
      <c r="K4179" s="191">
        <v>24.4</v>
      </c>
      <c r="L4179" s="3">
        <v>30</v>
      </c>
      <c r="M4179" s="191">
        <v>40</v>
      </c>
      <c r="N4179" s="191">
        <v>22.2</v>
      </c>
      <c r="O4179" s="191">
        <v>31.7</v>
      </c>
    </row>
    <row r="4180" spans="2:15" ht="17.25" x14ac:dyDescent="0.35">
      <c r="B4180" s="172">
        <f t="shared" si="392"/>
        <v>4172</v>
      </c>
      <c r="C4180" s="173">
        <v>6</v>
      </c>
      <c r="D4180" s="173">
        <v>23</v>
      </c>
      <c r="E4180" s="174">
        <v>20</v>
      </c>
      <c r="F4180" s="3">
        <f t="shared" si="391"/>
        <v>72.86</v>
      </c>
      <c r="G4180" s="3">
        <f t="shared" si="387"/>
        <v>77</v>
      </c>
      <c r="H4180" s="3">
        <f t="shared" si="388"/>
        <v>100.03999999999999</v>
      </c>
      <c r="I4180" s="3">
        <f t="shared" si="389"/>
        <v>69.080000000000013</v>
      </c>
      <c r="J4180" s="3">
        <f t="shared" si="390"/>
        <v>82.94</v>
      </c>
      <c r="K4180" s="191">
        <v>22.7</v>
      </c>
      <c r="L4180" s="3">
        <v>25</v>
      </c>
      <c r="M4180" s="191">
        <v>37.799999999999997</v>
      </c>
      <c r="N4180" s="191">
        <v>20.6</v>
      </c>
      <c r="O4180" s="191">
        <v>28.3</v>
      </c>
    </row>
    <row r="4181" spans="2:15" ht="17.25" x14ac:dyDescent="0.35">
      <c r="B4181" s="172">
        <f t="shared" si="392"/>
        <v>4173</v>
      </c>
      <c r="C4181" s="173">
        <v>6</v>
      </c>
      <c r="D4181" s="173">
        <v>23</v>
      </c>
      <c r="E4181" s="174">
        <v>21</v>
      </c>
      <c r="F4181" s="3">
        <f t="shared" si="391"/>
        <v>70.88</v>
      </c>
      <c r="G4181" s="3">
        <f t="shared" si="387"/>
        <v>75.2</v>
      </c>
      <c r="H4181" s="3">
        <f t="shared" si="388"/>
        <v>96.98</v>
      </c>
      <c r="I4181" s="3">
        <f t="shared" si="389"/>
        <v>64.94</v>
      </c>
      <c r="J4181" s="3">
        <f t="shared" si="390"/>
        <v>80.06</v>
      </c>
      <c r="K4181" s="191">
        <v>21.6</v>
      </c>
      <c r="L4181" s="3">
        <v>24</v>
      </c>
      <c r="M4181" s="191">
        <v>36.1</v>
      </c>
      <c r="N4181" s="191">
        <v>18.3</v>
      </c>
      <c r="O4181" s="191">
        <v>26.7</v>
      </c>
    </row>
    <row r="4182" spans="2:15" ht="17.25" x14ac:dyDescent="0.35">
      <c r="B4182" s="172">
        <f t="shared" si="392"/>
        <v>4174</v>
      </c>
      <c r="C4182" s="173">
        <v>6</v>
      </c>
      <c r="D4182" s="173">
        <v>23</v>
      </c>
      <c r="E4182" s="174">
        <v>22</v>
      </c>
      <c r="F4182" s="3">
        <f t="shared" si="391"/>
        <v>64.94</v>
      </c>
      <c r="G4182" s="3">
        <f t="shared" si="387"/>
        <v>80.599999999999994</v>
      </c>
      <c r="H4182" s="3">
        <f t="shared" si="388"/>
        <v>91.039999999999992</v>
      </c>
      <c r="I4182" s="3">
        <f t="shared" si="389"/>
        <v>64.94</v>
      </c>
      <c r="J4182" s="3">
        <f t="shared" si="390"/>
        <v>78.98</v>
      </c>
      <c r="K4182" s="191">
        <v>18.3</v>
      </c>
      <c r="L4182" s="3">
        <v>27</v>
      </c>
      <c r="M4182" s="191">
        <v>32.799999999999997</v>
      </c>
      <c r="N4182" s="191">
        <v>18.3</v>
      </c>
      <c r="O4182" s="191">
        <v>26.1</v>
      </c>
    </row>
    <row r="4183" spans="2:15" ht="17.25" x14ac:dyDescent="0.35">
      <c r="B4183" s="172">
        <f t="shared" si="392"/>
        <v>4175</v>
      </c>
      <c r="C4183" s="173">
        <v>6</v>
      </c>
      <c r="D4183" s="173">
        <v>23</v>
      </c>
      <c r="E4183" s="174">
        <v>23</v>
      </c>
      <c r="F4183" s="3">
        <f t="shared" si="391"/>
        <v>60.980000000000004</v>
      </c>
      <c r="G4183" s="3">
        <f t="shared" si="387"/>
        <v>71.599999999999994</v>
      </c>
      <c r="H4183" s="3">
        <f t="shared" si="388"/>
        <v>93.02</v>
      </c>
      <c r="I4183" s="3">
        <f t="shared" si="389"/>
        <v>60.08</v>
      </c>
      <c r="J4183" s="3">
        <f t="shared" si="390"/>
        <v>78.080000000000013</v>
      </c>
      <c r="K4183" s="191">
        <v>16.100000000000001</v>
      </c>
      <c r="L4183" s="3">
        <v>22</v>
      </c>
      <c r="M4183" s="191">
        <v>33.9</v>
      </c>
      <c r="N4183" s="191">
        <v>15.6</v>
      </c>
      <c r="O4183" s="191">
        <v>25.6</v>
      </c>
    </row>
    <row r="4184" spans="2:15" ht="17.25" x14ac:dyDescent="0.35">
      <c r="B4184" s="172">
        <f t="shared" si="392"/>
        <v>4176</v>
      </c>
      <c r="C4184" s="173">
        <v>6</v>
      </c>
      <c r="D4184" s="173">
        <v>23</v>
      </c>
      <c r="E4184" s="174">
        <v>24</v>
      </c>
      <c r="F4184" s="3">
        <f t="shared" si="391"/>
        <v>60.980000000000004</v>
      </c>
      <c r="G4184" s="3">
        <f t="shared" si="387"/>
        <v>68.72</v>
      </c>
      <c r="H4184" s="3">
        <f t="shared" si="388"/>
        <v>87.080000000000013</v>
      </c>
      <c r="I4184" s="3">
        <f t="shared" si="389"/>
        <v>57.019999999999996</v>
      </c>
      <c r="J4184" s="3">
        <f t="shared" si="390"/>
        <v>75.92</v>
      </c>
      <c r="K4184" s="191">
        <v>16.100000000000001</v>
      </c>
      <c r="L4184" s="3">
        <v>20.399999999999999</v>
      </c>
      <c r="M4184" s="191">
        <v>30.6</v>
      </c>
      <c r="N4184" s="191">
        <v>13.9</v>
      </c>
      <c r="O4184" s="191">
        <v>24.4</v>
      </c>
    </row>
    <row r="4185" spans="2:15" ht="17.25" x14ac:dyDescent="0.35">
      <c r="B4185" s="172">
        <f t="shared" si="392"/>
        <v>4177</v>
      </c>
      <c r="C4185" s="173">
        <v>6</v>
      </c>
      <c r="D4185" s="173">
        <v>24</v>
      </c>
      <c r="E4185" s="174">
        <v>1</v>
      </c>
      <c r="F4185" s="3">
        <f t="shared" si="391"/>
        <v>60.980000000000004</v>
      </c>
      <c r="G4185" s="3">
        <f t="shared" ref="G4185:G4248" si="393">(9/5)*L4185+32</f>
        <v>60.26</v>
      </c>
      <c r="H4185" s="3">
        <f t="shared" ref="H4185:H4248" si="394">(9/5)*M4185+32</f>
        <v>87.080000000000013</v>
      </c>
      <c r="I4185" s="3">
        <f t="shared" ref="I4185:I4248" si="395">(9/5)*N4185+32</f>
        <v>53.06</v>
      </c>
      <c r="J4185" s="3">
        <f t="shared" ref="J4185:J4248" si="396">(9/5)*O4185+32</f>
        <v>75.92</v>
      </c>
      <c r="K4185" s="191">
        <v>16.100000000000001</v>
      </c>
      <c r="L4185" s="3">
        <v>15.7</v>
      </c>
      <c r="M4185" s="191">
        <v>30.6</v>
      </c>
      <c r="N4185" s="191">
        <v>11.7</v>
      </c>
      <c r="O4185" s="191">
        <v>24.4</v>
      </c>
    </row>
    <row r="4186" spans="2:15" ht="17.25" x14ac:dyDescent="0.35">
      <c r="B4186" s="172">
        <f t="shared" si="392"/>
        <v>4178</v>
      </c>
      <c r="C4186" s="173">
        <v>6</v>
      </c>
      <c r="D4186" s="173">
        <v>24</v>
      </c>
      <c r="E4186" s="174">
        <v>2</v>
      </c>
      <c r="F4186" s="3">
        <f t="shared" si="391"/>
        <v>59</v>
      </c>
      <c r="G4186" s="3">
        <f t="shared" si="393"/>
        <v>57.379999999999995</v>
      </c>
      <c r="H4186" s="3">
        <f t="shared" si="394"/>
        <v>82.94</v>
      </c>
      <c r="I4186" s="3">
        <f t="shared" si="395"/>
        <v>51.980000000000004</v>
      </c>
      <c r="J4186" s="3">
        <f t="shared" si="396"/>
        <v>73.94</v>
      </c>
      <c r="K4186" s="191">
        <v>15</v>
      </c>
      <c r="L4186" s="3">
        <v>14.1</v>
      </c>
      <c r="M4186" s="191">
        <v>28.3</v>
      </c>
      <c r="N4186" s="191">
        <v>11.1</v>
      </c>
      <c r="O4186" s="191">
        <v>23.3</v>
      </c>
    </row>
    <row r="4187" spans="2:15" ht="17.25" x14ac:dyDescent="0.35">
      <c r="B4187" s="172">
        <f t="shared" si="392"/>
        <v>4179</v>
      </c>
      <c r="C4187" s="173">
        <v>6</v>
      </c>
      <c r="D4187" s="173">
        <v>24</v>
      </c>
      <c r="E4187" s="174">
        <v>3</v>
      </c>
      <c r="F4187" s="3">
        <f t="shared" si="391"/>
        <v>57.92</v>
      </c>
      <c r="G4187" s="3">
        <f t="shared" si="393"/>
        <v>52.7</v>
      </c>
      <c r="H4187" s="3">
        <f t="shared" si="394"/>
        <v>84.02</v>
      </c>
      <c r="I4187" s="3">
        <f t="shared" si="395"/>
        <v>51.08</v>
      </c>
      <c r="J4187" s="3">
        <f t="shared" si="396"/>
        <v>71.960000000000008</v>
      </c>
      <c r="K4187" s="191">
        <v>14.4</v>
      </c>
      <c r="L4187" s="3">
        <v>11.5</v>
      </c>
      <c r="M4187" s="191">
        <v>28.9</v>
      </c>
      <c r="N4187" s="191">
        <v>10.6</v>
      </c>
      <c r="O4187" s="191">
        <v>22.2</v>
      </c>
    </row>
    <row r="4188" spans="2:15" ht="17.25" x14ac:dyDescent="0.35">
      <c r="B4188" s="172">
        <f t="shared" si="392"/>
        <v>4180</v>
      </c>
      <c r="C4188" s="173">
        <v>6</v>
      </c>
      <c r="D4188" s="173">
        <v>24</v>
      </c>
      <c r="E4188" s="174">
        <v>4</v>
      </c>
      <c r="F4188" s="3">
        <f t="shared" si="391"/>
        <v>56.84</v>
      </c>
      <c r="G4188" s="3">
        <f t="shared" si="393"/>
        <v>53.24</v>
      </c>
      <c r="H4188" s="3">
        <f t="shared" si="394"/>
        <v>84.02</v>
      </c>
      <c r="I4188" s="3">
        <f t="shared" si="395"/>
        <v>50</v>
      </c>
      <c r="J4188" s="3">
        <f t="shared" si="396"/>
        <v>69.98</v>
      </c>
      <c r="K4188" s="191">
        <v>13.8</v>
      </c>
      <c r="L4188" s="3">
        <v>11.8</v>
      </c>
      <c r="M4188" s="191">
        <v>28.9</v>
      </c>
      <c r="N4188" s="191">
        <v>10</v>
      </c>
      <c r="O4188" s="191">
        <v>21.1</v>
      </c>
    </row>
    <row r="4189" spans="2:15" ht="17.25" x14ac:dyDescent="0.35">
      <c r="B4189" s="172">
        <f t="shared" si="392"/>
        <v>4181</v>
      </c>
      <c r="C4189" s="173">
        <v>6</v>
      </c>
      <c r="D4189" s="173">
        <v>24</v>
      </c>
      <c r="E4189" s="174">
        <v>5</v>
      </c>
      <c r="F4189" s="3">
        <f t="shared" si="391"/>
        <v>56.84</v>
      </c>
      <c r="G4189" s="3">
        <f t="shared" si="393"/>
        <v>48.56</v>
      </c>
      <c r="H4189" s="3">
        <f t="shared" si="394"/>
        <v>82.039999999999992</v>
      </c>
      <c r="I4189" s="3">
        <f t="shared" si="395"/>
        <v>48.019999999999996</v>
      </c>
      <c r="J4189" s="3">
        <f t="shared" si="396"/>
        <v>68</v>
      </c>
      <c r="K4189" s="191">
        <v>13.8</v>
      </c>
      <c r="L4189" s="3">
        <v>9.1999999999999993</v>
      </c>
      <c r="M4189" s="191">
        <v>27.8</v>
      </c>
      <c r="N4189" s="191">
        <v>8.9</v>
      </c>
      <c r="O4189" s="191">
        <v>20</v>
      </c>
    </row>
    <row r="4190" spans="2:15" ht="17.25" x14ac:dyDescent="0.35">
      <c r="B4190" s="172">
        <f t="shared" si="392"/>
        <v>4182</v>
      </c>
      <c r="C4190" s="173">
        <v>6</v>
      </c>
      <c r="D4190" s="173">
        <v>24</v>
      </c>
      <c r="E4190" s="174">
        <v>6</v>
      </c>
      <c r="F4190" s="3">
        <f t="shared" si="391"/>
        <v>60.980000000000004</v>
      </c>
      <c r="G4190" s="3">
        <f t="shared" si="393"/>
        <v>52.879999999999995</v>
      </c>
      <c r="H4190" s="3">
        <f t="shared" si="394"/>
        <v>84.92</v>
      </c>
      <c r="I4190" s="3">
        <f t="shared" si="395"/>
        <v>55.94</v>
      </c>
      <c r="J4190" s="3">
        <f t="shared" si="396"/>
        <v>66.92</v>
      </c>
      <c r="K4190" s="191">
        <v>16.100000000000001</v>
      </c>
      <c r="L4190" s="3">
        <v>11.6</v>
      </c>
      <c r="M4190" s="191">
        <v>29.4</v>
      </c>
      <c r="N4190" s="191">
        <v>13.3</v>
      </c>
      <c r="O4190" s="191">
        <v>19.399999999999999</v>
      </c>
    </row>
    <row r="4191" spans="2:15" ht="17.25" x14ac:dyDescent="0.35">
      <c r="B4191" s="172">
        <f t="shared" si="392"/>
        <v>4183</v>
      </c>
      <c r="C4191" s="173">
        <v>6</v>
      </c>
      <c r="D4191" s="173">
        <v>24</v>
      </c>
      <c r="E4191" s="174">
        <v>7</v>
      </c>
      <c r="F4191" s="3">
        <f t="shared" si="391"/>
        <v>65.84</v>
      </c>
      <c r="G4191" s="3">
        <f t="shared" si="393"/>
        <v>57.2</v>
      </c>
      <c r="H4191" s="3">
        <f t="shared" si="394"/>
        <v>84.92</v>
      </c>
      <c r="I4191" s="3">
        <f t="shared" si="395"/>
        <v>60.980000000000004</v>
      </c>
      <c r="J4191" s="3">
        <f t="shared" si="396"/>
        <v>69.98</v>
      </c>
      <c r="K4191" s="191">
        <v>18.8</v>
      </c>
      <c r="L4191" s="3">
        <v>14</v>
      </c>
      <c r="M4191" s="191">
        <v>29.4</v>
      </c>
      <c r="N4191" s="191">
        <v>16.100000000000001</v>
      </c>
      <c r="O4191" s="191">
        <v>21.1</v>
      </c>
    </row>
    <row r="4192" spans="2:15" ht="17.25" x14ac:dyDescent="0.35">
      <c r="B4192" s="172">
        <f t="shared" si="392"/>
        <v>4184</v>
      </c>
      <c r="C4192" s="173">
        <v>6</v>
      </c>
      <c r="D4192" s="173">
        <v>24</v>
      </c>
      <c r="E4192" s="174">
        <v>8</v>
      </c>
      <c r="F4192" s="3">
        <f t="shared" si="391"/>
        <v>70.88</v>
      </c>
      <c r="G4192" s="3">
        <f t="shared" si="393"/>
        <v>63.14</v>
      </c>
      <c r="H4192" s="3">
        <f t="shared" si="394"/>
        <v>89.960000000000008</v>
      </c>
      <c r="I4192" s="3">
        <f t="shared" si="395"/>
        <v>66.02</v>
      </c>
      <c r="J4192" s="3">
        <f t="shared" si="396"/>
        <v>73.039999999999992</v>
      </c>
      <c r="K4192" s="191">
        <v>21.6</v>
      </c>
      <c r="L4192" s="3">
        <v>17.3</v>
      </c>
      <c r="M4192" s="191">
        <v>32.200000000000003</v>
      </c>
      <c r="N4192" s="191">
        <v>18.899999999999999</v>
      </c>
      <c r="O4192" s="191">
        <v>22.8</v>
      </c>
    </row>
    <row r="4193" spans="2:15" ht="17.25" x14ac:dyDescent="0.35">
      <c r="B4193" s="172">
        <f t="shared" si="392"/>
        <v>4185</v>
      </c>
      <c r="C4193" s="173">
        <v>6</v>
      </c>
      <c r="D4193" s="173">
        <v>24</v>
      </c>
      <c r="E4193" s="174">
        <v>9</v>
      </c>
      <c r="F4193" s="3">
        <f t="shared" si="391"/>
        <v>77.900000000000006</v>
      </c>
      <c r="G4193" s="3">
        <f t="shared" si="393"/>
        <v>71.06</v>
      </c>
      <c r="H4193" s="3">
        <f t="shared" si="394"/>
        <v>96.08</v>
      </c>
      <c r="I4193" s="3">
        <f t="shared" si="395"/>
        <v>69.98</v>
      </c>
      <c r="J4193" s="3">
        <f t="shared" si="396"/>
        <v>75.92</v>
      </c>
      <c r="K4193" s="191">
        <v>25.5</v>
      </c>
      <c r="L4193" s="3">
        <v>21.7</v>
      </c>
      <c r="M4193" s="191">
        <v>35.6</v>
      </c>
      <c r="N4193" s="191">
        <v>21.1</v>
      </c>
      <c r="O4193" s="191">
        <v>24.4</v>
      </c>
    </row>
    <row r="4194" spans="2:15" ht="17.25" x14ac:dyDescent="0.35">
      <c r="B4194" s="172">
        <f t="shared" si="392"/>
        <v>4186</v>
      </c>
      <c r="C4194" s="173">
        <v>6</v>
      </c>
      <c r="D4194" s="173">
        <v>24</v>
      </c>
      <c r="E4194" s="174">
        <v>10</v>
      </c>
      <c r="F4194" s="3">
        <f t="shared" si="391"/>
        <v>82.94</v>
      </c>
      <c r="G4194" s="3">
        <f t="shared" si="393"/>
        <v>75.38</v>
      </c>
      <c r="H4194" s="3">
        <f t="shared" si="394"/>
        <v>98.960000000000008</v>
      </c>
      <c r="I4194" s="3">
        <f t="shared" si="395"/>
        <v>73.94</v>
      </c>
      <c r="J4194" s="3">
        <f t="shared" si="396"/>
        <v>78.98</v>
      </c>
      <c r="K4194" s="191">
        <v>28.3</v>
      </c>
      <c r="L4194" s="3">
        <v>24.1</v>
      </c>
      <c r="M4194" s="191">
        <v>37.200000000000003</v>
      </c>
      <c r="N4194" s="191">
        <v>23.3</v>
      </c>
      <c r="O4194" s="191">
        <v>26.1</v>
      </c>
    </row>
    <row r="4195" spans="2:15" ht="17.25" x14ac:dyDescent="0.35">
      <c r="B4195" s="172">
        <f t="shared" si="392"/>
        <v>4187</v>
      </c>
      <c r="C4195" s="173">
        <v>6</v>
      </c>
      <c r="D4195" s="173">
        <v>24</v>
      </c>
      <c r="E4195" s="174">
        <v>11</v>
      </c>
      <c r="F4195" s="3">
        <f t="shared" si="391"/>
        <v>86.9</v>
      </c>
      <c r="G4195" s="3">
        <f t="shared" si="393"/>
        <v>77.72</v>
      </c>
      <c r="H4195" s="3">
        <f t="shared" si="394"/>
        <v>102.92</v>
      </c>
      <c r="I4195" s="3">
        <f t="shared" si="395"/>
        <v>75.92</v>
      </c>
      <c r="J4195" s="3">
        <f t="shared" si="396"/>
        <v>80.960000000000008</v>
      </c>
      <c r="K4195" s="191">
        <v>30.5</v>
      </c>
      <c r="L4195" s="3">
        <v>25.4</v>
      </c>
      <c r="M4195" s="191">
        <v>39.4</v>
      </c>
      <c r="N4195" s="191">
        <v>24.4</v>
      </c>
      <c r="O4195" s="191">
        <v>27.2</v>
      </c>
    </row>
    <row r="4196" spans="2:15" ht="17.25" x14ac:dyDescent="0.35">
      <c r="B4196" s="172">
        <f t="shared" si="392"/>
        <v>4188</v>
      </c>
      <c r="C4196" s="173">
        <v>6</v>
      </c>
      <c r="D4196" s="173">
        <v>24</v>
      </c>
      <c r="E4196" s="174">
        <v>12</v>
      </c>
      <c r="F4196" s="3">
        <f t="shared" si="391"/>
        <v>88.88</v>
      </c>
      <c r="G4196" s="3">
        <f t="shared" si="393"/>
        <v>82.039999999999992</v>
      </c>
      <c r="H4196" s="3">
        <f t="shared" si="394"/>
        <v>98.960000000000008</v>
      </c>
      <c r="I4196" s="3">
        <f t="shared" si="395"/>
        <v>75.92</v>
      </c>
      <c r="J4196" s="3">
        <f t="shared" si="396"/>
        <v>84.02</v>
      </c>
      <c r="K4196" s="191">
        <v>31.6</v>
      </c>
      <c r="L4196" s="3">
        <v>27.8</v>
      </c>
      <c r="M4196" s="191">
        <v>37.200000000000003</v>
      </c>
      <c r="N4196" s="191">
        <v>24.4</v>
      </c>
      <c r="O4196" s="191">
        <v>28.9</v>
      </c>
    </row>
    <row r="4197" spans="2:15" ht="17.25" x14ac:dyDescent="0.35">
      <c r="B4197" s="172">
        <f t="shared" si="392"/>
        <v>4189</v>
      </c>
      <c r="C4197" s="173">
        <v>6</v>
      </c>
      <c r="D4197" s="173">
        <v>24</v>
      </c>
      <c r="E4197" s="174">
        <v>13</v>
      </c>
      <c r="F4197" s="3">
        <f t="shared" si="391"/>
        <v>88.88</v>
      </c>
      <c r="G4197" s="3">
        <f t="shared" si="393"/>
        <v>82.4</v>
      </c>
      <c r="H4197" s="3">
        <f t="shared" si="394"/>
        <v>98.960000000000008</v>
      </c>
      <c r="I4197" s="3">
        <f t="shared" si="395"/>
        <v>75.92</v>
      </c>
      <c r="J4197" s="3">
        <f t="shared" si="396"/>
        <v>86</v>
      </c>
      <c r="K4197" s="191">
        <v>31.6</v>
      </c>
      <c r="L4197" s="3">
        <v>28</v>
      </c>
      <c r="M4197" s="191">
        <v>37.200000000000003</v>
      </c>
      <c r="N4197" s="191">
        <v>24.4</v>
      </c>
      <c r="O4197" s="191">
        <v>30</v>
      </c>
    </row>
    <row r="4198" spans="2:15" ht="17.25" x14ac:dyDescent="0.35">
      <c r="B4198" s="172">
        <f t="shared" si="392"/>
        <v>4190</v>
      </c>
      <c r="C4198" s="173">
        <v>6</v>
      </c>
      <c r="D4198" s="173">
        <v>24</v>
      </c>
      <c r="E4198" s="174">
        <v>14</v>
      </c>
      <c r="F4198" s="3">
        <f t="shared" si="391"/>
        <v>88.88</v>
      </c>
      <c r="G4198" s="3">
        <f t="shared" si="393"/>
        <v>82.759999999999991</v>
      </c>
      <c r="H4198" s="3">
        <f t="shared" si="394"/>
        <v>100.94</v>
      </c>
      <c r="I4198" s="3">
        <f t="shared" si="395"/>
        <v>82.039999999999992</v>
      </c>
      <c r="J4198" s="3">
        <f t="shared" si="396"/>
        <v>89.06</v>
      </c>
      <c r="K4198" s="191">
        <v>31.6</v>
      </c>
      <c r="L4198" s="3">
        <v>28.2</v>
      </c>
      <c r="M4198" s="191">
        <v>38.299999999999997</v>
      </c>
      <c r="N4198" s="191">
        <v>27.8</v>
      </c>
      <c r="O4198" s="191">
        <v>31.7</v>
      </c>
    </row>
    <row r="4199" spans="2:15" ht="17.25" x14ac:dyDescent="0.35">
      <c r="B4199" s="172">
        <f t="shared" si="392"/>
        <v>4191</v>
      </c>
      <c r="C4199" s="173">
        <v>6</v>
      </c>
      <c r="D4199" s="173">
        <v>24</v>
      </c>
      <c r="E4199" s="174">
        <v>15</v>
      </c>
      <c r="F4199" s="3">
        <f t="shared" si="391"/>
        <v>90.860000000000014</v>
      </c>
      <c r="G4199" s="3">
        <f t="shared" si="393"/>
        <v>84.92</v>
      </c>
      <c r="H4199" s="3">
        <f t="shared" si="394"/>
        <v>100.94</v>
      </c>
      <c r="I4199" s="3">
        <f t="shared" si="395"/>
        <v>80.960000000000008</v>
      </c>
      <c r="J4199" s="3">
        <f t="shared" si="396"/>
        <v>91.039999999999992</v>
      </c>
      <c r="K4199" s="191">
        <v>32.700000000000003</v>
      </c>
      <c r="L4199" s="3">
        <v>29.4</v>
      </c>
      <c r="M4199" s="191">
        <v>38.299999999999997</v>
      </c>
      <c r="N4199" s="191">
        <v>27.2</v>
      </c>
      <c r="O4199" s="191">
        <v>32.799999999999997</v>
      </c>
    </row>
    <row r="4200" spans="2:15" ht="17.25" x14ac:dyDescent="0.35">
      <c r="B4200" s="172">
        <f t="shared" si="392"/>
        <v>4192</v>
      </c>
      <c r="C4200" s="173">
        <v>6</v>
      </c>
      <c r="D4200" s="173">
        <v>24</v>
      </c>
      <c r="E4200" s="174">
        <v>16</v>
      </c>
      <c r="F4200" s="3">
        <f t="shared" si="391"/>
        <v>88.88</v>
      </c>
      <c r="G4200" s="3">
        <f t="shared" si="393"/>
        <v>83.48</v>
      </c>
      <c r="H4200" s="3">
        <f t="shared" si="394"/>
        <v>105.08</v>
      </c>
      <c r="I4200" s="3">
        <f t="shared" si="395"/>
        <v>80.960000000000008</v>
      </c>
      <c r="J4200" s="3">
        <f t="shared" si="396"/>
        <v>91.94</v>
      </c>
      <c r="K4200" s="191">
        <v>31.6</v>
      </c>
      <c r="L4200" s="3">
        <v>28.6</v>
      </c>
      <c r="M4200" s="191">
        <v>40.6</v>
      </c>
      <c r="N4200" s="191">
        <v>27.2</v>
      </c>
      <c r="O4200" s="191">
        <v>33.299999999999997</v>
      </c>
    </row>
    <row r="4201" spans="2:15" ht="17.25" x14ac:dyDescent="0.35">
      <c r="B4201" s="172">
        <f t="shared" si="392"/>
        <v>4193</v>
      </c>
      <c r="C4201" s="173">
        <v>6</v>
      </c>
      <c r="D4201" s="173">
        <v>24</v>
      </c>
      <c r="E4201" s="174">
        <v>17</v>
      </c>
      <c r="F4201" s="3">
        <f t="shared" si="391"/>
        <v>88.88</v>
      </c>
      <c r="G4201" s="3">
        <f t="shared" si="393"/>
        <v>83.84</v>
      </c>
      <c r="H4201" s="3">
        <f t="shared" si="394"/>
        <v>105.08</v>
      </c>
      <c r="I4201" s="3">
        <f t="shared" si="395"/>
        <v>80.06</v>
      </c>
      <c r="J4201" s="3">
        <f t="shared" si="396"/>
        <v>89.960000000000008</v>
      </c>
      <c r="K4201" s="191">
        <v>31.6</v>
      </c>
      <c r="L4201" s="3">
        <v>28.8</v>
      </c>
      <c r="M4201" s="191">
        <v>40.6</v>
      </c>
      <c r="N4201" s="191">
        <v>26.7</v>
      </c>
      <c r="O4201" s="191">
        <v>32.200000000000003</v>
      </c>
    </row>
    <row r="4202" spans="2:15" ht="17.25" x14ac:dyDescent="0.35">
      <c r="B4202" s="172">
        <f t="shared" si="392"/>
        <v>4194</v>
      </c>
      <c r="C4202" s="173">
        <v>6</v>
      </c>
      <c r="D4202" s="173">
        <v>24</v>
      </c>
      <c r="E4202" s="174">
        <v>18</v>
      </c>
      <c r="F4202" s="3">
        <f t="shared" si="391"/>
        <v>86.9</v>
      </c>
      <c r="G4202" s="3">
        <f t="shared" si="393"/>
        <v>77.180000000000007</v>
      </c>
      <c r="H4202" s="3">
        <f t="shared" si="394"/>
        <v>104</v>
      </c>
      <c r="I4202" s="3">
        <f t="shared" si="395"/>
        <v>78.080000000000013</v>
      </c>
      <c r="J4202" s="3">
        <f t="shared" si="396"/>
        <v>80.960000000000008</v>
      </c>
      <c r="K4202" s="191">
        <v>30.5</v>
      </c>
      <c r="L4202" s="3">
        <v>25.1</v>
      </c>
      <c r="M4202" s="191">
        <v>40</v>
      </c>
      <c r="N4202" s="191">
        <v>25.6</v>
      </c>
      <c r="O4202" s="191">
        <v>27.2</v>
      </c>
    </row>
    <row r="4203" spans="2:15" ht="17.25" x14ac:dyDescent="0.35">
      <c r="B4203" s="172">
        <f t="shared" si="392"/>
        <v>4195</v>
      </c>
      <c r="C4203" s="173">
        <v>6</v>
      </c>
      <c r="D4203" s="173">
        <v>24</v>
      </c>
      <c r="E4203" s="174">
        <v>19</v>
      </c>
      <c r="F4203" s="3">
        <f t="shared" si="391"/>
        <v>84.92</v>
      </c>
      <c r="G4203" s="3">
        <f t="shared" si="393"/>
        <v>75.740000000000009</v>
      </c>
      <c r="H4203" s="3">
        <f t="shared" si="394"/>
        <v>100.03999999999999</v>
      </c>
      <c r="I4203" s="3">
        <f t="shared" si="395"/>
        <v>73.94</v>
      </c>
      <c r="J4203" s="3">
        <f t="shared" si="396"/>
        <v>80.960000000000008</v>
      </c>
      <c r="K4203" s="191">
        <v>29.4</v>
      </c>
      <c r="L4203" s="3">
        <v>24.3</v>
      </c>
      <c r="M4203" s="191">
        <v>37.799999999999997</v>
      </c>
      <c r="N4203" s="191">
        <v>23.3</v>
      </c>
      <c r="O4203" s="191">
        <v>27.2</v>
      </c>
    </row>
    <row r="4204" spans="2:15" ht="17.25" x14ac:dyDescent="0.35">
      <c r="B4204" s="172">
        <f t="shared" si="392"/>
        <v>4196</v>
      </c>
      <c r="C4204" s="173">
        <v>6</v>
      </c>
      <c r="D4204" s="173">
        <v>24</v>
      </c>
      <c r="E4204" s="174">
        <v>20</v>
      </c>
      <c r="F4204" s="3">
        <f t="shared" si="391"/>
        <v>74.84</v>
      </c>
      <c r="G4204" s="3">
        <f t="shared" si="393"/>
        <v>65.300000000000011</v>
      </c>
      <c r="H4204" s="3">
        <f t="shared" si="394"/>
        <v>96.98</v>
      </c>
      <c r="I4204" s="3">
        <f t="shared" si="395"/>
        <v>71.960000000000008</v>
      </c>
      <c r="J4204" s="3">
        <f t="shared" si="396"/>
        <v>77</v>
      </c>
      <c r="K4204" s="191">
        <v>23.8</v>
      </c>
      <c r="L4204" s="3">
        <v>18.5</v>
      </c>
      <c r="M4204" s="191">
        <v>36.1</v>
      </c>
      <c r="N4204" s="191">
        <v>22.2</v>
      </c>
      <c r="O4204" s="191">
        <v>25</v>
      </c>
    </row>
    <row r="4205" spans="2:15" ht="17.25" x14ac:dyDescent="0.35">
      <c r="B4205" s="172">
        <f t="shared" si="392"/>
        <v>4197</v>
      </c>
      <c r="C4205" s="173">
        <v>6</v>
      </c>
      <c r="D4205" s="173">
        <v>24</v>
      </c>
      <c r="E4205" s="174">
        <v>21</v>
      </c>
      <c r="F4205" s="3">
        <f t="shared" si="391"/>
        <v>71.960000000000008</v>
      </c>
      <c r="G4205" s="3">
        <f t="shared" si="393"/>
        <v>69.259999999999991</v>
      </c>
      <c r="H4205" s="3">
        <f t="shared" si="394"/>
        <v>95</v>
      </c>
      <c r="I4205" s="3">
        <f t="shared" si="395"/>
        <v>68</v>
      </c>
      <c r="J4205" s="3">
        <f t="shared" si="396"/>
        <v>75.92</v>
      </c>
      <c r="K4205" s="191">
        <v>22.2</v>
      </c>
      <c r="L4205" s="3">
        <v>20.7</v>
      </c>
      <c r="M4205" s="191">
        <v>35</v>
      </c>
      <c r="N4205" s="191">
        <v>20</v>
      </c>
      <c r="O4205" s="191">
        <v>24.4</v>
      </c>
    </row>
    <row r="4206" spans="2:15" ht="17.25" x14ac:dyDescent="0.35">
      <c r="B4206" s="172">
        <f t="shared" si="392"/>
        <v>4198</v>
      </c>
      <c r="C4206" s="173">
        <v>6</v>
      </c>
      <c r="D4206" s="173">
        <v>24</v>
      </c>
      <c r="E4206" s="174">
        <v>22</v>
      </c>
      <c r="F4206" s="3">
        <f t="shared" si="391"/>
        <v>71.960000000000008</v>
      </c>
      <c r="G4206" s="3">
        <f t="shared" si="393"/>
        <v>67.819999999999993</v>
      </c>
      <c r="H4206" s="3">
        <f t="shared" si="394"/>
        <v>93.92</v>
      </c>
      <c r="I4206" s="3">
        <f t="shared" si="395"/>
        <v>68</v>
      </c>
      <c r="J4206" s="3">
        <f t="shared" si="396"/>
        <v>71.06</v>
      </c>
      <c r="K4206" s="191">
        <v>22.2</v>
      </c>
      <c r="L4206" s="3">
        <v>19.899999999999999</v>
      </c>
      <c r="M4206" s="191">
        <v>34.4</v>
      </c>
      <c r="N4206" s="191">
        <v>20</v>
      </c>
      <c r="O4206" s="191">
        <v>21.7</v>
      </c>
    </row>
    <row r="4207" spans="2:15" ht="17.25" x14ac:dyDescent="0.35">
      <c r="B4207" s="172">
        <f t="shared" si="392"/>
        <v>4199</v>
      </c>
      <c r="C4207" s="173">
        <v>6</v>
      </c>
      <c r="D4207" s="173">
        <v>24</v>
      </c>
      <c r="E4207" s="174">
        <v>23</v>
      </c>
      <c r="F4207" s="3">
        <f t="shared" si="391"/>
        <v>70.88</v>
      </c>
      <c r="G4207" s="3">
        <f t="shared" si="393"/>
        <v>62.78</v>
      </c>
      <c r="H4207" s="3">
        <f t="shared" si="394"/>
        <v>93.92</v>
      </c>
      <c r="I4207" s="3">
        <f t="shared" si="395"/>
        <v>62.06</v>
      </c>
      <c r="J4207" s="3">
        <f t="shared" si="396"/>
        <v>68</v>
      </c>
      <c r="K4207" s="191">
        <v>21.6</v>
      </c>
      <c r="L4207" s="3">
        <v>17.100000000000001</v>
      </c>
      <c r="M4207" s="191">
        <v>34.4</v>
      </c>
      <c r="N4207" s="191">
        <v>16.7</v>
      </c>
      <c r="O4207" s="191">
        <v>20</v>
      </c>
    </row>
    <row r="4208" spans="2:15" ht="17.25" x14ac:dyDescent="0.35">
      <c r="B4208" s="172">
        <f t="shared" si="392"/>
        <v>4200</v>
      </c>
      <c r="C4208" s="173">
        <v>6</v>
      </c>
      <c r="D4208" s="173">
        <v>24</v>
      </c>
      <c r="E4208" s="174">
        <v>24</v>
      </c>
      <c r="F4208" s="3">
        <f t="shared" si="391"/>
        <v>69.98</v>
      </c>
      <c r="G4208" s="3">
        <f t="shared" si="393"/>
        <v>59.540000000000006</v>
      </c>
      <c r="H4208" s="3">
        <f t="shared" si="394"/>
        <v>89.960000000000008</v>
      </c>
      <c r="I4208" s="3">
        <f t="shared" si="395"/>
        <v>62.06</v>
      </c>
      <c r="J4208" s="3">
        <f t="shared" si="396"/>
        <v>66.92</v>
      </c>
      <c r="K4208" s="191">
        <v>21.1</v>
      </c>
      <c r="L4208" s="3">
        <v>15.3</v>
      </c>
      <c r="M4208" s="191">
        <v>32.200000000000003</v>
      </c>
      <c r="N4208" s="191">
        <v>16.7</v>
      </c>
      <c r="O4208" s="191">
        <v>19.399999999999999</v>
      </c>
    </row>
    <row r="4209" spans="2:15" ht="17.25" x14ac:dyDescent="0.35">
      <c r="B4209" s="172">
        <f t="shared" si="392"/>
        <v>4201</v>
      </c>
      <c r="C4209" s="173">
        <v>6</v>
      </c>
      <c r="D4209" s="173">
        <v>25</v>
      </c>
      <c r="E4209" s="174">
        <v>1</v>
      </c>
      <c r="F4209" s="3">
        <f t="shared" si="391"/>
        <v>68</v>
      </c>
      <c r="G4209" s="3">
        <f t="shared" si="393"/>
        <v>56.3</v>
      </c>
      <c r="H4209" s="3">
        <f t="shared" si="394"/>
        <v>89.06</v>
      </c>
      <c r="I4209" s="3">
        <f t="shared" si="395"/>
        <v>57.019999999999996</v>
      </c>
      <c r="J4209" s="3">
        <f t="shared" si="396"/>
        <v>66.02</v>
      </c>
      <c r="K4209" s="191">
        <v>20</v>
      </c>
      <c r="L4209" s="3">
        <v>13.5</v>
      </c>
      <c r="M4209" s="191">
        <v>31.7</v>
      </c>
      <c r="N4209" s="191">
        <v>13.9</v>
      </c>
      <c r="O4209" s="191">
        <v>18.899999999999999</v>
      </c>
    </row>
    <row r="4210" spans="2:15" ht="17.25" x14ac:dyDescent="0.35">
      <c r="B4210" s="172">
        <f t="shared" si="392"/>
        <v>4202</v>
      </c>
      <c r="C4210" s="173">
        <v>6</v>
      </c>
      <c r="D4210" s="173">
        <v>25</v>
      </c>
      <c r="E4210" s="174">
        <v>2</v>
      </c>
      <c r="F4210" s="3">
        <f t="shared" si="391"/>
        <v>66.92</v>
      </c>
      <c r="G4210" s="3">
        <f t="shared" si="393"/>
        <v>54.86</v>
      </c>
      <c r="H4210" s="3">
        <f t="shared" si="394"/>
        <v>87.080000000000013</v>
      </c>
      <c r="I4210" s="3">
        <f t="shared" si="395"/>
        <v>53.96</v>
      </c>
      <c r="J4210" s="3">
        <f t="shared" si="396"/>
        <v>64.039999999999992</v>
      </c>
      <c r="K4210" s="191">
        <v>19.399999999999999</v>
      </c>
      <c r="L4210" s="3">
        <v>12.7</v>
      </c>
      <c r="M4210" s="191">
        <v>30.6</v>
      </c>
      <c r="N4210" s="191">
        <v>12.2</v>
      </c>
      <c r="O4210" s="191">
        <v>17.8</v>
      </c>
    </row>
    <row r="4211" spans="2:15" ht="17.25" x14ac:dyDescent="0.35">
      <c r="B4211" s="172">
        <f t="shared" si="392"/>
        <v>4203</v>
      </c>
      <c r="C4211" s="173">
        <v>6</v>
      </c>
      <c r="D4211" s="173">
        <v>25</v>
      </c>
      <c r="E4211" s="174">
        <v>3</v>
      </c>
      <c r="F4211" s="3">
        <f t="shared" si="391"/>
        <v>64.94</v>
      </c>
      <c r="G4211" s="3">
        <f t="shared" si="393"/>
        <v>53.42</v>
      </c>
      <c r="H4211" s="3">
        <f t="shared" si="394"/>
        <v>87.080000000000013</v>
      </c>
      <c r="I4211" s="3">
        <f t="shared" si="395"/>
        <v>51.980000000000004</v>
      </c>
      <c r="J4211" s="3">
        <f t="shared" si="396"/>
        <v>62.96</v>
      </c>
      <c r="K4211" s="191">
        <v>18.3</v>
      </c>
      <c r="L4211" s="3">
        <v>11.9</v>
      </c>
      <c r="M4211" s="191">
        <v>30.6</v>
      </c>
      <c r="N4211" s="191">
        <v>11.1</v>
      </c>
      <c r="O4211" s="191">
        <v>17.2</v>
      </c>
    </row>
    <row r="4212" spans="2:15" ht="17.25" x14ac:dyDescent="0.35">
      <c r="B4212" s="172">
        <f t="shared" si="392"/>
        <v>4204</v>
      </c>
      <c r="C4212" s="173">
        <v>6</v>
      </c>
      <c r="D4212" s="173">
        <v>25</v>
      </c>
      <c r="E4212" s="174">
        <v>4</v>
      </c>
      <c r="F4212" s="3">
        <f t="shared" si="391"/>
        <v>65.84</v>
      </c>
      <c r="G4212" s="3">
        <f t="shared" si="393"/>
        <v>55.76</v>
      </c>
      <c r="H4212" s="3">
        <f t="shared" si="394"/>
        <v>86</v>
      </c>
      <c r="I4212" s="3">
        <f t="shared" si="395"/>
        <v>51.980000000000004</v>
      </c>
      <c r="J4212" s="3">
        <f t="shared" si="396"/>
        <v>62.06</v>
      </c>
      <c r="K4212" s="191">
        <v>18.8</v>
      </c>
      <c r="L4212" s="3">
        <v>13.2</v>
      </c>
      <c r="M4212" s="191">
        <v>30</v>
      </c>
      <c r="N4212" s="191">
        <v>11.1</v>
      </c>
      <c r="O4212" s="191">
        <v>16.7</v>
      </c>
    </row>
    <row r="4213" spans="2:15" ht="17.25" x14ac:dyDescent="0.35">
      <c r="B4213" s="172">
        <f t="shared" si="392"/>
        <v>4205</v>
      </c>
      <c r="C4213" s="173">
        <v>6</v>
      </c>
      <c r="D4213" s="173">
        <v>25</v>
      </c>
      <c r="E4213" s="174">
        <v>5</v>
      </c>
      <c r="F4213" s="3">
        <f t="shared" si="391"/>
        <v>64.94</v>
      </c>
      <c r="G4213" s="3">
        <f t="shared" si="393"/>
        <v>56.120000000000005</v>
      </c>
      <c r="H4213" s="3">
        <f t="shared" si="394"/>
        <v>82.039999999999992</v>
      </c>
      <c r="I4213" s="3">
        <f t="shared" si="395"/>
        <v>48.019999999999996</v>
      </c>
      <c r="J4213" s="3">
        <f t="shared" si="396"/>
        <v>60.980000000000004</v>
      </c>
      <c r="K4213" s="191">
        <v>18.3</v>
      </c>
      <c r="L4213" s="3">
        <v>13.4</v>
      </c>
      <c r="M4213" s="191">
        <v>27.8</v>
      </c>
      <c r="N4213" s="191">
        <v>8.9</v>
      </c>
      <c r="O4213" s="191">
        <v>16.100000000000001</v>
      </c>
    </row>
    <row r="4214" spans="2:15" ht="17.25" x14ac:dyDescent="0.35">
      <c r="B4214" s="172">
        <f t="shared" si="392"/>
        <v>4206</v>
      </c>
      <c r="C4214" s="173">
        <v>6</v>
      </c>
      <c r="D4214" s="173">
        <v>25</v>
      </c>
      <c r="E4214" s="174">
        <v>6</v>
      </c>
      <c r="F4214" s="3">
        <f t="shared" si="391"/>
        <v>70.88</v>
      </c>
      <c r="G4214" s="3">
        <f t="shared" si="393"/>
        <v>58.28</v>
      </c>
      <c r="H4214" s="3">
        <f t="shared" si="394"/>
        <v>80.960000000000008</v>
      </c>
      <c r="I4214" s="3">
        <f t="shared" si="395"/>
        <v>53.96</v>
      </c>
      <c r="J4214" s="3">
        <f t="shared" si="396"/>
        <v>62.96</v>
      </c>
      <c r="K4214" s="191">
        <v>21.6</v>
      </c>
      <c r="L4214" s="3">
        <v>14.6</v>
      </c>
      <c r="M4214" s="191">
        <v>27.2</v>
      </c>
      <c r="N4214" s="191">
        <v>12.2</v>
      </c>
      <c r="O4214" s="191">
        <v>17.2</v>
      </c>
    </row>
    <row r="4215" spans="2:15" ht="17.25" x14ac:dyDescent="0.35">
      <c r="B4215" s="172">
        <f t="shared" si="392"/>
        <v>4207</v>
      </c>
      <c r="C4215" s="173">
        <v>6</v>
      </c>
      <c r="D4215" s="173">
        <v>25</v>
      </c>
      <c r="E4215" s="174">
        <v>7</v>
      </c>
      <c r="F4215" s="3">
        <f t="shared" si="391"/>
        <v>77.900000000000006</v>
      </c>
      <c r="G4215" s="3">
        <f t="shared" si="393"/>
        <v>64.039999999999992</v>
      </c>
      <c r="H4215" s="3">
        <f t="shared" si="394"/>
        <v>87.98</v>
      </c>
      <c r="I4215" s="3">
        <f t="shared" si="395"/>
        <v>60.08</v>
      </c>
      <c r="J4215" s="3">
        <f t="shared" si="396"/>
        <v>69.080000000000013</v>
      </c>
      <c r="K4215" s="191">
        <v>25.5</v>
      </c>
      <c r="L4215" s="3">
        <v>17.8</v>
      </c>
      <c r="M4215" s="191">
        <v>31.1</v>
      </c>
      <c r="N4215" s="191">
        <v>15.6</v>
      </c>
      <c r="O4215" s="191">
        <v>20.6</v>
      </c>
    </row>
    <row r="4216" spans="2:15" ht="17.25" x14ac:dyDescent="0.35">
      <c r="B4216" s="172">
        <f t="shared" si="392"/>
        <v>4208</v>
      </c>
      <c r="C4216" s="173">
        <v>6</v>
      </c>
      <c r="D4216" s="173">
        <v>25</v>
      </c>
      <c r="E4216" s="174">
        <v>8</v>
      </c>
      <c r="F4216" s="3">
        <f t="shared" si="391"/>
        <v>81.86</v>
      </c>
      <c r="G4216" s="3">
        <f t="shared" si="393"/>
        <v>66.2</v>
      </c>
      <c r="H4216" s="3">
        <f t="shared" si="394"/>
        <v>91.94</v>
      </c>
      <c r="I4216" s="3">
        <f t="shared" si="395"/>
        <v>66.02</v>
      </c>
      <c r="J4216" s="3">
        <f t="shared" si="396"/>
        <v>75.02</v>
      </c>
      <c r="K4216" s="191">
        <v>27.7</v>
      </c>
      <c r="L4216" s="3">
        <v>19</v>
      </c>
      <c r="M4216" s="191">
        <v>33.299999999999997</v>
      </c>
      <c r="N4216" s="191">
        <v>18.899999999999999</v>
      </c>
      <c r="O4216" s="191">
        <v>23.9</v>
      </c>
    </row>
    <row r="4217" spans="2:15" ht="17.25" x14ac:dyDescent="0.35">
      <c r="B4217" s="172">
        <f t="shared" si="392"/>
        <v>4209</v>
      </c>
      <c r="C4217" s="173">
        <v>6</v>
      </c>
      <c r="D4217" s="173">
        <v>25</v>
      </c>
      <c r="E4217" s="174">
        <v>9</v>
      </c>
      <c r="F4217" s="3">
        <f t="shared" si="391"/>
        <v>86</v>
      </c>
      <c r="G4217" s="3">
        <f t="shared" si="393"/>
        <v>71.960000000000008</v>
      </c>
      <c r="H4217" s="3">
        <f t="shared" si="394"/>
        <v>93.02</v>
      </c>
      <c r="I4217" s="3">
        <f t="shared" si="395"/>
        <v>71.960000000000008</v>
      </c>
      <c r="J4217" s="3">
        <f t="shared" si="396"/>
        <v>80.06</v>
      </c>
      <c r="K4217" s="191">
        <v>30</v>
      </c>
      <c r="L4217" s="3">
        <v>22.2</v>
      </c>
      <c r="M4217" s="191">
        <v>33.9</v>
      </c>
      <c r="N4217" s="191">
        <v>22.2</v>
      </c>
      <c r="O4217" s="191">
        <v>26.7</v>
      </c>
    </row>
    <row r="4218" spans="2:15" ht="17.25" x14ac:dyDescent="0.35">
      <c r="B4218" s="172">
        <f t="shared" si="392"/>
        <v>4210</v>
      </c>
      <c r="C4218" s="173">
        <v>6</v>
      </c>
      <c r="D4218" s="173">
        <v>25</v>
      </c>
      <c r="E4218" s="174">
        <v>10</v>
      </c>
      <c r="F4218" s="3">
        <f t="shared" si="391"/>
        <v>86.9</v>
      </c>
      <c r="G4218" s="3">
        <f t="shared" si="393"/>
        <v>77.180000000000007</v>
      </c>
      <c r="H4218" s="3">
        <f t="shared" si="394"/>
        <v>93.92</v>
      </c>
      <c r="I4218" s="3">
        <f t="shared" si="395"/>
        <v>78.080000000000013</v>
      </c>
      <c r="J4218" s="3">
        <f t="shared" si="396"/>
        <v>82.94</v>
      </c>
      <c r="K4218" s="191">
        <v>30.5</v>
      </c>
      <c r="L4218" s="3">
        <v>25.1</v>
      </c>
      <c r="M4218" s="191">
        <v>34.4</v>
      </c>
      <c r="N4218" s="191">
        <v>25.6</v>
      </c>
      <c r="O4218" s="191">
        <v>28.3</v>
      </c>
    </row>
    <row r="4219" spans="2:15" ht="17.25" x14ac:dyDescent="0.35">
      <c r="B4219" s="172">
        <f t="shared" si="392"/>
        <v>4211</v>
      </c>
      <c r="C4219" s="173">
        <v>6</v>
      </c>
      <c r="D4219" s="173">
        <v>25</v>
      </c>
      <c r="E4219" s="174">
        <v>11</v>
      </c>
      <c r="F4219" s="3">
        <f t="shared" si="391"/>
        <v>86.9</v>
      </c>
      <c r="G4219" s="3">
        <f t="shared" si="393"/>
        <v>80.42</v>
      </c>
      <c r="H4219" s="3">
        <f t="shared" si="394"/>
        <v>96.98</v>
      </c>
      <c r="I4219" s="3">
        <f t="shared" si="395"/>
        <v>78.98</v>
      </c>
      <c r="J4219" s="3">
        <f t="shared" si="396"/>
        <v>86</v>
      </c>
      <c r="K4219" s="191">
        <v>30.5</v>
      </c>
      <c r="L4219" s="3">
        <v>26.9</v>
      </c>
      <c r="M4219" s="191">
        <v>36.1</v>
      </c>
      <c r="N4219" s="191">
        <v>26.1</v>
      </c>
      <c r="O4219" s="191">
        <v>30</v>
      </c>
    </row>
    <row r="4220" spans="2:15" ht="17.25" x14ac:dyDescent="0.35">
      <c r="B4220" s="172">
        <f t="shared" si="392"/>
        <v>4212</v>
      </c>
      <c r="C4220" s="173">
        <v>6</v>
      </c>
      <c r="D4220" s="173">
        <v>25</v>
      </c>
      <c r="E4220" s="174">
        <v>12</v>
      </c>
      <c r="F4220" s="3">
        <f t="shared" si="391"/>
        <v>88.88</v>
      </c>
      <c r="G4220" s="3">
        <f t="shared" si="393"/>
        <v>83.84</v>
      </c>
      <c r="H4220" s="3">
        <f t="shared" si="394"/>
        <v>98.06</v>
      </c>
      <c r="I4220" s="3">
        <f t="shared" si="395"/>
        <v>80.960000000000008</v>
      </c>
      <c r="J4220" s="3">
        <f t="shared" si="396"/>
        <v>89.06</v>
      </c>
      <c r="K4220" s="191">
        <v>31.6</v>
      </c>
      <c r="L4220" s="3">
        <v>28.8</v>
      </c>
      <c r="M4220" s="191">
        <v>36.700000000000003</v>
      </c>
      <c r="N4220" s="191">
        <v>27.2</v>
      </c>
      <c r="O4220" s="191">
        <v>31.7</v>
      </c>
    </row>
    <row r="4221" spans="2:15" ht="17.25" x14ac:dyDescent="0.35">
      <c r="B4221" s="172">
        <f t="shared" si="392"/>
        <v>4213</v>
      </c>
      <c r="C4221" s="173">
        <v>6</v>
      </c>
      <c r="D4221" s="173">
        <v>25</v>
      </c>
      <c r="E4221" s="174">
        <v>13</v>
      </c>
      <c r="F4221" s="3">
        <f t="shared" si="391"/>
        <v>90.860000000000014</v>
      </c>
      <c r="G4221" s="3">
        <f t="shared" si="393"/>
        <v>85.28</v>
      </c>
      <c r="H4221" s="3">
        <f t="shared" si="394"/>
        <v>98.06</v>
      </c>
      <c r="I4221" s="3">
        <f t="shared" si="395"/>
        <v>82.94</v>
      </c>
      <c r="J4221" s="3">
        <f t="shared" si="396"/>
        <v>89.960000000000008</v>
      </c>
      <c r="K4221" s="191">
        <v>32.700000000000003</v>
      </c>
      <c r="L4221" s="3">
        <v>29.6</v>
      </c>
      <c r="M4221" s="191">
        <v>36.700000000000003</v>
      </c>
      <c r="N4221" s="191">
        <v>28.3</v>
      </c>
      <c r="O4221" s="191">
        <v>32.200000000000003</v>
      </c>
    </row>
    <row r="4222" spans="2:15" ht="17.25" x14ac:dyDescent="0.35">
      <c r="B4222" s="172">
        <f t="shared" si="392"/>
        <v>4214</v>
      </c>
      <c r="C4222" s="173">
        <v>6</v>
      </c>
      <c r="D4222" s="173">
        <v>25</v>
      </c>
      <c r="E4222" s="174">
        <v>14</v>
      </c>
      <c r="F4222" s="3">
        <f t="shared" si="391"/>
        <v>90.860000000000014</v>
      </c>
      <c r="G4222" s="3">
        <f t="shared" si="393"/>
        <v>83.300000000000011</v>
      </c>
      <c r="H4222" s="3">
        <f t="shared" si="394"/>
        <v>98.06</v>
      </c>
      <c r="I4222" s="3">
        <f t="shared" si="395"/>
        <v>84.02</v>
      </c>
      <c r="J4222" s="3">
        <f t="shared" si="396"/>
        <v>93.92</v>
      </c>
      <c r="K4222" s="191">
        <v>32.700000000000003</v>
      </c>
      <c r="L4222" s="3">
        <v>28.5</v>
      </c>
      <c r="M4222" s="191">
        <v>36.700000000000003</v>
      </c>
      <c r="N4222" s="191">
        <v>28.9</v>
      </c>
      <c r="O4222" s="191">
        <v>34.4</v>
      </c>
    </row>
    <row r="4223" spans="2:15" ht="17.25" x14ac:dyDescent="0.35">
      <c r="B4223" s="172">
        <f t="shared" si="392"/>
        <v>4215</v>
      </c>
      <c r="C4223" s="173">
        <v>6</v>
      </c>
      <c r="D4223" s="173">
        <v>25</v>
      </c>
      <c r="E4223" s="174">
        <v>15</v>
      </c>
      <c r="F4223" s="3">
        <f t="shared" si="391"/>
        <v>92.84</v>
      </c>
      <c r="G4223" s="3">
        <f t="shared" si="393"/>
        <v>82.94</v>
      </c>
      <c r="H4223" s="3">
        <f t="shared" si="394"/>
        <v>98.960000000000008</v>
      </c>
      <c r="I4223" s="3">
        <f t="shared" si="395"/>
        <v>84.02</v>
      </c>
      <c r="J4223" s="3">
        <f t="shared" si="396"/>
        <v>93.02</v>
      </c>
      <c r="K4223" s="191">
        <v>33.799999999999997</v>
      </c>
      <c r="L4223" s="3">
        <v>28.3</v>
      </c>
      <c r="M4223" s="191">
        <v>37.200000000000003</v>
      </c>
      <c r="N4223" s="191">
        <v>28.9</v>
      </c>
      <c r="O4223" s="191">
        <v>33.9</v>
      </c>
    </row>
    <row r="4224" spans="2:15" ht="17.25" x14ac:dyDescent="0.35">
      <c r="B4224" s="172">
        <f t="shared" si="392"/>
        <v>4216</v>
      </c>
      <c r="C4224" s="173">
        <v>6</v>
      </c>
      <c r="D4224" s="173">
        <v>25</v>
      </c>
      <c r="E4224" s="174">
        <v>16</v>
      </c>
      <c r="F4224" s="3">
        <f t="shared" si="391"/>
        <v>90.860000000000014</v>
      </c>
      <c r="G4224" s="3">
        <f t="shared" si="393"/>
        <v>71.960000000000008</v>
      </c>
      <c r="H4224" s="3">
        <f t="shared" si="394"/>
        <v>98.06</v>
      </c>
      <c r="I4224" s="3">
        <f t="shared" si="395"/>
        <v>84.92</v>
      </c>
      <c r="J4224" s="3">
        <f t="shared" si="396"/>
        <v>96.08</v>
      </c>
      <c r="K4224" s="191">
        <v>32.700000000000003</v>
      </c>
      <c r="L4224" s="3">
        <v>22.2</v>
      </c>
      <c r="M4224" s="191">
        <v>36.700000000000003</v>
      </c>
      <c r="N4224" s="191">
        <v>29.4</v>
      </c>
      <c r="O4224" s="191">
        <v>35.6</v>
      </c>
    </row>
    <row r="4225" spans="2:15" ht="17.25" x14ac:dyDescent="0.35">
      <c r="B4225" s="172">
        <f t="shared" si="392"/>
        <v>4217</v>
      </c>
      <c r="C4225" s="173">
        <v>6</v>
      </c>
      <c r="D4225" s="173">
        <v>25</v>
      </c>
      <c r="E4225" s="174">
        <v>17</v>
      </c>
      <c r="F4225" s="3">
        <f t="shared" si="391"/>
        <v>90.860000000000014</v>
      </c>
      <c r="G4225" s="3">
        <f t="shared" si="393"/>
        <v>71.599999999999994</v>
      </c>
      <c r="H4225" s="3">
        <f t="shared" si="394"/>
        <v>98.06</v>
      </c>
      <c r="I4225" s="3">
        <f t="shared" si="395"/>
        <v>84.02</v>
      </c>
      <c r="J4225" s="3">
        <f t="shared" si="396"/>
        <v>91.94</v>
      </c>
      <c r="K4225" s="191">
        <v>32.700000000000003</v>
      </c>
      <c r="L4225" s="3">
        <v>22</v>
      </c>
      <c r="M4225" s="191">
        <v>36.700000000000003</v>
      </c>
      <c r="N4225" s="191">
        <v>28.9</v>
      </c>
      <c r="O4225" s="191">
        <v>33.299999999999997</v>
      </c>
    </row>
    <row r="4226" spans="2:15" ht="17.25" x14ac:dyDescent="0.35">
      <c r="B4226" s="172">
        <f t="shared" si="392"/>
        <v>4218</v>
      </c>
      <c r="C4226" s="173">
        <v>6</v>
      </c>
      <c r="D4226" s="173">
        <v>25</v>
      </c>
      <c r="E4226" s="174">
        <v>18</v>
      </c>
      <c r="F4226" s="3">
        <f t="shared" si="391"/>
        <v>88.88</v>
      </c>
      <c r="G4226" s="3">
        <f t="shared" si="393"/>
        <v>69.62</v>
      </c>
      <c r="H4226" s="3">
        <f t="shared" si="394"/>
        <v>96.08</v>
      </c>
      <c r="I4226" s="3">
        <f t="shared" si="395"/>
        <v>82.94</v>
      </c>
      <c r="J4226" s="3">
        <f t="shared" si="396"/>
        <v>91.039999999999992</v>
      </c>
      <c r="K4226" s="191">
        <v>31.6</v>
      </c>
      <c r="L4226" s="3">
        <v>20.9</v>
      </c>
      <c r="M4226" s="191">
        <v>35.6</v>
      </c>
      <c r="N4226" s="191">
        <v>28.3</v>
      </c>
      <c r="O4226" s="191">
        <v>32.799999999999997</v>
      </c>
    </row>
    <row r="4227" spans="2:15" ht="17.25" x14ac:dyDescent="0.35">
      <c r="B4227" s="172">
        <f t="shared" si="392"/>
        <v>4219</v>
      </c>
      <c r="C4227" s="173">
        <v>6</v>
      </c>
      <c r="D4227" s="173">
        <v>25</v>
      </c>
      <c r="E4227" s="174">
        <v>19</v>
      </c>
      <c r="F4227" s="3">
        <f t="shared" si="391"/>
        <v>84.92</v>
      </c>
      <c r="G4227" s="3">
        <f t="shared" si="393"/>
        <v>64.039999999999992</v>
      </c>
      <c r="H4227" s="3">
        <f t="shared" si="394"/>
        <v>93.02</v>
      </c>
      <c r="I4227" s="3">
        <f t="shared" si="395"/>
        <v>80.06</v>
      </c>
      <c r="J4227" s="3">
        <f t="shared" si="396"/>
        <v>86</v>
      </c>
      <c r="K4227" s="191">
        <v>29.4</v>
      </c>
      <c r="L4227" s="3">
        <v>17.8</v>
      </c>
      <c r="M4227" s="191">
        <v>33.9</v>
      </c>
      <c r="N4227" s="191">
        <v>26.7</v>
      </c>
      <c r="O4227" s="191">
        <v>30</v>
      </c>
    </row>
    <row r="4228" spans="2:15" ht="17.25" x14ac:dyDescent="0.35">
      <c r="B4228" s="172">
        <f t="shared" si="392"/>
        <v>4220</v>
      </c>
      <c r="C4228" s="173">
        <v>6</v>
      </c>
      <c r="D4228" s="173">
        <v>25</v>
      </c>
      <c r="E4228" s="174">
        <v>20</v>
      </c>
      <c r="F4228" s="3">
        <f t="shared" si="391"/>
        <v>77.900000000000006</v>
      </c>
      <c r="G4228" s="3">
        <f t="shared" si="393"/>
        <v>60.08</v>
      </c>
      <c r="H4228" s="3">
        <f t="shared" si="394"/>
        <v>87.98</v>
      </c>
      <c r="I4228" s="3">
        <f t="shared" si="395"/>
        <v>75.92</v>
      </c>
      <c r="J4228" s="3">
        <f t="shared" si="396"/>
        <v>82.039999999999992</v>
      </c>
      <c r="K4228" s="191">
        <v>25.5</v>
      </c>
      <c r="L4228" s="3">
        <v>15.6</v>
      </c>
      <c r="M4228" s="191">
        <v>31.1</v>
      </c>
      <c r="N4228" s="191">
        <v>24.4</v>
      </c>
      <c r="O4228" s="191">
        <v>27.8</v>
      </c>
    </row>
    <row r="4229" spans="2:15" ht="17.25" x14ac:dyDescent="0.35">
      <c r="B4229" s="172">
        <f t="shared" si="392"/>
        <v>4221</v>
      </c>
      <c r="C4229" s="173">
        <v>6</v>
      </c>
      <c r="D4229" s="173">
        <v>25</v>
      </c>
      <c r="E4229" s="174">
        <v>21</v>
      </c>
      <c r="F4229" s="3">
        <f t="shared" si="391"/>
        <v>70.88</v>
      </c>
      <c r="G4229" s="3">
        <f t="shared" si="393"/>
        <v>56.3</v>
      </c>
      <c r="H4229" s="3">
        <f t="shared" si="394"/>
        <v>86</v>
      </c>
      <c r="I4229" s="3">
        <f t="shared" si="395"/>
        <v>73.039999999999992</v>
      </c>
      <c r="J4229" s="3">
        <f t="shared" si="396"/>
        <v>78.080000000000013</v>
      </c>
      <c r="K4229" s="191">
        <v>21.6</v>
      </c>
      <c r="L4229" s="3">
        <v>13.5</v>
      </c>
      <c r="M4229" s="191">
        <v>30</v>
      </c>
      <c r="N4229" s="191">
        <v>22.8</v>
      </c>
      <c r="O4229" s="191">
        <v>25.6</v>
      </c>
    </row>
    <row r="4230" spans="2:15" ht="17.25" x14ac:dyDescent="0.35">
      <c r="B4230" s="172">
        <f t="shared" si="392"/>
        <v>4222</v>
      </c>
      <c r="C4230" s="173">
        <v>6</v>
      </c>
      <c r="D4230" s="173">
        <v>25</v>
      </c>
      <c r="E4230" s="174">
        <v>22</v>
      </c>
      <c r="F4230" s="3">
        <f t="shared" si="391"/>
        <v>68.900000000000006</v>
      </c>
      <c r="G4230" s="3">
        <f t="shared" si="393"/>
        <v>55.94</v>
      </c>
      <c r="H4230" s="3">
        <f t="shared" si="394"/>
        <v>82.94</v>
      </c>
      <c r="I4230" s="3">
        <f t="shared" si="395"/>
        <v>71.06</v>
      </c>
      <c r="J4230" s="3">
        <f t="shared" si="396"/>
        <v>75.02</v>
      </c>
      <c r="K4230" s="191">
        <v>20.5</v>
      </c>
      <c r="L4230" s="3">
        <v>13.3</v>
      </c>
      <c r="M4230" s="191">
        <v>28.3</v>
      </c>
      <c r="N4230" s="191">
        <v>21.7</v>
      </c>
      <c r="O4230" s="191">
        <v>23.9</v>
      </c>
    </row>
    <row r="4231" spans="2:15" ht="17.25" x14ac:dyDescent="0.35">
      <c r="B4231" s="172">
        <f t="shared" si="392"/>
        <v>4223</v>
      </c>
      <c r="C4231" s="173">
        <v>6</v>
      </c>
      <c r="D4231" s="173">
        <v>25</v>
      </c>
      <c r="E4231" s="174">
        <v>23</v>
      </c>
      <c r="F4231" s="3">
        <f t="shared" si="391"/>
        <v>66.92</v>
      </c>
      <c r="G4231" s="3">
        <f t="shared" si="393"/>
        <v>55.76</v>
      </c>
      <c r="H4231" s="3">
        <f t="shared" si="394"/>
        <v>80.06</v>
      </c>
      <c r="I4231" s="3">
        <f t="shared" si="395"/>
        <v>69.080000000000013</v>
      </c>
      <c r="J4231" s="3">
        <f t="shared" si="396"/>
        <v>75.92</v>
      </c>
      <c r="K4231" s="191">
        <v>19.399999999999999</v>
      </c>
      <c r="L4231" s="3">
        <v>13.2</v>
      </c>
      <c r="M4231" s="191">
        <v>26.7</v>
      </c>
      <c r="N4231" s="191">
        <v>20.6</v>
      </c>
      <c r="O4231" s="191">
        <v>24.4</v>
      </c>
    </row>
    <row r="4232" spans="2:15" ht="17.25" x14ac:dyDescent="0.35">
      <c r="B4232" s="172">
        <f t="shared" si="392"/>
        <v>4224</v>
      </c>
      <c r="C4232" s="173">
        <v>6</v>
      </c>
      <c r="D4232" s="173">
        <v>25</v>
      </c>
      <c r="E4232" s="174">
        <v>24</v>
      </c>
      <c r="F4232" s="3">
        <f t="shared" si="391"/>
        <v>66.92</v>
      </c>
      <c r="G4232" s="3">
        <f t="shared" si="393"/>
        <v>53.6</v>
      </c>
      <c r="H4232" s="3">
        <f t="shared" si="394"/>
        <v>80.06</v>
      </c>
      <c r="I4232" s="3">
        <f t="shared" si="395"/>
        <v>66.02</v>
      </c>
      <c r="J4232" s="3">
        <f t="shared" si="396"/>
        <v>73.94</v>
      </c>
      <c r="K4232" s="191">
        <v>19.399999999999999</v>
      </c>
      <c r="L4232" s="3">
        <v>12</v>
      </c>
      <c r="M4232" s="191">
        <v>26.7</v>
      </c>
      <c r="N4232" s="191">
        <v>18.899999999999999</v>
      </c>
      <c r="O4232" s="191">
        <v>23.3</v>
      </c>
    </row>
    <row r="4233" spans="2:15" ht="17.25" x14ac:dyDescent="0.35">
      <c r="B4233" s="172">
        <f t="shared" si="392"/>
        <v>4225</v>
      </c>
      <c r="C4233" s="173">
        <v>6</v>
      </c>
      <c r="D4233" s="173">
        <v>26</v>
      </c>
      <c r="E4233" s="174">
        <v>1</v>
      </c>
      <c r="F4233" s="3">
        <f t="shared" si="391"/>
        <v>66.92</v>
      </c>
      <c r="G4233" s="3">
        <f t="shared" si="393"/>
        <v>51.620000000000005</v>
      </c>
      <c r="H4233" s="3">
        <f t="shared" si="394"/>
        <v>78.080000000000013</v>
      </c>
      <c r="I4233" s="3">
        <f t="shared" si="395"/>
        <v>59</v>
      </c>
      <c r="J4233" s="3">
        <f t="shared" si="396"/>
        <v>71.960000000000008</v>
      </c>
      <c r="K4233" s="191">
        <v>19.399999999999999</v>
      </c>
      <c r="L4233" s="3">
        <v>10.9</v>
      </c>
      <c r="M4233" s="191">
        <v>25.6</v>
      </c>
      <c r="N4233" s="191">
        <v>15</v>
      </c>
      <c r="O4233" s="191">
        <v>22.2</v>
      </c>
    </row>
    <row r="4234" spans="2:15" ht="17.25" x14ac:dyDescent="0.35">
      <c r="B4234" s="172">
        <f t="shared" si="392"/>
        <v>4226</v>
      </c>
      <c r="C4234" s="173">
        <v>6</v>
      </c>
      <c r="D4234" s="173">
        <v>26</v>
      </c>
      <c r="E4234" s="174">
        <v>2</v>
      </c>
      <c r="F4234" s="3">
        <f t="shared" ref="F4234:F4297" si="397">(9/5)*K4234+32</f>
        <v>62.96</v>
      </c>
      <c r="G4234" s="3">
        <f t="shared" si="393"/>
        <v>51.26</v>
      </c>
      <c r="H4234" s="3">
        <f t="shared" si="394"/>
        <v>73.94</v>
      </c>
      <c r="I4234" s="3">
        <f t="shared" si="395"/>
        <v>55.94</v>
      </c>
      <c r="J4234" s="3">
        <f t="shared" si="396"/>
        <v>71.06</v>
      </c>
      <c r="K4234" s="191">
        <v>17.2</v>
      </c>
      <c r="L4234" s="3">
        <v>10.7</v>
      </c>
      <c r="M4234" s="191">
        <v>23.3</v>
      </c>
      <c r="N4234" s="191">
        <v>13.3</v>
      </c>
      <c r="O4234" s="191">
        <v>21.7</v>
      </c>
    </row>
    <row r="4235" spans="2:15" ht="17.25" x14ac:dyDescent="0.35">
      <c r="B4235" s="172">
        <f t="shared" ref="B4235:B4298" si="398">B4234+1</f>
        <v>4227</v>
      </c>
      <c r="C4235" s="173">
        <v>6</v>
      </c>
      <c r="D4235" s="173">
        <v>26</v>
      </c>
      <c r="E4235" s="174">
        <v>3</v>
      </c>
      <c r="F4235" s="3">
        <f t="shared" si="397"/>
        <v>61.88</v>
      </c>
      <c r="G4235" s="3">
        <f t="shared" si="393"/>
        <v>49.28</v>
      </c>
      <c r="H4235" s="3">
        <f t="shared" si="394"/>
        <v>73.039999999999992</v>
      </c>
      <c r="I4235" s="3">
        <f t="shared" si="395"/>
        <v>60.08</v>
      </c>
      <c r="J4235" s="3">
        <f t="shared" si="396"/>
        <v>66.02</v>
      </c>
      <c r="K4235" s="191">
        <v>16.600000000000001</v>
      </c>
      <c r="L4235" s="3">
        <v>9.6</v>
      </c>
      <c r="M4235" s="191">
        <v>22.8</v>
      </c>
      <c r="N4235" s="191">
        <v>15.6</v>
      </c>
      <c r="O4235" s="191">
        <v>18.899999999999999</v>
      </c>
    </row>
    <row r="4236" spans="2:15" ht="17.25" x14ac:dyDescent="0.35">
      <c r="B4236" s="172">
        <f t="shared" si="398"/>
        <v>4228</v>
      </c>
      <c r="C4236" s="173">
        <v>6</v>
      </c>
      <c r="D4236" s="173">
        <v>26</v>
      </c>
      <c r="E4236" s="174">
        <v>4</v>
      </c>
      <c r="F4236" s="3">
        <f t="shared" si="397"/>
        <v>55.94</v>
      </c>
      <c r="G4236" s="3">
        <f t="shared" si="393"/>
        <v>45.5</v>
      </c>
      <c r="H4236" s="3">
        <f t="shared" si="394"/>
        <v>73.94</v>
      </c>
      <c r="I4236" s="3">
        <f t="shared" si="395"/>
        <v>59</v>
      </c>
      <c r="J4236" s="3">
        <f t="shared" si="396"/>
        <v>66.02</v>
      </c>
      <c r="K4236" s="191">
        <v>13.3</v>
      </c>
      <c r="L4236" s="3">
        <v>7.5</v>
      </c>
      <c r="M4236" s="191">
        <v>23.3</v>
      </c>
      <c r="N4236" s="191">
        <v>15</v>
      </c>
      <c r="O4236" s="191">
        <v>18.899999999999999</v>
      </c>
    </row>
    <row r="4237" spans="2:15" ht="17.25" x14ac:dyDescent="0.35">
      <c r="B4237" s="172">
        <f t="shared" si="398"/>
        <v>4229</v>
      </c>
      <c r="C4237" s="173">
        <v>6</v>
      </c>
      <c r="D4237" s="173">
        <v>26</v>
      </c>
      <c r="E4237" s="174">
        <v>5</v>
      </c>
      <c r="F4237" s="3">
        <f t="shared" si="397"/>
        <v>61.88</v>
      </c>
      <c r="G4237" s="3">
        <f t="shared" si="393"/>
        <v>41.54</v>
      </c>
      <c r="H4237" s="3">
        <f t="shared" si="394"/>
        <v>71.06</v>
      </c>
      <c r="I4237" s="3">
        <f t="shared" si="395"/>
        <v>53.06</v>
      </c>
      <c r="J4237" s="3">
        <f t="shared" si="396"/>
        <v>59</v>
      </c>
      <c r="K4237" s="191">
        <v>16.600000000000001</v>
      </c>
      <c r="L4237" s="3">
        <v>5.3</v>
      </c>
      <c r="M4237" s="191">
        <v>21.7</v>
      </c>
      <c r="N4237" s="191">
        <v>11.7</v>
      </c>
      <c r="O4237" s="191">
        <v>15</v>
      </c>
    </row>
    <row r="4238" spans="2:15" ht="17.25" x14ac:dyDescent="0.35">
      <c r="B4238" s="172">
        <f t="shared" si="398"/>
        <v>4230</v>
      </c>
      <c r="C4238" s="173">
        <v>6</v>
      </c>
      <c r="D4238" s="173">
        <v>26</v>
      </c>
      <c r="E4238" s="174">
        <v>6</v>
      </c>
      <c r="F4238" s="3">
        <f t="shared" si="397"/>
        <v>66.92</v>
      </c>
      <c r="G4238" s="3">
        <f t="shared" si="393"/>
        <v>44.96</v>
      </c>
      <c r="H4238" s="3">
        <f t="shared" si="394"/>
        <v>75.92</v>
      </c>
      <c r="I4238" s="3">
        <f t="shared" si="395"/>
        <v>59</v>
      </c>
      <c r="J4238" s="3">
        <f t="shared" si="396"/>
        <v>66.92</v>
      </c>
      <c r="K4238" s="191">
        <v>19.399999999999999</v>
      </c>
      <c r="L4238" s="3">
        <v>7.2</v>
      </c>
      <c r="M4238" s="191">
        <v>24.4</v>
      </c>
      <c r="N4238" s="191">
        <v>15</v>
      </c>
      <c r="O4238" s="191">
        <v>19.399999999999999</v>
      </c>
    </row>
    <row r="4239" spans="2:15" ht="17.25" x14ac:dyDescent="0.35">
      <c r="B4239" s="172">
        <f t="shared" si="398"/>
        <v>4231</v>
      </c>
      <c r="C4239" s="173">
        <v>6</v>
      </c>
      <c r="D4239" s="173">
        <v>26</v>
      </c>
      <c r="E4239" s="174">
        <v>7</v>
      </c>
      <c r="F4239" s="3">
        <f t="shared" si="397"/>
        <v>70.88</v>
      </c>
      <c r="G4239" s="3">
        <f t="shared" si="393"/>
        <v>51.8</v>
      </c>
      <c r="H4239" s="3">
        <f t="shared" si="394"/>
        <v>84.02</v>
      </c>
      <c r="I4239" s="3">
        <f t="shared" si="395"/>
        <v>64.94</v>
      </c>
      <c r="J4239" s="3">
        <f t="shared" si="396"/>
        <v>73.039999999999992</v>
      </c>
      <c r="K4239" s="191">
        <v>21.6</v>
      </c>
      <c r="L4239" s="3">
        <v>11</v>
      </c>
      <c r="M4239" s="191">
        <v>28.9</v>
      </c>
      <c r="N4239" s="191">
        <v>18.3</v>
      </c>
      <c r="O4239" s="191">
        <v>22.8</v>
      </c>
    </row>
    <row r="4240" spans="2:15" ht="17.25" x14ac:dyDescent="0.35">
      <c r="B4240" s="172">
        <f t="shared" si="398"/>
        <v>4232</v>
      </c>
      <c r="C4240" s="173">
        <v>6</v>
      </c>
      <c r="D4240" s="173">
        <v>26</v>
      </c>
      <c r="E4240" s="174">
        <v>8</v>
      </c>
      <c r="F4240" s="3">
        <f t="shared" si="397"/>
        <v>75.92</v>
      </c>
      <c r="G4240" s="3">
        <f t="shared" si="393"/>
        <v>55.22</v>
      </c>
      <c r="H4240" s="3">
        <f t="shared" si="394"/>
        <v>89.06</v>
      </c>
      <c r="I4240" s="3">
        <f t="shared" si="395"/>
        <v>69.98</v>
      </c>
      <c r="J4240" s="3">
        <f t="shared" si="396"/>
        <v>75.02</v>
      </c>
      <c r="K4240" s="191">
        <v>24.4</v>
      </c>
      <c r="L4240" s="3">
        <v>12.9</v>
      </c>
      <c r="M4240" s="191">
        <v>31.7</v>
      </c>
      <c r="N4240" s="191">
        <v>21.1</v>
      </c>
      <c r="O4240" s="191">
        <v>23.9</v>
      </c>
    </row>
    <row r="4241" spans="2:15" ht="17.25" x14ac:dyDescent="0.35">
      <c r="B4241" s="172">
        <f t="shared" si="398"/>
        <v>4233</v>
      </c>
      <c r="C4241" s="173">
        <v>6</v>
      </c>
      <c r="D4241" s="173">
        <v>26</v>
      </c>
      <c r="E4241" s="174">
        <v>9</v>
      </c>
      <c r="F4241" s="3">
        <f t="shared" si="397"/>
        <v>80.960000000000008</v>
      </c>
      <c r="G4241" s="3">
        <f t="shared" si="393"/>
        <v>60.26</v>
      </c>
      <c r="H4241" s="3">
        <f t="shared" si="394"/>
        <v>91.94</v>
      </c>
      <c r="I4241" s="3">
        <f t="shared" si="395"/>
        <v>73.94</v>
      </c>
      <c r="J4241" s="3">
        <f t="shared" si="396"/>
        <v>80.960000000000008</v>
      </c>
      <c r="K4241" s="191">
        <v>27.2</v>
      </c>
      <c r="L4241" s="3">
        <v>15.7</v>
      </c>
      <c r="M4241" s="191">
        <v>33.299999999999997</v>
      </c>
      <c r="N4241" s="191">
        <v>23.3</v>
      </c>
      <c r="O4241" s="191">
        <v>27.2</v>
      </c>
    </row>
    <row r="4242" spans="2:15" ht="17.25" x14ac:dyDescent="0.35">
      <c r="B4242" s="172">
        <f t="shared" si="398"/>
        <v>4234</v>
      </c>
      <c r="C4242" s="173">
        <v>6</v>
      </c>
      <c r="D4242" s="173">
        <v>26</v>
      </c>
      <c r="E4242" s="174">
        <v>10</v>
      </c>
      <c r="F4242" s="3">
        <f t="shared" si="397"/>
        <v>86.9</v>
      </c>
      <c r="G4242" s="3">
        <f t="shared" si="393"/>
        <v>65.48</v>
      </c>
      <c r="H4242" s="3">
        <f t="shared" si="394"/>
        <v>93.92</v>
      </c>
      <c r="I4242" s="3">
        <f t="shared" si="395"/>
        <v>80.06</v>
      </c>
      <c r="J4242" s="3">
        <f t="shared" si="396"/>
        <v>84.92</v>
      </c>
      <c r="K4242" s="191">
        <v>30.5</v>
      </c>
      <c r="L4242" s="3">
        <v>18.600000000000001</v>
      </c>
      <c r="M4242" s="191">
        <v>34.4</v>
      </c>
      <c r="N4242" s="191">
        <v>26.7</v>
      </c>
      <c r="O4242" s="191">
        <v>29.4</v>
      </c>
    </row>
    <row r="4243" spans="2:15" ht="17.25" x14ac:dyDescent="0.35">
      <c r="B4243" s="172">
        <f t="shared" si="398"/>
        <v>4235</v>
      </c>
      <c r="C4243" s="173">
        <v>6</v>
      </c>
      <c r="D4243" s="173">
        <v>26</v>
      </c>
      <c r="E4243" s="174">
        <v>11</v>
      </c>
      <c r="F4243" s="3">
        <f t="shared" si="397"/>
        <v>92.84</v>
      </c>
      <c r="G4243" s="3">
        <f t="shared" si="393"/>
        <v>68.72</v>
      </c>
      <c r="H4243" s="3">
        <f t="shared" si="394"/>
        <v>95</v>
      </c>
      <c r="I4243" s="3">
        <f t="shared" si="395"/>
        <v>82.94</v>
      </c>
      <c r="J4243" s="3">
        <f t="shared" si="396"/>
        <v>87.98</v>
      </c>
      <c r="K4243" s="191">
        <v>33.799999999999997</v>
      </c>
      <c r="L4243" s="3">
        <v>20.399999999999999</v>
      </c>
      <c r="M4243" s="191">
        <v>35</v>
      </c>
      <c r="N4243" s="191">
        <v>28.3</v>
      </c>
      <c r="O4243" s="191">
        <v>31.1</v>
      </c>
    </row>
    <row r="4244" spans="2:15" ht="17.25" x14ac:dyDescent="0.35">
      <c r="B4244" s="172">
        <f t="shared" si="398"/>
        <v>4236</v>
      </c>
      <c r="C4244" s="173">
        <v>6</v>
      </c>
      <c r="D4244" s="173">
        <v>26</v>
      </c>
      <c r="E4244" s="174">
        <v>12</v>
      </c>
      <c r="F4244" s="3">
        <f t="shared" si="397"/>
        <v>96.98</v>
      </c>
      <c r="G4244" s="3">
        <f t="shared" si="393"/>
        <v>73.94</v>
      </c>
      <c r="H4244" s="3">
        <f t="shared" si="394"/>
        <v>96.98</v>
      </c>
      <c r="I4244" s="3">
        <f t="shared" si="395"/>
        <v>84.02</v>
      </c>
      <c r="J4244" s="3">
        <f t="shared" si="396"/>
        <v>91.039999999999992</v>
      </c>
      <c r="K4244" s="191">
        <v>36.1</v>
      </c>
      <c r="L4244" s="3">
        <v>23.3</v>
      </c>
      <c r="M4244" s="191">
        <v>36.1</v>
      </c>
      <c r="N4244" s="191">
        <v>28.9</v>
      </c>
      <c r="O4244" s="191">
        <v>32.799999999999997</v>
      </c>
    </row>
    <row r="4245" spans="2:15" ht="17.25" x14ac:dyDescent="0.35">
      <c r="B4245" s="172">
        <f t="shared" si="398"/>
        <v>4237</v>
      </c>
      <c r="C4245" s="173">
        <v>6</v>
      </c>
      <c r="D4245" s="173">
        <v>26</v>
      </c>
      <c r="E4245" s="174">
        <v>13</v>
      </c>
      <c r="F4245" s="3">
        <f t="shared" si="397"/>
        <v>97.88000000000001</v>
      </c>
      <c r="G4245" s="3">
        <f t="shared" si="393"/>
        <v>77.72</v>
      </c>
      <c r="H4245" s="3">
        <f t="shared" si="394"/>
        <v>98.960000000000008</v>
      </c>
      <c r="I4245" s="3">
        <f t="shared" si="395"/>
        <v>82.94</v>
      </c>
      <c r="J4245" s="3">
        <f t="shared" si="396"/>
        <v>93.92</v>
      </c>
      <c r="K4245" s="191">
        <v>36.6</v>
      </c>
      <c r="L4245" s="3">
        <v>25.4</v>
      </c>
      <c r="M4245" s="191">
        <v>37.200000000000003</v>
      </c>
      <c r="N4245" s="191">
        <v>28.3</v>
      </c>
      <c r="O4245" s="191">
        <v>34.4</v>
      </c>
    </row>
    <row r="4246" spans="2:15" ht="17.25" x14ac:dyDescent="0.35">
      <c r="B4246" s="172">
        <f t="shared" si="398"/>
        <v>4238</v>
      </c>
      <c r="C4246" s="173">
        <v>6</v>
      </c>
      <c r="D4246" s="173">
        <v>26</v>
      </c>
      <c r="E4246" s="174">
        <v>14</v>
      </c>
      <c r="F4246" s="3">
        <f t="shared" si="397"/>
        <v>99.860000000000014</v>
      </c>
      <c r="G4246" s="3">
        <f t="shared" si="393"/>
        <v>79.7</v>
      </c>
      <c r="H4246" s="3">
        <f t="shared" si="394"/>
        <v>100.03999999999999</v>
      </c>
      <c r="I4246" s="3">
        <f t="shared" si="395"/>
        <v>80.06</v>
      </c>
      <c r="J4246" s="3">
        <f t="shared" si="396"/>
        <v>95</v>
      </c>
      <c r="K4246" s="191">
        <v>37.700000000000003</v>
      </c>
      <c r="L4246" s="3">
        <v>26.5</v>
      </c>
      <c r="M4246" s="191">
        <v>37.799999999999997</v>
      </c>
      <c r="N4246" s="191">
        <v>26.7</v>
      </c>
      <c r="O4246" s="191">
        <v>35</v>
      </c>
    </row>
    <row r="4247" spans="2:15" ht="17.25" x14ac:dyDescent="0.35">
      <c r="B4247" s="172">
        <f t="shared" si="398"/>
        <v>4239</v>
      </c>
      <c r="C4247" s="173">
        <v>6</v>
      </c>
      <c r="D4247" s="173">
        <v>26</v>
      </c>
      <c r="E4247" s="174">
        <v>15</v>
      </c>
      <c r="F4247" s="3">
        <f t="shared" si="397"/>
        <v>102.92</v>
      </c>
      <c r="G4247" s="3">
        <f t="shared" si="393"/>
        <v>78.080000000000013</v>
      </c>
      <c r="H4247" s="3">
        <f t="shared" si="394"/>
        <v>100.03999999999999</v>
      </c>
      <c r="I4247" s="3">
        <f t="shared" si="395"/>
        <v>78.080000000000013</v>
      </c>
      <c r="J4247" s="3">
        <f t="shared" si="396"/>
        <v>98.06</v>
      </c>
      <c r="K4247" s="191">
        <v>39.4</v>
      </c>
      <c r="L4247" s="3">
        <v>25.6</v>
      </c>
      <c r="M4247" s="191">
        <v>37.799999999999997</v>
      </c>
      <c r="N4247" s="191">
        <v>25.6</v>
      </c>
      <c r="O4247" s="191">
        <v>36.700000000000003</v>
      </c>
    </row>
    <row r="4248" spans="2:15" ht="17.25" x14ac:dyDescent="0.35">
      <c r="B4248" s="172">
        <f t="shared" si="398"/>
        <v>4240</v>
      </c>
      <c r="C4248" s="173">
        <v>6</v>
      </c>
      <c r="D4248" s="173">
        <v>26</v>
      </c>
      <c r="E4248" s="174">
        <v>16</v>
      </c>
      <c r="F4248" s="3">
        <f t="shared" si="397"/>
        <v>101.84</v>
      </c>
      <c r="G4248" s="3">
        <f t="shared" si="393"/>
        <v>80.06</v>
      </c>
      <c r="H4248" s="3">
        <f t="shared" si="394"/>
        <v>102.02</v>
      </c>
      <c r="I4248" s="3">
        <f t="shared" si="395"/>
        <v>77</v>
      </c>
      <c r="J4248" s="3">
        <f t="shared" si="396"/>
        <v>93.92</v>
      </c>
      <c r="K4248" s="191">
        <v>38.799999999999997</v>
      </c>
      <c r="L4248" s="3">
        <v>26.7</v>
      </c>
      <c r="M4248" s="191">
        <v>38.9</v>
      </c>
      <c r="N4248" s="191">
        <v>25</v>
      </c>
      <c r="O4248" s="191">
        <v>34.4</v>
      </c>
    </row>
    <row r="4249" spans="2:15" ht="17.25" x14ac:dyDescent="0.35">
      <c r="B4249" s="172">
        <f t="shared" si="398"/>
        <v>4241</v>
      </c>
      <c r="C4249" s="173">
        <v>6</v>
      </c>
      <c r="D4249" s="173">
        <v>26</v>
      </c>
      <c r="E4249" s="174">
        <v>17</v>
      </c>
      <c r="F4249" s="3">
        <f t="shared" si="397"/>
        <v>99.860000000000014</v>
      </c>
      <c r="G4249" s="3">
        <f t="shared" ref="G4249:G4312" si="399">(9/5)*L4249+32</f>
        <v>78.44</v>
      </c>
      <c r="H4249" s="3">
        <f t="shared" ref="H4249:H4312" si="400">(9/5)*M4249+32</f>
        <v>100.03999999999999</v>
      </c>
      <c r="I4249" s="3">
        <f t="shared" ref="I4249:I4312" si="401">(9/5)*N4249+32</f>
        <v>71.06</v>
      </c>
      <c r="J4249" s="3">
        <f t="shared" ref="J4249:J4312" si="402">(9/5)*O4249+32</f>
        <v>93.02</v>
      </c>
      <c r="K4249" s="191">
        <v>37.700000000000003</v>
      </c>
      <c r="L4249" s="3">
        <v>25.8</v>
      </c>
      <c r="M4249" s="191">
        <v>37.799999999999997</v>
      </c>
      <c r="N4249" s="191">
        <v>21.7</v>
      </c>
      <c r="O4249" s="191">
        <v>33.9</v>
      </c>
    </row>
    <row r="4250" spans="2:15" ht="17.25" x14ac:dyDescent="0.35">
      <c r="B4250" s="172">
        <f t="shared" si="398"/>
        <v>4242</v>
      </c>
      <c r="C4250" s="173">
        <v>6</v>
      </c>
      <c r="D4250" s="173">
        <v>26</v>
      </c>
      <c r="E4250" s="174">
        <v>18</v>
      </c>
      <c r="F4250" s="3">
        <f t="shared" si="397"/>
        <v>99.860000000000014</v>
      </c>
      <c r="G4250" s="3">
        <f t="shared" si="399"/>
        <v>75.2</v>
      </c>
      <c r="H4250" s="3">
        <f t="shared" si="400"/>
        <v>100.03999999999999</v>
      </c>
      <c r="I4250" s="3">
        <f t="shared" si="401"/>
        <v>66.02</v>
      </c>
      <c r="J4250" s="3">
        <f t="shared" si="402"/>
        <v>93.02</v>
      </c>
      <c r="K4250" s="191">
        <v>37.700000000000003</v>
      </c>
      <c r="L4250" s="3">
        <v>24</v>
      </c>
      <c r="M4250" s="191">
        <v>37.799999999999997</v>
      </c>
      <c r="N4250" s="191">
        <v>18.899999999999999</v>
      </c>
      <c r="O4250" s="191">
        <v>33.9</v>
      </c>
    </row>
    <row r="4251" spans="2:15" ht="17.25" x14ac:dyDescent="0.35">
      <c r="B4251" s="172">
        <f t="shared" si="398"/>
        <v>4243</v>
      </c>
      <c r="C4251" s="173">
        <v>6</v>
      </c>
      <c r="D4251" s="173">
        <v>26</v>
      </c>
      <c r="E4251" s="174">
        <v>19</v>
      </c>
      <c r="F4251" s="3">
        <f t="shared" si="397"/>
        <v>95.9</v>
      </c>
      <c r="G4251" s="3">
        <f t="shared" si="399"/>
        <v>69.98</v>
      </c>
      <c r="H4251" s="3">
        <f t="shared" si="400"/>
        <v>95</v>
      </c>
      <c r="I4251" s="3">
        <f t="shared" si="401"/>
        <v>68</v>
      </c>
      <c r="J4251" s="3">
        <f t="shared" si="402"/>
        <v>89.06</v>
      </c>
      <c r="K4251" s="191">
        <v>35.5</v>
      </c>
      <c r="L4251" s="3">
        <v>21.1</v>
      </c>
      <c r="M4251" s="191">
        <v>35</v>
      </c>
      <c r="N4251" s="191">
        <v>20</v>
      </c>
      <c r="O4251" s="191">
        <v>31.7</v>
      </c>
    </row>
    <row r="4252" spans="2:15" ht="17.25" x14ac:dyDescent="0.35">
      <c r="B4252" s="172">
        <f t="shared" si="398"/>
        <v>4244</v>
      </c>
      <c r="C4252" s="173">
        <v>6</v>
      </c>
      <c r="D4252" s="173">
        <v>26</v>
      </c>
      <c r="E4252" s="174">
        <v>20</v>
      </c>
      <c r="F4252" s="3">
        <f t="shared" si="397"/>
        <v>90.860000000000014</v>
      </c>
      <c r="G4252" s="3">
        <f t="shared" si="399"/>
        <v>68.36</v>
      </c>
      <c r="H4252" s="3">
        <f t="shared" si="400"/>
        <v>91.039999999999992</v>
      </c>
      <c r="I4252" s="3">
        <f t="shared" si="401"/>
        <v>66.02</v>
      </c>
      <c r="J4252" s="3">
        <f t="shared" si="402"/>
        <v>82.94</v>
      </c>
      <c r="K4252" s="191">
        <v>32.700000000000003</v>
      </c>
      <c r="L4252" s="3">
        <v>20.2</v>
      </c>
      <c r="M4252" s="191">
        <v>32.799999999999997</v>
      </c>
      <c r="N4252" s="191">
        <v>18.899999999999999</v>
      </c>
      <c r="O4252" s="191">
        <v>28.3</v>
      </c>
    </row>
    <row r="4253" spans="2:15" ht="17.25" x14ac:dyDescent="0.35">
      <c r="B4253" s="172">
        <f t="shared" si="398"/>
        <v>4245</v>
      </c>
      <c r="C4253" s="173">
        <v>6</v>
      </c>
      <c r="D4253" s="173">
        <v>26</v>
      </c>
      <c r="E4253" s="174">
        <v>21</v>
      </c>
      <c r="F4253" s="3">
        <f t="shared" si="397"/>
        <v>83.84</v>
      </c>
      <c r="G4253" s="3">
        <f t="shared" si="399"/>
        <v>63.14</v>
      </c>
      <c r="H4253" s="3">
        <f t="shared" si="400"/>
        <v>91.039999999999992</v>
      </c>
      <c r="I4253" s="3">
        <f t="shared" si="401"/>
        <v>64.94</v>
      </c>
      <c r="J4253" s="3">
        <f t="shared" si="402"/>
        <v>78.98</v>
      </c>
      <c r="K4253" s="191">
        <v>28.8</v>
      </c>
      <c r="L4253" s="3">
        <v>17.3</v>
      </c>
      <c r="M4253" s="191">
        <v>32.799999999999997</v>
      </c>
      <c r="N4253" s="191">
        <v>18.3</v>
      </c>
      <c r="O4253" s="191">
        <v>26.1</v>
      </c>
    </row>
    <row r="4254" spans="2:15" ht="17.25" x14ac:dyDescent="0.35">
      <c r="B4254" s="172">
        <f t="shared" si="398"/>
        <v>4246</v>
      </c>
      <c r="C4254" s="173">
        <v>6</v>
      </c>
      <c r="D4254" s="173">
        <v>26</v>
      </c>
      <c r="E4254" s="174">
        <v>22</v>
      </c>
      <c r="F4254" s="3">
        <f t="shared" si="397"/>
        <v>77</v>
      </c>
      <c r="G4254" s="3">
        <f t="shared" si="399"/>
        <v>63.319999999999993</v>
      </c>
      <c r="H4254" s="3">
        <f t="shared" si="400"/>
        <v>87.98</v>
      </c>
      <c r="I4254" s="3">
        <f t="shared" si="401"/>
        <v>66.92</v>
      </c>
      <c r="J4254" s="3">
        <f t="shared" si="402"/>
        <v>78.080000000000013</v>
      </c>
      <c r="K4254" s="191">
        <v>25</v>
      </c>
      <c r="L4254" s="3">
        <v>17.399999999999999</v>
      </c>
      <c r="M4254" s="191">
        <v>31.1</v>
      </c>
      <c r="N4254" s="191">
        <v>19.399999999999999</v>
      </c>
      <c r="O4254" s="191">
        <v>25.6</v>
      </c>
    </row>
    <row r="4255" spans="2:15" ht="17.25" x14ac:dyDescent="0.35">
      <c r="B4255" s="172">
        <f t="shared" si="398"/>
        <v>4247</v>
      </c>
      <c r="C4255" s="173">
        <v>6</v>
      </c>
      <c r="D4255" s="173">
        <v>26</v>
      </c>
      <c r="E4255" s="174">
        <v>23</v>
      </c>
      <c r="F4255" s="3">
        <f t="shared" si="397"/>
        <v>73.94</v>
      </c>
      <c r="G4255" s="3">
        <f t="shared" si="399"/>
        <v>63.5</v>
      </c>
      <c r="H4255" s="3">
        <f t="shared" si="400"/>
        <v>86</v>
      </c>
      <c r="I4255" s="3">
        <f t="shared" si="401"/>
        <v>68</v>
      </c>
      <c r="J4255" s="3">
        <f t="shared" si="402"/>
        <v>73.94</v>
      </c>
      <c r="K4255" s="191">
        <v>23.3</v>
      </c>
      <c r="L4255" s="3">
        <v>17.5</v>
      </c>
      <c r="M4255" s="191">
        <v>30</v>
      </c>
      <c r="N4255" s="191">
        <v>20</v>
      </c>
      <c r="O4255" s="191">
        <v>23.3</v>
      </c>
    </row>
    <row r="4256" spans="2:15" ht="17.25" x14ac:dyDescent="0.35">
      <c r="B4256" s="172">
        <f t="shared" si="398"/>
        <v>4248</v>
      </c>
      <c r="C4256" s="173">
        <v>6</v>
      </c>
      <c r="D4256" s="173">
        <v>26</v>
      </c>
      <c r="E4256" s="174">
        <v>24</v>
      </c>
      <c r="F4256" s="3">
        <f t="shared" si="397"/>
        <v>71.960000000000008</v>
      </c>
      <c r="G4256" s="3">
        <f t="shared" si="399"/>
        <v>58.28</v>
      </c>
      <c r="H4256" s="3">
        <f t="shared" si="400"/>
        <v>82.94</v>
      </c>
      <c r="I4256" s="3">
        <f t="shared" si="401"/>
        <v>62.96</v>
      </c>
      <c r="J4256" s="3">
        <f t="shared" si="402"/>
        <v>73.039999999999992</v>
      </c>
      <c r="K4256" s="191">
        <v>22.2</v>
      </c>
      <c r="L4256" s="3">
        <v>14.6</v>
      </c>
      <c r="M4256" s="191">
        <v>28.3</v>
      </c>
      <c r="N4256" s="191">
        <v>17.2</v>
      </c>
      <c r="O4256" s="191">
        <v>22.8</v>
      </c>
    </row>
    <row r="4257" spans="2:15" ht="17.25" x14ac:dyDescent="0.35">
      <c r="B4257" s="172">
        <f t="shared" si="398"/>
        <v>4249</v>
      </c>
      <c r="C4257" s="173">
        <v>6</v>
      </c>
      <c r="D4257" s="173">
        <v>27</v>
      </c>
      <c r="E4257" s="174">
        <v>1</v>
      </c>
      <c r="F4257" s="3">
        <f t="shared" si="397"/>
        <v>68.900000000000006</v>
      </c>
      <c r="G4257" s="3">
        <f t="shared" si="399"/>
        <v>53.06</v>
      </c>
      <c r="H4257" s="3">
        <f t="shared" si="400"/>
        <v>80.06</v>
      </c>
      <c r="I4257" s="3">
        <f t="shared" si="401"/>
        <v>64.039999999999992</v>
      </c>
      <c r="J4257" s="3">
        <f t="shared" si="402"/>
        <v>73.94</v>
      </c>
      <c r="K4257" s="191">
        <v>20.5</v>
      </c>
      <c r="L4257" s="3">
        <v>11.7</v>
      </c>
      <c r="M4257" s="191">
        <v>26.7</v>
      </c>
      <c r="N4257" s="191">
        <v>17.8</v>
      </c>
      <c r="O4257" s="191">
        <v>23.3</v>
      </c>
    </row>
    <row r="4258" spans="2:15" ht="17.25" x14ac:dyDescent="0.35">
      <c r="B4258" s="172">
        <f t="shared" si="398"/>
        <v>4250</v>
      </c>
      <c r="C4258" s="173">
        <v>6</v>
      </c>
      <c r="D4258" s="173">
        <v>27</v>
      </c>
      <c r="E4258" s="174">
        <v>2</v>
      </c>
      <c r="F4258" s="3">
        <f t="shared" si="397"/>
        <v>66.92</v>
      </c>
      <c r="G4258" s="3">
        <f t="shared" si="399"/>
        <v>49.64</v>
      </c>
      <c r="H4258" s="3">
        <f t="shared" si="400"/>
        <v>78.98</v>
      </c>
      <c r="I4258" s="3">
        <f t="shared" si="401"/>
        <v>64.039999999999992</v>
      </c>
      <c r="J4258" s="3">
        <f t="shared" si="402"/>
        <v>69.98</v>
      </c>
      <c r="K4258" s="191">
        <v>19.399999999999999</v>
      </c>
      <c r="L4258" s="3">
        <v>9.8000000000000007</v>
      </c>
      <c r="M4258" s="191">
        <v>26.1</v>
      </c>
      <c r="N4258" s="191">
        <v>17.8</v>
      </c>
      <c r="O4258" s="191">
        <v>21.1</v>
      </c>
    </row>
    <row r="4259" spans="2:15" ht="17.25" x14ac:dyDescent="0.35">
      <c r="B4259" s="172">
        <f t="shared" si="398"/>
        <v>4251</v>
      </c>
      <c r="C4259" s="173">
        <v>6</v>
      </c>
      <c r="D4259" s="173">
        <v>27</v>
      </c>
      <c r="E4259" s="174">
        <v>3</v>
      </c>
      <c r="F4259" s="3">
        <f t="shared" si="397"/>
        <v>63.86</v>
      </c>
      <c r="G4259" s="3">
        <f t="shared" si="399"/>
        <v>51.620000000000005</v>
      </c>
      <c r="H4259" s="3">
        <f t="shared" si="400"/>
        <v>78.080000000000013</v>
      </c>
      <c r="I4259" s="3">
        <f t="shared" si="401"/>
        <v>62.06</v>
      </c>
      <c r="J4259" s="3">
        <f t="shared" si="402"/>
        <v>69.98</v>
      </c>
      <c r="K4259" s="191">
        <v>17.7</v>
      </c>
      <c r="L4259" s="3">
        <v>10.9</v>
      </c>
      <c r="M4259" s="191">
        <v>25.6</v>
      </c>
      <c r="N4259" s="191">
        <v>16.7</v>
      </c>
      <c r="O4259" s="191">
        <v>21.1</v>
      </c>
    </row>
    <row r="4260" spans="2:15" ht="17.25" x14ac:dyDescent="0.35">
      <c r="B4260" s="172">
        <f t="shared" si="398"/>
        <v>4252</v>
      </c>
      <c r="C4260" s="173">
        <v>6</v>
      </c>
      <c r="D4260" s="173">
        <v>27</v>
      </c>
      <c r="E4260" s="174">
        <v>4</v>
      </c>
      <c r="F4260" s="3">
        <f t="shared" si="397"/>
        <v>63.86</v>
      </c>
      <c r="G4260" s="3">
        <f t="shared" si="399"/>
        <v>50.18</v>
      </c>
      <c r="H4260" s="3">
        <f t="shared" si="400"/>
        <v>77</v>
      </c>
      <c r="I4260" s="3">
        <f t="shared" si="401"/>
        <v>60.980000000000004</v>
      </c>
      <c r="J4260" s="3">
        <f t="shared" si="402"/>
        <v>68</v>
      </c>
      <c r="K4260" s="191">
        <v>17.7</v>
      </c>
      <c r="L4260" s="3">
        <v>10.1</v>
      </c>
      <c r="M4260" s="191">
        <v>25</v>
      </c>
      <c r="N4260" s="191">
        <v>16.100000000000001</v>
      </c>
      <c r="O4260" s="191">
        <v>20</v>
      </c>
    </row>
    <row r="4261" spans="2:15" ht="17.25" x14ac:dyDescent="0.35">
      <c r="B4261" s="172">
        <f t="shared" si="398"/>
        <v>4253</v>
      </c>
      <c r="C4261" s="173">
        <v>6</v>
      </c>
      <c r="D4261" s="173">
        <v>27</v>
      </c>
      <c r="E4261" s="174">
        <v>5</v>
      </c>
      <c r="F4261" s="3">
        <f t="shared" si="397"/>
        <v>63.86</v>
      </c>
      <c r="G4261" s="3">
        <f t="shared" si="399"/>
        <v>48.56</v>
      </c>
      <c r="H4261" s="3">
        <f t="shared" si="400"/>
        <v>75.02</v>
      </c>
      <c r="I4261" s="3">
        <f t="shared" si="401"/>
        <v>60.980000000000004</v>
      </c>
      <c r="J4261" s="3">
        <f t="shared" si="402"/>
        <v>66.92</v>
      </c>
      <c r="K4261" s="191">
        <v>17.7</v>
      </c>
      <c r="L4261" s="3">
        <v>9.1999999999999993</v>
      </c>
      <c r="M4261" s="191">
        <v>23.9</v>
      </c>
      <c r="N4261" s="191">
        <v>16.100000000000001</v>
      </c>
      <c r="O4261" s="191">
        <v>19.399999999999999</v>
      </c>
    </row>
    <row r="4262" spans="2:15" ht="17.25" x14ac:dyDescent="0.35">
      <c r="B4262" s="172">
        <f t="shared" si="398"/>
        <v>4254</v>
      </c>
      <c r="C4262" s="173">
        <v>6</v>
      </c>
      <c r="D4262" s="173">
        <v>27</v>
      </c>
      <c r="E4262" s="174">
        <v>6</v>
      </c>
      <c r="F4262" s="3">
        <f t="shared" si="397"/>
        <v>68.900000000000006</v>
      </c>
      <c r="G4262" s="3">
        <f t="shared" si="399"/>
        <v>52.34</v>
      </c>
      <c r="H4262" s="3">
        <f t="shared" si="400"/>
        <v>80.06</v>
      </c>
      <c r="I4262" s="3">
        <f t="shared" si="401"/>
        <v>62.96</v>
      </c>
      <c r="J4262" s="3">
        <f t="shared" si="402"/>
        <v>69.080000000000013</v>
      </c>
      <c r="K4262" s="191">
        <v>20.5</v>
      </c>
      <c r="L4262" s="3">
        <v>11.3</v>
      </c>
      <c r="M4262" s="191">
        <v>26.7</v>
      </c>
      <c r="N4262" s="191">
        <v>17.2</v>
      </c>
      <c r="O4262" s="191">
        <v>20.6</v>
      </c>
    </row>
    <row r="4263" spans="2:15" ht="17.25" x14ac:dyDescent="0.35">
      <c r="B4263" s="172">
        <f t="shared" si="398"/>
        <v>4255</v>
      </c>
      <c r="C4263" s="173">
        <v>6</v>
      </c>
      <c r="D4263" s="173">
        <v>27</v>
      </c>
      <c r="E4263" s="174">
        <v>7</v>
      </c>
      <c r="F4263" s="3">
        <f t="shared" si="397"/>
        <v>71.960000000000008</v>
      </c>
      <c r="G4263" s="3">
        <f t="shared" si="399"/>
        <v>57.92</v>
      </c>
      <c r="H4263" s="3">
        <f t="shared" si="400"/>
        <v>87.080000000000013</v>
      </c>
      <c r="I4263" s="3">
        <f t="shared" si="401"/>
        <v>68</v>
      </c>
      <c r="J4263" s="3">
        <f t="shared" si="402"/>
        <v>77</v>
      </c>
      <c r="K4263" s="191">
        <v>22.2</v>
      </c>
      <c r="L4263" s="3">
        <v>14.4</v>
      </c>
      <c r="M4263" s="191">
        <v>30.6</v>
      </c>
      <c r="N4263" s="191">
        <v>20</v>
      </c>
      <c r="O4263" s="191">
        <v>25</v>
      </c>
    </row>
    <row r="4264" spans="2:15" ht="17.25" x14ac:dyDescent="0.35">
      <c r="B4264" s="172">
        <f t="shared" si="398"/>
        <v>4256</v>
      </c>
      <c r="C4264" s="173">
        <v>6</v>
      </c>
      <c r="D4264" s="173">
        <v>27</v>
      </c>
      <c r="E4264" s="174">
        <v>8</v>
      </c>
      <c r="F4264" s="3">
        <f t="shared" si="397"/>
        <v>74.84</v>
      </c>
      <c r="G4264" s="3">
        <f t="shared" si="399"/>
        <v>63.5</v>
      </c>
      <c r="H4264" s="3">
        <f t="shared" si="400"/>
        <v>91.039999999999992</v>
      </c>
      <c r="I4264" s="3">
        <f t="shared" si="401"/>
        <v>71.06</v>
      </c>
      <c r="J4264" s="3">
        <f t="shared" si="402"/>
        <v>80.06</v>
      </c>
      <c r="K4264" s="191">
        <v>23.8</v>
      </c>
      <c r="L4264" s="3">
        <v>17.5</v>
      </c>
      <c r="M4264" s="191">
        <v>32.799999999999997</v>
      </c>
      <c r="N4264" s="191">
        <v>21.7</v>
      </c>
      <c r="O4264" s="191">
        <v>26.7</v>
      </c>
    </row>
    <row r="4265" spans="2:15" ht="17.25" x14ac:dyDescent="0.35">
      <c r="B4265" s="172">
        <f t="shared" si="398"/>
        <v>4257</v>
      </c>
      <c r="C4265" s="173">
        <v>6</v>
      </c>
      <c r="D4265" s="173">
        <v>27</v>
      </c>
      <c r="E4265" s="174">
        <v>9</v>
      </c>
      <c r="F4265" s="3">
        <f t="shared" si="397"/>
        <v>77</v>
      </c>
      <c r="G4265" s="3">
        <f t="shared" si="399"/>
        <v>69.080000000000013</v>
      </c>
      <c r="H4265" s="3">
        <f t="shared" si="400"/>
        <v>95</v>
      </c>
      <c r="I4265" s="3">
        <f t="shared" si="401"/>
        <v>73.039999999999992</v>
      </c>
      <c r="J4265" s="3">
        <f t="shared" si="402"/>
        <v>82.039999999999992</v>
      </c>
      <c r="K4265" s="191">
        <v>25</v>
      </c>
      <c r="L4265" s="3">
        <v>20.6</v>
      </c>
      <c r="M4265" s="191">
        <v>35</v>
      </c>
      <c r="N4265" s="191">
        <v>22.8</v>
      </c>
      <c r="O4265" s="191">
        <v>27.8</v>
      </c>
    </row>
    <row r="4266" spans="2:15" ht="17.25" x14ac:dyDescent="0.35">
      <c r="B4266" s="172">
        <f t="shared" si="398"/>
        <v>4258</v>
      </c>
      <c r="C4266" s="173">
        <v>6</v>
      </c>
      <c r="D4266" s="173">
        <v>27</v>
      </c>
      <c r="E4266" s="174">
        <v>10</v>
      </c>
      <c r="F4266" s="3">
        <f t="shared" si="397"/>
        <v>79.88</v>
      </c>
      <c r="G4266" s="3">
        <f t="shared" si="399"/>
        <v>71.240000000000009</v>
      </c>
      <c r="H4266" s="3">
        <f t="shared" si="400"/>
        <v>95</v>
      </c>
      <c r="I4266" s="3">
        <f t="shared" si="401"/>
        <v>75.02</v>
      </c>
      <c r="J4266" s="3">
        <f t="shared" si="402"/>
        <v>86</v>
      </c>
      <c r="K4266" s="191">
        <v>26.6</v>
      </c>
      <c r="L4266" s="3">
        <v>21.8</v>
      </c>
      <c r="M4266" s="191">
        <v>35</v>
      </c>
      <c r="N4266" s="191">
        <v>23.9</v>
      </c>
      <c r="O4266" s="191">
        <v>30</v>
      </c>
    </row>
    <row r="4267" spans="2:15" ht="17.25" x14ac:dyDescent="0.35">
      <c r="B4267" s="172">
        <f t="shared" si="398"/>
        <v>4259</v>
      </c>
      <c r="C4267" s="173">
        <v>6</v>
      </c>
      <c r="D4267" s="173">
        <v>27</v>
      </c>
      <c r="E4267" s="174">
        <v>11</v>
      </c>
      <c r="F4267" s="3">
        <f t="shared" si="397"/>
        <v>82.94</v>
      </c>
      <c r="G4267" s="3">
        <f t="shared" si="399"/>
        <v>74.48</v>
      </c>
      <c r="H4267" s="3">
        <f t="shared" si="400"/>
        <v>98.960000000000008</v>
      </c>
      <c r="I4267" s="3">
        <f t="shared" si="401"/>
        <v>77</v>
      </c>
      <c r="J4267" s="3">
        <f t="shared" si="402"/>
        <v>89.960000000000008</v>
      </c>
      <c r="K4267" s="191">
        <v>28.3</v>
      </c>
      <c r="L4267" s="3">
        <v>23.6</v>
      </c>
      <c r="M4267" s="191">
        <v>37.200000000000003</v>
      </c>
      <c r="N4267" s="191">
        <v>25</v>
      </c>
      <c r="O4267" s="191">
        <v>32.200000000000003</v>
      </c>
    </row>
    <row r="4268" spans="2:15" ht="17.25" x14ac:dyDescent="0.35">
      <c r="B4268" s="172">
        <f t="shared" si="398"/>
        <v>4260</v>
      </c>
      <c r="C4268" s="173">
        <v>6</v>
      </c>
      <c r="D4268" s="173">
        <v>27</v>
      </c>
      <c r="E4268" s="174">
        <v>12</v>
      </c>
      <c r="F4268" s="3">
        <f t="shared" si="397"/>
        <v>86.9</v>
      </c>
      <c r="G4268" s="3">
        <f t="shared" si="399"/>
        <v>76.64</v>
      </c>
      <c r="H4268" s="3">
        <f t="shared" si="400"/>
        <v>102.92</v>
      </c>
      <c r="I4268" s="3">
        <f t="shared" si="401"/>
        <v>80.06</v>
      </c>
      <c r="J4268" s="3">
        <f t="shared" si="402"/>
        <v>91.039999999999992</v>
      </c>
      <c r="K4268" s="191">
        <v>30.5</v>
      </c>
      <c r="L4268" s="3">
        <v>24.8</v>
      </c>
      <c r="M4268" s="191">
        <v>39.4</v>
      </c>
      <c r="N4268" s="191">
        <v>26.7</v>
      </c>
      <c r="O4268" s="191">
        <v>32.799999999999997</v>
      </c>
    </row>
    <row r="4269" spans="2:15" ht="17.25" x14ac:dyDescent="0.35">
      <c r="B4269" s="172">
        <f t="shared" si="398"/>
        <v>4261</v>
      </c>
      <c r="C4269" s="173">
        <v>6</v>
      </c>
      <c r="D4269" s="173">
        <v>27</v>
      </c>
      <c r="E4269" s="174">
        <v>13</v>
      </c>
      <c r="F4269" s="3">
        <f t="shared" si="397"/>
        <v>88.88</v>
      </c>
      <c r="G4269" s="3">
        <f t="shared" si="399"/>
        <v>79.7</v>
      </c>
      <c r="H4269" s="3">
        <f t="shared" si="400"/>
        <v>104</v>
      </c>
      <c r="I4269" s="3">
        <f t="shared" si="401"/>
        <v>78.98</v>
      </c>
      <c r="J4269" s="3">
        <f t="shared" si="402"/>
        <v>93.92</v>
      </c>
      <c r="K4269" s="191">
        <v>31.6</v>
      </c>
      <c r="L4269" s="3">
        <v>26.5</v>
      </c>
      <c r="M4269" s="191">
        <v>40</v>
      </c>
      <c r="N4269" s="191">
        <v>26.1</v>
      </c>
      <c r="O4269" s="191">
        <v>34.4</v>
      </c>
    </row>
    <row r="4270" spans="2:15" ht="17.25" x14ac:dyDescent="0.35">
      <c r="B4270" s="172">
        <f t="shared" si="398"/>
        <v>4262</v>
      </c>
      <c r="C4270" s="173">
        <v>6</v>
      </c>
      <c r="D4270" s="173">
        <v>27</v>
      </c>
      <c r="E4270" s="174">
        <v>14</v>
      </c>
      <c r="F4270" s="3">
        <f t="shared" si="397"/>
        <v>90.860000000000014</v>
      </c>
      <c r="G4270" s="3">
        <f t="shared" si="399"/>
        <v>80.78</v>
      </c>
      <c r="H4270" s="3">
        <f t="shared" si="400"/>
        <v>105.98</v>
      </c>
      <c r="I4270" s="3">
        <f t="shared" si="401"/>
        <v>77</v>
      </c>
      <c r="J4270" s="3">
        <f t="shared" si="402"/>
        <v>96.98</v>
      </c>
      <c r="K4270" s="191">
        <v>32.700000000000003</v>
      </c>
      <c r="L4270" s="3">
        <v>27.1</v>
      </c>
      <c r="M4270" s="191">
        <v>41.1</v>
      </c>
      <c r="N4270" s="191">
        <v>25</v>
      </c>
      <c r="O4270" s="191">
        <v>36.1</v>
      </c>
    </row>
    <row r="4271" spans="2:15" ht="17.25" x14ac:dyDescent="0.35">
      <c r="B4271" s="172">
        <f t="shared" si="398"/>
        <v>4263</v>
      </c>
      <c r="C4271" s="173">
        <v>6</v>
      </c>
      <c r="D4271" s="173">
        <v>27</v>
      </c>
      <c r="E4271" s="174">
        <v>15</v>
      </c>
      <c r="F4271" s="3">
        <f t="shared" si="397"/>
        <v>91.94</v>
      </c>
      <c r="G4271" s="3">
        <f t="shared" si="399"/>
        <v>84.02</v>
      </c>
      <c r="H4271" s="3">
        <f t="shared" si="400"/>
        <v>105.08</v>
      </c>
      <c r="I4271" s="3">
        <f t="shared" si="401"/>
        <v>80.960000000000008</v>
      </c>
      <c r="J4271" s="3">
        <f t="shared" si="402"/>
        <v>98.960000000000008</v>
      </c>
      <c r="K4271" s="191">
        <v>33.299999999999997</v>
      </c>
      <c r="L4271" s="3">
        <v>28.9</v>
      </c>
      <c r="M4271" s="191">
        <v>40.6</v>
      </c>
      <c r="N4271" s="191">
        <v>27.2</v>
      </c>
      <c r="O4271" s="191">
        <v>37.200000000000003</v>
      </c>
    </row>
    <row r="4272" spans="2:15" ht="17.25" x14ac:dyDescent="0.35">
      <c r="B4272" s="172">
        <f t="shared" si="398"/>
        <v>4264</v>
      </c>
      <c r="C4272" s="173">
        <v>6</v>
      </c>
      <c r="D4272" s="173">
        <v>27</v>
      </c>
      <c r="E4272" s="174">
        <v>16</v>
      </c>
      <c r="F4272" s="3">
        <f t="shared" si="397"/>
        <v>92.84</v>
      </c>
      <c r="G4272" s="3">
        <f t="shared" si="399"/>
        <v>83.12</v>
      </c>
      <c r="H4272" s="3">
        <f t="shared" si="400"/>
        <v>105.08</v>
      </c>
      <c r="I4272" s="3">
        <f t="shared" si="401"/>
        <v>78.98</v>
      </c>
      <c r="J4272" s="3">
        <f t="shared" si="402"/>
        <v>100.03999999999999</v>
      </c>
      <c r="K4272" s="191">
        <v>33.799999999999997</v>
      </c>
      <c r="L4272" s="3">
        <v>28.4</v>
      </c>
      <c r="M4272" s="191">
        <v>40.6</v>
      </c>
      <c r="N4272" s="191">
        <v>26.1</v>
      </c>
      <c r="O4272" s="191">
        <v>37.799999999999997</v>
      </c>
    </row>
    <row r="4273" spans="2:15" ht="17.25" x14ac:dyDescent="0.35">
      <c r="B4273" s="172">
        <f t="shared" si="398"/>
        <v>4265</v>
      </c>
      <c r="C4273" s="173">
        <v>6</v>
      </c>
      <c r="D4273" s="173">
        <v>27</v>
      </c>
      <c r="E4273" s="174">
        <v>17</v>
      </c>
      <c r="F4273" s="3">
        <f t="shared" si="397"/>
        <v>90.860000000000014</v>
      </c>
      <c r="G4273" s="3">
        <f t="shared" si="399"/>
        <v>84.38</v>
      </c>
      <c r="H4273" s="3">
        <f t="shared" si="400"/>
        <v>105.98</v>
      </c>
      <c r="I4273" s="3">
        <f t="shared" si="401"/>
        <v>78.080000000000013</v>
      </c>
      <c r="J4273" s="3">
        <f t="shared" si="402"/>
        <v>98.960000000000008</v>
      </c>
      <c r="K4273" s="191">
        <v>32.700000000000003</v>
      </c>
      <c r="L4273" s="3">
        <v>29.1</v>
      </c>
      <c r="M4273" s="191">
        <v>41.1</v>
      </c>
      <c r="N4273" s="191">
        <v>25.6</v>
      </c>
      <c r="O4273" s="191">
        <v>37.200000000000003</v>
      </c>
    </row>
    <row r="4274" spans="2:15" ht="17.25" x14ac:dyDescent="0.35">
      <c r="B4274" s="172">
        <f t="shared" si="398"/>
        <v>4266</v>
      </c>
      <c r="C4274" s="173">
        <v>6</v>
      </c>
      <c r="D4274" s="173">
        <v>27</v>
      </c>
      <c r="E4274" s="174">
        <v>18</v>
      </c>
      <c r="F4274" s="3">
        <f t="shared" si="397"/>
        <v>89.960000000000008</v>
      </c>
      <c r="G4274" s="3">
        <f t="shared" si="399"/>
        <v>79.52</v>
      </c>
      <c r="H4274" s="3">
        <f t="shared" si="400"/>
        <v>102.02</v>
      </c>
      <c r="I4274" s="3">
        <f t="shared" si="401"/>
        <v>75.92</v>
      </c>
      <c r="J4274" s="3">
        <f t="shared" si="402"/>
        <v>95</v>
      </c>
      <c r="K4274" s="191">
        <v>32.200000000000003</v>
      </c>
      <c r="L4274" s="3">
        <v>26.4</v>
      </c>
      <c r="M4274" s="191">
        <v>38.9</v>
      </c>
      <c r="N4274" s="191">
        <v>24.4</v>
      </c>
      <c r="O4274" s="191">
        <v>35</v>
      </c>
    </row>
    <row r="4275" spans="2:15" ht="17.25" x14ac:dyDescent="0.35">
      <c r="B4275" s="172">
        <f t="shared" si="398"/>
        <v>4267</v>
      </c>
      <c r="C4275" s="173">
        <v>6</v>
      </c>
      <c r="D4275" s="173">
        <v>27</v>
      </c>
      <c r="E4275" s="174">
        <v>19</v>
      </c>
      <c r="F4275" s="3">
        <f t="shared" si="397"/>
        <v>87.98</v>
      </c>
      <c r="G4275" s="3">
        <f t="shared" si="399"/>
        <v>75.56</v>
      </c>
      <c r="H4275" s="3">
        <f t="shared" si="400"/>
        <v>100.94</v>
      </c>
      <c r="I4275" s="3">
        <f t="shared" si="401"/>
        <v>71.960000000000008</v>
      </c>
      <c r="J4275" s="3">
        <f t="shared" si="402"/>
        <v>89.960000000000008</v>
      </c>
      <c r="K4275" s="191">
        <v>31.1</v>
      </c>
      <c r="L4275" s="3">
        <v>24.2</v>
      </c>
      <c r="M4275" s="191">
        <v>38.299999999999997</v>
      </c>
      <c r="N4275" s="191">
        <v>22.2</v>
      </c>
      <c r="O4275" s="191">
        <v>32.200000000000003</v>
      </c>
    </row>
    <row r="4276" spans="2:15" ht="17.25" x14ac:dyDescent="0.35">
      <c r="B4276" s="172">
        <f t="shared" si="398"/>
        <v>4268</v>
      </c>
      <c r="C4276" s="173">
        <v>6</v>
      </c>
      <c r="D4276" s="173">
        <v>27</v>
      </c>
      <c r="E4276" s="174">
        <v>20</v>
      </c>
      <c r="F4276" s="3">
        <f t="shared" si="397"/>
        <v>78.98</v>
      </c>
      <c r="G4276" s="3">
        <f t="shared" si="399"/>
        <v>71.78</v>
      </c>
      <c r="H4276" s="3">
        <f t="shared" si="400"/>
        <v>98.06</v>
      </c>
      <c r="I4276" s="3">
        <f t="shared" si="401"/>
        <v>69.080000000000013</v>
      </c>
      <c r="J4276" s="3">
        <f t="shared" si="402"/>
        <v>87.98</v>
      </c>
      <c r="K4276" s="191">
        <v>26.1</v>
      </c>
      <c r="L4276" s="3">
        <v>22.1</v>
      </c>
      <c r="M4276" s="191">
        <v>36.700000000000003</v>
      </c>
      <c r="N4276" s="191">
        <v>20.6</v>
      </c>
      <c r="O4276" s="191">
        <v>31.1</v>
      </c>
    </row>
    <row r="4277" spans="2:15" ht="17.25" x14ac:dyDescent="0.35">
      <c r="B4277" s="172">
        <f t="shared" si="398"/>
        <v>4269</v>
      </c>
      <c r="C4277" s="173">
        <v>6</v>
      </c>
      <c r="D4277" s="173">
        <v>27</v>
      </c>
      <c r="E4277" s="174">
        <v>21</v>
      </c>
      <c r="F4277" s="3">
        <f t="shared" si="397"/>
        <v>74.84</v>
      </c>
      <c r="G4277" s="3">
        <f t="shared" si="399"/>
        <v>66.92</v>
      </c>
      <c r="H4277" s="3">
        <f t="shared" si="400"/>
        <v>93.92</v>
      </c>
      <c r="I4277" s="3">
        <f t="shared" si="401"/>
        <v>64.039999999999992</v>
      </c>
      <c r="J4277" s="3">
        <f t="shared" si="402"/>
        <v>84.92</v>
      </c>
      <c r="K4277" s="191">
        <v>23.8</v>
      </c>
      <c r="L4277" s="3">
        <v>19.399999999999999</v>
      </c>
      <c r="M4277" s="191">
        <v>34.4</v>
      </c>
      <c r="N4277" s="191">
        <v>17.8</v>
      </c>
      <c r="O4277" s="191">
        <v>29.4</v>
      </c>
    </row>
    <row r="4278" spans="2:15" ht="17.25" x14ac:dyDescent="0.35">
      <c r="B4278" s="172">
        <f t="shared" si="398"/>
        <v>4270</v>
      </c>
      <c r="C4278" s="173">
        <v>6</v>
      </c>
      <c r="D4278" s="173">
        <v>27</v>
      </c>
      <c r="E4278" s="174">
        <v>22</v>
      </c>
      <c r="F4278" s="3">
        <f t="shared" si="397"/>
        <v>70.88</v>
      </c>
      <c r="G4278" s="3">
        <f t="shared" si="399"/>
        <v>66.92</v>
      </c>
      <c r="H4278" s="3">
        <f t="shared" si="400"/>
        <v>93.02</v>
      </c>
      <c r="I4278" s="3">
        <f t="shared" si="401"/>
        <v>64.94</v>
      </c>
      <c r="J4278" s="3">
        <f t="shared" si="402"/>
        <v>78.98</v>
      </c>
      <c r="K4278" s="191">
        <v>21.6</v>
      </c>
      <c r="L4278" s="3">
        <v>19.399999999999999</v>
      </c>
      <c r="M4278" s="191">
        <v>33.9</v>
      </c>
      <c r="N4278" s="191">
        <v>18.3</v>
      </c>
      <c r="O4278" s="191">
        <v>26.1</v>
      </c>
    </row>
    <row r="4279" spans="2:15" ht="17.25" x14ac:dyDescent="0.35">
      <c r="B4279" s="172">
        <f t="shared" si="398"/>
        <v>4271</v>
      </c>
      <c r="C4279" s="173">
        <v>6</v>
      </c>
      <c r="D4279" s="173">
        <v>27</v>
      </c>
      <c r="E4279" s="174">
        <v>23</v>
      </c>
      <c r="F4279" s="3">
        <f t="shared" si="397"/>
        <v>69.98</v>
      </c>
      <c r="G4279" s="3">
        <f t="shared" si="399"/>
        <v>63.86</v>
      </c>
      <c r="H4279" s="3">
        <f t="shared" si="400"/>
        <v>87.98</v>
      </c>
      <c r="I4279" s="3">
        <f t="shared" si="401"/>
        <v>60.980000000000004</v>
      </c>
      <c r="J4279" s="3">
        <f t="shared" si="402"/>
        <v>75.92</v>
      </c>
      <c r="K4279" s="191">
        <v>21.1</v>
      </c>
      <c r="L4279" s="3">
        <v>17.7</v>
      </c>
      <c r="M4279" s="191">
        <v>31.1</v>
      </c>
      <c r="N4279" s="191">
        <v>16.100000000000001</v>
      </c>
      <c r="O4279" s="191">
        <v>24.4</v>
      </c>
    </row>
    <row r="4280" spans="2:15" ht="17.25" x14ac:dyDescent="0.35">
      <c r="B4280" s="172">
        <f t="shared" si="398"/>
        <v>4272</v>
      </c>
      <c r="C4280" s="173">
        <v>6</v>
      </c>
      <c r="D4280" s="173">
        <v>27</v>
      </c>
      <c r="E4280" s="174">
        <v>24</v>
      </c>
      <c r="F4280" s="3">
        <f t="shared" si="397"/>
        <v>66.92</v>
      </c>
      <c r="G4280" s="3">
        <f t="shared" si="399"/>
        <v>62.96</v>
      </c>
      <c r="H4280" s="3">
        <f t="shared" si="400"/>
        <v>91.039999999999992</v>
      </c>
      <c r="I4280" s="3">
        <f t="shared" si="401"/>
        <v>57.019999999999996</v>
      </c>
      <c r="J4280" s="3">
        <f t="shared" si="402"/>
        <v>77</v>
      </c>
      <c r="K4280" s="191">
        <v>19.399999999999999</v>
      </c>
      <c r="L4280" s="3">
        <v>17.2</v>
      </c>
      <c r="M4280" s="191">
        <v>32.799999999999997</v>
      </c>
      <c r="N4280" s="191">
        <v>13.9</v>
      </c>
      <c r="O4280" s="191">
        <v>25</v>
      </c>
    </row>
    <row r="4281" spans="2:15" ht="17.25" x14ac:dyDescent="0.35">
      <c r="B4281" s="172">
        <f t="shared" si="398"/>
        <v>4273</v>
      </c>
      <c r="C4281" s="173">
        <v>6</v>
      </c>
      <c r="D4281" s="173">
        <v>28</v>
      </c>
      <c r="E4281" s="174">
        <v>1</v>
      </c>
      <c r="F4281" s="3">
        <f t="shared" si="397"/>
        <v>66.92</v>
      </c>
      <c r="G4281" s="3">
        <f t="shared" si="399"/>
        <v>62.96</v>
      </c>
      <c r="H4281" s="3">
        <f t="shared" si="400"/>
        <v>89.960000000000008</v>
      </c>
      <c r="I4281" s="3">
        <f t="shared" si="401"/>
        <v>57.019999999999996</v>
      </c>
      <c r="J4281" s="3">
        <f t="shared" si="402"/>
        <v>75.02</v>
      </c>
      <c r="K4281" s="191">
        <v>19.399999999999999</v>
      </c>
      <c r="L4281" s="3">
        <v>17.2</v>
      </c>
      <c r="M4281" s="191">
        <v>32.200000000000003</v>
      </c>
      <c r="N4281" s="191">
        <v>13.9</v>
      </c>
      <c r="O4281" s="191">
        <v>23.9</v>
      </c>
    </row>
    <row r="4282" spans="2:15" ht="17.25" x14ac:dyDescent="0.35">
      <c r="B4282" s="172">
        <f t="shared" si="398"/>
        <v>4274</v>
      </c>
      <c r="C4282" s="173">
        <v>6</v>
      </c>
      <c r="D4282" s="173">
        <v>28</v>
      </c>
      <c r="E4282" s="174">
        <v>2</v>
      </c>
      <c r="F4282" s="3">
        <f t="shared" si="397"/>
        <v>64.94</v>
      </c>
      <c r="G4282" s="3">
        <f t="shared" si="399"/>
        <v>61.88</v>
      </c>
      <c r="H4282" s="3">
        <f t="shared" si="400"/>
        <v>84.02</v>
      </c>
      <c r="I4282" s="3">
        <f t="shared" si="401"/>
        <v>53.06</v>
      </c>
      <c r="J4282" s="3">
        <f t="shared" si="402"/>
        <v>71.06</v>
      </c>
      <c r="K4282" s="191">
        <v>18.3</v>
      </c>
      <c r="L4282" s="3">
        <v>16.600000000000001</v>
      </c>
      <c r="M4282" s="191">
        <v>28.9</v>
      </c>
      <c r="N4282" s="191">
        <v>11.7</v>
      </c>
      <c r="O4282" s="191">
        <v>21.7</v>
      </c>
    </row>
    <row r="4283" spans="2:15" ht="17.25" x14ac:dyDescent="0.35">
      <c r="B4283" s="172">
        <f t="shared" si="398"/>
        <v>4275</v>
      </c>
      <c r="C4283" s="173">
        <v>6</v>
      </c>
      <c r="D4283" s="173">
        <v>28</v>
      </c>
      <c r="E4283" s="174">
        <v>3</v>
      </c>
      <c r="F4283" s="3">
        <f t="shared" si="397"/>
        <v>61.88</v>
      </c>
      <c r="G4283" s="3">
        <f t="shared" si="399"/>
        <v>60.980000000000004</v>
      </c>
      <c r="H4283" s="3">
        <f t="shared" si="400"/>
        <v>84.02</v>
      </c>
      <c r="I4283" s="3">
        <f t="shared" si="401"/>
        <v>53.96</v>
      </c>
      <c r="J4283" s="3">
        <f t="shared" si="402"/>
        <v>69.080000000000013</v>
      </c>
      <c r="K4283" s="191">
        <v>16.600000000000001</v>
      </c>
      <c r="L4283" s="3">
        <v>16.100000000000001</v>
      </c>
      <c r="M4283" s="191">
        <v>28.9</v>
      </c>
      <c r="N4283" s="191">
        <v>12.2</v>
      </c>
      <c r="O4283" s="191">
        <v>20.6</v>
      </c>
    </row>
    <row r="4284" spans="2:15" ht="17.25" x14ac:dyDescent="0.35">
      <c r="B4284" s="172">
        <f t="shared" si="398"/>
        <v>4276</v>
      </c>
      <c r="C4284" s="173">
        <v>6</v>
      </c>
      <c r="D4284" s="173">
        <v>28</v>
      </c>
      <c r="E4284" s="174">
        <v>4</v>
      </c>
      <c r="F4284" s="3">
        <f t="shared" si="397"/>
        <v>60.08</v>
      </c>
      <c r="G4284" s="3">
        <f t="shared" si="399"/>
        <v>59.900000000000006</v>
      </c>
      <c r="H4284" s="3">
        <f t="shared" si="400"/>
        <v>82.039999999999992</v>
      </c>
      <c r="I4284" s="3">
        <f t="shared" si="401"/>
        <v>51.980000000000004</v>
      </c>
      <c r="J4284" s="3">
        <f t="shared" si="402"/>
        <v>69.98</v>
      </c>
      <c r="K4284" s="191">
        <v>15.6</v>
      </c>
      <c r="L4284" s="3">
        <v>15.5</v>
      </c>
      <c r="M4284" s="191">
        <v>27.8</v>
      </c>
      <c r="N4284" s="191">
        <v>11.1</v>
      </c>
      <c r="O4284" s="191">
        <v>21.1</v>
      </c>
    </row>
    <row r="4285" spans="2:15" ht="17.25" x14ac:dyDescent="0.35">
      <c r="B4285" s="172">
        <f t="shared" si="398"/>
        <v>4277</v>
      </c>
      <c r="C4285" s="173">
        <v>6</v>
      </c>
      <c r="D4285" s="173">
        <v>28</v>
      </c>
      <c r="E4285" s="174">
        <v>5</v>
      </c>
      <c r="F4285" s="3">
        <f t="shared" si="397"/>
        <v>59</v>
      </c>
      <c r="G4285" s="3">
        <f t="shared" si="399"/>
        <v>61.88</v>
      </c>
      <c r="H4285" s="3">
        <f t="shared" si="400"/>
        <v>82.039999999999992</v>
      </c>
      <c r="I4285" s="3">
        <f t="shared" si="401"/>
        <v>50</v>
      </c>
      <c r="J4285" s="3">
        <f t="shared" si="402"/>
        <v>66.02</v>
      </c>
      <c r="K4285" s="191">
        <v>15</v>
      </c>
      <c r="L4285" s="3">
        <v>16.600000000000001</v>
      </c>
      <c r="M4285" s="191">
        <v>27.8</v>
      </c>
      <c r="N4285" s="191">
        <v>10</v>
      </c>
      <c r="O4285" s="191">
        <v>18.899999999999999</v>
      </c>
    </row>
    <row r="4286" spans="2:15" ht="17.25" x14ac:dyDescent="0.35">
      <c r="B4286" s="172">
        <f t="shared" si="398"/>
        <v>4278</v>
      </c>
      <c r="C4286" s="173">
        <v>6</v>
      </c>
      <c r="D4286" s="173">
        <v>28</v>
      </c>
      <c r="E4286" s="174">
        <v>6</v>
      </c>
      <c r="F4286" s="3">
        <f t="shared" si="397"/>
        <v>61.88</v>
      </c>
      <c r="G4286" s="3">
        <f t="shared" si="399"/>
        <v>65.84</v>
      </c>
      <c r="H4286" s="3">
        <f t="shared" si="400"/>
        <v>84.92</v>
      </c>
      <c r="I4286" s="3">
        <f t="shared" si="401"/>
        <v>55.040000000000006</v>
      </c>
      <c r="J4286" s="3">
        <f t="shared" si="402"/>
        <v>71.06</v>
      </c>
      <c r="K4286" s="191">
        <v>16.600000000000001</v>
      </c>
      <c r="L4286" s="3">
        <v>18.8</v>
      </c>
      <c r="M4286" s="191">
        <v>29.4</v>
      </c>
      <c r="N4286" s="191">
        <v>12.8</v>
      </c>
      <c r="O4286" s="191">
        <v>21.7</v>
      </c>
    </row>
    <row r="4287" spans="2:15" ht="17.25" x14ac:dyDescent="0.35">
      <c r="B4287" s="172">
        <f t="shared" si="398"/>
        <v>4279</v>
      </c>
      <c r="C4287" s="173">
        <v>6</v>
      </c>
      <c r="D4287" s="173">
        <v>28</v>
      </c>
      <c r="E4287" s="174">
        <v>7</v>
      </c>
      <c r="F4287" s="3">
        <f t="shared" si="397"/>
        <v>64.94</v>
      </c>
      <c r="G4287" s="3">
        <f t="shared" si="399"/>
        <v>66.92</v>
      </c>
      <c r="H4287" s="3">
        <f t="shared" si="400"/>
        <v>91.039999999999992</v>
      </c>
      <c r="I4287" s="3">
        <f t="shared" si="401"/>
        <v>60.980000000000004</v>
      </c>
      <c r="J4287" s="3">
        <f t="shared" si="402"/>
        <v>75.92</v>
      </c>
      <c r="K4287" s="191">
        <v>18.3</v>
      </c>
      <c r="L4287" s="3">
        <v>19.399999999999999</v>
      </c>
      <c r="M4287" s="191">
        <v>32.799999999999997</v>
      </c>
      <c r="N4287" s="191">
        <v>16.100000000000001</v>
      </c>
      <c r="O4287" s="191">
        <v>24.4</v>
      </c>
    </row>
    <row r="4288" spans="2:15" ht="17.25" x14ac:dyDescent="0.35">
      <c r="B4288" s="172">
        <f t="shared" si="398"/>
        <v>4280</v>
      </c>
      <c r="C4288" s="173">
        <v>6</v>
      </c>
      <c r="D4288" s="173">
        <v>28</v>
      </c>
      <c r="E4288" s="174">
        <v>8</v>
      </c>
      <c r="F4288" s="3">
        <f t="shared" si="397"/>
        <v>68</v>
      </c>
      <c r="G4288" s="3">
        <f t="shared" si="399"/>
        <v>68.900000000000006</v>
      </c>
      <c r="H4288" s="3">
        <f t="shared" si="400"/>
        <v>95</v>
      </c>
      <c r="I4288" s="3">
        <f t="shared" si="401"/>
        <v>68</v>
      </c>
      <c r="J4288" s="3">
        <f t="shared" si="402"/>
        <v>78.98</v>
      </c>
      <c r="K4288" s="191">
        <v>20</v>
      </c>
      <c r="L4288" s="3">
        <v>20.5</v>
      </c>
      <c r="M4288" s="191">
        <v>35</v>
      </c>
      <c r="N4288" s="191">
        <v>20</v>
      </c>
      <c r="O4288" s="191">
        <v>26.1</v>
      </c>
    </row>
    <row r="4289" spans="2:15" ht="17.25" x14ac:dyDescent="0.35">
      <c r="B4289" s="172">
        <f t="shared" si="398"/>
        <v>4281</v>
      </c>
      <c r="C4289" s="173">
        <v>6</v>
      </c>
      <c r="D4289" s="173">
        <v>28</v>
      </c>
      <c r="E4289" s="174">
        <v>9</v>
      </c>
      <c r="F4289" s="3">
        <f t="shared" si="397"/>
        <v>71.960000000000008</v>
      </c>
      <c r="G4289" s="3">
        <f t="shared" si="399"/>
        <v>73.94</v>
      </c>
      <c r="H4289" s="3">
        <f t="shared" si="400"/>
        <v>98.960000000000008</v>
      </c>
      <c r="I4289" s="3">
        <f t="shared" si="401"/>
        <v>73.039999999999992</v>
      </c>
      <c r="J4289" s="3">
        <f t="shared" si="402"/>
        <v>82.94</v>
      </c>
      <c r="K4289" s="191">
        <v>22.2</v>
      </c>
      <c r="L4289" s="3">
        <v>23.3</v>
      </c>
      <c r="M4289" s="191">
        <v>37.200000000000003</v>
      </c>
      <c r="N4289" s="191">
        <v>22.8</v>
      </c>
      <c r="O4289" s="191">
        <v>28.3</v>
      </c>
    </row>
    <row r="4290" spans="2:15" ht="17.25" x14ac:dyDescent="0.35">
      <c r="B4290" s="172">
        <f t="shared" si="398"/>
        <v>4282</v>
      </c>
      <c r="C4290" s="173">
        <v>6</v>
      </c>
      <c r="D4290" s="173">
        <v>28</v>
      </c>
      <c r="E4290" s="174">
        <v>10</v>
      </c>
      <c r="F4290" s="3">
        <f t="shared" si="397"/>
        <v>75.92</v>
      </c>
      <c r="G4290" s="3">
        <f t="shared" si="399"/>
        <v>77</v>
      </c>
      <c r="H4290" s="3">
        <f t="shared" si="400"/>
        <v>100.94</v>
      </c>
      <c r="I4290" s="3">
        <f t="shared" si="401"/>
        <v>75.02</v>
      </c>
      <c r="J4290" s="3">
        <f t="shared" si="402"/>
        <v>87.080000000000013</v>
      </c>
      <c r="K4290" s="191">
        <v>24.4</v>
      </c>
      <c r="L4290" s="3">
        <v>25</v>
      </c>
      <c r="M4290" s="191">
        <v>38.299999999999997</v>
      </c>
      <c r="N4290" s="191">
        <v>23.9</v>
      </c>
      <c r="O4290" s="191">
        <v>30.6</v>
      </c>
    </row>
    <row r="4291" spans="2:15" ht="17.25" x14ac:dyDescent="0.35">
      <c r="B4291" s="172">
        <f t="shared" si="398"/>
        <v>4283</v>
      </c>
      <c r="C4291" s="173">
        <v>6</v>
      </c>
      <c r="D4291" s="173">
        <v>28</v>
      </c>
      <c r="E4291" s="174">
        <v>11</v>
      </c>
      <c r="F4291" s="3">
        <f t="shared" si="397"/>
        <v>79.88</v>
      </c>
      <c r="G4291" s="3">
        <f t="shared" si="399"/>
        <v>80.960000000000008</v>
      </c>
      <c r="H4291" s="3">
        <f t="shared" si="400"/>
        <v>102.02</v>
      </c>
      <c r="I4291" s="3">
        <f t="shared" si="401"/>
        <v>78.080000000000013</v>
      </c>
      <c r="J4291" s="3">
        <f t="shared" si="402"/>
        <v>91.039999999999992</v>
      </c>
      <c r="K4291" s="191">
        <v>26.6</v>
      </c>
      <c r="L4291" s="3">
        <v>27.2</v>
      </c>
      <c r="M4291" s="191">
        <v>38.9</v>
      </c>
      <c r="N4291" s="191">
        <v>25.6</v>
      </c>
      <c r="O4291" s="191">
        <v>32.799999999999997</v>
      </c>
    </row>
    <row r="4292" spans="2:15" ht="17.25" x14ac:dyDescent="0.35">
      <c r="B4292" s="172">
        <f t="shared" si="398"/>
        <v>4284</v>
      </c>
      <c r="C4292" s="173">
        <v>6</v>
      </c>
      <c r="D4292" s="173">
        <v>28</v>
      </c>
      <c r="E4292" s="174">
        <v>12</v>
      </c>
      <c r="F4292" s="3">
        <f t="shared" si="397"/>
        <v>84.92</v>
      </c>
      <c r="G4292" s="3">
        <f t="shared" si="399"/>
        <v>81.86</v>
      </c>
      <c r="H4292" s="3">
        <f t="shared" si="400"/>
        <v>104</v>
      </c>
      <c r="I4292" s="3">
        <f t="shared" si="401"/>
        <v>78.98</v>
      </c>
      <c r="J4292" s="3">
        <f t="shared" si="402"/>
        <v>93.92</v>
      </c>
      <c r="K4292" s="191">
        <v>29.4</v>
      </c>
      <c r="L4292" s="3">
        <v>27.7</v>
      </c>
      <c r="M4292" s="191">
        <v>40</v>
      </c>
      <c r="N4292" s="191">
        <v>26.1</v>
      </c>
      <c r="O4292" s="191">
        <v>34.4</v>
      </c>
    </row>
    <row r="4293" spans="2:15" ht="17.25" x14ac:dyDescent="0.35">
      <c r="B4293" s="172">
        <f t="shared" si="398"/>
        <v>4285</v>
      </c>
      <c r="C4293" s="173">
        <v>6</v>
      </c>
      <c r="D4293" s="173">
        <v>28</v>
      </c>
      <c r="E4293" s="174">
        <v>13</v>
      </c>
      <c r="F4293" s="3">
        <f t="shared" si="397"/>
        <v>87.98</v>
      </c>
      <c r="G4293" s="3">
        <f t="shared" si="399"/>
        <v>82.94</v>
      </c>
      <c r="H4293" s="3">
        <f t="shared" si="400"/>
        <v>105.08</v>
      </c>
      <c r="I4293" s="3">
        <f t="shared" si="401"/>
        <v>80.06</v>
      </c>
      <c r="J4293" s="3">
        <f t="shared" si="402"/>
        <v>98.960000000000008</v>
      </c>
      <c r="K4293" s="191">
        <v>31.1</v>
      </c>
      <c r="L4293" s="3">
        <v>28.3</v>
      </c>
      <c r="M4293" s="191">
        <v>40.6</v>
      </c>
      <c r="N4293" s="191">
        <v>26.7</v>
      </c>
      <c r="O4293" s="191">
        <v>37.200000000000003</v>
      </c>
    </row>
    <row r="4294" spans="2:15" ht="17.25" x14ac:dyDescent="0.35">
      <c r="B4294" s="172">
        <f t="shared" si="398"/>
        <v>4286</v>
      </c>
      <c r="C4294" s="173">
        <v>6</v>
      </c>
      <c r="D4294" s="173">
        <v>28</v>
      </c>
      <c r="E4294" s="174">
        <v>14</v>
      </c>
      <c r="F4294" s="3">
        <f t="shared" si="397"/>
        <v>90.860000000000014</v>
      </c>
      <c r="G4294" s="3">
        <f t="shared" si="399"/>
        <v>83.84</v>
      </c>
      <c r="H4294" s="3">
        <f t="shared" si="400"/>
        <v>105.08</v>
      </c>
      <c r="I4294" s="3">
        <f t="shared" si="401"/>
        <v>77</v>
      </c>
      <c r="J4294" s="3">
        <f t="shared" si="402"/>
        <v>100.03999999999999</v>
      </c>
      <c r="K4294" s="191">
        <v>32.700000000000003</v>
      </c>
      <c r="L4294" s="3">
        <v>28.8</v>
      </c>
      <c r="M4294" s="191">
        <v>40.6</v>
      </c>
      <c r="N4294" s="191">
        <v>25</v>
      </c>
      <c r="O4294" s="191">
        <v>37.799999999999997</v>
      </c>
    </row>
    <row r="4295" spans="2:15" ht="17.25" x14ac:dyDescent="0.35">
      <c r="B4295" s="172">
        <f t="shared" si="398"/>
        <v>4287</v>
      </c>
      <c r="C4295" s="173">
        <v>6</v>
      </c>
      <c r="D4295" s="173">
        <v>28</v>
      </c>
      <c r="E4295" s="174">
        <v>15</v>
      </c>
      <c r="F4295" s="3">
        <f t="shared" si="397"/>
        <v>89.960000000000008</v>
      </c>
      <c r="G4295" s="3">
        <f t="shared" si="399"/>
        <v>62.96</v>
      </c>
      <c r="H4295" s="3">
        <f t="shared" si="400"/>
        <v>102.92</v>
      </c>
      <c r="I4295" s="3">
        <f t="shared" si="401"/>
        <v>77</v>
      </c>
      <c r="J4295" s="3">
        <f t="shared" si="402"/>
        <v>100.94</v>
      </c>
      <c r="K4295" s="191">
        <v>32.200000000000003</v>
      </c>
      <c r="L4295" s="3">
        <v>17.2</v>
      </c>
      <c r="M4295" s="191">
        <v>39.4</v>
      </c>
      <c r="N4295" s="191">
        <v>25</v>
      </c>
      <c r="O4295" s="191">
        <v>38.299999999999997</v>
      </c>
    </row>
    <row r="4296" spans="2:15" ht="17.25" x14ac:dyDescent="0.35">
      <c r="B4296" s="172">
        <f t="shared" si="398"/>
        <v>4288</v>
      </c>
      <c r="C4296" s="173">
        <v>6</v>
      </c>
      <c r="D4296" s="173">
        <v>28</v>
      </c>
      <c r="E4296" s="174">
        <v>16</v>
      </c>
      <c r="F4296" s="3">
        <f t="shared" si="397"/>
        <v>88.88</v>
      </c>
      <c r="G4296" s="3">
        <f t="shared" si="399"/>
        <v>63.86</v>
      </c>
      <c r="H4296" s="3">
        <f t="shared" si="400"/>
        <v>104</v>
      </c>
      <c r="I4296" s="3">
        <f t="shared" si="401"/>
        <v>75.02</v>
      </c>
      <c r="J4296" s="3">
        <f t="shared" si="402"/>
        <v>102.02</v>
      </c>
      <c r="K4296" s="191">
        <v>31.6</v>
      </c>
      <c r="L4296" s="3">
        <v>17.7</v>
      </c>
      <c r="M4296" s="191">
        <v>40</v>
      </c>
      <c r="N4296" s="191">
        <v>23.9</v>
      </c>
      <c r="O4296" s="191">
        <v>38.9</v>
      </c>
    </row>
    <row r="4297" spans="2:15" ht="17.25" x14ac:dyDescent="0.35">
      <c r="B4297" s="172">
        <f t="shared" si="398"/>
        <v>4289</v>
      </c>
      <c r="C4297" s="173">
        <v>6</v>
      </c>
      <c r="D4297" s="173">
        <v>28</v>
      </c>
      <c r="E4297" s="174">
        <v>17</v>
      </c>
      <c r="F4297" s="3">
        <f t="shared" si="397"/>
        <v>88.88</v>
      </c>
      <c r="G4297" s="3">
        <f t="shared" si="399"/>
        <v>65.84</v>
      </c>
      <c r="H4297" s="3">
        <f t="shared" si="400"/>
        <v>102.02</v>
      </c>
      <c r="I4297" s="3">
        <f t="shared" si="401"/>
        <v>73.94</v>
      </c>
      <c r="J4297" s="3">
        <f t="shared" si="402"/>
        <v>100.03999999999999</v>
      </c>
      <c r="K4297" s="191">
        <v>31.6</v>
      </c>
      <c r="L4297" s="3">
        <v>18.8</v>
      </c>
      <c r="M4297" s="191">
        <v>38.9</v>
      </c>
      <c r="N4297" s="191">
        <v>23.3</v>
      </c>
      <c r="O4297" s="191">
        <v>37.799999999999997</v>
      </c>
    </row>
    <row r="4298" spans="2:15" ht="17.25" x14ac:dyDescent="0.35">
      <c r="B4298" s="172">
        <f t="shared" si="398"/>
        <v>4290</v>
      </c>
      <c r="C4298" s="173">
        <v>6</v>
      </c>
      <c r="D4298" s="173">
        <v>28</v>
      </c>
      <c r="E4298" s="174">
        <v>18</v>
      </c>
      <c r="F4298" s="3">
        <f t="shared" ref="F4298:F4361" si="403">(9/5)*K4298+32</f>
        <v>86</v>
      </c>
      <c r="G4298" s="3">
        <f t="shared" si="399"/>
        <v>65.84</v>
      </c>
      <c r="H4298" s="3">
        <f t="shared" si="400"/>
        <v>100.94</v>
      </c>
      <c r="I4298" s="3">
        <f t="shared" si="401"/>
        <v>73.039999999999992</v>
      </c>
      <c r="J4298" s="3">
        <f t="shared" si="402"/>
        <v>93.92</v>
      </c>
      <c r="K4298" s="191">
        <v>30</v>
      </c>
      <c r="L4298" s="3">
        <v>18.8</v>
      </c>
      <c r="M4298" s="191">
        <v>38.299999999999997</v>
      </c>
      <c r="N4298" s="191">
        <v>22.8</v>
      </c>
      <c r="O4298" s="191">
        <v>34.4</v>
      </c>
    </row>
    <row r="4299" spans="2:15" ht="17.25" x14ac:dyDescent="0.35">
      <c r="B4299" s="172">
        <f t="shared" ref="B4299:B4362" si="404">B4298+1</f>
        <v>4291</v>
      </c>
      <c r="C4299" s="173">
        <v>6</v>
      </c>
      <c r="D4299" s="173">
        <v>28</v>
      </c>
      <c r="E4299" s="174">
        <v>19</v>
      </c>
      <c r="F4299" s="3">
        <f t="shared" si="403"/>
        <v>83.84</v>
      </c>
      <c r="G4299" s="3">
        <f t="shared" si="399"/>
        <v>64.94</v>
      </c>
      <c r="H4299" s="3">
        <f t="shared" si="400"/>
        <v>98.06</v>
      </c>
      <c r="I4299" s="3">
        <f t="shared" si="401"/>
        <v>71.06</v>
      </c>
      <c r="J4299" s="3">
        <f t="shared" si="402"/>
        <v>89.960000000000008</v>
      </c>
      <c r="K4299" s="191">
        <v>28.8</v>
      </c>
      <c r="L4299" s="3">
        <v>18.3</v>
      </c>
      <c r="M4299" s="191">
        <v>36.700000000000003</v>
      </c>
      <c r="N4299" s="191">
        <v>21.7</v>
      </c>
      <c r="O4299" s="191">
        <v>32.200000000000003</v>
      </c>
    </row>
    <row r="4300" spans="2:15" ht="17.25" x14ac:dyDescent="0.35">
      <c r="B4300" s="172">
        <f t="shared" si="404"/>
        <v>4292</v>
      </c>
      <c r="C4300" s="173">
        <v>6</v>
      </c>
      <c r="D4300" s="173">
        <v>28</v>
      </c>
      <c r="E4300" s="174">
        <v>20</v>
      </c>
      <c r="F4300" s="3">
        <f t="shared" si="403"/>
        <v>78.98</v>
      </c>
      <c r="G4300" s="3">
        <f t="shared" si="399"/>
        <v>63.86</v>
      </c>
      <c r="H4300" s="3">
        <f t="shared" si="400"/>
        <v>95</v>
      </c>
      <c r="I4300" s="3">
        <f t="shared" si="401"/>
        <v>69.080000000000013</v>
      </c>
      <c r="J4300" s="3">
        <f t="shared" si="402"/>
        <v>86</v>
      </c>
      <c r="K4300" s="191">
        <v>26.1</v>
      </c>
      <c r="L4300" s="3">
        <v>17.7</v>
      </c>
      <c r="M4300" s="191">
        <v>35</v>
      </c>
      <c r="N4300" s="191">
        <v>20.6</v>
      </c>
      <c r="O4300" s="191">
        <v>30</v>
      </c>
    </row>
    <row r="4301" spans="2:15" ht="17.25" x14ac:dyDescent="0.35">
      <c r="B4301" s="172">
        <f t="shared" si="404"/>
        <v>4293</v>
      </c>
      <c r="C4301" s="173">
        <v>6</v>
      </c>
      <c r="D4301" s="173">
        <v>28</v>
      </c>
      <c r="E4301" s="174">
        <v>21</v>
      </c>
      <c r="F4301" s="3">
        <f t="shared" si="403"/>
        <v>73.94</v>
      </c>
      <c r="G4301" s="3">
        <f t="shared" si="399"/>
        <v>63.86</v>
      </c>
      <c r="H4301" s="3">
        <f t="shared" si="400"/>
        <v>93.02</v>
      </c>
      <c r="I4301" s="3">
        <f t="shared" si="401"/>
        <v>64.039999999999992</v>
      </c>
      <c r="J4301" s="3">
        <f t="shared" si="402"/>
        <v>84.02</v>
      </c>
      <c r="K4301" s="191">
        <v>23.3</v>
      </c>
      <c r="L4301" s="3">
        <v>17.7</v>
      </c>
      <c r="M4301" s="191">
        <v>33.9</v>
      </c>
      <c r="N4301" s="191">
        <v>17.8</v>
      </c>
      <c r="O4301" s="191">
        <v>28.9</v>
      </c>
    </row>
    <row r="4302" spans="2:15" ht="17.25" x14ac:dyDescent="0.35">
      <c r="B4302" s="172">
        <f t="shared" si="404"/>
        <v>4294</v>
      </c>
      <c r="C4302" s="173">
        <v>6</v>
      </c>
      <c r="D4302" s="173">
        <v>28</v>
      </c>
      <c r="E4302" s="174">
        <v>22</v>
      </c>
      <c r="F4302" s="3">
        <f t="shared" si="403"/>
        <v>69.98</v>
      </c>
      <c r="G4302" s="3">
        <f t="shared" si="399"/>
        <v>62.96</v>
      </c>
      <c r="H4302" s="3">
        <f t="shared" si="400"/>
        <v>91.94</v>
      </c>
      <c r="I4302" s="3">
        <f t="shared" si="401"/>
        <v>66.92</v>
      </c>
      <c r="J4302" s="3">
        <f t="shared" si="402"/>
        <v>80.960000000000008</v>
      </c>
      <c r="K4302" s="191">
        <v>21.1</v>
      </c>
      <c r="L4302" s="3">
        <v>17.2</v>
      </c>
      <c r="M4302" s="191">
        <v>33.299999999999997</v>
      </c>
      <c r="N4302" s="191">
        <v>19.399999999999999</v>
      </c>
      <c r="O4302" s="191">
        <v>27.2</v>
      </c>
    </row>
    <row r="4303" spans="2:15" ht="17.25" x14ac:dyDescent="0.35">
      <c r="B4303" s="172">
        <f t="shared" si="404"/>
        <v>4295</v>
      </c>
      <c r="C4303" s="173">
        <v>6</v>
      </c>
      <c r="D4303" s="173">
        <v>28</v>
      </c>
      <c r="E4303" s="174">
        <v>23</v>
      </c>
      <c r="F4303" s="3">
        <f t="shared" si="403"/>
        <v>65.84</v>
      </c>
      <c r="G4303" s="3">
        <f t="shared" si="399"/>
        <v>60.980000000000004</v>
      </c>
      <c r="H4303" s="3">
        <f t="shared" si="400"/>
        <v>89.960000000000008</v>
      </c>
      <c r="I4303" s="3">
        <f t="shared" si="401"/>
        <v>66.02</v>
      </c>
      <c r="J4303" s="3">
        <f t="shared" si="402"/>
        <v>80.960000000000008</v>
      </c>
      <c r="K4303" s="191">
        <v>18.8</v>
      </c>
      <c r="L4303" s="3">
        <v>16.100000000000001</v>
      </c>
      <c r="M4303" s="191">
        <v>32.200000000000003</v>
      </c>
      <c r="N4303" s="191">
        <v>18.899999999999999</v>
      </c>
      <c r="O4303" s="191">
        <v>27.2</v>
      </c>
    </row>
    <row r="4304" spans="2:15" ht="17.25" x14ac:dyDescent="0.35">
      <c r="B4304" s="172">
        <f t="shared" si="404"/>
        <v>4296</v>
      </c>
      <c r="C4304" s="173">
        <v>6</v>
      </c>
      <c r="D4304" s="173">
        <v>28</v>
      </c>
      <c r="E4304" s="174">
        <v>24</v>
      </c>
      <c r="F4304" s="3">
        <f t="shared" si="403"/>
        <v>69.98</v>
      </c>
      <c r="G4304" s="3">
        <f t="shared" si="399"/>
        <v>59.900000000000006</v>
      </c>
      <c r="H4304" s="3">
        <f t="shared" si="400"/>
        <v>87.080000000000013</v>
      </c>
      <c r="I4304" s="3">
        <f t="shared" si="401"/>
        <v>62.06</v>
      </c>
      <c r="J4304" s="3">
        <f t="shared" si="402"/>
        <v>80.06</v>
      </c>
      <c r="K4304" s="191">
        <v>21.1</v>
      </c>
      <c r="L4304" s="3">
        <v>15.5</v>
      </c>
      <c r="M4304" s="191">
        <v>30.6</v>
      </c>
      <c r="N4304" s="191">
        <v>16.7</v>
      </c>
      <c r="O4304" s="191">
        <v>26.7</v>
      </c>
    </row>
    <row r="4305" spans="2:15" ht="17.25" x14ac:dyDescent="0.35">
      <c r="B4305" s="172">
        <f t="shared" si="404"/>
        <v>4297</v>
      </c>
      <c r="C4305" s="173">
        <v>6</v>
      </c>
      <c r="D4305" s="173">
        <v>29</v>
      </c>
      <c r="E4305" s="174">
        <v>1</v>
      </c>
      <c r="F4305" s="3">
        <f t="shared" si="403"/>
        <v>66.92</v>
      </c>
      <c r="G4305" s="3">
        <f t="shared" si="399"/>
        <v>59</v>
      </c>
      <c r="H4305" s="3">
        <f t="shared" si="400"/>
        <v>86</v>
      </c>
      <c r="I4305" s="3">
        <f t="shared" si="401"/>
        <v>60.980000000000004</v>
      </c>
      <c r="J4305" s="3">
        <f t="shared" si="402"/>
        <v>80.06</v>
      </c>
      <c r="K4305" s="191">
        <v>19.399999999999999</v>
      </c>
      <c r="L4305" s="3">
        <v>15</v>
      </c>
      <c r="M4305" s="191">
        <v>30</v>
      </c>
      <c r="N4305" s="191">
        <v>16.100000000000001</v>
      </c>
      <c r="O4305" s="191">
        <v>26.7</v>
      </c>
    </row>
    <row r="4306" spans="2:15" ht="17.25" x14ac:dyDescent="0.35">
      <c r="B4306" s="172">
        <f t="shared" si="404"/>
        <v>4298</v>
      </c>
      <c r="C4306" s="173">
        <v>6</v>
      </c>
      <c r="D4306" s="173">
        <v>29</v>
      </c>
      <c r="E4306" s="174">
        <v>2</v>
      </c>
      <c r="F4306" s="3">
        <f t="shared" si="403"/>
        <v>64.94</v>
      </c>
      <c r="G4306" s="3">
        <f t="shared" si="399"/>
        <v>55.94</v>
      </c>
      <c r="H4306" s="3">
        <f t="shared" si="400"/>
        <v>82.94</v>
      </c>
      <c r="I4306" s="3">
        <f t="shared" si="401"/>
        <v>62.06</v>
      </c>
      <c r="J4306" s="3">
        <f t="shared" si="402"/>
        <v>75.92</v>
      </c>
      <c r="K4306" s="191">
        <v>18.3</v>
      </c>
      <c r="L4306" s="3">
        <v>13.3</v>
      </c>
      <c r="M4306" s="191">
        <v>28.3</v>
      </c>
      <c r="N4306" s="191">
        <v>16.7</v>
      </c>
      <c r="O4306" s="191">
        <v>24.4</v>
      </c>
    </row>
    <row r="4307" spans="2:15" ht="17.25" x14ac:dyDescent="0.35">
      <c r="B4307" s="172">
        <f t="shared" si="404"/>
        <v>4299</v>
      </c>
      <c r="C4307" s="173">
        <v>6</v>
      </c>
      <c r="D4307" s="173">
        <v>29</v>
      </c>
      <c r="E4307" s="174">
        <v>3</v>
      </c>
      <c r="F4307" s="3">
        <f t="shared" si="403"/>
        <v>64.94</v>
      </c>
      <c r="G4307" s="3">
        <f t="shared" si="399"/>
        <v>54.68</v>
      </c>
      <c r="H4307" s="3">
        <f t="shared" si="400"/>
        <v>82.039999999999992</v>
      </c>
      <c r="I4307" s="3">
        <f t="shared" si="401"/>
        <v>60.08</v>
      </c>
      <c r="J4307" s="3">
        <f t="shared" si="402"/>
        <v>73.039999999999992</v>
      </c>
      <c r="K4307" s="191">
        <v>18.3</v>
      </c>
      <c r="L4307" s="3">
        <v>12.6</v>
      </c>
      <c r="M4307" s="191">
        <v>27.8</v>
      </c>
      <c r="N4307" s="191">
        <v>15.6</v>
      </c>
      <c r="O4307" s="191">
        <v>22.8</v>
      </c>
    </row>
    <row r="4308" spans="2:15" ht="17.25" x14ac:dyDescent="0.35">
      <c r="B4308" s="172">
        <f t="shared" si="404"/>
        <v>4300</v>
      </c>
      <c r="C4308" s="173">
        <v>6</v>
      </c>
      <c r="D4308" s="173">
        <v>29</v>
      </c>
      <c r="E4308" s="174">
        <v>4</v>
      </c>
      <c r="F4308" s="3">
        <f t="shared" si="403"/>
        <v>61.88</v>
      </c>
      <c r="G4308" s="3">
        <f t="shared" si="399"/>
        <v>55.58</v>
      </c>
      <c r="H4308" s="3">
        <f t="shared" si="400"/>
        <v>82.039999999999992</v>
      </c>
      <c r="I4308" s="3">
        <f t="shared" si="401"/>
        <v>59</v>
      </c>
      <c r="J4308" s="3">
        <f t="shared" si="402"/>
        <v>75.92</v>
      </c>
      <c r="K4308" s="191">
        <v>16.600000000000001</v>
      </c>
      <c r="L4308" s="3">
        <v>13.1</v>
      </c>
      <c r="M4308" s="191">
        <v>27.8</v>
      </c>
      <c r="N4308" s="191">
        <v>15</v>
      </c>
      <c r="O4308" s="191">
        <v>24.4</v>
      </c>
    </row>
    <row r="4309" spans="2:15" ht="17.25" x14ac:dyDescent="0.35">
      <c r="B4309" s="172">
        <f t="shared" si="404"/>
        <v>4301</v>
      </c>
      <c r="C4309" s="173">
        <v>6</v>
      </c>
      <c r="D4309" s="173">
        <v>29</v>
      </c>
      <c r="E4309" s="174">
        <v>5</v>
      </c>
      <c r="F4309" s="3">
        <f t="shared" si="403"/>
        <v>59.900000000000006</v>
      </c>
      <c r="G4309" s="3">
        <f t="shared" si="399"/>
        <v>56.3</v>
      </c>
      <c r="H4309" s="3">
        <f t="shared" si="400"/>
        <v>80.960000000000008</v>
      </c>
      <c r="I4309" s="3">
        <f t="shared" si="401"/>
        <v>55.94</v>
      </c>
      <c r="J4309" s="3">
        <f t="shared" si="402"/>
        <v>75.92</v>
      </c>
      <c r="K4309" s="191">
        <v>15.5</v>
      </c>
      <c r="L4309" s="3">
        <v>13.5</v>
      </c>
      <c r="M4309" s="191">
        <v>27.2</v>
      </c>
      <c r="N4309" s="191">
        <v>13.3</v>
      </c>
      <c r="O4309" s="191">
        <v>24.4</v>
      </c>
    </row>
    <row r="4310" spans="2:15" ht="17.25" x14ac:dyDescent="0.35">
      <c r="B4310" s="172">
        <f t="shared" si="404"/>
        <v>4302</v>
      </c>
      <c r="C4310" s="173">
        <v>6</v>
      </c>
      <c r="D4310" s="173">
        <v>29</v>
      </c>
      <c r="E4310" s="174">
        <v>6</v>
      </c>
      <c r="F4310" s="3">
        <f t="shared" si="403"/>
        <v>68</v>
      </c>
      <c r="G4310" s="3">
        <f t="shared" si="399"/>
        <v>60.980000000000004</v>
      </c>
      <c r="H4310" s="3">
        <f t="shared" si="400"/>
        <v>80.06</v>
      </c>
      <c r="I4310" s="3">
        <f t="shared" si="401"/>
        <v>60.980000000000004</v>
      </c>
      <c r="J4310" s="3">
        <f t="shared" si="402"/>
        <v>75.92</v>
      </c>
      <c r="K4310" s="191">
        <v>20</v>
      </c>
      <c r="L4310" s="3">
        <v>16.100000000000001</v>
      </c>
      <c r="M4310" s="191">
        <v>26.7</v>
      </c>
      <c r="N4310" s="191">
        <v>16.100000000000001</v>
      </c>
      <c r="O4310" s="191">
        <v>24.4</v>
      </c>
    </row>
    <row r="4311" spans="2:15" ht="17.25" x14ac:dyDescent="0.35">
      <c r="B4311" s="172">
        <f t="shared" si="404"/>
        <v>4303</v>
      </c>
      <c r="C4311" s="173">
        <v>6</v>
      </c>
      <c r="D4311" s="173">
        <v>29</v>
      </c>
      <c r="E4311" s="174">
        <v>7</v>
      </c>
      <c r="F4311" s="3">
        <f t="shared" si="403"/>
        <v>73.94</v>
      </c>
      <c r="G4311" s="3">
        <f t="shared" si="399"/>
        <v>68.900000000000006</v>
      </c>
      <c r="H4311" s="3">
        <f t="shared" si="400"/>
        <v>84.02</v>
      </c>
      <c r="I4311" s="3">
        <f t="shared" si="401"/>
        <v>66.02</v>
      </c>
      <c r="J4311" s="3">
        <f t="shared" si="402"/>
        <v>80.960000000000008</v>
      </c>
      <c r="K4311" s="191">
        <v>23.3</v>
      </c>
      <c r="L4311" s="3">
        <v>20.5</v>
      </c>
      <c r="M4311" s="191">
        <v>28.9</v>
      </c>
      <c r="N4311" s="191">
        <v>18.899999999999999</v>
      </c>
      <c r="O4311" s="191">
        <v>27.2</v>
      </c>
    </row>
    <row r="4312" spans="2:15" ht="17.25" x14ac:dyDescent="0.35">
      <c r="B4312" s="172">
        <f t="shared" si="404"/>
        <v>4304</v>
      </c>
      <c r="C4312" s="173">
        <v>6</v>
      </c>
      <c r="D4312" s="173">
        <v>29</v>
      </c>
      <c r="E4312" s="174">
        <v>8</v>
      </c>
      <c r="F4312" s="3">
        <f t="shared" si="403"/>
        <v>77.900000000000006</v>
      </c>
      <c r="G4312" s="3">
        <f t="shared" si="399"/>
        <v>73.580000000000013</v>
      </c>
      <c r="H4312" s="3">
        <f t="shared" si="400"/>
        <v>89.06</v>
      </c>
      <c r="I4312" s="3">
        <f t="shared" si="401"/>
        <v>71.06</v>
      </c>
      <c r="J4312" s="3">
        <f t="shared" si="402"/>
        <v>84.92</v>
      </c>
      <c r="K4312" s="191">
        <v>25.5</v>
      </c>
      <c r="L4312" s="3">
        <v>23.1</v>
      </c>
      <c r="M4312" s="191">
        <v>31.7</v>
      </c>
      <c r="N4312" s="191">
        <v>21.7</v>
      </c>
      <c r="O4312" s="191">
        <v>29.4</v>
      </c>
    </row>
    <row r="4313" spans="2:15" ht="17.25" x14ac:dyDescent="0.35">
      <c r="B4313" s="172">
        <f t="shared" si="404"/>
        <v>4305</v>
      </c>
      <c r="C4313" s="173">
        <v>6</v>
      </c>
      <c r="D4313" s="173">
        <v>29</v>
      </c>
      <c r="E4313" s="174">
        <v>9</v>
      </c>
      <c r="F4313" s="3">
        <f t="shared" si="403"/>
        <v>82.94</v>
      </c>
      <c r="G4313" s="3">
        <f t="shared" ref="G4313:G4376" si="405">(9/5)*L4313+32</f>
        <v>77.36</v>
      </c>
      <c r="H4313" s="3">
        <f t="shared" ref="H4313:H4376" si="406">(9/5)*M4313+32</f>
        <v>95</v>
      </c>
      <c r="I4313" s="3">
        <f t="shared" ref="I4313:I4376" si="407">(9/5)*N4313+32</f>
        <v>73.039999999999992</v>
      </c>
      <c r="J4313" s="3">
        <f t="shared" ref="J4313:J4376" si="408">(9/5)*O4313+32</f>
        <v>86</v>
      </c>
      <c r="K4313" s="191">
        <v>28.3</v>
      </c>
      <c r="L4313" s="3">
        <v>25.2</v>
      </c>
      <c r="M4313" s="191">
        <v>35</v>
      </c>
      <c r="N4313" s="191">
        <v>22.8</v>
      </c>
      <c r="O4313" s="191">
        <v>30</v>
      </c>
    </row>
    <row r="4314" spans="2:15" ht="17.25" x14ac:dyDescent="0.35">
      <c r="B4314" s="172">
        <f t="shared" si="404"/>
        <v>4306</v>
      </c>
      <c r="C4314" s="173">
        <v>6</v>
      </c>
      <c r="D4314" s="173">
        <v>29</v>
      </c>
      <c r="E4314" s="174">
        <v>10</v>
      </c>
      <c r="F4314" s="3">
        <f t="shared" si="403"/>
        <v>86</v>
      </c>
      <c r="G4314" s="3">
        <f t="shared" si="405"/>
        <v>78.98</v>
      </c>
      <c r="H4314" s="3">
        <f t="shared" si="406"/>
        <v>96.98</v>
      </c>
      <c r="I4314" s="3">
        <f t="shared" si="407"/>
        <v>75.92</v>
      </c>
      <c r="J4314" s="3">
        <f t="shared" si="408"/>
        <v>89.960000000000008</v>
      </c>
      <c r="K4314" s="191">
        <v>30</v>
      </c>
      <c r="L4314" s="3">
        <v>26.1</v>
      </c>
      <c r="M4314" s="191">
        <v>36.1</v>
      </c>
      <c r="N4314" s="191">
        <v>24.4</v>
      </c>
      <c r="O4314" s="191">
        <v>32.200000000000003</v>
      </c>
    </row>
    <row r="4315" spans="2:15" ht="17.25" x14ac:dyDescent="0.35">
      <c r="B4315" s="172">
        <f t="shared" si="404"/>
        <v>4307</v>
      </c>
      <c r="C4315" s="173">
        <v>6</v>
      </c>
      <c r="D4315" s="173">
        <v>29</v>
      </c>
      <c r="E4315" s="174">
        <v>11</v>
      </c>
      <c r="F4315" s="3">
        <f t="shared" si="403"/>
        <v>87.98</v>
      </c>
      <c r="G4315" s="3">
        <f t="shared" si="405"/>
        <v>82.94</v>
      </c>
      <c r="H4315" s="3">
        <f t="shared" si="406"/>
        <v>100.94</v>
      </c>
      <c r="I4315" s="3">
        <f t="shared" si="407"/>
        <v>78.98</v>
      </c>
      <c r="J4315" s="3">
        <f t="shared" si="408"/>
        <v>91.039999999999992</v>
      </c>
      <c r="K4315" s="191">
        <v>31.1</v>
      </c>
      <c r="L4315" s="3">
        <v>28.3</v>
      </c>
      <c r="M4315" s="191">
        <v>38.299999999999997</v>
      </c>
      <c r="N4315" s="191">
        <v>26.1</v>
      </c>
      <c r="O4315" s="191">
        <v>32.799999999999997</v>
      </c>
    </row>
    <row r="4316" spans="2:15" ht="17.25" x14ac:dyDescent="0.35">
      <c r="B4316" s="172">
        <f t="shared" si="404"/>
        <v>4308</v>
      </c>
      <c r="C4316" s="173">
        <v>6</v>
      </c>
      <c r="D4316" s="173">
        <v>29</v>
      </c>
      <c r="E4316" s="174">
        <v>12</v>
      </c>
      <c r="F4316" s="3">
        <f t="shared" si="403"/>
        <v>89.960000000000008</v>
      </c>
      <c r="G4316" s="3">
        <f t="shared" si="405"/>
        <v>84.740000000000009</v>
      </c>
      <c r="H4316" s="3">
        <f t="shared" si="406"/>
        <v>102.92</v>
      </c>
      <c r="I4316" s="3">
        <f t="shared" si="407"/>
        <v>80.960000000000008</v>
      </c>
      <c r="J4316" s="3">
        <f t="shared" si="408"/>
        <v>95</v>
      </c>
      <c r="K4316" s="191">
        <v>32.200000000000003</v>
      </c>
      <c r="L4316" s="3">
        <v>29.3</v>
      </c>
      <c r="M4316" s="191">
        <v>39.4</v>
      </c>
      <c r="N4316" s="191">
        <v>27.2</v>
      </c>
      <c r="O4316" s="191">
        <v>35</v>
      </c>
    </row>
    <row r="4317" spans="2:15" ht="17.25" x14ac:dyDescent="0.35">
      <c r="B4317" s="172">
        <f t="shared" si="404"/>
        <v>4309</v>
      </c>
      <c r="C4317" s="173">
        <v>6</v>
      </c>
      <c r="D4317" s="173">
        <v>29</v>
      </c>
      <c r="E4317" s="174">
        <v>13</v>
      </c>
      <c r="F4317" s="3">
        <f t="shared" si="403"/>
        <v>91.94</v>
      </c>
      <c r="G4317" s="3">
        <f t="shared" si="405"/>
        <v>89.42</v>
      </c>
      <c r="H4317" s="3">
        <f t="shared" si="406"/>
        <v>105.08</v>
      </c>
      <c r="I4317" s="3">
        <f t="shared" si="407"/>
        <v>82.94</v>
      </c>
      <c r="J4317" s="3">
        <f t="shared" si="408"/>
        <v>98.960000000000008</v>
      </c>
      <c r="K4317" s="191">
        <v>33.299999999999997</v>
      </c>
      <c r="L4317" s="3">
        <v>31.9</v>
      </c>
      <c r="M4317" s="191">
        <v>40.6</v>
      </c>
      <c r="N4317" s="191">
        <v>28.3</v>
      </c>
      <c r="O4317" s="191">
        <v>37.200000000000003</v>
      </c>
    </row>
    <row r="4318" spans="2:15" ht="17.25" x14ac:dyDescent="0.35">
      <c r="B4318" s="172">
        <f t="shared" si="404"/>
        <v>4310</v>
      </c>
      <c r="C4318" s="173">
        <v>6</v>
      </c>
      <c r="D4318" s="173">
        <v>29</v>
      </c>
      <c r="E4318" s="174">
        <v>14</v>
      </c>
      <c r="F4318" s="3">
        <f t="shared" si="403"/>
        <v>90.860000000000014</v>
      </c>
      <c r="G4318" s="3">
        <f t="shared" si="405"/>
        <v>90.32</v>
      </c>
      <c r="H4318" s="3">
        <f t="shared" si="406"/>
        <v>105.08</v>
      </c>
      <c r="I4318" s="3">
        <f t="shared" si="407"/>
        <v>82.94</v>
      </c>
      <c r="J4318" s="3">
        <f t="shared" si="408"/>
        <v>98.06</v>
      </c>
      <c r="K4318" s="191">
        <v>32.700000000000003</v>
      </c>
      <c r="L4318" s="3">
        <v>32.4</v>
      </c>
      <c r="M4318" s="191">
        <v>40.6</v>
      </c>
      <c r="N4318" s="191">
        <v>28.3</v>
      </c>
      <c r="O4318" s="191">
        <v>36.700000000000003</v>
      </c>
    </row>
    <row r="4319" spans="2:15" ht="17.25" x14ac:dyDescent="0.35">
      <c r="B4319" s="172">
        <f t="shared" si="404"/>
        <v>4311</v>
      </c>
      <c r="C4319" s="173">
        <v>6</v>
      </c>
      <c r="D4319" s="173">
        <v>29</v>
      </c>
      <c r="E4319" s="174">
        <v>15</v>
      </c>
      <c r="F4319" s="3">
        <f t="shared" si="403"/>
        <v>90.860000000000014</v>
      </c>
      <c r="G4319" s="3">
        <f t="shared" si="405"/>
        <v>91.039999999999992</v>
      </c>
      <c r="H4319" s="3">
        <f t="shared" si="406"/>
        <v>105.08</v>
      </c>
      <c r="I4319" s="3">
        <f t="shared" si="407"/>
        <v>82.039999999999992</v>
      </c>
      <c r="J4319" s="3">
        <f t="shared" si="408"/>
        <v>100.03999999999999</v>
      </c>
      <c r="K4319" s="191">
        <v>32.700000000000003</v>
      </c>
      <c r="L4319" s="3">
        <v>32.799999999999997</v>
      </c>
      <c r="M4319" s="191">
        <v>40.6</v>
      </c>
      <c r="N4319" s="191">
        <v>27.8</v>
      </c>
      <c r="O4319" s="191">
        <v>37.799999999999997</v>
      </c>
    </row>
    <row r="4320" spans="2:15" ht="17.25" x14ac:dyDescent="0.35">
      <c r="B4320" s="172">
        <f t="shared" si="404"/>
        <v>4312</v>
      </c>
      <c r="C4320" s="173">
        <v>6</v>
      </c>
      <c r="D4320" s="173">
        <v>29</v>
      </c>
      <c r="E4320" s="174">
        <v>16</v>
      </c>
      <c r="F4320" s="3">
        <f t="shared" si="403"/>
        <v>88.88</v>
      </c>
      <c r="G4320" s="3">
        <f t="shared" si="405"/>
        <v>87.080000000000013</v>
      </c>
      <c r="H4320" s="3">
        <f t="shared" si="406"/>
        <v>104</v>
      </c>
      <c r="I4320" s="3">
        <f t="shared" si="407"/>
        <v>80.06</v>
      </c>
      <c r="J4320" s="3">
        <f t="shared" si="408"/>
        <v>96.08</v>
      </c>
      <c r="K4320" s="191">
        <v>31.6</v>
      </c>
      <c r="L4320" s="3">
        <v>30.6</v>
      </c>
      <c r="M4320" s="191">
        <v>40</v>
      </c>
      <c r="N4320" s="191">
        <v>26.7</v>
      </c>
      <c r="O4320" s="191">
        <v>35.6</v>
      </c>
    </row>
    <row r="4321" spans="2:15" ht="17.25" x14ac:dyDescent="0.35">
      <c r="B4321" s="172">
        <f t="shared" si="404"/>
        <v>4313</v>
      </c>
      <c r="C4321" s="173">
        <v>6</v>
      </c>
      <c r="D4321" s="173">
        <v>29</v>
      </c>
      <c r="E4321" s="174">
        <v>17</v>
      </c>
      <c r="F4321" s="3">
        <f t="shared" si="403"/>
        <v>80.960000000000008</v>
      </c>
      <c r="G4321" s="3">
        <f t="shared" si="405"/>
        <v>83.84</v>
      </c>
      <c r="H4321" s="3">
        <f t="shared" si="406"/>
        <v>102.92</v>
      </c>
      <c r="I4321" s="3">
        <f t="shared" si="407"/>
        <v>73.039999999999992</v>
      </c>
      <c r="J4321" s="3">
        <f t="shared" si="408"/>
        <v>89.960000000000008</v>
      </c>
      <c r="K4321" s="191">
        <v>27.2</v>
      </c>
      <c r="L4321" s="3">
        <v>28.8</v>
      </c>
      <c r="M4321" s="191">
        <v>39.4</v>
      </c>
      <c r="N4321" s="191">
        <v>22.8</v>
      </c>
      <c r="O4321" s="191">
        <v>32.200000000000003</v>
      </c>
    </row>
    <row r="4322" spans="2:15" ht="17.25" x14ac:dyDescent="0.35">
      <c r="B4322" s="172">
        <f t="shared" si="404"/>
        <v>4314</v>
      </c>
      <c r="C4322" s="173">
        <v>6</v>
      </c>
      <c r="D4322" s="173">
        <v>29</v>
      </c>
      <c r="E4322" s="174">
        <v>18</v>
      </c>
      <c r="F4322" s="3">
        <f t="shared" si="403"/>
        <v>77</v>
      </c>
      <c r="G4322" s="3">
        <f t="shared" si="405"/>
        <v>81.680000000000007</v>
      </c>
      <c r="H4322" s="3">
        <f t="shared" si="406"/>
        <v>102.02</v>
      </c>
      <c r="I4322" s="3">
        <f t="shared" si="407"/>
        <v>68</v>
      </c>
      <c r="J4322" s="3">
        <f t="shared" si="408"/>
        <v>84.92</v>
      </c>
      <c r="K4322" s="191">
        <v>25</v>
      </c>
      <c r="L4322" s="3">
        <v>27.6</v>
      </c>
      <c r="M4322" s="191">
        <v>38.9</v>
      </c>
      <c r="N4322" s="191">
        <v>20</v>
      </c>
      <c r="O4322" s="191">
        <v>29.4</v>
      </c>
    </row>
    <row r="4323" spans="2:15" ht="17.25" x14ac:dyDescent="0.35">
      <c r="B4323" s="172">
        <f t="shared" si="404"/>
        <v>4315</v>
      </c>
      <c r="C4323" s="173">
        <v>6</v>
      </c>
      <c r="D4323" s="173">
        <v>29</v>
      </c>
      <c r="E4323" s="174">
        <v>19</v>
      </c>
      <c r="F4323" s="3">
        <f t="shared" si="403"/>
        <v>73.94</v>
      </c>
      <c r="G4323" s="3">
        <f t="shared" si="405"/>
        <v>78.259999999999991</v>
      </c>
      <c r="H4323" s="3">
        <f t="shared" si="406"/>
        <v>98.960000000000008</v>
      </c>
      <c r="I4323" s="3">
        <f t="shared" si="407"/>
        <v>66.92</v>
      </c>
      <c r="J4323" s="3">
        <f t="shared" si="408"/>
        <v>80.960000000000008</v>
      </c>
      <c r="K4323" s="191">
        <v>23.3</v>
      </c>
      <c r="L4323" s="3">
        <v>25.7</v>
      </c>
      <c r="M4323" s="191">
        <v>37.200000000000003</v>
      </c>
      <c r="N4323" s="191">
        <v>19.399999999999999</v>
      </c>
      <c r="O4323" s="191">
        <v>27.2</v>
      </c>
    </row>
    <row r="4324" spans="2:15" ht="17.25" x14ac:dyDescent="0.35">
      <c r="B4324" s="172">
        <f t="shared" si="404"/>
        <v>4316</v>
      </c>
      <c r="C4324" s="173">
        <v>6</v>
      </c>
      <c r="D4324" s="173">
        <v>29</v>
      </c>
      <c r="E4324" s="174">
        <v>20</v>
      </c>
      <c r="F4324" s="3">
        <f t="shared" si="403"/>
        <v>72.86</v>
      </c>
      <c r="G4324" s="3">
        <f t="shared" si="405"/>
        <v>75.02</v>
      </c>
      <c r="H4324" s="3">
        <f t="shared" si="406"/>
        <v>95</v>
      </c>
      <c r="I4324" s="3">
        <f t="shared" si="407"/>
        <v>64.94</v>
      </c>
      <c r="J4324" s="3">
        <f t="shared" si="408"/>
        <v>80.06</v>
      </c>
      <c r="K4324" s="191">
        <v>22.7</v>
      </c>
      <c r="L4324" s="3">
        <v>23.9</v>
      </c>
      <c r="M4324" s="191">
        <v>35</v>
      </c>
      <c r="N4324" s="191">
        <v>18.3</v>
      </c>
      <c r="O4324" s="191">
        <v>26.7</v>
      </c>
    </row>
    <row r="4325" spans="2:15" ht="17.25" x14ac:dyDescent="0.35">
      <c r="B4325" s="172">
        <f t="shared" si="404"/>
        <v>4317</v>
      </c>
      <c r="C4325" s="173">
        <v>6</v>
      </c>
      <c r="D4325" s="173">
        <v>29</v>
      </c>
      <c r="E4325" s="174">
        <v>21</v>
      </c>
      <c r="F4325" s="3">
        <f t="shared" si="403"/>
        <v>68.900000000000006</v>
      </c>
      <c r="G4325" s="3">
        <f t="shared" si="405"/>
        <v>70.7</v>
      </c>
      <c r="H4325" s="3">
        <f t="shared" si="406"/>
        <v>93.02</v>
      </c>
      <c r="I4325" s="3">
        <f t="shared" si="407"/>
        <v>62.96</v>
      </c>
      <c r="J4325" s="3">
        <f t="shared" si="408"/>
        <v>78.080000000000013</v>
      </c>
      <c r="K4325" s="191">
        <v>20.5</v>
      </c>
      <c r="L4325" s="3">
        <v>21.5</v>
      </c>
      <c r="M4325" s="191">
        <v>33.9</v>
      </c>
      <c r="N4325" s="191">
        <v>17.2</v>
      </c>
      <c r="O4325" s="191">
        <v>25.6</v>
      </c>
    </row>
    <row r="4326" spans="2:15" ht="17.25" x14ac:dyDescent="0.35">
      <c r="B4326" s="172">
        <f t="shared" si="404"/>
        <v>4318</v>
      </c>
      <c r="C4326" s="173">
        <v>6</v>
      </c>
      <c r="D4326" s="173">
        <v>29</v>
      </c>
      <c r="E4326" s="174">
        <v>22</v>
      </c>
      <c r="F4326" s="3">
        <f t="shared" si="403"/>
        <v>69.98</v>
      </c>
      <c r="G4326" s="3">
        <f t="shared" si="405"/>
        <v>68.539999999999992</v>
      </c>
      <c r="H4326" s="3">
        <f t="shared" si="406"/>
        <v>89.960000000000008</v>
      </c>
      <c r="I4326" s="3">
        <f t="shared" si="407"/>
        <v>60.980000000000004</v>
      </c>
      <c r="J4326" s="3">
        <f t="shared" si="408"/>
        <v>75.02</v>
      </c>
      <c r="K4326" s="191">
        <v>21.1</v>
      </c>
      <c r="L4326" s="3">
        <v>20.3</v>
      </c>
      <c r="M4326" s="191">
        <v>32.200000000000003</v>
      </c>
      <c r="N4326" s="191">
        <v>16.100000000000001</v>
      </c>
      <c r="O4326" s="191">
        <v>23.9</v>
      </c>
    </row>
    <row r="4327" spans="2:15" ht="17.25" x14ac:dyDescent="0.35">
      <c r="B4327" s="172">
        <f t="shared" si="404"/>
        <v>4319</v>
      </c>
      <c r="C4327" s="173">
        <v>6</v>
      </c>
      <c r="D4327" s="173">
        <v>29</v>
      </c>
      <c r="E4327" s="174">
        <v>23</v>
      </c>
      <c r="F4327" s="3">
        <f t="shared" si="403"/>
        <v>69.98</v>
      </c>
      <c r="G4327" s="3">
        <f t="shared" si="405"/>
        <v>66.2</v>
      </c>
      <c r="H4327" s="3">
        <f t="shared" si="406"/>
        <v>89.06</v>
      </c>
      <c r="I4327" s="3">
        <f t="shared" si="407"/>
        <v>60.08</v>
      </c>
      <c r="J4327" s="3">
        <f t="shared" si="408"/>
        <v>73.039999999999992</v>
      </c>
      <c r="K4327" s="191">
        <v>21.1</v>
      </c>
      <c r="L4327" s="3">
        <v>19</v>
      </c>
      <c r="M4327" s="191">
        <v>31.7</v>
      </c>
      <c r="N4327" s="191">
        <v>15.6</v>
      </c>
      <c r="O4327" s="191">
        <v>22.8</v>
      </c>
    </row>
    <row r="4328" spans="2:15" ht="17.25" x14ac:dyDescent="0.35">
      <c r="B4328" s="172">
        <f t="shared" si="404"/>
        <v>4320</v>
      </c>
      <c r="C4328" s="173">
        <v>6</v>
      </c>
      <c r="D4328" s="173">
        <v>29</v>
      </c>
      <c r="E4328" s="174">
        <v>24</v>
      </c>
      <c r="F4328" s="3">
        <f t="shared" si="403"/>
        <v>68</v>
      </c>
      <c r="G4328" s="3">
        <f t="shared" si="405"/>
        <v>63.86</v>
      </c>
      <c r="H4328" s="3">
        <f t="shared" si="406"/>
        <v>86</v>
      </c>
      <c r="I4328" s="3">
        <f t="shared" si="407"/>
        <v>57.92</v>
      </c>
      <c r="J4328" s="3">
        <f t="shared" si="408"/>
        <v>71.06</v>
      </c>
      <c r="K4328" s="191">
        <v>20</v>
      </c>
      <c r="L4328" s="3">
        <v>17.7</v>
      </c>
      <c r="M4328" s="191">
        <v>30</v>
      </c>
      <c r="N4328" s="191">
        <v>14.4</v>
      </c>
      <c r="O4328" s="191">
        <v>21.7</v>
      </c>
    </row>
    <row r="4329" spans="2:15" ht="17.25" x14ac:dyDescent="0.35">
      <c r="B4329" s="172">
        <f t="shared" si="404"/>
        <v>4321</v>
      </c>
      <c r="C4329" s="173">
        <v>6</v>
      </c>
      <c r="D4329" s="173">
        <v>30</v>
      </c>
      <c r="E4329" s="174">
        <v>1</v>
      </c>
      <c r="F4329" s="3">
        <f t="shared" si="403"/>
        <v>66.92</v>
      </c>
      <c r="G4329" s="3">
        <f t="shared" si="405"/>
        <v>61.7</v>
      </c>
      <c r="H4329" s="3">
        <f t="shared" si="406"/>
        <v>86</v>
      </c>
      <c r="I4329" s="3">
        <f t="shared" si="407"/>
        <v>57.019999999999996</v>
      </c>
      <c r="J4329" s="3">
        <f t="shared" si="408"/>
        <v>69.98</v>
      </c>
      <c r="K4329" s="191">
        <v>19.399999999999999</v>
      </c>
      <c r="L4329" s="3">
        <v>16.5</v>
      </c>
      <c r="M4329" s="191">
        <v>30</v>
      </c>
      <c r="N4329" s="191">
        <v>13.9</v>
      </c>
      <c r="O4329" s="191">
        <v>21.1</v>
      </c>
    </row>
    <row r="4330" spans="2:15" ht="17.25" x14ac:dyDescent="0.35">
      <c r="B4330" s="172">
        <f t="shared" si="404"/>
        <v>4322</v>
      </c>
      <c r="C4330" s="173">
        <v>6</v>
      </c>
      <c r="D4330" s="173">
        <v>30</v>
      </c>
      <c r="E4330" s="174">
        <v>2</v>
      </c>
      <c r="F4330" s="3">
        <f t="shared" si="403"/>
        <v>64.94</v>
      </c>
      <c r="G4330" s="3">
        <f t="shared" si="405"/>
        <v>58.46</v>
      </c>
      <c r="H4330" s="3">
        <f t="shared" si="406"/>
        <v>84.02</v>
      </c>
      <c r="I4330" s="3">
        <f t="shared" si="407"/>
        <v>55.94</v>
      </c>
      <c r="J4330" s="3">
        <f t="shared" si="408"/>
        <v>64.039999999999992</v>
      </c>
      <c r="K4330" s="191">
        <v>18.3</v>
      </c>
      <c r="L4330" s="3">
        <v>14.7</v>
      </c>
      <c r="M4330" s="191">
        <v>28.9</v>
      </c>
      <c r="N4330" s="191">
        <v>13.3</v>
      </c>
      <c r="O4330" s="191">
        <v>17.8</v>
      </c>
    </row>
    <row r="4331" spans="2:15" ht="17.25" x14ac:dyDescent="0.35">
      <c r="B4331" s="172">
        <f t="shared" si="404"/>
        <v>4323</v>
      </c>
      <c r="C4331" s="173">
        <v>6</v>
      </c>
      <c r="D4331" s="173">
        <v>30</v>
      </c>
      <c r="E4331" s="174">
        <v>3</v>
      </c>
      <c r="F4331" s="3">
        <f t="shared" si="403"/>
        <v>63.86</v>
      </c>
      <c r="G4331" s="3">
        <f t="shared" si="405"/>
        <v>56.3</v>
      </c>
      <c r="H4331" s="3">
        <f t="shared" si="406"/>
        <v>82.039999999999992</v>
      </c>
      <c r="I4331" s="3">
        <f t="shared" si="407"/>
        <v>55.94</v>
      </c>
      <c r="J4331" s="3">
        <f t="shared" si="408"/>
        <v>64.94</v>
      </c>
      <c r="K4331" s="191">
        <v>17.7</v>
      </c>
      <c r="L4331" s="3">
        <v>13.5</v>
      </c>
      <c r="M4331" s="191">
        <v>27.8</v>
      </c>
      <c r="N4331" s="191">
        <v>13.3</v>
      </c>
      <c r="O4331" s="191">
        <v>18.3</v>
      </c>
    </row>
    <row r="4332" spans="2:15" ht="17.25" x14ac:dyDescent="0.35">
      <c r="B4332" s="172">
        <f t="shared" si="404"/>
        <v>4324</v>
      </c>
      <c r="C4332" s="173">
        <v>6</v>
      </c>
      <c r="D4332" s="173">
        <v>30</v>
      </c>
      <c r="E4332" s="174">
        <v>4</v>
      </c>
      <c r="F4332" s="3">
        <f t="shared" si="403"/>
        <v>66.92</v>
      </c>
      <c r="G4332" s="3">
        <f t="shared" si="405"/>
        <v>52.879999999999995</v>
      </c>
      <c r="H4332" s="3">
        <f t="shared" si="406"/>
        <v>82.94</v>
      </c>
      <c r="I4332" s="3">
        <f t="shared" si="407"/>
        <v>53.06</v>
      </c>
      <c r="J4332" s="3">
        <f t="shared" si="408"/>
        <v>62.06</v>
      </c>
      <c r="K4332" s="191">
        <v>19.399999999999999</v>
      </c>
      <c r="L4332" s="3">
        <v>11.6</v>
      </c>
      <c r="M4332" s="191">
        <v>28.3</v>
      </c>
      <c r="N4332" s="191">
        <v>11.7</v>
      </c>
      <c r="O4332" s="191">
        <v>16.7</v>
      </c>
    </row>
    <row r="4333" spans="2:15" ht="17.25" x14ac:dyDescent="0.35">
      <c r="B4333" s="172">
        <f t="shared" si="404"/>
        <v>4325</v>
      </c>
      <c r="C4333" s="173">
        <v>6</v>
      </c>
      <c r="D4333" s="173">
        <v>30</v>
      </c>
      <c r="E4333" s="174">
        <v>5</v>
      </c>
      <c r="F4333" s="3">
        <f t="shared" si="403"/>
        <v>68</v>
      </c>
      <c r="G4333" s="3">
        <f t="shared" si="405"/>
        <v>51.980000000000004</v>
      </c>
      <c r="H4333" s="3">
        <f t="shared" si="406"/>
        <v>77</v>
      </c>
      <c r="I4333" s="3">
        <f t="shared" si="407"/>
        <v>51.08</v>
      </c>
      <c r="J4333" s="3">
        <f t="shared" si="408"/>
        <v>64.039999999999992</v>
      </c>
      <c r="K4333" s="191">
        <v>20</v>
      </c>
      <c r="L4333" s="3">
        <v>11.1</v>
      </c>
      <c r="M4333" s="191">
        <v>25</v>
      </c>
      <c r="N4333" s="191">
        <v>10.6</v>
      </c>
      <c r="O4333" s="191">
        <v>17.8</v>
      </c>
    </row>
    <row r="4334" spans="2:15" ht="17.25" x14ac:dyDescent="0.35">
      <c r="B4334" s="172">
        <f t="shared" si="404"/>
        <v>4326</v>
      </c>
      <c r="C4334" s="173">
        <v>6</v>
      </c>
      <c r="D4334" s="173">
        <v>30</v>
      </c>
      <c r="E4334" s="174">
        <v>6</v>
      </c>
      <c r="F4334" s="3">
        <f t="shared" si="403"/>
        <v>68.900000000000006</v>
      </c>
      <c r="G4334" s="3">
        <f t="shared" si="405"/>
        <v>51.980000000000004</v>
      </c>
      <c r="H4334" s="3">
        <f t="shared" si="406"/>
        <v>82.039999999999992</v>
      </c>
      <c r="I4334" s="3">
        <f t="shared" si="407"/>
        <v>55.94</v>
      </c>
      <c r="J4334" s="3">
        <f t="shared" si="408"/>
        <v>66.92</v>
      </c>
      <c r="K4334" s="191">
        <v>20.5</v>
      </c>
      <c r="L4334" s="3">
        <v>11.1</v>
      </c>
      <c r="M4334" s="191">
        <v>27.8</v>
      </c>
      <c r="N4334" s="191">
        <v>13.3</v>
      </c>
      <c r="O4334" s="191">
        <v>19.399999999999999</v>
      </c>
    </row>
    <row r="4335" spans="2:15" ht="17.25" x14ac:dyDescent="0.35">
      <c r="B4335" s="172">
        <f t="shared" si="404"/>
        <v>4327</v>
      </c>
      <c r="C4335" s="173">
        <v>6</v>
      </c>
      <c r="D4335" s="173">
        <v>30</v>
      </c>
      <c r="E4335" s="174">
        <v>7</v>
      </c>
      <c r="F4335" s="3">
        <f t="shared" si="403"/>
        <v>75.92</v>
      </c>
      <c r="G4335" s="3">
        <f t="shared" si="405"/>
        <v>51.980000000000004</v>
      </c>
      <c r="H4335" s="3">
        <f t="shared" si="406"/>
        <v>87.080000000000013</v>
      </c>
      <c r="I4335" s="3">
        <f t="shared" si="407"/>
        <v>60.08</v>
      </c>
      <c r="J4335" s="3">
        <f t="shared" si="408"/>
        <v>71.06</v>
      </c>
      <c r="K4335" s="191">
        <v>24.4</v>
      </c>
      <c r="L4335" s="3">
        <v>11.1</v>
      </c>
      <c r="M4335" s="191">
        <v>30.6</v>
      </c>
      <c r="N4335" s="191">
        <v>15.6</v>
      </c>
      <c r="O4335" s="191">
        <v>21.7</v>
      </c>
    </row>
    <row r="4336" spans="2:15" ht="17.25" x14ac:dyDescent="0.35">
      <c r="B4336" s="172">
        <f t="shared" si="404"/>
        <v>4328</v>
      </c>
      <c r="C4336" s="173">
        <v>6</v>
      </c>
      <c r="D4336" s="173">
        <v>30</v>
      </c>
      <c r="E4336" s="174">
        <v>8</v>
      </c>
      <c r="F4336" s="3">
        <f t="shared" si="403"/>
        <v>80.960000000000008</v>
      </c>
      <c r="G4336" s="3">
        <f t="shared" si="405"/>
        <v>52.879999999999995</v>
      </c>
      <c r="H4336" s="3">
        <f t="shared" si="406"/>
        <v>89.06</v>
      </c>
      <c r="I4336" s="3">
        <f t="shared" si="407"/>
        <v>62.06</v>
      </c>
      <c r="J4336" s="3">
        <f t="shared" si="408"/>
        <v>75.02</v>
      </c>
      <c r="K4336" s="191">
        <v>27.2</v>
      </c>
      <c r="L4336" s="3">
        <v>11.6</v>
      </c>
      <c r="M4336" s="191">
        <v>31.7</v>
      </c>
      <c r="N4336" s="191">
        <v>16.7</v>
      </c>
      <c r="O4336" s="191">
        <v>23.9</v>
      </c>
    </row>
    <row r="4337" spans="2:15" ht="17.25" x14ac:dyDescent="0.35">
      <c r="B4337" s="172">
        <f t="shared" si="404"/>
        <v>4329</v>
      </c>
      <c r="C4337" s="173">
        <v>6</v>
      </c>
      <c r="D4337" s="173">
        <v>30</v>
      </c>
      <c r="E4337" s="174">
        <v>9</v>
      </c>
      <c r="F4337" s="3">
        <f t="shared" si="403"/>
        <v>84.92</v>
      </c>
      <c r="G4337" s="3">
        <f t="shared" si="405"/>
        <v>54.86</v>
      </c>
      <c r="H4337" s="3">
        <f t="shared" si="406"/>
        <v>93.92</v>
      </c>
      <c r="I4337" s="3">
        <f t="shared" si="407"/>
        <v>68</v>
      </c>
      <c r="J4337" s="3">
        <f t="shared" si="408"/>
        <v>80.06</v>
      </c>
      <c r="K4337" s="191">
        <v>29.4</v>
      </c>
      <c r="L4337" s="3">
        <v>12.7</v>
      </c>
      <c r="M4337" s="191">
        <v>34.4</v>
      </c>
      <c r="N4337" s="191">
        <v>20</v>
      </c>
      <c r="O4337" s="191">
        <v>26.7</v>
      </c>
    </row>
    <row r="4338" spans="2:15" ht="17.25" x14ac:dyDescent="0.35">
      <c r="B4338" s="172">
        <f t="shared" si="404"/>
        <v>4330</v>
      </c>
      <c r="C4338" s="173">
        <v>6</v>
      </c>
      <c r="D4338" s="173">
        <v>30</v>
      </c>
      <c r="E4338" s="174">
        <v>10</v>
      </c>
      <c r="F4338" s="3">
        <f t="shared" si="403"/>
        <v>86.9</v>
      </c>
      <c r="G4338" s="3">
        <f t="shared" si="405"/>
        <v>54.86</v>
      </c>
      <c r="H4338" s="3">
        <f t="shared" si="406"/>
        <v>98.06</v>
      </c>
      <c r="I4338" s="3">
        <f t="shared" si="407"/>
        <v>69.080000000000013</v>
      </c>
      <c r="J4338" s="3">
        <f t="shared" si="408"/>
        <v>84.92</v>
      </c>
      <c r="K4338" s="191">
        <v>30.5</v>
      </c>
      <c r="L4338" s="3">
        <v>12.7</v>
      </c>
      <c r="M4338" s="191">
        <v>36.700000000000003</v>
      </c>
      <c r="N4338" s="191">
        <v>20.6</v>
      </c>
      <c r="O4338" s="191">
        <v>29.4</v>
      </c>
    </row>
    <row r="4339" spans="2:15" ht="17.25" x14ac:dyDescent="0.35">
      <c r="B4339" s="172">
        <f t="shared" si="404"/>
        <v>4331</v>
      </c>
      <c r="C4339" s="173">
        <v>6</v>
      </c>
      <c r="D4339" s="173">
        <v>30</v>
      </c>
      <c r="E4339" s="174">
        <v>11</v>
      </c>
      <c r="F4339" s="3">
        <f t="shared" si="403"/>
        <v>90.860000000000014</v>
      </c>
      <c r="G4339" s="3">
        <f t="shared" si="405"/>
        <v>56.84</v>
      </c>
      <c r="H4339" s="3">
        <f t="shared" si="406"/>
        <v>100.03999999999999</v>
      </c>
      <c r="I4339" s="3">
        <f t="shared" si="407"/>
        <v>71.960000000000008</v>
      </c>
      <c r="J4339" s="3">
        <f t="shared" si="408"/>
        <v>87.98</v>
      </c>
      <c r="K4339" s="191">
        <v>32.700000000000003</v>
      </c>
      <c r="L4339" s="3">
        <v>13.8</v>
      </c>
      <c r="M4339" s="191">
        <v>37.799999999999997</v>
      </c>
      <c r="N4339" s="191">
        <v>22.2</v>
      </c>
      <c r="O4339" s="191">
        <v>31.1</v>
      </c>
    </row>
    <row r="4340" spans="2:15" ht="17.25" x14ac:dyDescent="0.35">
      <c r="B4340" s="172">
        <f t="shared" si="404"/>
        <v>4332</v>
      </c>
      <c r="C4340" s="173">
        <v>6</v>
      </c>
      <c r="D4340" s="173">
        <v>30</v>
      </c>
      <c r="E4340" s="174">
        <v>12</v>
      </c>
      <c r="F4340" s="3">
        <f t="shared" si="403"/>
        <v>92.84</v>
      </c>
      <c r="G4340" s="3">
        <f t="shared" si="405"/>
        <v>59.900000000000006</v>
      </c>
      <c r="H4340" s="3">
        <f t="shared" si="406"/>
        <v>102.02</v>
      </c>
      <c r="I4340" s="3">
        <f t="shared" si="407"/>
        <v>73.94</v>
      </c>
      <c r="J4340" s="3">
        <f t="shared" si="408"/>
        <v>89.960000000000008</v>
      </c>
      <c r="K4340" s="191">
        <v>33.799999999999997</v>
      </c>
      <c r="L4340" s="3">
        <v>15.5</v>
      </c>
      <c r="M4340" s="191">
        <v>38.9</v>
      </c>
      <c r="N4340" s="191">
        <v>23.3</v>
      </c>
      <c r="O4340" s="191">
        <v>32.200000000000003</v>
      </c>
    </row>
    <row r="4341" spans="2:15" ht="17.25" x14ac:dyDescent="0.35">
      <c r="B4341" s="172">
        <f t="shared" si="404"/>
        <v>4333</v>
      </c>
      <c r="C4341" s="173">
        <v>6</v>
      </c>
      <c r="D4341" s="173">
        <v>30</v>
      </c>
      <c r="E4341" s="174">
        <v>13</v>
      </c>
      <c r="F4341" s="3">
        <f t="shared" si="403"/>
        <v>93.92</v>
      </c>
      <c r="G4341" s="3">
        <f t="shared" si="405"/>
        <v>59.900000000000006</v>
      </c>
      <c r="H4341" s="3">
        <f t="shared" si="406"/>
        <v>104</v>
      </c>
      <c r="I4341" s="3">
        <f t="shared" si="407"/>
        <v>75.02</v>
      </c>
      <c r="J4341" s="3">
        <f t="shared" si="408"/>
        <v>95</v>
      </c>
      <c r="K4341" s="191">
        <v>34.4</v>
      </c>
      <c r="L4341" s="3">
        <v>15.5</v>
      </c>
      <c r="M4341" s="191">
        <v>40</v>
      </c>
      <c r="N4341" s="191">
        <v>23.9</v>
      </c>
      <c r="O4341" s="191">
        <v>35</v>
      </c>
    </row>
    <row r="4342" spans="2:15" ht="17.25" x14ac:dyDescent="0.35">
      <c r="B4342" s="172">
        <f t="shared" si="404"/>
        <v>4334</v>
      </c>
      <c r="C4342" s="173">
        <v>6</v>
      </c>
      <c r="D4342" s="173">
        <v>30</v>
      </c>
      <c r="E4342" s="174">
        <v>14</v>
      </c>
      <c r="F4342" s="3">
        <f t="shared" si="403"/>
        <v>96.98</v>
      </c>
      <c r="G4342" s="3">
        <f t="shared" si="405"/>
        <v>59</v>
      </c>
      <c r="H4342" s="3">
        <f t="shared" si="406"/>
        <v>105.98</v>
      </c>
      <c r="I4342" s="3">
        <f t="shared" si="407"/>
        <v>75.92</v>
      </c>
      <c r="J4342" s="3">
        <f t="shared" si="408"/>
        <v>80.06</v>
      </c>
      <c r="K4342" s="191">
        <v>36.1</v>
      </c>
      <c r="L4342" s="3">
        <v>15</v>
      </c>
      <c r="M4342" s="191">
        <v>41.1</v>
      </c>
      <c r="N4342" s="191">
        <v>24.4</v>
      </c>
      <c r="O4342" s="191">
        <v>26.7</v>
      </c>
    </row>
    <row r="4343" spans="2:15" ht="17.25" x14ac:dyDescent="0.35">
      <c r="B4343" s="172">
        <f t="shared" si="404"/>
        <v>4335</v>
      </c>
      <c r="C4343" s="173">
        <v>6</v>
      </c>
      <c r="D4343" s="173">
        <v>30</v>
      </c>
      <c r="E4343" s="174">
        <v>15</v>
      </c>
      <c r="F4343" s="3">
        <f t="shared" si="403"/>
        <v>95</v>
      </c>
      <c r="G4343" s="3">
        <f t="shared" si="405"/>
        <v>59</v>
      </c>
      <c r="H4343" s="3">
        <f t="shared" si="406"/>
        <v>105.98</v>
      </c>
      <c r="I4343" s="3">
        <f t="shared" si="407"/>
        <v>80.06</v>
      </c>
      <c r="J4343" s="3">
        <f t="shared" si="408"/>
        <v>87.080000000000013</v>
      </c>
      <c r="K4343" s="191">
        <v>35</v>
      </c>
      <c r="L4343" s="3">
        <v>15</v>
      </c>
      <c r="M4343" s="191">
        <v>41.1</v>
      </c>
      <c r="N4343" s="191">
        <v>26.7</v>
      </c>
      <c r="O4343" s="191">
        <v>30.6</v>
      </c>
    </row>
    <row r="4344" spans="2:15" ht="17.25" x14ac:dyDescent="0.35">
      <c r="B4344" s="172">
        <f t="shared" si="404"/>
        <v>4336</v>
      </c>
      <c r="C4344" s="173">
        <v>6</v>
      </c>
      <c r="D4344" s="173">
        <v>30</v>
      </c>
      <c r="E4344" s="174">
        <v>16</v>
      </c>
      <c r="F4344" s="3">
        <f t="shared" si="403"/>
        <v>95</v>
      </c>
      <c r="G4344" s="3">
        <f t="shared" si="405"/>
        <v>60.980000000000004</v>
      </c>
      <c r="H4344" s="3">
        <f t="shared" si="406"/>
        <v>107.06</v>
      </c>
      <c r="I4344" s="3">
        <f t="shared" si="407"/>
        <v>75.92</v>
      </c>
      <c r="J4344" s="3">
        <f t="shared" si="408"/>
        <v>87.080000000000013</v>
      </c>
      <c r="K4344" s="191">
        <v>35</v>
      </c>
      <c r="L4344" s="3">
        <v>16.100000000000001</v>
      </c>
      <c r="M4344" s="191">
        <v>41.7</v>
      </c>
      <c r="N4344" s="191">
        <v>24.4</v>
      </c>
      <c r="O4344" s="191">
        <v>30.6</v>
      </c>
    </row>
    <row r="4345" spans="2:15" ht="17.25" x14ac:dyDescent="0.35">
      <c r="B4345" s="172">
        <f t="shared" si="404"/>
        <v>4337</v>
      </c>
      <c r="C4345" s="173">
        <v>6</v>
      </c>
      <c r="D4345" s="173">
        <v>30</v>
      </c>
      <c r="E4345" s="174">
        <v>17</v>
      </c>
      <c r="F4345" s="3">
        <f t="shared" si="403"/>
        <v>90.860000000000014</v>
      </c>
      <c r="G4345" s="3">
        <f t="shared" si="405"/>
        <v>60.980000000000004</v>
      </c>
      <c r="H4345" s="3">
        <f t="shared" si="406"/>
        <v>104</v>
      </c>
      <c r="I4345" s="3">
        <f t="shared" si="407"/>
        <v>73.94</v>
      </c>
      <c r="J4345" s="3">
        <f t="shared" si="408"/>
        <v>89.06</v>
      </c>
      <c r="K4345" s="191">
        <v>32.700000000000003</v>
      </c>
      <c r="L4345" s="3">
        <v>16.100000000000001</v>
      </c>
      <c r="M4345" s="191">
        <v>40</v>
      </c>
      <c r="N4345" s="191">
        <v>23.3</v>
      </c>
      <c r="O4345" s="191">
        <v>31.7</v>
      </c>
    </row>
    <row r="4346" spans="2:15" ht="17.25" x14ac:dyDescent="0.35">
      <c r="B4346" s="172">
        <f t="shared" si="404"/>
        <v>4338</v>
      </c>
      <c r="C4346" s="173">
        <v>6</v>
      </c>
      <c r="D4346" s="173">
        <v>30</v>
      </c>
      <c r="E4346" s="174">
        <v>18</v>
      </c>
      <c r="F4346" s="3">
        <f t="shared" si="403"/>
        <v>91.94</v>
      </c>
      <c r="G4346" s="3">
        <f t="shared" si="405"/>
        <v>59.900000000000006</v>
      </c>
      <c r="H4346" s="3">
        <f t="shared" si="406"/>
        <v>104</v>
      </c>
      <c r="I4346" s="3">
        <f t="shared" si="407"/>
        <v>71.06</v>
      </c>
      <c r="J4346" s="3">
        <f t="shared" si="408"/>
        <v>89.960000000000008</v>
      </c>
      <c r="K4346" s="191">
        <v>33.299999999999997</v>
      </c>
      <c r="L4346" s="3">
        <v>15.5</v>
      </c>
      <c r="M4346" s="191">
        <v>40</v>
      </c>
      <c r="N4346" s="191">
        <v>21.7</v>
      </c>
      <c r="O4346" s="191">
        <v>32.200000000000003</v>
      </c>
    </row>
    <row r="4347" spans="2:15" ht="17.25" x14ac:dyDescent="0.35">
      <c r="B4347" s="172">
        <f t="shared" si="404"/>
        <v>4339</v>
      </c>
      <c r="C4347" s="173">
        <v>6</v>
      </c>
      <c r="D4347" s="173">
        <v>30</v>
      </c>
      <c r="E4347" s="174">
        <v>19</v>
      </c>
      <c r="F4347" s="3">
        <f t="shared" si="403"/>
        <v>84.92</v>
      </c>
      <c r="G4347" s="3">
        <f t="shared" si="405"/>
        <v>59</v>
      </c>
      <c r="H4347" s="3">
        <f t="shared" si="406"/>
        <v>100.94</v>
      </c>
      <c r="I4347" s="3">
        <f t="shared" si="407"/>
        <v>68</v>
      </c>
      <c r="J4347" s="3">
        <f t="shared" si="408"/>
        <v>86</v>
      </c>
      <c r="K4347" s="191">
        <v>29.4</v>
      </c>
      <c r="L4347" s="3">
        <v>15</v>
      </c>
      <c r="M4347" s="191">
        <v>38.299999999999997</v>
      </c>
      <c r="N4347" s="191">
        <v>20</v>
      </c>
      <c r="O4347" s="191">
        <v>30</v>
      </c>
    </row>
    <row r="4348" spans="2:15" ht="17.25" x14ac:dyDescent="0.35">
      <c r="B4348" s="172">
        <f t="shared" si="404"/>
        <v>4340</v>
      </c>
      <c r="C4348" s="173">
        <v>6</v>
      </c>
      <c r="D4348" s="173">
        <v>30</v>
      </c>
      <c r="E4348" s="174">
        <v>20</v>
      </c>
      <c r="F4348" s="3">
        <f t="shared" si="403"/>
        <v>79.88</v>
      </c>
      <c r="G4348" s="3">
        <f t="shared" si="405"/>
        <v>57.92</v>
      </c>
      <c r="H4348" s="3">
        <f t="shared" si="406"/>
        <v>96.98</v>
      </c>
      <c r="I4348" s="3">
        <f t="shared" si="407"/>
        <v>64.94</v>
      </c>
      <c r="J4348" s="3">
        <f t="shared" si="408"/>
        <v>80.960000000000008</v>
      </c>
      <c r="K4348" s="191">
        <v>26.6</v>
      </c>
      <c r="L4348" s="3">
        <v>14.4</v>
      </c>
      <c r="M4348" s="191">
        <v>36.1</v>
      </c>
      <c r="N4348" s="191">
        <v>18.3</v>
      </c>
      <c r="O4348" s="191">
        <v>27.2</v>
      </c>
    </row>
    <row r="4349" spans="2:15" ht="17.25" x14ac:dyDescent="0.35">
      <c r="B4349" s="172">
        <f t="shared" si="404"/>
        <v>4341</v>
      </c>
      <c r="C4349" s="173">
        <v>6</v>
      </c>
      <c r="D4349" s="173">
        <v>30</v>
      </c>
      <c r="E4349" s="174">
        <v>21</v>
      </c>
      <c r="F4349" s="3">
        <f t="shared" si="403"/>
        <v>79.88</v>
      </c>
      <c r="G4349" s="3">
        <f t="shared" si="405"/>
        <v>54.86</v>
      </c>
      <c r="H4349" s="3">
        <f t="shared" si="406"/>
        <v>93.02</v>
      </c>
      <c r="I4349" s="3">
        <f t="shared" si="407"/>
        <v>62.96</v>
      </c>
      <c r="J4349" s="3">
        <f t="shared" si="408"/>
        <v>77</v>
      </c>
      <c r="K4349" s="191">
        <v>26.6</v>
      </c>
      <c r="L4349" s="3">
        <v>12.7</v>
      </c>
      <c r="M4349" s="191">
        <v>33.9</v>
      </c>
      <c r="N4349" s="191">
        <v>17.2</v>
      </c>
      <c r="O4349" s="191">
        <v>25</v>
      </c>
    </row>
    <row r="4350" spans="2:15" ht="17.25" x14ac:dyDescent="0.35">
      <c r="B4350" s="172">
        <f t="shared" si="404"/>
        <v>4342</v>
      </c>
      <c r="C4350" s="173">
        <v>6</v>
      </c>
      <c r="D4350" s="173">
        <v>30</v>
      </c>
      <c r="E4350" s="174">
        <v>22</v>
      </c>
      <c r="F4350" s="3">
        <f t="shared" si="403"/>
        <v>77.36</v>
      </c>
      <c r="G4350" s="3">
        <f t="shared" si="405"/>
        <v>54.5</v>
      </c>
      <c r="H4350" s="3">
        <f t="shared" si="406"/>
        <v>90.139999999999986</v>
      </c>
      <c r="I4350" s="3">
        <f t="shared" si="407"/>
        <v>61.16</v>
      </c>
      <c r="J4350" s="3">
        <f t="shared" si="408"/>
        <v>75.2</v>
      </c>
      <c r="K4350" s="191">
        <v>25.2</v>
      </c>
      <c r="L4350" s="3">
        <v>12.5</v>
      </c>
      <c r="M4350" s="191">
        <v>32.299999999999997</v>
      </c>
      <c r="N4350" s="191">
        <v>16.2</v>
      </c>
      <c r="O4350" s="191">
        <v>24</v>
      </c>
    </row>
    <row r="4351" spans="2:15" ht="17.25" x14ac:dyDescent="0.35">
      <c r="B4351" s="172">
        <f t="shared" si="404"/>
        <v>4343</v>
      </c>
      <c r="C4351" s="173">
        <v>6</v>
      </c>
      <c r="D4351" s="173">
        <v>30</v>
      </c>
      <c r="E4351" s="174">
        <v>23</v>
      </c>
      <c r="F4351" s="3">
        <f t="shared" si="403"/>
        <v>75.02</v>
      </c>
      <c r="G4351" s="3">
        <f t="shared" si="405"/>
        <v>54.32</v>
      </c>
      <c r="H4351" s="3">
        <f t="shared" si="406"/>
        <v>87.259999999999991</v>
      </c>
      <c r="I4351" s="3">
        <f t="shared" si="407"/>
        <v>59.18</v>
      </c>
      <c r="J4351" s="3">
        <f t="shared" si="408"/>
        <v>73.580000000000013</v>
      </c>
      <c r="K4351" s="191">
        <v>23.9</v>
      </c>
      <c r="L4351" s="3">
        <v>12.4</v>
      </c>
      <c r="M4351" s="191">
        <v>30.7</v>
      </c>
      <c r="N4351" s="191">
        <v>15.1</v>
      </c>
      <c r="O4351" s="191">
        <v>23.1</v>
      </c>
    </row>
    <row r="4352" spans="2:15" ht="17.25" x14ac:dyDescent="0.35">
      <c r="B4352" s="172">
        <f t="shared" si="404"/>
        <v>4344</v>
      </c>
      <c r="C4352" s="173">
        <v>6</v>
      </c>
      <c r="D4352" s="173">
        <v>30</v>
      </c>
      <c r="E4352" s="174">
        <v>24</v>
      </c>
      <c r="F4352" s="3">
        <f t="shared" si="403"/>
        <v>72.5</v>
      </c>
      <c r="G4352" s="3">
        <f t="shared" si="405"/>
        <v>53.96</v>
      </c>
      <c r="H4352" s="3">
        <f t="shared" si="406"/>
        <v>84.38</v>
      </c>
      <c r="I4352" s="3">
        <f t="shared" si="407"/>
        <v>57.379999999999995</v>
      </c>
      <c r="J4352" s="3">
        <f t="shared" si="408"/>
        <v>71.78</v>
      </c>
      <c r="K4352" s="191">
        <v>22.5</v>
      </c>
      <c r="L4352" s="3">
        <v>12.2</v>
      </c>
      <c r="M4352" s="191">
        <v>29.1</v>
      </c>
      <c r="N4352" s="191">
        <v>14.1</v>
      </c>
      <c r="O4352" s="191">
        <v>22.1</v>
      </c>
    </row>
    <row r="4353" spans="2:15" ht="17.25" x14ac:dyDescent="0.35">
      <c r="B4353" s="172">
        <f t="shared" si="404"/>
        <v>4345</v>
      </c>
      <c r="C4353" s="173">
        <v>7</v>
      </c>
      <c r="D4353" s="173">
        <v>1</v>
      </c>
      <c r="E4353" s="174">
        <v>1</v>
      </c>
      <c r="F4353" s="3">
        <f t="shared" si="403"/>
        <v>69.98</v>
      </c>
      <c r="G4353" s="3">
        <f t="shared" si="405"/>
        <v>53.78</v>
      </c>
      <c r="H4353" s="3">
        <f t="shared" si="406"/>
        <v>81.680000000000007</v>
      </c>
      <c r="I4353" s="3">
        <f t="shared" si="407"/>
        <v>55.58</v>
      </c>
      <c r="J4353" s="3">
        <f t="shared" si="408"/>
        <v>70.16</v>
      </c>
      <c r="K4353" s="191">
        <v>21.1</v>
      </c>
      <c r="L4353" s="3">
        <v>12.1</v>
      </c>
      <c r="M4353" s="191">
        <v>27.6</v>
      </c>
      <c r="N4353" s="191">
        <v>13.1</v>
      </c>
      <c r="O4353" s="191">
        <v>21.2</v>
      </c>
    </row>
    <row r="4354" spans="2:15" ht="17.25" x14ac:dyDescent="0.35">
      <c r="B4354" s="172">
        <f t="shared" si="404"/>
        <v>4346</v>
      </c>
      <c r="C4354" s="173">
        <v>7</v>
      </c>
      <c r="D4354" s="173">
        <v>1</v>
      </c>
      <c r="E4354" s="174">
        <v>2</v>
      </c>
      <c r="F4354" s="3">
        <f t="shared" si="403"/>
        <v>67.460000000000008</v>
      </c>
      <c r="G4354" s="3">
        <f t="shared" si="405"/>
        <v>53.42</v>
      </c>
      <c r="H4354" s="3">
        <f t="shared" si="406"/>
        <v>78.800000000000011</v>
      </c>
      <c r="I4354" s="3">
        <f t="shared" si="407"/>
        <v>53.78</v>
      </c>
      <c r="J4354" s="3">
        <f t="shared" si="408"/>
        <v>68.36</v>
      </c>
      <c r="K4354" s="191">
        <v>19.7</v>
      </c>
      <c r="L4354" s="3">
        <v>11.9</v>
      </c>
      <c r="M4354" s="191">
        <v>26</v>
      </c>
      <c r="N4354" s="191">
        <v>12.1</v>
      </c>
      <c r="O4354" s="191">
        <v>20.2</v>
      </c>
    </row>
    <row r="4355" spans="2:15" ht="17.25" x14ac:dyDescent="0.35">
      <c r="B4355" s="172">
        <f t="shared" si="404"/>
        <v>4347</v>
      </c>
      <c r="C4355" s="173">
        <v>7</v>
      </c>
      <c r="D4355" s="173">
        <v>1</v>
      </c>
      <c r="E4355" s="174">
        <v>3</v>
      </c>
      <c r="F4355" s="3">
        <f t="shared" si="403"/>
        <v>65.12</v>
      </c>
      <c r="G4355" s="3">
        <f t="shared" si="405"/>
        <v>53.24</v>
      </c>
      <c r="H4355" s="3">
        <f t="shared" si="406"/>
        <v>75.92</v>
      </c>
      <c r="I4355" s="3">
        <f t="shared" si="407"/>
        <v>51.8</v>
      </c>
      <c r="J4355" s="3">
        <f t="shared" si="408"/>
        <v>66.740000000000009</v>
      </c>
      <c r="K4355" s="191">
        <v>18.399999999999999</v>
      </c>
      <c r="L4355" s="3">
        <v>11.8</v>
      </c>
      <c r="M4355" s="191">
        <v>24.4</v>
      </c>
      <c r="N4355" s="191">
        <v>11</v>
      </c>
      <c r="O4355" s="191">
        <v>19.3</v>
      </c>
    </row>
    <row r="4356" spans="2:15" ht="17.25" x14ac:dyDescent="0.35">
      <c r="B4356" s="172">
        <f t="shared" si="404"/>
        <v>4348</v>
      </c>
      <c r="C4356" s="173">
        <v>7</v>
      </c>
      <c r="D4356" s="173">
        <v>1</v>
      </c>
      <c r="E4356" s="174">
        <v>4</v>
      </c>
      <c r="F4356" s="3">
        <f t="shared" si="403"/>
        <v>62.6</v>
      </c>
      <c r="G4356" s="3">
        <f t="shared" si="405"/>
        <v>52.879999999999995</v>
      </c>
      <c r="H4356" s="3">
        <f t="shared" si="406"/>
        <v>73.039999999999992</v>
      </c>
      <c r="I4356" s="3">
        <f t="shared" si="407"/>
        <v>50</v>
      </c>
      <c r="J4356" s="3">
        <f t="shared" si="408"/>
        <v>64.94</v>
      </c>
      <c r="K4356" s="191">
        <v>17</v>
      </c>
      <c r="L4356" s="3">
        <v>11.6</v>
      </c>
      <c r="M4356" s="191">
        <v>22.8</v>
      </c>
      <c r="N4356" s="191">
        <v>10</v>
      </c>
      <c r="O4356" s="191">
        <v>18.3</v>
      </c>
    </row>
    <row r="4357" spans="2:15" ht="17.25" x14ac:dyDescent="0.35">
      <c r="B4357" s="172">
        <f t="shared" si="404"/>
        <v>4349</v>
      </c>
      <c r="C4357" s="173">
        <v>7</v>
      </c>
      <c r="D4357" s="173">
        <v>1</v>
      </c>
      <c r="E4357" s="174">
        <v>5</v>
      </c>
      <c r="F4357" s="3">
        <f t="shared" si="403"/>
        <v>62.6</v>
      </c>
      <c r="G4357" s="3">
        <f t="shared" si="405"/>
        <v>52.879999999999995</v>
      </c>
      <c r="H4357" s="3">
        <f t="shared" si="406"/>
        <v>71.960000000000008</v>
      </c>
      <c r="I4357" s="3">
        <f t="shared" si="407"/>
        <v>53.96</v>
      </c>
      <c r="J4357" s="3">
        <f t="shared" si="408"/>
        <v>64.94</v>
      </c>
      <c r="K4357" s="191">
        <v>17</v>
      </c>
      <c r="L4357" s="3">
        <v>11.6</v>
      </c>
      <c r="M4357" s="191">
        <v>22.2</v>
      </c>
      <c r="N4357" s="191">
        <v>12.2</v>
      </c>
      <c r="O4357" s="191">
        <v>18.3</v>
      </c>
    </row>
    <row r="4358" spans="2:15" ht="17.25" x14ac:dyDescent="0.35">
      <c r="B4358" s="172">
        <f t="shared" si="404"/>
        <v>4350</v>
      </c>
      <c r="C4358" s="173">
        <v>7</v>
      </c>
      <c r="D4358" s="173">
        <v>1</v>
      </c>
      <c r="E4358" s="174">
        <v>6</v>
      </c>
      <c r="F4358" s="3">
        <f t="shared" si="403"/>
        <v>68</v>
      </c>
      <c r="G4358" s="3">
        <f t="shared" si="405"/>
        <v>52.879999999999995</v>
      </c>
      <c r="H4358" s="3">
        <f t="shared" si="406"/>
        <v>73.94</v>
      </c>
      <c r="I4358" s="3">
        <f t="shared" si="407"/>
        <v>55.040000000000006</v>
      </c>
      <c r="J4358" s="3">
        <f t="shared" si="408"/>
        <v>64.94</v>
      </c>
      <c r="K4358" s="191">
        <v>20</v>
      </c>
      <c r="L4358" s="3">
        <v>11.6</v>
      </c>
      <c r="M4358" s="191">
        <v>23.3</v>
      </c>
      <c r="N4358" s="191">
        <v>12.8</v>
      </c>
      <c r="O4358" s="191">
        <v>18.3</v>
      </c>
    </row>
    <row r="4359" spans="2:15" ht="17.25" x14ac:dyDescent="0.35">
      <c r="B4359" s="172">
        <f t="shared" si="404"/>
        <v>4351</v>
      </c>
      <c r="C4359" s="173">
        <v>7</v>
      </c>
      <c r="D4359" s="173">
        <v>1</v>
      </c>
      <c r="E4359" s="174">
        <v>7</v>
      </c>
      <c r="F4359" s="3">
        <f t="shared" si="403"/>
        <v>73.400000000000006</v>
      </c>
      <c r="G4359" s="3">
        <f t="shared" si="405"/>
        <v>54.86</v>
      </c>
      <c r="H4359" s="3">
        <f t="shared" si="406"/>
        <v>82.039999999999992</v>
      </c>
      <c r="I4359" s="3">
        <f t="shared" si="407"/>
        <v>62.96</v>
      </c>
      <c r="J4359" s="3">
        <f t="shared" si="408"/>
        <v>64.94</v>
      </c>
      <c r="K4359" s="191">
        <v>23</v>
      </c>
      <c r="L4359" s="3">
        <v>12.7</v>
      </c>
      <c r="M4359" s="191">
        <v>27.8</v>
      </c>
      <c r="N4359" s="191">
        <v>17.2</v>
      </c>
      <c r="O4359" s="191">
        <v>18.3</v>
      </c>
    </row>
    <row r="4360" spans="2:15" ht="17.25" x14ac:dyDescent="0.35">
      <c r="B4360" s="172">
        <f t="shared" si="404"/>
        <v>4352</v>
      </c>
      <c r="C4360" s="173">
        <v>7</v>
      </c>
      <c r="D4360" s="173">
        <v>1</v>
      </c>
      <c r="E4360" s="174">
        <v>8</v>
      </c>
      <c r="F4360" s="3">
        <f t="shared" si="403"/>
        <v>78.800000000000011</v>
      </c>
      <c r="G4360" s="3">
        <f t="shared" si="405"/>
        <v>59</v>
      </c>
      <c r="H4360" s="3">
        <f t="shared" si="406"/>
        <v>87.080000000000013</v>
      </c>
      <c r="I4360" s="3">
        <f t="shared" si="407"/>
        <v>68</v>
      </c>
      <c r="J4360" s="3">
        <f t="shared" si="408"/>
        <v>64.039999999999992</v>
      </c>
      <c r="K4360" s="191">
        <v>26</v>
      </c>
      <c r="L4360" s="3">
        <v>15</v>
      </c>
      <c r="M4360" s="191">
        <v>30.6</v>
      </c>
      <c r="N4360" s="191">
        <v>20</v>
      </c>
      <c r="O4360" s="191">
        <v>17.8</v>
      </c>
    </row>
    <row r="4361" spans="2:15" ht="17.25" x14ac:dyDescent="0.35">
      <c r="B4361" s="172">
        <f t="shared" si="404"/>
        <v>4353</v>
      </c>
      <c r="C4361" s="173">
        <v>7</v>
      </c>
      <c r="D4361" s="173">
        <v>1</v>
      </c>
      <c r="E4361" s="174">
        <v>9</v>
      </c>
      <c r="F4361" s="3">
        <f t="shared" si="403"/>
        <v>78.800000000000011</v>
      </c>
      <c r="G4361" s="3">
        <f t="shared" si="405"/>
        <v>62.96</v>
      </c>
      <c r="H4361" s="3">
        <f t="shared" si="406"/>
        <v>91.94</v>
      </c>
      <c r="I4361" s="3">
        <f t="shared" si="407"/>
        <v>75.92</v>
      </c>
      <c r="J4361" s="3">
        <f t="shared" si="408"/>
        <v>66.92</v>
      </c>
      <c r="K4361" s="191">
        <v>26</v>
      </c>
      <c r="L4361" s="3">
        <v>17.2</v>
      </c>
      <c r="M4361" s="191">
        <v>33.299999999999997</v>
      </c>
      <c r="N4361" s="191">
        <v>24.4</v>
      </c>
      <c r="O4361" s="191">
        <v>19.399999999999999</v>
      </c>
    </row>
    <row r="4362" spans="2:15" ht="17.25" x14ac:dyDescent="0.35">
      <c r="B4362" s="172">
        <f t="shared" si="404"/>
        <v>4354</v>
      </c>
      <c r="C4362" s="173">
        <v>7</v>
      </c>
      <c r="D4362" s="173">
        <v>1</v>
      </c>
      <c r="E4362" s="174">
        <v>10</v>
      </c>
      <c r="F4362" s="3">
        <f t="shared" ref="F4362:F4425" si="409">(9/5)*K4362+32</f>
        <v>78.800000000000011</v>
      </c>
      <c r="G4362" s="3">
        <f t="shared" si="405"/>
        <v>63.86</v>
      </c>
      <c r="H4362" s="3">
        <f t="shared" si="406"/>
        <v>95</v>
      </c>
      <c r="I4362" s="3">
        <f t="shared" si="407"/>
        <v>78.080000000000013</v>
      </c>
      <c r="J4362" s="3">
        <f t="shared" si="408"/>
        <v>69.98</v>
      </c>
      <c r="K4362" s="191">
        <v>26</v>
      </c>
      <c r="L4362" s="3">
        <v>17.7</v>
      </c>
      <c r="M4362" s="191">
        <v>35</v>
      </c>
      <c r="N4362" s="191">
        <v>25.6</v>
      </c>
      <c r="O4362" s="191">
        <v>21.1</v>
      </c>
    </row>
    <row r="4363" spans="2:15" ht="17.25" x14ac:dyDescent="0.35">
      <c r="B4363" s="172">
        <f t="shared" ref="B4363:B4426" si="410">B4362+1</f>
        <v>4355</v>
      </c>
      <c r="C4363" s="173">
        <v>7</v>
      </c>
      <c r="D4363" s="173">
        <v>1</v>
      </c>
      <c r="E4363" s="174">
        <v>11</v>
      </c>
      <c r="F4363" s="3">
        <f t="shared" si="409"/>
        <v>80.599999999999994</v>
      </c>
      <c r="G4363" s="3">
        <f t="shared" si="405"/>
        <v>66.92</v>
      </c>
      <c r="H4363" s="3">
        <f t="shared" si="406"/>
        <v>95</v>
      </c>
      <c r="I4363" s="3">
        <f t="shared" si="407"/>
        <v>80.960000000000008</v>
      </c>
      <c r="J4363" s="3">
        <f t="shared" si="408"/>
        <v>73.94</v>
      </c>
      <c r="K4363" s="191">
        <v>27</v>
      </c>
      <c r="L4363" s="3">
        <v>19.399999999999999</v>
      </c>
      <c r="M4363" s="191">
        <v>35</v>
      </c>
      <c r="N4363" s="191">
        <v>27.2</v>
      </c>
      <c r="O4363" s="191">
        <v>23.3</v>
      </c>
    </row>
    <row r="4364" spans="2:15" ht="17.25" x14ac:dyDescent="0.35">
      <c r="B4364" s="172">
        <f t="shared" si="410"/>
        <v>4356</v>
      </c>
      <c r="C4364" s="173">
        <v>7</v>
      </c>
      <c r="D4364" s="173">
        <v>1</v>
      </c>
      <c r="E4364" s="174">
        <v>12</v>
      </c>
      <c r="F4364" s="3">
        <f t="shared" si="409"/>
        <v>84.2</v>
      </c>
      <c r="G4364" s="3">
        <f t="shared" si="405"/>
        <v>68.900000000000006</v>
      </c>
      <c r="H4364" s="3">
        <f t="shared" si="406"/>
        <v>100.03999999999999</v>
      </c>
      <c r="I4364" s="3">
        <f t="shared" si="407"/>
        <v>82.94</v>
      </c>
      <c r="J4364" s="3">
        <f t="shared" si="408"/>
        <v>73.039999999999992</v>
      </c>
      <c r="K4364" s="191">
        <v>29</v>
      </c>
      <c r="L4364" s="3">
        <v>20.5</v>
      </c>
      <c r="M4364" s="191">
        <v>37.799999999999997</v>
      </c>
      <c r="N4364" s="191">
        <v>28.3</v>
      </c>
      <c r="O4364" s="191">
        <v>22.8</v>
      </c>
    </row>
    <row r="4365" spans="2:15" ht="17.25" x14ac:dyDescent="0.35">
      <c r="B4365" s="172">
        <f t="shared" si="410"/>
        <v>4357</v>
      </c>
      <c r="C4365" s="173">
        <v>7</v>
      </c>
      <c r="D4365" s="173">
        <v>1</v>
      </c>
      <c r="E4365" s="174">
        <v>13</v>
      </c>
      <c r="F4365" s="3">
        <f t="shared" si="409"/>
        <v>84.2</v>
      </c>
      <c r="G4365" s="3">
        <f t="shared" si="405"/>
        <v>71.960000000000008</v>
      </c>
      <c r="H4365" s="3">
        <f t="shared" si="406"/>
        <v>102.02</v>
      </c>
      <c r="I4365" s="3">
        <f t="shared" si="407"/>
        <v>84.02</v>
      </c>
      <c r="J4365" s="3">
        <f t="shared" si="408"/>
        <v>66.02</v>
      </c>
      <c r="K4365" s="191">
        <v>29</v>
      </c>
      <c r="L4365" s="3">
        <v>22.2</v>
      </c>
      <c r="M4365" s="191">
        <v>38.9</v>
      </c>
      <c r="N4365" s="191">
        <v>28.9</v>
      </c>
      <c r="O4365" s="191">
        <v>18.899999999999999</v>
      </c>
    </row>
    <row r="4366" spans="2:15" ht="17.25" x14ac:dyDescent="0.35">
      <c r="B4366" s="172">
        <f t="shared" si="410"/>
        <v>4358</v>
      </c>
      <c r="C4366" s="173">
        <v>7</v>
      </c>
      <c r="D4366" s="173">
        <v>1</v>
      </c>
      <c r="E4366" s="174">
        <v>14</v>
      </c>
      <c r="F4366" s="3">
        <f t="shared" si="409"/>
        <v>86</v>
      </c>
      <c r="G4366" s="3">
        <f t="shared" si="405"/>
        <v>72.86</v>
      </c>
      <c r="H4366" s="3">
        <f t="shared" si="406"/>
        <v>102.02</v>
      </c>
      <c r="I4366" s="3">
        <f t="shared" si="407"/>
        <v>87.080000000000013</v>
      </c>
      <c r="J4366" s="3">
        <f t="shared" si="408"/>
        <v>71.960000000000008</v>
      </c>
      <c r="K4366" s="191">
        <v>30</v>
      </c>
      <c r="L4366" s="3">
        <v>22.7</v>
      </c>
      <c r="M4366" s="191">
        <v>38.9</v>
      </c>
      <c r="N4366" s="191">
        <v>30.6</v>
      </c>
      <c r="O4366" s="191">
        <v>22.2</v>
      </c>
    </row>
    <row r="4367" spans="2:15" ht="17.25" x14ac:dyDescent="0.35">
      <c r="B4367" s="172">
        <f t="shared" si="410"/>
        <v>4359</v>
      </c>
      <c r="C4367" s="173">
        <v>7</v>
      </c>
      <c r="D4367" s="173">
        <v>1</v>
      </c>
      <c r="E4367" s="174">
        <v>15</v>
      </c>
      <c r="F4367" s="3">
        <f t="shared" si="409"/>
        <v>87.800000000000011</v>
      </c>
      <c r="G4367" s="3">
        <f t="shared" si="405"/>
        <v>72.86</v>
      </c>
      <c r="H4367" s="3">
        <f t="shared" si="406"/>
        <v>102.92</v>
      </c>
      <c r="I4367" s="3">
        <f t="shared" si="407"/>
        <v>87.080000000000013</v>
      </c>
      <c r="J4367" s="3">
        <f t="shared" si="408"/>
        <v>71.960000000000008</v>
      </c>
      <c r="K4367" s="191">
        <v>31</v>
      </c>
      <c r="L4367" s="3">
        <v>22.7</v>
      </c>
      <c r="M4367" s="191">
        <v>39.4</v>
      </c>
      <c r="N4367" s="191">
        <v>30.6</v>
      </c>
      <c r="O4367" s="191">
        <v>22.2</v>
      </c>
    </row>
    <row r="4368" spans="2:15" ht="17.25" x14ac:dyDescent="0.35">
      <c r="B4368" s="172">
        <f t="shared" si="410"/>
        <v>4360</v>
      </c>
      <c r="C4368" s="173">
        <v>7</v>
      </c>
      <c r="D4368" s="173">
        <v>1</v>
      </c>
      <c r="E4368" s="174">
        <v>16</v>
      </c>
      <c r="F4368" s="3">
        <f t="shared" si="409"/>
        <v>86</v>
      </c>
      <c r="G4368" s="3">
        <f t="shared" si="405"/>
        <v>74.84</v>
      </c>
      <c r="H4368" s="3">
        <f t="shared" si="406"/>
        <v>102.92</v>
      </c>
      <c r="I4368" s="3">
        <f t="shared" si="407"/>
        <v>89.06</v>
      </c>
      <c r="J4368" s="3">
        <f t="shared" si="408"/>
        <v>71.960000000000008</v>
      </c>
      <c r="K4368" s="191">
        <v>30</v>
      </c>
      <c r="L4368" s="3">
        <v>23.8</v>
      </c>
      <c r="M4368" s="191">
        <v>39.4</v>
      </c>
      <c r="N4368" s="191">
        <v>31.7</v>
      </c>
      <c r="O4368" s="191">
        <v>22.2</v>
      </c>
    </row>
    <row r="4369" spans="2:15" ht="17.25" x14ac:dyDescent="0.35">
      <c r="B4369" s="172">
        <f t="shared" si="410"/>
        <v>4361</v>
      </c>
      <c r="C4369" s="173">
        <v>7</v>
      </c>
      <c r="D4369" s="173">
        <v>1</v>
      </c>
      <c r="E4369" s="174">
        <v>17</v>
      </c>
      <c r="F4369" s="3">
        <f t="shared" si="409"/>
        <v>84.2</v>
      </c>
      <c r="G4369" s="3">
        <f t="shared" si="405"/>
        <v>72.86</v>
      </c>
      <c r="H4369" s="3">
        <f t="shared" si="406"/>
        <v>104</v>
      </c>
      <c r="I4369" s="3">
        <f t="shared" si="407"/>
        <v>89.06</v>
      </c>
      <c r="J4369" s="3">
        <f t="shared" si="408"/>
        <v>73.039999999999992</v>
      </c>
      <c r="K4369" s="191">
        <v>29</v>
      </c>
      <c r="L4369" s="3">
        <v>22.7</v>
      </c>
      <c r="M4369" s="191">
        <v>40</v>
      </c>
      <c r="N4369" s="191">
        <v>31.7</v>
      </c>
      <c r="O4369" s="191">
        <v>22.8</v>
      </c>
    </row>
    <row r="4370" spans="2:15" ht="17.25" x14ac:dyDescent="0.35">
      <c r="B4370" s="172">
        <f t="shared" si="410"/>
        <v>4362</v>
      </c>
      <c r="C4370" s="173">
        <v>7</v>
      </c>
      <c r="D4370" s="173">
        <v>1</v>
      </c>
      <c r="E4370" s="174">
        <v>18</v>
      </c>
      <c r="F4370" s="3">
        <f t="shared" si="409"/>
        <v>82.4</v>
      </c>
      <c r="G4370" s="3">
        <f t="shared" si="405"/>
        <v>69.98</v>
      </c>
      <c r="H4370" s="3">
        <f t="shared" si="406"/>
        <v>102.02</v>
      </c>
      <c r="I4370" s="3">
        <f t="shared" si="407"/>
        <v>87.98</v>
      </c>
      <c r="J4370" s="3">
        <f t="shared" si="408"/>
        <v>69.98</v>
      </c>
      <c r="K4370" s="191">
        <v>28</v>
      </c>
      <c r="L4370" s="3">
        <v>21.1</v>
      </c>
      <c r="M4370" s="191">
        <v>38.9</v>
      </c>
      <c r="N4370" s="191">
        <v>31.1</v>
      </c>
      <c r="O4370" s="191">
        <v>21.1</v>
      </c>
    </row>
    <row r="4371" spans="2:15" ht="17.25" x14ac:dyDescent="0.35">
      <c r="B4371" s="172">
        <f t="shared" si="410"/>
        <v>4363</v>
      </c>
      <c r="C4371" s="173">
        <v>7</v>
      </c>
      <c r="D4371" s="173">
        <v>1</v>
      </c>
      <c r="E4371" s="174">
        <v>19</v>
      </c>
      <c r="F4371" s="3">
        <f t="shared" si="409"/>
        <v>78.800000000000011</v>
      </c>
      <c r="G4371" s="3">
        <f t="shared" si="405"/>
        <v>68.900000000000006</v>
      </c>
      <c r="H4371" s="3">
        <f t="shared" si="406"/>
        <v>98.960000000000008</v>
      </c>
      <c r="I4371" s="3">
        <f t="shared" si="407"/>
        <v>84.92</v>
      </c>
      <c r="J4371" s="3">
        <f t="shared" si="408"/>
        <v>71.06</v>
      </c>
      <c r="K4371" s="191">
        <v>26</v>
      </c>
      <c r="L4371" s="3">
        <v>20.5</v>
      </c>
      <c r="M4371" s="191">
        <v>37.200000000000003</v>
      </c>
      <c r="N4371" s="191">
        <v>29.4</v>
      </c>
      <c r="O4371" s="191">
        <v>21.7</v>
      </c>
    </row>
    <row r="4372" spans="2:15" ht="17.25" x14ac:dyDescent="0.35">
      <c r="B4372" s="172">
        <f t="shared" si="410"/>
        <v>4364</v>
      </c>
      <c r="C4372" s="173">
        <v>7</v>
      </c>
      <c r="D4372" s="173">
        <v>1</v>
      </c>
      <c r="E4372" s="174">
        <v>20</v>
      </c>
      <c r="F4372" s="3">
        <f t="shared" si="409"/>
        <v>71.599999999999994</v>
      </c>
      <c r="G4372" s="3">
        <f t="shared" si="405"/>
        <v>66.92</v>
      </c>
      <c r="H4372" s="3">
        <f t="shared" si="406"/>
        <v>95</v>
      </c>
      <c r="I4372" s="3">
        <f t="shared" si="407"/>
        <v>78.080000000000013</v>
      </c>
      <c r="J4372" s="3">
        <f t="shared" si="408"/>
        <v>69.080000000000013</v>
      </c>
      <c r="K4372" s="191">
        <v>22</v>
      </c>
      <c r="L4372" s="3">
        <v>19.399999999999999</v>
      </c>
      <c r="M4372" s="191">
        <v>35</v>
      </c>
      <c r="N4372" s="191">
        <v>25.6</v>
      </c>
      <c r="O4372" s="191">
        <v>20.6</v>
      </c>
    </row>
    <row r="4373" spans="2:15" ht="17.25" x14ac:dyDescent="0.35">
      <c r="B4373" s="172">
        <f t="shared" si="410"/>
        <v>4365</v>
      </c>
      <c r="C4373" s="173">
        <v>7</v>
      </c>
      <c r="D4373" s="173">
        <v>1</v>
      </c>
      <c r="E4373" s="174">
        <v>21</v>
      </c>
      <c r="F4373" s="3">
        <f t="shared" si="409"/>
        <v>68</v>
      </c>
      <c r="G4373" s="3">
        <f t="shared" si="405"/>
        <v>61.88</v>
      </c>
      <c r="H4373" s="3">
        <f t="shared" si="406"/>
        <v>87.98</v>
      </c>
      <c r="I4373" s="3">
        <f t="shared" si="407"/>
        <v>73.94</v>
      </c>
      <c r="J4373" s="3">
        <f t="shared" si="408"/>
        <v>68</v>
      </c>
      <c r="K4373" s="191">
        <v>20</v>
      </c>
      <c r="L4373" s="3">
        <v>16.600000000000001</v>
      </c>
      <c r="M4373" s="191">
        <v>31.1</v>
      </c>
      <c r="N4373" s="191">
        <v>23.3</v>
      </c>
      <c r="O4373" s="191">
        <v>20</v>
      </c>
    </row>
    <row r="4374" spans="2:15" ht="17.25" x14ac:dyDescent="0.35">
      <c r="B4374" s="172">
        <f t="shared" si="410"/>
        <v>4366</v>
      </c>
      <c r="C4374" s="173">
        <v>7</v>
      </c>
      <c r="D4374" s="173">
        <v>1</v>
      </c>
      <c r="E4374" s="174">
        <v>22</v>
      </c>
      <c r="F4374" s="3">
        <f t="shared" si="409"/>
        <v>65.12</v>
      </c>
      <c r="G4374" s="3">
        <f t="shared" si="405"/>
        <v>59.900000000000006</v>
      </c>
      <c r="H4374" s="3">
        <f t="shared" si="406"/>
        <v>87.080000000000013</v>
      </c>
      <c r="I4374" s="3">
        <f t="shared" si="407"/>
        <v>69.080000000000013</v>
      </c>
      <c r="J4374" s="3">
        <f t="shared" si="408"/>
        <v>66.92</v>
      </c>
      <c r="K4374" s="191">
        <v>18.399999999999999</v>
      </c>
      <c r="L4374" s="3">
        <v>15.5</v>
      </c>
      <c r="M4374" s="191">
        <v>30.6</v>
      </c>
      <c r="N4374" s="191">
        <v>20.6</v>
      </c>
      <c r="O4374" s="191">
        <v>19.399999999999999</v>
      </c>
    </row>
    <row r="4375" spans="2:15" ht="17.25" x14ac:dyDescent="0.35">
      <c r="B4375" s="172">
        <f t="shared" si="410"/>
        <v>4367</v>
      </c>
      <c r="C4375" s="173">
        <v>7</v>
      </c>
      <c r="D4375" s="173">
        <v>1</v>
      </c>
      <c r="E4375" s="174">
        <v>23</v>
      </c>
      <c r="F4375" s="3">
        <f t="shared" si="409"/>
        <v>62.6</v>
      </c>
      <c r="G4375" s="3">
        <f t="shared" si="405"/>
        <v>57.92</v>
      </c>
      <c r="H4375" s="3">
        <f t="shared" si="406"/>
        <v>86</v>
      </c>
      <c r="I4375" s="3">
        <f t="shared" si="407"/>
        <v>69.98</v>
      </c>
      <c r="J4375" s="3">
        <f t="shared" si="408"/>
        <v>66.92</v>
      </c>
      <c r="K4375" s="191">
        <v>17</v>
      </c>
      <c r="L4375" s="3">
        <v>14.4</v>
      </c>
      <c r="M4375" s="191">
        <v>30</v>
      </c>
      <c r="N4375" s="191">
        <v>21.1</v>
      </c>
      <c r="O4375" s="191">
        <v>19.399999999999999</v>
      </c>
    </row>
    <row r="4376" spans="2:15" ht="17.25" x14ac:dyDescent="0.35">
      <c r="B4376" s="172">
        <f t="shared" si="410"/>
        <v>4368</v>
      </c>
      <c r="C4376" s="173">
        <v>7</v>
      </c>
      <c r="D4376" s="173">
        <v>1</v>
      </c>
      <c r="E4376" s="174">
        <v>24</v>
      </c>
      <c r="F4376" s="3">
        <f t="shared" si="409"/>
        <v>57.2</v>
      </c>
      <c r="G4376" s="3">
        <f t="shared" si="405"/>
        <v>56.84</v>
      </c>
      <c r="H4376" s="3">
        <f t="shared" si="406"/>
        <v>82.94</v>
      </c>
      <c r="I4376" s="3">
        <f t="shared" si="407"/>
        <v>64.039999999999992</v>
      </c>
      <c r="J4376" s="3">
        <f t="shared" si="408"/>
        <v>64.94</v>
      </c>
      <c r="K4376" s="191">
        <v>14</v>
      </c>
      <c r="L4376" s="3">
        <v>13.8</v>
      </c>
      <c r="M4376" s="191">
        <v>28.3</v>
      </c>
      <c r="N4376" s="191">
        <v>17.8</v>
      </c>
      <c r="O4376" s="191">
        <v>18.3</v>
      </c>
    </row>
    <row r="4377" spans="2:15" ht="17.25" x14ac:dyDescent="0.35">
      <c r="B4377" s="172">
        <f t="shared" si="410"/>
        <v>4369</v>
      </c>
      <c r="C4377" s="173">
        <v>7</v>
      </c>
      <c r="D4377" s="173">
        <v>2</v>
      </c>
      <c r="E4377" s="174">
        <v>1</v>
      </c>
      <c r="F4377" s="3">
        <f t="shared" si="409"/>
        <v>55.400000000000006</v>
      </c>
      <c r="G4377" s="3">
        <f t="shared" ref="G4377:G4440" si="411">(9/5)*L4377+32</f>
        <v>57.92</v>
      </c>
      <c r="H4377" s="3">
        <f t="shared" ref="H4377:H4440" si="412">(9/5)*M4377+32</f>
        <v>82.039999999999992</v>
      </c>
      <c r="I4377" s="3">
        <f t="shared" ref="I4377:I4440" si="413">(9/5)*N4377+32</f>
        <v>62.06</v>
      </c>
      <c r="J4377" s="3">
        <f t="shared" ref="J4377:J4440" si="414">(9/5)*O4377+32</f>
        <v>64.94</v>
      </c>
      <c r="K4377" s="191">
        <v>13</v>
      </c>
      <c r="L4377" s="3">
        <v>14.4</v>
      </c>
      <c r="M4377" s="191">
        <v>27.8</v>
      </c>
      <c r="N4377" s="191">
        <v>16.7</v>
      </c>
      <c r="O4377" s="191">
        <v>18.3</v>
      </c>
    </row>
    <row r="4378" spans="2:15" ht="17.25" x14ac:dyDescent="0.35">
      <c r="B4378" s="172">
        <f t="shared" si="410"/>
        <v>4370</v>
      </c>
      <c r="C4378" s="173">
        <v>7</v>
      </c>
      <c r="D4378" s="173">
        <v>2</v>
      </c>
      <c r="E4378" s="174">
        <v>2</v>
      </c>
      <c r="F4378" s="3">
        <f t="shared" si="409"/>
        <v>53.6</v>
      </c>
      <c r="G4378" s="3">
        <f t="shared" si="411"/>
        <v>57.2</v>
      </c>
      <c r="H4378" s="3">
        <f t="shared" si="412"/>
        <v>80.960000000000008</v>
      </c>
      <c r="I4378" s="3">
        <f t="shared" si="413"/>
        <v>62.06</v>
      </c>
      <c r="J4378" s="3">
        <f t="shared" si="414"/>
        <v>64.039999999999992</v>
      </c>
      <c r="K4378" s="191">
        <v>12</v>
      </c>
      <c r="L4378" s="3">
        <v>14</v>
      </c>
      <c r="M4378" s="191">
        <v>27.2</v>
      </c>
      <c r="N4378" s="191">
        <v>16.7</v>
      </c>
      <c r="O4378" s="191">
        <v>17.8</v>
      </c>
    </row>
    <row r="4379" spans="2:15" ht="17.25" x14ac:dyDescent="0.35">
      <c r="B4379" s="172">
        <f t="shared" si="410"/>
        <v>4371</v>
      </c>
      <c r="C4379" s="173">
        <v>7</v>
      </c>
      <c r="D4379" s="173">
        <v>2</v>
      </c>
      <c r="E4379" s="174">
        <v>3</v>
      </c>
      <c r="F4379" s="3">
        <f t="shared" si="409"/>
        <v>51.8</v>
      </c>
      <c r="G4379" s="3">
        <f t="shared" si="411"/>
        <v>57.56</v>
      </c>
      <c r="H4379" s="3">
        <f t="shared" si="412"/>
        <v>80.960000000000008</v>
      </c>
      <c r="I4379" s="3">
        <f t="shared" si="413"/>
        <v>60.08</v>
      </c>
      <c r="J4379" s="3">
        <f t="shared" si="414"/>
        <v>62.96</v>
      </c>
      <c r="K4379" s="191">
        <v>11</v>
      </c>
      <c r="L4379" s="3">
        <v>14.2</v>
      </c>
      <c r="M4379" s="191">
        <v>27.2</v>
      </c>
      <c r="N4379" s="191">
        <v>15.6</v>
      </c>
      <c r="O4379" s="191">
        <v>17.2</v>
      </c>
    </row>
    <row r="4380" spans="2:15" ht="17.25" x14ac:dyDescent="0.35">
      <c r="B4380" s="172">
        <f t="shared" si="410"/>
        <v>4372</v>
      </c>
      <c r="C4380" s="173">
        <v>7</v>
      </c>
      <c r="D4380" s="173">
        <v>2</v>
      </c>
      <c r="E4380" s="174">
        <v>4</v>
      </c>
      <c r="F4380" s="3">
        <f t="shared" si="409"/>
        <v>50</v>
      </c>
      <c r="G4380" s="3">
        <f t="shared" si="411"/>
        <v>57.74</v>
      </c>
      <c r="H4380" s="3">
        <f t="shared" si="412"/>
        <v>75.92</v>
      </c>
      <c r="I4380" s="3">
        <f t="shared" si="413"/>
        <v>60.08</v>
      </c>
      <c r="J4380" s="3">
        <f t="shared" si="414"/>
        <v>62.96</v>
      </c>
      <c r="K4380" s="191">
        <v>10</v>
      </c>
      <c r="L4380" s="3">
        <v>14.3</v>
      </c>
      <c r="M4380" s="191">
        <v>24.4</v>
      </c>
      <c r="N4380" s="191">
        <v>15.6</v>
      </c>
      <c r="O4380" s="191">
        <v>17.2</v>
      </c>
    </row>
    <row r="4381" spans="2:15" ht="17.25" x14ac:dyDescent="0.35">
      <c r="B4381" s="172">
        <f t="shared" si="410"/>
        <v>4373</v>
      </c>
      <c r="C4381" s="173">
        <v>7</v>
      </c>
      <c r="D4381" s="173">
        <v>2</v>
      </c>
      <c r="E4381" s="174">
        <v>5</v>
      </c>
      <c r="F4381" s="3">
        <f t="shared" si="409"/>
        <v>48.2</v>
      </c>
      <c r="G4381" s="3">
        <f t="shared" si="411"/>
        <v>58.1</v>
      </c>
      <c r="H4381" s="3">
        <f t="shared" si="412"/>
        <v>75.92</v>
      </c>
      <c r="I4381" s="3">
        <f t="shared" si="413"/>
        <v>55.040000000000006</v>
      </c>
      <c r="J4381" s="3">
        <f t="shared" si="414"/>
        <v>62.06</v>
      </c>
      <c r="K4381" s="191">
        <v>9</v>
      </c>
      <c r="L4381" s="3">
        <v>14.5</v>
      </c>
      <c r="M4381" s="191">
        <v>24.4</v>
      </c>
      <c r="N4381" s="191">
        <v>12.8</v>
      </c>
      <c r="O4381" s="191">
        <v>16.7</v>
      </c>
    </row>
    <row r="4382" spans="2:15" ht="17.25" x14ac:dyDescent="0.35">
      <c r="B4382" s="172">
        <f t="shared" si="410"/>
        <v>4374</v>
      </c>
      <c r="C4382" s="173">
        <v>7</v>
      </c>
      <c r="D4382" s="173">
        <v>2</v>
      </c>
      <c r="E4382" s="174">
        <v>6</v>
      </c>
      <c r="F4382" s="3">
        <f t="shared" si="409"/>
        <v>55.400000000000006</v>
      </c>
      <c r="G4382" s="3">
        <f t="shared" si="411"/>
        <v>59.540000000000006</v>
      </c>
      <c r="H4382" s="3">
        <f t="shared" si="412"/>
        <v>80.06</v>
      </c>
      <c r="I4382" s="3">
        <f t="shared" si="413"/>
        <v>60.980000000000004</v>
      </c>
      <c r="J4382" s="3">
        <f t="shared" si="414"/>
        <v>64.94</v>
      </c>
      <c r="K4382" s="191">
        <v>13</v>
      </c>
      <c r="L4382" s="3">
        <v>15.3</v>
      </c>
      <c r="M4382" s="191">
        <v>26.7</v>
      </c>
      <c r="N4382" s="191">
        <v>16.100000000000001</v>
      </c>
      <c r="O4382" s="191">
        <v>18.3</v>
      </c>
    </row>
    <row r="4383" spans="2:15" ht="17.25" x14ac:dyDescent="0.35">
      <c r="B4383" s="172">
        <f t="shared" si="410"/>
        <v>4375</v>
      </c>
      <c r="C4383" s="173">
        <v>7</v>
      </c>
      <c r="D4383" s="173">
        <v>2</v>
      </c>
      <c r="E4383" s="174">
        <v>7</v>
      </c>
      <c r="F4383" s="3">
        <f t="shared" si="409"/>
        <v>59</v>
      </c>
      <c r="G4383" s="3">
        <f t="shared" si="411"/>
        <v>60.980000000000004</v>
      </c>
      <c r="H4383" s="3">
        <f t="shared" si="412"/>
        <v>86</v>
      </c>
      <c r="I4383" s="3">
        <f t="shared" si="413"/>
        <v>66.92</v>
      </c>
      <c r="J4383" s="3">
        <f t="shared" si="414"/>
        <v>68</v>
      </c>
      <c r="K4383" s="191">
        <v>15</v>
      </c>
      <c r="L4383" s="3">
        <v>16.100000000000001</v>
      </c>
      <c r="M4383" s="191">
        <v>30</v>
      </c>
      <c r="N4383" s="191">
        <v>19.399999999999999</v>
      </c>
      <c r="O4383" s="191">
        <v>20</v>
      </c>
    </row>
    <row r="4384" spans="2:15" ht="17.25" x14ac:dyDescent="0.35">
      <c r="B4384" s="172">
        <f t="shared" si="410"/>
        <v>4376</v>
      </c>
      <c r="C4384" s="173">
        <v>7</v>
      </c>
      <c r="D4384" s="173">
        <v>2</v>
      </c>
      <c r="E4384" s="174">
        <v>8</v>
      </c>
      <c r="F4384" s="3">
        <f t="shared" si="409"/>
        <v>64.400000000000006</v>
      </c>
      <c r="G4384" s="3">
        <f t="shared" si="411"/>
        <v>66.02</v>
      </c>
      <c r="H4384" s="3">
        <f t="shared" si="412"/>
        <v>95</v>
      </c>
      <c r="I4384" s="3">
        <f t="shared" si="413"/>
        <v>73.94</v>
      </c>
      <c r="J4384" s="3">
        <f t="shared" si="414"/>
        <v>71.06</v>
      </c>
      <c r="K4384" s="191">
        <v>18</v>
      </c>
      <c r="L4384" s="3">
        <v>18.899999999999999</v>
      </c>
      <c r="M4384" s="191">
        <v>35</v>
      </c>
      <c r="N4384" s="191">
        <v>23.3</v>
      </c>
      <c r="O4384" s="191">
        <v>21.7</v>
      </c>
    </row>
    <row r="4385" spans="2:15" ht="17.25" x14ac:dyDescent="0.35">
      <c r="B4385" s="172">
        <f t="shared" si="410"/>
        <v>4377</v>
      </c>
      <c r="C4385" s="173">
        <v>7</v>
      </c>
      <c r="D4385" s="173">
        <v>2</v>
      </c>
      <c r="E4385" s="174">
        <v>9</v>
      </c>
      <c r="F4385" s="3">
        <f t="shared" si="409"/>
        <v>68</v>
      </c>
      <c r="G4385" s="3">
        <f t="shared" si="411"/>
        <v>69.44</v>
      </c>
      <c r="H4385" s="3">
        <f t="shared" si="412"/>
        <v>98.06</v>
      </c>
      <c r="I4385" s="3">
        <f t="shared" si="413"/>
        <v>80.06</v>
      </c>
      <c r="J4385" s="3">
        <f t="shared" si="414"/>
        <v>73.94</v>
      </c>
      <c r="K4385" s="191">
        <v>20</v>
      </c>
      <c r="L4385" s="3">
        <v>20.8</v>
      </c>
      <c r="M4385" s="191">
        <v>36.700000000000003</v>
      </c>
      <c r="N4385" s="191">
        <v>26.7</v>
      </c>
      <c r="O4385" s="191">
        <v>23.3</v>
      </c>
    </row>
    <row r="4386" spans="2:15" ht="17.25" x14ac:dyDescent="0.35">
      <c r="B4386" s="172">
        <f t="shared" si="410"/>
        <v>4378</v>
      </c>
      <c r="C4386" s="173">
        <v>7</v>
      </c>
      <c r="D4386" s="173">
        <v>2</v>
      </c>
      <c r="E4386" s="174">
        <v>10</v>
      </c>
      <c r="F4386" s="3">
        <f t="shared" si="409"/>
        <v>75.2</v>
      </c>
      <c r="G4386" s="3">
        <f t="shared" si="411"/>
        <v>72.86</v>
      </c>
      <c r="H4386" s="3">
        <f t="shared" si="412"/>
        <v>98.960000000000008</v>
      </c>
      <c r="I4386" s="3">
        <f t="shared" si="413"/>
        <v>84.92</v>
      </c>
      <c r="J4386" s="3">
        <f t="shared" si="414"/>
        <v>77</v>
      </c>
      <c r="K4386" s="191">
        <v>24</v>
      </c>
      <c r="L4386" s="3">
        <v>22.7</v>
      </c>
      <c r="M4386" s="191">
        <v>37.200000000000003</v>
      </c>
      <c r="N4386" s="191">
        <v>29.4</v>
      </c>
      <c r="O4386" s="191">
        <v>25</v>
      </c>
    </row>
    <row r="4387" spans="2:15" ht="17.25" x14ac:dyDescent="0.35">
      <c r="B4387" s="172">
        <f t="shared" si="410"/>
        <v>4379</v>
      </c>
      <c r="C4387" s="173">
        <v>7</v>
      </c>
      <c r="D4387" s="173">
        <v>2</v>
      </c>
      <c r="E4387" s="174">
        <v>11</v>
      </c>
      <c r="F4387" s="3">
        <f t="shared" si="409"/>
        <v>78.800000000000011</v>
      </c>
      <c r="G4387" s="3">
        <f t="shared" si="411"/>
        <v>78.080000000000013</v>
      </c>
      <c r="H4387" s="3">
        <f t="shared" si="412"/>
        <v>102.02</v>
      </c>
      <c r="I4387" s="3">
        <f t="shared" si="413"/>
        <v>86</v>
      </c>
      <c r="J4387" s="3">
        <f t="shared" si="414"/>
        <v>78.98</v>
      </c>
      <c r="K4387" s="191">
        <v>26</v>
      </c>
      <c r="L4387" s="3">
        <v>25.6</v>
      </c>
      <c r="M4387" s="191">
        <v>38.9</v>
      </c>
      <c r="N4387" s="191">
        <v>30</v>
      </c>
      <c r="O4387" s="191">
        <v>26.1</v>
      </c>
    </row>
    <row r="4388" spans="2:15" ht="17.25" x14ac:dyDescent="0.35">
      <c r="B4388" s="172">
        <f t="shared" si="410"/>
        <v>4380</v>
      </c>
      <c r="C4388" s="173">
        <v>7</v>
      </c>
      <c r="D4388" s="173">
        <v>2</v>
      </c>
      <c r="E4388" s="174">
        <v>12</v>
      </c>
      <c r="F4388" s="3">
        <f t="shared" si="409"/>
        <v>80.599999999999994</v>
      </c>
      <c r="G4388" s="3">
        <f t="shared" si="411"/>
        <v>80.42</v>
      </c>
      <c r="H4388" s="3">
        <f t="shared" si="412"/>
        <v>104</v>
      </c>
      <c r="I4388" s="3">
        <f t="shared" si="413"/>
        <v>89.960000000000008</v>
      </c>
      <c r="J4388" s="3">
        <f t="shared" si="414"/>
        <v>82.039999999999992</v>
      </c>
      <c r="K4388" s="191">
        <v>27</v>
      </c>
      <c r="L4388" s="3">
        <v>26.9</v>
      </c>
      <c r="M4388" s="191">
        <v>40</v>
      </c>
      <c r="N4388" s="191">
        <v>32.200000000000003</v>
      </c>
      <c r="O4388" s="191">
        <v>27.8</v>
      </c>
    </row>
    <row r="4389" spans="2:15" ht="17.25" x14ac:dyDescent="0.35">
      <c r="B4389" s="172">
        <f t="shared" si="410"/>
        <v>4381</v>
      </c>
      <c r="C4389" s="173">
        <v>7</v>
      </c>
      <c r="D4389" s="173">
        <v>2</v>
      </c>
      <c r="E4389" s="174">
        <v>13</v>
      </c>
      <c r="F4389" s="3">
        <f t="shared" si="409"/>
        <v>82.4</v>
      </c>
      <c r="G4389" s="3">
        <f t="shared" si="411"/>
        <v>80.78</v>
      </c>
      <c r="H4389" s="3">
        <f t="shared" si="412"/>
        <v>105.98</v>
      </c>
      <c r="I4389" s="3">
        <f t="shared" si="413"/>
        <v>91.039999999999992</v>
      </c>
      <c r="J4389" s="3">
        <f t="shared" si="414"/>
        <v>84.92</v>
      </c>
      <c r="K4389" s="191">
        <v>28</v>
      </c>
      <c r="L4389" s="3">
        <v>27.1</v>
      </c>
      <c r="M4389" s="191">
        <v>41.1</v>
      </c>
      <c r="N4389" s="191">
        <v>32.799999999999997</v>
      </c>
      <c r="O4389" s="191">
        <v>29.4</v>
      </c>
    </row>
    <row r="4390" spans="2:15" ht="17.25" x14ac:dyDescent="0.35">
      <c r="B4390" s="172">
        <f t="shared" si="410"/>
        <v>4382</v>
      </c>
      <c r="C4390" s="173">
        <v>7</v>
      </c>
      <c r="D4390" s="173">
        <v>2</v>
      </c>
      <c r="E4390" s="174">
        <v>14</v>
      </c>
      <c r="F4390" s="3">
        <f t="shared" si="409"/>
        <v>84.2</v>
      </c>
      <c r="G4390" s="3">
        <f t="shared" si="411"/>
        <v>80.06</v>
      </c>
      <c r="H4390" s="3">
        <f t="shared" si="412"/>
        <v>107.06</v>
      </c>
      <c r="I4390" s="3">
        <f t="shared" si="413"/>
        <v>93.02</v>
      </c>
      <c r="J4390" s="3">
        <f t="shared" si="414"/>
        <v>87.98</v>
      </c>
      <c r="K4390" s="191">
        <v>29</v>
      </c>
      <c r="L4390" s="3">
        <v>26.7</v>
      </c>
      <c r="M4390" s="191">
        <v>41.7</v>
      </c>
      <c r="N4390" s="191">
        <v>33.9</v>
      </c>
      <c r="O4390" s="191">
        <v>31.1</v>
      </c>
    </row>
    <row r="4391" spans="2:15" ht="17.25" x14ac:dyDescent="0.35">
      <c r="B4391" s="172">
        <f t="shared" si="410"/>
        <v>4383</v>
      </c>
      <c r="C4391" s="173">
        <v>7</v>
      </c>
      <c r="D4391" s="173">
        <v>2</v>
      </c>
      <c r="E4391" s="174">
        <v>15</v>
      </c>
      <c r="F4391" s="3">
        <f t="shared" si="409"/>
        <v>84.2</v>
      </c>
      <c r="G4391" s="3">
        <f t="shared" si="411"/>
        <v>68.72</v>
      </c>
      <c r="H4391" s="3">
        <f t="shared" si="412"/>
        <v>109.03999999999999</v>
      </c>
      <c r="I4391" s="3">
        <f t="shared" si="413"/>
        <v>93.02</v>
      </c>
      <c r="J4391" s="3">
        <f t="shared" si="414"/>
        <v>89.06</v>
      </c>
      <c r="K4391" s="191">
        <v>29</v>
      </c>
      <c r="L4391" s="3">
        <v>20.399999999999999</v>
      </c>
      <c r="M4391" s="191">
        <v>42.8</v>
      </c>
      <c r="N4391" s="191">
        <v>33.9</v>
      </c>
      <c r="O4391" s="191">
        <v>31.7</v>
      </c>
    </row>
    <row r="4392" spans="2:15" ht="17.25" x14ac:dyDescent="0.35">
      <c r="B4392" s="172">
        <f t="shared" si="410"/>
        <v>4384</v>
      </c>
      <c r="C4392" s="173">
        <v>7</v>
      </c>
      <c r="D4392" s="173">
        <v>2</v>
      </c>
      <c r="E4392" s="174">
        <v>16</v>
      </c>
      <c r="F4392" s="3">
        <f t="shared" si="409"/>
        <v>82.4</v>
      </c>
      <c r="G4392" s="3">
        <f t="shared" si="411"/>
        <v>73.400000000000006</v>
      </c>
      <c r="H4392" s="3">
        <f t="shared" si="412"/>
        <v>109.03999999999999</v>
      </c>
      <c r="I4392" s="3">
        <f t="shared" si="413"/>
        <v>93.92</v>
      </c>
      <c r="J4392" s="3">
        <f t="shared" si="414"/>
        <v>89.960000000000008</v>
      </c>
      <c r="K4392" s="191">
        <v>28</v>
      </c>
      <c r="L4392" s="3">
        <v>23</v>
      </c>
      <c r="M4392" s="191">
        <v>42.8</v>
      </c>
      <c r="N4392" s="191">
        <v>34.4</v>
      </c>
      <c r="O4392" s="191">
        <v>32.200000000000003</v>
      </c>
    </row>
    <row r="4393" spans="2:15" ht="17.25" x14ac:dyDescent="0.35">
      <c r="B4393" s="172">
        <f t="shared" si="410"/>
        <v>4385</v>
      </c>
      <c r="C4393" s="173">
        <v>7</v>
      </c>
      <c r="D4393" s="173">
        <v>2</v>
      </c>
      <c r="E4393" s="174">
        <v>17</v>
      </c>
      <c r="F4393" s="3">
        <f t="shared" si="409"/>
        <v>82.4</v>
      </c>
      <c r="G4393" s="3">
        <f t="shared" si="411"/>
        <v>73.039999999999992</v>
      </c>
      <c r="H4393" s="3">
        <f t="shared" si="412"/>
        <v>107.96000000000001</v>
      </c>
      <c r="I4393" s="3">
        <f t="shared" si="413"/>
        <v>93.92</v>
      </c>
      <c r="J4393" s="3">
        <f t="shared" si="414"/>
        <v>87.98</v>
      </c>
      <c r="K4393" s="191">
        <v>28</v>
      </c>
      <c r="L4393" s="3">
        <v>22.8</v>
      </c>
      <c r="M4393" s="191">
        <v>42.2</v>
      </c>
      <c r="N4393" s="191">
        <v>34.4</v>
      </c>
      <c r="O4393" s="191">
        <v>31.1</v>
      </c>
    </row>
    <row r="4394" spans="2:15" ht="17.25" x14ac:dyDescent="0.35">
      <c r="B4394" s="172">
        <f t="shared" si="410"/>
        <v>4386</v>
      </c>
      <c r="C4394" s="173">
        <v>7</v>
      </c>
      <c r="D4394" s="173">
        <v>2</v>
      </c>
      <c r="E4394" s="174">
        <v>18</v>
      </c>
      <c r="F4394" s="3">
        <f t="shared" si="409"/>
        <v>82.4</v>
      </c>
      <c r="G4394" s="3">
        <f t="shared" si="411"/>
        <v>74.66</v>
      </c>
      <c r="H4394" s="3">
        <f t="shared" si="412"/>
        <v>107.06</v>
      </c>
      <c r="I4394" s="3">
        <f t="shared" si="413"/>
        <v>93.02</v>
      </c>
      <c r="J4394" s="3">
        <f t="shared" si="414"/>
        <v>89.06</v>
      </c>
      <c r="K4394" s="191">
        <v>28</v>
      </c>
      <c r="L4394" s="3">
        <v>23.7</v>
      </c>
      <c r="M4394" s="191">
        <v>41.7</v>
      </c>
      <c r="N4394" s="191">
        <v>33.9</v>
      </c>
      <c r="O4394" s="191">
        <v>31.7</v>
      </c>
    </row>
    <row r="4395" spans="2:15" ht="17.25" x14ac:dyDescent="0.35">
      <c r="B4395" s="172">
        <f t="shared" si="410"/>
        <v>4387</v>
      </c>
      <c r="C4395" s="173">
        <v>7</v>
      </c>
      <c r="D4395" s="173">
        <v>2</v>
      </c>
      <c r="E4395" s="174">
        <v>19</v>
      </c>
      <c r="F4395" s="3">
        <f t="shared" si="409"/>
        <v>78.800000000000011</v>
      </c>
      <c r="G4395" s="3">
        <f t="shared" si="411"/>
        <v>70.34</v>
      </c>
      <c r="H4395" s="3">
        <f t="shared" si="412"/>
        <v>102.92</v>
      </c>
      <c r="I4395" s="3">
        <f t="shared" si="413"/>
        <v>89.06</v>
      </c>
      <c r="J4395" s="3">
        <f t="shared" si="414"/>
        <v>86</v>
      </c>
      <c r="K4395" s="191">
        <v>26</v>
      </c>
      <c r="L4395" s="3">
        <v>21.3</v>
      </c>
      <c r="M4395" s="191">
        <v>39.4</v>
      </c>
      <c r="N4395" s="191">
        <v>31.7</v>
      </c>
      <c r="O4395" s="191">
        <v>30</v>
      </c>
    </row>
    <row r="4396" spans="2:15" ht="17.25" x14ac:dyDescent="0.35">
      <c r="B4396" s="172">
        <f t="shared" si="410"/>
        <v>4388</v>
      </c>
      <c r="C4396" s="173">
        <v>7</v>
      </c>
      <c r="D4396" s="173">
        <v>2</v>
      </c>
      <c r="E4396" s="174">
        <v>20</v>
      </c>
      <c r="F4396" s="3">
        <f t="shared" si="409"/>
        <v>75.2</v>
      </c>
      <c r="G4396" s="3">
        <f t="shared" si="411"/>
        <v>67.099999999999994</v>
      </c>
      <c r="H4396" s="3">
        <f t="shared" si="412"/>
        <v>98.06</v>
      </c>
      <c r="I4396" s="3">
        <f t="shared" si="413"/>
        <v>82.039999999999992</v>
      </c>
      <c r="J4396" s="3">
        <f t="shared" si="414"/>
        <v>80.960000000000008</v>
      </c>
      <c r="K4396" s="191">
        <v>24</v>
      </c>
      <c r="L4396" s="3">
        <v>19.5</v>
      </c>
      <c r="M4396" s="191">
        <v>36.700000000000003</v>
      </c>
      <c r="N4396" s="191">
        <v>27.8</v>
      </c>
      <c r="O4396" s="191">
        <v>27.2</v>
      </c>
    </row>
    <row r="4397" spans="2:15" ht="17.25" x14ac:dyDescent="0.35">
      <c r="B4397" s="172">
        <f t="shared" si="410"/>
        <v>4389</v>
      </c>
      <c r="C4397" s="173">
        <v>7</v>
      </c>
      <c r="D4397" s="173">
        <v>2</v>
      </c>
      <c r="E4397" s="174">
        <v>21</v>
      </c>
      <c r="F4397" s="3">
        <f t="shared" si="409"/>
        <v>73.400000000000006</v>
      </c>
      <c r="G4397" s="3">
        <f t="shared" si="411"/>
        <v>63.680000000000007</v>
      </c>
      <c r="H4397" s="3">
        <f t="shared" si="412"/>
        <v>91.94</v>
      </c>
      <c r="I4397" s="3">
        <f t="shared" si="413"/>
        <v>82.94</v>
      </c>
      <c r="J4397" s="3">
        <f t="shared" si="414"/>
        <v>78.98</v>
      </c>
      <c r="K4397" s="191">
        <v>23</v>
      </c>
      <c r="L4397" s="3">
        <v>17.600000000000001</v>
      </c>
      <c r="M4397" s="191">
        <v>33.299999999999997</v>
      </c>
      <c r="N4397" s="191">
        <v>28.3</v>
      </c>
      <c r="O4397" s="191">
        <v>26.1</v>
      </c>
    </row>
    <row r="4398" spans="2:15" ht="17.25" x14ac:dyDescent="0.35">
      <c r="B4398" s="172">
        <f t="shared" si="410"/>
        <v>4390</v>
      </c>
      <c r="C4398" s="173">
        <v>7</v>
      </c>
      <c r="D4398" s="173">
        <v>2</v>
      </c>
      <c r="E4398" s="174">
        <v>22</v>
      </c>
      <c r="F4398" s="3">
        <f t="shared" si="409"/>
        <v>68</v>
      </c>
      <c r="G4398" s="3">
        <f t="shared" si="411"/>
        <v>64.400000000000006</v>
      </c>
      <c r="H4398" s="3">
        <f t="shared" si="412"/>
        <v>89.960000000000008</v>
      </c>
      <c r="I4398" s="3">
        <f t="shared" si="413"/>
        <v>77</v>
      </c>
      <c r="J4398" s="3">
        <f t="shared" si="414"/>
        <v>77</v>
      </c>
      <c r="K4398" s="191">
        <v>20</v>
      </c>
      <c r="L4398" s="3">
        <v>18</v>
      </c>
      <c r="M4398" s="191">
        <v>32.200000000000003</v>
      </c>
      <c r="N4398" s="191">
        <v>25</v>
      </c>
      <c r="O4398" s="191">
        <v>25</v>
      </c>
    </row>
    <row r="4399" spans="2:15" ht="17.25" x14ac:dyDescent="0.35">
      <c r="B4399" s="172">
        <f t="shared" si="410"/>
        <v>4391</v>
      </c>
      <c r="C4399" s="173">
        <v>7</v>
      </c>
      <c r="D4399" s="173">
        <v>2</v>
      </c>
      <c r="E4399" s="174">
        <v>23</v>
      </c>
      <c r="F4399" s="3">
        <f t="shared" si="409"/>
        <v>64.400000000000006</v>
      </c>
      <c r="G4399" s="3">
        <f t="shared" si="411"/>
        <v>62.96</v>
      </c>
      <c r="H4399" s="3">
        <f t="shared" si="412"/>
        <v>87.98</v>
      </c>
      <c r="I4399" s="3">
        <f t="shared" si="413"/>
        <v>73.94</v>
      </c>
      <c r="J4399" s="3">
        <f t="shared" si="414"/>
        <v>75.02</v>
      </c>
      <c r="K4399" s="191">
        <v>18</v>
      </c>
      <c r="L4399" s="3">
        <v>17.2</v>
      </c>
      <c r="M4399" s="191">
        <v>31.1</v>
      </c>
      <c r="N4399" s="191">
        <v>23.3</v>
      </c>
      <c r="O4399" s="191">
        <v>23.9</v>
      </c>
    </row>
    <row r="4400" spans="2:15" ht="17.25" x14ac:dyDescent="0.35">
      <c r="B4400" s="172">
        <f t="shared" si="410"/>
        <v>4392</v>
      </c>
      <c r="C4400" s="173">
        <v>7</v>
      </c>
      <c r="D4400" s="173">
        <v>2</v>
      </c>
      <c r="E4400" s="174">
        <v>24</v>
      </c>
      <c r="F4400" s="3">
        <f t="shared" si="409"/>
        <v>62.6</v>
      </c>
      <c r="G4400" s="3">
        <f t="shared" si="411"/>
        <v>57.56</v>
      </c>
      <c r="H4400" s="3">
        <f t="shared" si="412"/>
        <v>87.98</v>
      </c>
      <c r="I4400" s="3">
        <f t="shared" si="413"/>
        <v>71.06</v>
      </c>
      <c r="J4400" s="3">
        <f t="shared" si="414"/>
        <v>73.039999999999992</v>
      </c>
      <c r="K4400" s="191">
        <v>17</v>
      </c>
      <c r="L4400" s="3">
        <v>14.2</v>
      </c>
      <c r="M4400" s="191">
        <v>31.1</v>
      </c>
      <c r="N4400" s="191">
        <v>21.7</v>
      </c>
      <c r="O4400" s="191">
        <v>22.8</v>
      </c>
    </row>
    <row r="4401" spans="2:15" ht="17.25" x14ac:dyDescent="0.35">
      <c r="B4401" s="172">
        <f t="shared" si="410"/>
        <v>4393</v>
      </c>
      <c r="C4401" s="173">
        <v>7</v>
      </c>
      <c r="D4401" s="173">
        <v>3</v>
      </c>
      <c r="E4401" s="174">
        <v>1</v>
      </c>
      <c r="F4401" s="3">
        <f t="shared" si="409"/>
        <v>57.2</v>
      </c>
      <c r="G4401" s="3">
        <f t="shared" si="411"/>
        <v>56.3</v>
      </c>
      <c r="H4401" s="3">
        <f t="shared" si="412"/>
        <v>84.92</v>
      </c>
      <c r="I4401" s="3">
        <f t="shared" si="413"/>
        <v>66.02</v>
      </c>
      <c r="J4401" s="3">
        <f t="shared" si="414"/>
        <v>69.080000000000013</v>
      </c>
      <c r="K4401" s="191">
        <v>14</v>
      </c>
      <c r="L4401" s="3">
        <v>13.5</v>
      </c>
      <c r="M4401" s="191">
        <v>29.4</v>
      </c>
      <c r="N4401" s="191">
        <v>18.899999999999999</v>
      </c>
      <c r="O4401" s="191">
        <v>20.6</v>
      </c>
    </row>
    <row r="4402" spans="2:15" ht="17.25" x14ac:dyDescent="0.35">
      <c r="B4402" s="172">
        <f t="shared" si="410"/>
        <v>4394</v>
      </c>
      <c r="C4402" s="173">
        <v>7</v>
      </c>
      <c r="D4402" s="173">
        <v>3</v>
      </c>
      <c r="E4402" s="174">
        <v>2</v>
      </c>
      <c r="F4402" s="3">
        <f t="shared" si="409"/>
        <v>55.400000000000006</v>
      </c>
      <c r="G4402" s="3">
        <f t="shared" si="411"/>
        <v>54.86</v>
      </c>
      <c r="H4402" s="3">
        <f t="shared" si="412"/>
        <v>82.94</v>
      </c>
      <c r="I4402" s="3">
        <f t="shared" si="413"/>
        <v>62.06</v>
      </c>
      <c r="J4402" s="3">
        <f t="shared" si="414"/>
        <v>68</v>
      </c>
      <c r="K4402" s="191">
        <v>13</v>
      </c>
      <c r="L4402" s="3">
        <v>12.7</v>
      </c>
      <c r="M4402" s="191">
        <v>28.3</v>
      </c>
      <c r="N4402" s="191">
        <v>16.7</v>
      </c>
      <c r="O4402" s="191">
        <v>20</v>
      </c>
    </row>
    <row r="4403" spans="2:15" ht="17.25" x14ac:dyDescent="0.35">
      <c r="B4403" s="172">
        <f t="shared" si="410"/>
        <v>4395</v>
      </c>
      <c r="C4403" s="173">
        <v>7</v>
      </c>
      <c r="D4403" s="173">
        <v>3</v>
      </c>
      <c r="E4403" s="174">
        <v>3</v>
      </c>
      <c r="F4403" s="3">
        <f t="shared" si="409"/>
        <v>51.8</v>
      </c>
      <c r="G4403" s="3">
        <f t="shared" si="411"/>
        <v>52.879999999999995</v>
      </c>
      <c r="H4403" s="3">
        <f t="shared" si="412"/>
        <v>82.039999999999992</v>
      </c>
      <c r="I4403" s="3">
        <f t="shared" si="413"/>
        <v>64.94</v>
      </c>
      <c r="J4403" s="3">
        <f t="shared" si="414"/>
        <v>68</v>
      </c>
      <c r="K4403" s="191">
        <v>11</v>
      </c>
      <c r="L4403" s="3">
        <v>11.6</v>
      </c>
      <c r="M4403" s="191">
        <v>27.8</v>
      </c>
      <c r="N4403" s="191">
        <v>18.3</v>
      </c>
      <c r="O4403" s="191">
        <v>20</v>
      </c>
    </row>
    <row r="4404" spans="2:15" ht="17.25" x14ac:dyDescent="0.35">
      <c r="B4404" s="172">
        <f t="shared" si="410"/>
        <v>4396</v>
      </c>
      <c r="C4404" s="173">
        <v>7</v>
      </c>
      <c r="D4404" s="173">
        <v>3</v>
      </c>
      <c r="E4404" s="174">
        <v>4</v>
      </c>
      <c r="F4404" s="3">
        <f t="shared" si="409"/>
        <v>51.8</v>
      </c>
      <c r="G4404" s="3">
        <f t="shared" si="411"/>
        <v>52.879999999999995</v>
      </c>
      <c r="H4404" s="3">
        <f t="shared" si="412"/>
        <v>80.960000000000008</v>
      </c>
      <c r="I4404" s="3">
        <f t="shared" si="413"/>
        <v>60.08</v>
      </c>
      <c r="J4404" s="3">
        <f t="shared" si="414"/>
        <v>66.92</v>
      </c>
      <c r="K4404" s="191">
        <v>11</v>
      </c>
      <c r="L4404" s="3">
        <v>11.6</v>
      </c>
      <c r="M4404" s="191">
        <v>27.2</v>
      </c>
      <c r="N4404" s="191">
        <v>15.6</v>
      </c>
      <c r="O4404" s="191">
        <v>19.399999999999999</v>
      </c>
    </row>
    <row r="4405" spans="2:15" ht="17.25" x14ac:dyDescent="0.35">
      <c r="B4405" s="172">
        <f t="shared" si="410"/>
        <v>4397</v>
      </c>
      <c r="C4405" s="173">
        <v>7</v>
      </c>
      <c r="D4405" s="173">
        <v>3</v>
      </c>
      <c r="E4405" s="174">
        <v>5</v>
      </c>
      <c r="F4405" s="3">
        <f t="shared" si="409"/>
        <v>51.8</v>
      </c>
      <c r="G4405" s="3">
        <f t="shared" si="411"/>
        <v>54.86</v>
      </c>
      <c r="H4405" s="3">
        <f t="shared" si="412"/>
        <v>80.06</v>
      </c>
      <c r="I4405" s="3">
        <f t="shared" si="413"/>
        <v>59</v>
      </c>
      <c r="J4405" s="3">
        <f t="shared" si="414"/>
        <v>66.02</v>
      </c>
      <c r="K4405" s="191">
        <v>11</v>
      </c>
      <c r="L4405" s="3">
        <v>12.7</v>
      </c>
      <c r="M4405" s="191">
        <v>26.7</v>
      </c>
      <c r="N4405" s="191">
        <v>15</v>
      </c>
      <c r="O4405" s="191">
        <v>18.899999999999999</v>
      </c>
    </row>
    <row r="4406" spans="2:15" ht="17.25" x14ac:dyDescent="0.35">
      <c r="B4406" s="172">
        <f t="shared" si="410"/>
        <v>4398</v>
      </c>
      <c r="C4406" s="173">
        <v>7</v>
      </c>
      <c r="D4406" s="173">
        <v>3</v>
      </c>
      <c r="E4406" s="174">
        <v>6</v>
      </c>
      <c r="F4406" s="3">
        <f t="shared" si="409"/>
        <v>51.8</v>
      </c>
      <c r="G4406" s="3">
        <f t="shared" si="411"/>
        <v>57.92</v>
      </c>
      <c r="H4406" s="3">
        <f t="shared" si="412"/>
        <v>80.960000000000008</v>
      </c>
      <c r="I4406" s="3">
        <f t="shared" si="413"/>
        <v>62.96</v>
      </c>
      <c r="J4406" s="3">
        <f t="shared" si="414"/>
        <v>68</v>
      </c>
      <c r="K4406" s="191">
        <v>11</v>
      </c>
      <c r="L4406" s="3">
        <v>14.4</v>
      </c>
      <c r="M4406" s="191">
        <v>27.2</v>
      </c>
      <c r="N4406" s="191">
        <v>17.2</v>
      </c>
      <c r="O4406" s="191">
        <v>20</v>
      </c>
    </row>
    <row r="4407" spans="2:15" ht="17.25" x14ac:dyDescent="0.35">
      <c r="B4407" s="172">
        <f t="shared" si="410"/>
        <v>4399</v>
      </c>
      <c r="C4407" s="173">
        <v>7</v>
      </c>
      <c r="D4407" s="173">
        <v>3</v>
      </c>
      <c r="E4407" s="174">
        <v>7</v>
      </c>
      <c r="F4407" s="3">
        <f t="shared" si="409"/>
        <v>51.8</v>
      </c>
      <c r="G4407" s="3">
        <f t="shared" si="411"/>
        <v>60.980000000000004</v>
      </c>
      <c r="H4407" s="3">
        <f t="shared" si="412"/>
        <v>91.039999999999992</v>
      </c>
      <c r="I4407" s="3">
        <f t="shared" si="413"/>
        <v>69.080000000000013</v>
      </c>
      <c r="J4407" s="3">
        <f t="shared" si="414"/>
        <v>71.06</v>
      </c>
      <c r="K4407" s="191">
        <v>11</v>
      </c>
      <c r="L4407" s="3">
        <v>16.100000000000001</v>
      </c>
      <c r="M4407" s="191">
        <v>32.799999999999997</v>
      </c>
      <c r="N4407" s="191">
        <v>20.6</v>
      </c>
      <c r="O4407" s="191">
        <v>21.7</v>
      </c>
    </row>
    <row r="4408" spans="2:15" ht="17.25" x14ac:dyDescent="0.35">
      <c r="B4408" s="172">
        <f t="shared" si="410"/>
        <v>4400</v>
      </c>
      <c r="C4408" s="173">
        <v>7</v>
      </c>
      <c r="D4408" s="173">
        <v>3</v>
      </c>
      <c r="E4408" s="174">
        <v>8</v>
      </c>
      <c r="F4408" s="3">
        <f t="shared" si="409"/>
        <v>55.400000000000006</v>
      </c>
      <c r="G4408" s="3">
        <f t="shared" si="411"/>
        <v>64.94</v>
      </c>
      <c r="H4408" s="3">
        <f t="shared" si="412"/>
        <v>96.08</v>
      </c>
      <c r="I4408" s="3">
        <f t="shared" si="413"/>
        <v>75.92</v>
      </c>
      <c r="J4408" s="3">
        <f t="shared" si="414"/>
        <v>73.94</v>
      </c>
      <c r="K4408" s="191">
        <v>13</v>
      </c>
      <c r="L4408" s="3">
        <v>18.3</v>
      </c>
      <c r="M4408" s="191">
        <v>35.6</v>
      </c>
      <c r="N4408" s="191">
        <v>24.4</v>
      </c>
      <c r="O4408" s="191">
        <v>23.3</v>
      </c>
    </row>
    <row r="4409" spans="2:15" ht="17.25" x14ac:dyDescent="0.35">
      <c r="B4409" s="172">
        <f t="shared" si="410"/>
        <v>4401</v>
      </c>
      <c r="C4409" s="173">
        <v>7</v>
      </c>
      <c r="D4409" s="173">
        <v>3</v>
      </c>
      <c r="E4409" s="174">
        <v>9</v>
      </c>
      <c r="F4409" s="3">
        <f t="shared" si="409"/>
        <v>59</v>
      </c>
      <c r="G4409" s="3">
        <f t="shared" si="411"/>
        <v>66.92</v>
      </c>
      <c r="H4409" s="3">
        <f t="shared" si="412"/>
        <v>98.960000000000008</v>
      </c>
      <c r="I4409" s="3">
        <f t="shared" si="413"/>
        <v>80.960000000000008</v>
      </c>
      <c r="J4409" s="3">
        <f t="shared" si="414"/>
        <v>78.080000000000013</v>
      </c>
      <c r="K4409" s="191">
        <v>15</v>
      </c>
      <c r="L4409" s="3">
        <v>19.399999999999999</v>
      </c>
      <c r="M4409" s="191">
        <v>37.200000000000003</v>
      </c>
      <c r="N4409" s="191">
        <v>27.2</v>
      </c>
      <c r="O4409" s="191">
        <v>25.6</v>
      </c>
    </row>
    <row r="4410" spans="2:15" ht="17.25" x14ac:dyDescent="0.35">
      <c r="B4410" s="172">
        <f t="shared" si="410"/>
        <v>4402</v>
      </c>
      <c r="C4410" s="173">
        <v>7</v>
      </c>
      <c r="D4410" s="173">
        <v>3</v>
      </c>
      <c r="E4410" s="174">
        <v>10</v>
      </c>
      <c r="F4410" s="3">
        <f t="shared" si="409"/>
        <v>60.8</v>
      </c>
      <c r="G4410" s="3">
        <f t="shared" si="411"/>
        <v>68.900000000000006</v>
      </c>
      <c r="H4410" s="3">
        <f t="shared" si="412"/>
        <v>104</v>
      </c>
      <c r="I4410" s="3">
        <f t="shared" si="413"/>
        <v>89.06</v>
      </c>
      <c r="J4410" s="3">
        <f t="shared" si="414"/>
        <v>80.960000000000008</v>
      </c>
      <c r="K4410" s="191">
        <v>16</v>
      </c>
      <c r="L4410" s="3">
        <v>20.5</v>
      </c>
      <c r="M4410" s="191">
        <v>40</v>
      </c>
      <c r="N4410" s="191">
        <v>31.7</v>
      </c>
      <c r="O4410" s="191">
        <v>27.2</v>
      </c>
    </row>
    <row r="4411" spans="2:15" ht="17.25" x14ac:dyDescent="0.35">
      <c r="B4411" s="172">
        <f t="shared" si="410"/>
        <v>4403</v>
      </c>
      <c r="C4411" s="173">
        <v>7</v>
      </c>
      <c r="D4411" s="173">
        <v>3</v>
      </c>
      <c r="E4411" s="174">
        <v>11</v>
      </c>
      <c r="F4411" s="3">
        <f t="shared" si="409"/>
        <v>66.2</v>
      </c>
      <c r="G4411" s="3">
        <f t="shared" si="411"/>
        <v>69.98</v>
      </c>
      <c r="H4411" s="3">
        <f t="shared" si="412"/>
        <v>105.98</v>
      </c>
      <c r="I4411" s="3">
        <f t="shared" si="413"/>
        <v>91.94</v>
      </c>
      <c r="J4411" s="3">
        <f t="shared" si="414"/>
        <v>84.02</v>
      </c>
      <c r="K4411" s="191">
        <v>19</v>
      </c>
      <c r="L4411" s="3">
        <v>21.1</v>
      </c>
      <c r="M4411" s="191">
        <v>41.1</v>
      </c>
      <c r="N4411" s="191">
        <v>33.299999999999997</v>
      </c>
      <c r="O4411" s="191">
        <v>28.9</v>
      </c>
    </row>
    <row r="4412" spans="2:15" ht="17.25" x14ac:dyDescent="0.35">
      <c r="B4412" s="172">
        <f t="shared" si="410"/>
        <v>4404</v>
      </c>
      <c r="C4412" s="173">
        <v>7</v>
      </c>
      <c r="D4412" s="173">
        <v>3</v>
      </c>
      <c r="E4412" s="174">
        <v>12</v>
      </c>
      <c r="F4412" s="3">
        <f t="shared" si="409"/>
        <v>69.800000000000011</v>
      </c>
      <c r="G4412" s="3">
        <f t="shared" si="411"/>
        <v>71.960000000000008</v>
      </c>
      <c r="H4412" s="3">
        <f t="shared" si="412"/>
        <v>107.96000000000001</v>
      </c>
      <c r="I4412" s="3">
        <f t="shared" si="413"/>
        <v>93.02</v>
      </c>
      <c r="J4412" s="3">
        <f t="shared" si="414"/>
        <v>87.98</v>
      </c>
      <c r="K4412" s="191">
        <v>21</v>
      </c>
      <c r="L4412" s="3">
        <v>22.2</v>
      </c>
      <c r="M4412" s="191">
        <v>42.2</v>
      </c>
      <c r="N4412" s="191">
        <v>33.9</v>
      </c>
      <c r="O4412" s="191">
        <v>31.1</v>
      </c>
    </row>
    <row r="4413" spans="2:15" ht="17.25" x14ac:dyDescent="0.35">
      <c r="B4413" s="172">
        <f t="shared" si="410"/>
        <v>4405</v>
      </c>
      <c r="C4413" s="173">
        <v>7</v>
      </c>
      <c r="D4413" s="173">
        <v>3</v>
      </c>
      <c r="E4413" s="174">
        <v>13</v>
      </c>
      <c r="F4413" s="3">
        <f t="shared" si="409"/>
        <v>71.599999999999994</v>
      </c>
      <c r="G4413" s="3">
        <f t="shared" si="411"/>
        <v>73.94</v>
      </c>
      <c r="H4413" s="3">
        <f t="shared" si="412"/>
        <v>109.03999999999999</v>
      </c>
      <c r="I4413" s="3">
        <f t="shared" si="413"/>
        <v>95</v>
      </c>
      <c r="J4413" s="3">
        <f t="shared" si="414"/>
        <v>89.06</v>
      </c>
      <c r="K4413" s="191">
        <v>22</v>
      </c>
      <c r="L4413" s="3">
        <v>23.3</v>
      </c>
      <c r="M4413" s="191">
        <v>42.8</v>
      </c>
      <c r="N4413" s="191">
        <v>35</v>
      </c>
      <c r="O4413" s="191">
        <v>31.7</v>
      </c>
    </row>
    <row r="4414" spans="2:15" ht="17.25" x14ac:dyDescent="0.35">
      <c r="B4414" s="172">
        <f t="shared" si="410"/>
        <v>4406</v>
      </c>
      <c r="C4414" s="173">
        <v>7</v>
      </c>
      <c r="D4414" s="173">
        <v>3</v>
      </c>
      <c r="E4414" s="174">
        <v>14</v>
      </c>
      <c r="F4414" s="3">
        <f t="shared" si="409"/>
        <v>73.400000000000006</v>
      </c>
      <c r="G4414" s="3">
        <f t="shared" si="411"/>
        <v>75.92</v>
      </c>
      <c r="H4414" s="3">
        <f t="shared" si="412"/>
        <v>109.94</v>
      </c>
      <c r="I4414" s="3">
        <f t="shared" si="413"/>
        <v>96.98</v>
      </c>
      <c r="J4414" s="3">
        <f t="shared" si="414"/>
        <v>91.94</v>
      </c>
      <c r="K4414" s="191">
        <v>23</v>
      </c>
      <c r="L4414" s="3">
        <v>24.4</v>
      </c>
      <c r="M4414" s="191">
        <v>43.3</v>
      </c>
      <c r="N4414" s="191">
        <v>36.1</v>
      </c>
      <c r="O4414" s="191">
        <v>33.299999999999997</v>
      </c>
    </row>
    <row r="4415" spans="2:15" ht="17.25" x14ac:dyDescent="0.35">
      <c r="B4415" s="172">
        <f t="shared" si="410"/>
        <v>4407</v>
      </c>
      <c r="C4415" s="173">
        <v>7</v>
      </c>
      <c r="D4415" s="173">
        <v>3</v>
      </c>
      <c r="E4415" s="174">
        <v>15</v>
      </c>
      <c r="F4415" s="3">
        <f t="shared" si="409"/>
        <v>75.2</v>
      </c>
      <c r="G4415" s="3">
        <f t="shared" si="411"/>
        <v>74.84</v>
      </c>
      <c r="H4415" s="3">
        <f t="shared" si="412"/>
        <v>111.02</v>
      </c>
      <c r="I4415" s="3">
        <f t="shared" si="413"/>
        <v>98.06</v>
      </c>
      <c r="J4415" s="3">
        <f t="shared" si="414"/>
        <v>93.02</v>
      </c>
      <c r="K4415" s="191">
        <v>24</v>
      </c>
      <c r="L4415" s="3">
        <v>23.8</v>
      </c>
      <c r="M4415" s="191">
        <v>43.9</v>
      </c>
      <c r="N4415" s="191">
        <v>36.700000000000003</v>
      </c>
      <c r="O4415" s="191">
        <v>33.9</v>
      </c>
    </row>
    <row r="4416" spans="2:15" ht="17.25" x14ac:dyDescent="0.35">
      <c r="B4416" s="172">
        <f t="shared" si="410"/>
        <v>4408</v>
      </c>
      <c r="C4416" s="173">
        <v>7</v>
      </c>
      <c r="D4416" s="173">
        <v>3</v>
      </c>
      <c r="E4416" s="174">
        <v>16</v>
      </c>
      <c r="F4416" s="3">
        <f t="shared" si="409"/>
        <v>73.400000000000006</v>
      </c>
      <c r="G4416" s="3">
        <f t="shared" si="411"/>
        <v>62.96</v>
      </c>
      <c r="H4416" s="3">
        <f t="shared" si="412"/>
        <v>111.02</v>
      </c>
      <c r="I4416" s="3">
        <f t="shared" si="413"/>
        <v>96.08</v>
      </c>
      <c r="J4416" s="3">
        <f t="shared" si="414"/>
        <v>95</v>
      </c>
      <c r="K4416" s="191">
        <v>23</v>
      </c>
      <c r="L4416" s="3">
        <v>17.2</v>
      </c>
      <c r="M4416" s="191">
        <v>43.9</v>
      </c>
      <c r="N4416" s="191">
        <v>35.6</v>
      </c>
      <c r="O4416" s="191">
        <v>35</v>
      </c>
    </row>
    <row r="4417" spans="2:15" ht="17.25" x14ac:dyDescent="0.35">
      <c r="B4417" s="172">
        <f t="shared" si="410"/>
        <v>4409</v>
      </c>
      <c r="C4417" s="173">
        <v>7</v>
      </c>
      <c r="D4417" s="173">
        <v>3</v>
      </c>
      <c r="E4417" s="174">
        <v>17</v>
      </c>
      <c r="F4417" s="3">
        <f t="shared" si="409"/>
        <v>73.400000000000006</v>
      </c>
      <c r="G4417" s="3">
        <f t="shared" si="411"/>
        <v>63.86</v>
      </c>
      <c r="H4417" s="3">
        <f t="shared" si="412"/>
        <v>109.94</v>
      </c>
      <c r="I4417" s="3">
        <f t="shared" si="413"/>
        <v>96.98</v>
      </c>
      <c r="J4417" s="3">
        <f t="shared" si="414"/>
        <v>95</v>
      </c>
      <c r="K4417" s="191">
        <v>23</v>
      </c>
      <c r="L4417" s="3">
        <v>17.7</v>
      </c>
      <c r="M4417" s="191">
        <v>43.3</v>
      </c>
      <c r="N4417" s="191">
        <v>36.1</v>
      </c>
      <c r="O4417" s="191">
        <v>35</v>
      </c>
    </row>
    <row r="4418" spans="2:15" ht="17.25" x14ac:dyDescent="0.35">
      <c r="B4418" s="172">
        <f t="shared" si="410"/>
        <v>4410</v>
      </c>
      <c r="C4418" s="173">
        <v>7</v>
      </c>
      <c r="D4418" s="173">
        <v>3</v>
      </c>
      <c r="E4418" s="174">
        <v>18</v>
      </c>
      <c r="F4418" s="3">
        <f t="shared" si="409"/>
        <v>71.599999999999994</v>
      </c>
      <c r="G4418" s="3">
        <f t="shared" si="411"/>
        <v>64.94</v>
      </c>
      <c r="H4418" s="3">
        <f t="shared" si="412"/>
        <v>109.03999999999999</v>
      </c>
      <c r="I4418" s="3">
        <f t="shared" si="413"/>
        <v>96.08</v>
      </c>
      <c r="J4418" s="3">
        <f t="shared" si="414"/>
        <v>93.02</v>
      </c>
      <c r="K4418" s="191">
        <v>22</v>
      </c>
      <c r="L4418" s="3">
        <v>18.3</v>
      </c>
      <c r="M4418" s="191">
        <v>42.8</v>
      </c>
      <c r="N4418" s="191">
        <v>35.6</v>
      </c>
      <c r="O4418" s="191">
        <v>33.9</v>
      </c>
    </row>
    <row r="4419" spans="2:15" ht="17.25" x14ac:dyDescent="0.35">
      <c r="B4419" s="172">
        <f t="shared" si="410"/>
        <v>4411</v>
      </c>
      <c r="C4419" s="173">
        <v>7</v>
      </c>
      <c r="D4419" s="173">
        <v>3</v>
      </c>
      <c r="E4419" s="174">
        <v>19</v>
      </c>
      <c r="F4419" s="3">
        <f t="shared" si="409"/>
        <v>69.800000000000011</v>
      </c>
      <c r="G4419" s="3">
        <f t="shared" si="411"/>
        <v>64.94</v>
      </c>
      <c r="H4419" s="3">
        <f t="shared" si="412"/>
        <v>107.06</v>
      </c>
      <c r="I4419" s="3">
        <f t="shared" si="413"/>
        <v>91.94</v>
      </c>
      <c r="J4419" s="3">
        <f t="shared" si="414"/>
        <v>89.06</v>
      </c>
      <c r="K4419" s="191">
        <v>21</v>
      </c>
      <c r="L4419" s="3">
        <v>18.3</v>
      </c>
      <c r="M4419" s="191">
        <v>41.7</v>
      </c>
      <c r="N4419" s="191">
        <v>33.299999999999997</v>
      </c>
      <c r="O4419" s="191">
        <v>31.7</v>
      </c>
    </row>
    <row r="4420" spans="2:15" ht="17.25" x14ac:dyDescent="0.35">
      <c r="B4420" s="172">
        <f t="shared" si="410"/>
        <v>4412</v>
      </c>
      <c r="C4420" s="173">
        <v>7</v>
      </c>
      <c r="D4420" s="173">
        <v>3</v>
      </c>
      <c r="E4420" s="174">
        <v>20</v>
      </c>
      <c r="F4420" s="3">
        <f t="shared" si="409"/>
        <v>66.2</v>
      </c>
      <c r="G4420" s="3">
        <f t="shared" si="411"/>
        <v>61.519999999999996</v>
      </c>
      <c r="H4420" s="3">
        <f t="shared" si="412"/>
        <v>102.02</v>
      </c>
      <c r="I4420" s="3">
        <f t="shared" si="413"/>
        <v>87.98</v>
      </c>
      <c r="J4420" s="3">
        <f t="shared" si="414"/>
        <v>84.92</v>
      </c>
      <c r="K4420" s="191">
        <v>19</v>
      </c>
      <c r="L4420" s="3">
        <v>16.399999999999999</v>
      </c>
      <c r="M4420" s="191">
        <v>38.9</v>
      </c>
      <c r="N4420" s="191">
        <v>31.1</v>
      </c>
      <c r="O4420" s="191">
        <v>29.4</v>
      </c>
    </row>
    <row r="4421" spans="2:15" ht="17.25" x14ac:dyDescent="0.35">
      <c r="B4421" s="172">
        <f t="shared" si="410"/>
        <v>4413</v>
      </c>
      <c r="C4421" s="173">
        <v>7</v>
      </c>
      <c r="D4421" s="173">
        <v>3</v>
      </c>
      <c r="E4421" s="174">
        <v>21</v>
      </c>
      <c r="F4421" s="3">
        <f t="shared" si="409"/>
        <v>60.8</v>
      </c>
      <c r="G4421" s="3">
        <f t="shared" si="411"/>
        <v>59.900000000000006</v>
      </c>
      <c r="H4421" s="3">
        <f t="shared" si="412"/>
        <v>95</v>
      </c>
      <c r="I4421" s="3">
        <f t="shared" si="413"/>
        <v>82.94</v>
      </c>
      <c r="J4421" s="3">
        <f t="shared" si="414"/>
        <v>80.960000000000008</v>
      </c>
      <c r="K4421" s="191">
        <v>16</v>
      </c>
      <c r="L4421" s="3">
        <v>15.5</v>
      </c>
      <c r="M4421" s="191">
        <v>35</v>
      </c>
      <c r="N4421" s="191">
        <v>28.3</v>
      </c>
      <c r="O4421" s="191">
        <v>27.2</v>
      </c>
    </row>
    <row r="4422" spans="2:15" ht="17.25" x14ac:dyDescent="0.35">
      <c r="B4422" s="172">
        <f t="shared" si="410"/>
        <v>4414</v>
      </c>
      <c r="C4422" s="173">
        <v>7</v>
      </c>
      <c r="D4422" s="173">
        <v>3</v>
      </c>
      <c r="E4422" s="174">
        <v>22</v>
      </c>
      <c r="F4422" s="3">
        <f t="shared" si="409"/>
        <v>60.8</v>
      </c>
      <c r="G4422" s="3">
        <f t="shared" si="411"/>
        <v>56.84</v>
      </c>
      <c r="H4422" s="3">
        <f t="shared" si="412"/>
        <v>93.92</v>
      </c>
      <c r="I4422" s="3">
        <f t="shared" si="413"/>
        <v>80.06</v>
      </c>
      <c r="J4422" s="3">
        <f t="shared" si="414"/>
        <v>78.98</v>
      </c>
      <c r="K4422" s="191">
        <v>16</v>
      </c>
      <c r="L4422" s="3">
        <v>13.8</v>
      </c>
      <c r="M4422" s="191">
        <v>34.4</v>
      </c>
      <c r="N4422" s="191">
        <v>26.7</v>
      </c>
      <c r="O4422" s="191">
        <v>26.1</v>
      </c>
    </row>
    <row r="4423" spans="2:15" ht="17.25" x14ac:dyDescent="0.35">
      <c r="B4423" s="172">
        <f t="shared" si="410"/>
        <v>4415</v>
      </c>
      <c r="C4423" s="173">
        <v>7</v>
      </c>
      <c r="D4423" s="173">
        <v>3</v>
      </c>
      <c r="E4423" s="174">
        <v>23</v>
      </c>
      <c r="F4423" s="3">
        <f t="shared" si="409"/>
        <v>59</v>
      </c>
      <c r="G4423" s="3">
        <f t="shared" si="411"/>
        <v>55.94</v>
      </c>
      <c r="H4423" s="3">
        <f t="shared" si="412"/>
        <v>93.02</v>
      </c>
      <c r="I4423" s="3">
        <f t="shared" si="413"/>
        <v>73.94</v>
      </c>
      <c r="J4423" s="3">
        <f t="shared" si="414"/>
        <v>78.080000000000013</v>
      </c>
      <c r="K4423" s="191">
        <v>15</v>
      </c>
      <c r="L4423" s="3">
        <v>13.3</v>
      </c>
      <c r="M4423" s="191">
        <v>33.9</v>
      </c>
      <c r="N4423" s="191">
        <v>23.3</v>
      </c>
      <c r="O4423" s="191">
        <v>25.6</v>
      </c>
    </row>
    <row r="4424" spans="2:15" ht="17.25" x14ac:dyDescent="0.35">
      <c r="B4424" s="172">
        <f t="shared" si="410"/>
        <v>4416</v>
      </c>
      <c r="C4424" s="173">
        <v>7</v>
      </c>
      <c r="D4424" s="173">
        <v>3</v>
      </c>
      <c r="E4424" s="174">
        <v>24</v>
      </c>
      <c r="F4424" s="3">
        <f t="shared" si="409"/>
        <v>55.400000000000006</v>
      </c>
      <c r="G4424" s="3">
        <f t="shared" si="411"/>
        <v>59.900000000000006</v>
      </c>
      <c r="H4424" s="3">
        <f t="shared" si="412"/>
        <v>93.02</v>
      </c>
      <c r="I4424" s="3">
        <f t="shared" si="413"/>
        <v>73.94</v>
      </c>
      <c r="J4424" s="3">
        <f t="shared" si="414"/>
        <v>75.92</v>
      </c>
      <c r="K4424" s="191">
        <v>13</v>
      </c>
      <c r="L4424" s="3">
        <v>15.5</v>
      </c>
      <c r="M4424" s="191">
        <v>33.9</v>
      </c>
      <c r="N4424" s="191">
        <v>23.3</v>
      </c>
      <c r="O4424" s="191">
        <v>24.4</v>
      </c>
    </row>
    <row r="4425" spans="2:15" ht="17.25" x14ac:dyDescent="0.35">
      <c r="B4425" s="172">
        <f t="shared" si="410"/>
        <v>4417</v>
      </c>
      <c r="C4425" s="173">
        <v>7</v>
      </c>
      <c r="D4425" s="173">
        <v>4</v>
      </c>
      <c r="E4425" s="174">
        <v>1</v>
      </c>
      <c r="F4425" s="3">
        <f t="shared" si="409"/>
        <v>51.8</v>
      </c>
      <c r="G4425" s="3">
        <f t="shared" si="411"/>
        <v>61.88</v>
      </c>
      <c r="H4425" s="3">
        <f t="shared" si="412"/>
        <v>87.98</v>
      </c>
      <c r="I4425" s="3">
        <f t="shared" si="413"/>
        <v>66.92</v>
      </c>
      <c r="J4425" s="3">
        <f t="shared" si="414"/>
        <v>75.02</v>
      </c>
      <c r="K4425" s="191">
        <v>11</v>
      </c>
      <c r="L4425" s="3">
        <v>16.600000000000001</v>
      </c>
      <c r="M4425" s="191">
        <v>31.1</v>
      </c>
      <c r="N4425" s="191">
        <v>19.399999999999999</v>
      </c>
      <c r="O4425" s="191">
        <v>23.9</v>
      </c>
    </row>
    <row r="4426" spans="2:15" ht="17.25" x14ac:dyDescent="0.35">
      <c r="B4426" s="172">
        <f t="shared" si="410"/>
        <v>4418</v>
      </c>
      <c r="C4426" s="173">
        <v>7</v>
      </c>
      <c r="D4426" s="173">
        <v>4</v>
      </c>
      <c r="E4426" s="174">
        <v>2</v>
      </c>
      <c r="F4426" s="3">
        <f t="shared" ref="F4426:F4489" si="415">(9/5)*K4426+32</f>
        <v>50</v>
      </c>
      <c r="G4426" s="3">
        <f t="shared" si="411"/>
        <v>59.900000000000006</v>
      </c>
      <c r="H4426" s="3">
        <f t="shared" si="412"/>
        <v>84.92</v>
      </c>
      <c r="I4426" s="3">
        <f t="shared" si="413"/>
        <v>66.92</v>
      </c>
      <c r="J4426" s="3">
        <f t="shared" si="414"/>
        <v>73.039999999999992</v>
      </c>
      <c r="K4426" s="191">
        <v>10</v>
      </c>
      <c r="L4426" s="3">
        <v>15.5</v>
      </c>
      <c r="M4426" s="191">
        <v>29.4</v>
      </c>
      <c r="N4426" s="191">
        <v>19.399999999999999</v>
      </c>
      <c r="O4426" s="191">
        <v>22.8</v>
      </c>
    </row>
    <row r="4427" spans="2:15" ht="17.25" x14ac:dyDescent="0.35">
      <c r="B4427" s="172">
        <f t="shared" ref="B4427:B4490" si="416">B4426+1</f>
        <v>4419</v>
      </c>
      <c r="C4427" s="173">
        <v>7</v>
      </c>
      <c r="D4427" s="173">
        <v>4</v>
      </c>
      <c r="E4427" s="174">
        <v>3</v>
      </c>
      <c r="F4427" s="3">
        <f t="shared" si="415"/>
        <v>49.82</v>
      </c>
      <c r="G4427" s="3">
        <f t="shared" si="411"/>
        <v>59</v>
      </c>
      <c r="H4427" s="3">
        <f t="shared" si="412"/>
        <v>82.94</v>
      </c>
      <c r="I4427" s="3">
        <f t="shared" si="413"/>
        <v>60.980000000000004</v>
      </c>
      <c r="J4427" s="3">
        <f t="shared" si="414"/>
        <v>69.98</v>
      </c>
      <c r="K4427" s="191">
        <v>9.9</v>
      </c>
      <c r="L4427" s="3">
        <v>15</v>
      </c>
      <c r="M4427" s="191">
        <v>28.3</v>
      </c>
      <c r="N4427" s="191">
        <v>16.100000000000001</v>
      </c>
      <c r="O4427" s="191">
        <v>21.1</v>
      </c>
    </row>
    <row r="4428" spans="2:15" ht="17.25" x14ac:dyDescent="0.35">
      <c r="B4428" s="172">
        <f t="shared" si="416"/>
        <v>4420</v>
      </c>
      <c r="C4428" s="173">
        <v>7</v>
      </c>
      <c r="D4428" s="173">
        <v>4</v>
      </c>
      <c r="E4428" s="174">
        <v>4</v>
      </c>
      <c r="F4428" s="3">
        <f t="shared" si="415"/>
        <v>49.64</v>
      </c>
      <c r="G4428" s="3">
        <f t="shared" si="411"/>
        <v>57.92</v>
      </c>
      <c r="H4428" s="3">
        <f t="shared" si="412"/>
        <v>80.06</v>
      </c>
      <c r="I4428" s="3">
        <f t="shared" si="413"/>
        <v>66.02</v>
      </c>
      <c r="J4428" s="3">
        <f t="shared" si="414"/>
        <v>68</v>
      </c>
      <c r="K4428" s="191">
        <v>9.8000000000000007</v>
      </c>
      <c r="L4428" s="3">
        <v>14.4</v>
      </c>
      <c r="M4428" s="191">
        <v>26.7</v>
      </c>
      <c r="N4428" s="191">
        <v>18.899999999999999</v>
      </c>
      <c r="O4428" s="191">
        <v>20</v>
      </c>
    </row>
    <row r="4429" spans="2:15" ht="17.25" x14ac:dyDescent="0.35">
      <c r="B4429" s="172">
        <f t="shared" si="416"/>
        <v>4421</v>
      </c>
      <c r="C4429" s="173">
        <v>7</v>
      </c>
      <c r="D4429" s="173">
        <v>4</v>
      </c>
      <c r="E4429" s="174">
        <v>5</v>
      </c>
      <c r="F4429" s="3">
        <f t="shared" si="415"/>
        <v>50</v>
      </c>
      <c r="G4429" s="3">
        <f t="shared" si="411"/>
        <v>56.84</v>
      </c>
      <c r="H4429" s="3">
        <f t="shared" si="412"/>
        <v>80.06</v>
      </c>
      <c r="I4429" s="3">
        <f t="shared" si="413"/>
        <v>60.08</v>
      </c>
      <c r="J4429" s="3">
        <f t="shared" si="414"/>
        <v>66.92</v>
      </c>
      <c r="K4429" s="191">
        <v>10</v>
      </c>
      <c r="L4429" s="3">
        <v>13.8</v>
      </c>
      <c r="M4429" s="191">
        <v>26.7</v>
      </c>
      <c r="N4429" s="191">
        <v>15.6</v>
      </c>
      <c r="O4429" s="191">
        <v>19.399999999999999</v>
      </c>
    </row>
    <row r="4430" spans="2:15" ht="17.25" x14ac:dyDescent="0.35">
      <c r="B4430" s="172">
        <f t="shared" si="416"/>
        <v>4422</v>
      </c>
      <c r="C4430" s="173">
        <v>7</v>
      </c>
      <c r="D4430" s="173">
        <v>4</v>
      </c>
      <c r="E4430" s="174">
        <v>6</v>
      </c>
      <c r="F4430" s="3">
        <f t="shared" si="415"/>
        <v>55.400000000000006</v>
      </c>
      <c r="G4430" s="3">
        <f t="shared" si="411"/>
        <v>57.92</v>
      </c>
      <c r="H4430" s="3">
        <f t="shared" si="412"/>
        <v>87.98</v>
      </c>
      <c r="I4430" s="3">
        <f t="shared" si="413"/>
        <v>64.94</v>
      </c>
      <c r="J4430" s="3">
        <f t="shared" si="414"/>
        <v>69.080000000000013</v>
      </c>
      <c r="K4430" s="191">
        <v>13</v>
      </c>
      <c r="L4430" s="3">
        <v>14.4</v>
      </c>
      <c r="M4430" s="191">
        <v>31.1</v>
      </c>
      <c r="N4430" s="191">
        <v>18.3</v>
      </c>
      <c r="O4430" s="191">
        <v>20.6</v>
      </c>
    </row>
    <row r="4431" spans="2:15" ht="17.25" x14ac:dyDescent="0.35">
      <c r="B4431" s="172">
        <f t="shared" si="416"/>
        <v>4423</v>
      </c>
      <c r="C4431" s="173">
        <v>7</v>
      </c>
      <c r="D4431" s="173">
        <v>4</v>
      </c>
      <c r="E4431" s="174">
        <v>7</v>
      </c>
      <c r="F4431" s="3">
        <f t="shared" si="415"/>
        <v>60.8</v>
      </c>
      <c r="G4431" s="3">
        <f t="shared" si="411"/>
        <v>59.900000000000006</v>
      </c>
      <c r="H4431" s="3">
        <f t="shared" si="412"/>
        <v>91.94</v>
      </c>
      <c r="I4431" s="3">
        <f t="shared" si="413"/>
        <v>69.98</v>
      </c>
      <c r="J4431" s="3">
        <f t="shared" si="414"/>
        <v>73.039999999999992</v>
      </c>
      <c r="K4431" s="191">
        <v>16</v>
      </c>
      <c r="L4431" s="3">
        <v>15.5</v>
      </c>
      <c r="M4431" s="191">
        <v>33.299999999999997</v>
      </c>
      <c r="N4431" s="191">
        <v>21.1</v>
      </c>
      <c r="O4431" s="191">
        <v>22.8</v>
      </c>
    </row>
    <row r="4432" spans="2:15" ht="17.25" x14ac:dyDescent="0.35">
      <c r="B4432" s="172">
        <f t="shared" si="416"/>
        <v>4424</v>
      </c>
      <c r="C4432" s="173">
        <v>7</v>
      </c>
      <c r="D4432" s="173">
        <v>4</v>
      </c>
      <c r="E4432" s="174">
        <v>8</v>
      </c>
      <c r="F4432" s="3">
        <f t="shared" si="415"/>
        <v>62.6</v>
      </c>
      <c r="G4432" s="3">
        <f t="shared" si="411"/>
        <v>62.96</v>
      </c>
      <c r="H4432" s="3">
        <f t="shared" si="412"/>
        <v>96.08</v>
      </c>
      <c r="I4432" s="3">
        <f t="shared" si="413"/>
        <v>77</v>
      </c>
      <c r="J4432" s="3">
        <f t="shared" si="414"/>
        <v>75.92</v>
      </c>
      <c r="K4432" s="191">
        <v>17</v>
      </c>
      <c r="L4432" s="3">
        <v>17.2</v>
      </c>
      <c r="M4432" s="191">
        <v>35.6</v>
      </c>
      <c r="N4432" s="191">
        <v>25</v>
      </c>
      <c r="O4432" s="191">
        <v>24.4</v>
      </c>
    </row>
    <row r="4433" spans="2:15" ht="17.25" x14ac:dyDescent="0.35">
      <c r="B4433" s="172">
        <f t="shared" si="416"/>
        <v>4425</v>
      </c>
      <c r="C4433" s="173">
        <v>7</v>
      </c>
      <c r="D4433" s="173">
        <v>4</v>
      </c>
      <c r="E4433" s="174">
        <v>9</v>
      </c>
      <c r="F4433" s="3">
        <f t="shared" si="415"/>
        <v>64.400000000000006</v>
      </c>
      <c r="G4433" s="3">
        <f t="shared" si="411"/>
        <v>64.94</v>
      </c>
      <c r="H4433" s="3">
        <f t="shared" si="412"/>
        <v>100.03999999999999</v>
      </c>
      <c r="I4433" s="3">
        <f t="shared" si="413"/>
        <v>84.02</v>
      </c>
      <c r="J4433" s="3">
        <f t="shared" si="414"/>
        <v>80.06</v>
      </c>
      <c r="K4433" s="191">
        <v>18</v>
      </c>
      <c r="L4433" s="3">
        <v>18.3</v>
      </c>
      <c r="M4433" s="191">
        <v>37.799999999999997</v>
      </c>
      <c r="N4433" s="191">
        <v>28.9</v>
      </c>
      <c r="O4433" s="191">
        <v>26.7</v>
      </c>
    </row>
    <row r="4434" spans="2:15" ht="17.25" x14ac:dyDescent="0.35">
      <c r="B4434" s="172">
        <f t="shared" si="416"/>
        <v>4426</v>
      </c>
      <c r="C4434" s="173">
        <v>7</v>
      </c>
      <c r="D4434" s="173">
        <v>4</v>
      </c>
      <c r="E4434" s="174">
        <v>10</v>
      </c>
      <c r="F4434" s="3">
        <f t="shared" si="415"/>
        <v>68</v>
      </c>
      <c r="G4434" s="3">
        <f t="shared" si="411"/>
        <v>69.98</v>
      </c>
      <c r="H4434" s="3">
        <f t="shared" si="412"/>
        <v>104</v>
      </c>
      <c r="I4434" s="3">
        <f t="shared" si="413"/>
        <v>89.960000000000008</v>
      </c>
      <c r="J4434" s="3">
        <f t="shared" si="414"/>
        <v>82.94</v>
      </c>
      <c r="K4434" s="191">
        <v>20</v>
      </c>
      <c r="L4434" s="3">
        <v>21.1</v>
      </c>
      <c r="M4434" s="191">
        <v>40</v>
      </c>
      <c r="N4434" s="191">
        <v>32.200000000000003</v>
      </c>
      <c r="O4434" s="191">
        <v>28.3</v>
      </c>
    </row>
    <row r="4435" spans="2:15" ht="17.25" x14ac:dyDescent="0.35">
      <c r="B4435" s="172">
        <f t="shared" si="416"/>
        <v>4427</v>
      </c>
      <c r="C4435" s="173">
        <v>7</v>
      </c>
      <c r="D4435" s="173">
        <v>4</v>
      </c>
      <c r="E4435" s="174">
        <v>11</v>
      </c>
      <c r="F4435" s="3">
        <f t="shared" si="415"/>
        <v>73.400000000000006</v>
      </c>
      <c r="G4435" s="3">
        <f t="shared" si="411"/>
        <v>69.98</v>
      </c>
      <c r="H4435" s="3">
        <f t="shared" si="412"/>
        <v>105.98</v>
      </c>
      <c r="I4435" s="3">
        <f t="shared" si="413"/>
        <v>95</v>
      </c>
      <c r="J4435" s="3">
        <f t="shared" si="414"/>
        <v>86</v>
      </c>
      <c r="K4435" s="191">
        <v>23</v>
      </c>
      <c r="L4435" s="3">
        <v>21.1</v>
      </c>
      <c r="M4435" s="191">
        <v>41.1</v>
      </c>
      <c r="N4435" s="191">
        <v>35</v>
      </c>
      <c r="O4435" s="191">
        <v>30</v>
      </c>
    </row>
    <row r="4436" spans="2:15" ht="17.25" x14ac:dyDescent="0.35">
      <c r="B4436" s="172">
        <f t="shared" si="416"/>
        <v>4428</v>
      </c>
      <c r="C4436" s="173">
        <v>7</v>
      </c>
      <c r="D4436" s="173">
        <v>4</v>
      </c>
      <c r="E4436" s="174">
        <v>12</v>
      </c>
      <c r="F4436" s="3">
        <f t="shared" si="415"/>
        <v>77</v>
      </c>
      <c r="G4436" s="3">
        <f t="shared" si="411"/>
        <v>65.84</v>
      </c>
      <c r="H4436" s="3">
        <f t="shared" si="412"/>
        <v>107.96000000000001</v>
      </c>
      <c r="I4436" s="3">
        <f t="shared" si="413"/>
        <v>98.06</v>
      </c>
      <c r="J4436" s="3">
        <f t="shared" si="414"/>
        <v>89.960000000000008</v>
      </c>
      <c r="K4436" s="191">
        <v>25</v>
      </c>
      <c r="L4436" s="3">
        <v>18.8</v>
      </c>
      <c r="M4436" s="191">
        <v>42.2</v>
      </c>
      <c r="N4436" s="191">
        <v>36.700000000000003</v>
      </c>
      <c r="O4436" s="191">
        <v>32.200000000000003</v>
      </c>
    </row>
    <row r="4437" spans="2:15" ht="17.25" x14ac:dyDescent="0.35">
      <c r="B4437" s="172">
        <f t="shared" si="416"/>
        <v>4429</v>
      </c>
      <c r="C4437" s="173">
        <v>7</v>
      </c>
      <c r="D4437" s="173">
        <v>4</v>
      </c>
      <c r="E4437" s="174">
        <v>13</v>
      </c>
      <c r="F4437" s="3">
        <f t="shared" si="415"/>
        <v>78.800000000000011</v>
      </c>
      <c r="G4437" s="3">
        <f t="shared" si="411"/>
        <v>69.98</v>
      </c>
      <c r="H4437" s="3">
        <f t="shared" si="412"/>
        <v>109.94</v>
      </c>
      <c r="I4437" s="3">
        <f t="shared" si="413"/>
        <v>96.98</v>
      </c>
      <c r="J4437" s="3">
        <f t="shared" si="414"/>
        <v>93.92</v>
      </c>
      <c r="K4437" s="191">
        <v>26</v>
      </c>
      <c r="L4437" s="3">
        <v>21.1</v>
      </c>
      <c r="M4437" s="191">
        <v>43.3</v>
      </c>
      <c r="N4437" s="191">
        <v>36.1</v>
      </c>
      <c r="O4437" s="191">
        <v>34.4</v>
      </c>
    </row>
    <row r="4438" spans="2:15" ht="17.25" x14ac:dyDescent="0.35">
      <c r="B4438" s="172">
        <f t="shared" si="416"/>
        <v>4430</v>
      </c>
      <c r="C4438" s="173">
        <v>7</v>
      </c>
      <c r="D4438" s="173">
        <v>4</v>
      </c>
      <c r="E4438" s="174">
        <v>14</v>
      </c>
      <c r="F4438" s="3">
        <f t="shared" si="415"/>
        <v>82.4</v>
      </c>
      <c r="G4438" s="3">
        <f t="shared" si="411"/>
        <v>68</v>
      </c>
      <c r="H4438" s="3">
        <f t="shared" si="412"/>
        <v>109.94</v>
      </c>
      <c r="I4438" s="3">
        <f t="shared" si="413"/>
        <v>100.03999999999999</v>
      </c>
      <c r="J4438" s="3">
        <f t="shared" si="414"/>
        <v>95</v>
      </c>
      <c r="K4438" s="191">
        <v>28</v>
      </c>
      <c r="L4438" s="3">
        <v>20</v>
      </c>
      <c r="M4438" s="191">
        <v>43.3</v>
      </c>
      <c r="N4438" s="191">
        <v>37.799999999999997</v>
      </c>
      <c r="O4438" s="191">
        <v>35</v>
      </c>
    </row>
    <row r="4439" spans="2:15" ht="17.25" x14ac:dyDescent="0.35">
      <c r="B4439" s="172">
        <f t="shared" si="416"/>
        <v>4431</v>
      </c>
      <c r="C4439" s="173">
        <v>7</v>
      </c>
      <c r="D4439" s="173">
        <v>4</v>
      </c>
      <c r="E4439" s="174">
        <v>15</v>
      </c>
      <c r="F4439" s="3">
        <f t="shared" si="415"/>
        <v>80.599999999999994</v>
      </c>
      <c r="G4439" s="3">
        <f t="shared" si="411"/>
        <v>61.88</v>
      </c>
      <c r="H4439" s="3">
        <f t="shared" si="412"/>
        <v>111.92</v>
      </c>
      <c r="I4439" s="3">
        <f t="shared" si="413"/>
        <v>98.06</v>
      </c>
      <c r="J4439" s="3">
        <f t="shared" si="414"/>
        <v>96.08</v>
      </c>
      <c r="K4439" s="191">
        <v>27</v>
      </c>
      <c r="L4439" s="3">
        <v>16.600000000000001</v>
      </c>
      <c r="M4439" s="191">
        <v>44.4</v>
      </c>
      <c r="N4439" s="191">
        <v>36.700000000000003</v>
      </c>
      <c r="O4439" s="191">
        <v>35.6</v>
      </c>
    </row>
    <row r="4440" spans="2:15" ht="17.25" x14ac:dyDescent="0.35">
      <c r="B4440" s="172">
        <f t="shared" si="416"/>
        <v>4432</v>
      </c>
      <c r="C4440" s="173">
        <v>7</v>
      </c>
      <c r="D4440" s="173">
        <v>4</v>
      </c>
      <c r="E4440" s="174">
        <v>16</v>
      </c>
      <c r="F4440" s="3">
        <f t="shared" si="415"/>
        <v>82.4</v>
      </c>
      <c r="G4440" s="3">
        <f t="shared" si="411"/>
        <v>60.980000000000004</v>
      </c>
      <c r="H4440" s="3">
        <f t="shared" si="412"/>
        <v>109.94</v>
      </c>
      <c r="I4440" s="3">
        <f t="shared" si="413"/>
        <v>98.960000000000008</v>
      </c>
      <c r="J4440" s="3">
        <f t="shared" si="414"/>
        <v>96.08</v>
      </c>
      <c r="K4440" s="191">
        <v>28</v>
      </c>
      <c r="L4440" s="3">
        <v>16.100000000000001</v>
      </c>
      <c r="M4440" s="191">
        <v>43.3</v>
      </c>
      <c r="N4440" s="191">
        <v>37.200000000000003</v>
      </c>
      <c r="O4440" s="191">
        <v>35.6</v>
      </c>
    </row>
    <row r="4441" spans="2:15" ht="17.25" x14ac:dyDescent="0.35">
      <c r="B4441" s="172">
        <f t="shared" si="416"/>
        <v>4433</v>
      </c>
      <c r="C4441" s="173">
        <v>7</v>
      </c>
      <c r="D4441" s="173">
        <v>4</v>
      </c>
      <c r="E4441" s="174">
        <v>17</v>
      </c>
      <c r="F4441" s="3">
        <f t="shared" si="415"/>
        <v>82.4</v>
      </c>
      <c r="G4441" s="3">
        <f t="shared" ref="G4441:G4504" si="417">(9/5)*L4441+32</f>
        <v>63.86</v>
      </c>
      <c r="H4441" s="3">
        <f t="shared" ref="H4441:H4504" si="418">(9/5)*M4441+32</f>
        <v>111.02</v>
      </c>
      <c r="I4441" s="3">
        <f t="shared" ref="I4441:I4504" si="419">(9/5)*N4441+32</f>
        <v>96.98</v>
      </c>
      <c r="J4441" s="3">
        <f t="shared" ref="J4441:J4504" si="420">(9/5)*O4441+32</f>
        <v>96.98</v>
      </c>
      <c r="K4441" s="191">
        <v>28</v>
      </c>
      <c r="L4441" s="3">
        <v>17.7</v>
      </c>
      <c r="M4441" s="191">
        <v>43.9</v>
      </c>
      <c r="N4441" s="191">
        <v>36.1</v>
      </c>
      <c r="O4441" s="191">
        <v>36.1</v>
      </c>
    </row>
    <row r="4442" spans="2:15" ht="17.25" x14ac:dyDescent="0.35">
      <c r="B4442" s="172">
        <f t="shared" si="416"/>
        <v>4434</v>
      </c>
      <c r="C4442" s="173">
        <v>7</v>
      </c>
      <c r="D4442" s="173">
        <v>4</v>
      </c>
      <c r="E4442" s="174">
        <v>18</v>
      </c>
      <c r="F4442" s="3">
        <f t="shared" si="415"/>
        <v>77</v>
      </c>
      <c r="G4442" s="3">
        <f t="shared" si="417"/>
        <v>64.94</v>
      </c>
      <c r="H4442" s="3">
        <f t="shared" si="418"/>
        <v>109.03999999999999</v>
      </c>
      <c r="I4442" s="3">
        <f t="shared" si="419"/>
        <v>95</v>
      </c>
      <c r="J4442" s="3">
        <f t="shared" si="420"/>
        <v>93.02</v>
      </c>
      <c r="K4442" s="191">
        <v>25</v>
      </c>
      <c r="L4442" s="3">
        <v>18.3</v>
      </c>
      <c r="M4442" s="191">
        <v>42.8</v>
      </c>
      <c r="N4442" s="191">
        <v>35</v>
      </c>
      <c r="O4442" s="191">
        <v>33.9</v>
      </c>
    </row>
    <row r="4443" spans="2:15" ht="17.25" x14ac:dyDescent="0.35">
      <c r="B4443" s="172">
        <f t="shared" si="416"/>
        <v>4435</v>
      </c>
      <c r="C4443" s="173">
        <v>7</v>
      </c>
      <c r="D4443" s="173">
        <v>4</v>
      </c>
      <c r="E4443" s="174">
        <v>19</v>
      </c>
      <c r="F4443" s="3">
        <f t="shared" si="415"/>
        <v>75.2</v>
      </c>
      <c r="G4443" s="3">
        <f t="shared" si="417"/>
        <v>61.88</v>
      </c>
      <c r="H4443" s="3">
        <f t="shared" si="418"/>
        <v>105.08</v>
      </c>
      <c r="I4443" s="3">
        <f t="shared" si="419"/>
        <v>91.039999999999992</v>
      </c>
      <c r="J4443" s="3">
        <f t="shared" si="420"/>
        <v>89.960000000000008</v>
      </c>
      <c r="K4443" s="191">
        <v>24</v>
      </c>
      <c r="L4443" s="3">
        <v>16.600000000000001</v>
      </c>
      <c r="M4443" s="191">
        <v>40.6</v>
      </c>
      <c r="N4443" s="191">
        <v>32.799999999999997</v>
      </c>
      <c r="O4443" s="191">
        <v>32.200000000000003</v>
      </c>
    </row>
    <row r="4444" spans="2:15" ht="17.25" x14ac:dyDescent="0.35">
      <c r="B4444" s="172">
        <f t="shared" si="416"/>
        <v>4436</v>
      </c>
      <c r="C4444" s="173">
        <v>7</v>
      </c>
      <c r="D4444" s="173">
        <v>4</v>
      </c>
      <c r="E4444" s="174">
        <v>20</v>
      </c>
      <c r="F4444" s="3">
        <f t="shared" si="415"/>
        <v>73.400000000000006</v>
      </c>
      <c r="G4444" s="3">
        <f t="shared" si="417"/>
        <v>59</v>
      </c>
      <c r="H4444" s="3">
        <f t="shared" si="418"/>
        <v>102.02</v>
      </c>
      <c r="I4444" s="3">
        <f t="shared" si="419"/>
        <v>87.080000000000013</v>
      </c>
      <c r="J4444" s="3">
        <f t="shared" si="420"/>
        <v>84.92</v>
      </c>
      <c r="K4444" s="191">
        <v>23</v>
      </c>
      <c r="L4444" s="3">
        <v>15</v>
      </c>
      <c r="M4444" s="191">
        <v>38.9</v>
      </c>
      <c r="N4444" s="191">
        <v>30.6</v>
      </c>
      <c r="O4444" s="191">
        <v>29.4</v>
      </c>
    </row>
    <row r="4445" spans="2:15" ht="17.25" x14ac:dyDescent="0.35">
      <c r="B4445" s="172">
        <f t="shared" si="416"/>
        <v>4437</v>
      </c>
      <c r="C4445" s="173">
        <v>7</v>
      </c>
      <c r="D4445" s="173">
        <v>4</v>
      </c>
      <c r="E4445" s="174">
        <v>21</v>
      </c>
      <c r="F4445" s="3">
        <f t="shared" si="415"/>
        <v>68</v>
      </c>
      <c r="G4445" s="3">
        <f t="shared" si="417"/>
        <v>59</v>
      </c>
      <c r="H4445" s="3">
        <f t="shared" si="418"/>
        <v>98.06</v>
      </c>
      <c r="I4445" s="3">
        <f t="shared" si="419"/>
        <v>84.02</v>
      </c>
      <c r="J4445" s="3">
        <f t="shared" si="420"/>
        <v>80.960000000000008</v>
      </c>
      <c r="K4445" s="191">
        <v>20</v>
      </c>
      <c r="L4445" s="3">
        <v>15</v>
      </c>
      <c r="M4445" s="191">
        <v>36.700000000000003</v>
      </c>
      <c r="N4445" s="191">
        <v>28.9</v>
      </c>
      <c r="O4445" s="191">
        <v>27.2</v>
      </c>
    </row>
    <row r="4446" spans="2:15" ht="17.25" x14ac:dyDescent="0.35">
      <c r="B4446" s="172">
        <f t="shared" si="416"/>
        <v>4438</v>
      </c>
      <c r="C4446" s="173">
        <v>7</v>
      </c>
      <c r="D4446" s="173">
        <v>4</v>
      </c>
      <c r="E4446" s="174">
        <v>22</v>
      </c>
      <c r="F4446" s="3">
        <f t="shared" si="415"/>
        <v>62.6</v>
      </c>
      <c r="G4446" s="3">
        <f t="shared" si="417"/>
        <v>57.92</v>
      </c>
      <c r="H4446" s="3">
        <f t="shared" si="418"/>
        <v>96.08</v>
      </c>
      <c r="I4446" s="3">
        <f t="shared" si="419"/>
        <v>80.06</v>
      </c>
      <c r="J4446" s="3">
        <f t="shared" si="420"/>
        <v>78.98</v>
      </c>
      <c r="K4446" s="191">
        <v>17</v>
      </c>
      <c r="L4446" s="3">
        <v>14.4</v>
      </c>
      <c r="M4446" s="191">
        <v>35.6</v>
      </c>
      <c r="N4446" s="191">
        <v>26.7</v>
      </c>
      <c r="O4446" s="191">
        <v>26.1</v>
      </c>
    </row>
    <row r="4447" spans="2:15" ht="17.25" x14ac:dyDescent="0.35">
      <c r="B4447" s="172">
        <f t="shared" si="416"/>
        <v>4439</v>
      </c>
      <c r="C4447" s="173">
        <v>7</v>
      </c>
      <c r="D4447" s="173">
        <v>4</v>
      </c>
      <c r="E4447" s="174">
        <v>23</v>
      </c>
      <c r="F4447" s="3">
        <f t="shared" si="415"/>
        <v>60.8</v>
      </c>
      <c r="G4447" s="3">
        <f t="shared" si="417"/>
        <v>56.84</v>
      </c>
      <c r="H4447" s="3">
        <f t="shared" si="418"/>
        <v>95</v>
      </c>
      <c r="I4447" s="3">
        <f t="shared" si="419"/>
        <v>78.080000000000013</v>
      </c>
      <c r="J4447" s="3">
        <f t="shared" si="420"/>
        <v>78.080000000000013</v>
      </c>
      <c r="K4447" s="191">
        <v>16</v>
      </c>
      <c r="L4447" s="3">
        <v>13.8</v>
      </c>
      <c r="M4447" s="191">
        <v>35</v>
      </c>
      <c r="N4447" s="191">
        <v>25.6</v>
      </c>
      <c r="O4447" s="191">
        <v>25.6</v>
      </c>
    </row>
    <row r="4448" spans="2:15" ht="17.25" x14ac:dyDescent="0.35">
      <c r="B4448" s="172">
        <f t="shared" si="416"/>
        <v>4440</v>
      </c>
      <c r="C4448" s="173">
        <v>7</v>
      </c>
      <c r="D4448" s="173">
        <v>4</v>
      </c>
      <c r="E4448" s="174">
        <v>24</v>
      </c>
      <c r="F4448" s="3">
        <f t="shared" si="415"/>
        <v>60.8</v>
      </c>
      <c r="G4448" s="3">
        <f t="shared" si="417"/>
        <v>55.94</v>
      </c>
      <c r="H4448" s="3">
        <f t="shared" si="418"/>
        <v>96.08</v>
      </c>
      <c r="I4448" s="3">
        <f t="shared" si="419"/>
        <v>75.92</v>
      </c>
      <c r="J4448" s="3">
        <f t="shared" si="420"/>
        <v>73.94</v>
      </c>
      <c r="K4448" s="191">
        <v>16</v>
      </c>
      <c r="L4448" s="3">
        <v>13.3</v>
      </c>
      <c r="M4448" s="191">
        <v>35.6</v>
      </c>
      <c r="N4448" s="191">
        <v>24.4</v>
      </c>
      <c r="O4448" s="191">
        <v>23.3</v>
      </c>
    </row>
    <row r="4449" spans="2:15" ht="17.25" x14ac:dyDescent="0.35">
      <c r="B4449" s="172">
        <f t="shared" si="416"/>
        <v>4441</v>
      </c>
      <c r="C4449" s="173">
        <v>7</v>
      </c>
      <c r="D4449" s="173">
        <v>5</v>
      </c>
      <c r="E4449" s="174">
        <v>1</v>
      </c>
      <c r="F4449" s="3">
        <f t="shared" si="415"/>
        <v>60.8</v>
      </c>
      <c r="G4449" s="3">
        <f t="shared" si="417"/>
        <v>54.86</v>
      </c>
      <c r="H4449" s="3">
        <f t="shared" si="418"/>
        <v>91.94</v>
      </c>
      <c r="I4449" s="3">
        <f t="shared" si="419"/>
        <v>69.080000000000013</v>
      </c>
      <c r="J4449" s="3">
        <f t="shared" si="420"/>
        <v>73.039999999999992</v>
      </c>
      <c r="K4449" s="191">
        <v>16</v>
      </c>
      <c r="L4449" s="3">
        <v>12.7</v>
      </c>
      <c r="M4449" s="191">
        <v>33.299999999999997</v>
      </c>
      <c r="N4449" s="191">
        <v>20.6</v>
      </c>
      <c r="O4449" s="191">
        <v>22.8</v>
      </c>
    </row>
    <row r="4450" spans="2:15" ht="17.25" x14ac:dyDescent="0.35">
      <c r="B4450" s="172">
        <f t="shared" si="416"/>
        <v>4442</v>
      </c>
      <c r="C4450" s="173">
        <v>7</v>
      </c>
      <c r="D4450" s="173">
        <v>5</v>
      </c>
      <c r="E4450" s="174">
        <v>2</v>
      </c>
      <c r="F4450" s="3">
        <f t="shared" si="415"/>
        <v>60.8</v>
      </c>
      <c r="G4450" s="3">
        <f t="shared" si="417"/>
        <v>52.879999999999995</v>
      </c>
      <c r="H4450" s="3">
        <f t="shared" si="418"/>
        <v>91.039999999999992</v>
      </c>
      <c r="I4450" s="3">
        <f t="shared" si="419"/>
        <v>64.039999999999992</v>
      </c>
      <c r="J4450" s="3">
        <f t="shared" si="420"/>
        <v>71.960000000000008</v>
      </c>
      <c r="K4450" s="191">
        <v>16</v>
      </c>
      <c r="L4450" s="3">
        <v>11.6</v>
      </c>
      <c r="M4450" s="191">
        <v>32.799999999999997</v>
      </c>
      <c r="N4450" s="191">
        <v>17.8</v>
      </c>
      <c r="O4450" s="191">
        <v>22.2</v>
      </c>
    </row>
    <row r="4451" spans="2:15" ht="17.25" x14ac:dyDescent="0.35">
      <c r="B4451" s="172">
        <f t="shared" si="416"/>
        <v>4443</v>
      </c>
      <c r="C4451" s="173">
        <v>7</v>
      </c>
      <c r="D4451" s="173">
        <v>5</v>
      </c>
      <c r="E4451" s="174">
        <v>3</v>
      </c>
      <c r="F4451" s="3">
        <f t="shared" si="415"/>
        <v>60.8</v>
      </c>
      <c r="G4451" s="3">
        <f t="shared" si="417"/>
        <v>51.980000000000004</v>
      </c>
      <c r="H4451" s="3">
        <f t="shared" si="418"/>
        <v>89.06</v>
      </c>
      <c r="I4451" s="3">
        <f t="shared" si="419"/>
        <v>64.039999999999992</v>
      </c>
      <c r="J4451" s="3">
        <f t="shared" si="420"/>
        <v>71.06</v>
      </c>
      <c r="K4451" s="191">
        <v>16</v>
      </c>
      <c r="L4451" s="3">
        <v>11.1</v>
      </c>
      <c r="M4451" s="191">
        <v>31.7</v>
      </c>
      <c r="N4451" s="191">
        <v>17.8</v>
      </c>
      <c r="O4451" s="191">
        <v>21.7</v>
      </c>
    </row>
    <row r="4452" spans="2:15" ht="17.25" x14ac:dyDescent="0.35">
      <c r="B4452" s="172">
        <f t="shared" si="416"/>
        <v>4444</v>
      </c>
      <c r="C4452" s="173">
        <v>7</v>
      </c>
      <c r="D4452" s="173">
        <v>5</v>
      </c>
      <c r="E4452" s="174">
        <v>4</v>
      </c>
      <c r="F4452" s="3">
        <f t="shared" si="415"/>
        <v>59</v>
      </c>
      <c r="G4452" s="3">
        <f t="shared" si="417"/>
        <v>50.900000000000006</v>
      </c>
      <c r="H4452" s="3">
        <f t="shared" si="418"/>
        <v>84.92</v>
      </c>
      <c r="I4452" s="3">
        <f t="shared" si="419"/>
        <v>62.96</v>
      </c>
      <c r="J4452" s="3">
        <f t="shared" si="420"/>
        <v>71.960000000000008</v>
      </c>
      <c r="K4452" s="191">
        <v>15</v>
      </c>
      <c r="L4452" s="3">
        <v>10.5</v>
      </c>
      <c r="M4452" s="191">
        <v>29.4</v>
      </c>
      <c r="N4452" s="191">
        <v>17.2</v>
      </c>
      <c r="O4452" s="191">
        <v>22.2</v>
      </c>
    </row>
    <row r="4453" spans="2:15" ht="17.25" x14ac:dyDescent="0.35">
      <c r="B4453" s="172">
        <f t="shared" si="416"/>
        <v>4445</v>
      </c>
      <c r="C4453" s="173">
        <v>7</v>
      </c>
      <c r="D4453" s="173">
        <v>5</v>
      </c>
      <c r="E4453" s="174">
        <v>5</v>
      </c>
      <c r="F4453" s="3">
        <f t="shared" si="415"/>
        <v>59</v>
      </c>
      <c r="G4453" s="3">
        <f t="shared" si="417"/>
        <v>50</v>
      </c>
      <c r="H4453" s="3">
        <f t="shared" si="418"/>
        <v>82.94</v>
      </c>
      <c r="I4453" s="3">
        <f t="shared" si="419"/>
        <v>60.08</v>
      </c>
      <c r="J4453" s="3">
        <f t="shared" si="420"/>
        <v>71.960000000000008</v>
      </c>
      <c r="K4453" s="191">
        <v>15</v>
      </c>
      <c r="L4453" s="3">
        <v>10</v>
      </c>
      <c r="M4453" s="191">
        <v>28.3</v>
      </c>
      <c r="N4453" s="191">
        <v>15.6</v>
      </c>
      <c r="O4453" s="191">
        <v>22.2</v>
      </c>
    </row>
    <row r="4454" spans="2:15" ht="17.25" x14ac:dyDescent="0.35">
      <c r="B4454" s="172">
        <f t="shared" si="416"/>
        <v>4446</v>
      </c>
      <c r="C4454" s="173">
        <v>7</v>
      </c>
      <c r="D4454" s="173">
        <v>5</v>
      </c>
      <c r="E4454" s="174">
        <v>6</v>
      </c>
      <c r="F4454" s="3">
        <f t="shared" si="415"/>
        <v>60.8</v>
      </c>
      <c r="G4454" s="3">
        <f t="shared" si="417"/>
        <v>51.980000000000004</v>
      </c>
      <c r="H4454" s="3">
        <f t="shared" si="418"/>
        <v>82.94</v>
      </c>
      <c r="I4454" s="3">
        <f t="shared" si="419"/>
        <v>62.96</v>
      </c>
      <c r="J4454" s="3">
        <f t="shared" si="420"/>
        <v>71.960000000000008</v>
      </c>
      <c r="K4454" s="191">
        <v>16</v>
      </c>
      <c r="L4454" s="3">
        <v>11.1</v>
      </c>
      <c r="M4454" s="191">
        <v>28.3</v>
      </c>
      <c r="N4454" s="191">
        <v>17.2</v>
      </c>
      <c r="O4454" s="191">
        <v>22.2</v>
      </c>
    </row>
    <row r="4455" spans="2:15" ht="17.25" x14ac:dyDescent="0.35">
      <c r="B4455" s="172">
        <f t="shared" si="416"/>
        <v>4447</v>
      </c>
      <c r="C4455" s="173">
        <v>7</v>
      </c>
      <c r="D4455" s="173">
        <v>5</v>
      </c>
      <c r="E4455" s="174">
        <v>7</v>
      </c>
      <c r="F4455" s="3">
        <f t="shared" si="415"/>
        <v>62.6</v>
      </c>
      <c r="G4455" s="3">
        <f t="shared" si="417"/>
        <v>54.86</v>
      </c>
      <c r="H4455" s="3">
        <f t="shared" si="418"/>
        <v>89.06</v>
      </c>
      <c r="I4455" s="3">
        <f t="shared" si="419"/>
        <v>71.960000000000008</v>
      </c>
      <c r="J4455" s="3">
        <f t="shared" si="420"/>
        <v>75.92</v>
      </c>
      <c r="K4455" s="191">
        <v>17</v>
      </c>
      <c r="L4455" s="3">
        <v>12.7</v>
      </c>
      <c r="M4455" s="191">
        <v>31.7</v>
      </c>
      <c r="N4455" s="191">
        <v>22.2</v>
      </c>
      <c r="O4455" s="191">
        <v>24.4</v>
      </c>
    </row>
    <row r="4456" spans="2:15" ht="17.25" x14ac:dyDescent="0.35">
      <c r="B4456" s="172">
        <f t="shared" si="416"/>
        <v>4448</v>
      </c>
      <c r="C4456" s="173">
        <v>7</v>
      </c>
      <c r="D4456" s="173">
        <v>5</v>
      </c>
      <c r="E4456" s="174">
        <v>8</v>
      </c>
      <c r="F4456" s="3">
        <f t="shared" si="415"/>
        <v>66.2</v>
      </c>
      <c r="G4456" s="3">
        <f t="shared" si="417"/>
        <v>62.96</v>
      </c>
      <c r="H4456" s="3">
        <f t="shared" si="418"/>
        <v>93.02</v>
      </c>
      <c r="I4456" s="3">
        <f t="shared" si="419"/>
        <v>77</v>
      </c>
      <c r="J4456" s="3">
        <f t="shared" si="420"/>
        <v>78.080000000000013</v>
      </c>
      <c r="K4456" s="191">
        <v>19</v>
      </c>
      <c r="L4456" s="3">
        <v>17.2</v>
      </c>
      <c r="M4456" s="191">
        <v>33.9</v>
      </c>
      <c r="N4456" s="191">
        <v>25</v>
      </c>
      <c r="O4456" s="191">
        <v>25.6</v>
      </c>
    </row>
    <row r="4457" spans="2:15" ht="17.25" x14ac:dyDescent="0.35">
      <c r="B4457" s="172">
        <f t="shared" si="416"/>
        <v>4449</v>
      </c>
      <c r="C4457" s="173">
        <v>7</v>
      </c>
      <c r="D4457" s="173">
        <v>5</v>
      </c>
      <c r="E4457" s="174">
        <v>9</v>
      </c>
      <c r="F4457" s="3">
        <f t="shared" si="415"/>
        <v>71.599999999999994</v>
      </c>
      <c r="G4457" s="3">
        <f t="shared" si="417"/>
        <v>68</v>
      </c>
      <c r="H4457" s="3">
        <f t="shared" si="418"/>
        <v>96.08</v>
      </c>
      <c r="I4457" s="3">
        <f t="shared" si="419"/>
        <v>84.02</v>
      </c>
      <c r="J4457" s="3">
        <f t="shared" si="420"/>
        <v>80.960000000000008</v>
      </c>
      <c r="K4457" s="191">
        <v>22</v>
      </c>
      <c r="L4457" s="3">
        <v>20</v>
      </c>
      <c r="M4457" s="191">
        <v>35.6</v>
      </c>
      <c r="N4457" s="191">
        <v>28.9</v>
      </c>
      <c r="O4457" s="191">
        <v>27.2</v>
      </c>
    </row>
    <row r="4458" spans="2:15" ht="17.25" x14ac:dyDescent="0.35">
      <c r="B4458" s="172">
        <f t="shared" si="416"/>
        <v>4450</v>
      </c>
      <c r="C4458" s="173">
        <v>7</v>
      </c>
      <c r="D4458" s="173">
        <v>5</v>
      </c>
      <c r="E4458" s="174">
        <v>10</v>
      </c>
      <c r="F4458" s="3">
        <f t="shared" si="415"/>
        <v>75.2</v>
      </c>
      <c r="G4458" s="3">
        <f t="shared" si="417"/>
        <v>74.84</v>
      </c>
      <c r="H4458" s="3">
        <f t="shared" si="418"/>
        <v>98.06</v>
      </c>
      <c r="I4458" s="3">
        <f t="shared" si="419"/>
        <v>87.98</v>
      </c>
      <c r="J4458" s="3">
        <f t="shared" si="420"/>
        <v>84.92</v>
      </c>
      <c r="K4458" s="191">
        <v>24</v>
      </c>
      <c r="L4458" s="3">
        <v>23.8</v>
      </c>
      <c r="M4458" s="191">
        <v>36.700000000000003</v>
      </c>
      <c r="N4458" s="191">
        <v>31.1</v>
      </c>
      <c r="O4458" s="191">
        <v>29.4</v>
      </c>
    </row>
    <row r="4459" spans="2:15" ht="17.25" x14ac:dyDescent="0.35">
      <c r="B4459" s="172">
        <f t="shared" si="416"/>
        <v>4451</v>
      </c>
      <c r="C4459" s="173">
        <v>7</v>
      </c>
      <c r="D4459" s="173">
        <v>5</v>
      </c>
      <c r="E4459" s="174">
        <v>11</v>
      </c>
      <c r="F4459" s="3">
        <f t="shared" si="415"/>
        <v>75.2</v>
      </c>
      <c r="G4459" s="3">
        <f t="shared" si="417"/>
        <v>77</v>
      </c>
      <c r="H4459" s="3">
        <f t="shared" si="418"/>
        <v>100.94</v>
      </c>
      <c r="I4459" s="3">
        <f t="shared" si="419"/>
        <v>91.039999999999992</v>
      </c>
      <c r="J4459" s="3">
        <f t="shared" si="420"/>
        <v>86</v>
      </c>
      <c r="K4459" s="191">
        <v>24</v>
      </c>
      <c r="L4459" s="3">
        <v>25</v>
      </c>
      <c r="M4459" s="191">
        <v>38.299999999999997</v>
      </c>
      <c r="N4459" s="191">
        <v>32.799999999999997</v>
      </c>
      <c r="O4459" s="191">
        <v>30</v>
      </c>
    </row>
    <row r="4460" spans="2:15" ht="17.25" x14ac:dyDescent="0.35">
      <c r="B4460" s="172">
        <f t="shared" si="416"/>
        <v>4452</v>
      </c>
      <c r="C4460" s="173">
        <v>7</v>
      </c>
      <c r="D4460" s="173">
        <v>5</v>
      </c>
      <c r="E4460" s="174">
        <v>12</v>
      </c>
      <c r="F4460" s="3">
        <f t="shared" si="415"/>
        <v>78.800000000000011</v>
      </c>
      <c r="G4460" s="3">
        <f t="shared" si="417"/>
        <v>77</v>
      </c>
      <c r="H4460" s="3">
        <f t="shared" si="418"/>
        <v>104</v>
      </c>
      <c r="I4460" s="3">
        <f t="shared" si="419"/>
        <v>96.08</v>
      </c>
      <c r="J4460" s="3">
        <f t="shared" si="420"/>
        <v>87.080000000000013</v>
      </c>
      <c r="K4460" s="191">
        <v>26</v>
      </c>
      <c r="L4460" s="3">
        <v>25</v>
      </c>
      <c r="M4460" s="191">
        <v>40</v>
      </c>
      <c r="N4460" s="191">
        <v>35.6</v>
      </c>
      <c r="O4460" s="191">
        <v>30.6</v>
      </c>
    </row>
    <row r="4461" spans="2:15" ht="17.25" x14ac:dyDescent="0.35">
      <c r="B4461" s="172">
        <f t="shared" si="416"/>
        <v>4453</v>
      </c>
      <c r="C4461" s="173">
        <v>7</v>
      </c>
      <c r="D4461" s="173">
        <v>5</v>
      </c>
      <c r="E4461" s="174">
        <v>13</v>
      </c>
      <c r="F4461" s="3">
        <f t="shared" si="415"/>
        <v>78.800000000000011</v>
      </c>
      <c r="G4461" s="3">
        <f t="shared" si="417"/>
        <v>78.98</v>
      </c>
      <c r="H4461" s="3">
        <f t="shared" si="418"/>
        <v>107.96000000000001</v>
      </c>
      <c r="I4461" s="3">
        <f t="shared" si="419"/>
        <v>96.08</v>
      </c>
      <c r="J4461" s="3">
        <f t="shared" si="420"/>
        <v>89.06</v>
      </c>
      <c r="K4461" s="191">
        <v>26</v>
      </c>
      <c r="L4461" s="3">
        <v>26.1</v>
      </c>
      <c r="M4461" s="191">
        <v>42.2</v>
      </c>
      <c r="N4461" s="191">
        <v>35.6</v>
      </c>
      <c r="O4461" s="191">
        <v>31.7</v>
      </c>
    </row>
    <row r="4462" spans="2:15" ht="17.25" x14ac:dyDescent="0.35">
      <c r="B4462" s="172">
        <f t="shared" si="416"/>
        <v>4454</v>
      </c>
      <c r="C4462" s="173">
        <v>7</v>
      </c>
      <c r="D4462" s="173">
        <v>5</v>
      </c>
      <c r="E4462" s="174">
        <v>14</v>
      </c>
      <c r="F4462" s="3">
        <f t="shared" si="415"/>
        <v>78.800000000000011</v>
      </c>
      <c r="G4462" s="3">
        <f t="shared" si="417"/>
        <v>78.98</v>
      </c>
      <c r="H4462" s="3">
        <f t="shared" si="418"/>
        <v>109.03999999999999</v>
      </c>
      <c r="I4462" s="3">
        <f t="shared" si="419"/>
        <v>96.08</v>
      </c>
      <c r="J4462" s="3">
        <f t="shared" si="420"/>
        <v>91.039999999999992</v>
      </c>
      <c r="K4462" s="191">
        <v>26</v>
      </c>
      <c r="L4462" s="3">
        <v>26.1</v>
      </c>
      <c r="M4462" s="191">
        <v>42.8</v>
      </c>
      <c r="N4462" s="191">
        <v>35.6</v>
      </c>
      <c r="O4462" s="191">
        <v>32.799999999999997</v>
      </c>
    </row>
    <row r="4463" spans="2:15" ht="17.25" x14ac:dyDescent="0.35">
      <c r="B4463" s="172">
        <f t="shared" si="416"/>
        <v>4455</v>
      </c>
      <c r="C4463" s="173">
        <v>7</v>
      </c>
      <c r="D4463" s="173">
        <v>5</v>
      </c>
      <c r="E4463" s="174">
        <v>15</v>
      </c>
      <c r="F4463" s="3">
        <f t="shared" si="415"/>
        <v>77</v>
      </c>
      <c r="G4463" s="3">
        <f t="shared" si="417"/>
        <v>78.98</v>
      </c>
      <c r="H4463" s="3">
        <f t="shared" si="418"/>
        <v>109.94</v>
      </c>
      <c r="I4463" s="3">
        <f t="shared" si="419"/>
        <v>96.08</v>
      </c>
      <c r="J4463" s="3">
        <f t="shared" si="420"/>
        <v>91.94</v>
      </c>
      <c r="K4463" s="191">
        <v>25</v>
      </c>
      <c r="L4463" s="3">
        <v>26.1</v>
      </c>
      <c r="M4463" s="191">
        <v>43.3</v>
      </c>
      <c r="N4463" s="191">
        <v>35.6</v>
      </c>
      <c r="O4463" s="191">
        <v>33.299999999999997</v>
      </c>
    </row>
    <row r="4464" spans="2:15" ht="17.25" x14ac:dyDescent="0.35">
      <c r="B4464" s="172">
        <f t="shared" si="416"/>
        <v>4456</v>
      </c>
      <c r="C4464" s="173">
        <v>7</v>
      </c>
      <c r="D4464" s="173">
        <v>5</v>
      </c>
      <c r="E4464" s="174">
        <v>16</v>
      </c>
      <c r="F4464" s="3">
        <f t="shared" si="415"/>
        <v>73.400000000000006</v>
      </c>
      <c r="G4464" s="3">
        <f t="shared" si="417"/>
        <v>79.88</v>
      </c>
      <c r="H4464" s="3">
        <f t="shared" si="418"/>
        <v>105.98</v>
      </c>
      <c r="I4464" s="3">
        <f t="shared" si="419"/>
        <v>95</v>
      </c>
      <c r="J4464" s="3">
        <f t="shared" si="420"/>
        <v>91.039999999999992</v>
      </c>
      <c r="K4464" s="191">
        <v>23</v>
      </c>
      <c r="L4464" s="3">
        <v>26.6</v>
      </c>
      <c r="M4464" s="191">
        <v>41.1</v>
      </c>
      <c r="N4464" s="191">
        <v>35</v>
      </c>
      <c r="O4464" s="191">
        <v>32.799999999999997</v>
      </c>
    </row>
    <row r="4465" spans="2:15" ht="17.25" x14ac:dyDescent="0.35">
      <c r="B4465" s="172">
        <f t="shared" si="416"/>
        <v>4457</v>
      </c>
      <c r="C4465" s="173">
        <v>7</v>
      </c>
      <c r="D4465" s="173">
        <v>5</v>
      </c>
      <c r="E4465" s="174">
        <v>17</v>
      </c>
      <c r="F4465" s="3">
        <f t="shared" si="415"/>
        <v>73.400000000000006</v>
      </c>
      <c r="G4465" s="3">
        <f t="shared" si="417"/>
        <v>79.88</v>
      </c>
      <c r="H4465" s="3">
        <f t="shared" si="418"/>
        <v>100.03999999999999</v>
      </c>
      <c r="I4465" s="3">
        <f t="shared" si="419"/>
        <v>93.02</v>
      </c>
      <c r="J4465" s="3">
        <f t="shared" si="420"/>
        <v>91.94</v>
      </c>
      <c r="K4465" s="191">
        <v>23</v>
      </c>
      <c r="L4465" s="3">
        <v>26.6</v>
      </c>
      <c r="M4465" s="191">
        <v>37.799999999999997</v>
      </c>
      <c r="N4465" s="191">
        <v>33.9</v>
      </c>
      <c r="O4465" s="191">
        <v>33.299999999999997</v>
      </c>
    </row>
    <row r="4466" spans="2:15" ht="17.25" x14ac:dyDescent="0.35">
      <c r="B4466" s="172">
        <f t="shared" si="416"/>
        <v>4458</v>
      </c>
      <c r="C4466" s="173">
        <v>7</v>
      </c>
      <c r="D4466" s="173">
        <v>5</v>
      </c>
      <c r="E4466" s="174">
        <v>18</v>
      </c>
      <c r="F4466" s="3">
        <f t="shared" si="415"/>
        <v>71.599999999999994</v>
      </c>
      <c r="G4466" s="3">
        <f t="shared" si="417"/>
        <v>78.98</v>
      </c>
      <c r="H4466" s="3">
        <f t="shared" si="418"/>
        <v>100.03999999999999</v>
      </c>
      <c r="I4466" s="3">
        <f t="shared" si="419"/>
        <v>91.039999999999992</v>
      </c>
      <c r="J4466" s="3">
        <f t="shared" si="420"/>
        <v>87.080000000000013</v>
      </c>
      <c r="K4466" s="191">
        <v>22</v>
      </c>
      <c r="L4466" s="3">
        <v>26.1</v>
      </c>
      <c r="M4466" s="191">
        <v>37.799999999999997</v>
      </c>
      <c r="N4466" s="191">
        <v>32.799999999999997</v>
      </c>
      <c r="O4466" s="191">
        <v>30.6</v>
      </c>
    </row>
    <row r="4467" spans="2:15" ht="17.25" x14ac:dyDescent="0.35">
      <c r="B4467" s="172">
        <f t="shared" si="416"/>
        <v>4459</v>
      </c>
      <c r="C4467" s="173">
        <v>7</v>
      </c>
      <c r="D4467" s="173">
        <v>5</v>
      </c>
      <c r="E4467" s="174">
        <v>19</v>
      </c>
      <c r="F4467" s="3">
        <f t="shared" si="415"/>
        <v>66.2</v>
      </c>
      <c r="G4467" s="3">
        <f t="shared" si="417"/>
        <v>73.94</v>
      </c>
      <c r="H4467" s="3">
        <f t="shared" si="418"/>
        <v>98.960000000000008</v>
      </c>
      <c r="I4467" s="3">
        <f t="shared" si="419"/>
        <v>87.98</v>
      </c>
      <c r="J4467" s="3">
        <f t="shared" si="420"/>
        <v>84.92</v>
      </c>
      <c r="K4467" s="191">
        <v>19</v>
      </c>
      <c r="L4467" s="3">
        <v>23.3</v>
      </c>
      <c r="M4467" s="191">
        <v>37.200000000000003</v>
      </c>
      <c r="N4467" s="191">
        <v>31.1</v>
      </c>
      <c r="O4467" s="191">
        <v>29.4</v>
      </c>
    </row>
    <row r="4468" spans="2:15" ht="17.25" x14ac:dyDescent="0.35">
      <c r="B4468" s="172">
        <f t="shared" si="416"/>
        <v>4460</v>
      </c>
      <c r="C4468" s="173">
        <v>7</v>
      </c>
      <c r="D4468" s="173">
        <v>5</v>
      </c>
      <c r="E4468" s="174">
        <v>20</v>
      </c>
      <c r="F4468" s="3">
        <f t="shared" si="415"/>
        <v>60.8</v>
      </c>
      <c r="G4468" s="3">
        <f t="shared" si="417"/>
        <v>69.98</v>
      </c>
      <c r="H4468" s="3">
        <f t="shared" si="418"/>
        <v>96.98</v>
      </c>
      <c r="I4468" s="3">
        <f t="shared" si="419"/>
        <v>84.02</v>
      </c>
      <c r="J4468" s="3">
        <f t="shared" si="420"/>
        <v>82.039999999999992</v>
      </c>
      <c r="K4468" s="191">
        <v>16</v>
      </c>
      <c r="L4468" s="3">
        <v>21.1</v>
      </c>
      <c r="M4468" s="191">
        <v>36.1</v>
      </c>
      <c r="N4468" s="191">
        <v>28.9</v>
      </c>
      <c r="O4468" s="191">
        <v>27.8</v>
      </c>
    </row>
    <row r="4469" spans="2:15" ht="17.25" x14ac:dyDescent="0.35">
      <c r="B4469" s="172">
        <f t="shared" si="416"/>
        <v>4461</v>
      </c>
      <c r="C4469" s="173">
        <v>7</v>
      </c>
      <c r="D4469" s="173">
        <v>5</v>
      </c>
      <c r="E4469" s="174">
        <v>21</v>
      </c>
      <c r="F4469" s="3">
        <f t="shared" si="415"/>
        <v>59</v>
      </c>
      <c r="G4469" s="3">
        <f t="shared" si="417"/>
        <v>66.92</v>
      </c>
      <c r="H4469" s="3">
        <f t="shared" si="418"/>
        <v>93.02</v>
      </c>
      <c r="I4469" s="3">
        <f t="shared" si="419"/>
        <v>78.080000000000013</v>
      </c>
      <c r="J4469" s="3">
        <f t="shared" si="420"/>
        <v>80.06</v>
      </c>
      <c r="K4469" s="191">
        <v>15</v>
      </c>
      <c r="L4469" s="3">
        <v>19.399999999999999</v>
      </c>
      <c r="M4469" s="191">
        <v>33.9</v>
      </c>
      <c r="N4469" s="191">
        <v>25.6</v>
      </c>
      <c r="O4469" s="191">
        <v>26.7</v>
      </c>
    </row>
    <row r="4470" spans="2:15" ht="17.25" x14ac:dyDescent="0.35">
      <c r="B4470" s="172">
        <f t="shared" si="416"/>
        <v>4462</v>
      </c>
      <c r="C4470" s="173">
        <v>7</v>
      </c>
      <c r="D4470" s="173">
        <v>5</v>
      </c>
      <c r="E4470" s="174">
        <v>22</v>
      </c>
      <c r="F4470" s="3">
        <f t="shared" si="415"/>
        <v>53.6</v>
      </c>
      <c r="G4470" s="3">
        <f t="shared" si="417"/>
        <v>63.86</v>
      </c>
      <c r="H4470" s="3">
        <f t="shared" si="418"/>
        <v>91.94</v>
      </c>
      <c r="I4470" s="3">
        <f t="shared" si="419"/>
        <v>75.92</v>
      </c>
      <c r="J4470" s="3">
        <f t="shared" si="420"/>
        <v>78.080000000000013</v>
      </c>
      <c r="K4470" s="191">
        <v>12</v>
      </c>
      <c r="L4470" s="3">
        <v>17.7</v>
      </c>
      <c r="M4470" s="191">
        <v>33.299999999999997</v>
      </c>
      <c r="N4470" s="191">
        <v>24.4</v>
      </c>
      <c r="O4470" s="191">
        <v>25.6</v>
      </c>
    </row>
    <row r="4471" spans="2:15" ht="17.25" x14ac:dyDescent="0.35">
      <c r="B4471" s="172">
        <f t="shared" si="416"/>
        <v>4463</v>
      </c>
      <c r="C4471" s="173">
        <v>7</v>
      </c>
      <c r="D4471" s="173">
        <v>5</v>
      </c>
      <c r="E4471" s="174">
        <v>23</v>
      </c>
      <c r="F4471" s="3">
        <f t="shared" si="415"/>
        <v>55.400000000000006</v>
      </c>
      <c r="G4471" s="3">
        <f t="shared" si="417"/>
        <v>64.94</v>
      </c>
      <c r="H4471" s="3">
        <f t="shared" si="418"/>
        <v>89.960000000000008</v>
      </c>
      <c r="I4471" s="3">
        <f t="shared" si="419"/>
        <v>71.960000000000008</v>
      </c>
      <c r="J4471" s="3">
        <f t="shared" si="420"/>
        <v>77</v>
      </c>
      <c r="K4471" s="191">
        <v>13</v>
      </c>
      <c r="L4471" s="3">
        <v>18.3</v>
      </c>
      <c r="M4471" s="191">
        <v>32.200000000000003</v>
      </c>
      <c r="N4471" s="191">
        <v>22.2</v>
      </c>
      <c r="O4471" s="191">
        <v>25</v>
      </c>
    </row>
    <row r="4472" spans="2:15" ht="17.25" x14ac:dyDescent="0.35">
      <c r="B4472" s="172">
        <f t="shared" si="416"/>
        <v>4464</v>
      </c>
      <c r="C4472" s="173">
        <v>7</v>
      </c>
      <c r="D4472" s="173">
        <v>5</v>
      </c>
      <c r="E4472" s="174">
        <v>24</v>
      </c>
      <c r="F4472" s="3">
        <f t="shared" si="415"/>
        <v>55.400000000000006</v>
      </c>
      <c r="G4472" s="3">
        <f t="shared" si="417"/>
        <v>57.92</v>
      </c>
      <c r="H4472" s="3">
        <f t="shared" si="418"/>
        <v>89.960000000000008</v>
      </c>
      <c r="I4472" s="3">
        <f t="shared" si="419"/>
        <v>66.92</v>
      </c>
      <c r="J4472" s="3">
        <f t="shared" si="420"/>
        <v>77</v>
      </c>
      <c r="K4472" s="191">
        <v>13</v>
      </c>
      <c r="L4472" s="3">
        <v>14.4</v>
      </c>
      <c r="M4472" s="191">
        <v>32.200000000000003</v>
      </c>
      <c r="N4472" s="191">
        <v>19.399999999999999</v>
      </c>
      <c r="O4472" s="191">
        <v>25</v>
      </c>
    </row>
    <row r="4473" spans="2:15" ht="17.25" x14ac:dyDescent="0.35">
      <c r="B4473" s="172">
        <f t="shared" si="416"/>
        <v>4465</v>
      </c>
      <c r="C4473" s="173">
        <v>7</v>
      </c>
      <c r="D4473" s="173">
        <v>6</v>
      </c>
      <c r="E4473" s="174">
        <v>1</v>
      </c>
      <c r="F4473" s="3">
        <f t="shared" si="415"/>
        <v>53.6</v>
      </c>
      <c r="G4473" s="3">
        <f t="shared" si="417"/>
        <v>54.86</v>
      </c>
      <c r="H4473" s="3">
        <f t="shared" si="418"/>
        <v>89.06</v>
      </c>
      <c r="I4473" s="3">
        <f t="shared" si="419"/>
        <v>64.94</v>
      </c>
      <c r="J4473" s="3">
        <f t="shared" si="420"/>
        <v>75.02</v>
      </c>
      <c r="K4473" s="191">
        <v>12</v>
      </c>
      <c r="L4473" s="3">
        <v>12.7</v>
      </c>
      <c r="M4473" s="191">
        <v>31.7</v>
      </c>
      <c r="N4473" s="191">
        <v>18.3</v>
      </c>
      <c r="O4473" s="191">
        <v>23.9</v>
      </c>
    </row>
    <row r="4474" spans="2:15" ht="17.25" x14ac:dyDescent="0.35">
      <c r="B4474" s="172">
        <f t="shared" si="416"/>
        <v>4466</v>
      </c>
      <c r="C4474" s="173">
        <v>7</v>
      </c>
      <c r="D4474" s="173">
        <v>6</v>
      </c>
      <c r="E4474" s="174">
        <v>2</v>
      </c>
      <c r="F4474" s="3">
        <f t="shared" si="415"/>
        <v>55.400000000000006</v>
      </c>
      <c r="G4474" s="3">
        <f t="shared" si="417"/>
        <v>52.879999999999995</v>
      </c>
      <c r="H4474" s="3">
        <f t="shared" si="418"/>
        <v>86</v>
      </c>
      <c r="I4474" s="3">
        <f t="shared" si="419"/>
        <v>60.08</v>
      </c>
      <c r="J4474" s="3">
        <f t="shared" si="420"/>
        <v>71.960000000000008</v>
      </c>
      <c r="K4474" s="191">
        <v>13</v>
      </c>
      <c r="L4474" s="3">
        <v>11.6</v>
      </c>
      <c r="M4474" s="191">
        <v>30</v>
      </c>
      <c r="N4474" s="191">
        <v>15.6</v>
      </c>
      <c r="O4474" s="191">
        <v>22.2</v>
      </c>
    </row>
    <row r="4475" spans="2:15" ht="17.25" x14ac:dyDescent="0.35">
      <c r="B4475" s="172">
        <f t="shared" si="416"/>
        <v>4467</v>
      </c>
      <c r="C4475" s="173">
        <v>7</v>
      </c>
      <c r="D4475" s="173">
        <v>6</v>
      </c>
      <c r="E4475" s="174">
        <v>3</v>
      </c>
      <c r="F4475" s="3">
        <f t="shared" si="415"/>
        <v>57.2</v>
      </c>
      <c r="G4475" s="3">
        <f t="shared" si="417"/>
        <v>52.879999999999995</v>
      </c>
      <c r="H4475" s="3">
        <f t="shared" si="418"/>
        <v>87.98</v>
      </c>
      <c r="I4475" s="3">
        <f t="shared" si="419"/>
        <v>59</v>
      </c>
      <c r="J4475" s="3">
        <f t="shared" si="420"/>
        <v>71.06</v>
      </c>
      <c r="K4475" s="191">
        <v>14</v>
      </c>
      <c r="L4475" s="3">
        <v>11.6</v>
      </c>
      <c r="M4475" s="191">
        <v>31.1</v>
      </c>
      <c r="N4475" s="191">
        <v>15</v>
      </c>
      <c r="O4475" s="191">
        <v>21.7</v>
      </c>
    </row>
    <row r="4476" spans="2:15" ht="17.25" x14ac:dyDescent="0.35">
      <c r="B4476" s="172">
        <f t="shared" si="416"/>
        <v>4468</v>
      </c>
      <c r="C4476" s="173">
        <v>7</v>
      </c>
      <c r="D4476" s="173">
        <v>6</v>
      </c>
      <c r="E4476" s="174">
        <v>4</v>
      </c>
      <c r="F4476" s="3">
        <f t="shared" si="415"/>
        <v>57.2</v>
      </c>
      <c r="G4476" s="3">
        <f t="shared" si="417"/>
        <v>50.900000000000006</v>
      </c>
      <c r="H4476" s="3">
        <f t="shared" si="418"/>
        <v>84.92</v>
      </c>
      <c r="I4476" s="3">
        <f t="shared" si="419"/>
        <v>57.92</v>
      </c>
      <c r="J4476" s="3">
        <f t="shared" si="420"/>
        <v>69.080000000000013</v>
      </c>
      <c r="K4476" s="191">
        <v>14</v>
      </c>
      <c r="L4476" s="3">
        <v>10.5</v>
      </c>
      <c r="M4476" s="191">
        <v>29.4</v>
      </c>
      <c r="N4476" s="191">
        <v>14.4</v>
      </c>
      <c r="O4476" s="191">
        <v>20.6</v>
      </c>
    </row>
    <row r="4477" spans="2:15" ht="17.25" x14ac:dyDescent="0.35">
      <c r="B4477" s="172">
        <f t="shared" si="416"/>
        <v>4469</v>
      </c>
      <c r="C4477" s="173">
        <v>7</v>
      </c>
      <c r="D4477" s="173">
        <v>6</v>
      </c>
      <c r="E4477" s="174">
        <v>5</v>
      </c>
      <c r="F4477" s="3">
        <f t="shared" si="415"/>
        <v>57.2</v>
      </c>
      <c r="G4477" s="3">
        <f t="shared" si="417"/>
        <v>51.980000000000004</v>
      </c>
      <c r="H4477" s="3">
        <f t="shared" si="418"/>
        <v>84.02</v>
      </c>
      <c r="I4477" s="3">
        <f t="shared" si="419"/>
        <v>55.040000000000006</v>
      </c>
      <c r="J4477" s="3">
        <f t="shared" si="420"/>
        <v>68</v>
      </c>
      <c r="K4477" s="191">
        <v>14</v>
      </c>
      <c r="L4477" s="3">
        <v>11.1</v>
      </c>
      <c r="M4477" s="191">
        <v>28.9</v>
      </c>
      <c r="N4477" s="191">
        <v>12.8</v>
      </c>
      <c r="O4477" s="191">
        <v>20</v>
      </c>
    </row>
    <row r="4478" spans="2:15" ht="17.25" x14ac:dyDescent="0.35">
      <c r="B4478" s="172">
        <f t="shared" si="416"/>
        <v>4470</v>
      </c>
      <c r="C4478" s="173">
        <v>7</v>
      </c>
      <c r="D4478" s="173">
        <v>6</v>
      </c>
      <c r="E4478" s="174">
        <v>6</v>
      </c>
      <c r="F4478" s="3">
        <f t="shared" si="415"/>
        <v>62.6</v>
      </c>
      <c r="G4478" s="3">
        <f t="shared" si="417"/>
        <v>56.84</v>
      </c>
      <c r="H4478" s="3">
        <f t="shared" si="418"/>
        <v>84.92</v>
      </c>
      <c r="I4478" s="3">
        <f t="shared" si="419"/>
        <v>59</v>
      </c>
      <c r="J4478" s="3">
        <f t="shared" si="420"/>
        <v>71.06</v>
      </c>
      <c r="K4478" s="191">
        <v>17</v>
      </c>
      <c r="L4478" s="3">
        <v>13.8</v>
      </c>
      <c r="M4478" s="191">
        <v>29.4</v>
      </c>
      <c r="N4478" s="191">
        <v>15</v>
      </c>
      <c r="O4478" s="191">
        <v>21.7</v>
      </c>
    </row>
    <row r="4479" spans="2:15" ht="17.25" x14ac:dyDescent="0.35">
      <c r="B4479" s="172">
        <f t="shared" si="416"/>
        <v>4471</v>
      </c>
      <c r="C4479" s="173">
        <v>7</v>
      </c>
      <c r="D4479" s="173">
        <v>6</v>
      </c>
      <c r="E4479" s="174">
        <v>7</v>
      </c>
      <c r="F4479" s="3">
        <f t="shared" si="415"/>
        <v>69.800000000000011</v>
      </c>
      <c r="G4479" s="3">
        <f t="shared" si="417"/>
        <v>60.980000000000004</v>
      </c>
      <c r="H4479" s="3">
        <f t="shared" si="418"/>
        <v>86</v>
      </c>
      <c r="I4479" s="3">
        <f t="shared" si="419"/>
        <v>68</v>
      </c>
      <c r="J4479" s="3">
        <f t="shared" si="420"/>
        <v>73.94</v>
      </c>
      <c r="K4479" s="191">
        <v>21</v>
      </c>
      <c r="L4479" s="3">
        <v>16.100000000000001</v>
      </c>
      <c r="M4479" s="191">
        <v>30</v>
      </c>
      <c r="N4479" s="191">
        <v>20</v>
      </c>
      <c r="O4479" s="191">
        <v>23.3</v>
      </c>
    </row>
    <row r="4480" spans="2:15" ht="17.25" x14ac:dyDescent="0.35">
      <c r="B4480" s="172">
        <f t="shared" si="416"/>
        <v>4472</v>
      </c>
      <c r="C4480" s="173">
        <v>7</v>
      </c>
      <c r="D4480" s="173">
        <v>6</v>
      </c>
      <c r="E4480" s="174">
        <v>8</v>
      </c>
      <c r="F4480" s="3">
        <f t="shared" si="415"/>
        <v>75.2</v>
      </c>
      <c r="G4480" s="3">
        <f t="shared" si="417"/>
        <v>66.92</v>
      </c>
      <c r="H4480" s="3">
        <f t="shared" si="418"/>
        <v>89.960000000000008</v>
      </c>
      <c r="I4480" s="3">
        <f t="shared" si="419"/>
        <v>71.960000000000008</v>
      </c>
      <c r="J4480" s="3">
        <f t="shared" si="420"/>
        <v>78.080000000000013</v>
      </c>
      <c r="K4480" s="191">
        <v>24</v>
      </c>
      <c r="L4480" s="3">
        <v>19.399999999999999</v>
      </c>
      <c r="M4480" s="191">
        <v>32.200000000000003</v>
      </c>
      <c r="N4480" s="191">
        <v>22.2</v>
      </c>
      <c r="O4480" s="191">
        <v>25.6</v>
      </c>
    </row>
    <row r="4481" spans="2:15" ht="17.25" x14ac:dyDescent="0.35">
      <c r="B4481" s="172">
        <f t="shared" si="416"/>
        <v>4473</v>
      </c>
      <c r="C4481" s="173">
        <v>7</v>
      </c>
      <c r="D4481" s="173">
        <v>6</v>
      </c>
      <c r="E4481" s="174">
        <v>9</v>
      </c>
      <c r="F4481" s="3">
        <f t="shared" si="415"/>
        <v>80.599999999999994</v>
      </c>
      <c r="G4481" s="3">
        <f t="shared" si="417"/>
        <v>73.94</v>
      </c>
      <c r="H4481" s="3">
        <f t="shared" si="418"/>
        <v>91.94</v>
      </c>
      <c r="I4481" s="3">
        <f t="shared" si="419"/>
        <v>82.039999999999992</v>
      </c>
      <c r="J4481" s="3">
        <f t="shared" si="420"/>
        <v>80.960000000000008</v>
      </c>
      <c r="K4481" s="191">
        <v>27</v>
      </c>
      <c r="L4481" s="3">
        <v>23.3</v>
      </c>
      <c r="M4481" s="191">
        <v>33.299999999999997</v>
      </c>
      <c r="N4481" s="191">
        <v>27.8</v>
      </c>
      <c r="O4481" s="191">
        <v>27.2</v>
      </c>
    </row>
    <row r="4482" spans="2:15" ht="17.25" x14ac:dyDescent="0.35">
      <c r="B4482" s="172">
        <f t="shared" si="416"/>
        <v>4474</v>
      </c>
      <c r="C4482" s="173">
        <v>7</v>
      </c>
      <c r="D4482" s="173">
        <v>6</v>
      </c>
      <c r="E4482" s="174">
        <v>10</v>
      </c>
      <c r="F4482" s="3">
        <f t="shared" si="415"/>
        <v>80.599999999999994</v>
      </c>
      <c r="G4482" s="3">
        <f t="shared" si="417"/>
        <v>77.900000000000006</v>
      </c>
      <c r="H4482" s="3">
        <f t="shared" si="418"/>
        <v>91.94</v>
      </c>
      <c r="I4482" s="3">
        <f t="shared" si="419"/>
        <v>87.080000000000013</v>
      </c>
      <c r="J4482" s="3">
        <f t="shared" si="420"/>
        <v>84.92</v>
      </c>
      <c r="K4482" s="191">
        <v>27</v>
      </c>
      <c r="L4482" s="3">
        <v>25.5</v>
      </c>
      <c r="M4482" s="191">
        <v>33.299999999999997</v>
      </c>
      <c r="N4482" s="191">
        <v>30.6</v>
      </c>
      <c r="O4482" s="191">
        <v>29.4</v>
      </c>
    </row>
    <row r="4483" spans="2:15" ht="17.25" x14ac:dyDescent="0.35">
      <c r="B4483" s="172">
        <f t="shared" si="416"/>
        <v>4475</v>
      </c>
      <c r="C4483" s="173">
        <v>7</v>
      </c>
      <c r="D4483" s="173">
        <v>6</v>
      </c>
      <c r="E4483" s="174">
        <v>11</v>
      </c>
      <c r="F4483" s="3">
        <f t="shared" si="415"/>
        <v>84.2</v>
      </c>
      <c r="G4483" s="3">
        <f t="shared" si="417"/>
        <v>81.86</v>
      </c>
      <c r="H4483" s="3">
        <f t="shared" si="418"/>
        <v>91.94</v>
      </c>
      <c r="I4483" s="3">
        <f t="shared" si="419"/>
        <v>89.960000000000008</v>
      </c>
      <c r="J4483" s="3">
        <f t="shared" si="420"/>
        <v>87.98</v>
      </c>
      <c r="K4483" s="191">
        <v>29</v>
      </c>
      <c r="L4483" s="3">
        <v>27.7</v>
      </c>
      <c r="M4483" s="191">
        <v>33.299999999999997</v>
      </c>
      <c r="N4483" s="191">
        <v>32.200000000000003</v>
      </c>
      <c r="O4483" s="191">
        <v>31.1</v>
      </c>
    </row>
    <row r="4484" spans="2:15" ht="17.25" x14ac:dyDescent="0.35">
      <c r="B4484" s="172">
        <f t="shared" si="416"/>
        <v>4476</v>
      </c>
      <c r="C4484" s="173">
        <v>7</v>
      </c>
      <c r="D4484" s="173">
        <v>6</v>
      </c>
      <c r="E4484" s="174">
        <v>12</v>
      </c>
      <c r="F4484" s="3">
        <f t="shared" si="415"/>
        <v>87.800000000000011</v>
      </c>
      <c r="G4484" s="3">
        <f t="shared" si="417"/>
        <v>86.9</v>
      </c>
      <c r="H4484" s="3">
        <f t="shared" si="418"/>
        <v>96.08</v>
      </c>
      <c r="I4484" s="3">
        <f t="shared" si="419"/>
        <v>93.02</v>
      </c>
      <c r="J4484" s="3">
        <f t="shared" si="420"/>
        <v>89.960000000000008</v>
      </c>
      <c r="K4484" s="191">
        <v>31</v>
      </c>
      <c r="L4484" s="3">
        <v>30.5</v>
      </c>
      <c r="M4484" s="191">
        <v>35.6</v>
      </c>
      <c r="N4484" s="191">
        <v>33.9</v>
      </c>
      <c r="O4484" s="191">
        <v>32.200000000000003</v>
      </c>
    </row>
    <row r="4485" spans="2:15" ht="17.25" x14ac:dyDescent="0.35">
      <c r="B4485" s="172">
        <f t="shared" si="416"/>
        <v>4477</v>
      </c>
      <c r="C4485" s="173">
        <v>7</v>
      </c>
      <c r="D4485" s="173">
        <v>6</v>
      </c>
      <c r="E4485" s="174">
        <v>13</v>
      </c>
      <c r="F4485" s="3">
        <f t="shared" si="415"/>
        <v>87.800000000000011</v>
      </c>
      <c r="G4485" s="3">
        <f t="shared" si="417"/>
        <v>89.960000000000008</v>
      </c>
      <c r="H4485" s="3">
        <f t="shared" si="418"/>
        <v>96.98</v>
      </c>
      <c r="I4485" s="3">
        <f t="shared" si="419"/>
        <v>93.92</v>
      </c>
      <c r="J4485" s="3">
        <f t="shared" si="420"/>
        <v>93.02</v>
      </c>
      <c r="K4485" s="191">
        <v>31</v>
      </c>
      <c r="L4485" s="3">
        <v>32.200000000000003</v>
      </c>
      <c r="M4485" s="191">
        <v>36.1</v>
      </c>
      <c r="N4485" s="191">
        <v>34.4</v>
      </c>
      <c r="O4485" s="191">
        <v>33.9</v>
      </c>
    </row>
    <row r="4486" spans="2:15" ht="17.25" x14ac:dyDescent="0.35">
      <c r="B4486" s="172">
        <f t="shared" si="416"/>
        <v>4478</v>
      </c>
      <c r="C4486" s="173">
        <v>7</v>
      </c>
      <c r="D4486" s="173">
        <v>6</v>
      </c>
      <c r="E4486" s="174">
        <v>14</v>
      </c>
      <c r="F4486" s="3">
        <f t="shared" si="415"/>
        <v>89.6</v>
      </c>
      <c r="G4486" s="3">
        <f t="shared" si="417"/>
        <v>90.860000000000014</v>
      </c>
      <c r="H4486" s="3">
        <f t="shared" si="418"/>
        <v>100.03999999999999</v>
      </c>
      <c r="I4486" s="3">
        <f t="shared" si="419"/>
        <v>93.92</v>
      </c>
      <c r="J4486" s="3">
        <f t="shared" si="420"/>
        <v>95</v>
      </c>
      <c r="K4486" s="191">
        <v>32</v>
      </c>
      <c r="L4486" s="3">
        <v>32.700000000000003</v>
      </c>
      <c r="M4486" s="191">
        <v>37.799999999999997</v>
      </c>
      <c r="N4486" s="191">
        <v>34.4</v>
      </c>
      <c r="O4486" s="191">
        <v>35</v>
      </c>
    </row>
    <row r="4487" spans="2:15" ht="17.25" x14ac:dyDescent="0.35">
      <c r="B4487" s="172">
        <f t="shared" si="416"/>
        <v>4479</v>
      </c>
      <c r="C4487" s="173">
        <v>7</v>
      </c>
      <c r="D4487" s="173">
        <v>6</v>
      </c>
      <c r="E4487" s="174">
        <v>15</v>
      </c>
      <c r="F4487" s="3">
        <f t="shared" si="415"/>
        <v>87.800000000000011</v>
      </c>
      <c r="G4487" s="3">
        <f t="shared" si="417"/>
        <v>87.98</v>
      </c>
      <c r="H4487" s="3">
        <f t="shared" si="418"/>
        <v>100.03999999999999</v>
      </c>
      <c r="I4487" s="3">
        <f t="shared" si="419"/>
        <v>93.02</v>
      </c>
      <c r="J4487" s="3">
        <f t="shared" si="420"/>
        <v>95</v>
      </c>
      <c r="K4487" s="191">
        <v>31</v>
      </c>
      <c r="L4487" s="3">
        <v>31.1</v>
      </c>
      <c r="M4487" s="191">
        <v>37.799999999999997</v>
      </c>
      <c r="N4487" s="191">
        <v>33.9</v>
      </c>
      <c r="O4487" s="191">
        <v>35</v>
      </c>
    </row>
    <row r="4488" spans="2:15" ht="17.25" x14ac:dyDescent="0.35">
      <c r="B4488" s="172">
        <f t="shared" si="416"/>
        <v>4480</v>
      </c>
      <c r="C4488" s="173">
        <v>7</v>
      </c>
      <c r="D4488" s="173">
        <v>6</v>
      </c>
      <c r="E4488" s="174">
        <v>16</v>
      </c>
      <c r="F4488" s="3">
        <f t="shared" si="415"/>
        <v>86</v>
      </c>
      <c r="G4488" s="3">
        <f t="shared" si="417"/>
        <v>90.860000000000014</v>
      </c>
      <c r="H4488" s="3">
        <f t="shared" si="418"/>
        <v>95</v>
      </c>
      <c r="I4488" s="3">
        <f t="shared" si="419"/>
        <v>91.94</v>
      </c>
      <c r="J4488" s="3">
        <f t="shared" si="420"/>
        <v>96.08</v>
      </c>
      <c r="K4488" s="191">
        <v>30</v>
      </c>
      <c r="L4488" s="3">
        <v>32.700000000000003</v>
      </c>
      <c r="M4488" s="191">
        <v>35</v>
      </c>
      <c r="N4488" s="191">
        <v>33.299999999999997</v>
      </c>
      <c r="O4488" s="191">
        <v>35.6</v>
      </c>
    </row>
    <row r="4489" spans="2:15" ht="17.25" x14ac:dyDescent="0.35">
      <c r="B4489" s="172">
        <f t="shared" si="416"/>
        <v>4481</v>
      </c>
      <c r="C4489" s="173">
        <v>7</v>
      </c>
      <c r="D4489" s="173">
        <v>6</v>
      </c>
      <c r="E4489" s="174">
        <v>17</v>
      </c>
      <c r="F4489" s="3">
        <f t="shared" si="415"/>
        <v>82.4</v>
      </c>
      <c r="G4489" s="3">
        <f t="shared" si="417"/>
        <v>88.88</v>
      </c>
      <c r="H4489" s="3">
        <f t="shared" si="418"/>
        <v>93.92</v>
      </c>
      <c r="I4489" s="3">
        <f t="shared" si="419"/>
        <v>91.039999999999992</v>
      </c>
      <c r="J4489" s="3">
        <f t="shared" si="420"/>
        <v>96.08</v>
      </c>
      <c r="K4489" s="191">
        <v>28</v>
      </c>
      <c r="L4489" s="3">
        <v>31.6</v>
      </c>
      <c r="M4489" s="191">
        <v>34.4</v>
      </c>
      <c r="N4489" s="191">
        <v>32.799999999999997</v>
      </c>
      <c r="O4489" s="191">
        <v>35.6</v>
      </c>
    </row>
    <row r="4490" spans="2:15" ht="17.25" x14ac:dyDescent="0.35">
      <c r="B4490" s="172">
        <f t="shared" si="416"/>
        <v>4482</v>
      </c>
      <c r="C4490" s="173">
        <v>7</v>
      </c>
      <c r="D4490" s="173">
        <v>6</v>
      </c>
      <c r="E4490" s="174">
        <v>18</v>
      </c>
      <c r="F4490" s="3">
        <f t="shared" ref="F4490:F4553" si="421">(9/5)*K4490+32</f>
        <v>80.599999999999994</v>
      </c>
      <c r="G4490" s="3">
        <f t="shared" si="417"/>
        <v>83.84</v>
      </c>
      <c r="H4490" s="3">
        <f t="shared" si="418"/>
        <v>89.960000000000008</v>
      </c>
      <c r="I4490" s="3">
        <f t="shared" si="419"/>
        <v>89.06</v>
      </c>
      <c r="J4490" s="3">
        <f t="shared" si="420"/>
        <v>86</v>
      </c>
      <c r="K4490" s="191">
        <v>27</v>
      </c>
      <c r="L4490" s="3">
        <v>28.8</v>
      </c>
      <c r="M4490" s="191">
        <v>32.200000000000003</v>
      </c>
      <c r="N4490" s="191">
        <v>31.7</v>
      </c>
      <c r="O4490" s="191">
        <v>30</v>
      </c>
    </row>
    <row r="4491" spans="2:15" ht="17.25" x14ac:dyDescent="0.35">
      <c r="B4491" s="172">
        <f t="shared" ref="B4491:B4554" si="422">B4490+1</f>
        <v>4483</v>
      </c>
      <c r="C4491" s="173">
        <v>7</v>
      </c>
      <c r="D4491" s="173">
        <v>6</v>
      </c>
      <c r="E4491" s="174">
        <v>19</v>
      </c>
      <c r="F4491" s="3">
        <f t="shared" si="421"/>
        <v>78.800000000000011</v>
      </c>
      <c r="G4491" s="3">
        <f t="shared" si="417"/>
        <v>79.88</v>
      </c>
      <c r="H4491" s="3">
        <f t="shared" si="418"/>
        <v>89.06</v>
      </c>
      <c r="I4491" s="3">
        <f t="shared" si="419"/>
        <v>84.92</v>
      </c>
      <c r="J4491" s="3">
        <f t="shared" si="420"/>
        <v>86</v>
      </c>
      <c r="K4491" s="191">
        <v>26</v>
      </c>
      <c r="L4491" s="3">
        <v>26.6</v>
      </c>
      <c r="M4491" s="191">
        <v>31.7</v>
      </c>
      <c r="N4491" s="191">
        <v>29.4</v>
      </c>
      <c r="O4491" s="191">
        <v>30</v>
      </c>
    </row>
    <row r="4492" spans="2:15" ht="17.25" x14ac:dyDescent="0.35">
      <c r="B4492" s="172">
        <f t="shared" si="422"/>
        <v>4484</v>
      </c>
      <c r="C4492" s="173">
        <v>7</v>
      </c>
      <c r="D4492" s="173">
        <v>6</v>
      </c>
      <c r="E4492" s="174">
        <v>20</v>
      </c>
      <c r="F4492" s="3">
        <f t="shared" si="421"/>
        <v>71.599999999999994</v>
      </c>
      <c r="G4492" s="3">
        <f t="shared" si="417"/>
        <v>74.84</v>
      </c>
      <c r="H4492" s="3">
        <f t="shared" si="418"/>
        <v>89.06</v>
      </c>
      <c r="I4492" s="3">
        <f t="shared" si="419"/>
        <v>80.960000000000008</v>
      </c>
      <c r="J4492" s="3">
        <f t="shared" si="420"/>
        <v>84.02</v>
      </c>
      <c r="K4492" s="191">
        <v>22</v>
      </c>
      <c r="L4492" s="3">
        <v>23.8</v>
      </c>
      <c r="M4492" s="191">
        <v>31.7</v>
      </c>
      <c r="N4492" s="191">
        <v>27.2</v>
      </c>
      <c r="O4492" s="191">
        <v>28.9</v>
      </c>
    </row>
    <row r="4493" spans="2:15" ht="17.25" x14ac:dyDescent="0.35">
      <c r="B4493" s="172">
        <f t="shared" si="422"/>
        <v>4485</v>
      </c>
      <c r="C4493" s="173">
        <v>7</v>
      </c>
      <c r="D4493" s="173">
        <v>6</v>
      </c>
      <c r="E4493" s="174">
        <v>21</v>
      </c>
      <c r="F4493" s="3">
        <f t="shared" si="421"/>
        <v>68</v>
      </c>
      <c r="G4493" s="3">
        <f t="shared" si="417"/>
        <v>69.98</v>
      </c>
      <c r="H4493" s="3">
        <f t="shared" si="418"/>
        <v>87.98</v>
      </c>
      <c r="I4493" s="3">
        <f t="shared" si="419"/>
        <v>77</v>
      </c>
      <c r="J4493" s="3">
        <f t="shared" si="420"/>
        <v>84.02</v>
      </c>
      <c r="K4493" s="191">
        <v>20</v>
      </c>
      <c r="L4493" s="3">
        <v>21.1</v>
      </c>
      <c r="M4493" s="191">
        <v>31.1</v>
      </c>
      <c r="N4493" s="191">
        <v>25</v>
      </c>
      <c r="O4493" s="191">
        <v>28.9</v>
      </c>
    </row>
    <row r="4494" spans="2:15" ht="17.25" x14ac:dyDescent="0.35">
      <c r="B4494" s="172">
        <f t="shared" si="422"/>
        <v>4486</v>
      </c>
      <c r="C4494" s="173">
        <v>7</v>
      </c>
      <c r="D4494" s="173">
        <v>6</v>
      </c>
      <c r="E4494" s="174">
        <v>22</v>
      </c>
      <c r="F4494" s="3">
        <f t="shared" si="421"/>
        <v>71.599999999999994</v>
      </c>
      <c r="G4494" s="3">
        <f t="shared" si="417"/>
        <v>69.98</v>
      </c>
      <c r="H4494" s="3">
        <f t="shared" si="418"/>
        <v>86</v>
      </c>
      <c r="I4494" s="3">
        <f t="shared" si="419"/>
        <v>75.02</v>
      </c>
      <c r="J4494" s="3">
        <f t="shared" si="420"/>
        <v>82.94</v>
      </c>
      <c r="K4494" s="191">
        <v>22</v>
      </c>
      <c r="L4494" s="3">
        <v>21.1</v>
      </c>
      <c r="M4494" s="191">
        <v>30</v>
      </c>
      <c r="N4494" s="191">
        <v>23.9</v>
      </c>
      <c r="O4494" s="191">
        <v>28.3</v>
      </c>
    </row>
    <row r="4495" spans="2:15" ht="17.25" x14ac:dyDescent="0.35">
      <c r="B4495" s="172">
        <f t="shared" si="422"/>
        <v>4487</v>
      </c>
      <c r="C4495" s="173">
        <v>7</v>
      </c>
      <c r="D4495" s="173">
        <v>6</v>
      </c>
      <c r="E4495" s="174">
        <v>23</v>
      </c>
      <c r="F4495" s="3">
        <f t="shared" si="421"/>
        <v>68</v>
      </c>
      <c r="G4495" s="3">
        <f t="shared" si="417"/>
        <v>69.98</v>
      </c>
      <c r="H4495" s="3">
        <f t="shared" si="418"/>
        <v>87.080000000000013</v>
      </c>
      <c r="I4495" s="3">
        <f t="shared" si="419"/>
        <v>71.06</v>
      </c>
      <c r="J4495" s="3">
        <f t="shared" si="420"/>
        <v>82.039999999999992</v>
      </c>
      <c r="K4495" s="191">
        <v>20</v>
      </c>
      <c r="L4495" s="3">
        <v>21.1</v>
      </c>
      <c r="M4495" s="191">
        <v>30.6</v>
      </c>
      <c r="N4495" s="191">
        <v>21.7</v>
      </c>
      <c r="O4495" s="191">
        <v>27.8</v>
      </c>
    </row>
    <row r="4496" spans="2:15" ht="17.25" x14ac:dyDescent="0.35">
      <c r="B4496" s="172">
        <f t="shared" si="422"/>
        <v>4488</v>
      </c>
      <c r="C4496" s="173">
        <v>7</v>
      </c>
      <c r="D4496" s="173">
        <v>6</v>
      </c>
      <c r="E4496" s="174">
        <v>24</v>
      </c>
      <c r="F4496" s="3">
        <f t="shared" si="421"/>
        <v>64.400000000000006</v>
      </c>
      <c r="G4496" s="3">
        <f t="shared" si="417"/>
        <v>63.86</v>
      </c>
      <c r="H4496" s="3">
        <f t="shared" si="418"/>
        <v>84.92</v>
      </c>
      <c r="I4496" s="3">
        <f t="shared" si="419"/>
        <v>66.02</v>
      </c>
      <c r="J4496" s="3">
        <f t="shared" si="420"/>
        <v>71.960000000000008</v>
      </c>
      <c r="K4496" s="191">
        <v>18</v>
      </c>
      <c r="L4496" s="3">
        <v>17.7</v>
      </c>
      <c r="M4496" s="191">
        <v>29.4</v>
      </c>
      <c r="N4496" s="191">
        <v>18.899999999999999</v>
      </c>
      <c r="O4496" s="191">
        <v>22.2</v>
      </c>
    </row>
    <row r="4497" spans="2:15" ht="17.25" x14ac:dyDescent="0.35">
      <c r="B4497" s="172">
        <f t="shared" si="422"/>
        <v>4489</v>
      </c>
      <c r="C4497" s="173">
        <v>7</v>
      </c>
      <c r="D4497" s="173">
        <v>7</v>
      </c>
      <c r="E4497" s="174">
        <v>1</v>
      </c>
      <c r="F4497" s="3">
        <f t="shared" si="421"/>
        <v>66.2</v>
      </c>
      <c r="G4497" s="3">
        <f t="shared" si="417"/>
        <v>59</v>
      </c>
      <c r="H4497" s="3">
        <f t="shared" si="418"/>
        <v>84.02</v>
      </c>
      <c r="I4497" s="3">
        <f t="shared" si="419"/>
        <v>60.08</v>
      </c>
      <c r="J4497" s="3">
        <f t="shared" si="420"/>
        <v>69.080000000000013</v>
      </c>
      <c r="K4497" s="191">
        <v>19</v>
      </c>
      <c r="L4497" s="3">
        <v>15</v>
      </c>
      <c r="M4497" s="191">
        <v>28.9</v>
      </c>
      <c r="N4497" s="191">
        <v>15.6</v>
      </c>
      <c r="O4497" s="191">
        <v>20.6</v>
      </c>
    </row>
    <row r="4498" spans="2:15" ht="17.25" x14ac:dyDescent="0.35">
      <c r="B4498" s="172">
        <f t="shared" si="422"/>
        <v>4490</v>
      </c>
      <c r="C4498" s="173">
        <v>7</v>
      </c>
      <c r="D4498" s="173">
        <v>7</v>
      </c>
      <c r="E4498" s="174">
        <v>2</v>
      </c>
      <c r="F4498" s="3">
        <f t="shared" si="421"/>
        <v>64.400000000000006</v>
      </c>
      <c r="G4498" s="3">
        <f t="shared" si="417"/>
        <v>57.92</v>
      </c>
      <c r="H4498" s="3">
        <f t="shared" si="418"/>
        <v>82.039999999999992</v>
      </c>
      <c r="I4498" s="3">
        <f t="shared" si="419"/>
        <v>59</v>
      </c>
      <c r="J4498" s="3">
        <f t="shared" si="420"/>
        <v>69.98</v>
      </c>
      <c r="K4498" s="191">
        <v>18</v>
      </c>
      <c r="L4498" s="3">
        <v>14.4</v>
      </c>
      <c r="M4498" s="191">
        <v>27.8</v>
      </c>
      <c r="N4498" s="191">
        <v>15</v>
      </c>
      <c r="O4498" s="191">
        <v>21.1</v>
      </c>
    </row>
    <row r="4499" spans="2:15" ht="17.25" x14ac:dyDescent="0.35">
      <c r="B4499" s="172">
        <f t="shared" si="422"/>
        <v>4491</v>
      </c>
      <c r="C4499" s="173">
        <v>7</v>
      </c>
      <c r="D4499" s="173">
        <v>7</v>
      </c>
      <c r="E4499" s="174">
        <v>3</v>
      </c>
      <c r="F4499" s="3">
        <f t="shared" si="421"/>
        <v>64.400000000000006</v>
      </c>
      <c r="G4499" s="3">
        <f t="shared" si="417"/>
        <v>56.3</v>
      </c>
      <c r="H4499" s="3">
        <f t="shared" si="418"/>
        <v>82.94</v>
      </c>
      <c r="I4499" s="3">
        <f t="shared" si="419"/>
        <v>57.019999999999996</v>
      </c>
      <c r="J4499" s="3">
        <f t="shared" si="420"/>
        <v>68</v>
      </c>
      <c r="K4499" s="191">
        <v>18</v>
      </c>
      <c r="L4499" s="3">
        <v>13.5</v>
      </c>
      <c r="M4499" s="191">
        <v>28.3</v>
      </c>
      <c r="N4499" s="191">
        <v>13.9</v>
      </c>
      <c r="O4499" s="191">
        <v>20</v>
      </c>
    </row>
    <row r="4500" spans="2:15" ht="17.25" x14ac:dyDescent="0.35">
      <c r="B4500" s="172">
        <f t="shared" si="422"/>
        <v>4492</v>
      </c>
      <c r="C4500" s="173">
        <v>7</v>
      </c>
      <c r="D4500" s="173">
        <v>7</v>
      </c>
      <c r="E4500" s="174">
        <v>4</v>
      </c>
      <c r="F4500" s="3">
        <f t="shared" si="421"/>
        <v>60.8</v>
      </c>
      <c r="G4500" s="3">
        <f t="shared" si="417"/>
        <v>54.86</v>
      </c>
      <c r="H4500" s="3">
        <f t="shared" si="418"/>
        <v>82.039999999999992</v>
      </c>
      <c r="I4500" s="3">
        <f t="shared" si="419"/>
        <v>55.040000000000006</v>
      </c>
      <c r="J4500" s="3">
        <f t="shared" si="420"/>
        <v>66.02</v>
      </c>
      <c r="K4500" s="191">
        <v>16</v>
      </c>
      <c r="L4500" s="3">
        <v>12.7</v>
      </c>
      <c r="M4500" s="191">
        <v>27.8</v>
      </c>
      <c r="N4500" s="191">
        <v>12.8</v>
      </c>
      <c r="O4500" s="191">
        <v>18.899999999999999</v>
      </c>
    </row>
    <row r="4501" spans="2:15" ht="17.25" x14ac:dyDescent="0.35">
      <c r="B4501" s="172">
        <f t="shared" si="422"/>
        <v>4493</v>
      </c>
      <c r="C4501" s="173">
        <v>7</v>
      </c>
      <c r="D4501" s="173">
        <v>7</v>
      </c>
      <c r="E4501" s="174">
        <v>5</v>
      </c>
      <c r="F4501" s="3">
        <f t="shared" si="421"/>
        <v>59</v>
      </c>
      <c r="G4501" s="3">
        <f t="shared" si="417"/>
        <v>54.86</v>
      </c>
      <c r="H4501" s="3">
        <f t="shared" si="418"/>
        <v>78.98</v>
      </c>
      <c r="I4501" s="3">
        <f t="shared" si="419"/>
        <v>53.96</v>
      </c>
      <c r="J4501" s="3">
        <f t="shared" si="420"/>
        <v>68</v>
      </c>
      <c r="K4501" s="191">
        <v>15</v>
      </c>
      <c r="L4501" s="3">
        <v>12.7</v>
      </c>
      <c r="M4501" s="191">
        <v>26.1</v>
      </c>
      <c r="N4501" s="191">
        <v>12.2</v>
      </c>
      <c r="O4501" s="191">
        <v>20</v>
      </c>
    </row>
    <row r="4502" spans="2:15" ht="17.25" x14ac:dyDescent="0.35">
      <c r="B4502" s="172">
        <f t="shared" si="422"/>
        <v>4494</v>
      </c>
      <c r="C4502" s="173">
        <v>7</v>
      </c>
      <c r="D4502" s="173">
        <v>7</v>
      </c>
      <c r="E4502" s="174">
        <v>6</v>
      </c>
      <c r="F4502" s="3">
        <f t="shared" si="421"/>
        <v>62.6</v>
      </c>
      <c r="G4502" s="3">
        <f t="shared" si="417"/>
        <v>59.900000000000006</v>
      </c>
      <c r="H4502" s="3">
        <f t="shared" si="418"/>
        <v>82.039999999999992</v>
      </c>
      <c r="I4502" s="3">
        <f t="shared" si="419"/>
        <v>60.08</v>
      </c>
      <c r="J4502" s="3">
        <f t="shared" si="420"/>
        <v>66.92</v>
      </c>
      <c r="K4502" s="191">
        <v>17</v>
      </c>
      <c r="L4502" s="3">
        <v>15.5</v>
      </c>
      <c r="M4502" s="191">
        <v>27.8</v>
      </c>
      <c r="N4502" s="191">
        <v>15.6</v>
      </c>
      <c r="O4502" s="191">
        <v>19.399999999999999</v>
      </c>
    </row>
    <row r="4503" spans="2:15" ht="17.25" x14ac:dyDescent="0.35">
      <c r="B4503" s="172">
        <f t="shared" si="422"/>
        <v>4495</v>
      </c>
      <c r="C4503" s="173">
        <v>7</v>
      </c>
      <c r="D4503" s="173">
        <v>7</v>
      </c>
      <c r="E4503" s="174">
        <v>7</v>
      </c>
      <c r="F4503" s="3">
        <f t="shared" si="421"/>
        <v>69.800000000000011</v>
      </c>
      <c r="G4503" s="3">
        <f t="shared" si="417"/>
        <v>63.86</v>
      </c>
      <c r="H4503" s="3">
        <f t="shared" si="418"/>
        <v>87.080000000000013</v>
      </c>
      <c r="I4503" s="3">
        <f t="shared" si="419"/>
        <v>64.039999999999992</v>
      </c>
      <c r="J4503" s="3">
        <f t="shared" si="420"/>
        <v>71.06</v>
      </c>
      <c r="K4503" s="191">
        <v>21</v>
      </c>
      <c r="L4503" s="3">
        <v>17.7</v>
      </c>
      <c r="M4503" s="191">
        <v>30.6</v>
      </c>
      <c r="N4503" s="191">
        <v>17.8</v>
      </c>
      <c r="O4503" s="191">
        <v>21.7</v>
      </c>
    </row>
    <row r="4504" spans="2:15" ht="17.25" x14ac:dyDescent="0.35">
      <c r="B4504" s="172">
        <f t="shared" si="422"/>
        <v>4496</v>
      </c>
      <c r="C4504" s="173">
        <v>7</v>
      </c>
      <c r="D4504" s="173">
        <v>7</v>
      </c>
      <c r="E4504" s="174">
        <v>8</v>
      </c>
      <c r="F4504" s="3">
        <f t="shared" si="421"/>
        <v>77</v>
      </c>
      <c r="G4504" s="3">
        <f t="shared" si="417"/>
        <v>73.94</v>
      </c>
      <c r="H4504" s="3">
        <f t="shared" si="418"/>
        <v>87.98</v>
      </c>
      <c r="I4504" s="3">
        <f t="shared" si="419"/>
        <v>71.06</v>
      </c>
      <c r="J4504" s="3">
        <f t="shared" si="420"/>
        <v>78.080000000000013</v>
      </c>
      <c r="K4504" s="191">
        <v>25</v>
      </c>
      <c r="L4504" s="3">
        <v>23.3</v>
      </c>
      <c r="M4504" s="191">
        <v>31.1</v>
      </c>
      <c r="N4504" s="191">
        <v>21.7</v>
      </c>
      <c r="O4504" s="191">
        <v>25.6</v>
      </c>
    </row>
    <row r="4505" spans="2:15" ht="17.25" x14ac:dyDescent="0.35">
      <c r="B4505" s="172">
        <f t="shared" si="422"/>
        <v>4497</v>
      </c>
      <c r="C4505" s="173">
        <v>7</v>
      </c>
      <c r="D4505" s="173">
        <v>7</v>
      </c>
      <c r="E4505" s="174">
        <v>9</v>
      </c>
      <c r="F4505" s="3">
        <f t="shared" si="421"/>
        <v>80.599999999999994</v>
      </c>
      <c r="G4505" s="3">
        <f t="shared" ref="G4505:G4568" si="423">(9/5)*L4505+32</f>
        <v>78.98</v>
      </c>
      <c r="H4505" s="3">
        <f t="shared" ref="H4505:H4568" si="424">(9/5)*M4505+32</f>
        <v>89.06</v>
      </c>
      <c r="I4505" s="3">
        <f t="shared" ref="I4505:I4568" si="425">(9/5)*N4505+32</f>
        <v>75.92</v>
      </c>
      <c r="J4505" s="3">
        <f t="shared" ref="J4505:J4568" si="426">(9/5)*O4505+32</f>
        <v>82.039999999999992</v>
      </c>
      <c r="K4505" s="191">
        <v>27</v>
      </c>
      <c r="L4505" s="3">
        <v>26.1</v>
      </c>
      <c r="M4505" s="191">
        <v>31.7</v>
      </c>
      <c r="N4505" s="191">
        <v>24.4</v>
      </c>
      <c r="O4505" s="191">
        <v>27.8</v>
      </c>
    </row>
    <row r="4506" spans="2:15" ht="17.25" x14ac:dyDescent="0.35">
      <c r="B4506" s="172">
        <f t="shared" si="422"/>
        <v>4498</v>
      </c>
      <c r="C4506" s="173">
        <v>7</v>
      </c>
      <c r="D4506" s="173">
        <v>7</v>
      </c>
      <c r="E4506" s="174">
        <v>10</v>
      </c>
      <c r="F4506" s="3">
        <f t="shared" si="421"/>
        <v>84.2</v>
      </c>
      <c r="G4506" s="3">
        <f t="shared" si="423"/>
        <v>82.94</v>
      </c>
      <c r="H4506" s="3">
        <f t="shared" si="424"/>
        <v>93.92</v>
      </c>
      <c r="I4506" s="3">
        <f t="shared" si="425"/>
        <v>82.94</v>
      </c>
      <c r="J4506" s="3">
        <f t="shared" si="426"/>
        <v>84.02</v>
      </c>
      <c r="K4506" s="191">
        <v>29</v>
      </c>
      <c r="L4506" s="3">
        <v>28.3</v>
      </c>
      <c r="M4506" s="191">
        <v>34.4</v>
      </c>
      <c r="N4506" s="191">
        <v>28.3</v>
      </c>
      <c r="O4506" s="191">
        <v>28.9</v>
      </c>
    </row>
    <row r="4507" spans="2:15" ht="17.25" x14ac:dyDescent="0.35">
      <c r="B4507" s="172">
        <f t="shared" si="422"/>
        <v>4499</v>
      </c>
      <c r="C4507" s="173">
        <v>7</v>
      </c>
      <c r="D4507" s="173">
        <v>7</v>
      </c>
      <c r="E4507" s="174">
        <v>11</v>
      </c>
      <c r="F4507" s="3">
        <f t="shared" si="421"/>
        <v>84.2</v>
      </c>
      <c r="G4507" s="3">
        <f t="shared" si="423"/>
        <v>86</v>
      </c>
      <c r="H4507" s="3">
        <f t="shared" si="424"/>
        <v>96.98</v>
      </c>
      <c r="I4507" s="3">
        <f t="shared" si="425"/>
        <v>87.080000000000013</v>
      </c>
      <c r="J4507" s="3">
        <f t="shared" si="426"/>
        <v>84.92</v>
      </c>
      <c r="K4507" s="191">
        <v>29</v>
      </c>
      <c r="L4507" s="3">
        <v>30</v>
      </c>
      <c r="M4507" s="191">
        <v>36.1</v>
      </c>
      <c r="N4507" s="191">
        <v>30.6</v>
      </c>
      <c r="O4507" s="191">
        <v>29.4</v>
      </c>
    </row>
    <row r="4508" spans="2:15" ht="17.25" x14ac:dyDescent="0.35">
      <c r="B4508" s="172">
        <f t="shared" si="422"/>
        <v>4500</v>
      </c>
      <c r="C4508" s="173">
        <v>7</v>
      </c>
      <c r="D4508" s="173">
        <v>7</v>
      </c>
      <c r="E4508" s="174">
        <v>12</v>
      </c>
      <c r="F4508" s="3">
        <f t="shared" si="421"/>
        <v>87.800000000000011</v>
      </c>
      <c r="G4508" s="3">
        <f t="shared" si="423"/>
        <v>89.960000000000008</v>
      </c>
      <c r="H4508" s="3">
        <f t="shared" si="424"/>
        <v>98.960000000000008</v>
      </c>
      <c r="I4508" s="3">
        <f t="shared" si="425"/>
        <v>89.960000000000008</v>
      </c>
      <c r="J4508" s="3">
        <f t="shared" si="426"/>
        <v>89.960000000000008</v>
      </c>
      <c r="K4508" s="191">
        <v>31</v>
      </c>
      <c r="L4508" s="3">
        <v>32.200000000000003</v>
      </c>
      <c r="M4508" s="191">
        <v>37.200000000000003</v>
      </c>
      <c r="N4508" s="191">
        <v>32.200000000000003</v>
      </c>
      <c r="O4508" s="191">
        <v>32.200000000000003</v>
      </c>
    </row>
    <row r="4509" spans="2:15" ht="17.25" x14ac:dyDescent="0.35">
      <c r="B4509" s="172">
        <f t="shared" si="422"/>
        <v>4501</v>
      </c>
      <c r="C4509" s="173">
        <v>7</v>
      </c>
      <c r="D4509" s="173">
        <v>7</v>
      </c>
      <c r="E4509" s="174">
        <v>13</v>
      </c>
      <c r="F4509" s="3">
        <f t="shared" si="421"/>
        <v>89.6</v>
      </c>
      <c r="G4509" s="3">
        <f t="shared" si="423"/>
        <v>92.84</v>
      </c>
      <c r="H4509" s="3">
        <f t="shared" si="424"/>
        <v>100.94</v>
      </c>
      <c r="I4509" s="3">
        <f t="shared" si="425"/>
        <v>91.94</v>
      </c>
      <c r="J4509" s="3">
        <f t="shared" si="426"/>
        <v>91.94</v>
      </c>
      <c r="K4509" s="191">
        <v>32</v>
      </c>
      <c r="L4509" s="3">
        <v>33.799999999999997</v>
      </c>
      <c r="M4509" s="191">
        <v>38.299999999999997</v>
      </c>
      <c r="N4509" s="191">
        <v>33.299999999999997</v>
      </c>
      <c r="O4509" s="191">
        <v>33.299999999999997</v>
      </c>
    </row>
    <row r="4510" spans="2:15" ht="17.25" x14ac:dyDescent="0.35">
      <c r="B4510" s="172">
        <f t="shared" si="422"/>
        <v>4502</v>
      </c>
      <c r="C4510" s="173">
        <v>7</v>
      </c>
      <c r="D4510" s="173">
        <v>7</v>
      </c>
      <c r="E4510" s="174">
        <v>14</v>
      </c>
      <c r="F4510" s="3">
        <f t="shared" si="421"/>
        <v>89.6</v>
      </c>
      <c r="G4510" s="3">
        <f t="shared" si="423"/>
        <v>95</v>
      </c>
      <c r="H4510" s="3">
        <f t="shared" si="424"/>
        <v>98.960000000000008</v>
      </c>
      <c r="I4510" s="3">
        <f t="shared" si="425"/>
        <v>91.94</v>
      </c>
      <c r="J4510" s="3">
        <f t="shared" si="426"/>
        <v>93.02</v>
      </c>
      <c r="K4510" s="191">
        <v>32</v>
      </c>
      <c r="L4510" s="3">
        <v>35</v>
      </c>
      <c r="M4510" s="191">
        <v>37.200000000000003</v>
      </c>
      <c r="N4510" s="191">
        <v>33.299999999999997</v>
      </c>
      <c r="O4510" s="191">
        <v>33.9</v>
      </c>
    </row>
    <row r="4511" spans="2:15" ht="17.25" x14ac:dyDescent="0.35">
      <c r="B4511" s="172">
        <f t="shared" si="422"/>
        <v>4503</v>
      </c>
      <c r="C4511" s="173">
        <v>7</v>
      </c>
      <c r="D4511" s="173">
        <v>7</v>
      </c>
      <c r="E4511" s="174">
        <v>15</v>
      </c>
      <c r="F4511" s="3">
        <f t="shared" si="421"/>
        <v>87.800000000000011</v>
      </c>
      <c r="G4511" s="3">
        <f t="shared" si="423"/>
        <v>95</v>
      </c>
      <c r="H4511" s="3">
        <f t="shared" si="424"/>
        <v>93.92</v>
      </c>
      <c r="I4511" s="3">
        <f t="shared" si="425"/>
        <v>91.94</v>
      </c>
      <c r="J4511" s="3">
        <f t="shared" si="426"/>
        <v>91.039999999999992</v>
      </c>
      <c r="K4511" s="191">
        <v>31</v>
      </c>
      <c r="L4511" s="3">
        <v>35</v>
      </c>
      <c r="M4511" s="191">
        <v>34.4</v>
      </c>
      <c r="N4511" s="191">
        <v>33.299999999999997</v>
      </c>
      <c r="O4511" s="191">
        <v>32.799999999999997</v>
      </c>
    </row>
    <row r="4512" spans="2:15" ht="17.25" x14ac:dyDescent="0.35">
      <c r="B4512" s="172">
        <f t="shared" si="422"/>
        <v>4504</v>
      </c>
      <c r="C4512" s="173">
        <v>7</v>
      </c>
      <c r="D4512" s="173">
        <v>7</v>
      </c>
      <c r="E4512" s="174">
        <v>16</v>
      </c>
      <c r="F4512" s="3">
        <f t="shared" si="421"/>
        <v>89.6</v>
      </c>
      <c r="G4512" s="3">
        <f t="shared" si="423"/>
        <v>95</v>
      </c>
      <c r="H4512" s="3">
        <f t="shared" si="424"/>
        <v>95</v>
      </c>
      <c r="I4512" s="3">
        <f t="shared" si="425"/>
        <v>89.960000000000008</v>
      </c>
      <c r="J4512" s="3">
        <f t="shared" si="426"/>
        <v>87.98</v>
      </c>
      <c r="K4512" s="191">
        <v>32</v>
      </c>
      <c r="L4512" s="3">
        <v>35</v>
      </c>
      <c r="M4512" s="191">
        <v>35</v>
      </c>
      <c r="N4512" s="191">
        <v>32.200000000000003</v>
      </c>
      <c r="O4512" s="191">
        <v>31.1</v>
      </c>
    </row>
    <row r="4513" spans="2:15" ht="17.25" x14ac:dyDescent="0.35">
      <c r="B4513" s="172">
        <f t="shared" si="422"/>
        <v>4505</v>
      </c>
      <c r="C4513" s="173">
        <v>7</v>
      </c>
      <c r="D4513" s="173">
        <v>7</v>
      </c>
      <c r="E4513" s="174">
        <v>17</v>
      </c>
      <c r="F4513" s="3">
        <f t="shared" si="421"/>
        <v>86</v>
      </c>
      <c r="G4513" s="3">
        <f t="shared" si="423"/>
        <v>93.92</v>
      </c>
      <c r="H4513" s="3">
        <f t="shared" si="424"/>
        <v>87.080000000000013</v>
      </c>
      <c r="I4513" s="3">
        <f t="shared" si="425"/>
        <v>89.06</v>
      </c>
      <c r="J4513" s="3">
        <f t="shared" si="426"/>
        <v>69.98</v>
      </c>
      <c r="K4513" s="191">
        <v>30</v>
      </c>
      <c r="L4513" s="3">
        <v>34.4</v>
      </c>
      <c r="M4513" s="191">
        <v>30.6</v>
      </c>
      <c r="N4513" s="191">
        <v>31.7</v>
      </c>
      <c r="O4513" s="191">
        <v>21.1</v>
      </c>
    </row>
    <row r="4514" spans="2:15" ht="17.25" x14ac:dyDescent="0.35">
      <c r="B4514" s="172">
        <f t="shared" si="422"/>
        <v>4506</v>
      </c>
      <c r="C4514" s="173">
        <v>7</v>
      </c>
      <c r="D4514" s="173">
        <v>7</v>
      </c>
      <c r="E4514" s="174">
        <v>18</v>
      </c>
      <c r="F4514" s="3">
        <f t="shared" si="421"/>
        <v>77</v>
      </c>
      <c r="G4514" s="3">
        <f t="shared" si="423"/>
        <v>91.94</v>
      </c>
      <c r="H4514" s="3">
        <f t="shared" si="424"/>
        <v>87.080000000000013</v>
      </c>
      <c r="I4514" s="3">
        <f t="shared" si="425"/>
        <v>89.06</v>
      </c>
      <c r="J4514" s="3">
        <f t="shared" si="426"/>
        <v>64.94</v>
      </c>
      <c r="K4514" s="191">
        <v>25</v>
      </c>
      <c r="L4514" s="3">
        <v>33.299999999999997</v>
      </c>
      <c r="M4514" s="191">
        <v>30.6</v>
      </c>
      <c r="N4514" s="191">
        <v>31.7</v>
      </c>
      <c r="O4514" s="191">
        <v>18.3</v>
      </c>
    </row>
    <row r="4515" spans="2:15" ht="17.25" x14ac:dyDescent="0.35">
      <c r="B4515" s="172">
        <f t="shared" si="422"/>
        <v>4507</v>
      </c>
      <c r="C4515" s="173">
        <v>7</v>
      </c>
      <c r="D4515" s="173">
        <v>7</v>
      </c>
      <c r="E4515" s="174">
        <v>19</v>
      </c>
      <c r="F4515" s="3">
        <f t="shared" si="421"/>
        <v>75.2</v>
      </c>
      <c r="G4515" s="3">
        <f t="shared" si="423"/>
        <v>80.960000000000008</v>
      </c>
      <c r="H4515" s="3">
        <f t="shared" si="424"/>
        <v>87.080000000000013</v>
      </c>
      <c r="I4515" s="3">
        <f t="shared" si="425"/>
        <v>84.92</v>
      </c>
      <c r="J4515" s="3">
        <f t="shared" si="426"/>
        <v>66.92</v>
      </c>
      <c r="K4515" s="191">
        <v>24</v>
      </c>
      <c r="L4515" s="3">
        <v>27.2</v>
      </c>
      <c r="M4515" s="191">
        <v>30.6</v>
      </c>
      <c r="N4515" s="191">
        <v>29.4</v>
      </c>
      <c r="O4515" s="191">
        <v>19.399999999999999</v>
      </c>
    </row>
    <row r="4516" spans="2:15" ht="17.25" x14ac:dyDescent="0.35">
      <c r="B4516" s="172">
        <f t="shared" si="422"/>
        <v>4508</v>
      </c>
      <c r="C4516" s="173">
        <v>7</v>
      </c>
      <c r="D4516" s="173">
        <v>7</v>
      </c>
      <c r="E4516" s="174">
        <v>20</v>
      </c>
      <c r="F4516" s="3">
        <f t="shared" si="421"/>
        <v>75.2</v>
      </c>
      <c r="G4516" s="3">
        <f t="shared" si="423"/>
        <v>78.98</v>
      </c>
      <c r="H4516" s="3">
        <f t="shared" si="424"/>
        <v>89.06</v>
      </c>
      <c r="I4516" s="3">
        <f t="shared" si="425"/>
        <v>82.039999999999992</v>
      </c>
      <c r="J4516" s="3">
        <f t="shared" si="426"/>
        <v>66.92</v>
      </c>
      <c r="K4516" s="191">
        <v>24</v>
      </c>
      <c r="L4516" s="3">
        <v>26.1</v>
      </c>
      <c r="M4516" s="191">
        <v>31.7</v>
      </c>
      <c r="N4516" s="191">
        <v>27.8</v>
      </c>
      <c r="O4516" s="191">
        <v>19.399999999999999</v>
      </c>
    </row>
    <row r="4517" spans="2:15" ht="17.25" x14ac:dyDescent="0.35">
      <c r="B4517" s="172">
        <f t="shared" si="422"/>
        <v>4509</v>
      </c>
      <c r="C4517" s="173">
        <v>7</v>
      </c>
      <c r="D4517" s="173">
        <v>7</v>
      </c>
      <c r="E4517" s="174">
        <v>21</v>
      </c>
      <c r="F4517" s="3">
        <f t="shared" si="421"/>
        <v>71.599999999999994</v>
      </c>
      <c r="G4517" s="3">
        <f t="shared" si="423"/>
        <v>72.86</v>
      </c>
      <c r="H4517" s="3">
        <f t="shared" si="424"/>
        <v>87.98</v>
      </c>
      <c r="I4517" s="3">
        <f t="shared" si="425"/>
        <v>78.080000000000013</v>
      </c>
      <c r="J4517" s="3">
        <f t="shared" si="426"/>
        <v>64.94</v>
      </c>
      <c r="K4517" s="191">
        <v>22</v>
      </c>
      <c r="L4517" s="3">
        <v>22.7</v>
      </c>
      <c r="M4517" s="191">
        <v>31.1</v>
      </c>
      <c r="N4517" s="191">
        <v>25.6</v>
      </c>
      <c r="O4517" s="191">
        <v>18.3</v>
      </c>
    </row>
    <row r="4518" spans="2:15" ht="17.25" x14ac:dyDescent="0.35">
      <c r="B4518" s="172">
        <f t="shared" si="422"/>
        <v>4510</v>
      </c>
      <c r="C4518" s="173">
        <v>7</v>
      </c>
      <c r="D4518" s="173">
        <v>7</v>
      </c>
      <c r="E4518" s="174">
        <v>22</v>
      </c>
      <c r="F4518" s="3">
        <f t="shared" si="421"/>
        <v>68</v>
      </c>
      <c r="G4518" s="3">
        <f t="shared" si="423"/>
        <v>70.88</v>
      </c>
      <c r="H4518" s="3">
        <f t="shared" si="424"/>
        <v>84.92</v>
      </c>
      <c r="I4518" s="3">
        <f t="shared" si="425"/>
        <v>77</v>
      </c>
      <c r="J4518" s="3">
        <f t="shared" si="426"/>
        <v>64.039999999999992</v>
      </c>
      <c r="K4518" s="191">
        <v>20</v>
      </c>
      <c r="L4518" s="3">
        <v>21.6</v>
      </c>
      <c r="M4518" s="191">
        <v>29.4</v>
      </c>
      <c r="N4518" s="191">
        <v>25</v>
      </c>
      <c r="O4518" s="191">
        <v>17.8</v>
      </c>
    </row>
    <row r="4519" spans="2:15" ht="17.25" x14ac:dyDescent="0.35">
      <c r="B4519" s="172">
        <f t="shared" si="422"/>
        <v>4511</v>
      </c>
      <c r="C4519" s="173">
        <v>7</v>
      </c>
      <c r="D4519" s="173">
        <v>7</v>
      </c>
      <c r="E4519" s="174">
        <v>23</v>
      </c>
      <c r="F4519" s="3">
        <f t="shared" si="421"/>
        <v>66.2</v>
      </c>
      <c r="G4519" s="3">
        <f t="shared" si="423"/>
        <v>68</v>
      </c>
      <c r="H4519" s="3">
        <f t="shared" si="424"/>
        <v>80.06</v>
      </c>
      <c r="I4519" s="3">
        <f t="shared" si="425"/>
        <v>75.02</v>
      </c>
      <c r="J4519" s="3">
        <f t="shared" si="426"/>
        <v>64.039999999999992</v>
      </c>
      <c r="K4519" s="191">
        <v>19</v>
      </c>
      <c r="L4519" s="3">
        <v>20</v>
      </c>
      <c r="M4519" s="191">
        <v>26.7</v>
      </c>
      <c r="N4519" s="191">
        <v>23.9</v>
      </c>
      <c r="O4519" s="191">
        <v>17.8</v>
      </c>
    </row>
    <row r="4520" spans="2:15" ht="17.25" x14ac:dyDescent="0.35">
      <c r="B4520" s="172">
        <f t="shared" si="422"/>
        <v>4512</v>
      </c>
      <c r="C4520" s="173">
        <v>7</v>
      </c>
      <c r="D4520" s="173">
        <v>7</v>
      </c>
      <c r="E4520" s="174">
        <v>24</v>
      </c>
      <c r="F4520" s="3">
        <f t="shared" si="421"/>
        <v>64.400000000000006</v>
      </c>
      <c r="G4520" s="3">
        <f t="shared" si="423"/>
        <v>58.64</v>
      </c>
      <c r="H4520" s="3">
        <f t="shared" si="424"/>
        <v>73.039999999999992</v>
      </c>
      <c r="I4520" s="3">
        <f t="shared" si="425"/>
        <v>71.06</v>
      </c>
      <c r="J4520" s="3">
        <f t="shared" si="426"/>
        <v>62.96</v>
      </c>
      <c r="K4520" s="191">
        <v>18</v>
      </c>
      <c r="L4520" s="3">
        <v>14.8</v>
      </c>
      <c r="M4520" s="191">
        <v>22.8</v>
      </c>
      <c r="N4520" s="191">
        <v>21.7</v>
      </c>
      <c r="O4520" s="191">
        <v>17.2</v>
      </c>
    </row>
    <row r="4521" spans="2:15" ht="17.25" x14ac:dyDescent="0.35">
      <c r="B4521" s="172">
        <f t="shared" si="422"/>
        <v>4513</v>
      </c>
      <c r="C4521" s="173">
        <v>7</v>
      </c>
      <c r="D4521" s="173">
        <v>8</v>
      </c>
      <c r="E4521" s="174">
        <v>1</v>
      </c>
      <c r="F4521" s="3">
        <f t="shared" si="421"/>
        <v>66.2</v>
      </c>
      <c r="G4521" s="3">
        <f t="shared" si="423"/>
        <v>58.46</v>
      </c>
      <c r="H4521" s="3">
        <f t="shared" si="424"/>
        <v>73.039999999999992</v>
      </c>
      <c r="I4521" s="3">
        <f t="shared" si="425"/>
        <v>71.06</v>
      </c>
      <c r="J4521" s="3">
        <f t="shared" si="426"/>
        <v>62.06</v>
      </c>
      <c r="K4521" s="191">
        <v>19</v>
      </c>
      <c r="L4521" s="3">
        <v>14.7</v>
      </c>
      <c r="M4521" s="191">
        <v>22.8</v>
      </c>
      <c r="N4521" s="191">
        <v>21.7</v>
      </c>
      <c r="O4521" s="191">
        <v>16.7</v>
      </c>
    </row>
    <row r="4522" spans="2:15" ht="17.25" x14ac:dyDescent="0.35">
      <c r="B4522" s="172">
        <f t="shared" si="422"/>
        <v>4514</v>
      </c>
      <c r="C4522" s="173">
        <v>7</v>
      </c>
      <c r="D4522" s="173">
        <v>8</v>
      </c>
      <c r="E4522" s="174">
        <v>2</v>
      </c>
      <c r="F4522" s="3">
        <f t="shared" si="421"/>
        <v>62.6</v>
      </c>
      <c r="G4522" s="3">
        <f t="shared" si="423"/>
        <v>55.22</v>
      </c>
      <c r="H4522" s="3">
        <f t="shared" si="424"/>
        <v>73.039999999999992</v>
      </c>
      <c r="I4522" s="3">
        <f t="shared" si="425"/>
        <v>64.94</v>
      </c>
      <c r="J4522" s="3">
        <f t="shared" si="426"/>
        <v>62.06</v>
      </c>
      <c r="K4522" s="191">
        <v>17</v>
      </c>
      <c r="L4522" s="3">
        <v>12.9</v>
      </c>
      <c r="M4522" s="191">
        <v>22.8</v>
      </c>
      <c r="N4522" s="191">
        <v>18.3</v>
      </c>
      <c r="O4522" s="191">
        <v>16.7</v>
      </c>
    </row>
    <row r="4523" spans="2:15" ht="17.25" x14ac:dyDescent="0.35">
      <c r="B4523" s="172">
        <f t="shared" si="422"/>
        <v>4515</v>
      </c>
      <c r="C4523" s="173">
        <v>7</v>
      </c>
      <c r="D4523" s="173">
        <v>8</v>
      </c>
      <c r="E4523" s="174">
        <v>3</v>
      </c>
      <c r="F4523" s="3">
        <f t="shared" si="421"/>
        <v>62.6</v>
      </c>
      <c r="G4523" s="3">
        <f t="shared" si="423"/>
        <v>51.980000000000004</v>
      </c>
      <c r="H4523" s="3">
        <f t="shared" si="424"/>
        <v>73.039999999999992</v>
      </c>
      <c r="I4523" s="3">
        <f t="shared" si="425"/>
        <v>66.02</v>
      </c>
      <c r="J4523" s="3">
        <f t="shared" si="426"/>
        <v>60.980000000000004</v>
      </c>
      <c r="K4523" s="191">
        <v>17</v>
      </c>
      <c r="L4523" s="3">
        <v>11.1</v>
      </c>
      <c r="M4523" s="191">
        <v>22.8</v>
      </c>
      <c r="N4523" s="191">
        <v>18.899999999999999</v>
      </c>
      <c r="O4523" s="191">
        <v>16.100000000000001</v>
      </c>
    </row>
    <row r="4524" spans="2:15" ht="17.25" x14ac:dyDescent="0.35">
      <c r="B4524" s="172">
        <f t="shared" si="422"/>
        <v>4516</v>
      </c>
      <c r="C4524" s="173">
        <v>7</v>
      </c>
      <c r="D4524" s="173">
        <v>8</v>
      </c>
      <c r="E4524" s="174">
        <v>4</v>
      </c>
      <c r="F4524" s="3">
        <f t="shared" si="421"/>
        <v>59</v>
      </c>
      <c r="G4524" s="3">
        <f t="shared" si="423"/>
        <v>47.84</v>
      </c>
      <c r="H4524" s="3">
        <f t="shared" si="424"/>
        <v>71.960000000000008</v>
      </c>
      <c r="I4524" s="3">
        <f t="shared" si="425"/>
        <v>59</v>
      </c>
      <c r="J4524" s="3">
        <f t="shared" si="426"/>
        <v>60.980000000000004</v>
      </c>
      <c r="K4524" s="191">
        <v>15</v>
      </c>
      <c r="L4524" s="3">
        <v>8.8000000000000007</v>
      </c>
      <c r="M4524" s="191">
        <v>22.2</v>
      </c>
      <c r="N4524" s="191">
        <v>15</v>
      </c>
      <c r="O4524" s="191">
        <v>16.100000000000001</v>
      </c>
    </row>
    <row r="4525" spans="2:15" ht="17.25" x14ac:dyDescent="0.35">
      <c r="B4525" s="172">
        <f t="shared" si="422"/>
        <v>4517</v>
      </c>
      <c r="C4525" s="173">
        <v>7</v>
      </c>
      <c r="D4525" s="173">
        <v>8</v>
      </c>
      <c r="E4525" s="174">
        <v>5</v>
      </c>
      <c r="F4525" s="3">
        <f t="shared" si="421"/>
        <v>60.8</v>
      </c>
      <c r="G4525" s="3">
        <f t="shared" si="423"/>
        <v>45.5</v>
      </c>
      <c r="H4525" s="3">
        <f t="shared" si="424"/>
        <v>71.960000000000008</v>
      </c>
      <c r="I4525" s="3">
        <f t="shared" si="425"/>
        <v>60.980000000000004</v>
      </c>
      <c r="J4525" s="3">
        <f t="shared" si="426"/>
        <v>62.06</v>
      </c>
      <c r="K4525" s="191">
        <v>16</v>
      </c>
      <c r="L4525" s="3">
        <v>7.5</v>
      </c>
      <c r="M4525" s="191">
        <v>22.2</v>
      </c>
      <c r="N4525" s="191">
        <v>16.100000000000001</v>
      </c>
      <c r="O4525" s="191">
        <v>16.7</v>
      </c>
    </row>
    <row r="4526" spans="2:15" ht="17.25" x14ac:dyDescent="0.35">
      <c r="B4526" s="172">
        <f t="shared" si="422"/>
        <v>4518</v>
      </c>
      <c r="C4526" s="173">
        <v>7</v>
      </c>
      <c r="D4526" s="173">
        <v>8</v>
      </c>
      <c r="E4526" s="174">
        <v>6</v>
      </c>
      <c r="F4526" s="3">
        <f t="shared" si="421"/>
        <v>62.6</v>
      </c>
      <c r="G4526" s="3">
        <f t="shared" si="423"/>
        <v>53.24</v>
      </c>
      <c r="H4526" s="3">
        <f t="shared" si="424"/>
        <v>73.94</v>
      </c>
      <c r="I4526" s="3">
        <f t="shared" si="425"/>
        <v>60.980000000000004</v>
      </c>
      <c r="J4526" s="3">
        <f t="shared" si="426"/>
        <v>64.039999999999992</v>
      </c>
      <c r="K4526" s="191">
        <v>17</v>
      </c>
      <c r="L4526" s="3">
        <v>11.8</v>
      </c>
      <c r="M4526" s="191">
        <v>23.3</v>
      </c>
      <c r="N4526" s="191">
        <v>16.100000000000001</v>
      </c>
      <c r="O4526" s="191">
        <v>17.8</v>
      </c>
    </row>
    <row r="4527" spans="2:15" ht="17.25" x14ac:dyDescent="0.35">
      <c r="B4527" s="172">
        <f t="shared" si="422"/>
        <v>4519</v>
      </c>
      <c r="C4527" s="173">
        <v>7</v>
      </c>
      <c r="D4527" s="173">
        <v>8</v>
      </c>
      <c r="E4527" s="174">
        <v>7</v>
      </c>
      <c r="F4527" s="3">
        <f t="shared" si="421"/>
        <v>71.599999999999994</v>
      </c>
      <c r="G4527" s="3">
        <f t="shared" si="423"/>
        <v>57.019999999999996</v>
      </c>
      <c r="H4527" s="3">
        <f t="shared" si="424"/>
        <v>78.080000000000013</v>
      </c>
      <c r="I4527" s="3">
        <f t="shared" si="425"/>
        <v>69.080000000000013</v>
      </c>
      <c r="J4527" s="3">
        <f t="shared" si="426"/>
        <v>66.92</v>
      </c>
      <c r="K4527" s="191">
        <v>22</v>
      </c>
      <c r="L4527" s="3">
        <v>13.9</v>
      </c>
      <c r="M4527" s="191">
        <v>25.6</v>
      </c>
      <c r="N4527" s="191">
        <v>20.6</v>
      </c>
      <c r="O4527" s="191">
        <v>19.399999999999999</v>
      </c>
    </row>
    <row r="4528" spans="2:15" ht="17.25" x14ac:dyDescent="0.35">
      <c r="B4528" s="172">
        <f t="shared" si="422"/>
        <v>4520</v>
      </c>
      <c r="C4528" s="173">
        <v>7</v>
      </c>
      <c r="D4528" s="173">
        <v>8</v>
      </c>
      <c r="E4528" s="174">
        <v>8</v>
      </c>
      <c r="F4528" s="3">
        <f t="shared" si="421"/>
        <v>77</v>
      </c>
      <c r="G4528" s="3">
        <f t="shared" si="423"/>
        <v>63.680000000000007</v>
      </c>
      <c r="H4528" s="3">
        <f t="shared" si="424"/>
        <v>80.960000000000008</v>
      </c>
      <c r="I4528" s="3">
        <f t="shared" si="425"/>
        <v>73.039999999999992</v>
      </c>
      <c r="J4528" s="3">
        <f t="shared" si="426"/>
        <v>69.98</v>
      </c>
      <c r="K4528" s="191">
        <v>25</v>
      </c>
      <c r="L4528" s="3">
        <v>17.600000000000001</v>
      </c>
      <c r="M4528" s="191">
        <v>27.2</v>
      </c>
      <c r="N4528" s="191">
        <v>22.8</v>
      </c>
      <c r="O4528" s="191">
        <v>21.1</v>
      </c>
    </row>
    <row r="4529" spans="2:15" ht="17.25" x14ac:dyDescent="0.35">
      <c r="B4529" s="172">
        <f t="shared" si="422"/>
        <v>4521</v>
      </c>
      <c r="C4529" s="173">
        <v>7</v>
      </c>
      <c r="D4529" s="173">
        <v>8</v>
      </c>
      <c r="E4529" s="174">
        <v>9</v>
      </c>
      <c r="F4529" s="3">
        <f t="shared" si="421"/>
        <v>82.4</v>
      </c>
      <c r="G4529" s="3">
        <f t="shared" si="423"/>
        <v>75.740000000000009</v>
      </c>
      <c r="H4529" s="3">
        <f t="shared" si="424"/>
        <v>84.02</v>
      </c>
      <c r="I4529" s="3">
        <f t="shared" si="425"/>
        <v>78.080000000000013</v>
      </c>
      <c r="J4529" s="3">
        <f t="shared" si="426"/>
        <v>73.039999999999992</v>
      </c>
      <c r="K4529" s="191">
        <v>28</v>
      </c>
      <c r="L4529" s="3">
        <v>24.3</v>
      </c>
      <c r="M4529" s="191">
        <v>28.9</v>
      </c>
      <c r="N4529" s="191">
        <v>25.6</v>
      </c>
      <c r="O4529" s="191">
        <v>22.8</v>
      </c>
    </row>
    <row r="4530" spans="2:15" ht="17.25" x14ac:dyDescent="0.35">
      <c r="B4530" s="172">
        <f t="shared" si="422"/>
        <v>4522</v>
      </c>
      <c r="C4530" s="173">
        <v>7</v>
      </c>
      <c r="D4530" s="173">
        <v>8</v>
      </c>
      <c r="E4530" s="174">
        <v>10</v>
      </c>
      <c r="F4530" s="3">
        <f t="shared" si="421"/>
        <v>86</v>
      </c>
      <c r="G4530" s="3">
        <f t="shared" si="423"/>
        <v>76.460000000000008</v>
      </c>
      <c r="H4530" s="3">
        <f t="shared" si="424"/>
        <v>87.080000000000013</v>
      </c>
      <c r="I4530" s="3">
        <f t="shared" si="425"/>
        <v>84.02</v>
      </c>
      <c r="J4530" s="3">
        <f t="shared" si="426"/>
        <v>77</v>
      </c>
      <c r="K4530" s="191">
        <v>30</v>
      </c>
      <c r="L4530" s="3">
        <v>24.7</v>
      </c>
      <c r="M4530" s="191">
        <v>30.6</v>
      </c>
      <c r="N4530" s="191">
        <v>28.9</v>
      </c>
      <c r="O4530" s="191">
        <v>25</v>
      </c>
    </row>
    <row r="4531" spans="2:15" ht="17.25" x14ac:dyDescent="0.35">
      <c r="B4531" s="172">
        <f t="shared" si="422"/>
        <v>4523</v>
      </c>
      <c r="C4531" s="173">
        <v>7</v>
      </c>
      <c r="D4531" s="173">
        <v>8</v>
      </c>
      <c r="E4531" s="174">
        <v>11</v>
      </c>
      <c r="F4531" s="3">
        <f t="shared" si="421"/>
        <v>89.6</v>
      </c>
      <c r="G4531" s="3">
        <f t="shared" si="423"/>
        <v>75.2</v>
      </c>
      <c r="H4531" s="3">
        <f t="shared" si="424"/>
        <v>87.98</v>
      </c>
      <c r="I4531" s="3">
        <f t="shared" si="425"/>
        <v>86</v>
      </c>
      <c r="J4531" s="3">
        <f t="shared" si="426"/>
        <v>80.960000000000008</v>
      </c>
      <c r="K4531" s="191">
        <v>32</v>
      </c>
      <c r="L4531" s="3">
        <v>24</v>
      </c>
      <c r="M4531" s="191">
        <v>31.1</v>
      </c>
      <c r="N4531" s="191">
        <v>30</v>
      </c>
      <c r="O4531" s="191">
        <v>27.2</v>
      </c>
    </row>
    <row r="4532" spans="2:15" ht="17.25" x14ac:dyDescent="0.35">
      <c r="B4532" s="172">
        <f t="shared" si="422"/>
        <v>4524</v>
      </c>
      <c r="C4532" s="173">
        <v>7</v>
      </c>
      <c r="D4532" s="173">
        <v>8</v>
      </c>
      <c r="E4532" s="174">
        <v>12</v>
      </c>
      <c r="F4532" s="3">
        <f t="shared" si="421"/>
        <v>88.7</v>
      </c>
      <c r="G4532" s="3">
        <f t="shared" si="423"/>
        <v>75.92</v>
      </c>
      <c r="H4532" s="3">
        <f t="shared" si="424"/>
        <v>89.06</v>
      </c>
      <c r="I4532" s="3">
        <f t="shared" si="425"/>
        <v>87.98</v>
      </c>
      <c r="J4532" s="3">
        <f t="shared" si="426"/>
        <v>84.92</v>
      </c>
      <c r="K4532" s="191">
        <v>31.5</v>
      </c>
      <c r="L4532" s="3">
        <v>24.4</v>
      </c>
      <c r="M4532" s="191">
        <v>31.7</v>
      </c>
      <c r="N4532" s="191">
        <v>31.1</v>
      </c>
      <c r="O4532" s="191">
        <v>29.4</v>
      </c>
    </row>
    <row r="4533" spans="2:15" ht="17.25" x14ac:dyDescent="0.35">
      <c r="B4533" s="172">
        <f t="shared" si="422"/>
        <v>4525</v>
      </c>
      <c r="C4533" s="173">
        <v>7</v>
      </c>
      <c r="D4533" s="173">
        <v>8</v>
      </c>
      <c r="E4533" s="174">
        <v>13</v>
      </c>
      <c r="F4533" s="3">
        <f t="shared" si="421"/>
        <v>87.080000000000013</v>
      </c>
      <c r="G4533" s="3">
        <f t="shared" si="423"/>
        <v>77.72</v>
      </c>
      <c r="H4533" s="3">
        <f t="shared" si="424"/>
        <v>89.960000000000008</v>
      </c>
      <c r="I4533" s="3">
        <f t="shared" si="425"/>
        <v>91.039999999999992</v>
      </c>
      <c r="J4533" s="3">
        <f t="shared" si="426"/>
        <v>87.98</v>
      </c>
      <c r="K4533" s="191">
        <v>30.6</v>
      </c>
      <c r="L4533" s="3">
        <v>25.4</v>
      </c>
      <c r="M4533" s="191">
        <v>32.200000000000003</v>
      </c>
      <c r="N4533" s="191">
        <v>32.799999999999997</v>
      </c>
      <c r="O4533" s="191">
        <v>31.1</v>
      </c>
    </row>
    <row r="4534" spans="2:15" ht="17.25" x14ac:dyDescent="0.35">
      <c r="B4534" s="172">
        <f t="shared" si="422"/>
        <v>4526</v>
      </c>
      <c r="C4534" s="173">
        <v>7</v>
      </c>
      <c r="D4534" s="173">
        <v>8</v>
      </c>
      <c r="E4534" s="174">
        <v>14</v>
      </c>
      <c r="F4534" s="3">
        <f t="shared" si="421"/>
        <v>84.2</v>
      </c>
      <c r="G4534" s="3">
        <f t="shared" si="423"/>
        <v>77.900000000000006</v>
      </c>
      <c r="H4534" s="3">
        <f t="shared" si="424"/>
        <v>89.06</v>
      </c>
      <c r="I4534" s="3">
        <f t="shared" si="425"/>
        <v>91.039999999999992</v>
      </c>
      <c r="J4534" s="3">
        <f t="shared" si="426"/>
        <v>89.960000000000008</v>
      </c>
      <c r="K4534" s="191">
        <v>29</v>
      </c>
      <c r="L4534" s="3">
        <v>25.5</v>
      </c>
      <c r="M4534" s="191">
        <v>31.7</v>
      </c>
      <c r="N4534" s="191">
        <v>32.799999999999997</v>
      </c>
      <c r="O4534" s="191">
        <v>32.200000000000003</v>
      </c>
    </row>
    <row r="4535" spans="2:15" ht="17.25" x14ac:dyDescent="0.35">
      <c r="B4535" s="172">
        <f t="shared" si="422"/>
        <v>4527</v>
      </c>
      <c r="C4535" s="173">
        <v>7</v>
      </c>
      <c r="D4535" s="173">
        <v>8</v>
      </c>
      <c r="E4535" s="174">
        <v>15</v>
      </c>
      <c r="F4535" s="3">
        <f t="shared" si="421"/>
        <v>78.800000000000011</v>
      </c>
      <c r="G4535" s="3">
        <f t="shared" si="423"/>
        <v>77</v>
      </c>
      <c r="H4535" s="3">
        <f t="shared" si="424"/>
        <v>87.080000000000013</v>
      </c>
      <c r="I4535" s="3">
        <f t="shared" si="425"/>
        <v>89.06</v>
      </c>
      <c r="J4535" s="3">
        <f t="shared" si="426"/>
        <v>91.039999999999992</v>
      </c>
      <c r="K4535" s="191">
        <v>26</v>
      </c>
      <c r="L4535" s="3">
        <v>25</v>
      </c>
      <c r="M4535" s="191">
        <v>30.6</v>
      </c>
      <c r="N4535" s="191">
        <v>31.7</v>
      </c>
      <c r="O4535" s="191">
        <v>32.799999999999997</v>
      </c>
    </row>
    <row r="4536" spans="2:15" ht="17.25" x14ac:dyDescent="0.35">
      <c r="B4536" s="172">
        <f t="shared" si="422"/>
        <v>4528</v>
      </c>
      <c r="C4536" s="173">
        <v>7</v>
      </c>
      <c r="D4536" s="173">
        <v>8</v>
      </c>
      <c r="E4536" s="174">
        <v>16</v>
      </c>
      <c r="F4536" s="3">
        <f t="shared" si="421"/>
        <v>82.4</v>
      </c>
      <c r="G4536" s="3">
        <f t="shared" si="423"/>
        <v>76.819999999999993</v>
      </c>
      <c r="H4536" s="3">
        <f t="shared" si="424"/>
        <v>87.080000000000013</v>
      </c>
      <c r="I4536" s="3">
        <f t="shared" si="425"/>
        <v>87.98</v>
      </c>
      <c r="J4536" s="3">
        <f t="shared" si="426"/>
        <v>87.98</v>
      </c>
      <c r="K4536" s="191">
        <v>28</v>
      </c>
      <c r="L4536" s="3">
        <v>24.9</v>
      </c>
      <c r="M4536" s="191">
        <v>30.6</v>
      </c>
      <c r="N4536" s="191">
        <v>31.1</v>
      </c>
      <c r="O4536" s="191">
        <v>31.1</v>
      </c>
    </row>
    <row r="4537" spans="2:15" ht="17.25" x14ac:dyDescent="0.35">
      <c r="B4537" s="172">
        <f t="shared" si="422"/>
        <v>4529</v>
      </c>
      <c r="C4537" s="173">
        <v>7</v>
      </c>
      <c r="D4537" s="173">
        <v>8</v>
      </c>
      <c r="E4537" s="174">
        <v>17</v>
      </c>
      <c r="F4537" s="3">
        <f t="shared" si="421"/>
        <v>80.599999999999994</v>
      </c>
      <c r="G4537" s="3">
        <f t="shared" si="423"/>
        <v>76.099999999999994</v>
      </c>
      <c r="H4537" s="3">
        <f t="shared" si="424"/>
        <v>87.98</v>
      </c>
      <c r="I4537" s="3">
        <f t="shared" si="425"/>
        <v>84.92</v>
      </c>
      <c r="J4537" s="3">
        <f t="shared" si="426"/>
        <v>82.94</v>
      </c>
      <c r="K4537" s="191">
        <v>27</v>
      </c>
      <c r="L4537" s="3">
        <v>24.5</v>
      </c>
      <c r="M4537" s="191">
        <v>31.1</v>
      </c>
      <c r="N4537" s="191">
        <v>29.4</v>
      </c>
      <c r="O4537" s="191">
        <v>28.3</v>
      </c>
    </row>
    <row r="4538" spans="2:15" ht="17.25" x14ac:dyDescent="0.35">
      <c r="B4538" s="172">
        <f t="shared" si="422"/>
        <v>4530</v>
      </c>
      <c r="C4538" s="173">
        <v>7</v>
      </c>
      <c r="D4538" s="173">
        <v>8</v>
      </c>
      <c r="E4538" s="174">
        <v>18</v>
      </c>
      <c r="F4538" s="3">
        <f t="shared" si="421"/>
        <v>82.4</v>
      </c>
      <c r="G4538" s="3">
        <f t="shared" si="423"/>
        <v>76.099999999999994</v>
      </c>
      <c r="H4538" s="3">
        <f t="shared" si="424"/>
        <v>87.98</v>
      </c>
      <c r="I4538" s="3">
        <f t="shared" si="425"/>
        <v>82.039999999999992</v>
      </c>
      <c r="J4538" s="3">
        <f t="shared" si="426"/>
        <v>80.960000000000008</v>
      </c>
      <c r="K4538" s="191">
        <v>28</v>
      </c>
      <c r="L4538" s="3">
        <v>24.5</v>
      </c>
      <c r="M4538" s="191">
        <v>31.1</v>
      </c>
      <c r="N4538" s="191">
        <v>27.8</v>
      </c>
      <c r="O4538" s="191">
        <v>27.2</v>
      </c>
    </row>
    <row r="4539" spans="2:15" ht="17.25" x14ac:dyDescent="0.35">
      <c r="B4539" s="172">
        <f t="shared" si="422"/>
        <v>4531</v>
      </c>
      <c r="C4539" s="173">
        <v>7</v>
      </c>
      <c r="D4539" s="173">
        <v>8</v>
      </c>
      <c r="E4539" s="174">
        <v>19</v>
      </c>
      <c r="F4539" s="3">
        <f t="shared" si="421"/>
        <v>77</v>
      </c>
      <c r="G4539" s="3">
        <f t="shared" si="423"/>
        <v>74.300000000000011</v>
      </c>
      <c r="H4539" s="3">
        <f t="shared" si="424"/>
        <v>82.94</v>
      </c>
      <c r="I4539" s="3">
        <f t="shared" si="425"/>
        <v>78.98</v>
      </c>
      <c r="J4539" s="3">
        <f t="shared" si="426"/>
        <v>75.02</v>
      </c>
      <c r="K4539" s="191">
        <v>25</v>
      </c>
      <c r="L4539" s="3">
        <v>23.5</v>
      </c>
      <c r="M4539" s="191">
        <v>28.3</v>
      </c>
      <c r="N4539" s="191">
        <v>26.1</v>
      </c>
      <c r="O4539" s="191">
        <v>23.9</v>
      </c>
    </row>
    <row r="4540" spans="2:15" ht="17.25" x14ac:dyDescent="0.35">
      <c r="B4540" s="172">
        <f t="shared" si="422"/>
        <v>4532</v>
      </c>
      <c r="C4540" s="173">
        <v>7</v>
      </c>
      <c r="D4540" s="173">
        <v>8</v>
      </c>
      <c r="E4540" s="174">
        <v>20</v>
      </c>
      <c r="F4540" s="3">
        <f t="shared" si="421"/>
        <v>69.800000000000011</v>
      </c>
      <c r="G4540" s="3">
        <f t="shared" si="423"/>
        <v>72.5</v>
      </c>
      <c r="H4540" s="3">
        <f t="shared" si="424"/>
        <v>82.94</v>
      </c>
      <c r="I4540" s="3">
        <f t="shared" si="425"/>
        <v>75.02</v>
      </c>
      <c r="J4540" s="3">
        <f t="shared" si="426"/>
        <v>71.960000000000008</v>
      </c>
      <c r="K4540" s="191">
        <v>21</v>
      </c>
      <c r="L4540" s="3">
        <v>22.5</v>
      </c>
      <c r="M4540" s="191">
        <v>28.3</v>
      </c>
      <c r="N4540" s="191">
        <v>23.9</v>
      </c>
      <c r="O4540" s="191">
        <v>22.2</v>
      </c>
    </row>
    <row r="4541" spans="2:15" ht="17.25" x14ac:dyDescent="0.35">
      <c r="B4541" s="172">
        <f t="shared" si="422"/>
        <v>4533</v>
      </c>
      <c r="C4541" s="173">
        <v>7</v>
      </c>
      <c r="D4541" s="173">
        <v>8</v>
      </c>
      <c r="E4541" s="174">
        <v>21</v>
      </c>
      <c r="F4541" s="3">
        <f t="shared" si="421"/>
        <v>69.800000000000011</v>
      </c>
      <c r="G4541" s="3">
        <f t="shared" si="423"/>
        <v>71.240000000000009</v>
      </c>
      <c r="H4541" s="3">
        <f t="shared" si="424"/>
        <v>80.06</v>
      </c>
      <c r="I4541" s="3">
        <f t="shared" si="425"/>
        <v>71.960000000000008</v>
      </c>
      <c r="J4541" s="3">
        <f t="shared" si="426"/>
        <v>66.92</v>
      </c>
      <c r="K4541" s="191">
        <v>21</v>
      </c>
      <c r="L4541" s="3">
        <v>21.8</v>
      </c>
      <c r="M4541" s="191">
        <v>26.7</v>
      </c>
      <c r="N4541" s="191">
        <v>22.2</v>
      </c>
      <c r="O4541" s="191">
        <v>19.399999999999999</v>
      </c>
    </row>
    <row r="4542" spans="2:15" ht="17.25" x14ac:dyDescent="0.35">
      <c r="B4542" s="172">
        <f t="shared" si="422"/>
        <v>4534</v>
      </c>
      <c r="C4542" s="173">
        <v>7</v>
      </c>
      <c r="D4542" s="173">
        <v>8</v>
      </c>
      <c r="E4542" s="174">
        <v>22</v>
      </c>
      <c r="F4542" s="3">
        <f t="shared" si="421"/>
        <v>68</v>
      </c>
      <c r="G4542" s="3">
        <f t="shared" si="423"/>
        <v>70.52</v>
      </c>
      <c r="H4542" s="3">
        <f t="shared" si="424"/>
        <v>78.98</v>
      </c>
      <c r="I4542" s="3">
        <f t="shared" si="425"/>
        <v>71.06</v>
      </c>
      <c r="J4542" s="3">
        <f t="shared" si="426"/>
        <v>66.92</v>
      </c>
      <c r="K4542" s="191">
        <v>20</v>
      </c>
      <c r="L4542" s="3">
        <v>21.4</v>
      </c>
      <c r="M4542" s="191">
        <v>26.1</v>
      </c>
      <c r="N4542" s="191">
        <v>21.7</v>
      </c>
      <c r="O4542" s="191">
        <v>19.399999999999999</v>
      </c>
    </row>
    <row r="4543" spans="2:15" ht="17.25" x14ac:dyDescent="0.35">
      <c r="B4543" s="172">
        <f t="shared" si="422"/>
        <v>4535</v>
      </c>
      <c r="C4543" s="173">
        <v>7</v>
      </c>
      <c r="D4543" s="173">
        <v>8</v>
      </c>
      <c r="E4543" s="174">
        <v>23</v>
      </c>
      <c r="F4543" s="3">
        <f t="shared" si="421"/>
        <v>64.400000000000006</v>
      </c>
      <c r="G4543" s="3">
        <f t="shared" si="423"/>
        <v>70.52</v>
      </c>
      <c r="H4543" s="3">
        <f t="shared" si="424"/>
        <v>78.080000000000013</v>
      </c>
      <c r="I4543" s="3">
        <f t="shared" si="425"/>
        <v>69.98</v>
      </c>
      <c r="J4543" s="3">
        <f t="shared" si="426"/>
        <v>66.92</v>
      </c>
      <c r="K4543" s="191">
        <v>18</v>
      </c>
      <c r="L4543" s="3">
        <v>21.4</v>
      </c>
      <c r="M4543" s="191">
        <v>25.6</v>
      </c>
      <c r="N4543" s="191">
        <v>21.1</v>
      </c>
      <c r="O4543" s="191">
        <v>19.399999999999999</v>
      </c>
    </row>
    <row r="4544" spans="2:15" ht="17.25" x14ac:dyDescent="0.35">
      <c r="B4544" s="172">
        <f t="shared" si="422"/>
        <v>4536</v>
      </c>
      <c r="C4544" s="173">
        <v>7</v>
      </c>
      <c r="D4544" s="173">
        <v>8</v>
      </c>
      <c r="E4544" s="174">
        <v>24</v>
      </c>
      <c r="F4544" s="3">
        <f t="shared" si="421"/>
        <v>62.6</v>
      </c>
      <c r="G4544" s="3">
        <f t="shared" si="423"/>
        <v>67.099999999999994</v>
      </c>
      <c r="H4544" s="3">
        <f t="shared" si="424"/>
        <v>75.92</v>
      </c>
      <c r="I4544" s="3">
        <f t="shared" si="425"/>
        <v>68</v>
      </c>
      <c r="J4544" s="3">
        <f t="shared" si="426"/>
        <v>66.92</v>
      </c>
      <c r="K4544" s="191">
        <v>17</v>
      </c>
      <c r="L4544" s="3">
        <v>19.5</v>
      </c>
      <c r="M4544" s="191">
        <v>24.4</v>
      </c>
      <c r="N4544" s="191">
        <v>20</v>
      </c>
      <c r="O4544" s="191">
        <v>19.399999999999999</v>
      </c>
    </row>
    <row r="4545" spans="2:15" ht="17.25" x14ac:dyDescent="0.35">
      <c r="B4545" s="172">
        <f t="shared" si="422"/>
        <v>4537</v>
      </c>
      <c r="C4545" s="173">
        <v>7</v>
      </c>
      <c r="D4545" s="173">
        <v>9</v>
      </c>
      <c r="E4545" s="174">
        <v>1</v>
      </c>
      <c r="F4545" s="3">
        <f t="shared" si="421"/>
        <v>62.6</v>
      </c>
      <c r="G4545" s="3">
        <f t="shared" si="423"/>
        <v>63.86</v>
      </c>
      <c r="H4545" s="3">
        <f t="shared" si="424"/>
        <v>75.92</v>
      </c>
      <c r="I4545" s="3">
        <f t="shared" si="425"/>
        <v>62.06</v>
      </c>
      <c r="J4545" s="3">
        <f t="shared" si="426"/>
        <v>66.92</v>
      </c>
      <c r="K4545" s="191">
        <v>17</v>
      </c>
      <c r="L4545" s="3">
        <v>17.7</v>
      </c>
      <c r="M4545" s="191">
        <v>24.4</v>
      </c>
      <c r="N4545" s="191">
        <v>16.7</v>
      </c>
      <c r="O4545" s="191">
        <v>19.399999999999999</v>
      </c>
    </row>
    <row r="4546" spans="2:15" ht="17.25" x14ac:dyDescent="0.35">
      <c r="B4546" s="172">
        <f t="shared" si="422"/>
        <v>4538</v>
      </c>
      <c r="C4546" s="173">
        <v>7</v>
      </c>
      <c r="D4546" s="173">
        <v>9</v>
      </c>
      <c r="E4546" s="174">
        <v>2</v>
      </c>
      <c r="F4546" s="3">
        <f t="shared" si="421"/>
        <v>64.400000000000006</v>
      </c>
      <c r="G4546" s="3">
        <f t="shared" si="423"/>
        <v>61.34</v>
      </c>
      <c r="H4546" s="3">
        <f t="shared" si="424"/>
        <v>77</v>
      </c>
      <c r="I4546" s="3">
        <f t="shared" si="425"/>
        <v>59</v>
      </c>
      <c r="J4546" s="3">
        <f t="shared" si="426"/>
        <v>66.02</v>
      </c>
      <c r="K4546" s="191">
        <v>18</v>
      </c>
      <c r="L4546" s="3">
        <v>16.3</v>
      </c>
      <c r="M4546" s="191">
        <v>25</v>
      </c>
      <c r="N4546" s="191">
        <v>15</v>
      </c>
      <c r="O4546" s="191">
        <v>18.899999999999999</v>
      </c>
    </row>
    <row r="4547" spans="2:15" ht="17.25" x14ac:dyDescent="0.35">
      <c r="B4547" s="172">
        <f t="shared" si="422"/>
        <v>4539</v>
      </c>
      <c r="C4547" s="173">
        <v>7</v>
      </c>
      <c r="D4547" s="173">
        <v>9</v>
      </c>
      <c r="E4547" s="174">
        <v>3</v>
      </c>
      <c r="F4547" s="3">
        <f t="shared" si="421"/>
        <v>64.400000000000006</v>
      </c>
      <c r="G4547" s="3">
        <f t="shared" si="423"/>
        <v>61.519999999999996</v>
      </c>
      <c r="H4547" s="3">
        <f t="shared" si="424"/>
        <v>75.92</v>
      </c>
      <c r="I4547" s="3">
        <f t="shared" si="425"/>
        <v>57.92</v>
      </c>
      <c r="J4547" s="3">
        <f t="shared" si="426"/>
        <v>64.94</v>
      </c>
      <c r="K4547" s="191">
        <v>18</v>
      </c>
      <c r="L4547" s="3">
        <v>16.399999999999999</v>
      </c>
      <c r="M4547" s="191">
        <v>24.4</v>
      </c>
      <c r="N4547" s="191">
        <v>14.4</v>
      </c>
      <c r="O4547" s="191">
        <v>18.3</v>
      </c>
    </row>
    <row r="4548" spans="2:15" ht="17.25" x14ac:dyDescent="0.35">
      <c r="B4548" s="172">
        <f t="shared" si="422"/>
        <v>4540</v>
      </c>
      <c r="C4548" s="173">
        <v>7</v>
      </c>
      <c r="D4548" s="173">
        <v>9</v>
      </c>
      <c r="E4548" s="174">
        <v>4</v>
      </c>
      <c r="F4548" s="3">
        <f t="shared" si="421"/>
        <v>57.2</v>
      </c>
      <c r="G4548" s="3">
        <f t="shared" si="423"/>
        <v>62.06</v>
      </c>
      <c r="H4548" s="3">
        <f t="shared" si="424"/>
        <v>73.94</v>
      </c>
      <c r="I4548" s="3">
        <f t="shared" si="425"/>
        <v>55.94</v>
      </c>
      <c r="J4548" s="3">
        <f t="shared" si="426"/>
        <v>64.039999999999992</v>
      </c>
      <c r="K4548" s="191">
        <v>14</v>
      </c>
      <c r="L4548" s="3">
        <v>16.7</v>
      </c>
      <c r="M4548" s="191">
        <v>23.3</v>
      </c>
      <c r="N4548" s="191">
        <v>13.3</v>
      </c>
      <c r="O4548" s="191">
        <v>17.8</v>
      </c>
    </row>
    <row r="4549" spans="2:15" ht="17.25" x14ac:dyDescent="0.35">
      <c r="B4549" s="172">
        <f t="shared" si="422"/>
        <v>4541</v>
      </c>
      <c r="C4549" s="173">
        <v>7</v>
      </c>
      <c r="D4549" s="173">
        <v>9</v>
      </c>
      <c r="E4549" s="174">
        <v>5</v>
      </c>
      <c r="F4549" s="3">
        <f t="shared" si="421"/>
        <v>57.2</v>
      </c>
      <c r="G4549" s="3">
        <f t="shared" si="423"/>
        <v>63.14</v>
      </c>
      <c r="H4549" s="3">
        <f t="shared" si="424"/>
        <v>73.94</v>
      </c>
      <c r="I4549" s="3">
        <f t="shared" si="425"/>
        <v>51.980000000000004</v>
      </c>
      <c r="J4549" s="3">
        <f t="shared" si="426"/>
        <v>64.039999999999992</v>
      </c>
      <c r="K4549" s="191">
        <v>14</v>
      </c>
      <c r="L4549" s="3">
        <v>17.3</v>
      </c>
      <c r="M4549" s="191">
        <v>23.3</v>
      </c>
      <c r="N4549" s="191">
        <v>11.1</v>
      </c>
      <c r="O4549" s="191">
        <v>17.8</v>
      </c>
    </row>
    <row r="4550" spans="2:15" ht="17.25" x14ac:dyDescent="0.35">
      <c r="B4550" s="172">
        <f t="shared" si="422"/>
        <v>4542</v>
      </c>
      <c r="C4550" s="173">
        <v>7</v>
      </c>
      <c r="D4550" s="173">
        <v>9</v>
      </c>
      <c r="E4550" s="174">
        <v>6</v>
      </c>
      <c r="F4550" s="3">
        <f t="shared" si="421"/>
        <v>60.8</v>
      </c>
      <c r="G4550" s="3">
        <f t="shared" si="423"/>
        <v>64.94</v>
      </c>
      <c r="H4550" s="3">
        <f t="shared" si="424"/>
        <v>75.92</v>
      </c>
      <c r="I4550" s="3">
        <f t="shared" si="425"/>
        <v>59</v>
      </c>
      <c r="J4550" s="3">
        <f t="shared" si="426"/>
        <v>64.94</v>
      </c>
      <c r="K4550" s="191">
        <v>16</v>
      </c>
      <c r="L4550" s="3">
        <v>18.3</v>
      </c>
      <c r="M4550" s="191">
        <v>24.4</v>
      </c>
      <c r="N4550" s="191">
        <v>15</v>
      </c>
      <c r="O4550" s="191">
        <v>18.3</v>
      </c>
    </row>
    <row r="4551" spans="2:15" ht="17.25" x14ac:dyDescent="0.35">
      <c r="B4551" s="172">
        <f t="shared" si="422"/>
        <v>4543</v>
      </c>
      <c r="C4551" s="173">
        <v>7</v>
      </c>
      <c r="D4551" s="173">
        <v>9</v>
      </c>
      <c r="E4551" s="174">
        <v>7</v>
      </c>
      <c r="F4551" s="3">
        <f t="shared" si="421"/>
        <v>66.2</v>
      </c>
      <c r="G4551" s="3">
        <f t="shared" si="423"/>
        <v>68.36</v>
      </c>
      <c r="H4551" s="3">
        <f t="shared" si="424"/>
        <v>78.98</v>
      </c>
      <c r="I4551" s="3">
        <f t="shared" si="425"/>
        <v>64.039999999999992</v>
      </c>
      <c r="J4551" s="3">
        <f t="shared" si="426"/>
        <v>69.080000000000013</v>
      </c>
      <c r="K4551" s="191">
        <v>19</v>
      </c>
      <c r="L4551" s="3">
        <v>20.2</v>
      </c>
      <c r="M4551" s="191">
        <v>26.1</v>
      </c>
      <c r="N4551" s="191">
        <v>17.8</v>
      </c>
      <c r="O4551" s="191">
        <v>20.6</v>
      </c>
    </row>
    <row r="4552" spans="2:15" ht="17.25" x14ac:dyDescent="0.35">
      <c r="B4552" s="172">
        <f t="shared" si="422"/>
        <v>4544</v>
      </c>
      <c r="C4552" s="173">
        <v>7</v>
      </c>
      <c r="D4552" s="173">
        <v>9</v>
      </c>
      <c r="E4552" s="174">
        <v>8</v>
      </c>
      <c r="F4552" s="3">
        <f t="shared" si="421"/>
        <v>71.599999999999994</v>
      </c>
      <c r="G4552" s="3">
        <f t="shared" si="423"/>
        <v>71.960000000000008</v>
      </c>
      <c r="H4552" s="3">
        <f t="shared" si="424"/>
        <v>84.02</v>
      </c>
      <c r="I4552" s="3">
        <f t="shared" si="425"/>
        <v>69.98</v>
      </c>
      <c r="J4552" s="3">
        <f t="shared" si="426"/>
        <v>71.960000000000008</v>
      </c>
      <c r="K4552" s="191">
        <v>22</v>
      </c>
      <c r="L4552" s="3">
        <v>22.2</v>
      </c>
      <c r="M4552" s="191">
        <v>28.9</v>
      </c>
      <c r="N4552" s="191">
        <v>21.1</v>
      </c>
      <c r="O4552" s="191">
        <v>22.2</v>
      </c>
    </row>
    <row r="4553" spans="2:15" ht="17.25" x14ac:dyDescent="0.35">
      <c r="B4553" s="172">
        <f t="shared" si="422"/>
        <v>4545</v>
      </c>
      <c r="C4553" s="173">
        <v>7</v>
      </c>
      <c r="D4553" s="173">
        <v>9</v>
      </c>
      <c r="E4553" s="174">
        <v>9</v>
      </c>
      <c r="F4553" s="3">
        <f t="shared" si="421"/>
        <v>75.2</v>
      </c>
      <c r="G4553" s="3">
        <f t="shared" si="423"/>
        <v>74.48</v>
      </c>
      <c r="H4553" s="3">
        <f t="shared" si="424"/>
        <v>87.080000000000013</v>
      </c>
      <c r="I4553" s="3">
        <f t="shared" si="425"/>
        <v>75.92</v>
      </c>
      <c r="J4553" s="3">
        <f t="shared" si="426"/>
        <v>75.02</v>
      </c>
      <c r="K4553" s="191">
        <v>24</v>
      </c>
      <c r="L4553" s="3">
        <v>23.6</v>
      </c>
      <c r="M4553" s="191">
        <v>30.6</v>
      </c>
      <c r="N4553" s="191">
        <v>24.4</v>
      </c>
      <c r="O4553" s="191">
        <v>23.9</v>
      </c>
    </row>
    <row r="4554" spans="2:15" ht="17.25" x14ac:dyDescent="0.35">
      <c r="B4554" s="172">
        <f t="shared" si="422"/>
        <v>4546</v>
      </c>
      <c r="C4554" s="173">
        <v>7</v>
      </c>
      <c r="D4554" s="173">
        <v>9</v>
      </c>
      <c r="E4554" s="174">
        <v>10</v>
      </c>
      <c r="F4554" s="3">
        <f t="shared" ref="F4554:F4617" si="427">(9/5)*K4554+32</f>
        <v>82.4</v>
      </c>
      <c r="G4554" s="3">
        <f t="shared" si="423"/>
        <v>76.64</v>
      </c>
      <c r="H4554" s="3">
        <f t="shared" si="424"/>
        <v>91.94</v>
      </c>
      <c r="I4554" s="3">
        <f t="shared" si="425"/>
        <v>78.98</v>
      </c>
      <c r="J4554" s="3">
        <f t="shared" si="426"/>
        <v>78.080000000000013</v>
      </c>
      <c r="K4554" s="191">
        <v>28</v>
      </c>
      <c r="L4554" s="3">
        <v>24.8</v>
      </c>
      <c r="M4554" s="191">
        <v>33.299999999999997</v>
      </c>
      <c r="N4554" s="191">
        <v>26.1</v>
      </c>
      <c r="O4554" s="191">
        <v>25.6</v>
      </c>
    </row>
    <row r="4555" spans="2:15" ht="17.25" x14ac:dyDescent="0.35">
      <c r="B4555" s="172">
        <f t="shared" ref="B4555:B4618" si="428">B4554+1</f>
        <v>4547</v>
      </c>
      <c r="C4555" s="173">
        <v>7</v>
      </c>
      <c r="D4555" s="173">
        <v>9</v>
      </c>
      <c r="E4555" s="174">
        <v>11</v>
      </c>
      <c r="F4555" s="3">
        <f t="shared" si="427"/>
        <v>86</v>
      </c>
      <c r="G4555" s="3">
        <f t="shared" si="423"/>
        <v>78.080000000000013</v>
      </c>
      <c r="H4555" s="3">
        <f t="shared" si="424"/>
        <v>93.02</v>
      </c>
      <c r="I4555" s="3">
        <f t="shared" si="425"/>
        <v>80.960000000000008</v>
      </c>
      <c r="J4555" s="3">
        <f t="shared" si="426"/>
        <v>78.98</v>
      </c>
      <c r="K4555" s="191">
        <v>30</v>
      </c>
      <c r="L4555" s="3">
        <v>25.6</v>
      </c>
      <c r="M4555" s="191">
        <v>33.9</v>
      </c>
      <c r="N4555" s="191">
        <v>27.2</v>
      </c>
      <c r="O4555" s="191">
        <v>26.1</v>
      </c>
    </row>
    <row r="4556" spans="2:15" ht="17.25" x14ac:dyDescent="0.35">
      <c r="B4556" s="172">
        <f t="shared" si="428"/>
        <v>4548</v>
      </c>
      <c r="C4556" s="173">
        <v>7</v>
      </c>
      <c r="D4556" s="173">
        <v>9</v>
      </c>
      <c r="E4556" s="174">
        <v>12</v>
      </c>
      <c r="F4556" s="3">
        <f t="shared" si="427"/>
        <v>89.06</v>
      </c>
      <c r="G4556" s="3">
        <f t="shared" si="423"/>
        <v>78.080000000000013</v>
      </c>
      <c r="H4556" s="3">
        <f t="shared" si="424"/>
        <v>93.92</v>
      </c>
      <c r="I4556" s="3">
        <f t="shared" si="425"/>
        <v>82.94</v>
      </c>
      <c r="J4556" s="3">
        <f t="shared" si="426"/>
        <v>84.02</v>
      </c>
      <c r="K4556" s="191">
        <v>31.7</v>
      </c>
      <c r="L4556" s="3">
        <v>25.6</v>
      </c>
      <c r="M4556" s="191">
        <v>34.4</v>
      </c>
      <c r="N4556" s="191">
        <v>28.3</v>
      </c>
      <c r="O4556" s="191">
        <v>28.9</v>
      </c>
    </row>
    <row r="4557" spans="2:15" ht="17.25" x14ac:dyDescent="0.35">
      <c r="B4557" s="172">
        <f t="shared" si="428"/>
        <v>4549</v>
      </c>
      <c r="C4557" s="173">
        <v>7</v>
      </c>
      <c r="D4557" s="173">
        <v>9</v>
      </c>
      <c r="E4557" s="174">
        <v>13</v>
      </c>
      <c r="F4557" s="3">
        <f t="shared" si="427"/>
        <v>91.4</v>
      </c>
      <c r="G4557" s="3">
        <f t="shared" si="423"/>
        <v>80.06</v>
      </c>
      <c r="H4557" s="3">
        <f t="shared" si="424"/>
        <v>95</v>
      </c>
      <c r="I4557" s="3">
        <f t="shared" si="425"/>
        <v>84.92</v>
      </c>
      <c r="J4557" s="3">
        <f t="shared" si="426"/>
        <v>84.02</v>
      </c>
      <c r="K4557" s="191">
        <v>33</v>
      </c>
      <c r="L4557" s="3">
        <v>26.7</v>
      </c>
      <c r="M4557" s="191">
        <v>35</v>
      </c>
      <c r="N4557" s="191">
        <v>29.4</v>
      </c>
      <c r="O4557" s="191">
        <v>28.9</v>
      </c>
    </row>
    <row r="4558" spans="2:15" ht="17.25" x14ac:dyDescent="0.35">
      <c r="B4558" s="172">
        <f t="shared" si="428"/>
        <v>4550</v>
      </c>
      <c r="C4558" s="173">
        <v>7</v>
      </c>
      <c r="D4558" s="173">
        <v>9</v>
      </c>
      <c r="E4558" s="174">
        <v>14</v>
      </c>
      <c r="F4558" s="3">
        <f t="shared" si="427"/>
        <v>95</v>
      </c>
      <c r="G4558" s="3">
        <f t="shared" si="423"/>
        <v>80.06</v>
      </c>
      <c r="H4558" s="3">
        <f t="shared" si="424"/>
        <v>96.98</v>
      </c>
      <c r="I4558" s="3">
        <f t="shared" si="425"/>
        <v>86</v>
      </c>
      <c r="J4558" s="3">
        <f t="shared" si="426"/>
        <v>80.06</v>
      </c>
      <c r="K4558" s="191">
        <v>35</v>
      </c>
      <c r="L4558" s="3">
        <v>26.7</v>
      </c>
      <c r="M4558" s="191">
        <v>36.1</v>
      </c>
      <c r="N4558" s="191">
        <v>30</v>
      </c>
      <c r="O4558" s="191">
        <v>26.7</v>
      </c>
    </row>
    <row r="4559" spans="2:15" ht="17.25" x14ac:dyDescent="0.35">
      <c r="B4559" s="172">
        <f t="shared" si="428"/>
        <v>4551</v>
      </c>
      <c r="C4559" s="173">
        <v>7</v>
      </c>
      <c r="D4559" s="173">
        <v>9</v>
      </c>
      <c r="E4559" s="174">
        <v>15</v>
      </c>
      <c r="F4559" s="3">
        <f t="shared" si="427"/>
        <v>89.6</v>
      </c>
      <c r="G4559" s="3">
        <f t="shared" si="423"/>
        <v>75.38</v>
      </c>
      <c r="H4559" s="3">
        <f t="shared" si="424"/>
        <v>98.06</v>
      </c>
      <c r="I4559" s="3">
        <f t="shared" si="425"/>
        <v>86</v>
      </c>
      <c r="J4559" s="3">
        <f t="shared" si="426"/>
        <v>82.94</v>
      </c>
      <c r="K4559" s="191">
        <v>32</v>
      </c>
      <c r="L4559" s="3">
        <v>24.1</v>
      </c>
      <c r="M4559" s="191">
        <v>36.700000000000003</v>
      </c>
      <c r="N4559" s="191">
        <v>30</v>
      </c>
      <c r="O4559" s="191">
        <v>28.3</v>
      </c>
    </row>
    <row r="4560" spans="2:15" ht="17.25" x14ac:dyDescent="0.35">
      <c r="B4560" s="172">
        <f t="shared" si="428"/>
        <v>4552</v>
      </c>
      <c r="C4560" s="173">
        <v>7</v>
      </c>
      <c r="D4560" s="173">
        <v>9</v>
      </c>
      <c r="E4560" s="174">
        <v>16</v>
      </c>
      <c r="F4560" s="3">
        <f t="shared" si="427"/>
        <v>89.6</v>
      </c>
      <c r="G4560" s="3">
        <f t="shared" si="423"/>
        <v>75.38</v>
      </c>
      <c r="H4560" s="3">
        <f t="shared" si="424"/>
        <v>98.06</v>
      </c>
      <c r="I4560" s="3">
        <f t="shared" si="425"/>
        <v>86</v>
      </c>
      <c r="J4560" s="3">
        <f t="shared" si="426"/>
        <v>82.94</v>
      </c>
      <c r="K4560" s="191">
        <v>32</v>
      </c>
      <c r="L4560" s="3">
        <v>24.1</v>
      </c>
      <c r="M4560" s="191">
        <v>36.700000000000003</v>
      </c>
      <c r="N4560" s="191">
        <v>30</v>
      </c>
      <c r="O4560" s="191">
        <v>28.3</v>
      </c>
    </row>
    <row r="4561" spans="2:15" ht="17.25" x14ac:dyDescent="0.35">
      <c r="B4561" s="172">
        <f t="shared" si="428"/>
        <v>4553</v>
      </c>
      <c r="C4561" s="173">
        <v>7</v>
      </c>
      <c r="D4561" s="173">
        <v>9</v>
      </c>
      <c r="E4561" s="174">
        <v>17</v>
      </c>
      <c r="F4561" s="3">
        <f t="shared" si="427"/>
        <v>86</v>
      </c>
      <c r="G4561" s="3">
        <f t="shared" si="423"/>
        <v>77.36</v>
      </c>
      <c r="H4561" s="3">
        <f t="shared" si="424"/>
        <v>98.960000000000008</v>
      </c>
      <c r="I4561" s="3">
        <f t="shared" si="425"/>
        <v>84.02</v>
      </c>
      <c r="J4561" s="3">
        <f t="shared" si="426"/>
        <v>82.039999999999992</v>
      </c>
      <c r="K4561" s="191">
        <v>30</v>
      </c>
      <c r="L4561" s="3">
        <v>25.2</v>
      </c>
      <c r="M4561" s="191">
        <v>37.200000000000003</v>
      </c>
      <c r="N4561" s="191">
        <v>28.9</v>
      </c>
      <c r="O4561" s="191">
        <v>27.8</v>
      </c>
    </row>
    <row r="4562" spans="2:15" ht="17.25" x14ac:dyDescent="0.35">
      <c r="B4562" s="172">
        <f t="shared" si="428"/>
        <v>4554</v>
      </c>
      <c r="C4562" s="173">
        <v>7</v>
      </c>
      <c r="D4562" s="173">
        <v>9</v>
      </c>
      <c r="E4562" s="174">
        <v>18</v>
      </c>
      <c r="F4562" s="3">
        <f t="shared" si="427"/>
        <v>82.4</v>
      </c>
      <c r="G4562" s="3">
        <f t="shared" si="423"/>
        <v>76.28</v>
      </c>
      <c r="H4562" s="3">
        <f t="shared" si="424"/>
        <v>96.98</v>
      </c>
      <c r="I4562" s="3">
        <f t="shared" si="425"/>
        <v>80.960000000000008</v>
      </c>
      <c r="J4562" s="3">
        <f t="shared" si="426"/>
        <v>77</v>
      </c>
      <c r="K4562" s="191">
        <v>28</v>
      </c>
      <c r="L4562" s="3">
        <v>24.6</v>
      </c>
      <c r="M4562" s="191">
        <v>36.1</v>
      </c>
      <c r="N4562" s="191">
        <v>27.2</v>
      </c>
      <c r="O4562" s="191">
        <v>25</v>
      </c>
    </row>
    <row r="4563" spans="2:15" ht="17.25" x14ac:dyDescent="0.35">
      <c r="B4563" s="172">
        <f t="shared" si="428"/>
        <v>4555</v>
      </c>
      <c r="C4563" s="173">
        <v>7</v>
      </c>
      <c r="D4563" s="173">
        <v>9</v>
      </c>
      <c r="E4563" s="174">
        <v>19</v>
      </c>
      <c r="F4563" s="3">
        <f t="shared" si="427"/>
        <v>77</v>
      </c>
      <c r="G4563" s="3">
        <f t="shared" si="423"/>
        <v>74.48</v>
      </c>
      <c r="H4563" s="3">
        <f t="shared" si="424"/>
        <v>95</v>
      </c>
      <c r="I4563" s="3">
        <f t="shared" si="425"/>
        <v>78.080000000000013</v>
      </c>
      <c r="J4563" s="3">
        <f t="shared" si="426"/>
        <v>75.02</v>
      </c>
      <c r="K4563" s="191">
        <v>25</v>
      </c>
      <c r="L4563" s="3">
        <v>23.6</v>
      </c>
      <c r="M4563" s="191">
        <v>35</v>
      </c>
      <c r="N4563" s="191">
        <v>25.6</v>
      </c>
      <c r="O4563" s="191">
        <v>23.9</v>
      </c>
    </row>
    <row r="4564" spans="2:15" ht="17.25" x14ac:dyDescent="0.35">
      <c r="B4564" s="172">
        <f t="shared" si="428"/>
        <v>4556</v>
      </c>
      <c r="C4564" s="173">
        <v>7</v>
      </c>
      <c r="D4564" s="173">
        <v>9</v>
      </c>
      <c r="E4564" s="174">
        <v>20</v>
      </c>
      <c r="F4564" s="3">
        <f t="shared" si="427"/>
        <v>73.400000000000006</v>
      </c>
      <c r="G4564" s="3">
        <f t="shared" si="423"/>
        <v>66.56</v>
      </c>
      <c r="H4564" s="3">
        <f t="shared" si="424"/>
        <v>89.960000000000008</v>
      </c>
      <c r="I4564" s="3">
        <f t="shared" si="425"/>
        <v>75.02</v>
      </c>
      <c r="J4564" s="3">
        <f t="shared" si="426"/>
        <v>75.02</v>
      </c>
      <c r="K4564" s="191">
        <v>23</v>
      </c>
      <c r="L4564" s="3">
        <v>19.2</v>
      </c>
      <c r="M4564" s="191">
        <v>32.200000000000003</v>
      </c>
      <c r="N4564" s="191">
        <v>23.9</v>
      </c>
      <c r="O4564" s="191">
        <v>23.9</v>
      </c>
    </row>
    <row r="4565" spans="2:15" ht="17.25" x14ac:dyDescent="0.35">
      <c r="B4565" s="172">
        <f t="shared" si="428"/>
        <v>4557</v>
      </c>
      <c r="C4565" s="173">
        <v>7</v>
      </c>
      <c r="D4565" s="173">
        <v>9</v>
      </c>
      <c r="E4565" s="174">
        <v>21</v>
      </c>
      <c r="F4565" s="3">
        <f t="shared" si="427"/>
        <v>69.800000000000011</v>
      </c>
      <c r="G4565" s="3">
        <f t="shared" si="423"/>
        <v>66.56</v>
      </c>
      <c r="H4565" s="3">
        <f t="shared" si="424"/>
        <v>89.06</v>
      </c>
      <c r="I4565" s="3">
        <f t="shared" si="425"/>
        <v>73.039999999999992</v>
      </c>
      <c r="J4565" s="3">
        <f t="shared" si="426"/>
        <v>73.94</v>
      </c>
      <c r="K4565" s="191">
        <v>21</v>
      </c>
      <c r="L4565" s="3">
        <v>19.2</v>
      </c>
      <c r="M4565" s="191">
        <v>31.7</v>
      </c>
      <c r="N4565" s="191">
        <v>22.8</v>
      </c>
      <c r="O4565" s="191">
        <v>23.3</v>
      </c>
    </row>
    <row r="4566" spans="2:15" ht="17.25" x14ac:dyDescent="0.35">
      <c r="B4566" s="172">
        <f t="shared" si="428"/>
        <v>4558</v>
      </c>
      <c r="C4566" s="173">
        <v>7</v>
      </c>
      <c r="D4566" s="173">
        <v>9</v>
      </c>
      <c r="E4566" s="174">
        <v>22</v>
      </c>
      <c r="F4566" s="3">
        <f t="shared" si="427"/>
        <v>69.800000000000011</v>
      </c>
      <c r="G4566" s="3">
        <f t="shared" si="423"/>
        <v>62.6</v>
      </c>
      <c r="H4566" s="3">
        <f t="shared" si="424"/>
        <v>89.06</v>
      </c>
      <c r="I4566" s="3">
        <f t="shared" si="425"/>
        <v>71.960000000000008</v>
      </c>
      <c r="J4566" s="3">
        <f t="shared" si="426"/>
        <v>71.06</v>
      </c>
      <c r="K4566" s="191">
        <v>21</v>
      </c>
      <c r="L4566" s="3">
        <v>17</v>
      </c>
      <c r="M4566" s="191">
        <v>31.7</v>
      </c>
      <c r="N4566" s="191">
        <v>22.2</v>
      </c>
      <c r="O4566" s="191">
        <v>21.7</v>
      </c>
    </row>
    <row r="4567" spans="2:15" ht="17.25" x14ac:dyDescent="0.35">
      <c r="B4567" s="172">
        <f t="shared" si="428"/>
        <v>4559</v>
      </c>
      <c r="C4567" s="173">
        <v>7</v>
      </c>
      <c r="D4567" s="173">
        <v>9</v>
      </c>
      <c r="E4567" s="174">
        <v>23</v>
      </c>
      <c r="F4567" s="3">
        <f t="shared" si="427"/>
        <v>69.800000000000011</v>
      </c>
      <c r="G4567" s="3">
        <f t="shared" si="423"/>
        <v>59.72</v>
      </c>
      <c r="H4567" s="3">
        <f t="shared" si="424"/>
        <v>86</v>
      </c>
      <c r="I4567" s="3">
        <f t="shared" si="425"/>
        <v>69.080000000000013</v>
      </c>
      <c r="J4567" s="3">
        <f t="shared" si="426"/>
        <v>69.98</v>
      </c>
      <c r="K4567" s="191">
        <v>21</v>
      </c>
      <c r="L4567" s="3">
        <v>15.4</v>
      </c>
      <c r="M4567" s="191">
        <v>30</v>
      </c>
      <c r="N4567" s="191">
        <v>20.6</v>
      </c>
      <c r="O4567" s="191">
        <v>21.1</v>
      </c>
    </row>
    <row r="4568" spans="2:15" ht="17.25" x14ac:dyDescent="0.35">
      <c r="B4568" s="172">
        <f t="shared" si="428"/>
        <v>4560</v>
      </c>
      <c r="C4568" s="173">
        <v>7</v>
      </c>
      <c r="D4568" s="173">
        <v>9</v>
      </c>
      <c r="E4568" s="174">
        <v>24</v>
      </c>
      <c r="F4568" s="3">
        <f t="shared" si="427"/>
        <v>68</v>
      </c>
      <c r="G4568" s="3">
        <f t="shared" si="423"/>
        <v>58.64</v>
      </c>
      <c r="H4568" s="3">
        <f t="shared" si="424"/>
        <v>84.02</v>
      </c>
      <c r="I4568" s="3">
        <f t="shared" si="425"/>
        <v>66.02</v>
      </c>
      <c r="J4568" s="3">
        <f t="shared" si="426"/>
        <v>69.080000000000013</v>
      </c>
      <c r="K4568" s="191">
        <v>20</v>
      </c>
      <c r="L4568" s="3">
        <v>14.8</v>
      </c>
      <c r="M4568" s="191">
        <v>28.9</v>
      </c>
      <c r="N4568" s="191">
        <v>18.899999999999999</v>
      </c>
      <c r="O4568" s="191">
        <v>20.6</v>
      </c>
    </row>
    <row r="4569" spans="2:15" ht="17.25" x14ac:dyDescent="0.35">
      <c r="B4569" s="172">
        <f t="shared" si="428"/>
        <v>4561</v>
      </c>
      <c r="C4569" s="173">
        <v>7</v>
      </c>
      <c r="D4569" s="173">
        <v>10</v>
      </c>
      <c r="E4569" s="174">
        <v>1</v>
      </c>
      <c r="F4569" s="3">
        <f t="shared" si="427"/>
        <v>66.2</v>
      </c>
      <c r="G4569" s="3">
        <f t="shared" ref="G4569:G4632" si="429">(9/5)*L4569+32</f>
        <v>60.620000000000005</v>
      </c>
      <c r="H4569" s="3">
        <f t="shared" ref="H4569:H4632" si="430">(9/5)*M4569+32</f>
        <v>82.039999999999992</v>
      </c>
      <c r="I4569" s="3">
        <f t="shared" ref="I4569:I4632" si="431">(9/5)*N4569+32</f>
        <v>57.92</v>
      </c>
      <c r="J4569" s="3">
        <f t="shared" ref="J4569:J4632" si="432">(9/5)*O4569+32</f>
        <v>68</v>
      </c>
      <c r="K4569" s="191">
        <v>19</v>
      </c>
      <c r="L4569" s="3">
        <v>15.9</v>
      </c>
      <c r="M4569" s="191">
        <v>27.8</v>
      </c>
      <c r="N4569" s="191">
        <v>14.4</v>
      </c>
      <c r="O4569" s="191">
        <v>20</v>
      </c>
    </row>
    <row r="4570" spans="2:15" ht="17.25" x14ac:dyDescent="0.35">
      <c r="B4570" s="172">
        <f t="shared" si="428"/>
        <v>4562</v>
      </c>
      <c r="C4570" s="173">
        <v>7</v>
      </c>
      <c r="D4570" s="173">
        <v>10</v>
      </c>
      <c r="E4570" s="174">
        <v>2</v>
      </c>
      <c r="F4570" s="3">
        <f t="shared" si="427"/>
        <v>66.2</v>
      </c>
      <c r="G4570" s="3">
        <f t="shared" si="429"/>
        <v>56.84</v>
      </c>
      <c r="H4570" s="3">
        <f t="shared" si="430"/>
        <v>80.06</v>
      </c>
      <c r="I4570" s="3">
        <f t="shared" si="431"/>
        <v>57.92</v>
      </c>
      <c r="J4570" s="3">
        <f t="shared" si="432"/>
        <v>69.080000000000013</v>
      </c>
      <c r="K4570" s="191">
        <v>19</v>
      </c>
      <c r="L4570" s="3">
        <v>13.8</v>
      </c>
      <c r="M4570" s="191">
        <v>26.7</v>
      </c>
      <c r="N4570" s="191">
        <v>14.4</v>
      </c>
      <c r="O4570" s="191">
        <v>20.6</v>
      </c>
    </row>
    <row r="4571" spans="2:15" ht="17.25" x14ac:dyDescent="0.35">
      <c r="B4571" s="172">
        <f t="shared" si="428"/>
        <v>4563</v>
      </c>
      <c r="C4571" s="173">
        <v>7</v>
      </c>
      <c r="D4571" s="173">
        <v>10</v>
      </c>
      <c r="E4571" s="174">
        <v>3</v>
      </c>
      <c r="F4571" s="3">
        <f t="shared" si="427"/>
        <v>64.400000000000006</v>
      </c>
      <c r="G4571" s="3">
        <f t="shared" si="429"/>
        <v>56.84</v>
      </c>
      <c r="H4571" s="3">
        <f t="shared" si="430"/>
        <v>78.080000000000013</v>
      </c>
      <c r="I4571" s="3">
        <f t="shared" si="431"/>
        <v>57.019999999999996</v>
      </c>
      <c r="J4571" s="3">
        <f t="shared" si="432"/>
        <v>68</v>
      </c>
      <c r="K4571" s="191">
        <v>18</v>
      </c>
      <c r="L4571" s="3">
        <v>13.8</v>
      </c>
      <c r="M4571" s="191">
        <v>25.6</v>
      </c>
      <c r="N4571" s="191">
        <v>13.9</v>
      </c>
      <c r="O4571" s="191">
        <v>20</v>
      </c>
    </row>
    <row r="4572" spans="2:15" ht="17.25" x14ac:dyDescent="0.35">
      <c r="B4572" s="172">
        <f t="shared" si="428"/>
        <v>4564</v>
      </c>
      <c r="C4572" s="173">
        <v>7</v>
      </c>
      <c r="D4572" s="173">
        <v>10</v>
      </c>
      <c r="E4572" s="174">
        <v>4</v>
      </c>
      <c r="F4572" s="3">
        <f t="shared" si="427"/>
        <v>62.6</v>
      </c>
      <c r="G4572" s="3">
        <f t="shared" si="429"/>
        <v>49.82</v>
      </c>
      <c r="H4572" s="3">
        <f t="shared" si="430"/>
        <v>73.94</v>
      </c>
      <c r="I4572" s="3">
        <f t="shared" si="431"/>
        <v>59</v>
      </c>
      <c r="J4572" s="3">
        <f t="shared" si="432"/>
        <v>68</v>
      </c>
      <c r="K4572" s="191">
        <v>17</v>
      </c>
      <c r="L4572" s="3">
        <v>9.9</v>
      </c>
      <c r="M4572" s="191">
        <v>23.3</v>
      </c>
      <c r="N4572" s="191">
        <v>15</v>
      </c>
      <c r="O4572" s="191">
        <v>20</v>
      </c>
    </row>
    <row r="4573" spans="2:15" ht="17.25" x14ac:dyDescent="0.35">
      <c r="B4573" s="172">
        <f t="shared" si="428"/>
        <v>4565</v>
      </c>
      <c r="C4573" s="173">
        <v>7</v>
      </c>
      <c r="D4573" s="173">
        <v>10</v>
      </c>
      <c r="E4573" s="174">
        <v>5</v>
      </c>
      <c r="F4573" s="3">
        <f t="shared" si="427"/>
        <v>62.6</v>
      </c>
      <c r="G4573" s="3">
        <f t="shared" si="429"/>
        <v>48.92</v>
      </c>
      <c r="H4573" s="3">
        <f t="shared" si="430"/>
        <v>73.039999999999992</v>
      </c>
      <c r="I4573" s="3">
        <f t="shared" si="431"/>
        <v>57.92</v>
      </c>
      <c r="J4573" s="3">
        <f t="shared" si="432"/>
        <v>68</v>
      </c>
      <c r="K4573" s="191">
        <v>17</v>
      </c>
      <c r="L4573" s="3">
        <v>9.4</v>
      </c>
      <c r="M4573" s="191">
        <v>22.8</v>
      </c>
      <c r="N4573" s="191">
        <v>14.4</v>
      </c>
      <c r="O4573" s="191">
        <v>20</v>
      </c>
    </row>
    <row r="4574" spans="2:15" ht="17.25" x14ac:dyDescent="0.35">
      <c r="B4574" s="172">
        <f t="shared" si="428"/>
        <v>4566</v>
      </c>
      <c r="C4574" s="173">
        <v>7</v>
      </c>
      <c r="D4574" s="173">
        <v>10</v>
      </c>
      <c r="E4574" s="174">
        <v>6</v>
      </c>
      <c r="F4574" s="3">
        <f t="shared" si="427"/>
        <v>64.400000000000006</v>
      </c>
      <c r="G4574" s="3">
        <f t="shared" si="429"/>
        <v>53.06</v>
      </c>
      <c r="H4574" s="3">
        <f t="shared" si="430"/>
        <v>75.92</v>
      </c>
      <c r="I4574" s="3">
        <f t="shared" si="431"/>
        <v>57.92</v>
      </c>
      <c r="J4574" s="3">
        <f t="shared" si="432"/>
        <v>69.080000000000013</v>
      </c>
      <c r="K4574" s="191">
        <v>18</v>
      </c>
      <c r="L4574" s="3">
        <v>11.7</v>
      </c>
      <c r="M4574" s="191">
        <v>24.4</v>
      </c>
      <c r="N4574" s="191">
        <v>14.4</v>
      </c>
      <c r="O4574" s="191">
        <v>20.6</v>
      </c>
    </row>
    <row r="4575" spans="2:15" ht="17.25" x14ac:dyDescent="0.35">
      <c r="B4575" s="172">
        <f t="shared" si="428"/>
        <v>4567</v>
      </c>
      <c r="C4575" s="173">
        <v>7</v>
      </c>
      <c r="D4575" s="173">
        <v>10</v>
      </c>
      <c r="E4575" s="174">
        <v>7</v>
      </c>
      <c r="F4575" s="3">
        <f t="shared" si="427"/>
        <v>68</v>
      </c>
      <c r="G4575" s="3">
        <f t="shared" si="429"/>
        <v>60.08</v>
      </c>
      <c r="H4575" s="3">
        <f t="shared" si="430"/>
        <v>80.960000000000008</v>
      </c>
      <c r="I4575" s="3">
        <f t="shared" si="431"/>
        <v>62.96</v>
      </c>
      <c r="J4575" s="3">
        <f t="shared" si="432"/>
        <v>71.06</v>
      </c>
      <c r="K4575" s="191">
        <v>20</v>
      </c>
      <c r="L4575" s="3">
        <v>15.6</v>
      </c>
      <c r="M4575" s="191">
        <v>27.2</v>
      </c>
      <c r="N4575" s="191">
        <v>17.2</v>
      </c>
      <c r="O4575" s="191">
        <v>21.7</v>
      </c>
    </row>
    <row r="4576" spans="2:15" ht="17.25" x14ac:dyDescent="0.35">
      <c r="B4576" s="172">
        <f t="shared" si="428"/>
        <v>4568</v>
      </c>
      <c r="C4576" s="173">
        <v>7</v>
      </c>
      <c r="D4576" s="173">
        <v>10</v>
      </c>
      <c r="E4576" s="174">
        <v>8</v>
      </c>
      <c r="F4576" s="3">
        <f t="shared" si="427"/>
        <v>73.400000000000006</v>
      </c>
      <c r="G4576" s="3">
        <f t="shared" si="429"/>
        <v>64.94</v>
      </c>
      <c r="H4576" s="3">
        <f t="shared" si="430"/>
        <v>84.92</v>
      </c>
      <c r="I4576" s="3">
        <f t="shared" si="431"/>
        <v>68</v>
      </c>
      <c r="J4576" s="3">
        <f t="shared" si="432"/>
        <v>71.06</v>
      </c>
      <c r="K4576" s="191">
        <v>23</v>
      </c>
      <c r="L4576" s="3">
        <v>18.3</v>
      </c>
      <c r="M4576" s="191">
        <v>29.4</v>
      </c>
      <c r="N4576" s="191">
        <v>20</v>
      </c>
      <c r="O4576" s="191">
        <v>21.7</v>
      </c>
    </row>
    <row r="4577" spans="2:15" ht="17.25" x14ac:dyDescent="0.35">
      <c r="B4577" s="172">
        <f t="shared" si="428"/>
        <v>4569</v>
      </c>
      <c r="C4577" s="173">
        <v>7</v>
      </c>
      <c r="D4577" s="173">
        <v>10</v>
      </c>
      <c r="E4577" s="174">
        <v>9</v>
      </c>
      <c r="F4577" s="3">
        <f t="shared" si="427"/>
        <v>78.800000000000011</v>
      </c>
      <c r="G4577" s="3">
        <f t="shared" si="429"/>
        <v>69.44</v>
      </c>
      <c r="H4577" s="3">
        <f t="shared" si="430"/>
        <v>89.06</v>
      </c>
      <c r="I4577" s="3">
        <f t="shared" si="431"/>
        <v>71.960000000000008</v>
      </c>
      <c r="J4577" s="3">
        <f t="shared" si="432"/>
        <v>73.039999999999992</v>
      </c>
      <c r="K4577" s="191">
        <v>26</v>
      </c>
      <c r="L4577" s="3">
        <v>20.8</v>
      </c>
      <c r="M4577" s="191">
        <v>31.7</v>
      </c>
      <c r="N4577" s="191">
        <v>22.2</v>
      </c>
      <c r="O4577" s="191">
        <v>22.8</v>
      </c>
    </row>
    <row r="4578" spans="2:15" ht="17.25" x14ac:dyDescent="0.35">
      <c r="B4578" s="172">
        <f t="shared" si="428"/>
        <v>4570</v>
      </c>
      <c r="C4578" s="173">
        <v>7</v>
      </c>
      <c r="D4578" s="173">
        <v>10</v>
      </c>
      <c r="E4578" s="174">
        <v>10</v>
      </c>
      <c r="F4578" s="3">
        <f t="shared" si="427"/>
        <v>82.4</v>
      </c>
      <c r="G4578" s="3">
        <f t="shared" si="429"/>
        <v>73.580000000000013</v>
      </c>
      <c r="H4578" s="3">
        <f t="shared" si="430"/>
        <v>91.039999999999992</v>
      </c>
      <c r="I4578" s="3">
        <f t="shared" si="431"/>
        <v>77</v>
      </c>
      <c r="J4578" s="3">
        <f t="shared" si="432"/>
        <v>73.94</v>
      </c>
      <c r="K4578" s="191">
        <v>28</v>
      </c>
      <c r="L4578" s="3">
        <v>23.1</v>
      </c>
      <c r="M4578" s="191">
        <v>32.799999999999997</v>
      </c>
      <c r="N4578" s="191">
        <v>25</v>
      </c>
      <c r="O4578" s="191">
        <v>23.3</v>
      </c>
    </row>
    <row r="4579" spans="2:15" ht="17.25" x14ac:dyDescent="0.35">
      <c r="B4579" s="172">
        <f t="shared" si="428"/>
        <v>4571</v>
      </c>
      <c r="C4579" s="173">
        <v>7</v>
      </c>
      <c r="D4579" s="173">
        <v>10</v>
      </c>
      <c r="E4579" s="174">
        <v>11</v>
      </c>
      <c r="F4579" s="3">
        <f t="shared" si="427"/>
        <v>86</v>
      </c>
      <c r="G4579" s="3">
        <f t="shared" si="429"/>
        <v>77</v>
      </c>
      <c r="H4579" s="3">
        <f t="shared" si="430"/>
        <v>93.02</v>
      </c>
      <c r="I4579" s="3">
        <f t="shared" si="431"/>
        <v>80.06</v>
      </c>
      <c r="J4579" s="3">
        <f t="shared" si="432"/>
        <v>78.080000000000013</v>
      </c>
      <c r="K4579" s="191">
        <v>30</v>
      </c>
      <c r="L4579" s="3">
        <v>25</v>
      </c>
      <c r="M4579" s="191">
        <v>33.9</v>
      </c>
      <c r="N4579" s="191">
        <v>26.7</v>
      </c>
      <c r="O4579" s="191">
        <v>25.6</v>
      </c>
    </row>
    <row r="4580" spans="2:15" ht="17.25" x14ac:dyDescent="0.35">
      <c r="B4580" s="172">
        <f t="shared" si="428"/>
        <v>4572</v>
      </c>
      <c r="C4580" s="173">
        <v>7</v>
      </c>
      <c r="D4580" s="173">
        <v>10</v>
      </c>
      <c r="E4580" s="174">
        <v>12</v>
      </c>
      <c r="F4580" s="3">
        <f t="shared" si="427"/>
        <v>87.800000000000011</v>
      </c>
      <c r="G4580" s="3">
        <f t="shared" si="429"/>
        <v>80.06</v>
      </c>
      <c r="H4580" s="3">
        <f t="shared" si="430"/>
        <v>95</v>
      </c>
      <c r="I4580" s="3">
        <f t="shared" si="431"/>
        <v>82.039999999999992</v>
      </c>
      <c r="J4580" s="3">
        <f t="shared" si="432"/>
        <v>80.06</v>
      </c>
      <c r="K4580" s="191">
        <v>31</v>
      </c>
      <c r="L4580" s="3">
        <v>26.7</v>
      </c>
      <c r="M4580" s="191">
        <v>35</v>
      </c>
      <c r="N4580" s="191">
        <v>27.8</v>
      </c>
      <c r="O4580" s="191">
        <v>26.7</v>
      </c>
    </row>
    <row r="4581" spans="2:15" ht="17.25" x14ac:dyDescent="0.35">
      <c r="B4581" s="172">
        <f t="shared" si="428"/>
        <v>4573</v>
      </c>
      <c r="C4581" s="173">
        <v>7</v>
      </c>
      <c r="D4581" s="173">
        <v>10</v>
      </c>
      <c r="E4581" s="174">
        <v>13</v>
      </c>
      <c r="F4581" s="3">
        <f t="shared" si="427"/>
        <v>91.4</v>
      </c>
      <c r="G4581" s="3">
        <f t="shared" si="429"/>
        <v>82.94</v>
      </c>
      <c r="H4581" s="3">
        <f t="shared" si="430"/>
        <v>98.06</v>
      </c>
      <c r="I4581" s="3">
        <f t="shared" si="431"/>
        <v>86</v>
      </c>
      <c r="J4581" s="3">
        <f t="shared" si="432"/>
        <v>80.960000000000008</v>
      </c>
      <c r="K4581" s="191">
        <v>33</v>
      </c>
      <c r="L4581" s="3">
        <v>28.3</v>
      </c>
      <c r="M4581" s="191">
        <v>36.700000000000003</v>
      </c>
      <c r="N4581" s="191">
        <v>30</v>
      </c>
      <c r="O4581" s="191">
        <v>27.2</v>
      </c>
    </row>
    <row r="4582" spans="2:15" ht="17.25" x14ac:dyDescent="0.35">
      <c r="B4582" s="172">
        <f t="shared" si="428"/>
        <v>4574</v>
      </c>
      <c r="C4582" s="173">
        <v>7</v>
      </c>
      <c r="D4582" s="173">
        <v>10</v>
      </c>
      <c r="E4582" s="174">
        <v>14</v>
      </c>
      <c r="F4582" s="3">
        <f t="shared" si="427"/>
        <v>93.2</v>
      </c>
      <c r="G4582" s="3">
        <f t="shared" si="429"/>
        <v>84.02</v>
      </c>
      <c r="H4582" s="3">
        <f t="shared" si="430"/>
        <v>98.960000000000008</v>
      </c>
      <c r="I4582" s="3">
        <f t="shared" si="431"/>
        <v>86</v>
      </c>
      <c r="J4582" s="3">
        <f t="shared" si="432"/>
        <v>82.94</v>
      </c>
      <c r="K4582" s="191">
        <v>34</v>
      </c>
      <c r="L4582" s="3">
        <v>28.9</v>
      </c>
      <c r="M4582" s="191">
        <v>37.200000000000003</v>
      </c>
      <c r="N4582" s="191">
        <v>30</v>
      </c>
      <c r="O4582" s="191">
        <v>28.3</v>
      </c>
    </row>
    <row r="4583" spans="2:15" ht="17.25" x14ac:dyDescent="0.35">
      <c r="B4583" s="172">
        <f t="shared" si="428"/>
        <v>4575</v>
      </c>
      <c r="C4583" s="173">
        <v>7</v>
      </c>
      <c r="D4583" s="173">
        <v>10</v>
      </c>
      <c r="E4583" s="174">
        <v>15</v>
      </c>
      <c r="F4583" s="3">
        <f t="shared" si="427"/>
        <v>87.800000000000011</v>
      </c>
      <c r="G4583" s="3">
        <f t="shared" si="429"/>
        <v>77</v>
      </c>
      <c r="H4583" s="3">
        <f t="shared" si="430"/>
        <v>100.03999999999999</v>
      </c>
      <c r="I4583" s="3">
        <f t="shared" si="431"/>
        <v>89.06</v>
      </c>
      <c r="J4583" s="3">
        <f t="shared" si="432"/>
        <v>86</v>
      </c>
      <c r="K4583" s="191">
        <v>31</v>
      </c>
      <c r="L4583" s="3">
        <v>25</v>
      </c>
      <c r="M4583" s="191">
        <v>37.799999999999997</v>
      </c>
      <c r="N4583" s="191">
        <v>31.7</v>
      </c>
      <c r="O4583" s="191">
        <v>30</v>
      </c>
    </row>
    <row r="4584" spans="2:15" ht="17.25" x14ac:dyDescent="0.35">
      <c r="B4584" s="172">
        <f t="shared" si="428"/>
        <v>4576</v>
      </c>
      <c r="C4584" s="173">
        <v>7</v>
      </c>
      <c r="D4584" s="173">
        <v>10</v>
      </c>
      <c r="E4584" s="174">
        <v>16</v>
      </c>
      <c r="F4584" s="3">
        <f t="shared" si="427"/>
        <v>89.6</v>
      </c>
      <c r="G4584" s="3">
        <f t="shared" si="429"/>
        <v>74.12</v>
      </c>
      <c r="H4584" s="3">
        <f t="shared" si="430"/>
        <v>100.03999999999999</v>
      </c>
      <c r="I4584" s="3">
        <f t="shared" si="431"/>
        <v>89.06</v>
      </c>
      <c r="J4584" s="3">
        <f t="shared" si="432"/>
        <v>89.06</v>
      </c>
      <c r="K4584" s="191">
        <v>32</v>
      </c>
      <c r="L4584" s="3">
        <v>23.4</v>
      </c>
      <c r="M4584" s="191">
        <v>37.799999999999997</v>
      </c>
      <c r="N4584" s="191">
        <v>31.7</v>
      </c>
      <c r="O4584" s="191">
        <v>31.7</v>
      </c>
    </row>
    <row r="4585" spans="2:15" ht="17.25" x14ac:dyDescent="0.35">
      <c r="B4585" s="172">
        <f t="shared" si="428"/>
        <v>4577</v>
      </c>
      <c r="C4585" s="173">
        <v>7</v>
      </c>
      <c r="D4585" s="173">
        <v>10</v>
      </c>
      <c r="E4585" s="174">
        <v>17</v>
      </c>
      <c r="F4585" s="3">
        <f t="shared" si="427"/>
        <v>89.6</v>
      </c>
      <c r="G4585" s="3">
        <f t="shared" si="429"/>
        <v>74.12</v>
      </c>
      <c r="H4585" s="3">
        <f t="shared" si="430"/>
        <v>98.960000000000008</v>
      </c>
      <c r="I4585" s="3">
        <f t="shared" si="431"/>
        <v>87.98</v>
      </c>
      <c r="J4585" s="3">
        <f t="shared" si="432"/>
        <v>86</v>
      </c>
      <c r="K4585" s="191">
        <v>32</v>
      </c>
      <c r="L4585" s="3">
        <v>23.4</v>
      </c>
      <c r="M4585" s="191">
        <v>37.200000000000003</v>
      </c>
      <c r="N4585" s="191">
        <v>31.1</v>
      </c>
      <c r="O4585" s="191">
        <v>30</v>
      </c>
    </row>
    <row r="4586" spans="2:15" ht="17.25" x14ac:dyDescent="0.35">
      <c r="B4586" s="172">
        <f t="shared" si="428"/>
        <v>4578</v>
      </c>
      <c r="C4586" s="173">
        <v>7</v>
      </c>
      <c r="D4586" s="173">
        <v>10</v>
      </c>
      <c r="E4586" s="174">
        <v>18</v>
      </c>
      <c r="F4586" s="3">
        <f t="shared" si="427"/>
        <v>86</v>
      </c>
      <c r="G4586" s="3">
        <f t="shared" si="429"/>
        <v>80.960000000000008</v>
      </c>
      <c r="H4586" s="3">
        <f t="shared" si="430"/>
        <v>98.06</v>
      </c>
      <c r="I4586" s="3">
        <f t="shared" si="431"/>
        <v>84.92</v>
      </c>
      <c r="J4586" s="3">
        <f t="shared" si="432"/>
        <v>86</v>
      </c>
      <c r="K4586" s="191">
        <v>30</v>
      </c>
      <c r="L4586" s="3">
        <v>27.2</v>
      </c>
      <c r="M4586" s="191">
        <v>36.700000000000003</v>
      </c>
      <c r="N4586" s="191">
        <v>29.4</v>
      </c>
      <c r="O4586" s="191">
        <v>30</v>
      </c>
    </row>
    <row r="4587" spans="2:15" ht="17.25" x14ac:dyDescent="0.35">
      <c r="B4587" s="172">
        <f t="shared" si="428"/>
        <v>4579</v>
      </c>
      <c r="C4587" s="173">
        <v>7</v>
      </c>
      <c r="D4587" s="173">
        <v>10</v>
      </c>
      <c r="E4587" s="174">
        <v>19</v>
      </c>
      <c r="F4587" s="3">
        <f t="shared" si="427"/>
        <v>82.4</v>
      </c>
      <c r="G4587" s="3">
        <f t="shared" si="429"/>
        <v>75.02</v>
      </c>
      <c r="H4587" s="3">
        <f t="shared" si="430"/>
        <v>96.08</v>
      </c>
      <c r="I4587" s="3">
        <f t="shared" si="431"/>
        <v>82.039999999999992</v>
      </c>
      <c r="J4587" s="3">
        <f t="shared" si="432"/>
        <v>82.039999999999992</v>
      </c>
      <c r="K4587" s="191">
        <v>28</v>
      </c>
      <c r="L4587" s="3">
        <v>23.9</v>
      </c>
      <c r="M4587" s="191">
        <v>35.6</v>
      </c>
      <c r="N4587" s="191">
        <v>27.8</v>
      </c>
      <c r="O4587" s="191">
        <v>27.8</v>
      </c>
    </row>
    <row r="4588" spans="2:15" ht="17.25" x14ac:dyDescent="0.35">
      <c r="B4588" s="172">
        <f t="shared" si="428"/>
        <v>4580</v>
      </c>
      <c r="C4588" s="173">
        <v>7</v>
      </c>
      <c r="D4588" s="173">
        <v>10</v>
      </c>
      <c r="E4588" s="174">
        <v>20</v>
      </c>
      <c r="F4588" s="3">
        <f t="shared" si="427"/>
        <v>80.599999999999994</v>
      </c>
      <c r="G4588" s="3">
        <f t="shared" si="429"/>
        <v>72.14</v>
      </c>
      <c r="H4588" s="3">
        <f t="shared" si="430"/>
        <v>91.039999999999992</v>
      </c>
      <c r="I4588" s="3">
        <f t="shared" si="431"/>
        <v>78.98</v>
      </c>
      <c r="J4588" s="3">
        <f t="shared" si="432"/>
        <v>80.06</v>
      </c>
      <c r="K4588" s="191">
        <v>27</v>
      </c>
      <c r="L4588" s="3">
        <v>22.3</v>
      </c>
      <c r="M4588" s="191">
        <v>32.799999999999997</v>
      </c>
      <c r="N4588" s="191">
        <v>26.1</v>
      </c>
      <c r="O4588" s="191">
        <v>26.7</v>
      </c>
    </row>
    <row r="4589" spans="2:15" ht="17.25" x14ac:dyDescent="0.35">
      <c r="B4589" s="172">
        <f t="shared" si="428"/>
        <v>4581</v>
      </c>
      <c r="C4589" s="173">
        <v>7</v>
      </c>
      <c r="D4589" s="173">
        <v>10</v>
      </c>
      <c r="E4589" s="174">
        <v>21</v>
      </c>
      <c r="F4589" s="3">
        <f t="shared" si="427"/>
        <v>77</v>
      </c>
      <c r="G4589" s="3">
        <f t="shared" si="429"/>
        <v>69.080000000000013</v>
      </c>
      <c r="H4589" s="3">
        <f t="shared" si="430"/>
        <v>86</v>
      </c>
      <c r="I4589" s="3">
        <f t="shared" si="431"/>
        <v>75.92</v>
      </c>
      <c r="J4589" s="3">
        <f t="shared" si="432"/>
        <v>78.080000000000013</v>
      </c>
      <c r="K4589" s="191">
        <v>25</v>
      </c>
      <c r="L4589" s="3">
        <v>20.6</v>
      </c>
      <c r="M4589" s="191">
        <v>30</v>
      </c>
      <c r="N4589" s="191">
        <v>24.4</v>
      </c>
      <c r="O4589" s="191">
        <v>25.6</v>
      </c>
    </row>
    <row r="4590" spans="2:15" ht="17.25" x14ac:dyDescent="0.35">
      <c r="B4590" s="172">
        <f t="shared" si="428"/>
        <v>4582</v>
      </c>
      <c r="C4590" s="173">
        <v>7</v>
      </c>
      <c r="D4590" s="173">
        <v>10</v>
      </c>
      <c r="E4590" s="174">
        <v>22</v>
      </c>
      <c r="F4590" s="3">
        <f t="shared" si="427"/>
        <v>71.599999999999994</v>
      </c>
      <c r="G4590" s="3">
        <f t="shared" si="429"/>
        <v>68.180000000000007</v>
      </c>
      <c r="H4590" s="3">
        <f t="shared" si="430"/>
        <v>82.039999999999992</v>
      </c>
      <c r="I4590" s="3">
        <f t="shared" si="431"/>
        <v>71.960000000000008</v>
      </c>
      <c r="J4590" s="3">
        <f t="shared" si="432"/>
        <v>73.039999999999992</v>
      </c>
      <c r="K4590" s="191">
        <v>22</v>
      </c>
      <c r="L4590" s="3">
        <v>20.100000000000001</v>
      </c>
      <c r="M4590" s="191">
        <v>27.8</v>
      </c>
      <c r="N4590" s="191">
        <v>22.2</v>
      </c>
      <c r="O4590" s="191">
        <v>22.8</v>
      </c>
    </row>
    <row r="4591" spans="2:15" ht="17.25" x14ac:dyDescent="0.35">
      <c r="B4591" s="172">
        <f t="shared" si="428"/>
        <v>4583</v>
      </c>
      <c r="C4591" s="173">
        <v>7</v>
      </c>
      <c r="D4591" s="173">
        <v>10</v>
      </c>
      <c r="E4591" s="174">
        <v>23</v>
      </c>
      <c r="F4591" s="3">
        <f t="shared" si="427"/>
        <v>73.400000000000006</v>
      </c>
      <c r="G4591" s="3">
        <f t="shared" si="429"/>
        <v>67.099999999999994</v>
      </c>
      <c r="H4591" s="3">
        <f t="shared" si="430"/>
        <v>82.94</v>
      </c>
      <c r="I4591" s="3">
        <f t="shared" si="431"/>
        <v>71.960000000000008</v>
      </c>
      <c r="J4591" s="3">
        <f t="shared" si="432"/>
        <v>71.960000000000008</v>
      </c>
      <c r="K4591" s="191">
        <v>23</v>
      </c>
      <c r="L4591" s="3">
        <v>19.5</v>
      </c>
      <c r="M4591" s="191">
        <v>28.3</v>
      </c>
      <c r="N4591" s="191">
        <v>22.2</v>
      </c>
      <c r="O4591" s="191">
        <v>22.2</v>
      </c>
    </row>
    <row r="4592" spans="2:15" ht="17.25" x14ac:dyDescent="0.35">
      <c r="B4592" s="172">
        <f t="shared" si="428"/>
        <v>4584</v>
      </c>
      <c r="C4592" s="173">
        <v>7</v>
      </c>
      <c r="D4592" s="173">
        <v>10</v>
      </c>
      <c r="E4592" s="174">
        <v>24</v>
      </c>
      <c r="F4592" s="3">
        <f t="shared" si="427"/>
        <v>71.599999999999994</v>
      </c>
      <c r="G4592" s="3">
        <f t="shared" si="429"/>
        <v>67.099999999999994</v>
      </c>
      <c r="H4592" s="3">
        <f t="shared" si="430"/>
        <v>78.98</v>
      </c>
      <c r="I4592" s="3">
        <f t="shared" si="431"/>
        <v>69.080000000000013</v>
      </c>
      <c r="J4592" s="3">
        <f t="shared" si="432"/>
        <v>71.960000000000008</v>
      </c>
      <c r="K4592" s="191">
        <v>22</v>
      </c>
      <c r="L4592" s="3">
        <v>19.5</v>
      </c>
      <c r="M4592" s="191">
        <v>26.1</v>
      </c>
      <c r="N4592" s="191">
        <v>20.6</v>
      </c>
      <c r="O4592" s="191">
        <v>22.2</v>
      </c>
    </row>
    <row r="4593" spans="2:15" ht="17.25" x14ac:dyDescent="0.35">
      <c r="B4593" s="172">
        <f t="shared" si="428"/>
        <v>4585</v>
      </c>
      <c r="C4593" s="173">
        <v>7</v>
      </c>
      <c r="D4593" s="173">
        <v>11</v>
      </c>
      <c r="E4593" s="174">
        <v>1</v>
      </c>
      <c r="F4593" s="3">
        <f t="shared" si="427"/>
        <v>69.800000000000011</v>
      </c>
      <c r="G4593" s="3">
        <f t="shared" si="429"/>
        <v>66.02</v>
      </c>
      <c r="H4593" s="3">
        <f t="shared" si="430"/>
        <v>78.98</v>
      </c>
      <c r="I4593" s="3">
        <f t="shared" si="431"/>
        <v>68</v>
      </c>
      <c r="J4593" s="3">
        <f t="shared" si="432"/>
        <v>73.039999999999992</v>
      </c>
      <c r="K4593" s="191">
        <v>21</v>
      </c>
      <c r="L4593" s="3">
        <v>18.899999999999999</v>
      </c>
      <c r="M4593" s="191">
        <v>26.1</v>
      </c>
      <c r="N4593" s="191">
        <v>20</v>
      </c>
      <c r="O4593" s="191">
        <v>22.8</v>
      </c>
    </row>
    <row r="4594" spans="2:15" ht="17.25" x14ac:dyDescent="0.35">
      <c r="B4594" s="172">
        <f t="shared" si="428"/>
        <v>4586</v>
      </c>
      <c r="C4594" s="173">
        <v>7</v>
      </c>
      <c r="D4594" s="173">
        <v>11</v>
      </c>
      <c r="E4594" s="174">
        <v>2</v>
      </c>
      <c r="F4594" s="3">
        <f t="shared" si="427"/>
        <v>68</v>
      </c>
      <c r="G4594" s="3">
        <f t="shared" si="429"/>
        <v>68</v>
      </c>
      <c r="H4594" s="3">
        <f t="shared" si="430"/>
        <v>77</v>
      </c>
      <c r="I4594" s="3">
        <f t="shared" si="431"/>
        <v>66.02</v>
      </c>
      <c r="J4594" s="3">
        <f t="shared" si="432"/>
        <v>71.960000000000008</v>
      </c>
      <c r="K4594" s="191">
        <v>20</v>
      </c>
      <c r="L4594" s="3">
        <v>20</v>
      </c>
      <c r="M4594" s="191">
        <v>25</v>
      </c>
      <c r="N4594" s="191">
        <v>18.899999999999999</v>
      </c>
      <c r="O4594" s="191">
        <v>22.2</v>
      </c>
    </row>
    <row r="4595" spans="2:15" ht="17.25" x14ac:dyDescent="0.35">
      <c r="B4595" s="172">
        <f t="shared" si="428"/>
        <v>4587</v>
      </c>
      <c r="C4595" s="173">
        <v>7</v>
      </c>
      <c r="D4595" s="173">
        <v>11</v>
      </c>
      <c r="E4595" s="174">
        <v>3</v>
      </c>
      <c r="F4595" s="3">
        <f t="shared" si="427"/>
        <v>66.2</v>
      </c>
      <c r="G4595" s="3">
        <f t="shared" si="429"/>
        <v>69.080000000000013</v>
      </c>
      <c r="H4595" s="3">
        <f t="shared" si="430"/>
        <v>77</v>
      </c>
      <c r="I4595" s="3">
        <f t="shared" si="431"/>
        <v>64.039999999999992</v>
      </c>
      <c r="J4595" s="3">
        <f t="shared" si="432"/>
        <v>68</v>
      </c>
      <c r="K4595" s="191">
        <v>19</v>
      </c>
      <c r="L4595" s="3">
        <v>20.6</v>
      </c>
      <c r="M4595" s="191">
        <v>25</v>
      </c>
      <c r="N4595" s="191">
        <v>17.8</v>
      </c>
      <c r="O4595" s="191">
        <v>20</v>
      </c>
    </row>
    <row r="4596" spans="2:15" ht="17.25" x14ac:dyDescent="0.35">
      <c r="B4596" s="172">
        <f t="shared" si="428"/>
        <v>4588</v>
      </c>
      <c r="C4596" s="173">
        <v>7</v>
      </c>
      <c r="D4596" s="173">
        <v>11</v>
      </c>
      <c r="E4596" s="174">
        <v>4</v>
      </c>
      <c r="F4596" s="3">
        <f t="shared" si="427"/>
        <v>64.400000000000006</v>
      </c>
      <c r="G4596" s="3">
        <f t="shared" si="429"/>
        <v>69.080000000000013</v>
      </c>
      <c r="H4596" s="3">
        <f t="shared" si="430"/>
        <v>73.94</v>
      </c>
      <c r="I4596" s="3">
        <f t="shared" si="431"/>
        <v>60.08</v>
      </c>
      <c r="J4596" s="3">
        <f t="shared" si="432"/>
        <v>68</v>
      </c>
      <c r="K4596" s="191">
        <v>18</v>
      </c>
      <c r="L4596" s="3">
        <v>20.6</v>
      </c>
      <c r="M4596" s="191">
        <v>23.3</v>
      </c>
      <c r="N4596" s="191">
        <v>15.6</v>
      </c>
      <c r="O4596" s="191">
        <v>20</v>
      </c>
    </row>
    <row r="4597" spans="2:15" ht="17.25" x14ac:dyDescent="0.35">
      <c r="B4597" s="172">
        <f t="shared" si="428"/>
        <v>4589</v>
      </c>
      <c r="C4597" s="173">
        <v>7</v>
      </c>
      <c r="D4597" s="173">
        <v>11</v>
      </c>
      <c r="E4597" s="174">
        <v>5</v>
      </c>
      <c r="F4597" s="3">
        <f t="shared" si="427"/>
        <v>64.400000000000006</v>
      </c>
      <c r="G4597" s="3">
        <f t="shared" si="429"/>
        <v>70.16</v>
      </c>
      <c r="H4597" s="3">
        <f t="shared" si="430"/>
        <v>73.94</v>
      </c>
      <c r="I4597" s="3">
        <f t="shared" si="431"/>
        <v>53.96</v>
      </c>
      <c r="J4597" s="3">
        <f t="shared" si="432"/>
        <v>69.98</v>
      </c>
      <c r="K4597" s="191">
        <v>18</v>
      </c>
      <c r="L4597" s="3">
        <v>21.2</v>
      </c>
      <c r="M4597" s="191">
        <v>23.3</v>
      </c>
      <c r="N4597" s="191">
        <v>12.2</v>
      </c>
      <c r="O4597" s="191">
        <v>21.1</v>
      </c>
    </row>
    <row r="4598" spans="2:15" ht="17.25" x14ac:dyDescent="0.35">
      <c r="B4598" s="172">
        <f t="shared" si="428"/>
        <v>4590</v>
      </c>
      <c r="C4598" s="173">
        <v>7</v>
      </c>
      <c r="D4598" s="173">
        <v>11</v>
      </c>
      <c r="E4598" s="174">
        <v>6</v>
      </c>
      <c r="F4598" s="3">
        <f t="shared" si="427"/>
        <v>68</v>
      </c>
      <c r="G4598" s="3">
        <f t="shared" si="429"/>
        <v>71.06</v>
      </c>
      <c r="H4598" s="3">
        <f t="shared" si="430"/>
        <v>78.98</v>
      </c>
      <c r="I4598" s="3">
        <f t="shared" si="431"/>
        <v>62.06</v>
      </c>
      <c r="J4598" s="3">
        <f t="shared" si="432"/>
        <v>69.98</v>
      </c>
      <c r="K4598" s="191">
        <v>20</v>
      </c>
      <c r="L4598" s="3">
        <v>21.7</v>
      </c>
      <c r="M4598" s="191">
        <v>26.1</v>
      </c>
      <c r="N4598" s="191">
        <v>16.7</v>
      </c>
      <c r="O4598" s="191">
        <v>21.1</v>
      </c>
    </row>
    <row r="4599" spans="2:15" ht="17.25" x14ac:dyDescent="0.35">
      <c r="B4599" s="172">
        <f t="shared" si="428"/>
        <v>4591</v>
      </c>
      <c r="C4599" s="173">
        <v>7</v>
      </c>
      <c r="D4599" s="173">
        <v>11</v>
      </c>
      <c r="E4599" s="174">
        <v>7</v>
      </c>
      <c r="F4599" s="3">
        <f t="shared" si="427"/>
        <v>71.599999999999994</v>
      </c>
      <c r="G4599" s="3">
        <f t="shared" si="429"/>
        <v>73.039999999999992</v>
      </c>
      <c r="H4599" s="3">
        <f t="shared" si="430"/>
        <v>82.94</v>
      </c>
      <c r="I4599" s="3">
        <f t="shared" si="431"/>
        <v>68</v>
      </c>
      <c r="J4599" s="3">
        <f t="shared" si="432"/>
        <v>75.02</v>
      </c>
      <c r="K4599" s="191">
        <v>22</v>
      </c>
      <c r="L4599" s="3">
        <v>22.8</v>
      </c>
      <c r="M4599" s="191">
        <v>28.3</v>
      </c>
      <c r="N4599" s="191">
        <v>20</v>
      </c>
      <c r="O4599" s="191">
        <v>23.9</v>
      </c>
    </row>
    <row r="4600" spans="2:15" ht="17.25" x14ac:dyDescent="0.35">
      <c r="B4600" s="172">
        <f t="shared" si="428"/>
        <v>4592</v>
      </c>
      <c r="C4600" s="173">
        <v>7</v>
      </c>
      <c r="D4600" s="173">
        <v>11</v>
      </c>
      <c r="E4600" s="174">
        <v>8</v>
      </c>
      <c r="F4600" s="3">
        <f t="shared" si="427"/>
        <v>75.2</v>
      </c>
      <c r="G4600" s="3">
        <f t="shared" si="429"/>
        <v>76.099999999999994</v>
      </c>
      <c r="H4600" s="3">
        <f t="shared" si="430"/>
        <v>89.06</v>
      </c>
      <c r="I4600" s="3">
        <f t="shared" si="431"/>
        <v>71.960000000000008</v>
      </c>
      <c r="J4600" s="3">
        <f t="shared" si="432"/>
        <v>75.92</v>
      </c>
      <c r="K4600" s="191">
        <v>24</v>
      </c>
      <c r="L4600" s="3">
        <v>24.5</v>
      </c>
      <c r="M4600" s="191">
        <v>31.7</v>
      </c>
      <c r="N4600" s="191">
        <v>22.2</v>
      </c>
      <c r="O4600" s="191">
        <v>24.4</v>
      </c>
    </row>
    <row r="4601" spans="2:15" ht="17.25" x14ac:dyDescent="0.35">
      <c r="B4601" s="172">
        <f t="shared" si="428"/>
        <v>4593</v>
      </c>
      <c r="C4601" s="173">
        <v>7</v>
      </c>
      <c r="D4601" s="173">
        <v>11</v>
      </c>
      <c r="E4601" s="174">
        <v>9</v>
      </c>
      <c r="F4601" s="3">
        <f t="shared" si="427"/>
        <v>75.2</v>
      </c>
      <c r="G4601" s="3">
        <f t="shared" si="429"/>
        <v>80.06</v>
      </c>
      <c r="H4601" s="3">
        <f t="shared" si="430"/>
        <v>91.94</v>
      </c>
      <c r="I4601" s="3">
        <f t="shared" si="431"/>
        <v>78.080000000000013</v>
      </c>
      <c r="J4601" s="3">
        <f t="shared" si="432"/>
        <v>78.98</v>
      </c>
      <c r="K4601" s="191">
        <v>24</v>
      </c>
      <c r="L4601" s="3">
        <v>26.7</v>
      </c>
      <c r="M4601" s="191">
        <v>33.299999999999997</v>
      </c>
      <c r="N4601" s="191">
        <v>25.6</v>
      </c>
      <c r="O4601" s="191">
        <v>26.1</v>
      </c>
    </row>
    <row r="4602" spans="2:15" ht="17.25" x14ac:dyDescent="0.35">
      <c r="B4602" s="172">
        <f t="shared" si="428"/>
        <v>4594</v>
      </c>
      <c r="C4602" s="173">
        <v>7</v>
      </c>
      <c r="D4602" s="173">
        <v>11</v>
      </c>
      <c r="E4602" s="174">
        <v>10</v>
      </c>
      <c r="F4602" s="3">
        <f t="shared" si="427"/>
        <v>80.599999999999994</v>
      </c>
      <c r="G4602" s="3">
        <f t="shared" si="429"/>
        <v>82.22</v>
      </c>
      <c r="H4602" s="3">
        <f t="shared" si="430"/>
        <v>95</v>
      </c>
      <c r="I4602" s="3">
        <f t="shared" si="431"/>
        <v>82.039999999999992</v>
      </c>
      <c r="J4602" s="3">
        <f t="shared" si="432"/>
        <v>82.039999999999992</v>
      </c>
      <c r="K4602" s="191">
        <v>27</v>
      </c>
      <c r="L4602" s="3">
        <v>27.9</v>
      </c>
      <c r="M4602" s="191">
        <v>35</v>
      </c>
      <c r="N4602" s="191">
        <v>27.8</v>
      </c>
      <c r="O4602" s="191">
        <v>27.8</v>
      </c>
    </row>
    <row r="4603" spans="2:15" ht="17.25" x14ac:dyDescent="0.35">
      <c r="B4603" s="172">
        <f t="shared" si="428"/>
        <v>4595</v>
      </c>
      <c r="C4603" s="173">
        <v>7</v>
      </c>
      <c r="D4603" s="173">
        <v>11</v>
      </c>
      <c r="E4603" s="174">
        <v>11</v>
      </c>
      <c r="F4603" s="3">
        <f t="shared" si="427"/>
        <v>86</v>
      </c>
      <c r="G4603" s="3">
        <f t="shared" si="429"/>
        <v>81.5</v>
      </c>
      <c r="H4603" s="3">
        <f t="shared" si="430"/>
        <v>93.02</v>
      </c>
      <c r="I4603" s="3">
        <f t="shared" si="431"/>
        <v>82.039999999999992</v>
      </c>
      <c r="J4603" s="3">
        <f t="shared" si="432"/>
        <v>84.02</v>
      </c>
      <c r="K4603" s="191">
        <v>30</v>
      </c>
      <c r="L4603" s="3">
        <v>27.5</v>
      </c>
      <c r="M4603" s="191">
        <v>33.9</v>
      </c>
      <c r="N4603" s="191">
        <v>27.8</v>
      </c>
      <c r="O4603" s="191">
        <v>28.9</v>
      </c>
    </row>
    <row r="4604" spans="2:15" ht="17.25" x14ac:dyDescent="0.35">
      <c r="B4604" s="172">
        <f t="shared" si="428"/>
        <v>4596</v>
      </c>
      <c r="C4604" s="173">
        <v>7</v>
      </c>
      <c r="D4604" s="173">
        <v>11</v>
      </c>
      <c r="E4604" s="174">
        <v>12</v>
      </c>
      <c r="F4604" s="3">
        <f t="shared" si="427"/>
        <v>80.599999999999994</v>
      </c>
      <c r="G4604" s="3">
        <f t="shared" si="429"/>
        <v>83.84</v>
      </c>
      <c r="H4604" s="3">
        <f t="shared" si="430"/>
        <v>96.98</v>
      </c>
      <c r="I4604" s="3">
        <f t="shared" si="431"/>
        <v>86</v>
      </c>
      <c r="J4604" s="3">
        <f t="shared" si="432"/>
        <v>87.080000000000013</v>
      </c>
      <c r="K4604" s="191">
        <v>27</v>
      </c>
      <c r="L4604" s="3">
        <v>28.8</v>
      </c>
      <c r="M4604" s="191">
        <v>36.1</v>
      </c>
      <c r="N4604" s="191">
        <v>30</v>
      </c>
      <c r="O4604" s="191">
        <v>30.6</v>
      </c>
    </row>
    <row r="4605" spans="2:15" ht="17.25" x14ac:dyDescent="0.35">
      <c r="B4605" s="172">
        <f t="shared" si="428"/>
        <v>4597</v>
      </c>
      <c r="C4605" s="173">
        <v>7</v>
      </c>
      <c r="D4605" s="173">
        <v>11</v>
      </c>
      <c r="E4605" s="174">
        <v>13</v>
      </c>
      <c r="F4605" s="3">
        <f t="shared" si="427"/>
        <v>77</v>
      </c>
      <c r="G4605" s="3">
        <f t="shared" si="429"/>
        <v>85.28</v>
      </c>
      <c r="H4605" s="3">
        <f t="shared" si="430"/>
        <v>98.960000000000008</v>
      </c>
      <c r="I4605" s="3">
        <f t="shared" si="431"/>
        <v>89.960000000000008</v>
      </c>
      <c r="J4605" s="3">
        <f t="shared" si="432"/>
        <v>87.98</v>
      </c>
      <c r="K4605" s="191">
        <v>25</v>
      </c>
      <c r="L4605" s="3">
        <v>29.6</v>
      </c>
      <c r="M4605" s="191">
        <v>37.200000000000003</v>
      </c>
      <c r="N4605" s="191">
        <v>32.200000000000003</v>
      </c>
      <c r="O4605" s="191">
        <v>31.1</v>
      </c>
    </row>
    <row r="4606" spans="2:15" ht="17.25" x14ac:dyDescent="0.35">
      <c r="B4606" s="172">
        <f t="shared" si="428"/>
        <v>4598</v>
      </c>
      <c r="C4606" s="173">
        <v>7</v>
      </c>
      <c r="D4606" s="173">
        <v>11</v>
      </c>
      <c r="E4606" s="174">
        <v>14</v>
      </c>
      <c r="F4606" s="3">
        <f t="shared" si="427"/>
        <v>77</v>
      </c>
      <c r="G4606" s="3">
        <f t="shared" si="429"/>
        <v>85.64</v>
      </c>
      <c r="H4606" s="3">
        <f t="shared" si="430"/>
        <v>100.03999999999999</v>
      </c>
      <c r="I4606" s="3">
        <f t="shared" si="431"/>
        <v>93.02</v>
      </c>
      <c r="J4606" s="3">
        <f t="shared" si="432"/>
        <v>89.960000000000008</v>
      </c>
      <c r="K4606" s="191">
        <v>25</v>
      </c>
      <c r="L4606" s="3">
        <v>29.8</v>
      </c>
      <c r="M4606" s="191">
        <v>37.799999999999997</v>
      </c>
      <c r="N4606" s="191">
        <v>33.9</v>
      </c>
      <c r="O4606" s="191">
        <v>32.200000000000003</v>
      </c>
    </row>
    <row r="4607" spans="2:15" ht="17.25" x14ac:dyDescent="0.35">
      <c r="B4607" s="172">
        <f t="shared" si="428"/>
        <v>4599</v>
      </c>
      <c r="C4607" s="173">
        <v>7</v>
      </c>
      <c r="D4607" s="173">
        <v>11</v>
      </c>
      <c r="E4607" s="174">
        <v>15</v>
      </c>
      <c r="F4607" s="3">
        <f t="shared" si="427"/>
        <v>75.2</v>
      </c>
      <c r="G4607" s="3">
        <f t="shared" si="429"/>
        <v>81.86</v>
      </c>
      <c r="H4607" s="3">
        <f t="shared" si="430"/>
        <v>100.03999999999999</v>
      </c>
      <c r="I4607" s="3">
        <f t="shared" si="431"/>
        <v>93.02</v>
      </c>
      <c r="J4607" s="3">
        <f t="shared" si="432"/>
        <v>91.039999999999992</v>
      </c>
      <c r="K4607" s="191">
        <v>24</v>
      </c>
      <c r="L4607" s="3">
        <v>27.7</v>
      </c>
      <c r="M4607" s="191">
        <v>37.799999999999997</v>
      </c>
      <c r="N4607" s="191">
        <v>33.9</v>
      </c>
      <c r="O4607" s="191">
        <v>32.799999999999997</v>
      </c>
    </row>
    <row r="4608" spans="2:15" ht="17.25" x14ac:dyDescent="0.35">
      <c r="B4608" s="172">
        <f t="shared" si="428"/>
        <v>4600</v>
      </c>
      <c r="C4608" s="173">
        <v>7</v>
      </c>
      <c r="D4608" s="173">
        <v>11</v>
      </c>
      <c r="E4608" s="174">
        <v>16</v>
      </c>
      <c r="F4608" s="3">
        <f t="shared" si="427"/>
        <v>69.800000000000011</v>
      </c>
      <c r="G4608" s="3">
        <f t="shared" si="429"/>
        <v>83.12</v>
      </c>
      <c r="H4608" s="3">
        <f t="shared" si="430"/>
        <v>100.94</v>
      </c>
      <c r="I4608" s="3">
        <f t="shared" si="431"/>
        <v>91.039999999999992</v>
      </c>
      <c r="J4608" s="3">
        <f t="shared" si="432"/>
        <v>91.94</v>
      </c>
      <c r="K4608" s="191">
        <v>21</v>
      </c>
      <c r="L4608" s="3">
        <v>28.4</v>
      </c>
      <c r="M4608" s="191">
        <v>38.299999999999997</v>
      </c>
      <c r="N4608" s="191">
        <v>32.799999999999997</v>
      </c>
      <c r="O4608" s="191">
        <v>33.299999999999997</v>
      </c>
    </row>
    <row r="4609" spans="2:15" ht="17.25" x14ac:dyDescent="0.35">
      <c r="B4609" s="172">
        <f t="shared" si="428"/>
        <v>4601</v>
      </c>
      <c r="C4609" s="173">
        <v>7</v>
      </c>
      <c r="D4609" s="173">
        <v>11</v>
      </c>
      <c r="E4609" s="174">
        <v>17</v>
      </c>
      <c r="F4609" s="3">
        <f t="shared" si="427"/>
        <v>69.800000000000011</v>
      </c>
      <c r="G4609" s="3">
        <f t="shared" si="429"/>
        <v>75.38</v>
      </c>
      <c r="H4609" s="3">
        <f t="shared" si="430"/>
        <v>100.94</v>
      </c>
      <c r="I4609" s="3">
        <f t="shared" si="431"/>
        <v>91.94</v>
      </c>
      <c r="J4609" s="3">
        <f t="shared" si="432"/>
        <v>93.02</v>
      </c>
      <c r="K4609" s="191">
        <v>21</v>
      </c>
      <c r="L4609" s="3">
        <v>24.1</v>
      </c>
      <c r="M4609" s="191">
        <v>38.299999999999997</v>
      </c>
      <c r="N4609" s="191">
        <v>33.299999999999997</v>
      </c>
      <c r="O4609" s="191">
        <v>33.9</v>
      </c>
    </row>
    <row r="4610" spans="2:15" ht="17.25" x14ac:dyDescent="0.35">
      <c r="B4610" s="172">
        <f t="shared" si="428"/>
        <v>4602</v>
      </c>
      <c r="C4610" s="173">
        <v>7</v>
      </c>
      <c r="D4610" s="173">
        <v>11</v>
      </c>
      <c r="E4610" s="174">
        <v>18</v>
      </c>
      <c r="F4610" s="3">
        <f t="shared" si="427"/>
        <v>69.800000000000011</v>
      </c>
      <c r="G4610" s="3">
        <f t="shared" si="429"/>
        <v>66.740000000000009</v>
      </c>
      <c r="H4610" s="3">
        <f t="shared" si="430"/>
        <v>98.960000000000008</v>
      </c>
      <c r="I4610" s="3">
        <f t="shared" si="431"/>
        <v>89.960000000000008</v>
      </c>
      <c r="J4610" s="3">
        <f t="shared" si="432"/>
        <v>89.960000000000008</v>
      </c>
      <c r="K4610" s="191">
        <v>21</v>
      </c>
      <c r="L4610" s="3">
        <v>19.3</v>
      </c>
      <c r="M4610" s="191">
        <v>37.200000000000003</v>
      </c>
      <c r="N4610" s="191">
        <v>32.200000000000003</v>
      </c>
      <c r="O4610" s="191">
        <v>32.200000000000003</v>
      </c>
    </row>
    <row r="4611" spans="2:15" ht="17.25" x14ac:dyDescent="0.35">
      <c r="B4611" s="172">
        <f t="shared" si="428"/>
        <v>4603</v>
      </c>
      <c r="C4611" s="173">
        <v>7</v>
      </c>
      <c r="D4611" s="173">
        <v>11</v>
      </c>
      <c r="E4611" s="174">
        <v>19</v>
      </c>
      <c r="F4611" s="3">
        <f t="shared" si="427"/>
        <v>68</v>
      </c>
      <c r="G4611" s="3">
        <f t="shared" si="429"/>
        <v>66.02</v>
      </c>
      <c r="H4611" s="3">
        <f t="shared" si="430"/>
        <v>96.98</v>
      </c>
      <c r="I4611" s="3">
        <f t="shared" si="431"/>
        <v>87.080000000000013</v>
      </c>
      <c r="J4611" s="3">
        <f t="shared" si="432"/>
        <v>86</v>
      </c>
      <c r="K4611" s="191">
        <v>20</v>
      </c>
      <c r="L4611" s="3">
        <v>18.899999999999999</v>
      </c>
      <c r="M4611" s="191">
        <v>36.1</v>
      </c>
      <c r="N4611" s="191">
        <v>30.6</v>
      </c>
      <c r="O4611" s="191">
        <v>30</v>
      </c>
    </row>
    <row r="4612" spans="2:15" ht="17.25" x14ac:dyDescent="0.35">
      <c r="B4612" s="172">
        <f t="shared" si="428"/>
        <v>4604</v>
      </c>
      <c r="C4612" s="173">
        <v>7</v>
      </c>
      <c r="D4612" s="173">
        <v>11</v>
      </c>
      <c r="E4612" s="174">
        <v>20</v>
      </c>
      <c r="F4612" s="3">
        <f t="shared" si="427"/>
        <v>66.2</v>
      </c>
      <c r="G4612" s="3">
        <f t="shared" si="429"/>
        <v>60.26</v>
      </c>
      <c r="H4612" s="3">
        <f t="shared" si="430"/>
        <v>91.94</v>
      </c>
      <c r="I4612" s="3">
        <f t="shared" si="431"/>
        <v>82.039999999999992</v>
      </c>
      <c r="J4612" s="3">
        <f t="shared" si="432"/>
        <v>80.960000000000008</v>
      </c>
      <c r="K4612" s="191">
        <v>19</v>
      </c>
      <c r="L4612" s="3">
        <v>15.7</v>
      </c>
      <c r="M4612" s="191">
        <v>33.299999999999997</v>
      </c>
      <c r="N4612" s="191">
        <v>27.8</v>
      </c>
      <c r="O4612" s="191">
        <v>27.2</v>
      </c>
    </row>
    <row r="4613" spans="2:15" ht="17.25" x14ac:dyDescent="0.35">
      <c r="B4613" s="172">
        <f t="shared" si="428"/>
        <v>4605</v>
      </c>
      <c r="C4613" s="173">
        <v>7</v>
      </c>
      <c r="D4613" s="173">
        <v>11</v>
      </c>
      <c r="E4613" s="174">
        <v>21</v>
      </c>
      <c r="F4613" s="3">
        <f t="shared" si="427"/>
        <v>64.400000000000006</v>
      </c>
      <c r="G4613" s="3">
        <f t="shared" si="429"/>
        <v>59.72</v>
      </c>
      <c r="H4613" s="3">
        <f t="shared" si="430"/>
        <v>89.06</v>
      </c>
      <c r="I4613" s="3">
        <f t="shared" si="431"/>
        <v>80.06</v>
      </c>
      <c r="J4613" s="3">
        <f t="shared" si="432"/>
        <v>80.06</v>
      </c>
      <c r="K4613" s="191">
        <v>18</v>
      </c>
      <c r="L4613" s="3">
        <v>15.4</v>
      </c>
      <c r="M4613" s="191">
        <v>31.7</v>
      </c>
      <c r="N4613" s="191">
        <v>26.7</v>
      </c>
      <c r="O4613" s="191">
        <v>26.7</v>
      </c>
    </row>
    <row r="4614" spans="2:15" ht="17.25" x14ac:dyDescent="0.35">
      <c r="B4614" s="172">
        <f t="shared" si="428"/>
        <v>4606</v>
      </c>
      <c r="C4614" s="173">
        <v>7</v>
      </c>
      <c r="D4614" s="173">
        <v>11</v>
      </c>
      <c r="E4614" s="174">
        <v>22</v>
      </c>
      <c r="F4614" s="3">
        <f t="shared" si="427"/>
        <v>62.6</v>
      </c>
      <c r="G4614" s="3">
        <f t="shared" si="429"/>
        <v>57.019999999999996</v>
      </c>
      <c r="H4614" s="3">
        <f t="shared" si="430"/>
        <v>84.92</v>
      </c>
      <c r="I4614" s="3">
        <f t="shared" si="431"/>
        <v>75.02</v>
      </c>
      <c r="J4614" s="3">
        <f t="shared" si="432"/>
        <v>78.080000000000013</v>
      </c>
      <c r="K4614" s="191">
        <v>17</v>
      </c>
      <c r="L4614" s="3">
        <v>13.9</v>
      </c>
      <c r="M4614" s="191">
        <v>29.4</v>
      </c>
      <c r="N4614" s="191">
        <v>23.9</v>
      </c>
      <c r="O4614" s="191">
        <v>25.6</v>
      </c>
    </row>
    <row r="4615" spans="2:15" ht="17.25" x14ac:dyDescent="0.35">
      <c r="B4615" s="172">
        <f t="shared" si="428"/>
        <v>4607</v>
      </c>
      <c r="C4615" s="173">
        <v>7</v>
      </c>
      <c r="D4615" s="173">
        <v>11</v>
      </c>
      <c r="E4615" s="174">
        <v>23</v>
      </c>
      <c r="F4615" s="3">
        <f t="shared" si="427"/>
        <v>59</v>
      </c>
      <c r="G4615" s="3">
        <f t="shared" si="429"/>
        <v>55.22</v>
      </c>
      <c r="H4615" s="3">
        <f t="shared" si="430"/>
        <v>84.92</v>
      </c>
      <c r="I4615" s="3">
        <f t="shared" si="431"/>
        <v>73.039999999999992</v>
      </c>
      <c r="J4615" s="3">
        <f t="shared" si="432"/>
        <v>77</v>
      </c>
      <c r="K4615" s="191">
        <v>15</v>
      </c>
      <c r="L4615" s="3">
        <v>12.9</v>
      </c>
      <c r="M4615" s="191">
        <v>29.4</v>
      </c>
      <c r="N4615" s="191">
        <v>22.8</v>
      </c>
      <c r="O4615" s="191">
        <v>25</v>
      </c>
    </row>
    <row r="4616" spans="2:15" ht="17.25" x14ac:dyDescent="0.35">
      <c r="B4616" s="172">
        <f t="shared" si="428"/>
        <v>4608</v>
      </c>
      <c r="C4616" s="173">
        <v>7</v>
      </c>
      <c r="D4616" s="173">
        <v>11</v>
      </c>
      <c r="E4616" s="174">
        <v>24</v>
      </c>
      <c r="F4616" s="3">
        <f t="shared" si="427"/>
        <v>59</v>
      </c>
      <c r="G4616" s="3">
        <f t="shared" si="429"/>
        <v>53.6</v>
      </c>
      <c r="H4616" s="3">
        <f t="shared" si="430"/>
        <v>84.92</v>
      </c>
      <c r="I4616" s="3">
        <f t="shared" si="431"/>
        <v>71.960000000000008</v>
      </c>
      <c r="J4616" s="3">
        <f t="shared" si="432"/>
        <v>73.039999999999992</v>
      </c>
      <c r="K4616" s="191">
        <v>15</v>
      </c>
      <c r="L4616" s="3">
        <v>12</v>
      </c>
      <c r="M4616" s="191">
        <v>29.4</v>
      </c>
      <c r="N4616" s="191">
        <v>22.2</v>
      </c>
      <c r="O4616" s="191">
        <v>22.8</v>
      </c>
    </row>
    <row r="4617" spans="2:15" ht="17.25" x14ac:dyDescent="0.35">
      <c r="B4617" s="172">
        <f t="shared" si="428"/>
        <v>4609</v>
      </c>
      <c r="C4617" s="173">
        <v>7</v>
      </c>
      <c r="D4617" s="173">
        <v>12</v>
      </c>
      <c r="E4617" s="174">
        <v>1</v>
      </c>
      <c r="F4617" s="3">
        <f t="shared" si="427"/>
        <v>59</v>
      </c>
      <c r="G4617" s="3">
        <f t="shared" si="429"/>
        <v>48.74</v>
      </c>
      <c r="H4617" s="3">
        <f t="shared" si="430"/>
        <v>82.94</v>
      </c>
      <c r="I4617" s="3">
        <f t="shared" si="431"/>
        <v>66.92</v>
      </c>
      <c r="J4617" s="3">
        <f t="shared" si="432"/>
        <v>73.039999999999992</v>
      </c>
      <c r="K4617" s="191">
        <v>15</v>
      </c>
      <c r="L4617" s="3">
        <v>9.3000000000000007</v>
      </c>
      <c r="M4617" s="191">
        <v>28.3</v>
      </c>
      <c r="N4617" s="191">
        <v>19.399999999999999</v>
      </c>
      <c r="O4617" s="191">
        <v>22.8</v>
      </c>
    </row>
    <row r="4618" spans="2:15" ht="17.25" x14ac:dyDescent="0.35">
      <c r="B4618" s="172">
        <f t="shared" si="428"/>
        <v>4610</v>
      </c>
      <c r="C4618" s="173">
        <v>7</v>
      </c>
      <c r="D4618" s="173">
        <v>12</v>
      </c>
      <c r="E4618" s="174">
        <v>2</v>
      </c>
      <c r="F4618" s="3">
        <f t="shared" ref="F4618:F4681" si="433">(9/5)*K4618+32</f>
        <v>59</v>
      </c>
      <c r="G4618" s="3">
        <f t="shared" si="429"/>
        <v>47.120000000000005</v>
      </c>
      <c r="H4618" s="3">
        <f t="shared" si="430"/>
        <v>82.039999999999992</v>
      </c>
      <c r="I4618" s="3">
        <f t="shared" si="431"/>
        <v>60.08</v>
      </c>
      <c r="J4618" s="3">
        <f t="shared" si="432"/>
        <v>71.06</v>
      </c>
      <c r="K4618" s="191">
        <v>15</v>
      </c>
      <c r="L4618" s="3">
        <v>8.4</v>
      </c>
      <c r="M4618" s="191">
        <v>27.8</v>
      </c>
      <c r="N4618" s="191">
        <v>15.6</v>
      </c>
      <c r="O4618" s="191">
        <v>21.7</v>
      </c>
    </row>
    <row r="4619" spans="2:15" ht="17.25" x14ac:dyDescent="0.35">
      <c r="B4619" s="172">
        <f t="shared" ref="B4619:B4682" si="434">B4618+1</f>
        <v>4611</v>
      </c>
      <c r="C4619" s="173">
        <v>7</v>
      </c>
      <c r="D4619" s="173">
        <v>12</v>
      </c>
      <c r="E4619" s="174">
        <v>3</v>
      </c>
      <c r="F4619" s="3">
        <f t="shared" si="433"/>
        <v>57.2</v>
      </c>
      <c r="G4619" s="3">
        <f t="shared" si="429"/>
        <v>46.4</v>
      </c>
      <c r="H4619" s="3">
        <f t="shared" si="430"/>
        <v>78.98</v>
      </c>
      <c r="I4619" s="3">
        <f t="shared" si="431"/>
        <v>62.06</v>
      </c>
      <c r="J4619" s="3">
        <f t="shared" si="432"/>
        <v>69.080000000000013</v>
      </c>
      <c r="K4619" s="191">
        <v>14</v>
      </c>
      <c r="L4619" s="3">
        <v>8</v>
      </c>
      <c r="M4619" s="191">
        <v>26.1</v>
      </c>
      <c r="N4619" s="191">
        <v>16.7</v>
      </c>
      <c r="O4619" s="191">
        <v>20.6</v>
      </c>
    </row>
    <row r="4620" spans="2:15" ht="17.25" x14ac:dyDescent="0.35">
      <c r="B4620" s="172">
        <f t="shared" si="434"/>
        <v>4612</v>
      </c>
      <c r="C4620" s="173">
        <v>7</v>
      </c>
      <c r="D4620" s="173">
        <v>12</v>
      </c>
      <c r="E4620" s="174">
        <v>4</v>
      </c>
      <c r="F4620" s="3">
        <f t="shared" si="433"/>
        <v>57.2</v>
      </c>
      <c r="G4620" s="3">
        <f t="shared" si="429"/>
        <v>46.76</v>
      </c>
      <c r="H4620" s="3">
        <f t="shared" si="430"/>
        <v>77</v>
      </c>
      <c r="I4620" s="3">
        <f t="shared" si="431"/>
        <v>60.08</v>
      </c>
      <c r="J4620" s="3">
        <f t="shared" si="432"/>
        <v>69.080000000000013</v>
      </c>
      <c r="K4620" s="191">
        <v>14</v>
      </c>
      <c r="L4620" s="3">
        <v>8.1999999999999993</v>
      </c>
      <c r="M4620" s="191">
        <v>25</v>
      </c>
      <c r="N4620" s="191">
        <v>15.6</v>
      </c>
      <c r="O4620" s="191">
        <v>20.6</v>
      </c>
    </row>
    <row r="4621" spans="2:15" ht="17.25" x14ac:dyDescent="0.35">
      <c r="B4621" s="172">
        <f t="shared" si="434"/>
        <v>4613</v>
      </c>
      <c r="C4621" s="173">
        <v>7</v>
      </c>
      <c r="D4621" s="173">
        <v>12</v>
      </c>
      <c r="E4621" s="174">
        <v>5</v>
      </c>
      <c r="F4621" s="3">
        <f t="shared" si="433"/>
        <v>57.2</v>
      </c>
      <c r="G4621" s="3">
        <f t="shared" si="429"/>
        <v>46.04</v>
      </c>
      <c r="H4621" s="3">
        <f t="shared" si="430"/>
        <v>78.080000000000013</v>
      </c>
      <c r="I4621" s="3">
        <f t="shared" si="431"/>
        <v>60.08</v>
      </c>
      <c r="J4621" s="3">
        <f t="shared" si="432"/>
        <v>69.080000000000013</v>
      </c>
      <c r="K4621" s="191">
        <v>14</v>
      </c>
      <c r="L4621" s="3">
        <v>7.8</v>
      </c>
      <c r="M4621" s="191">
        <v>25.6</v>
      </c>
      <c r="N4621" s="191">
        <v>15.6</v>
      </c>
      <c r="O4621" s="191">
        <v>20.6</v>
      </c>
    </row>
    <row r="4622" spans="2:15" ht="17.25" x14ac:dyDescent="0.35">
      <c r="B4622" s="172">
        <f t="shared" si="434"/>
        <v>4614</v>
      </c>
      <c r="C4622" s="173">
        <v>7</v>
      </c>
      <c r="D4622" s="173">
        <v>12</v>
      </c>
      <c r="E4622" s="174">
        <v>6</v>
      </c>
      <c r="F4622" s="3">
        <f t="shared" si="433"/>
        <v>62.6</v>
      </c>
      <c r="G4622" s="3">
        <f t="shared" si="429"/>
        <v>47.480000000000004</v>
      </c>
      <c r="H4622" s="3">
        <f t="shared" si="430"/>
        <v>77</v>
      </c>
      <c r="I4622" s="3">
        <f t="shared" si="431"/>
        <v>62.06</v>
      </c>
      <c r="J4622" s="3">
        <f t="shared" si="432"/>
        <v>69.080000000000013</v>
      </c>
      <c r="K4622" s="191">
        <v>17</v>
      </c>
      <c r="L4622" s="3">
        <v>8.6</v>
      </c>
      <c r="M4622" s="191">
        <v>25</v>
      </c>
      <c r="N4622" s="191">
        <v>16.7</v>
      </c>
      <c r="O4622" s="191">
        <v>20.6</v>
      </c>
    </row>
    <row r="4623" spans="2:15" ht="17.25" x14ac:dyDescent="0.35">
      <c r="B4623" s="172">
        <f t="shared" si="434"/>
        <v>4615</v>
      </c>
      <c r="C4623" s="173">
        <v>7</v>
      </c>
      <c r="D4623" s="173">
        <v>12</v>
      </c>
      <c r="E4623" s="174">
        <v>7</v>
      </c>
      <c r="F4623" s="3">
        <f t="shared" si="433"/>
        <v>69.800000000000011</v>
      </c>
      <c r="G4623" s="3">
        <f t="shared" si="429"/>
        <v>52.7</v>
      </c>
      <c r="H4623" s="3">
        <f t="shared" si="430"/>
        <v>84.92</v>
      </c>
      <c r="I4623" s="3">
        <f t="shared" si="431"/>
        <v>69.080000000000013</v>
      </c>
      <c r="J4623" s="3">
        <f t="shared" si="432"/>
        <v>73.039999999999992</v>
      </c>
      <c r="K4623" s="191">
        <v>21</v>
      </c>
      <c r="L4623" s="3">
        <v>11.5</v>
      </c>
      <c r="M4623" s="191">
        <v>29.4</v>
      </c>
      <c r="N4623" s="191">
        <v>20.6</v>
      </c>
      <c r="O4623" s="191">
        <v>22.8</v>
      </c>
    </row>
    <row r="4624" spans="2:15" ht="17.25" x14ac:dyDescent="0.35">
      <c r="B4624" s="172">
        <f t="shared" si="434"/>
        <v>4616</v>
      </c>
      <c r="C4624" s="173">
        <v>7</v>
      </c>
      <c r="D4624" s="173">
        <v>12</v>
      </c>
      <c r="E4624" s="174">
        <v>8</v>
      </c>
      <c r="F4624" s="3">
        <f t="shared" si="433"/>
        <v>77</v>
      </c>
      <c r="G4624" s="3">
        <f t="shared" si="429"/>
        <v>55.040000000000006</v>
      </c>
      <c r="H4624" s="3">
        <f t="shared" si="430"/>
        <v>91.039999999999992</v>
      </c>
      <c r="I4624" s="3">
        <f t="shared" si="431"/>
        <v>73.94</v>
      </c>
      <c r="J4624" s="3">
        <f t="shared" si="432"/>
        <v>75.92</v>
      </c>
      <c r="K4624" s="191">
        <v>25</v>
      </c>
      <c r="L4624" s="3">
        <v>12.8</v>
      </c>
      <c r="M4624" s="191">
        <v>32.799999999999997</v>
      </c>
      <c r="N4624" s="191">
        <v>23.3</v>
      </c>
      <c r="O4624" s="191">
        <v>24.4</v>
      </c>
    </row>
    <row r="4625" spans="2:15" ht="17.25" x14ac:dyDescent="0.35">
      <c r="B4625" s="172">
        <f t="shared" si="434"/>
        <v>4617</v>
      </c>
      <c r="C4625" s="173">
        <v>7</v>
      </c>
      <c r="D4625" s="173">
        <v>12</v>
      </c>
      <c r="E4625" s="174">
        <v>9</v>
      </c>
      <c r="F4625" s="3">
        <f t="shared" si="433"/>
        <v>80.599999999999994</v>
      </c>
      <c r="G4625" s="3">
        <f t="shared" si="429"/>
        <v>57.2</v>
      </c>
      <c r="H4625" s="3">
        <f t="shared" si="430"/>
        <v>95</v>
      </c>
      <c r="I4625" s="3">
        <f t="shared" si="431"/>
        <v>80.06</v>
      </c>
      <c r="J4625" s="3">
        <f t="shared" si="432"/>
        <v>78.98</v>
      </c>
      <c r="K4625" s="191">
        <v>27</v>
      </c>
      <c r="L4625" s="3">
        <v>14</v>
      </c>
      <c r="M4625" s="191">
        <v>35</v>
      </c>
      <c r="N4625" s="191">
        <v>26.7</v>
      </c>
      <c r="O4625" s="191">
        <v>26.1</v>
      </c>
    </row>
    <row r="4626" spans="2:15" ht="17.25" x14ac:dyDescent="0.35">
      <c r="B4626" s="172">
        <f t="shared" si="434"/>
        <v>4618</v>
      </c>
      <c r="C4626" s="173">
        <v>7</v>
      </c>
      <c r="D4626" s="173">
        <v>12</v>
      </c>
      <c r="E4626" s="174">
        <v>10</v>
      </c>
      <c r="F4626" s="3">
        <f t="shared" si="433"/>
        <v>84.2</v>
      </c>
      <c r="G4626" s="3">
        <f t="shared" si="429"/>
        <v>64.580000000000013</v>
      </c>
      <c r="H4626" s="3">
        <f t="shared" si="430"/>
        <v>96.98</v>
      </c>
      <c r="I4626" s="3">
        <f t="shared" si="431"/>
        <v>84.92</v>
      </c>
      <c r="J4626" s="3">
        <f t="shared" si="432"/>
        <v>82.94</v>
      </c>
      <c r="K4626" s="191">
        <v>29</v>
      </c>
      <c r="L4626" s="3">
        <v>18.100000000000001</v>
      </c>
      <c r="M4626" s="191">
        <v>36.1</v>
      </c>
      <c r="N4626" s="191">
        <v>29.4</v>
      </c>
      <c r="O4626" s="191">
        <v>28.3</v>
      </c>
    </row>
    <row r="4627" spans="2:15" ht="17.25" x14ac:dyDescent="0.35">
      <c r="B4627" s="172">
        <f t="shared" si="434"/>
        <v>4619</v>
      </c>
      <c r="C4627" s="173">
        <v>7</v>
      </c>
      <c r="D4627" s="173">
        <v>12</v>
      </c>
      <c r="E4627" s="174">
        <v>11</v>
      </c>
      <c r="F4627" s="3">
        <f t="shared" si="433"/>
        <v>86</v>
      </c>
      <c r="G4627" s="3">
        <f t="shared" si="429"/>
        <v>66.740000000000009</v>
      </c>
      <c r="H4627" s="3">
        <f t="shared" si="430"/>
        <v>100.94</v>
      </c>
      <c r="I4627" s="3">
        <f t="shared" si="431"/>
        <v>89.960000000000008</v>
      </c>
      <c r="J4627" s="3">
        <f t="shared" si="432"/>
        <v>84.02</v>
      </c>
      <c r="K4627" s="191">
        <v>30</v>
      </c>
      <c r="L4627" s="3">
        <v>19.3</v>
      </c>
      <c r="M4627" s="191">
        <v>38.299999999999997</v>
      </c>
      <c r="N4627" s="191">
        <v>32.200000000000003</v>
      </c>
      <c r="O4627" s="191">
        <v>28.9</v>
      </c>
    </row>
    <row r="4628" spans="2:15" ht="17.25" x14ac:dyDescent="0.35">
      <c r="B4628" s="172">
        <f t="shared" si="434"/>
        <v>4620</v>
      </c>
      <c r="C4628" s="173">
        <v>7</v>
      </c>
      <c r="D4628" s="173">
        <v>12</v>
      </c>
      <c r="E4628" s="174">
        <v>12</v>
      </c>
      <c r="F4628" s="3">
        <f t="shared" si="433"/>
        <v>89.6</v>
      </c>
      <c r="G4628" s="3">
        <f t="shared" si="429"/>
        <v>70.34</v>
      </c>
      <c r="H4628" s="3">
        <f t="shared" si="430"/>
        <v>104</v>
      </c>
      <c r="I4628" s="3">
        <f t="shared" si="431"/>
        <v>91.94</v>
      </c>
      <c r="J4628" s="3">
        <f t="shared" si="432"/>
        <v>86</v>
      </c>
      <c r="K4628" s="191">
        <v>32</v>
      </c>
      <c r="L4628" s="3">
        <v>21.3</v>
      </c>
      <c r="M4628" s="191">
        <v>40</v>
      </c>
      <c r="N4628" s="191">
        <v>33.299999999999997</v>
      </c>
      <c r="O4628" s="191">
        <v>30</v>
      </c>
    </row>
    <row r="4629" spans="2:15" ht="17.25" x14ac:dyDescent="0.35">
      <c r="B4629" s="172">
        <f t="shared" si="434"/>
        <v>4621</v>
      </c>
      <c r="C4629" s="173">
        <v>7</v>
      </c>
      <c r="D4629" s="173">
        <v>12</v>
      </c>
      <c r="E4629" s="174">
        <v>13</v>
      </c>
      <c r="F4629" s="3">
        <f t="shared" si="433"/>
        <v>89.6</v>
      </c>
      <c r="G4629" s="3">
        <f t="shared" si="429"/>
        <v>73.580000000000013</v>
      </c>
      <c r="H4629" s="3">
        <f t="shared" si="430"/>
        <v>104</v>
      </c>
      <c r="I4629" s="3">
        <f t="shared" si="431"/>
        <v>93.92</v>
      </c>
      <c r="J4629" s="3">
        <f t="shared" si="432"/>
        <v>87.98</v>
      </c>
      <c r="K4629" s="191">
        <v>32</v>
      </c>
      <c r="L4629" s="3">
        <v>23.1</v>
      </c>
      <c r="M4629" s="191">
        <v>40</v>
      </c>
      <c r="N4629" s="191">
        <v>34.4</v>
      </c>
      <c r="O4629" s="191">
        <v>31.1</v>
      </c>
    </row>
    <row r="4630" spans="2:15" ht="17.25" x14ac:dyDescent="0.35">
      <c r="B4630" s="172">
        <f t="shared" si="434"/>
        <v>4622</v>
      </c>
      <c r="C4630" s="173">
        <v>7</v>
      </c>
      <c r="D4630" s="173">
        <v>12</v>
      </c>
      <c r="E4630" s="174">
        <v>14</v>
      </c>
      <c r="F4630" s="3">
        <f t="shared" si="433"/>
        <v>93.2</v>
      </c>
      <c r="G4630" s="3">
        <f t="shared" si="429"/>
        <v>71.78</v>
      </c>
      <c r="H4630" s="3">
        <f t="shared" si="430"/>
        <v>105.08</v>
      </c>
      <c r="I4630" s="3">
        <f t="shared" si="431"/>
        <v>98.06</v>
      </c>
      <c r="J4630" s="3">
        <f t="shared" si="432"/>
        <v>89.960000000000008</v>
      </c>
      <c r="K4630" s="191">
        <v>34</v>
      </c>
      <c r="L4630" s="3">
        <v>22.1</v>
      </c>
      <c r="M4630" s="191">
        <v>40.6</v>
      </c>
      <c r="N4630" s="191">
        <v>36.700000000000003</v>
      </c>
      <c r="O4630" s="191">
        <v>32.200000000000003</v>
      </c>
    </row>
    <row r="4631" spans="2:15" ht="17.25" x14ac:dyDescent="0.35">
      <c r="B4631" s="172">
        <f t="shared" si="434"/>
        <v>4623</v>
      </c>
      <c r="C4631" s="173">
        <v>7</v>
      </c>
      <c r="D4631" s="173">
        <v>12</v>
      </c>
      <c r="E4631" s="174">
        <v>15</v>
      </c>
      <c r="F4631" s="3">
        <f t="shared" si="433"/>
        <v>91.4</v>
      </c>
      <c r="G4631" s="3">
        <f t="shared" si="429"/>
        <v>71.06</v>
      </c>
      <c r="H4631" s="3">
        <f t="shared" si="430"/>
        <v>105.98</v>
      </c>
      <c r="I4631" s="3">
        <f t="shared" si="431"/>
        <v>96.08</v>
      </c>
      <c r="J4631" s="3">
        <f t="shared" si="432"/>
        <v>89.960000000000008</v>
      </c>
      <c r="K4631" s="191">
        <v>33</v>
      </c>
      <c r="L4631" s="3">
        <v>21.7</v>
      </c>
      <c r="M4631" s="191">
        <v>41.1</v>
      </c>
      <c r="N4631" s="191">
        <v>35.6</v>
      </c>
      <c r="O4631" s="191">
        <v>32.200000000000003</v>
      </c>
    </row>
    <row r="4632" spans="2:15" ht="17.25" x14ac:dyDescent="0.35">
      <c r="B4632" s="172">
        <f t="shared" si="434"/>
        <v>4624</v>
      </c>
      <c r="C4632" s="173">
        <v>7</v>
      </c>
      <c r="D4632" s="173">
        <v>12</v>
      </c>
      <c r="E4632" s="174">
        <v>16</v>
      </c>
      <c r="F4632" s="3">
        <f t="shared" si="433"/>
        <v>89.6</v>
      </c>
      <c r="G4632" s="3">
        <f t="shared" si="429"/>
        <v>70.16</v>
      </c>
      <c r="H4632" s="3">
        <f t="shared" si="430"/>
        <v>105.98</v>
      </c>
      <c r="I4632" s="3">
        <f t="shared" si="431"/>
        <v>93.92</v>
      </c>
      <c r="J4632" s="3">
        <f t="shared" si="432"/>
        <v>89.960000000000008</v>
      </c>
      <c r="K4632" s="191">
        <v>32</v>
      </c>
      <c r="L4632" s="3">
        <v>21.2</v>
      </c>
      <c r="M4632" s="191">
        <v>41.1</v>
      </c>
      <c r="N4632" s="191">
        <v>34.4</v>
      </c>
      <c r="O4632" s="191">
        <v>32.200000000000003</v>
      </c>
    </row>
    <row r="4633" spans="2:15" ht="17.25" x14ac:dyDescent="0.35">
      <c r="B4633" s="172">
        <f t="shared" si="434"/>
        <v>4625</v>
      </c>
      <c r="C4633" s="173">
        <v>7</v>
      </c>
      <c r="D4633" s="173">
        <v>12</v>
      </c>
      <c r="E4633" s="174">
        <v>17</v>
      </c>
      <c r="F4633" s="3">
        <f t="shared" si="433"/>
        <v>87.800000000000011</v>
      </c>
      <c r="G4633" s="3">
        <f t="shared" ref="G4633:G4696" si="435">(9/5)*L4633+32</f>
        <v>68.72</v>
      </c>
      <c r="H4633" s="3">
        <f t="shared" ref="H4633:H4696" si="436">(9/5)*M4633+32</f>
        <v>105.98</v>
      </c>
      <c r="I4633" s="3">
        <f t="shared" ref="I4633:I4696" si="437">(9/5)*N4633+32</f>
        <v>91.94</v>
      </c>
      <c r="J4633" s="3">
        <f t="shared" ref="J4633:J4696" si="438">(9/5)*O4633+32</f>
        <v>89.960000000000008</v>
      </c>
      <c r="K4633" s="191">
        <v>31</v>
      </c>
      <c r="L4633" s="3">
        <v>20.399999999999999</v>
      </c>
      <c r="M4633" s="191">
        <v>41.1</v>
      </c>
      <c r="N4633" s="191">
        <v>33.299999999999997</v>
      </c>
      <c r="O4633" s="191">
        <v>32.200000000000003</v>
      </c>
    </row>
    <row r="4634" spans="2:15" ht="17.25" x14ac:dyDescent="0.35">
      <c r="B4634" s="172">
        <f t="shared" si="434"/>
        <v>4626</v>
      </c>
      <c r="C4634" s="173">
        <v>7</v>
      </c>
      <c r="D4634" s="173">
        <v>12</v>
      </c>
      <c r="E4634" s="174">
        <v>18</v>
      </c>
      <c r="F4634" s="3">
        <f t="shared" si="433"/>
        <v>84.2</v>
      </c>
      <c r="G4634" s="3">
        <f t="shared" si="435"/>
        <v>66.02</v>
      </c>
      <c r="H4634" s="3">
        <f t="shared" si="436"/>
        <v>104</v>
      </c>
      <c r="I4634" s="3">
        <f t="shared" si="437"/>
        <v>89.06</v>
      </c>
      <c r="J4634" s="3">
        <f t="shared" si="438"/>
        <v>89.960000000000008</v>
      </c>
      <c r="K4634" s="191">
        <v>29</v>
      </c>
      <c r="L4634" s="3">
        <v>18.899999999999999</v>
      </c>
      <c r="M4634" s="191">
        <v>40</v>
      </c>
      <c r="N4634" s="191">
        <v>31.7</v>
      </c>
      <c r="O4634" s="191">
        <v>32.200000000000003</v>
      </c>
    </row>
    <row r="4635" spans="2:15" ht="17.25" x14ac:dyDescent="0.35">
      <c r="B4635" s="172">
        <f t="shared" si="434"/>
        <v>4627</v>
      </c>
      <c r="C4635" s="173">
        <v>7</v>
      </c>
      <c r="D4635" s="173">
        <v>12</v>
      </c>
      <c r="E4635" s="174">
        <v>19</v>
      </c>
      <c r="F4635" s="3">
        <f t="shared" si="433"/>
        <v>82.4</v>
      </c>
      <c r="G4635" s="3">
        <f t="shared" si="435"/>
        <v>66.02</v>
      </c>
      <c r="H4635" s="3">
        <f t="shared" si="436"/>
        <v>102.02</v>
      </c>
      <c r="I4635" s="3">
        <f t="shared" si="437"/>
        <v>84.92</v>
      </c>
      <c r="J4635" s="3">
        <f t="shared" si="438"/>
        <v>84.02</v>
      </c>
      <c r="K4635" s="191">
        <v>28</v>
      </c>
      <c r="L4635" s="3">
        <v>18.899999999999999</v>
      </c>
      <c r="M4635" s="191">
        <v>38.9</v>
      </c>
      <c r="N4635" s="191">
        <v>29.4</v>
      </c>
      <c r="O4635" s="191">
        <v>28.9</v>
      </c>
    </row>
    <row r="4636" spans="2:15" ht="17.25" x14ac:dyDescent="0.35">
      <c r="B4636" s="172">
        <f t="shared" si="434"/>
        <v>4628</v>
      </c>
      <c r="C4636" s="173">
        <v>7</v>
      </c>
      <c r="D4636" s="173">
        <v>12</v>
      </c>
      <c r="E4636" s="174">
        <v>20</v>
      </c>
      <c r="F4636" s="3">
        <f t="shared" si="433"/>
        <v>77</v>
      </c>
      <c r="G4636" s="3">
        <f t="shared" si="435"/>
        <v>61.16</v>
      </c>
      <c r="H4636" s="3">
        <f t="shared" si="436"/>
        <v>98.960000000000008</v>
      </c>
      <c r="I4636" s="3">
        <f t="shared" si="437"/>
        <v>82.039999999999992</v>
      </c>
      <c r="J4636" s="3">
        <f t="shared" si="438"/>
        <v>78.98</v>
      </c>
      <c r="K4636" s="191">
        <v>25</v>
      </c>
      <c r="L4636" s="3">
        <v>16.2</v>
      </c>
      <c r="M4636" s="191">
        <v>37.200000000000003</v>
      </c>
      <c r="N4636" s="191">
        <v>27.8</v>
      </c>
      <c r="O4636" s="191">
        <v>26.1</v>
      </c>
    </row>
    <row r="4637" spans="2:15" ht="17.25" x14ac:dyDescent="0.35">
      <c r="B4637" s="172">
        <f t="shared" si="434"/>
        <v>4629</v>
      </c>
      <c r="C4637" s="173">
        <v>7</v>
      </c>
      <c r="D4637" s="173">
        <v>12</v>
      </c>
      <c r="E4637" s="174">
        <v>21</v>
      </c>
      <c r="F4637" s="3">
        <f t="shared" si="433"/>
        <v>69.800000000000011</v>
      </c>
      <c r="G4637" s="3">
        <f t="shared" si="435"/>
        <v>62.24</v>
      </c>
      <c r="H4637" s="3">
        <f t="shared" si="436"/>
        <v>95</v>
      </c>
      <c r="I4637" s="3">
        <f t="shared" si="437"/>
        <v>80.06</v>
      </c>
      <c r="J4637" s="3">
        <f t="shared" si="438"/>
        <v>75.02</v>
      </c>
      <c r="K4637" s="191">
        <v>21</v>
      </c>
      <c r="L4637" s="3">
        <v>16.8</v>
      </c>
      <c r="M4637" s="191">
        <v>35</v>
      </c>
      <c r="N4637" s="191">
        <v>26.7</v>
      </c>
      <c r="O4637" s="191">
        <v>23.9</v>
      </c>
    </row>
    <row r="4638" spans="2:15" ht="17.25" x14ac:dyDescent="0.35">
      <c r="B4638" s="172">
        <f t="shared" si="434"/>
        <v>4630</v>
      </c>
      <c r="C4638" s="173">
        <v>7</v>
      </c>
      <c r="D4638" s="173">
        <v>12</v>
      </c>
      <c r="E4638" s="174">
        <v>22</v>
      </c>
      <c r="F4638" s="3">
        <f t="shared" si="433"/>
        <v>68</v>
      </c>
      <c r="G4638" s="3">
        <f t="shared" si="435"/>
        <v>61.519999999999996</v>
      </c>
      <c r="H4638" s="3">
        <f t="shared" si="436"/>
        <v>93.02</v>
      </c>
      <c r="I4638" s="3">
        <f t="shared" si="437"/>
        <v>77</v>
      </c>
      <c r="J4638" s="3">
        <f t="shared" si="438"/>
        <v>75.02</v>
      </c>
      <c r="K4638" s="191">
        <v>20</v>
      </c>
      <c r="L4638" s="3">
        <v>16.399999999999999</v>
      </c>
      <c r="M4638" s="191">
        <v>33.9</v>
      </c>
      <c r="N4638" s="191">
        <v>25</v>
      </c>
      <c r="O4638" s="191">
        <v>23.9</v>
      </c>
    </row>
    <row r="4639" spans="2:15" ht="17.25" x14ac:dyDescent="0.35">
      <c r="B4639" s="172">
        <f t="shared" si="434"/>
        <v>4631</v>
      </c>
      <c r="C4639" s="173">
        <v>7</v>
      </c>
      <c r="D4639" s="173">
        <v>12</v>
      </c>
      <c r="E4639" s="174">
        <v>23</v>
      </c>
      <c r="F4639" s="3">
        <f t="shared" si="433"/>
        <v>66.2</v>
      </c>
      <c r="G4639" s="3">
        <f t="shared" si="435"/>
        <v>59.72</v>
      </c>
      <c r="H4639" s="3">
        <f t="shared" si="436"/>
        <v>89.06</v>
      </c>
      <c r="I4639" s="3">
        <f t="shared" si="437"/>
        <v>75.02</v>
      </c>
      <c r="J4639" s="3">
        <f t="shared" si="438"/>
        <v>71.06</v>
      </c>
      <c r="K4639" s="191">
        <v>19</v>
      </c>
      <c r="L4639" s="3">
        <v>15.4</v>
      </c>
      <c r="M4639" s="191">
        <v>31.7</v>
      </c>
      <c r="N4639" s="191">
        <v>23.9</v>
      </c>
      <c r="O4639" s="191">
        <v>21.7</v>
      </c>
    </row>
    <row r="4640" spans="2:15" ht="17.25" x14ac:dyDescent="0.35">
      <c r="B4640" s="172">
        <f t="shared" si="434"/>
        <v>4632</v>
      </c>
      <c r="C4640" s="173">
        <v>7</v>
      </c>
      <c r="D4640" s="173">
        <v>12</v>
      </c>
      <c r="E4640" s="174">
        <v>24</v>
      </c>
      <c r="F4640" s="3">
        <f t="shared" si="433"/>
        <v>62.6</v>
      </c>
      <c r="G4640" s="3">
        <f t="shared" si="435"/>
        <v>57.92</v>
      </c>
      <c r="H4640" s="3">
        <f t="shared" si="436"/>
        <v>89.06</v>
      </c>
      <c r="I4640" s="3">
        <f t="shared" si="437"/>
        <v>69.98</v>
      </c>
      <c r="J4640" s="3">
        <f t="shared" si="438"/>
        <v>69.98</v>
      </c>
      <c r="K4640" s="191">
        <v>17</v>
      </c>
      <c r="L4640" s="3">
        <v>14.4</v>
      </c>
      <c r="M4640" s="191">
        <v>31.7</v>
      </c>
      <c r="N4640" s="191">
        <v>21.1</v>
      </c>
      <c r="O4640" s="191">
        <v>21.1</v>
      </c>
    </row>
    <row r="4641" spans="2:15" ht="17.25" x14ac:dyDescent="0.35">
      <c r="B4641" s="172">
        <f t="shared" si="434"/>
        <v>4633</v>
      </c>
      <c r="C4641" s="173">
        <v>7</v>
      </c>
      <c r="D4641" s="173">
        <v>13</v>
      </c>
      <c r="E4641" s="174">
        <v>1</v>
      </c>
      <c r="F4641" s="3">
        <f t="shared" si="433"/>
        <v>57.2</v>
      </c>
      <c r="G4641" s="3">
        <f t="shared" si="435"/>
        <v>55.94</v>
      </c>
      <c r="H4641" s="3">
        <f t="shared" si="436"/>
        <v>86</v>
      </c>
      <c r="I4641" s="3">
        <f t="shared" si="437"/>
        <v>66.02</v>
      </c>
      <c r="J4641" s="3">
        <f t="shared" si="438"/>
        <v>69.98</v>
      </c>
      <c r="K4641" s="191">
        <v>14</v>
      </c>
      <c r="L4641" s="3">
        <v>13.3</v>
      </c>
      <c r="M4641" s="191">
        <v>30</v>
      </c>
      <c r="N4641" s="191">
        <v>18.899999999999999</v>
      </c>
      <c r="O4641" s="191">
        <v>21.1</v>
      </c>
    </row>
    <row r="4642" spans="2:15" ht="17.25" x14ac:dyDescent="0.35">
      <c r="B4642" s="172">
        <f t="shared" si="434"/>
        <v>4634</v>
      </c>
      <c r="C4642" s="173">
        <v>7</v>
      </c>
      <c r="D4642" s="173">
        <v>13</v>
      </c>
      <c r="E4642" s="174">
        <v>2</v>
      </c>
      <c r="F4642" s="3">
        <f t="shared" si="433"/>
        <v>55.400000000000006</v>
      </c>
      <c r="G4642" s="3">
        <f t="shared" si="435"/>
        <v>58.1</v>
      </c>
      <c r="H4642" s="3">
        <f t="shared" si="436"/>
        <v>84.02</v>
      </c>
      <c r="I4642" s="3">
        <f t="shared" si="437"/>
        <v>64.94</v>
      </c>
      <c r="J4642" s="3">
        <f t="shared" si="438"/>
        <v>66.02</v>
      </c>
      <c r="K4642" s="191">
        <v>13</v>
      </c>
      <c r="L4642" s="3">
        <v>14.5</v>
      </c>
      <c r="M4642" s="191">
        <v>28.9</v>
      </c>
      <c r="N4642" s="191">
        <v>18.3</v>
      </c>
      <c r="O4642" s="191">
        <v>18.899999999999999</v>
      </c>
    </row>
    <row r="4643" spans="2:15" ht="17.25" x14ac:dyDescent="0.35">
      <c r="B4643" s="172">
        <f t="shared" si="434"/>
        <v>4635</v>
      </c>
      <c r="C4643" s="173">
        <v>7</v>
      </c>
      <c r="D4643" s="173">
        <v>13</v>
      </c>
      <c r="E4643" s="174">
        <v>3</v>
      </c>
      <c r="F4643" s="3">
        <f t="shared" si="433"/>
        <v>59</v>
      </c>
      <c r="G4643" s="3">
        <f t="shared" si="435"/>
        <v>58.28</v>
      </c>
      <c r="H4643" s="3">
        <f t="shared" si="436"/>
        <v>82.94</v>
      </c>
      <c r="I4643" s="3">
        <f t="shared" si="437"/>
        <v>62.96</v>
      </c>
      <c r="J4643" s="3">
        <f t="shared" si="438"/>
        <v>66.02</v>
      </c>
      <c r="K4643" s="191">
        <v>15</v>
      </c>
      <c r="L4643" s="3">
        <v>14.6</v>
      </c>
      <c r="M4643" s="191">
        <v>28.3</v>
      </c>
      <c r="N4643" s="191">
        <v>17.2</v>
      </c>
      <c r="O4643" s="191">
        <v>18.899999999999999</v>
      </c>
    </row>
    <row r="4644" spans="2:15" ht="17.25" x14ac:dyDescent="0.35">
      <c r="B4644" s="172">
        <f t="shared" si="434"/>
        <v>4636</v>
      </c>
      <c r="C4644" s="173">
        <v>7</v>
      </c>
      <c r="D4644" s="173">
        <v>13</v>
      </c>
      <c r="E4644" s="174">
        <v>4</v>
      </c>
      <c r="F4644" s="3">
        <f t="shared" si="433"/>
        <v>53.6</v>
      </c>
      <c r="G4644" s="3">
        <f t="shared" si="435"/>
        <v>59.36</v>
      </c>
      <c r="H4644" s="3">
        <f t="shared" si="436"/>
        <v>84.02</v>
      </c>
      <c r="I4644" s="3">
        <f t="shared" si="437"/>
        <v>60.08</v>
      </c>
      <c r="J4644" s="3">
        <f t="shared" si="438"/>
        <v>64.039999999999992</v>
      </c>
      <c r="K4644" s="191">
        <v>12</v>
      </c>
      <c r="L4644" s="3">
        <v>15.2</v>
      </c>
      <c r="M4644" s="191">
        <v>28.9</v>
      </c>
      <c r="N4644" s="191">
        <v>15.6</v>
      </c>
      <c r="O4644" s="191">
        <v>17.8</v>
      </c>
    </row>
    <row r="4645" spans="2:15" ht="17.25" x14ac:dyDescent="0.35">
      <c r="B4645" s="172">
        <f t="shared" si="434"/>
        <v>4637</v>
      </c>
      <c r="C4645" s="173">
        <v>7</v>
      </c>
      <c r="D4645" s="173">
        <v>13</v>
      </c>
      <c r="E4645" s="174">
        <v>5</v>
      </c>
      <c r="F4645" s="3">
        <f t="shared" si="433"/>
        <v>53.6</v>
      </c>
      <c r="G4645" s="3">
        <f t="shared" si="435"/>
        <v>58.64</v>
      </c>
      <c r="H4645" s="3">
        <f t="shared" si="436"/>
        <v>82.039999999999992</v>
      </c>
      <c r="I4645" s="3">
        <f t="shared" si="437"/>
        <v>60.980000000000004</v>
      </c>
      <c r="J4645" s="3">
        <f t="shared" si="438"/>
        <v>62.96</v>
      </c>
      <c r="K4645" s="191">
        <v>12</v>
      </c>
      <c r="L4645" s="3">
        <v>14.8</v>
      </c>
      <c r="M4645" s="191">
        <v>27.8</v>
      </c>
      <c r="N4645" s="191">
        <v>16.100000000000001</v>
      </c>
      <c r="O4645" s="191">
        <v>17.2</v>
      </c>
    </row>
    <row r="4646" spans="2:15" ht="17.25" x14ac:dyDescent="0.35">
      <c r="B4646" s="172">
        <f t="shared" si="434"/>
        <v>4638</v>
      </c>
      <c r="C4646" s="173">
        <v>7</v>
      </c>
      <c r="D4646" s="173">
        <v>13</v>
      </c>
      <c r="E4646" s="174">
        <v>6</v>
      </c>
      <c r="F4646" s="3">
        <f t="shared" si="433"/>
        <v>60.8</v>
      </c>
      <c r="G4646" s="3">
        <f t="shared" si="435"/>
        <v>60.8</v>
      </c>
      <c r="H4646" s="3">
        <f t="shared" si="436"/>
        <v>84.02</v>
      </c>
      <c r="I4646" s="3">
        <f t="shared" si="437"/>
        <v>64.94</v>
      </c>
      <c r="J4646" s="3">
        <f t="shared" si="438"/>
        <v>66.92</v>
      </c>
      <c r="K4646" s="191">
        <v>16</v>
      </c>
      <c r="L4646" s="3">
        <v>16</v>
      </c>
      <c r="M4646" s="191">
        <v>28.9</v>
      </c>
      <c r="N4646" s="191">
        <v>18.3</v>
      </c>
      <c r="O4646" s="191">
        <v>19.399999999999999</v>
      </c>
    </row>
    <row r="4647" spans="2:15" ht="17.25" x14ac:dyDescent="0.35">
      <c r="B4647" s="172">
        <f t="shared" si="434"/>
        <v>4639</v>
      </c>
      <c r="C4647" s="173">
        <v>7</v>
      </c>
      <c r="D4647" s="173">
        <v>13</v>
      </c>
      <c r="E4647" s="174">
        <v>7</v>
      </c>
      <c r="F4647" s="3">
        <f t="shared" si="433"/>
        <v>62.6</v>
      </c>
      <c r="G4647" s="3">
        <f t="shared" si="435"/>
        <v>62.96</v>
      </c>
      <c r="H4647" s="3">
        <f t="shared" si="436"/>
        <v>91.039999999999992</v>
      </c>
      <c r="I4647" s="3">
        <f t="shared" si="437"/>
        <v>71.06</v>
      </c>
      <c r="J4647" s="3">
        <f t="shared" si="438"/>
        <v>73.039999999999992</v>
      </c>
      <c r="K4647" s="191">
        <v>17</v>
      </c>
      <c r="L4647" s="3">
        <v>17.2</v>
      </c>
      <c r="M4647" s="191">
        <v>32.799999999999997</v>
      </c>
      <c r="N4647" s="191">
        <v>21.7</v>
      </c>
      <c r="O4647" s="191">
        <v>22.8</v>
      </c>
    </row>
    <row r="4648" spans="2:15" ht="17.25" x14ac:dyDescent="0.35">
      <c r="B4648" s="172">
        <f t="shared" si="434"/>
        <v>4640</v>
      </c>
      <c r="C4648" s="173">
        <v>7</v>
      </c>
      <c r="D4648" s="173">
        <v>13</v>
      </c>
      <c r="E4648" s="174">
        <v>8</v>
      </c>
      <c r="F4648" s="3">
        <f t="shared" si="433"/>
        <v>71.599999999999994</v>
      </c>
      <c r="G4648" s="3">
        <f t="shared" si="435"/>
        <v>65.84</v>
      </c>
      <c r="H4648" s="3">
        <f t="shared" si="436"/>
        <v>93.92</v>
      </c>
      <c r="I4648" s="3">
        <f t="shared" si="437"/>
        <v>75.02</v>
      </c>
      <c r="J4648" s="3">
        <f t="shared" si="438"/>
        <v>75.02</v>
      </c>
      <c r="K4648" s="191">
        <v>22</v>
      </c>
      <c r="L4648" s="3">
        <v>18.8</v>
      </c>
      <c r="M4648" s="191">
        <v>34.4</v>
      </c>
      <c r="N4648" s="191">
        <v>23.9</v>
      </c>
      <c r="O4648" s="191">
        <v>23.9</v>
      </c>
    </row>
    <row r="4649" spans="2:15" ht="17.25" x14ac:dyDescent="0.35">
      <c r="B4649" s="172">
        <f t="shared" si="434"/>
        <v>4641</v>
      </c>
      <c r="C4649" s="173">
        <v>7</v>
      </c>
      <c r="D4649" s="173">
        <v>13</v>
      </c>
      <c r="E4649" s="174">
        <v>9</v>
      </c>
      <c r="F4649" s="3">
        <f t="shared" si="433"/>
        <v>73.400000000000006</v>
      </c>
      <c r="G4649" s="3">
        <f t="shared" si="435"/>
        <v>71.960000000000008</v>
      </c>
      <c r="H4649" s="3">
        <f t="shared" si="436"/>
        <v>96.98</v>
      </c>
      <c r="I4649" s="3">
        <f t="shared" si="437"/>
        <v>82.94</v>
      </c>
      <c r="J4649" s="3">
        <f t="shared" si="438"/>
        <v>80.06</v>
      </c>
      <c r="K4649" s="191">
        <v>23</v>
      </c>
      <c r="L4649" s="3">
        <v>22.2</v>
      </c>
      <c r="M4649" s="191">
        <v>36.1</v>
      </c>
      <c r="N4649" s="191">
        <v>28.3</v>
      </c>
      <c r="O4649" s="191">
        <v>26.7</v>
      </c>
    </row>
    <row r="4650" spans="2:15" ht="17.25" x14ac:dyDescent="0.35">
      <c r="B4650" s="172">
        <f t="shared" si="434"/>
        <v>4642</v>
      </c>
      <c r="C4650" s="173">
        <v>7</v>
      </c>
      <c r="D4650" s="173">
        <v>13</v>
      </c>
      <c r="E4650" s="174">
        <v>10</v>
      </c>
      <c r="F4650" s="3">
        <f t="shared" si="433"/>
        <v>75.2</v>
      </c>
      <c r="G4650" s="3">
        <f t="shared" si="435"/>
        <v>73.94</v>
      </c>
      <c r="H4650" s="3">
        <f t="shared" si="436"/>
        <v>98.960000000000008</v>
      </c>
      <c r="I4650" s="3">
        <f t="shared" si="437"/>
        <v>84.02</v>
      </c>
      <c r="J4650" s="3">
        <f t="shared" si="438"/>
        <v>84.02</v>
      </c>
      <c r="K4650" s="191">
        <v>24</v>
      </c>
      <c r="L4650" s="3">
        <v>23.3</v>
      </c>
      <c r="M4650" s="191">
        <v>37.200000000000003</v>
      </c>
      <c r="N4650" s="191">
        <v>28.9</v>
      </c>
      <c r="O4650" s="191">
        <v>28.9</v>
      </c>
    </row>
    <row r="4651" spans="2:15" ht="17.25" x14ac:dyDescent="0.35">
      <c r="B4651" s="172">
        <f t="shared" si="434"/>
        <v>4643</v>
      </c>
      <c r="C4651" s="173">
        <v>7</v>
      </c>
      <c r="D4651" s="173">
        <v>13</v>
      </c>
      <c r="E4651" s="174">
        <v>11</v>
      </c>
      <c r="F4651" s="3">
        <f t="shared" si="433"/>
        <v>77</v>
      </c>
      <c r="G4651" s="3">
        <f t="shared" si="435"/>
        <v>77</v>
      </c>
      <c r="H4651" s="3">
        <f t="shared" si="436"/>
        <v>100.94</v>
      </c>
      <c r="I4651" s="3">
        <f t="shared" si="437"/>
        <v>87.080000000000013</v>
      </c>
      <c r="J4651" s="3">
        <f t="shared" si="438"/>
        <v>86</v>
      </c>
      <c r="K4651" s="191">
        <v>25</v>
      </c>
      <c r="L4651" s="3">
        <v>25</v>
      </c>
      <c r="M4651" s="191">
        <v>38.299999999999997</v>
      </c>
      <c r="N4651" s="191">
        <v>30.6</v>
      </c>
      <c r="O4651" s="191">
        <v>30</v>
      </c>
    </row>
    <row r="4652" spans="2:15" ht="17.25" x14ac:dyDescent="0.35">
      <c r="B4652" s="172">
        <f t="shared" si="434"/>
        <v>4644</v>
      </c>
      <c r="C4652" s="173">
        <v>7</v>
      </c>
      <c r="D4652" s="173">
        <v>13</v>
      </c>
      <c r="E4652" s="174">
        <v>12</v>
      </c>
      <c r="F4652" s="3">
        <f t="shared" si="433"/>
        <v>80.599999999999994</v>
      </c>
      <c r="G4652" s="3">
        <f t="shared" si="435"/>
        <v>78.98</v>
      </c>
      <c r="H4652" s="3">
        <f t="shared" si="436"/>
        <v>105.08</v>
      </c>
      <c r="I4652" s="3">
        <f t="shared" si="437"/>
        <v>89.06</v>
      </c>
      <c r="J4652" s="3">
        <f t="shared" si="438"/>
        <v>87.98</v>
      </c>
      <c r="K4652" s="191">
        <v>27</v>
      </c>
      <c r="L4652" s="3">
        <v>26.1</v>
      </c>
      <c r="M4652" s="191">
        <v>40.6</v>
      </c>
      <c r="N4652" s="191">
        <v>31.7</v>
      </c>
      <c r="O4652" s="191">
        <v>31.1</v>
      </c>
    </row>
    <row r="4653" spans="2:15" ht="17.25" x14ac:dyDescent="0.35">
      <c r="B4653" s="172">
        <f t="shared" si="434"/>
        <v>4645</v>
      </c>
      <c r="C4653" s="173">
        <v>7</v>
      </c>
      <c r="D4653" s="173">
        <v>13</v>
      </c>
      <c r="E4653" s="174">
        <v>13</v>
      </c>
      <c r="F4653" s="3">
        <f t="shared" si="433"/>
        <v>80.599999999999994</v>
      </c>
      <c r="G4653" s="3">
        <f t="shared" si="435"/>
        <v>79.88</v>
      </c>
      <c r="H4653" s="3">
        <f t="shared" si="436"/>
        <v>105.98</v>
      </c>
      <c r="I4653" s="3">
        <f t="shared" si="437"/>
        <v>89.960000000000008</v>
      </c>
      <c r="J4653" s="3">
        <f t="shared" si="438"/>
        <v>87.98</v>
      </c>
      <c r="K4653" s="191">
        <v>27</v>
      </c>
      <c r="L4653" s="3">
        <v>26.6</v>
      </c>
      <c r="M4653" s="191">
        <v>41.1</v>
      </c>
      <c r="N4653" s="191">
        <v>32.200000000000003</v>
      </c>
      <c r="O4653" s="191">
        <v>31.1</v>
      </c>
    </row>
    <row r="4654" spans="2:15" ht="17.25" x14ac:dyDescent="0.35">
      <c r="B4654" s="172">
        <f t="shared" si="434"/>
        <v>4646</v>
      </c>
      <c r="C4654" s="173">
        <v>7</v>
      </c>
      <c r="D4654" s="173">
        <v>13</v>
      </c>
      <c r="E4654" s="174">
        <v>14</v>
      </c>
      <c r="F4654" s="3">
        <f t="shared" si="433"/>
        <v>84.2</v>
      </c>
      <c r="G4654" s="3">
        <f t="shared" si="435"/>
        <v>80.960000000000008</v>
      </c>
      <c r="H4654" s="3">
        <f t="shared" si="436"/>
        <v>107.06</v>
      </c>
      <c r="I4654" s="3">
        <f t="shared" si="437"/>
        <v>91.94</v>
      </c>
      <c r="J4654" s="3">
        <f t="shared" si="438"/>
        <v>91.039999999999992</v>
      </c>
      <c r="K4654" s="191">
        <v>29</v>
      </c>
      <c r="L4654" s="3">
        <v>27.2</v>
      </c>
      <c r="M4654" s="191">
        <v>41.7</v>
      </c>
      <c r="N4654" s="191">
        <v>33.299999999999997</v>
      </c>
      <c r="O4654" s="191">
        <v>32.799999999999997</v>
      </c>
    </row>
    <row r="4655" spans="2:15" ht="17.25" x14ac:dyDescent="0.35">
      <c r="B4655" s="172">
        <f t="shared" si="434"/>
        <v>4647</v>
      </c>
      <c r="C4655" s="173">
        <v>7</v>
      </c>
      <c r="D4655" s="173">
        <v>13</v>
      </c>
      <c r="E4655" s="174">
        <v>15</v>
      </c>
      <c r="F4655" s="3">
        <f t="shared" si="433"/>
        <v>84.2</v>
      </c>
      <c r="G4655" s="3">
        <f t="shared" si="435"/>
        <v>81.86</v>
      </c>
      <c r="H4655" s="3">
        <f t="shared" si="436"/>
        <v>109.03999999999999</v>
      </c>
      <c r="I4655" s="3">
        <f t="shared" si="437"/>
        <v>91.039999999999992</v>
      </c>
      <c r="J4655" s="3">
        <f t="shared" si="438"/>
        <v>91.94</v>
      </c>
      <c r="K4655" s="191">
        <v>29</v>
      </c>
      <c r="L4655" s="3">
        <v>27.7</v>
      </c>
      <c r="M4655" s="191">
        <v>42.8</v>
      </c>
      <c r="N4655" s="191">
        <v>32.799999999999997</v>
      </c>
      <c r="O4655" s="191">
        <v>33.299999999999997</v>
      </c>
    </row>
    <row r="4656" spans="2:15" ht="17.25" x14ac:dyDescent="0.35">
      <c r="B4656" s="172">
        <f t="shared" si="434"/>
        <v>4648</v>
      </c>
      <c r="C4656" s="173">
        <v>7</v>
      </c>
      <c r="D4656" s="173">
        <v>13</v>
      </c>
      <c r="E4656" s="174">
        <v>16</v>
      </c>
      <c r="F4656" s="3">
        <f t="shared" si="433"/>
        <v>84.2</v>
      </c>
      <c r="G4656" s="3">
        <f t="shared" si="435"/>
        <v>79.88</v>
      </c>
      <c r="H4656" s="3">
        <f t="shared" si="436"/>
        <v>109.03999999999999</v>
      </c>
      <c r="I4656" s="3">
        <f t="shared" si="437"/>
        <v>89.06</v>
      </c>
      <c r="J4656" s="3">
        <f t="shared" si="438"/>
        <v>91.94</v>
      </c>
      <c r="K4656" s="191">
        <v>29</v>
      </c>
      <c r="L4656" s="3">
        <v>26.6</v>
      </c>
      <c r="M4656" s="191">
        <v>42.8</v>
      </c>
      <c r="N4656" s="191">
        <v>31.7</v>
      </c>
      <c r="O4656" s="191">
        <v>33.299999999999997</v>
      </c>
    </row>
    <row r="4657" spans="2:15" ht="17.25" x14ac:dyDescent="0.35">
      <c r="B4657" s="172">
        <f t="shared" si="434"/>
        <v>4649</v>
      </c>
      <c r="C4657" s="173">
        <v>7</v>
      </c>
      <c r="D4657" s="173">
        <v>13</v>
      </c>
      <c r="E4657" s="174">
        <v>17</v>
      </c>
      <c r="F4657" s="3">
        <f t="shared" si="433"/>
        <v>84.2</v>
      </c>
      <c r="G4657" s="3">
        <f t="shared" si="435"/>
        <v>80.960000000000008</v>
      </c>
      <c r="H4657" s="3">
        <f t="shared" si="436"/>
        <v>107.96000000000001</v>
      </c>
      <c r="I4657" s="3">
        <f t="shared" si="437"/>
        <v>87.080000000000013</v>
      </c>
      <c r="J4657" s="3">
        <f t="shared" si="438"/>
        <v>87.080000000000013</v>
      </c>
      <c r="K4657" s="191">
        <v>29</v>
      </c>
      <c r="L4657" s="3">
        <v>27.2</v>
      </c>
      <c r="M4657" s="191">
        <v>42.2</v>
      </c>
      <c r="N4657" s="191">
        <v>30.6</v>
      </c>
      <c r="O4657" s="191">
        <v>30.6</v>
      </c>
    </row>
    <row r="4658" spans="2:15" ht="17.25" x14ac:dyDescent="0.35">
      <c r="B4658" s="172">
        <f t="shared" si="434"/>
        <v>4650</v>
      </c>
      <c r="C4658" s="173">
        <v>7</v>
      </c>
      <c r="D4658" s="173">
        <v>13</v>
      </c>
      <c r="E4658" s="174">
        <v>18</v>
      </c>
      <c r="F4658" s="3">
        <f t="shared" si="433"/>
        <v>84.2</v>
      </c>
      <c r="G4658" s="3">
        <f t="shared" si="435"/>
        <v>78.98</v>
      </c>
      <c r="H4658" s="3">
        <f t="shared" si="436"/>
        <v>105.08</v>
      </c>
      <c r="I4658" s="3">
        <f t="shared" si="437"/>
        <v>84.02</v>
      </c>
      <c r="J4658" s="3">
        <f t="shared" si="438"/>
        <v>82.039999999999992</v>
      </c>
      <c r="K4658" s="191">
        <v>29</v>
      </c>
      <c r="L4658" s="3">
        <v>26.1</v>
      </c>
      <c r="M4658" s="191">
        <v>40.6</v>
      </c>
      <c r="N4658" s="191">
        <v>28.9</v>
      </c>
      <c r="O4658" s="191">
        <v>27.8</v>
      </c>
    </row>
    <row r="4659" spans="2:15" ht="17.25" x14ac:dyDescent="0.35">
      <c r="B4659" s="172">
        <f t="shared" si="434"/>
        <v>4651</v>
      </c>
      <c r="C4659" s="173">
        <v>7</v>
      </c>
      <c r="D4659" s="173">
        <v>13</v>
      </c>
      <c r="E4659" s="174">
        <v>19</v>
      </c>
      <c r="F4659" s="3">
        <f t="shared" si="433"/>
        <v>80.599999999999994</v>
      </c>
      <c r="G4659" s="3">
        <f t="shared" si="435"/>
        <v>75.92</v>
      </c>
      <c r="H4659" s="3">
        <f t="shared" si="436"/>
        <v>102.02</v>
      </c>
      <c r="I4659" s="3">
        <f t="shared" si="437"/>
        <v>78.98</v>
      </c>
      <c r="J4659" s="3">
        <f t="shared" si="438"/>
        <v>80.06</v>
      </c>
      <c r="K4659" s="191">
        <v>27</v>
      </c>
      <c r="L4659" s="3">
        <v>24.4</v>
      </c>
      <c r="M4659" s="191">
        <v>38.9</v>
      </c>
      <c r="N4659" s="191">
        <v>26.1</v>
      </c>
      <c r="O4659" s="191">
        <v>26.7</v>
      </c>
    </row>
    <row r="4660" spans="2:15" ht="17.25" x14ac:dyDescent="0.35">
      <c r="B4660" s="172">
        <f t="shared" si="434"/>
        <v>4652</v>
      </c>
      <c r="C4660" s="173">
        <v>7</v>
      </c>
      <c r="D4660" s="173">
        <v>13</v>
      </c>
      <c r="E4660" s="174">
        <v>20</v>
      </c>
      <c r="F4660" s="3">
        <f t="shared" si="433"/>
        <v>75.2</v>
      </c>
      <c r="G4660" s="3">
        <f t="shared" si="435"/>
        <v>71.960000000000008</v>
      </c>
      <c r="H4660" s="3">
        <f t="shared" si="436"/>
        <v>98.960000000000008</v>
      </c>
      <c r="I4660" s="3">
        <f t="shared" si="437"/>
        <v>75.92</v>
      </c>
      <c r="J4660" s="3">
        <f t="shared" si="438"/>
        <v>78.080000000000013</v>
      </c>
      <c r="K4660" s="191">
        <v>24</v>
      </c>
      <c r="L4660" s="3">
        <v>22.2</v>
      </c>
      <c r="M4660" s="191">
        <v>37.200000000000003</v>
      </c>
      <c r="N4660" s="191">
        <v>24.4</v>
      </c>
      <c r="O4660" s="191">
        <v>25.6</v>
      </c>
    </row>
    <row r="4661" spans="2:15" ht="17.25" x14ac:dyDescent="0.35">
      <c r="B4661" s="172">
        <f t="shared" si="434"/>
        <v>4653</v>
      </c>
      <c r="C4661" s="173">
        <v>7</v>
      </c>
      <c r="D4661" s="173">
        <v>13</v>
      </c>
      <c r="E4661" s="174">
        <v>21</v>
      </c>
      <c r="F4661" s="3">
        <f t="shared" si="433"/>
        <v>71.599999999999994</v>
      </c>
      <c r="G4661" s="3">
        <f t="shared" si="435"/>
        <v>66.92</v>
      </c>
      <c r="H4661" s="3">
        <f t="shared" si="436"/>
        <v>96.08</v>
      </c>
      <c r="I4661" s="3">
        <f t="shared" si="437"/>
        <v>73.039999999999992</v>
      </c>
      <c r="J4661" s="3">
        <f t="shared" si="438"/>
        <v>75.02</v>
      </c>
      <c r="K4661" s="191">
        <v>22</v>
      </c>
      <c r="L4661" s="3">
        <v>19.399999999999999</v>
      </c>
      <c r="M4661" s="191">
        <v>35.6</v>
      </c>
      <c r="N4661" s="191">
        <v>22.8</v>
      </c>
      <c r="O4661" s="191">
        <v>23.9</v>
      </c>
    </row>
    <row r="4662" spans="2:15" ht="17.25" x14ac:dyDescent="0.35">
      <c r="B4662" s="172">
        <f t="shared" si="434"/>
        <v>4654</v>
      </c>
      <c r="C4662" s="173">
        <v>7</v>
      </c>
      <c r="D4662" s="173">
        <v>13</v>
      </c>
      <c r="E4662" s="174">
        <v>22</v>
      </c>
      <c r="F4662" s="3">
        <f t="shared" si="433"/>
        <v>69.800000000000011</v>
      </c>
      <c r="G4662" s="3">
        <f t="shared" si="435"/>
        <v>68</v>
      </c>
      <c r="H4662" s="3">
        <f t="shared" si="436"/>
        <v>91.039999999999992</v>
      </c>
      <c r="I4662" s="3">
        <f t="shared" si="437"/>
        <v>71.960000000000008</v>
      </c>
      <c r="J4662" s="3">
        <f t="shared" si="438"/>
        <v>73.94</v>
      </c>
      <c r="K4662" s="191">
        <v>21</v>
      </c>
      <c r="L4662" s="3">
        <v>20</v>
      </c>
      <c r="M4662" s="191">
        <v>32.799999999999997</v>
      </c>
      <c r="N4662" s="191">
        <v>22.2</v>
      </c>
      <c r="O4662" s="191">
        <v>23.3</v>
      </c>
    </row>
    <row r="4663" spans="2:15" ht="17.25" x14ac:dyDescent="0.35">
      <c r="B4663" s="172">
        <f t="shared" si="434"/>
        <v>4655</v>
      </c>
      <c r="C4663" s="173">
        <v>7</v>
      </c>
      <c r="D4663" s="173">
        <v>13</v>
      </c>
      <c r="E4663" s="174">
        <v>23</v>
      </c>
      <c r="F4663" s="3">
        <f t="shared" si="433"/>
        <v>64.400000000000006</v>
      </c>
      <c r="G4663" s="3">
        <f t="shared" si="435"/>
        <v>57.92</v>
      </c>
      <c r="H4663" s="3">
        <f t="shared" si="436"/>
        <v>91.039999999999992</v>
      </c>
      <c r="I4663" s="3">
        <f t="shared" si="437"/>
        <v>69.080000000000013</v>
      </c>
      <c r="J4663" s="3">
        <f t="shared" si="438"/>
        <v>73.94</v>
      </c>
      <c r="K4663" s="191">
        <v>18</v>
      </c>
      <c r="L4663" s="3">
        <v>14.4</v>
      </c>
      <c r="M4663" s="191">
        <v>32.799999999999997</v>
      </c>
      <c r="N4663" s="191">
        <v>20.6</v>
      </c>
      <c r="O4663" s="191">
        <v>23.3</v>
      </c>
    </row>
    <row r="4664" spans="2:15" ht="17.25" x14ac:dyDescent="0.35">
      <c r="B4664" s="172">
        <f t="shared" si="434"/>
        <v>4656</v>
      </c>
      <c r="C4664" s="173">
        <v>7</v>
      </c>
      <c r="D4664" s="173">
        <v>13</v>
      </c>
      <c r="E4664" s="174">
        <v>24</v>
      </c>
      <c r="F4664" s="3">
        <f t="shared" si="433"/>
        <v>62.6</v>
      </c>
      <c r="G4664" s="3">
        <f t="shared" si="435"/>
        <v>57.92</v>
      </c>
      <c r="H4664" s="3">
        <f t="shared" si="436"/>
        <v>89.06</v>
      </c>
      <c r="I4664" s="3">
        <f t="shared" si="437"/>
        <v>66.02</v>
      </c>
      <c r="J4664" s="3">
        <f t="shared" si="438"/>
        <v>73.039999999999992</v>
      </c>
      <c r="K4664" s="191">
        <v>17</v>
      </c>
      <c r="L4664" s="3">
        <v>14.4</v>
      </c>
      <c r="M4664" s="191">
        <v>31.7</v>
      </c>
      <c r="N4664" s="191">
        <v>18.899999999999999</v>
      </c>
      <c r="O4664" s="191">
        <v>22.8</v>
      </c>
    </row>
    <row r="4665" spans="2:15" ht="17.25" x14ac:dyDescent="0.35">
      <c r="B4665" s="172">
        <f t="shared" si="434"/>
        <v>4657</v>
      </c>
      <c r="C4665" s="173">
        <v>7</v>
      </c>
      <c r="D4665" s="173">
        <v>14</v>
      </c>
      <c r="E4665" s="174">
        <v>1</v>
      </c>
      <c r="F4665" s="3">
        <f t="shared" si="433"/>
        <v>64.400000000000006</v>
      </c>
      <c r="G4665" s="3">
        <f t="shared" si="435"/>
        <v>54.86</v>
      </c>
      <c r="H4665" s="3">
        <f t="shared" si="436"/>
        <v>87.98</v>
      </c>
      <c r="I4665" s="3">
        <f t="shared" si="437"/>
        <v>62.96</v>
      </c>
      <c r="J4665" s="3">
        <f t="shared" si="438"/>
        <v>69.98</v>
      </c>
      <c r="K4665" s="191">
        <v>18</v>
      </c>
      <c r="L4665" s="3">
        <v>12.7</v>
      </c>
      <c r="M4665" s="191">
        <v>31.1</v>
      </c>
      <c r="N4665" s="191">
        <v>17.2</v>
      </c>
      <c r="O4665" s="191">
        <v>21.1</v>
      </c>
    </row>
    <row r="4666" spans="2:15" ht="17.25" x14ac:dyDescent="0.35">
      <c r="B4666" s="172">
        <f t="shared" si="434"/>
        <v>4658</v>
      </c>
      <c r="C4666" s="173">
        <v>7</v>
      </c>
      <c r="D4666" s="173">
        <v>14</v>
      </c>
      <c r="E4666" s="174">
        <v>2</v>
      </c>
      <c r="F4666" s="3">
        <f t="shared" si="433"/>
        <v>66.2</v>
      </c>
      <c r="G4666" s="3">
        <f t="shared" si="435"/>
        <v>54.86</v>
      </c>
      <c r="H4666" s="3">
        <f t="shared" si="436"/>
        <v>86</v>
      </c>
      <c r="I4666" s="3">
        <f t="shared" si="437"/>
        <v>57.92</v>
      </c>
      <c r="J4666" s="3">
        <f t="shared" si="438"/>
        <v>69.98</v>
      </c>
      <c r="K4666" s="191">
        <v>19</v>
      </c>
      <c r="L4666" s="3">
        <v>12.7</v>
      </c>
      <c r="M4666" s="191">
        <v>30</v>
      </c>
      <c r="N4666" s="191">
        <v>14.4</v>
      </c>
      <c r="O4666" s="191">
        <v>21.1</v>
      </c>
    </row>
    <row r="4667" spans="2:15" ht="17.25" x14ac:dyDescent="0.35">
      <c r="B4667" s="172">
        <f t="shared" si="434"/>
        <v>4659</v>
      </c>
      <c r="C4667" s="173">
        <v>7</v>
      </c>
      <c r="D4667" s="173">
        <v>14</v>
      </c>
      <c r="E4667" s="174">
        <v>3</v>
      </c>
      <c r="F4667" s="3">
        <f t="shared" si="433"/>
        <v>66.2</v>
      </c>
      <c r="G4667" s="3">
        <f t="shared" si="435"/>
        <v>52.879999999999995</v>
      </c>
      <c r="H4667" s="3">
        <f t="shared" si="436"/>
        <v>84.92</v>
      </c>
      <c r="I4667" s="3">
        <f t="shared" si="437"/>
        <v>55.94</v>
      </c>
      <c r="J4667" s="3">
        <f t="shared" si="438"/>
        <v>64.94</v>
      </c>
      <c r="K4667" s="191">
        <v>19</v>
      </c>
      <c r="L4667" s="3">
        <v>11.6</v>
      </c>
      <c r="M4667" s="191">
        <v>29.4</v>
      </c>
      <c r="N4667" s="191">
        <v>13.3</v>
      </c>
      <c r="O4667" s="191">
        <v>18.3</v>
      </c>
    </row>
    <row r="4668" spans="2:15" ht="17.25" x14ac:dyDescent="0.35">
      <c r="B4668" s="172">
        <f t="shared" si="434"/>
        <v>4660</v>
      </c>
      <c r="C4668" s="173">
        <v>7</v>
      </c>
      <c r="D4668" s="173">
        <v>14</v>
      </c>
      <c r="E4668" s="174">
        <v>4</v>
      </c>
      <c r="F4668" s="3">
        <f t="shared" si="433"/>
        <v>64.400000000000006</v>
      </c>
      <c r="G4668" s="3">
        <f t="shared" si="435"/>
        <v>52.879999999999995</v>
      </c>
      <c r="H4668" s="3">
        <f t="shared" si="436"/>
        <v>82.94</v>
      </c>
      <c r="I4668" s="3">
        <f t="shared" si="437"/>
        <v>53.96</v>
      </c>
      <c r="J4668" s="3">
        <f t="shared" si="438"/>
        <v>64.94</v>
      </c>
      <c r="K4668" s="191">
        <v>18</v>
      </c>
      <c r="L4668" s="3">
        <v>11.6</v>
      </c>
      <c r="M4668" s="191">
        <v>28.3</v>
      </c>
      <c r="N4668" s="191">
        <v>12.2</v>
      </c>
      <c r="O4668" s="191">
        <v>18.3</v>
      </c>
    </row>
    <row r="4669" spans="2:15" ht="17.25" x14ac:dyDescent="0.35">
      <c r="B4669" s="172">
        <f t="shared" si="434"/>
        <v>4661</v>
      </c>
      <c r="C4669" s="173">
        <v>7</v>
      </c>
      <c r="D4669" s="173">
        <v>14</v>
      </c>
      <c r="E4669" s="174">
        <v>5</v>
      </c>
      <c r="F4669" s="3">
        <f t="shared" si="433"/>
        <v>60.8</v>
      </c>
      <c r="G4669" s="3">
        <f t="shared" si="435"/>
        <v>50.900000000000006</v>
      </c>
      <c r="H4669" s="3">
        <f t="shared" si="436"/>
        <v>84.02</v>
      </c>
      <c r="I4669" s="3">
        <f t="shared" si="437"/>
        <v>55.040000000000006</v>
      </c>
      <c r="J4669" s="3">
        <f t="shared" si="438"/>
        <v>62.96</v>
      </c>
      <c r="K4669" s="191">
        <v>16</v>
      </c>
      <c r="L4669" s="3">
        <v>10.5</v>
      </c>
      <c r="M4669" s="191">
        <v>28.9</v>
      </c>
      <c r="N4669" s="191">
        <v>12.8</v>
      </c>
      <c r="O4669" s="191">
        <v>17.2</v>
      </c>
    </row>
    <row r="4670" spans="2:15" ht="17.25" x14ac:dyDescent="0.35">
      <c r="B4670" s="172">
        <f t="shared" si="434"/>
        <v>4662</v>
      </c>
      <c r="C4670" s="173">
        <v>7</v>
      </c>
      <c r="D4670" s="173">
        <v>14</v>
      </c>
      <c r="E4670" s="174">
        <v>6</v>
      </c>
      <c r="F4670" s="3">
        <f t="shared" si="433"/>
        <v>64.400000000000006</v>
      </c>
      <c r="G4670" s="3">
        <f t="shared" si="435"/>
        <v>55.94</v>
      </c>
      <c r="H4670" s="3">
        <f t="shared" si="436"/>
        <v>84.92</v>
      </c>
      <c r="I4670" s="3">
        <f t="shared" si="437"/>
        <v>59</v>
      </c>
      <c r="J4670" s="3">
        <f t="shared" si="438"/>
        <v>68</v>
      </c>
      <c r="K4670" s="191">
        <v>18</v>
      </c>
      <c r="L4670" s="3">
        <v>13.3</v>
      </c>
      <c r="M4670" s="191">
        <v>29.4</v>
      </c>
      <c r="N4670" s="191">
        <v>15</v>
      </c>
      <c r="O4670" s="191">
        <v>20</v>
      </c>
    </row>
    <row r="4671" spans="2:15" ht="17.25" x14ac:dyDescent="0.35">
      <c r="B4671" s="172">
        <f t="shared" si="434"/>
        <v>4663</v>
      </c>
      <c r="C4671" s="173">
        <v>7</v>
      </c>
      <c r="D4671" s="173">
        <v>14</v>
      </c>
      <c r="E4671" s="174">
        <v>7</v>
      </c>
      <c r="F4671" s="3">
        <f t="shared" si="433"/>
        <v>68</v>
      </c>
      <c r="G4671" s="3">
        <f t="shared" si="435"/>
        <v>61.88</v>
      </c>
      <c r="H4671" s="3">
        <f t="shared" si="436"/>
        <v>89.960000000000008</v>
      </c>
      <c r="I4671" s="3">
        <f t="shared" si="437"/>
        <v>64.94</v>
      </c>
      <c r="J4671" s="3">
        <f t="shared" si="438"/>
        <v>71.960000000000008</v>
      </c>
      <c r="K4671" s="191">
        <v>20</v>
      </c>
      <c r="L4671" s="3">
        <v>16.600000000000001</v>
      </c>
      <c r="M4671" s="191">
        <v>32.200000000000003</v>
      </c>
      <c r="N4671" s="191">
        <v>18.3</v>
      </c>
      <c r="O4671" s="191">
        <v>22.2</v>
      </c>
    </row>
    <row r="4672" spans="2:15" ht="17.25" x14ac:dyDescent="0.35">
      <c r="B4672" s="172">
        <f t="shared" si="434"/>
        <v>4664</v>
      </c>
      <c r="C4672" s="173">
        <v>7</v>
      </c>
      <c r="D4672" s="173">
        <v>14</v>
      </c>
      <c r="E4672" s="174">
        <v>8</v>
      </c>
      <c r="F4672" s="3">
        <f t="shared" si="433"/>
        <v>73.400000000000006</v>
      </c>
      <c r="G4672" s="3">
        <f t="shared" si="435"/>
        <v>69.98</v>
      </c>
      <c r="H4672" s="3">
        <f t="shared" si="436"/>
        <v>95</v>
      </c>
      <c r="I4672" s="3">
        <f t="shared" si="437"/>
        <v>71.960000000000008</v>
      </c>
      <c r="J4672" s="3">
        <f t="shared" si="438"/>
        <v>75.02</v>
      </c>
      <c r="K4672" s="191">
        <v>23</v>
      </c>
      <c r="L4672" s="3">
        <v>21.1</v>
      </c>
      <c r="M4672" s="191">
        <v>35</v>
      </c>
      <c r="N4672" s="191">
        <v>22.2</v>
      </c>
      <c r="O4672" s="191">
        <v>23.9</v>
      </c>
    </row>
    <row r="4673" spans="2:15" ht="17.25" x14ac:dyDescent="0.35">
      <c r="B4673" s="172">
        <f t="shared" si="434"/>
        <v>4665</v>
      </c>
      <c r="C4673" s="173">
        <v>7</v>
      </c>
      <c r="D4673" s="173">
        <v>14</v>
      </c>
      <c r="E4673" s="174">
        <v>9</v>
      </c>
      <c r="F4673" s="3">
        <f t="shared" si="433"/>
        <v>75.2</v>
      </c>
      <c r="G4673" s="3">
        <f t="shared" si="435"/>
        <v>74.84</v>
      </c>
      <c r="H4673" s="3">
        <f t="shared" si="436"/>
        <v>98.06</v>
      </c>
      <c r="I4673" s="3">
        <f t="shared" si="437"/>
        <v>75.92</v>
      </c>
      <c r="J4673" s="3">
        <f t="shared" si="438"/>
        <v>78.080000000000013</v>
      </c>
      <c r="K4673" s="191">
        <v>24</v>
      </c>
      <c r="L4673" s="3">
        <v>23.8</v>
      </c>
      <c r="M4673" s="191">
        <v>36.700000000000003</v>
      </c>
      <c r="N4673" s="191">
        <v>24.4</v>
      </c>
      <c r="O4673" s="191">
        <v>25.6</v>
      </c>
    </row>
    <row r="4674" spans="2:15" ht="17.25" x14ac:dyDescent="0.35">
      <c r="B4674" s="172">
        <f t="shared" si="434"/>
        <v>4666</v>
      </c>
      <c r="C4674" s="173">
        <v>7</v>
      </c>
      <c r="D4674" s="173">
        <v>14</v>
      </c>
      <c r="E4674" s="174">
        <v>10</v>
      </c>
      <c r="F4674" s="3">
        <f t="shared" si="433"/>
        <v>78.800000000000011</v>
      </c>
      <c r="G4674" s="3">
        <f t="shared" si="435"/>
        <v>78.98</v>
      </c>
      <c r="H4674" s="3">
        <f t="shared" si="436"/>
        <v>100.03999999999999</v>
      </c>
      <c r="I4674" s="3">
        <f t="shared" si="437"/>
        <v>80.960000000000008</v>
      </c>
      <c r="J4674" s="3">
        <f t="shared" si="438"/>
        <v>80.960000000000008</v>
      </c>
      <c r="K4674" s="191">
        <v>26</v>
      </c>
      <c r="L4674" s="3">
        <v>26.1</v>
      </c>
      <c r="M4674" s="191">
        <v>37.799999999999997</v>
      </c>
      <c r="N4674" s="191">
        <v>27.2</v>
      </c>
      <c r="O4674" s="191">
        <v>27.2</v>
      </c>
    </row>
    <row r="4675" spans="2:15" ht="17.25" x14ac:dyDescent="0.35">
      <c r="B4675" s="172">
        <f t="shared" si="434"/>
        <v>4667</v>
      </c>
      <c r="C4675" s="173">
        <v>7</v>
      </c>
      <c r="D4675" s="173">
        <v>14</v>
      </c>
      <c r="E4675" s="174">
        <v>11</v>
      </c>
      <c r="F4675" s="3">
        <f t="shared" si="433"/>
        <v>84.2</v>
      </c>
      <c r="G4675" s="3">
        <f t="shared" si="435"/>
        <v>83.84</v>
      </c>
      <c r="H4675" s="3">
        <f t="shared" si="436"/>
        <v>102.92</v>
      </c>
      <c r="I4675" s="3">
        <f t="shared" si="437"/>
        <v>82.039999999999992</v>
      </c>
      <c r="J4675" s="3">
        <f t="shared" si="438"/>
        <v>84.02</v>
      </c>
      <c r="K4675" s="191">
        <v>29</v>
      </c>
      <c r="L4675" s="3">
        <v>28.8</v>
      </c>
      <c r="M4675" s="191">
        <v>39.4</v>
      </c>
      <c r="N4675" s="191">
        <v>27.8</v>
      </c>
      <c r="O4675" s="191">
        <v>28.9</v>
      </c>
    </row>
    <row r="4676" spans="2:15" ht="17.25" x14ac:dyDescent="0.35">
      <c r="B4676" s="172">
        <f t="shared" si="434"/>
        <v>4668</v>
      </c>
      <c r="C4676" s="173">
        <v>7</v>
      </c>
      <c r="D4676" s="173">
        <v>14</v>
      </c>
      <c r="E4676" s="174">
        <v>12</v>
      </c>
      <c r="F4676" s="3">
        <f t="shared" si="433"/>
        <v>87.800000000000011</v>
      </c>
      <c r="G4676" s="3">
        <f t="shared" si="435"/>
        <v>82.94</v>
      </c>
      <c r="H4676" s="3">
        <f t="shared" si="436"/>
        <v>100.94</v>
      </c>
      <c r="I4676" s="3">
        <f t="shared" si="437"/>
        <v>84.02</v>
      </c>
      <c r="J4676" s="3">
        <f t="shared" si="438"/>
        <v>86</v>
      </c>
      <c r="K4676" s="191">
        <v>31</v>
      </c>
      <c r="L4676" s="3">
        <v>28.3</v>
      </c>
      <c r="M4676" s="191">
        <v>38.299999999999997</v>
      </c>
      <c r="N4676" s="191">
        <v>28.9</v>
      </c>
      <c r="O4676" s="191">
        <v>30</v>
      </c>
    </row>
    <row r="4677" spans="2:15" ht="17.25" x14ac:dyDescent="0.35">
      <c r="B4677" s="172">
        <f t="shared" si="434"/>
        <v>4669</v>
      </c>
      <c r="C4677" s="173">
        <v>7</v>
      </c>
      <c r="D4677" s="173">
        <v>14</v>
      </c>
      <c r="E4677" s="174">
        <v>13</v>
      </c>
      <c r="F4677" s="3">
        <f t="shared" si="433"/>
        <v>88.34</v>
      </c>
      <c r="G4677" s="3">
        <f t="shared" si="435"/>
        <v>82.94</v>
      </c>
      <c r="H4677" s="3">
        <f t="shared" si="436"/>
        <v>102.92</v>
      </c>
      <c r="I4677" s="3">
        <f t="shared" si="437"/>
        <v>86</v>
      </c>
      <c r="J4677" s="3">
        <f t="shared" si="438"/>
        <v>89.960000000000008</v>
      </c>
      <c r="K4677" s="191">
        <v>31.3</v>
      </c>
      <c r="L4677" s="3">
        <v>28.3</v>
      </c>
      <c r="M4677" s="191">
        <v>39.4</v>
      </c>
      <c r="N4677" s="191">
        <v>30</v>
      </c>
      <c r="O4677" s="191">
        <v>32.200000000000003</v>
      </c>
    </row>
    <row r="4678" spans="2:15" ht="17.25" x14ac:dyDescent="0.35">
      <c r="B4678" s="172">
        <f t="shared" si="434"/>
        <v>4670</v>
      </c>
      <c r="C4678" s="173">
        <v>7</v>
      </c>
      <c r="D4678" s="173">
        <v>14</v>
      </c>
      <c r="E4678" s="174">
        <v>14</v>
      </c>
      <c r="F4678" s="3">
        <f t="shared" si="433"/>
        <v>87.800000000000011</v>
      </c>
      <c r="G4678" s="3">
        <f t="shared" si="435"/>
        <v>86</v>
      </c>
      <c r="H4678" s="3">
        <f t="shared" si="436"/>
        <v>104</v>
      </c>
      <c r="I4678" s="3">
        <f t="shared" si="437"/>
        <v>86</v>
      </c>
      <c r="J4678" s="3">
        <f t="shared" si="438"/>
        <v>91.94</v>
      </c>
      <c r="K4678" s="191">
        <v>31</v>
      </c>
      <c r="L4678" s="3">
        <v>30</v>
      </c>
      <c r="M4678" s="191">
        <v>40</v>
      </c>
      <c r="N4678" s="191">
        <v>30</v>
      </c>
      <c r="O4678" s="191">
        <v>33.299999999999997</v>
      </c>
    </row>
    <row r="4679" spans="2:15" ht="17.25" x14ac:dyDescent="0.35">
      <c r="B4679" s="172">
        <f t="shared" si="434"/>
        <v>4671</v>
      </c>
      <c r="C4679" s="173">
        <v>7</v>
      </c>
      <c r="D4679" s="173">
        <v>14</v>
      </c>
      <c r="E4679" s="174">
        <v>15</v>
      </c>
      <c r="F4679" s="3">
        <f t="shared" si="433"/>
        <v>89.6</v>
      </c>
      <c r="G4679" s="3">
        <f t="shared" si="435"/>
        <v>84.92</v>
      </c>
      <c r="H4679" s="3">
        <f t="shared" si="436"/>
        <v>104</v>
      </c>
      <c r="I4679" s="3">
        <f t="shared" si="437"/>
        <v>86</v>
      </c>
      <c r="J4679" s="3">
        <f t="shared" si="438"/>
        <v>91.94</v>
      </c>
      <c r="K4679" s="191">
        <v>32</v>
      </c>
      <c r="L4679" s="3">
        <v>29.4</v>
      </c>
      <c r="M4679" s="191">
        <v>40</v>
      </c>
      <c r="N4679" s="191">
        <v>30</v>
      </c>
      <c r="O4679" s="191">
        <v>33.299999999999997</v>
      </c>
    </row>
    <row r="4680" spans="2:15" ht="17.25" x14ac:dyDescent="0.35">
      <c r="B4680" s="172">
        <f t="shared" si="434"/>
        <v>4672</v>
      </c>
      <c r="C4680" s="173">
        <v>7</v>
      </c>
      <c r="D4680" s="173">
        <v>14</v>
      </c>
      <c r="E4680" s="174">
        <v>16</v>
      </c>
      <c r="F4680" s="3">
        <f t="shared" si="433"/>
        <v>89.6</v>
      </c>
      <c r="G4680" s="3">
        <f t="shared" si="435"/>
        <v>84.92</v>
      </c>
      <c r="H4680" s="3">
        <f t="shared" si="436"/>
        <v>104</v>
      </c>
      <c r="I4680" s="3">
        <f t="shared" si="437"/>
        <v>86</v>
      </c>
      <c r="J4680" s="3">
        <f t="shared" si="438"/>
        <v>91.94</v>
      </c>
      <c r="K4680" s="191">
        <v>32</v>
      </c>
      <c r="L4680" s="3">
        <v>29.4</v>
      </c>
      <c r="M4680" s="191">
        <v>40</v>
      </c>
      <c r="N4680" s="191">
        <v>30</v>
      </c>
      <c r="O4680" s="191">
        <v>33.299999999999997</v>
      </c>
    </row>
    <row r="4681" spans="2:15" ht="17.25" x14ac:dyDescent="0.35">
      <c r="B4681" s="172">
        <f t="shared" si="434"/>
        <v>4673</v>
      </c>
      <c r="C4681" s="173">
        <v>7</v>
      </c>
      <c r="D4681" s="173">
        <v>14</v>
      </c>
      <c r="E4681" s="174">
        <v>17</v>
      </c>
      <c r="F4681" s="3">
        <f t="shared" si="433"/>
        <v>89.6</v>
      </c>
      <c r="G4681" s="3">
        <f t="shared" si="435"/>
        <v>84.92</v>
      </c>
      <c r="H4681" s="3">
        <f t="shared" si="436"/>
        <v>102.02</v>
      </c>
      <c r="I4681" s="3">
        <f t="shared" si="437"/>
        <v>84.02</v>
      </c>
      <c r="J4681" s="3">
        <f t="shared" si="438"/>
        <v>89.960000000000008</v>
      </c>
      <c r="K4681" s="191">
        <v>32</v>
      </c>
      <c r="L4681" s="3">
        <v>29.4</v>
      </c>
      <c r="M4681" s="191">
        <v>38.9</v>
      </c>
      <c r="N4681" s="191">
        <v>28.9</v>
      </c>
      <c r="O4681" s="191">
        <v>32.200000000000003</v>
      </c>
    </row>
    <row r="4682" spans="2:15" ht="17.25" x14ac:dyDescent="0.35">
      <c r="B4682" s="172">
        <f t="shared" si="434"/>
        <v>4674</v>
      </c>
      <c r="C4682" s="173">
        <v>7</v>
      </c>
      <c r="D4682" s="173">
        <v>14</v>
      </c>
      <c r="E4682" s="174">
        <v>18</v>
      </c>
      <c r="F4682" s="3">
        <f t="shared" ref="F4682:F4745" si="439">(9/5)*K4682+32</f>
        <v>87.800000000000011</v>
      </c>
      <c r="G4682" s="3">
        <f t="shared" si="435"/>
        <v>82.94</v>
      </c>
      <c r="H4682" s="3">
        <f t="shared" si="436"/>
        <v>100.94</v>
      </c>
      <c r="I4682" s="3">
        <f t="shared" si="437"/>
        <v>80.960000000000008</v>
      </c>
      <c r="J4682" s="3">
        <f t="shared" si="438"/>
        <v>87.080000000000013</v>
      </c>
      <c r="K4682" s="191">
        <v>31</v>
      </c>
      <c r="L4682" s="3">
        <v>28.3</v>
      </c>
      <c r="M4682" s="191">
        <v>38.299999999999997</v>
      </c>
      <c r="N4682" s="191">
        <v>27.2</v>
      </c>
      <c r="O4682" s="191">
        <v>30.6</v>
      </c>
    </row>
    <row r="4683" spans="2:15" ht="17.25" x14ac:dyDescent="0.35">
      <c r="B4683" s="172">
        <f t="shared" ref="B4683:B4746" si="440">B4682+1</f>
        <v>4675</v>
      </c>
      <c r="C4683" s="173">
        <v>7</v>
      </c>
      <c r="D4683" s="173">
        <v>14</v>
      </c>
      <c r="E4683" s="174">
        <v>19</v>
      </c>
      <c r="F4683" s="3">
        <f t="shared" si="439"/>
        <v>86</v>
      </c>
      <c r="G4683" s="3">
        <f t="shared" si="435"/>
        <v>78.98</v>
      </c>
      <c r="H4683" s="3">
        <f t="shared" si="436"/>
        <v>98.960000000000008</v>
      </c>
      <c r="I4683" s="3">
        <f t="shared" si="437"/>
        <v>78.080000000000013</v>
      </c>
      <c r="J4683" s="3">
        <f t="shared" si="438"/>
        <v>80.960000000000008</v>
      </c>
      <c r="K4683" s="191">
        <v>30</v>
      </c>
      <c r="L4683" s="3">
        <v>26.1</v>
      </c>
      <c r="M4683" s="191">
        <v>37.200000000000003</v>
      </c>
      <c r="N4683" s="191">
        <v>25.6</v>
      </c>
      <c r="O4683" s="191">
        <v>27.2</v>
      </c>
    </row>
    <row r="4684" spans="2:15" ht="17.25" x14ac:dyDescent="0.35">
      <c r="B4684" s="172">
        <f t="shared" si="440"/>
        <v>4676</v>
      </c>
      <c r="C4684" s="173">
        <v>7</v>
      </c>
      <c r="D4684" s="173">
        <v>14</v>
      </c>
      <c r="E4684" s="174">
        <v>20</v>
      </c>
      <c r="F4684" s="3">
        <f t="shared" si="439"/>
        <v>77</v>
      </c>
      <c r="G4684" s="3">
        <f t="shared" si="435"/>
        <v>73.94</v>
      </c>
      <c r="H4684" s="3">
        <f t="shared" si="436"/>
        <v>96.08</v>
      </c>
      <c r="I4684" s="3">
        <f t="shared" si="437"/>
        <v>73.94</v>
      </c>
      <c r="J4684" s="3">
        <f t="shared" si="438"/>
        <v>77</v>
      </c>
      <c r="K4684" s="191">
        <v>25</v>
      </c>
      <c r="L4684" s="3">
        <v>23.3</v>
      </c>
      <c r="M4684" s="191">
        <v>35.6</v>
      </c>
      <c r="N4684" s="191">
        <v>23.3</v>
      </c>
      <c r="O4684" s="191">
        <v>25</v>
      </c>
    </row>
    <row r="4685" spans="2:15" ht="17.25" x14ac:dyDescent="0.35">
      <c r="B4685" s="172">
        <f t="shared" si="440"/>
        <v>4677</v>
      </c>
      <c r="C4685" s="173">
        <v>7</v>
      </c>
      <c r="D4685" s="173">
        <v>14</v>
      </c>
      <c r="E4685" s="174">
        <v>21</v>
      </c>
      <c r="F4685" s="3">
        <f t="shared" si="439"/>
        <v>73.400000000000006</v>
      </c>
      <c r="G4685" s="3">
        <f t="shared" si="435"/>
        <v>68.900000000000006</v>
      </c>
      <c r="H4685" s="3">
        <f t="shared" si="436"/>
        <v>91.94</v>
      </c>
      <c r="I4685" s="3">
        <f t="shared" si="437"/>
        <v>71.960000000000008</v>
      </c>
      <c r="J4685" s="3">
        <f t="shared" si="438"/>
        <v>75.02</v>
      </c>
      <c r="K4685" s="191">
        <v>23</v>
      </c>
      <c r="L4685" s="3">
        <v>20.5</v>
      </c>
      <c r="M4685" s="191">
        <v>33.299999999999997</v>
      </c>
      <c r="N4685" s="191">
        <v>22.2</v>
      </c>
      <c r="O4685" s="191">
        <v>23.9</v>
      </c>
    </row>
    <row r="4686" spans="2:15" ht="17.25" x14ac:dyDescent="0.35">
      <c r="B4686" s="172">
        <f t="shared" si="440"/>
        <v>4678</v>
      </c>
      <c r="C4686" s="173">
        <v>7</v>
      </c>
      <c r="D4686" s="173">
        <v>14</v>
      </c>
      <c r="E4686" s="174">
        <v>22</v>
      </c>
      <c r="F4686" s="3">
        <f t="shared" si="439"/>
        <v>73.400000000000006</v>
      </c>
      <c r="G4686" s="3">
        <f t="shared" si="435"/>
        <v>68</v>
      </c>
      <c r="H4686" s="3">
        <f t="shared" si="436"/>
        <v>91.039999999999992</v>
      </c>
      <c r="I4686" s="3">
        <f t="shared" si="437"/>
        <v>69.080000000000013</v>
      </c>
      <c r="J4686" s="3">
        <f t="shared" si="438"/>
        <v>73.94</v>
      </c>
      <c r="K4686" s="191">
        <v>23</v>
      </c>
      <c r="L4686" s="3">
        <v>20</v>
      </c>
      <c r="M4686" s="191">
        <v>32.799999999999997</v>
      </c>
      <c r="N4686" s="191">
        <v>20.6</v>
      </c>
      <c r="O4686" s="191">
        <v>23.3</v>
      </c>
    </row>
    <row r="4687" spans="2:15" ht="17.25" x14ac:dyDescent="0.35">
      <c r="B4687" s="172">
        <f t="shared" si="440"/>
        <v>4679</v>
      </c>
      <c r="C4687" s="173">
        <v>7</v>
      </c>
      <c r="D4687" s="173">
        <v>14</v>
      </c>
      <c r="E4687" s="174">
        <v>23</v>
      </c>
      <c r="F4687" s="3">
        <f t="shared" si="439"/>
        <v>73.400000000000006</v>
      </c>
      <c r="G4687" s="3">
        <f t="shared" si="435"/>
        <v>62.96</v>
      </c>
      <c r="H4687" s="3">
        <f t="shared" si="436"/>
        <v>89.960000000000008</v>
      </c>
      <c r="I4687" s="3">
        <f t="shared" si="437"/>
        <v>68</v>
      </c>
      <c r="J4687" s="3">
        <f t="shared" si="438"/>
        <v>75.02</v>
      </c>
      <c r="K4687" s="191">
        <v>23</v>
      </c>
      <c r="L4687" s="3">
        <v>17.2</v>
      </c>
      <c r="M4687" s="191">
        <v>32.200000000000003</v>
      </c>
      <c r="N4687" s="191">
        <v>20</v>
      </c>
      <c r="O4687" s="191">
        <v>23.9</v>
      </c>
    </row>
    <row r="4688" spans="2:15" ht="17.25" x14ac:dyDescent="0.35">
      <c r="B4688" s="172">
        <f t="shared" si="440"/>
        <v>4680</v>
      </c>
      <c r="C4688" s="173">
        <v>7</v>
      </c>
      <c r="D4688" s="173">
        <v>14</v>
      </c>
      <c r="E4688" s="174">
        <v>24</v>
      </c>
      <c r="F4688" s="3">
        <f t="shared" si="439"/>
        <v>71.599999999999994</v>
      </c>
      <c r="G4688" s="3">
        <f t="shared" si="435"/>
        <v>62.96</v>
      </c>
      <c r="H4688" s="3">
        <f t="shared" si="436"/>
        <v>87.98</v>
      </c>
      <c r="I4688" s="3">
        <f t="shared" si="437"/>
        <v>66.02</v>
      </c>
      <c r="J4688" s="3">
        <f t="shared" si="438"/>
        <v>69.98</v>
      </c>
      <c r="K4688" s="191">
        <v>22</v>
      </c>
      <c r="L4688" s="3">
        <v>17.2</v>
      </c>
      <c r="M4688" s="191">
        <v>31.1</v>
      </c>
      <c r="N4688" s="191">
        <v>18.899999999999999</v>
      </c>
      <c r="O4688" s="191">
        <v>21.1</v>
      </c>
    </row>
    <row r="4689" spans="2:15" ht="17.25" x14ac:dyDescent="0.35">
      <c r="B4689" s="172">
        <f t="shared" si="440"/>
        <v>4681</v>
      </c>
      <c r="C4689" s="173">
        <v>7</v>
      </c>
      <c r="D4689" s="173">
        <v>15</v>
      </c>
      <c r="E4689" s="174">
        <v>1</v>
      </c>
      <c r="F4689" s="3">
        <f t="shared" si="439"/>
        <v>69.800000000000011</v>
      </c>
      <c r="G4689" s="3">
        <f t="shared" si="435"/>
        <v>57.92</v>
      </c>
      <c r="H4689" s="3">
        <f t="shared" si="436"/>
        <v>84.92</v>
      </c>
      <c r="I4689" s="3">
        <f t="shared" si="437"/>
        <v>57.92</v>
      </c>
      <c r="J4689" s="3">
        <f t="shared" si="438"/>
        <v>71.06</v>
      </c>
      <c r="K4689" s="191">
        <v>21</v>
      </c>
      <c r="L4689" s="3">
        <v>14.4</v>
      </c>
      <c r="M4689" s="191">
        <v>29.4</v>
      </c>
      <c r="N4689" s="191">
        <v>14.4</v>
      </c>
      <c r="O4689" s="191">
        <v>21.7</v>
      </c>
    </row>
    <row r="4690" spans="2:15" ht="17.25" x14ac:dyDescent="0.35">
      <c r="B4690" s="172">
        <f t="shared" si="440"/>
        <v>4682</v>
      </c>
      <c r="C4690" s="173">
        <v>7</v>
      </c>
      <c r="D4690" s="173">
        <v>15</v>
      </c>
      <c r="E4690" s="174">
        <v>2</v>
      </c>
      <c r="F4690" s="3">
        <f t="shared" si="439"/>
        <v>68</v>
      </c>
      <c r="G4690" s="3">
        <f t="shared" si="435"/>
        <v>55.94</v>
      </c>
      <c r="H4690" s="3">
        <f t="shared" si="436"/>
        <v>84.02</v>
      </c>
      <c r="I4690" s="3">
        <f t="shared" si="437"/>
        <v>57.019999999999996</v>
      </c>
      <c r="J4690" s="3">
        <f t="shared" si="438"/>
        <v>68</v>
      </c>
      <c r="K4690" s="191">
        <v>20</v>
      </c>
      <c r="L4690" s="3">
        <v>13.3</v>
      </c>
      <c r="M4690" s="191">
        <v>28.9</v>
      </c>
      <c r="N4690" s="191">
        <v>13.9</v>
      </c>
      <c r="O4690" s="191">
        <v>20</v>
      </c>
    </row>
    <row r="4691" spans="2:15" ht="17.25" x14ac:dyDescent="0.35">
      <c r="B4691" s="172">
        <f t="shared" si="440"/>
        <v>4683</v>
      </c>
      <c r="C4691" s="173">
        <v>7</v>
      </c>
      <c r="D4691" s="173">
        <v>15</v>
      </c>
      <c r="E4691" s="174">
        <v>3</v>
      </c>
      <c r="F4691" s="3">
        <f t="shared" si="439"/>
        <v>66.2</v>
      </c>
      <c r="G4691" s="3">
        <f t="shared" si="435"/>
        <v>54.86</v>
      </c>
      <c r="H4691" s="3">
        <f t="shared" si="436"/>
        <v>82.039999999999992</v>
      </c>
      <c r="I4691" s="3">
        <f t="shared" si="437"/>
        <v>53.96</v>
      </c>
      <c r="J4691" s="3">
        <f t="shared" si="438"/>
        <v>66.92</v>
      </c>
      <c r="K4691" s="191">
        <v>19</v>
      </c>
      <c r="L4691" s="3">
        <v>12.7</v>
      </c>
      <c r="M4691" s="191">
        <v>27.8</v>
      </c>
      <c r="N4691" s="191">
        <v>12.2</v>
      </c>
      <c r="O4691" s="191">
        <v>19.399999999999999</v>
      </c>
    </row>
    <row r="4692" spans="2:15" ht="17.25" x14ac:dyDescent="0.35">
      <c r="B4692" s="172">
        <f t="shared" si="440"/>
        <v>4684</v>
      </c>
      <c r="C4692" s="173">
        <v>7</v>
      </c>
      <c r="D4692" s="173">
        <v>15</v>
      </c>
      <c r="E4692" s="174">
        <v>4</v>
      </c>
      <c r="F4692" s="3">
        <f t="shared" si="439"/>
        <v>66.2</v>
      </c>
      <c r="G4692" s="3">
        <f t="shared" si="435"/>
        <v>52.879999999999995</v>
      </c>
      <c r="H4692" s="3">
        <f t="shared" si="436"/>
        <v>80.06</v>
      </c>
      <c r="I4692" s="3">
        <f t="shared" si="437"/>
        <v>53.96</v>
      </c>
      <c r="J4692" s="3">
        <f t="shared" si="438"/>
        <v>66.92</v>
      </c>
      <c r="K4692" s="191">
        <v>19</v>
      </c>
      <c r="L4692" s="3">
        <v>11.6</v>
      </c>
      <c r="M4692" s="191">
        <v>26.7</v>
      </c>
      <c r="N4692" s="191">
        <v>12.2</v>
      </c>
      <c r="O4692" s="191">
        <v>19.399999999999999</v>
      </c>
    </row>
    <row r="4693" spans="2:15" ht="17.25" x14ac:dyDescent="0.35">
      <c r="B4693" s="172">
        <f t="shared" si="440"/>
        <v>4685</v>
      </c>
      <c r="C4693" s="173">
        <v>7</v>
      </c>
      <c r="D4693" s="173">
        <v>15</v>
      </c>
      <c r="E4693" s="174">
        <v>5</v>
      </c>
      <c r="F4693" s="3">
        <f t="shared" si="439"/>
        <v>62.6</v>
      </c>
      <c r="G4693" s="3">
        <f t="shared" si="435"/>
        <v>51.980000000000004</v>
      </c>
      <c r="H4693" s="3">
        <f t="shared" si="436"/>
        <v>78.98</v>
      </c>
      <c r="I4693" s="3">
        <f t="shared" si="437"/>
        <v>53.96</v>
      </c>
      <c r="J4693" s="3">
        <f t="shared" si="438"/>
        <v>64.94</v>
      </c>
      <c r="K4693" s="191">
        <v>17</v>
      </c>
      <c r="L4693" s="3">
        <v>11.1</v>
      </c>
      <c r="M4693" s="191">
        <v>26.1</v>
      </c>
      <c r="N4693" s="191">
        <v>12.2</v>
      </c>
      <c r="O4693" s="191">
        <v>18.3</v>
      </c>
    </row>
    <row r="4694" spans="2:15" ht="17.25" x14ac:dyDescent="0.35">
      <c r="B4694" s="172">
        <f t="shared" si="440"/>
        <v>4686</v>
      </c>
      <c r="C4694" s="173">
        <v>7</v>
      </c>
      <c r="D4694" s="173">
        <v>15</v>
      </c>
      <c r="E4694" s="174">
        <v>6</v>
      </c>
      <c r="F4694" s="3">
        <f t="shared" si="439"/>
        <v>66.2</v>
      </c>
      <c r="G4694" s="3">
        <f t="shared" si="435"/>
        <v>57.92</v>
      </c>
      <c r="H4694" s="3">
        <f t="shared" si="436"/>
        <v>84.02</v>
      </c>
      <c r="I4694" s="3">
        <f t="shared" si="437"/>
        <v>55.94</v>
      </c>
      <c r="J4694" s="3">
        <f t="shared" si="438"/>
        <v>66.02</v>
      </c>
      <c r="K4694" s="191">
        <v>19</v>
      </c>
      <c r="L4694" s="3">
        <v>14.4</v>
      </c>
      <c r="M4694" s="191">
        <v>28.9</v>
      </c>
      <c r="N4694" s="191">
        <v>13.3</v>
      </c>
      <c r="O4694" s="191">
        <v>18.899999999999999</v>
      </c>
    </row>
    <row r="4695" spans="2:15" ht="17.25" x14ac:dyDescent="0.35">
      <c r="B4695" s="172">
        <f t="shared" si="440"/>
        <v>4687</v>
      </c>
      <c r="C4695" s="173">
        <v>7</v>
      </c>
      <c r="D4695" s="173">
        <v>15</v>
      </c>
      <c r="E4695" s="174">
        <v>7</v>
      </c>
      <c r="F4695" s="3">
        <f t="shared" si="439"/>
        <v>73.400000000000006</v>
      </c>
      <c r="G4695" s="3">
        <f t="shared" si="435"/>
        <v>68</v>
      </c>
      <c r="H4695" s="3">
        <f t="shared" si="436"/>
        <v>89.06</v>
      </c>
      <c r="I4695" s="3">
        <f t="shared" si="437"/>
        <v>62.06</v>
      </c>
      <c r="J4695" s="3">
        <f t="shared" si="438"/>
        <v>71.960000000000008</v>
      </c>
      <c r="K4695" s="191">
        <v>23</v>
      </c>
      <c r="L4695" s="3">
        <v>20</v>
      </c>
      <c r="M4695" s="191">
        <v>31.7</v>
      </c>
      <c r="N4695" s="191">
        <v>16.7</v>
      </c>
      <c r="O4695" s="191">
        <v>22.2</v>
      </c>
    </row>
    <row r="4696" spans="2:15" ht="17.25" x14ac:dyDescent="0.35">
      <c r="B4696" s="172">
        <f t="shared" si="440"/>
        <v>4688</v>
      </c>
      <c r="C4696" s="173">
        <v>7</v>
      </c>
      <c r="D4696" s="173">
        <v>15</v>
      </c>
      <c r="E4696" s="174">
        <v>8</v>
      </c>
      <c r="F4696" s="3">
        <f t="shared" si="439"/>
        <v>78.800000000000011</v>
      </c>
      <c r="G4696" s="3">
        <f t="shared" si="435"/>
        <v>66.92</v>
      </c>
      <c r="H4696" s="3">
        <f t="shared" si="436"/>
        <v>93.02</v>
      </c>
      <c r="I4696" s="3">
        <f t="shared" si="437"/>
        <v>69.98</v>
      </c>
      <c r="J4696" s="3">
        <f t="shared" si="438"/>
        <v>73.94</v>
      </c>
      <c r="K4696" s="191">
        <v>26</v>
      </c>
      <c r="L4696" s="3">
        <v>19.399999999999999</v>
      </c>
      <c r="M4696" s="191">
        <v>33.9</v>
      </c>
      <c r="N4696" s="191">
        <v>21.1</v>
      </c>
      <c r="O4696" s="191">
        <v>23.3</v>
      </c>
    </row>
    <row r="4697" spans="2:15" ht="17.25" x14ac:dyDescent="0.35">
      <c r="B4697" s="172">
        <f t="shared" si="440"/>
        <v>4689</v>
      </c>
      <c r="C4697" s="173">
        <v>7</v>
      </c>
      <c r="D4697" s="173">
        <v>15</v>
      </c>
      <c r="E4697" s="174">
        <v>9</v>
      </c>
      <c r="F4697" s="3">
        <f t="shared" si="439"/>
        <v>84.2</v>
      </c>
      <c r="G4697" s="3">
        <f t="shared" ref="G4697:G4760" si="441">(9/5)*L4697+32</f>
        <v>71.960000000000008</v>
      </c>
      <c r="H4697" s="3">
        <f t="shared" ref="H4697:H4760" si="442">(9/5)*M4697+32</f>
        <v>96.08</v>
      </c>
      <c r="I4697" s="3">
        <f t="shared" ref="I4697:I4760" si="443">(9/5)*N4697+32</f>
        <v>73.94</v>
      </c>
      <c r="J4697" s="3">
        <f t="shared" ref="J4697:J4760" si="444">(9/5)*O4697+32</f>
        <v>80.960000000000008</v>
      </c>
      <c r="K4697" s="191">
        <v>29</v>
      </c>
      <c r="L4697" s="3">
        <v>22.2</v>
      </c>
      <c r="M4697" s="191">
        <v>35.6</v>
      </c>
      <c r="N4697" s="191">
        <v>23.3</v>
      </c>
      <c r="O4697" s="191">
        <v>27.2</v>
      </c>
    </row>
    <row r="4698" spans="2:15" ht="17.25" x14ac:dyDescent="0.35">
      <c r="B4698" s="172">
        <f t="shared" si="440"/>
        <v>4690</v>
      </c>
      <c r="C4698" s="173">
        <v>7</v>
      </c>
      <c r="D4698" s="173">
        <v>15</v>
      </c>
      <c r="E4698" s="174">
        <v>10</v>
      </c>
      <c r="F4698" s="3">
        <f t="shared" si="439"/>
        <v>89.6</v>
      </c>
      <c r="G4698" s="3">
        <f t="shared" si="441"/>
        <v>75.92</v>
      </c>
      <c r="H4698" s="3">
        <f t="shared" si="442"/>
        <v>98.06</v>
      </c>
      <c r="I4698" s="3">
        <f t="shared" si="443"/>
        <v>77</v>
      </c>
      <c r="J4698" s="3">
        <f t="shared" si="444"/>
        <v>82.94</v>
      </c>
      <c r="K4698" s="191">
        <v>32</v>
      </c>
      <c r="L4698" s="3">
        <v>24.4</v>
      </c>
      <c r="M4698" s="191">
        <v>36.700000000000003</v>
      </c>
      <c r="N4698" s="191">
        <v>25</v>
      </c>
      <c r="O4698" s="191">
        <v>28.3</v>
      </c>
    </row>
    <row r="4699" spans="2:15" ht="17.25" x14ac:dyDescent="0.35">
      <c r="B4699" s="172">
        <f t="shared" si="440"/>
        <v>4691</v>
      </c>
      <c r="C4699" s="173">
        <v>7</v>
      </c>
      <c r="D4699" s="173">
        <v>15</v>
      </c>
      <c r="E4699" s="174">
        <v>11</v>
      </c>
      <c r="F4699" s="3">
        <f t="shared" si="439"/>
        <v>93.2</v>
      </c>
      <c r="G4699" s="3">
        <f t="shared" si="441"/>
        <v>77</v>
      </c>
      <c r="H4699" s="3">
        <f t="shared" si="442"/>
        <v>100.03999999999999</v>
      </c>
      <c r="I4699" s="3">
        <f t="shared" si="443"/>
        <v>80.960000000000008</v>
      </c>
      <c r="J4699" s="3">
        <f t="shared" si="444"/>
        <v>84.92</v>
      </c>
      <c r="K4699" s="191">
        <v>34</v>
      </c>
      <c r="L4699" s="3">
        <v>25</v>
      </c>
      <c r="M4699" s="191">
        <v>37.799999999999997</v>
      </c>
      <c r="N4699" s="191">
        <v>27.2</v>
      </c>
      <c r="O4699" s="191">
        <v>29.4</v>
      </c>
    </row>
    <row r="4700" spans="2:15" ht="17.25" x14ac:dyDescent="0.35">
      <c r="B4700" s="172">
        <f t="shared" si="440"/>
        <v>4692</v>
      </c>
      <c r="C4700" s="173">
        <v>7</v>
      </c>
      <c r="D4700" s="173">
        <v>15</v>
      </c>
      <c r="E4700" s="174">
        <v>12</v>
      </c>
      <c r="F4700" s="3">
        <f t="shared" si="439"/>
        <v>93.2</v>
      </c>
      <c r="G4700" s="3">
        <f t="shared" si="441"/>
        <v>78.98</v>
      </c>
      <c r="H4700" s="3">
        <f t="shared" si="442"/>
        <v>102.02</v>
      </c>
      <c r="I4700" s="3">
        <f t="shared" si="443"/>
        <v>84.92</v>
      </c>
      <c r="J4700" s="3">
        <f t="shared" si="444"/>
        <v>86</v>
      </c>
      <c r="K4700" s="191">
        <v>34</v>
      </c>
      <c r="L4700" s="3">
        <v>26.1</v>
      </c>
      <c r="M4700" s="191">
        <v>38.9</v>
      </c>
      <c r="N4700" s="191">
        <v>29.4</v>
      </c>
      <c r="O4700" s="191">
        <v>30</v>
      </c>
    </row>
    <row r="4701" spans="2:15" ht="17.25" x14ac:dyDescent="0.35">
      <c r="B4701" s="172">
        <f t="shared" si="440"/>
        <v>4693</v>
      </c>
      <c r="C4701" s="173">
        <v>7</v>
      </c>
      <c r="D4701" s="173">
        <v>15</v>
      </c>
      <c r="E4701" s="174">
        <v>13</v>
      </c>
      <c r="F4701" s="3">
        <f t="shared" si="439"/>
        <v>93.2</v>
      </c>
      <c r="G4701" s="3">
        <f t="shared" si="441"/>
        <v>77</v>
      </c>
      <c r="H4701" s="3">
        <f t="shared" si="442"/>
        <v>102.02</v>
      </c>
      <c r="I4701" s="3">
        <f t="shared" si="443"/>
        <v>87.080000000000013</v>
      </c>
      <c r="J4701" s="3">
        <f t="shared" si="444"/>
        <v>86</v>
      </c>
      <c r="K4701" s="191">
        <v>34</v>
      </c>
      <c r="L4701" s="3">
        <v>25</v>
      </c>
      <c r="M4701" s="191">
        <v>38.9</v>
      </c>
      <c r="N4701" s="191">
        <v>30.6</v>
      </c>
      <c r="O4701" s="191">
        <v>30</v>
      </c>
    </row>
    <row r="4702" spans="2:15" ht="17.25" x14ac:dyDescent="0.35">
      <c r="B4702" s="172">
        <f t="shared" si="440"/>
        <v>4694</v>
      </c>
      <c r="C4702" s="173">
        <v>7</v>
      </c>
      <c r="D4702" s="173">
        <v>15</v>
      </c>
      <c r="E4702" s="174">
        <v>14</v>
      </c>
      <c r="F4702" s="3">
        <f t="shared" si="439"/>
        <v>95</v>
      </c>
      <c r="G4702" s="3">
        <f t="shared" si="441"/>
        <v>77</v>
      </c>
      <c r="H4702" s="3">
        <f t="shared" si="442"/>
        <v>102.92</v>
      </c>
      <c r="I4702" s="3">
        <f t="shared" si="443"/>
        <v>86</v>
      </c>
      <c r="J4702" s="3">
        <f t="shared" si="444"/>
        <v>87.98</v>
      </c>
      <c r="K4702" s="191">
        <v>35</v>
      </c>
      <c r="L4702" s="3">
        <v>25</v>
      </c>
      <c r="M4702" s="191">
        <v>39.4</v>
      </c>
      <c r="N4702" s="191">
        <v>30</v>
      </c>
      <c r="O4702" s="191">
        <v>31.1</v>
      </c>
    </row>
    <row r="4703" spans="2:15" ht="17.25" x14ac:dyDescent="0.35">
      <c r="B4703" s="172">
        <f t="shared" si="440"/>
        <v>4695</v>
      </c>
      <c r="C4703" s="173">
        <v>7</v>
      </c>
      <c r="D4703" s="173">
        <v>15</v>
      </c>
      <c r="E4703" s="174">
        <v>15</v>
      </c>
      <c r="F4703" s="3">
        <f t="shared" si="439"/>
        <v>95</v>
      </c>
      <c r="G4703" s="3">
        <f t="shared" si="441"/>
        <v>72.86</v>
      </c>
      <c r="H4703" s="3">
        <f t="shared" si="442"/>
        <v>102.92</v>
      </c>
      <c r="I4703" s="3">
        <f t="shared" si="443"/>
        <v>86</v>
      </c>
      <c r="J4703" s="3">
        <f t="shared" si="444"/>
        <v>91.039999999999992</v>
      </c>
      <c r="K4703" s="191">
        <v>35</v>
      </c>
      <c r="L4703" s="3">
        <v>22.7</v>
      </c>
      <c r="M4703" s="191">
        <v>39.4</v>
      </c>
      <c r="N4703" s="191">
        <v>30</v>
      </c>
      <c r="O4703" s="191">
        <v>32.799999999999997</v>
      </c>
    </row>
    <row r="4704" spans="2:15" ht="17.25" x14ac:dyDescent="0.35">
      <c r="B4704" s="172">
        <f t="shared" si="440"/>
        <v>4696</v>
      </c>
      <c r="C4704" s="173">
        <v>7</v>
      </c>
      <c r="D4704" s="173">
        <v>15</v>
      </c>
      <c r="E4704" s="174">
        <v>16</v>
      </c>
      <c r="F4704" s="3">
        <f t="shared" si="439"/>
        <v>93.2</v>
      </c>
      <c r="G4704" s="3">
        <f t="shared" si="441"/>
        <v>71.960000000000008</v>
      </c>
      <c r="H4704" s="3">
        <f t="shared" si="442"/>
        <v>102.92</v>
      </c>
      <c r="I4704" s="3">
        <f t="shared" si="443"/>
        <v>84.92</v>
      </c>
      <c r="J4704" s="3">
        <f t="shared" si="444"/>
        <v>89.06</v>
      </c>
      <c r="K4704" s="191">
        <v>34</v>
      </c>
      <c r="L4704" s="3">
        <v>22.2</v>
      </c>
      <c r="M4704" s="191">
        <v>39.4</v>
      </c>
      <c r="N4704" s="191">
        <v>29.4</v>
      </c>
      <c r="O4704" s="191">
        <v>31.7</v>
      </c>
    </row>
    <row r="4705" spans="2:15" ht="17.25" x14ac:dyDescent="0.35">
      <c r="B4705" s="172">
        <f t="shared" si="440"/>
        <v>4697</v>
      </c>
      <c r="C4705" s="173">
        <v>7</v>
      </c>
      <c r="D4705" s="173">
        <v>15</v>
      </c>
      <c r="E4705" s="174">
        <v>17</v>
      </c>
      <c r="F4705" s="3">
        <f t="shared" si="439"/>
        <v>93.2</v>
      </c>
      <c r="G4705" s="3">
        <f t="shared" si="441"/>
        <v>68.900000000000006</v>
      </c>
      <c r="H4705" s="3">
        <f t="shared" si="442"/>
        <v>102.02</v>
      </c>
      <c r="I4705" s="3">
        <f t="shared" si="443"/>
        <v>82.94</v>
      </c>
      <c r="J4705" s="3">
        <f t="shared" si="444"/>
        <v>80.960000000000008</v>
      </c>
      <c r="K4705" s="191">
        <v>34</v>
      </c>
      <c r="L4705" s="3">
        <v>20.5</v>
      </c>
      <c r="M4705" s="191">
        <v>38.9</v>
      </c>
      <c r="N4705" s="191">
        <v>28.3</v>
      </c>
      <c r="O4705" s="191">
        <v>27.2</v>
      </c>
    </row>
    <row r="4706" spans="2:15" ht="17.25" x14ac:dyDescent="0.35">
      <c r="B4706" s="172">
        <f t="shared" si="440"/>
        <v>4698</v>
      </c>
      <c r="C4706" s="173">
        <v>7</v>
      </c>
      <c r="D4706" s="173">
        <v>15</v>
      </c>
      <c r="E4706" s="174">
        <v>18</v>
      </c>
      <c r="F4706" s="3">
        <f t="shared" si="439"/>
        <v>91.4</v>
      </c>
      <c r="G4706" s="3">
        <f t="shared" si="441"/>
        <v>63.86</v>
      </c>
      <c r="H4706" s="3">
        <f t="shared" si="442"/>
        <v>100.03999999999999</v>
      </c>
      <c r="I4706" s="3">
        <f t="shared" si="443"/>
        <v>80.960000000000008</v>
      </c>
      <c r="J4706" s="3">
        <f t="shared" si="444"/>
        <v>68</v>
      </c>
      <c r="K4706" s="191">
        <v>33</v>
      </c>
      <c r="L4706" s="3">
        <v>17.7</v>
      </c>
      <c r="M4706" s="191">
        <v>37.799999999999997</v>
      </c>
      <c r="N4706" s="191">
        <v>27.2</v>
      </c>
      <c r="O4706" s="191">
        <v>20</v>
      </c>
    </row>
    <row r="4707" spans="2:15" ht="17.25" x14ac:dyDescent="0.35">
      <c r="B4707" s="172">
        <f t="shared" si="440"/>
        <v>4699</v>
      </c>
      <c r="C4707" s="173">
        <v>7</v>
      </c>
      <c r="D4707" s="173">
        <v>15</v>
      </c>
      <c r="E4707" s="174">
        <v>19</v>
      </c>
      <c r="F4707" s="3">
        <f t="shared" si="439"/>
        <v>89.6</v>
      </c>
      <c r="G4707" s="3">
        <f t="shared" si="441"/>
        <v>64.94</v>
      </c>
      <c r="H4707" s="3">
        <f t="shared" si="442"/>
        <v>98.06</v>
      </c>
      <c r="I4707" s="3">
        <f t="shared" si="443"/>
        <v>75.92</v>
      </c>
      <c r="J4707" s="3">
        <f t="shared" si="444"/>
        <v>66.02</v>
      </c>
      <c r="K4707" s="191">
        <v>32</v>
      </c>
      <c r="L4707" s="3">
        <v>18.3</v>
      </c>
      <c r="M4707" s="191">
        <v>36.700000000000003</v>
      </c>
      <c r="N4707" s="191">
        <v>24.4</v>
      </c>
      <c r="O4707" s="191">
        <v>18.899999999999999</v>
      </c>
    </row>
    <row r="4708" spans="2:15" ht="17.25" x14ac:dyDescent="0.35">
      <c r="B4708" s="172">
        <f t="shared" si="440"/>
        <v>4700</v>
      </c>
      <c r="C4708" s="173">
        <v>7</v>
      </c>
      <c r="D4708" s="173">
        <v>15</v>
      </c>
      <c r="E4708" s="174">
        <v>20</v>
      </c>
      <c r="F4708" s="3">
        <f t="shared" si="439"/>
        <v>82.4</v>
      </c>
      <c r="G4708" s="3">
        <f t="shared" si="441"/>
        <v>62.96</v>
      </c>
      <c r="H4708" s="3">
        <f t="shared" si="442"/>
        <v>93.92</v>
      </c>
      <c r="I4708" s="3">
        <f t="shared" si="443"/>
        <v>73.94</v>
      </c>
      <c r="J4708" s="3">
        <f t="shared" si="444"/>
        <v>64.94</v>
      </c>
      <c r="K4708" s="191">
        <v>28</v>
      </c>
      <c r="L4708" s="3">
        <v>17.2</v>
      </c>
      <c r="M4708" s="191">
        <v>34.4</v>
      </c>
      <c r="N4708" s="191">
        <v>23.3</v>
      </c>
      <c r="O4708" s="191">
        <v>18.3</v>
      </c>
    </row>
    <row r="4709" spans="2:15" ht="17.25" x14ac:dyDescent="0.35">
      <c r="B4709" s="172">
        <f t="shared" si="440"/>
        <v>4701</v>
      </c>
      <c r="C4709" s="173">
        <v>7</v>
      </c>
      <c r="D4709" s="173">
        <v>15</v>
      </c>
      <c r="E4709" s="174">
        <v>21</v>
      </c>
      <c r="F4709" s="3">
        <f t="shared" si="439"/>
        <v>77</v>
      </c>
      <c r="G4709" s="3">
        <f t="shared" si="441"/>
        <v>57.92</v>
      </c>
      <c r="H4709" s="3">
        <f t="shared" si="442"/>
        <v>91.94</v>
      </c>
      <c r="I4709" s="3">
        <f t="shared" si="443"/>
        <v>71.06</v>
      </c>
      <c r="J4709" s="3">
        <f t="shared" si="444"/>
        <v>64.94</v>
      </c>
      <c r="K4709" s="191">
        <v>25</v>
      </c>
      <c r="L4709" s="3">
        <v>14.4</v>
      </c>
      <c r="M4709" s="191">
        <v>33.299999999999997</v>
      </c>
      <c r="N4709" s="191">
        <v>21.7</v>
      </c>
      <c r="O4709" s="191">
        <v>18.3</v>
      </c>
    </row>
    <row r="4710" spans="2:15" ht="17.25" x14ac:dyDescent="0.35">
      <c r="B4710" s="172">
        <f t="shared" si="440"/>
        <v>4702</v>
      </c>
      <c r="C4710" s="173">
        <v>7</v>
      </c>
      <c r="D4710" s="173">
        <v>15</v>
      </c>
      <c r="E4710" s="174">
        <v>22</v>
      </c>
      <c r="F4710" s="3">
        <f t="shared" si="439"/>
        <v>75.2</v>
      </c>
      <c r="G4710" s="3">
        <f t="shared" si="441"/>
        <v>55.94</v>
      </c>
      <c r="H4710" s="3">
        <f t="shared" si="442"/>
        <v>87.98</v>
      </c>
      <c r="I4710" s="3">
        <f t="shared" si="443"/>
        <v>68</v>
      </c>
      <c r="J4710" s="3">
        <f t="shared" si="444"/>
        <v>66.02</v>
      </c>
      <c r="K4710" s="191">
        <v>24</v>
      </c>
      <c r="L4710" s="3">
        <v>13.3</v>
      </c>
      <c r="M4710" s="191">
        <v>31.1</v>
      </c>
      <c r="N4710" s="191">
        <v>20</v>
      </c>
      <c r="O4710" s="191">
        <v>18.899999999999999</v>
      </c>
    </row>
    <row r="4711" spans="2:15" ht="17.25" x14ac:dyDescent="0.35">
      <c r="B4711" s="172">
        <f t="shared" si="440"/>
        <v>4703</v>
      </c>
      <c r="C4711" s="173">
        <v>7</v>
      </c>
      <c r="D4711" s="173">
        <v>15</v>
      </c>
      <c r="E4711" s="174">
        <v>23</v>
      </c>
      <c r="F4711" s="3">
        <f t="shared" si="439"/>
        <v>69.800000000000011</v>
      </c>
      <c r="G4711" s="3">
        <f t="shared" si="441"/>
        <v>54.86</v>
      </c>
      <c r="H4711" s="3">
        <f t="shared" si="442"/>
        <v>87.98</v>
      </c>
      <c r="I4711" s="3">
        <f t="shared" si="443"/>
        <v>62.96</v>
      </c>
      <c r="J4711" s="3">
        <f t="shared" si="444"/>
        <v>66.92</v>
      </c>
      <c r="K4711" s="191">
        <v>21</v>
      </c>
      <c r="L4711" s="3">
        <v>12.7</v>
      </c>
      <c r="M4711" s="191">
        <v>31.1</v>
      </c>
      <c r="N4711" s="191">
        <v>17.2</v>
      </c>
      <c r="O4711" s="191">
        <v>19.399999999999999</v>
      </c>
    </row>
    <row r="4712" spans="2:15" ht="17.25" x14ac:dyDescent="0.35">
      <c r="B4712" s="172">
        <f t="shared" si="440"/>
        <v>4704</v>
      </c>
      <c r="C4712" s="173">
        <v>7</v>
      </c>
      <c r="D4712" s="173">
        <v>15</v>
      </c>
      <c r="E4712" s="174">
        <v>24</v>
      </c>
      <c r="F4712" s="3">
        <f t="shared" si="439"/>
        <v>68</v>
      </c>
      <c r="G4712" s="3">
        <f t="shared" si="441"/>
        <v>53.96</v>
      </c>
      <c r="H4712" s="3">
        <f t="shared" si="442"/>
        <v>87.98</v>
      </c>
      <c r="I4712" s="3">
        <f t="shared" si="443"/>
        <v>60.08</v>
      </c>
      <c r="J4712" s="3">
        <f t="shared" si="444"/>
        <v>64.94</v>
      </c>
      <c r="K4712" s="191">
        <v>20</v>
      </c>
      <c r="L4712" s="3">
        <v>12.2</v>
      </c>
      <c r="M4712" s="191">
        <v>31.1</v>
      </c>
      <c r="N4712" s="191">
        <v>15.6</v>
      </c>
      <c r="O4712" s="191">
        <v>18.3</v>
      </c>
    </row>
    <row r="4713" spans="2:15" ht="17.25" x14ac:dyDescent="0.35">
      <c r="B4713" s="172">
        <f t="shared" si="440"/>
        <v>4705</v>
      </c>
      <c r="C4713" s="173">
        <v>7</v>
      </c>
      <c r="D4713" s="173">
        <v>16</v>
      </c>
      <c r="E4713" s="174">
        <v>1</v>
      </c>
      <c r="F4713" s="3">
        <f t="shared" si="439"/>
        <v>69.800000000000011</v>
      </c>
      <c r="G4713" s="3">
        <f t="shared" si="441"/>
        <v>51.980000000000004</v>
      </c>
      <c r="H4713" s="3">
        <f t="shared" si="442"/>
        <v>82.94</v>
      </c>
      <c r="I4713" s="3">
        <f t="shared" si="443"/>
        <v>59</v>
      </c>
      <c r="J4713" s="3">
        <f t="shared" si="444"/>
        <v>66.02</v>
      </c>
      <c r="K4713" s="191">
        <v>21</v>
      </c>
      <c r="L4713" s="3">
        <v>11.1</v>
      </c>
      <c r="M4713" s="191">
        <v>28.3</v>
      </c>
      <c r="N4713" s="191">
        <v>15</v>
      </c>
      <c r="O4713" s="191">
        <v>18.899999999999999</v>
      </c>
    </row>
    <row r="4714" spans="2:15" ht="17.25" x14ac:dyDescent="0.35">
      <c r="B4714" s="172">
        <f t="shared" si="440"/>
        <v>4706</v>
      </c>
      <c r="C4714" s="173">
        <v>7</v>
      </c>
      <c r="D4714" s="173">
        <v>16</v>
      </c>
      <c r="E4714" s="174">
        <v>2</v>
      </c>
      <c r="F4714" s="3">
        <f t="shared" si="439"/>
        <v>69.800000000000011</v>
      </c>
      <c r="G4714" s="3">
        <f t="shared" si="441"/>
        <v>51.980000000000004</v>
      </c>
      <c r="H4714" s="3">
        <f t="shared" si="442"/>
        <v>80.960000000000008</v>
      </c>
      <c r="I4714" s="3">
        <f t="shared" si="443"/>
        <v>57.019999999999996</v>
      </c>
      <c r="J4714" s="3">
        <f t="shared" si="444"/>
        <v>66.02</v>
      </c>
      <c r="K4714" s="191">
        <v>21</v>
      </c>
      <c r="L4714" s="3">
        <v>11.1</v>
      </c>
      <c r="M4714" s="191">
        <v>27.2</v>
      </c>
      <c r="N4714" s="191">
        <v>13.9</v>
      </c>
      <c r="O4714" s="191">
        <v>18.899999999999999</v>
      </c>
    </row>
    <row r="4715" spans="2:15" ht="17.25" x14ac:dyDescent="0.35">
      <c r="B4715" s="172">
        <f t="shared" si="440"/>
        <v>4707</v>
      </c>
      <c r="C4715" s="173">
        <v>7</v>
      </c>
      <c r="D4715" s="173">
        <v>16</v>
      </c>
      <c r="E4715" s="174">
        <v>3</v>
      </c>
      <c r="F4715" s="3">
        <f t="shared" si="439"/>
        <v>66.2</v>
      </c>
      <c r="G4715" s="3">
        <f t="shared" si="441"/>
        <v>51.980000000000004</v>
      </c>
      <c r="H4715" s="3">
        <f t="shared" si="442"/>
        <v>80.960000000000008</v>
      </c>
      <c r="I4715" s="3">
        <f t="shared" si="443"/>
        <v>53.96</v>
      </c>
      <c r="J4715" s="3">
        <f t="shared" si="444"/>
        <v>64.94</v>
      </c>
      <c r="K4715" s="191">
        <v>19</v>
      </c>
      <c r="L4715" s="3">
        <v>11.1</v>
      </c>
      <c r="M4715" s="191">
        <v>27.2</v>
      </c>
      <c r="N4715" s="191">
        <v>12.2</v>
      </c>
      <c r="O4715" s="191">
        <v>18.3</v>
      </c>
    </row>
    <row r="4716" spans="2:15" ht="17.25" x14ac:dyDescent="0.35">
      <c r="B4716" s="172">
        <f t="shared" si="440"/>
        <v>4708</v>
      </c>
      <c r="C4716" s="173">
        <v>7</v>
      </c>
      <c r="D4716" s="173">
        <v>16</v>
      </c>
      <c r="E4716" s="174">
        <v>4</v>
      </c>
      <c r="F4716" s="3">
        <f t="shared" si="439"/>
        <v>62.6</v>
      </c>
      <c r="G4716" s="3">
        <f t="shared" si="441"/>
        <v>50.900000000000006</v>
      </c>
      <c r="H4716" s="3">
        <f t="shared" si="442"/>
        <v>80.06</v>
      </c>
      <c r="I4716" s="3">
        <f t="shared" si="443"/>
        <v>53.06</v>
      </c>
      <c r="J4716" s="3">
        <f t="shared" si="444"/>
        <v>64.039999999999992</v>
      </c>
      <c r="K4716" s="191">
        <v>17</v>
      </c>
      <c r="L4716" s="3">
        <v>10.5</v>
      </c>
      <c r="M4716" s="191">
        <v>26.7</v>
      </c>
      <c r="N4716" s="191">
        <v>11.7</v>
      </c>
      <c r="O4716" s="191">
        <v>17.8</v>
      </c>
    </row>
    <row r="4717" spans="2:15" ht="17.25" x14ac:dyDescent="0.35">
      <c r="B4717" s="172">
        <f t="shared" si="440"/>
        <v>4709</v>
      </c>
      <c r="C4717" s="173">
        <v>7</v>
      </c>
      <c r="D4717" s="173">
        <v>16</v>
      </c>
      <c r="E4717" s="174">
        <v>5</v>
      </c>
      <c r="F4717" s="3">
        <f t="shared" si="439"/>
        <v>64.400000000000006</v>
      </c>
      <c r="G4717" s="3">
        <f t="shared" si="441"/>
        <v>50.900000000000006</v>
      </c>
      <c r="H4717" s="3">
        <f t="shared" si="442"/>
        <v>82.039999999999992</v>
      </c>
      <c r="I4717" s="3">
        <f t="shared" si="443"/>
        <v>51.980000000000004</v>
      </c>
      <c r="J4717" s="3">
        <f t="shared" si="444"/>
        <v>62.96</v>
      </c>
      <c r="K4717" s="191">
        <v>18</v>
      </c>
      <c r="L4717" s="3">
        <v>10.5</v>
      </c>
      <c r="M4717" s="191">
        <v>27.8</v>
      </c>
      <c r="N4717" s="191">
        <v>11.1</v>
      </c>
      <c r="O4717" s="191">
        <v>17.2</v>
      </c>
    </row>
    <row r="4718" spans="2:15" ht="17.25" x14ac:dyDescent="0.35">
      <c r="B4718" s="172">
        <f t="shared" si="440"/>
        <v>4710</v>
      </c>
      <c r="C4718" s="173">
        <v>7</v>
      </c>
      <c r="D4718" s="173">
        <v>16</v>
      </c>
      <c r="E4718" s="174">
        <v>6</v>
      </c>
      <c r="F4718" s="3">
        <f t="shared" si="439"/>
        <v>71.599999999999994</v>
      </c>
      <c r="G4718" s="3">
        <f t="shared" si="441"/>
        <v>57.92</v>
      </c>
      <c r="H4718" s="3">
        <f t="shared" si="442"/>
        <v>84.02</v>
      </c>
      <c r="I4718" s="3">
        <f t="shared" si="443"/>
        <v>53.96</v>
      </c>
      <c r="J4718" s="3">
        <f t="shared" si="444"/>
        <v>66.02</v>
      </c>
      <c r="K4718" s="191">
        <v>22</v>
      </c>
      <c r="L4718" s="3">
        <v>14.4</v>
      </c>
      <c r="M4718" s="191">
        <v>28.9</v>
      </c>
      <c r="N4718" s="191">
        <v>12.2</v>
      </c>
      <c r="O4718" s="191">
        <v>18.899999999999999</v>
      </c>
    </row>
    <row r="4719" spans="2:15" ht="17.25" x14ac:dyDescent="0.35">
      <c r="B4719" s="172">
        <f t="shared" si="440"/>
        <v>4711</v>
      </c>
      <c r="C4719" s="173">
        <v>7</v>
      </c>
      <c r="D4719" s="173">
        <v>16</v>
      </c>
      <c r="E4719" s="174">
        <v>7</v>
      </c>
      <c r="F4719" s="3">
        <f t="shared" si="439"/>
        <v>78.800000000000011</v>
      </c>
      <c r="G4719" s="3">
        <f t="shared" si="441"/>
        <v>61.88</v>
      </c>
      <c r="H4719" s="3">
        <f t="shared" si="442"/>
        <v>87.080000000000013</v>
      </c>
      <c r="I4719" s="3">
        <f t="shared" si="443"/>
        <v>62.96</v>
      </c>
      <c r="J4719" s="3">
        <f t="shared" si="444"/>
        <v>69.080000000000013</v>
      </c>
      <c r="K4719" s="191">
        <v>26</v>
      </c>
      <c r="L4719" s="3">
        <v>16.600000000000001</v>
      </c>
      <c r="M4719" s="191">
        <v>30.6</v>
      </c>
      <c r="N4719" s="191">
        <v>17.2</v>
      </c>
      <c r="O4719" s="191">
        <v>20.6</v>
      </c>
    </row>
    <row r="4720" spans="2:15" ht="17.25" x14ac:dyDescent="0.35">
      <c r="B4720" s="172">
        <f t="shared" si="440"/>
        <v>4712</v>
      </c>
      <c r="C4720" s="173">
        <v>7</v>
      </c>
      <c r="D4720" s="173">
        <v>16</v>
      </c>
      <c r="E4720" s="174">
        <v>8</v>
      </c>
      <c r="F4720" s="3">
        <f t="shared" si="439"/>
        <v>86</v>
      </c>
      <c r="G4720" s="3">
        <f t="shared" si="441"/>
        <v>60.980000000000004</v>
      </c>
      <c r="H4720" s="3">
        <f t="shared" si="442"/>
        <v>91.039999999999992</v>
      </c>
      <c r="I4720" s="3">
        <f t="shared" si="443"/>
        <v>69.080000000000013</v>
      </c>
      <c r="J4720" s="3">
        <f t="shared" si="444"/>
        <v>71.960000000000008</v>
      </c>
      <c r="K4720" s="191">
        <v>30</v>
      </c>
      <c r="L4720" s="3">
        <v>16.100000000000001</v>
      </c>
      <c r="M4720" s="191">
        <v>32.799999999999997</v>
      </c>
      <c r="N4720" s="191">
        <v>20.6</v>
      </c>
      <c r="O4720" s="191">
        <v>22.2</v>
      </c>
    </row>
    <row r="4721" spans="2:15" ht="17.25" x14ac:dyDescent="0.35">
      <c r="B4721" s="172">
        <f t="shared" si="440"/>
        <v>4713</v>
      </c>
      <c r="C4721" s="173">
        <v>7</v>
      </c>
      <c r="D4721" s="173">
        <v>16</v>
      </c>
      <c r="E4721" s="174">
        <v>9</v>
      </c>
      <c r="F4721" s="3">
        <f t="shared" si="439"/>
        <v>91.4</v>
      </c>
      <c r="G4721" s="3">
        <f t="shared" si="441"/>
        <v>61.88</v>
      </c>
      <c r="H4721" s="3">
        <f t="shared" si="442"/>
        <v>93.92</v>
      </c>
      <c r="I4721" s="3">
        <f t="shared" si="443"/>
        <v>75.02</v>
      </c>
      <c r="J4721" s="3">
        <f t="shared" si="444"/>
        <v>75.02</v>
      </c>
      <c r="K4721" s="191">
        <v>33</v>
      </c>
      <c r="L4721" s="3">
        <v>16.600000000000001</v>
      </c>
      <c r="M4721" s="191">
        <v>34.4</v>
      </c>
      <c r="N4721" s="191">
        <v>23.9</v>
      </c>
      <c r="O4721" s="191">
        <v>23.9</v>
      </c>
    </row>
    <row r="4722" spans="2:15" ht="17.25" x14ac:dyDescent="0.35">
      <c r="B4722" s="172">
        <f t="shared" si="440"/>
        <v>4714</v>
      </c>
      <c r="C4722" s="173">
        <v>7</v>
      </c>
      <c r="D4722" s="173">
        <v>16</v>
      </c>
      <c r="E4722" s="174">
        <v>10</v>
      </c>
      <c r="F4722" s="3">
        <f t="shared" si="439"/>
        <v>93.2</v>
      </c>
      <c r="G4722" s="3">
        <f t="shared" si="441"/>
        <v>60.980000000000004</v>
      </c>
      <c r="H4722" s="3">
        <f t="shared" si="442"/>
        <v>96.08</v>
      </c>
      <c r="I4722" s="3">
        <f t="shared" si="443"/>
        <v>78.98</v>
      </c>
      <c r="J4722" s="3">
        <f t="shared" si="444"/>
        <v>78.080000000000013</v>
      </c>
      <c r="K4722" s="191">
        <v>34</v>
      </c>
      <c r="L4722" s="3">
        <v>16.100000000000001</v>
      </c>
      <c r="M4722" s="191">
        <v>35.6</v>
      </c>
      <c r="N4722" s="191">
        <v>26.1</v>
      </c>
      <c r="O4722" s="191">
        <v>25.6</v>
      </c>
    </row>
    <row r="4723" spans="2:15" ht="17.25" x14ac:dyDescent="0.35">
      <c r="B4723" s="172">
        <f t="shared" si="440"/>
        <v>4715</v>
      </c>
      <c r="C4723" s="173">
        <v>7</v>
      </c>
      <c r="D4723" s="173">
        <v>16</v>
      </c>
      <c r="E4723" s="174">
        <v>11</v>
      </c>
      <c r="F4723" s="3">
        <f t="shared" si="439"/>
        <v>96.8</v>
      </c>
      <c r="G4723" s="3">
        <f t="shared" si="441"/>
        <v>59.900000000000006</v>
      </c>
      <c r="H4723" s="3">
        <f t="shared" si="442"/>
        <v>98.06</v>
      </c>
      <c r="I4723" s="3">
        <f t="shared" si="443"/>
        <v>80.960000000000008</v>
      </c>
      <c r="J4723" s="3">
        <f t="shared" si="444"/>
        <v>78.98</v>
      </c>
      <c r="K4723" s="191">
        <v>36</v>
      </c>
      <c r="L4723" s="3">
        <v>15.5</v>
      </c>
      <c r="M4723" s="191">
        <v>36.700000000000003</v>
      </c>
      <c r="N4723" s="191">
        <v>27.2</v>
      </c>
      <c r="O4723" s="191">
        <v>26.1</v>
      </c>
    </row>
    <row r="4724" spans="2:15" ht="17.25" x14ac:dyDescent="0.35">
      <c r="B4724" s="172">
        <f t="shared" si="440"/>
        <v>4716</v>
      </c>
      <c r="C4724" s="173">
        <v>7</v>
      </c>
      <c r="D4724" s="173">
        <v>16</v>
      </c>
      <c r="E4724" s="174">
        <v>12</v>
      </c>
      <c r="F4724" s="3">
        <f t="shared" si="439"/>
        <v>96.8</v>
      </c>
      <c r="G4724" s="3">
        <f t="shared" si="441"/>
        <v>59</v>
      </c>
      <c r="H4724" s="3">
        <f t="shared" si="442"/>
        <v>100.03999999999999</v>
      </c>
      <c r="I4724" s="3">
        <f t="shared" si="443"/>
        <v>82.94</v>
      </c>
      <c r="J4724" s="3">
        <f t="shared" si="444"/>
        <v>82.94</v>
      </c>
      <c r="K4724" s="191">
        <v>36</v>
      </c>
      <c r="L4724" s="3">
        <v>15</v>
      </c>
      <c r="M4724" s="191">
        <v>37.799999999999997</v>
      </c>
      <c r="N4724" s="191">
        <v>28.3</v>
      </c>
      <c r="O4724" s="191">
        <v>28.3</v>
      </c>
    </row>
    <row r="4725" spans="2:15" ht="17.25" x14ac:dyDescent="0.35">
      <c r="B4725" s="172">
        <f t="shared" si="440"/>
        <v>4717</v>
      </c>
      <c r="C4725" s="173">
        <v>7</v>
      </c>
      <c r="D4725" s="173">
        <v>16</v>
      </c>
      <c r="E4725" s="174">
        <v>13</v>
      </c>
      <c r="F4725" s="3">
        <f t="shared" si="439"/>
        <v>98.600000000000009</v>
      </c>
      <c r="G4725" s="3">
        <f t="shared" si="441"/>
        <v>62.96</v>
      </c>
      <c r="H4725" s="3">
        <f t="shared" si="442"/>
        <v>100.94</v>
      </c>
      <c r="I4725" s="3">
        <f t="shared" si="443"/>
        <v>82.94</v>
      </c>
      <c r="J4725" s="3">
        <f t="shared" si="444"/>
        <v>84.92</v>
      </c>
      <c r="K4725" s="191">
        <v>37</v>
      </c>
      <c r="L4725" s="3">
        <v>17.2</v>
      </c>
      <c r="M4725" s="191">
        <v>38.299999999999997</v>
      </c>
      <c r="N4725" s="191">
        <v>28.3</v>
      </c>
      <c r="O4725" s="191">
        <v>29.4</v>
      </c>
    </row>
    <row r="4726" spans="2:15" ht="17.25" x14ac:dyDescent="0.35">
      <c r="B4726" s="172">
        <f t="shared" si="440"/>
        <v>4718</v>
      </c>
      <c r="C4726" s="173">
        <v>7</v>
      </c>
      <c r="D4726" s="173">
        <v>16</v>
      </c>
      <c r="E4726" s="174">
        <v>14</v>
      </c>
      <c r="F4726" s="3">
        <f t="shared" si="439"/>
        <v>95</v>
      </c>
      <c r="G4726" s="3">
        <f t="shared" si="441"/>
        <v>63.86</v>
      </c>
      <c r="H4726" s="3">
        <f t="shared" si="442"/>
        <v>102.02</v>
      </c>
      <c r="I4726" s="3">
        <f t="shared" si="443"/>
        <v>86</v>
      </c>
      <c r="J4726" s="3">
        <f t="shared" si="444"/>
        <v>87.98</v>
      </c>
      <c r="K4726" s="191">
        <v>35</v>
      </c>
      <c r="L4726" s="3">
        <v>17.7</v>
      </c>
      <c r="M4726" s="191">
        <v>38.9</v>
      </c>
      <c r="N4726" s="191">
        <v>30</v>
      </c>
      <c r="O4726" s="191">
        <v>31.1</v>
      </c>
    </row>
    <row r="4727" spans="2:15" ht="17.25" x14ac:dyDescent="0.35">
      <c r="B4727" s="172">
        <f t="shared" si="440"/>
        <v>4719</v>
      </c>
      <c r="C4727" s="173">
        <v>7</v>
      </c>
      <c r="D4727" s="173">
        <v>16</v>
      </c>
      <c r="E4727" s="174">
        <v>15</v>
      </c>
      <c r="F4727" s="3">
        <f t="shared" si="439"/>
        <v>96.8</v>
      </c>
      <c r="G4727" s="3">
        <f t="shared" si="441"/>
        <v>63.86</v>
      </c>
      <c r="H4727" s="3">
        <f t="shared" si="442"/>
        <v>100.94</v>
      </c>
      <c r="I4727" s="3">
        <f t="shared" si="443"/>
        <v>84.02</v>
      </c>
      <c r="J4727" s="3">
        <f t="shared" si="444"/>
        <v>87.98</v>
      </c>
      <c r="K4727" s="191">
        <v>36</v>
      </c>
      <c r="L4727" s="3">
        <v>17.7</v>
      </c>
      <c r="M4727" s="191">
        <v>38.299999999999997</v>
      </c>
      <c r="N4727" s="191">
        <v>28.9</v>
      </c>
      <c r="O4727" s="191">
        <v>31.1</v>
      </c>
    </row>
    <row r="4728" spans="2:15" ht="17.25" x14ac:dyDescent="0.35">
      <c r="B4728" s="172">
        <f t="shared" si="440"/>
        <v>4720</v>
      </c>
      <c r="C4728" s="173">
        <v>7</v>
      </c>
      <c r="D4728" s="173">
        <v>16</v>
      </c>
      <c r="E4728" s="174">
        <v>16</v>
      </c>
      <c r="F4728" s="3">
        <f t="shared" si="439"/>
        <v>95</v>
      </c>
      <c r="G4728" s="3">
        <f t="shared" si="441"/>
        <v>64.94</v>
      </c>
      <c r="H4728" s="3">
        <f t="shared" si="442"/>
        <v>102.92</v>
      </c>
      <c r="I4728" s="3">
        <f t="shared" si="443"/>
        <v>84.02</v>
      </c>
      <c r="J4728" s="3">
        <f t="shared" si="444"/>
        <v>80.06</v>
      </c>
      <c r="K4728" s="191">
        <v>35</v>
      </c>
      <c r="L4728" s="3">
        <v>18.3</v>
      </c>
      <c r="M4728" s="191">
        <v>39.4</v>
      </c>
      <c r="N4728" s="191">
        <v>28.9</v>
      </c>
      <c r="O4728" s="191">
        <v>26.7</v>
      </c>
    </row>
    <row r="4729" spans="2:15" ht="17.25" x14ac:dyDescent="0.35">
      <c r="B4729" s="172">
        <f t="shared" si="440"/>
        <v>4721</v>
      </c>
      <c r="C4729" s="173">
        <v>7</v>
      </c>
      <c r="D4729" s="173">
        <v>16</v>
      </c>
      <c r="E4729" s="174">
        <v>17</v>
      </c>
      <c r="F4729" s="3">
        <f t="shared" si="439"/>
        <v>87.800000000000011</v>
      </c>
      <c r="G4729" s="3">
        <f t="shared" si="441"/>
        <v>65.84</v>
      </c>
      <c r="H4729" s="3">
        <f t="shared" si="442"/>
        <v>102.02</v>
      </c>
      <c r="I4729" s="3">
        <f t="shared" si="443"/>
        <v>82.94</v>
      </c>
      <c r="J4729" s="3">
        <f t="shared" si="444"/>
        <v>78.080000000000013</v>
      </c>
      <c r="K4729" s="191">
        <v>31</v>
      </c>
      <c r="L4729" s="3">
        <v>18.8</v>
      </c>
      <c r="M4729" s="191">
        <v>38.9</v>
      </c>
      <c r="N4729" s="191">
        <v>28.3</v>
      </c>
      <c r="O4729" s="191">
        <v>25.6</v>
      </c>
    </row>
    <row r="4730" spans="2:15" ht="17.25" x14ac:dyDescent="0.35">
      <c r="B4730" s="172">
        <f t="shared" si="440"/>
        <v>4722</v>
      </c>
      <c r="C4730" s="173">
        <v>7</v>
      </c>
      <c r="D4730" s="173">
        <v>16</v>
      </c>
      <c r="E4730" s="174">
        <v>18</v>
      </c>
      <c r="F4730" s="3">
        <f t="shared" si="439"/>
        <v>86</v>
      </c>
      <c r="G4730" s="3">
        <f t="shared" si="441"/>
        <v>63.86</v>
      </c>
      <c r="H4730" s="3">
        <f t="shared" si="442"/>
        <v>100.03999999999999</v>
      </c>
      <c r="I4730" s="3">
        <f t="shared" si="443"/>
        <v>78.98</v>
      </c>
      <c r="J4730" s="3">
        <f t="shared" si="444"/>
        <v>77</v>
      </c>
      <c r="K4730" s="191">
        <v>30</v>
      </c>
      <c r="L4730" s="3">
        <v>17.7</v>
      </c>
      <c r="M4730" s="191">
        <v>37.799999999999997</v>
      </c>
      <c r="N4730" s="191">
        <v>26.1</v>
      </c>
      <c r="O4730" s="191">
        <v>25</v>
      </c>
    </row>
    <row r="4731" spans="2:15" ht="17.25" x14ac:dyDescent="0.35">
      <c r="B4731" s="172">
        <f t="shared" si="440"/>
        <v>4723</v>
      </c>
      <c r="C4731" s="173">
        <v>7</v>
      </c>
      <c r="D4731" s="173">
        <v>16</v>
      </c>
      <c r="E4731" s="174">
        <v>19</v>
      </c>
      <c r="F4731" s="3">
        <f t="shared" si="439"/>
        <v>84.2</v>
      </c>
      <c r="G4731" s="3">
        <f t="shared" si="441"/>
        <v>62.96</v>
      </c>
      <c r="H4731" s="3">
        <f t="shared" si="442"/>
        <v>98.06</v>
      </c>
      <c r="I4731" s="3">
        <f t="shared" si="443"/>
        <v>75.92</v>
      </c>
      <c r="J4731" s="3">
        <f t="shared" si="444"/>
        <v>77</v>
      </c>
      <c r="K4731" s="191">
        <v>29</v>
      </c>
      <c r="L4731" s="3">
        <v>17.2</v>
      </c>
      <c r="M4731" s="191">
        <v>36.700000000000003</v>
      </c>
      <c r="N4731" s="191">
        <v>24.4</v>
      </c>
      <c r="O4731" s="191">
        <v>25</v>
      </c>
    </row>
    <row r="4732" spans="2:15" ht="17.25" x14ac:dyDescent="0.35">
      <c r="B4732" s="172">
        <f t="shared" si="440"/>
        <v>4724</v>
      </c>
      <c r="C4732" s="173">
        <v>7</v>
      </c>
      <c r="D4732" s="173">
        <v>16</v>
      </c>
      <c r="E4732" s="174">
        <v>20</v>
      </c>
      <c r="F4732" s="3">
        <f t="shared" si="439"/>
        <v>77</v>
      </c>
      <c r="G4732" s="3">
        <f t="shared" si="441"/>
        <v>59.900000000000006</v>
      </c>
      <c r="H4732" s="3">
        <f t="shared" si="442"/>
        <v>93.92</v>
      </c>
      <c r="I4732" s="3">
        <f t="shared" si="443"/>
        <v>71.960000000000008</v>
      </c>
      <c r="J4732" s="3">
        <f t="shared" si="444"/>
        <v>73.94</v>
      </c>
      <c r="K4732" s="191">
        <v>25</v>
      </c>
      <c r="L4732" s="3">
        <v>15.5</v>
      </c>
      <c r="M4732" s="191">
        <v>34.4</v>
      </c>
      <c r="N4732" s="191">
        <v>22.2</v>
      </c>
      <c r="O4732" s="191">
        <v>23.3</v>
      </c>
    </row>
    <row r="4733" spans="2:15" ht="17.25" x14ac:dyDescent="0.35">
      <c r="B4733" s="172">
        <f t="shared" si="440"/>
        <v>4725</v>
      </c>
      <c r="C4733" s="173">
        <v>7</v>
      </c>
      <c r="D4733" s="173">
        <v>16</v>
      </c>
      <c r="E4733" s="174">
        <v>21</v>
      </c>
      <c r="F4733" s="3">
        <f t="shared" si="439"/>
        <v>75.2</v>
      </c>
      <c r="G4733" s="3">
        <f t="shared" si="441"/>
        <v>55.94</v>
      </c>
      <c r="H4733" s="3">
        <f t="shared" si="442"/>
        <v>93.02</v>
      </c>
      <c r="I4733" s="3">
        <f t="shared" si="443"/>
        <v>69.98</v>
      </c>
      <c r="J4733" s="3">
        <f t="shared" si="444"/>
        <v>73.039999999999992</v>
      </c>
      <c r="K4733" s="191">
        <v>24</v>
      </c>
      <c r="L4733" s="3">
        <v>13.3</v>
      </c>
      <c r="M4733" s="191">
        <v>33.9</v>
      </c>
      <c r="N4733" s="191">
        <v>21.1</v>
      </c>
      <c r="O4733" s="191">
        <v>22.8</v>
      </c>
    </row>
    <row r="4734" spans="2:15" ht="17.25" x14ac:dyDescent="0.35">
      <c r="B4734" s="172">
        <f t="shared" si="440"/>
        <v>4726</v>
      </c>
      <c r="C4734" s="173">
        <v>7</v>
      </c>
      <c r="D4734" s="173">
        <v>16</v>
      </c>
      <c r="E4734" s="174">
        <v>22</v>
      </c>
      <c r="F4734" s="3">
        <f t="shared" si="439"/>
        <v>73.400000000000006</v>
      </c>
      <c r="G4734" s="3">
        <f t="shared" si="441"/>
        <v>53.96</v>
      </c>
      <c r="H4734" s="3">
        <f t="shared" si="442"/>
        <v>87.98</v>
      </c>
      <c r="I4734" s="3">
        <f t="shared" si="443"/>
        <v>68</v>
      </c>
      <c r="J4734" s="3">
        <f t="shared" si="444"/>
        <v>73.039999999999992</v>
      </c>
      <c r="K4734" s="191">
        <v>23</v>
      </c>
      <c r="L4734" s="3">
        <v>12.2</v>
      </c>
      <c r="M4734" s="191">
        <v>31.1</v>
      </c>
      <c r="N4734" s="191">
        <v>20</v>
      </c>
      <c r="O4734" s="191">
        <v>22.8</v>
      </c>
    </row>
    <row r="4735" spans="2:15" ht="17.25" x14ac:dyDescent="0.35">
      <c r="B4735" s="172">
        <f t="shared" si="440"/>
        <v>4727</v>
      </c>
      <c r="C4735" s="173">
        <v>7</v>
      </c>
      <c r="D4735" s="173">
        <v>16</v>
      </c>
      <c r="E4735" s="174">
        <v>23</v>
      </c>
      <c r="F4735" s="3">
        <f t="shared" si="439"/>
        <v>71.599999999999994</v>
      </c>
      <c r="G4735" s="3">
        <f t="shared" si="441"/>
        <v>53.96</v>
      </c>
      <c r="H4735" s="3">
        <f t="shared" si="442"/>
        <v>87.98</v>
      </c>
      <c r="I4735" s="3">
        <f t="shared" si="443"/>
        <v>66.92</v>
      </c>
      <c r="J4735" s="3">
        <f t="shared" si="444"/>
        <v>73.039999999999992</v>
      </c>
      <c r="K4735" s="191">
        <v>22</v>
      </c>
      <c r="L4735" s="3">
        <v>12.2</v>
      </c>
      <c r="M4735" s="191">
        <v>31.1</v>
      </c>
      <c r="N4735" s="191">
        <v>19.399999999999999</v>
      </c>
      <c r="O4735" s="191">
        <v>22.8</v>
      </c>
    </row>
    <row r="4736" spans="2:15" ht="17.25" x14ac:dyDescent="0.35">
      <c r="B4736" s="172">
        <f t="shared" si="440"/>
        <v>4728</v>
      </c>
      <c r="C4736" s="173">
        <v>7</v>
      </c>
      <c r="D4736" s="173">
        <v>16</v>
      </c>
      <c r="E4736" s="174">
        <v>24</v>
      </c>
      <c r="F4736" s="3">
        <f t="shared" si="439"/>
        <v>68</v>
      </c>
      <c r="G4736" s="3">
        <f t="shared" si="441"/>
        <v>56.84</v>
      </c>
      <c r="H4736" s="3">
        <f t="shared" si="442"/>
        <v>87.080000000000013</v>
      </c>
      <c r="I4736" s="3">
        <f t="shared" si="443"/>
        <v>66.02</v>
      </c>
      <c r="J4736" s="3">
        <f t="shared" si="444"/>
        <v>71.06</v>
      </c>
      <c r="K4736" s="191">
        <v>20</v>
      </c>
      <c r="L4736" s="3">
        <v>13.8</v>
      </c>
      <c r="M4736" s="191">
        <v>30.6</v>
      </c>
      <c r="N4736" s="191">
        <v>18.899999999999999</v>
      </c>
      <c r="O4736" s="191">
        <v>21.7</v>
      </c>
    </row>
    <row r="4737" spans="2:15" ht="17.25" x14ac:dyDescent="0.35">
      <c r="B4737" s="172">
        <f t="shared" si="440"/>
        <v>4729</v>
      </c>
      <c r="C4737" s="173">
        <v>7</v>
      </c>
      <c r="D4737" s="173">
        <v>17</v>
      </c>
      <c r="E4737" s="174">
        <v>1</v>
      </c>
      <c r="F4737" s="3">
        <f t="shared" si="439"/>
        <v>71.599999999999994</v>
      </c>
      <c r="G4737" s="3">
        <f t="shared" si="441"/>
        <v>59</v>
      </c>
      <c r="H4737" s="3">
        <f t="shared" si="442"/>
        <v>84.02</v>
      </c>
      <c r="I4737" s="3">
        <f t="shared" si="443"/>
        <v>64.039999999999992</v>
      </c>
      <c r="J4737" s="3">
        <f t="shared" si="444"/>
        <v>69.98</v>
      </c>
      <c r="K4737" s="191">
        <v>22</v>
      </c>
      <c r="L4737" s="3">
        <v>15</v>
      </c>
      <c r="M4737" s="191">
        <v>28.9</v>
      </c>
      <c r="N4737" s="191">
        <v>17.8</v>
      </c>
      <c r="O4737" s="191">
        <v>21.1</v>
      </c>
    </row>
    <row r="4738" spans="2:15" ht="17.25" x14ac:dyDescent="0.35">
      <c r="B4738" s="172">
        <f t="shared" si="440"/>
        <v>4730</v>
      </c>
      <c r="C4738" s="173">
        <v>7</v>
      </c>
      <c r="D4738" s="173">
        <v>17</v>
      </c>
      <c r="E4738" s="174">
        <v>2</v>
      </c>
      <c r="F4738" s="3">
        <f t="shared" si="439"/>
        <v>71.599999999999994</v>
      </c>
      <c r="G4738" s="3">
        <f t="shared" si="441"/>
        <v>57.92</v>
      </c>
      <c r="H4738" s="3">
        <f t="shared" si="442"/>
        <v>80.960000000000008</v>
      </c>
      <c r="I4738" s="3">
        <f t="shared" si="443"/>
        <v>62.06</v>
      </c>
      <c r="J4738" s="3">
        <f t="shared" si="444"/>
        <v>69.080000000000013</v>
      </c>
      <c r="K4738" s="191">
        <v>22</v>
      </c>
      <c r="L4738" s="3">
        <v>14.4</v>
      </c>
      <c r="M4738" s="191">
        <v>27.2</v>
      </c>
      <c r="N4738" s="191">
        <v>16.7</v>
      </c>
      <c r="O4738" s="191">
        <v>20.6</v>
      </c>
    </row>
    <row r="4739" spans="2:15" ht="17.25" x14ac:dyDescent="0.35">
      <c r="B4739" s="172">
        <f t="shared" si="440"/>
        <v>4731</v>
      </c>
      <c r="C4739" s="173">
        <v>7</v>
      </c>
      <c r="D4739" s="173">
        <v>17</v>
      </c>
      <c r="E4739" s="174">
        <v>3</v>
      </c>
      <c r="F4739" s="3">
        <f t="shared" si="439"/>
        <v>68</v>
      </c>
      <c r="G4739" s="3">
        <f t="shared" si="441"/>
        <v>54.86</v>
      </c>
      <c r="H4739" s="3">
        <f t="shared" si="442"/>
        <v>80.960000000000008</v>
      </c>
      <c r="I4739" s="3">
        <f t="shared" si="443"/>
        <v>59</v>
      </c>
      <c r="J4739" s="3">
        <f t="shared" si="444"/>
        <v>68</v>
      </c>
      <c r="K4739" s="191">
        <v>20</v>
      </c>
      <c r="L4739" s="3">
        <v>12.7</v>
      </c>
      <c r="M4739" s="191">
        <v>27.2</v>
      </c>
      <c r="N4739" s="191">
        <v>15</v>
      </c>
      <c r="O4739" s="191">
        <v>20</v>
      </c>
    </row>
    <row r="4740" spans="2:15" ht="17.25" x14ac:dyDescent="0.35">
      <c r="B4740" s="172">
        <f t="shared" si="440"/>
        <v>4732</v>
      </c>
      <c r="C4740" s="173">
        <v>7</v>
      </c>
      <c r="D4740" s="173">
        <v>17</v>
      </c>
      <c r="E4740" s="174">
        <v>4</v>
      </c>
      <c r="F4740" s="3">
        <f t="shared" si="439"/>
        <v>66.2</v>
      </c>
      <c r="G4740" s="3">
        <f t="shared" si="441"/>
        <v>52.879999999999995</v>
      </c>
      <c r="H4740" s="3">
        <f t="shared" si="442"/>
        <v>78.98</v>
      </c>
      <c r="I4740" s="3">
        <f t="shared" si="443"/>
        <v>57.019999999999996</v>
      </c>
      <c r="J4740" s="3">
        <f t="shared" si="444"/>
        <v>66.02</v>
      </c>
      <c r="K4740" s="191">
        <v>19</v>
      </c>
      <c r="L4740" s="3">
        <v>11.6</v>
      </c>
      <c r="M4740" s="191">
        <v>26.1</v>
      </c>
      <c r="N4740" s="191">
        <v>13.9</v>
      </c>
      <c r="O4740" s="191">
        <v>18.899999999999999</v>
      </c>
    </row>
    <row r="4741" spans="2:15" ht="17.25" x14ac:dyDescent="0.35">
      <c r="B4741" s="172">
        <f t="shared" si="440"/>
        <v>4733</v>
      </c>
      <c r="C4741" s="173">
        <v>7</v>
      </c>
      <c r="D4741" s="173">
        <v>17</v>
      </c>
      <c r="E4741" s="174">
        <v>5</v>
      </c>
      <c r="F4741" s="3">
        <f t="shared" si="439"/>
        <v>66.2</v>
      </c>
      <c r="G4741" s="3">
        <f t="shared" si="441"/>
        <v>51.980000000000004</v>
      </c>
      <c r="H4741" s="3">
        <f t="shared" si="442"/>
        <v>82.039999999999992</v>
      </c>
      <c r="I4741" s="3">
        <f t="shared" si="443"/>
        <v>57.019999999999996</v>
      </c>
      <c r="J4741" s="3">
        <f t="shared" si="444"/>
        <v>66.02</v>
      </c>
      <c r="K4741" s="191">
        <v>19</v>
      </c>
      <c r="L4741" s="3">
        <v>11.1</v>
      </c>
      <c r="M4741" s="191">
        <v>27.8</v>
      </c>
      <c r="N4741" s="191">
        <v>13.9</v>
      </c>
      <c r="O4741" s="191">
        <v>18.899999999999999</v>
      </c>
    </row>
    <row r="4742" spans="2:15" ht="17.25" x14ac:dyDescent="0.35">
      <c r="B4742" s="172">
        <f t="shared" si="440"/>
        <v>4734</v>
      </c>
      <c r="C4742" s="173">
        <v>7</v>
      </c>
      <c r="D4742" s="173">
        <v>17</v>
      </c>
      <c r="E4742" s="174">
        <v>6</v>
      </c>
      <c r="F4742" s="3">
        <f t="shared" si="439"/>
        <v>71.599999999999994</v>
      </c>
      <c r="G4742" s="3">
        <f t="shared" si="441"/>
        <v>54.32</v>
      </c>
      <c r="H4742" s="3">
        <f t="shared" si="442"/>
        <v>82.039999999999992</v>
      </c>
      <c r="I4742" s="3">
        <f t="shared" si="443"/>
        <v>57.92</v>
      </c>
      <c r="J4742" s="3">
        <f t="shared" si="444"/>
        <v>66.02</v>
      </c>
      <c r="K4742" s="191">
        <v>22</v>
      </c>
      <c r="L4742" s="3">
        <v>12.4</v>
      </c>
      <c r="M4742" s="191">
        <v>27.8</v>
      </c>
      <c r="N4742" s="191">
        <v>14.4</v>
      </c>
      <c r="O4742" s="191">
        <v>18.899999999999999</v>
      </c>
    </row>
    <row r="4743" spans="2:15" ht="17.25" x14ac:dyDescent="0.35">
      <c r="B4743" s="172">
        <f t="shared" si="440"/>
        <v>4735</v>
      </c>
      <c r="C4743" s="173">
        <v>7</v>
      </c>
      <c r="D4743" s="173">
        <v>17</v>
      </c>
      <c r="E4743" s="174">
        <v>7</v>
      </c>
      <c r="F4743" s="3">
        <f t="shared" si="439"/>
        <v>77</v>
      </c>
      <c r="G4743" s="3">
        <f t="shared" si="441"/>
        <v>59.72</v>
      </c>
      <c r="H4743" s="3">
        <f t="shared" si="442"/>
        <v>87.080000000000013</v>
      </c>
      <c r="I4743" s="3">
        <f t="shared" si="443"/>
        <v>62.06</v>
      </c>
      <c r="J4743" s="3">
        <f t="shared" si="444"/>
        <v>66.92</v>
      </c>
      <c r="K4743" s="191">
        <v>25</v>
      </c>
      <c r="L4743" s="3">
        <v>15.4</v>
      </c>
      <c r="M4743" s="191">
        <v>30.6</v>
      </c>
      <c r="N4743" s="191">
        <v>16.7</v>
      </c>
      <c r="O4743" s="191">
        <v>19.399999999999999</v>
      </c>
    </row>
    <row r="4744" spans="2:15" ht="17.25" x14ac:dyDescent="0.35">
      <c r="B4744" s="172">
        <f t="shared" si="440"/>
        <v>4736</v>
      </c>
      <c r="C4744" s="173">
        <v>7</v>
      </c>
      <c r="D4744" s="173">
        <v>17</v>
      </c>
      <c r="E4744" s="174">
        <v>8</v>
      </c>
      <c r="F4744" s="3">
        <f t="shared" si="439"/>
        <v>82.4</v>
      </c>
      <c r="G4744" s="3">
        <f t="shared" si="441"/>
        <v>64.039999999999992</v>
      </c>
      <c r="H4744" s="3">
        <f t="shared" si="442"/>
        <v>93.02</v>
      </c>
      <c r="I4744" s="3">
        <f t="shared" si="443"/>
        <v>69.98</v>
      </c>
      <c r="J4744" s="3">
        <f t="shared" si="444"/>
        <v>69.080000000000013</v>
      </c>
      <c r="K4744" s="191">
        <v>28</v>
      </c>
      <c r="L4744" s="3">
        <v>17.8</v>
      </c>
      <c r="M4744" s="191">
        <v>33.9</v>
      </c>
      <c r="N4744" s="191">
        <v>21.1</v>
      </c>
      <c r="O4744" s="191">
        <v>20.6</v>
      </c>
    </row>
    <row r="4745" spans="2:15" ht="17.25" x14ac:dyDescent="0.35">
      <c r="B4745" s="172">
        <f t="shared" si="440"/>
        <v>4737</v>
      </c>
      <c r="C4745" s="173">
        <v>7</v>
      </c>
      <c r="D4745" s="173">
        <v>17</v>
      </c>
      <c r="E4745" s="174">
        <v>9</v>
      </c>
      <c r="F4745" s="3">
        <f t="shared" si="439"/>
        <v>87.800000000000011</v>
      </c>
      <c r="G4745" s="3">
        <f t="shared" si="441"/>
        <v>67.460000000000008</v>
      </c>
      <c r="H4745" s="3">
        <f t="shared" si="442"/>
        <v>96.98</v>
      </c>
      <c r="I4745" s="3">
        <f t="shared" si="443"/>
        <v>73.039999999999992</v>
      </c>
      <c r="J4745" s="3">
        <f t="shared" si="444"/>
        <v>71.960000000000008</v>
      </c>
      <c r="K4745" s="191">
        <v>31</v>
      </c>
      <c r="L4745" s="3">
        <v>19.7</v>
      </c>
      <c r="M4745" s="191">
        <v>36.1</v>
      </c>
      <c r="N4745" s="191">
        <v>22.8</v>
      </c>
      <c r="O4745" s="191">
        <v>22.2</v>
      </c>
    </row>
    <row r="4746" spans="2:15" ht="17.25" x14ac:dyDescent="0.35">
      <c r="B4746" s="172">
        <f t="shared" si="440"/>
        <v>4738</v>
      </c>
      <c r="C4746" s="173">
        <v>7</v>
      </c>
      <c r="D4746" s="173">
        <v>17</v>
      </c>
      <c r="E4746" s="174">
        <v>10</v>
      </c>
      <c r="F4746" s="3">
        <f t="shared" ref="F4746:F4809" si="445">(9/5)*K4746+32</f>
        <v>93.2</v>
      </c>
      <c r="G4746" s="3">
        <f t="shared" si="441"/>
        <v>70.88</v>
      </c>
      <c r="H4746" s="3">
        <f t="shared" si="442"/>
        <v>100.03999999999999</v>
      </c>
      <c r="I4746" s="3">
        <f t="shared" si="443"/>
        <v>75.92</v>
      </c>
      <c r="J4746" s="3">
        <f t="shared" si="444"/>
        <v>78.080000000000013</v>
      </c>
      <c r="K4746" s="191">
        <v>34</v>
      </c>
      <c r="L4746" s="3">
        <v>21.6</v>
      </c>
      <c r="M4746" s="191">
        <v>37.799999999999997</v>
      </c>
      <c r="N4746" s="191">
        <v>24.4</v>
      </c>
      <c r="O4746" s="191">
        <v>25.6</v>
      </c>
    </row>
    <row r="4747" spans="2:15" ht="17.25" x14ac:dyDescent="0.35">
      <c r="B4747" s="172">
        <f t="shared" ref="B4747:B4810" si="446">B4746+1</f>
        <v>4739</v>
      </c>
      <c r="C4747" s="173">
        <v>7</v>
      </c>
      <c r="D4747" s="173">
        <v>17</v>
      </c>
      <c r="E4747" s="174">
        <v>11</v>
      </c>
      <c r="F4747" s="3">
        <f t="shared" si="445"/>
        <v>95</v>
      </c>
      <c r="G4747" s="3">
        <f t="shared" si="441"/>
        <v>73.22</v>
      </c>
      <c r="H4747" s="3">
        <f t="shared" si="442"/>
        <v>100.94</v>
      </c>
      <c r="I4747" s="3">
        <f t="shared" si="443"/>
        <v>82.039999999999992</v>
      </c>
      <c r="J4747" s="3">
        <f t="shared" si="444"/>
        <v>78.98</v>
      </c>
      <c r="K4747" s="191">
        <v>35</v>
      </c>
      <c r="L4747" s="3">
        <v>22.9</v>
      </c>
      <c r="M4747" s="191">
        <v>38.299999999999997</v>
      </c>
      <c r="N4747" s="191">
        <v>27.8</v>
      </c>
      <c r="O4747" s="191">
        <v>26.1</v>
      </c>
    </row>
    <row r="4748" spans="2:15" ht="17.25" x14ac:dyDescent="0.35">
      <c r="B4748" s="172">
        <f t="shared" si="446"/>
        <v>4740</v>
      </c>
      <c r="C4748" s="173">
        <v>7</v>
      </c>
      <c r="D4748" s="173">
        <v>17</v>
      </c>
      <c r="E4748" s="174">
        <v>12</v>
      </c>
      <c r="F4748" s="3">
        <f t="shared" si="445"/>
        <v>96.8</v>
      </c>
      <c r="G4748" s="3">
        <f t="shared" si="441"/>
        <v>76.64</v>
      </c>
      <c r="H4748" s="3">
        <f t="shared" si="442"/>
        <v>102.02</v>
      </c>
      <c r="I4748" s="3">
        <f t="shared" si="443"/>
        <v>84.92</v>
      </c>
      <c r="J4748" s="3">
        <f t="shared" si="444"/>
        <v>82.94</v>
      </c>
      <c r="K4748" s="191">
        <v>36</v>
      </c>
      <c r="L4748" s="3">
        <v>24.8</v>
      </c>
      <c r="M4748" s="191">
        <v>38.9</v>
      </c>
      <c r="N4748" s="191">
        <v>29.4</v>
      </c>
      <c r="O4748" s="191">
        <v>28.3</v>
      </c>
    </row>
    <row r="4749" spans="2:15" ht="17.25" x14ac:dyDescent="0.35">
      <c r="B4749" s="172">
        <f t="shared" si="446"/>
        <v>4741</v>
      </c>
      <c r="C4749" s="173">
        <v>7</v>
      </c>
      <c r="D4749" s="173">
        <v>17</v>
      </c>
      <c r="E4749" s="174">
        <v>13</v>
      </c>
      <c r="F4749" s="3">
        <f t="shared" si="445"/>
        <v>96.8</v>
      </c>
      <c r="G4749" s="3">
        <f t="shared" si="441"/>
        <v>77.900000000000006</v>
      </c>
      <c r="H4749" s="3">
        <f t="shared" si="442"/>
        <v>104</v>
      </c>
      <c r="I4749" s="3">
        <f t="shared" si="443"/>
        <v>87.080000000000013</v>
      </c>
      <c r="J4749" s="3">
        <f t="shared" si="444"/>
        <v>82.94</v>
      </c>
      <c r="K4749" s="191">
        <v>36</v>
      </c>
      <c r="L4749" s="3">
        <v>25.5</v>
      </c>
      <c r="M4749" s="191">
        <v>40</v>
      </c>
      <c r="N4749" s="191">
        <v>30.6</v>
      </c>
      <c r="O4749" s="191">
        <v>28.3</v>
      </c>
    </row>
    <row r="4750" spans="2:15" ht="17.25" x14ac:dyDescent="0.35">
      <c r="B4750" s="172">
        <f t="shared" si="446"/>
        <v>4742</v>
      </c>
      <c r="C4750" s="173">
        <v>7</v>
      </c>
      <c r="D4750" s="173">
        <v>17</v>
      </c>
      <c r="E4750" s="174">
        <v>14</v>
      </c>
      <c r="F4750" s="3">
        <f t="shared" si="445"/>
        <v>95</v>
      </c>
      <c r="G4750" s="3">
        <f t="shared" si="441"/>
        <v>80.42</v>
      </c>
      <c r="H4750" s="3">
        <f t="shared" si="442"/>
        <v>104</v>
      </c>
      <c r="I4750" s="3">
        <f t="shared" si="443"/>
        <v>87.98</v>
      </c>
      <c r="J4750" s="3">
        <f t="shared" si="444"/>
        <v>82.94</v>
      </c>
      <c r="K4750" s="191">
        <v>35</v>
      </c>
      <c r="L4750" s="3">
        <v>26.9</v>
      </c>
      <c r="M4750" s="191">
        <v>40</v>
      </c>
      <c r="N4750" s="191">
        <v>31.1</v>
      </c>
      <c r="O4750" s="191">
        <v>28.3</v>
      </c>
    </row>
    <row r="4751" spans="2:15" ht="17.25" x14ac:dyDescent="0.35">
      <c r="B4751" s="172">
        <f t="shared" si="446"/>
        <v>4743</v>
      </c>
      <c r="C4751" s="173">
        <v>7</v>
      </c>
      <c r="D4751" s="173">
        <v>17</v>
      </c>
      <c r="E4751" s="174">
        <v>15</v>
      </c>
      <c r="F4751" s="3">
        <f t="shared" si="445"/>
        <v>93.2</v>
      </c>
      <c r="G4751" s="3">
        <f t="shared" si="441"/>
        <v>82.94</v>
      </c>
      <c r="H4751" s="3">
        <f t="shared" si="442"/>
        <v>102.92</v>
      </c>
      <c r="I4751" s="3">
        <f t="shared" si="443"/>
        <v>87.080000000000013</v>
      </c>
      <c r="J4751" s="3">
        <f t="shared" si="444"/>
        <v>84.92</v>
      </c>
      <c r="K4751" s="191">
        <v>34</v>
      </c>
      <c r="L4751" s="3">
        <v>28.3</v>
      </c>
      <c r="M4751" s="191">
        <v>39.4</v>
      </c>
      <c r="N4751" s="191">
        <v>30.6</v>
      </c>
      <c r="O4751" s="191">
        <v>29.4</v>
      </c>
    </row>
    <row r="4752" spans="2:15" ht="17.25" x14ac:dyDescent="0.35">
      <c r="B4752" s="172">
        <f t="shared" si="446"/>
        <v>4744</v>
      </c>
      <c r="C4752" s="173">
        <v>7</v>
      </c>
      <c r="D4752" s="173">
        <v>17</v>
      </c>
      <c r="E4752" s="174">
        <v>16</v>
      </c>
      <c r="F4752" s="3">
        <f t="shared" si="445"/>
        <v>89.6</v>
      </c>
      <c r="G4752" s="3">
        <f t="shared" si="441"/>
        <v>82.039999999999992</v>
      </c>
      <c r="H4752" s="3">
        <f t="shared" si="442"/>
        <v>104</v>
      </c>
      <c r="I4752" s="3">
        <f t="shared" si="443"/>
        <v>86</v>
      </c>
      <c r="J4752" s="3">
        <f t="shared" si="444"/>
        <v>87.080000000000013</v>
      </c>
      <c r="K4752" s="191">
        <v>32</v>
      </c>
      <c r="L4752" s="3">
        <v>27.8</v>
      </c>
      <c r="M4752" s="191">
        <v>40</v>
      </c>
      <c r="N4752" s="191">
        <v>30</v>
      </c>
      <c r="O4752" s="191">
        <v>30.6</v>
      </c>
    </row>
    <row r="4753" spans="2:15" ht="17.25" x14ac:dyDescent="0.35">
      <c r="B4753" s="172">
        <f t="shared" si="446"/>
        <v>4745</v>
      </c>
      <c r="C4753" s="173">
        <v>7</v>
      </c>
      <c r="D4753" s="173">
        <v>17</v>
      </c>
      <c r="E4753" s="174">
        <v>17</v>
      </c>
      <c r="F4753" s="3">
        <f t="shared" si="445"/>
        <v>89.6</v>
      </c>
      <c r="G4753" s="3">
        <f t="shared" si="441"/>
        <v>80.599999999999994</v>
      </c>
      <c r="H4753" s="3">
        <f t="shared" si="442"/>
        <v>102.02</v>
      </c>
      <c r="I4753" s="3">
        <f t="shared" si="443"/>
        <v>84.02</v>
      </c>
      <c r="J4753" s="3">
        <f t="shared" si="444"/>
        <v>84.02</v>
      </c>
      <c r="K4753" s="191">
        <v>32</v>
      </c>
      <c r="L4753" s="3">
        <v>27</v>
      </c>
      <c r="M4753" s="191">
        <v>38.9</v>
      </c>
      <c r="N4753" s="191">
        <v>28.9</v>
      </c>
      <c r="O4753" s="191">
        <v>28.9</v>
      </c>
    </row>
    <row r="4754" spans="2:15" ht="17.25" x14ac:dyDescent="0.35">
      <c r="B4754" s="172">
        <f t="shared" si="446"/>
        <v>4746</v>
      </c>
      <c r="C4754" s="173">
        <v>7</v>
      </c>
      <c r="D4754" s="173">
        <v>17</v>
      </c>
      <c r="E4754" s="174">
        <v>18</v>
      </c>
      <c r="F4754" s="3">
        <f t="shared" si="445"/>
        <v>89.6</v>
      </c>
      <c r="G4754" s="3">
        <f t="shared" si="441"/>
        <v>78.98</v>
      </c>
      <c r="H4754" s="3">
        <f t="shared" si="442"/>
        <v>102.02</v>
      </c>
      <c r="I4754" s="3">
        <f t="shared" si="443"/>
        <v>82.94</v>
      </c>
      <c r="J4754" s="3">
        <f t="shared" si="444"/>
        <v>80.06</v>
      </c>
      <c r="K4754" s="191">
        <v>32</v>
      </c>
      <c r="L4754" s="3">
        <v>26.1</v>
      </c>
      <c r="M4754" s="191">
        <v>38.9</v>
      </c>
      <c r="N4754" s="191">
        <v>28.3</v>
      </c>
      <c r="O4754" s="191">
        <v>26.7</v>
      </c>
    </row>
    <row r="4755" spans="2:15" ht="17.25" x14ac:dyDescent="0.35">
      <c r="B4755" s="172">
        <f t="shared" si="446"/>
        <v>4747</v>
      </c>
      <c r="C4755" s="173">
        <v>7</v>
      </c>
      <c r="D4755" s="173">
        <v>17</v>
      </c>
      <c r="E4755" s="174">
        <v>19</v>
      </c>
      <c r="F4755" s="3">
        <f t="shared" si="445"/>
        <v>87.800000000000011</v>
      </c>
      <c r="G4755" s="3">
        <f t="shared" si="441"/>
        <v>78.080000000000013</v>
      </c>
      <c r="H4755" s="3">
        <f t="shared" si="442"/>
        <v>100.03999999999999</v>
      </c>
      <c r="I4755" s="3">
        <f t="shared" si="443"/>
        <v>78.98</v>
      </c>
      <c r="J4755" s="3">
        <f t="shared" si="444"/>
        <v>78.080000000000013</v>
      </c>
      <c r="K4755" s="191">
        <v>31</v>
      </c>
      <c r="L4755" s="3">
        <v>25.6</v>
      </c>
      <c r="M4755" s="191">
        <v>37.799999999999997</v>
      </c>
      <c r="N4755" s="191">
        <v>26.1</v>
      </c>
      <c r="O4755" s="191">
        <v>25.6</v>
      </c>
    </row>
    <row r="4756" spans="2:15" ht="17.25" x14ac:dyDescent="0.35">
      <c r="B4756" s="172">
        <f t="shared" si="446"/>
        <v>4748</v>
      </c>
      <c r="C4756" s="173">
        <v>7</v>
      </c>
      <c r="D4756" s="173">
        <v>17</v>
      </c>
      <c r="E4756" s="174">
        <v>20</v>
      </c>
      <c r="F4756" s="3">
        <f t="shared" si="445"/>
        <v>86</v>
      </c>
      <c r="G4756" s="3">
        <f t="shared" si="441"/>
        <v>69.080000000000013</v>
      </c>
      <c r="H4756" s="3">
        <f t="shared" si="442"/>
        <v>96.98</v>
      </c>
      <c r="I4756" s="3">
        <f t="shared" si="443"/>
        <v>75.02</v>
      </c>
      <c r="J4756" s="3">
        <f t="shared" si="444"/>
        <v>75.92</v>
      </c>
      <c r="K4756" s="191">
        <v>30</v>
      </c>
      <c r="L4756" s="3">
        <v>20.6</v>
      </c>
      <c r="M4756" s="191">
        <v>36.1</v>
      </c>
      <c r="N4756" s="191">
        <v>23.9</v>
      </c>
      <c r="O4756" s="191">
        <v>24.4</v>
      </c>
    </row>
    <row r="4757" spans="2:15" ht="17.25" x14ac:dyDescent="0.35">
      <c r="B4757" s="172">
        <f t="shared" si="446"/>
        <v>4749</v>
      </c>
      <c r="C4757" s="173">
        <v>7</v>
      </c>
      <c r="D4757" s="173">
        <v>17</v>
      </c>
      <c r="E4757" s="174">
        <v>21</v>
      </c>
      <c r="F4757" s="3">
        <f t="shared" si="445"/>
        <v>84.2</v>
      </c>
      <c r="G4757" s="3">
        <f t="shared" si="441"/>
        <v>68.180000000000007</v>
      </c>
      <c r="H4757" s="3">
        <f t="shared" si="442"/>
        <v>95</v>
      </c>
      <c r="I4757" s="3">
        <f t="shared" si="443"/>
        <v>73.039999999999992</v>
      </c>
      <c r="J4757" s="3">
        <f t="shared" si="444"/>
        <v>71.960000000000008</v>
      </c>
      <c r="K4757" s="191">
        <v>29</v>
      </c>
      <c r="L4757" s="3">
        <v>20.100000000000001</v>
      </c>
      <c r="M4757" s="191">
        <v>35</v>
      </c>
      <c r="N4757" s="191">
        <v>22.8</v>
      </c>
      <c r="O4757" s="191">
        <v>22.2</v>
      </c>
    </row>
    <row r="4758" spans="2:15" ht="17.25" x14ac:dyDescent="0.35">
      <c r="B4758" s="172">
        <f t="shared" si="446"/>
        <v>4750</v>
      </c>
      <c r="C4758" s="173">
        <v>7</v>
      </c>
      <c r="D4758" s="173">
        <v>17</v>
      </c>
      <c r="E4758" s="174">
        <v>22</v>
      </c>
      <c r="F4758" s="3">
        <f t="shared" si="445"/>
        <v>78.800000000000011</v>
      </c>
      <c r="G4758" s="3">
        <f t="shared" si="441"/>
        <v>67.64</v>
      </c>
      <c r="H4758" s="3">
        <f t="shared" si="442"/>
        <v>89.06</v>
      </c>
      <c r="I4758" s="3">
        <f t="shared" si="443"/>
        <v>71.06</v>
      </c>
      <c r="J4758" s="3">
        <f t="shared" si="444"/>
        <v>71.06</v>
      </c>
      <c r="K4758" s="191">
        <v>26</v>
      </c>
      <c r="L4758" s="3">
        <v>19.8</v>
      </c>
      <c r="M4758" s="191">
        <v>31.7</v>
      </c>
      <c r="N4758" s="191">
        <v>21.7</v>
      </c>
      <c r="O4758" s="191">
        <v>21.7</v>
      </c>
    </row>
    <row r="4759" spans="2:15" ht="17.25" x14ac:dyDescent="0.35">
      <c r="B4759" s="172">
        <f t="shared" si="446"/>
        <v>4751</v>
      </c>
      <c r="C4759" s="173">
        <v>7</v>
      </c>
      <c r="D4759" s="173">
        <v>17</v>
      </c>
      <c r="E4759" s="174">
        <v>23</v>
      </c>
      <c r="F4759" s="3">
        <f t="shared" si="445"/>
        <v>77</v>
      </c>
      <c r="G4759" s="3">
        <f t="shared" si="441"/>
        <v>68</v>
      </c>
      <c r="H4759" s="3">
        <f t="shared" si="442"/>
        <v>87.080000000000013</v>
      </c>
      <c r="I4759" s="3">
        <f t="shared" si="443"/>
        <v>69.080000000000013</v>
      </c>
      <c r="J4759" s="3">
        <f t="shared" si="444"/>
        <v>69.080000000000013</v>
      </c>
      <c r="K4759" s="191">
        <v>25</v>
      </c>
      <c r="L4759" s="3">
        <v>20</v>
      </c>
      <c r="M4759" s="191">
        <v>30.6</v>
      </c>
      <c r="N4759" s="191">
        <v>20.6</v>
      </c>
      <c r="O4759" s="191">
        <v>20.6</v>
      </c>
    </row>
    <row r="4760" spans="2:15" ht="17.25" x14ac:dyDescent="0.35">
      <c r="B4760" s="172">
        <f t="shared" si="446"/>
        <v>4752</v>
      </c>
      <c r="C4760" s="173">
        <v>7</v>
      </c>
      <c r="D4760" s="173">
        <v>17</v>
      </c>
      <c r="E4760" s="174">
        <v>24</v>
      </c>
      <c r="F4760" s="3">
        <f t="shared" si="445"/>
        <v>69.800000000000011</v>
      </c>
      <c r="G4760" s="3">
        <f t="shared" si="441"/>
        <v>65.84</v>
      </c>
      <c r="H4760" s="3">
        <f t="shared" si="442"/>
        <v>87.080000000000013</v>
      </c>
      <c r="I4760" s="3">
        <f t="shared" si="443"/>
        <v>66.02</v>
      </c>
      <c r="J4760" s="3">
        <f t="shared" si="444"/>
        <v>69.080000000000013</v>
      </c>
      <c r="K4760" s="191">
        <v>21</v>
      </c>
      <c r="L4760" s="3">
        <v>18.8</v>
      </c>
      <c r="M4760" s="191">
        <v>30.6</v>
      </c>
      <c r="N4760" s="191">
        <v>18.899999999999999</v>
      </c>
      <c r="O4760" s="191">
        <v>20.6</v>
      </c>
    </row>
    <row r="4761" spans="2:15" ht="17.25" x14ac:dyDescent="0.35">
      <c r="B4761" s="172">
        <f t="shared" si="446"/>
        <v>4753</v>
      </c>
      <c r="C4761" s="173">
        <v>7</v>
      </c>
      <c r="D4761" s="173">
        <v>18</v>
      </c>
      <c r="E4761" s="174">
        <v>1</v>
      </c>
      <c r="F4761" s="3">
        <f t="shared" si="445"/>
        <v>69.800000000000011</v>
      </c>
      <c r="G4761" s="3">
        <f t="shared" ref="G4761:G4824" si="447">(9/5)*L4761+32</f>
        <v>63.86</v>
      </c>
      <c r="H4761" s="3">
        <f t="shared" ref="H4761:H4824" si="448">(9/5)*M4761+32</f>
        <v>86</v>
      </c>
      <c r="I4761" s="3">
        <f t="shared" ref="I4761:I4824" si="449">(9/5)*N4761+32</f>
        <v>64.94</v>
      </c>
      <c r="J4761" s="3">
        <f t="shared" ref="J4761:J4824" si="450">(9/5)*O4761+32</f>
        <v>69.080000000000013</v>
      </c>
      <c r="K4761" s="191">
        <v>21</v>
      </c>
      <c r="L4761" s="3">
        <v>17.7</v>
      </c>
      <c r="M4761" s="191">
        <v>30</v>
      </c>
      <c r="N4761" s="191">
        <v>18.3</v>
      </c>
      <c r="O4761" s="191">
        <v>20.6</v>
      </c>
    </row>
    <row r="4762" spans="2:15" ht="17.25" x14ac:dyDescent="0.35">
      <c r="B4762" s="172">
        <f t="shared" si="446"/>
        <v>4754</v>
      </c>
      <c r="C4762" s="173">
        <v>7</v>
      </c>
      <c r="D4762" s="173">
        <v>18</v>
      </c>
      <c r="E4762" s="174">
        <v>2</v>
      </c>
      <c r="F4762" s="3">
        <f t="shared" si="445"/>
        <v>68</v>
      </c>
      <c r="G4762" s="3">
        <f t="shared" si="447"/>
        <v>60.620000000000005</v>
      </c>
      <c r="H4762" s="3">
        <f t="shared" si="448"/>
        <v>82.94</v>
      </c>
      <c r="I4762" s="3">
        <f t="shared" si="449"/>
        <v>62.96</v>
      </c>
      <c r="J4762" s="3">
        <f t="shared" si="450"/>
        <v>69.080000000000013</v>
      </c>
      <c r="K4762" s="191">
        <v>20</v>
      </c>
      <c r="L4762" s="3">
        <v>15.9</v>
      </c>
      <c r="M4762" s="191">
        <v>28.3</v>
      </c>
      <c r="N4762" s="191">
        <v>17.2</v>
      </c>
      <c r="O4762" s="191">
        <v>20.6</v>
      </c>
    </row>
    <row r="4763" spans="2:15" ht="17.25" x14ac:dyDescent="0.35">
      <c r="B4763" s="172">
        <f t="shared" si="446"/>
        <v>4755</v>
      </c>
      <c r="C4763" s="173">
        <v>7</v>
      </c>
      <c r="D4763" s="173">
        <v>18</v>
      </c>
      <c r="E4763" s="174">
        <v>3</v>
      </c>
      <c r="F4763" s="3">
        <f t="shared" si="445"/>
        <v>66.2</v>
      </c>
      <c r="G4763" s="3">
        <f t="shared" si="447"/>
        <v>58.46</v>
      </c>
      <c r="H4763" s="3">
        <f t="shared" si="448"/>
        <v>82.039999999999992</v>
      </c>
      <c r="I4763" s="3">
        <f t="shared" si="449"/>
        <v>60.980000000000004</v>
      </c>
      <c r="J4763" s="3">
        <f t="shared" si="450"/>
        <v>69.080000000000013</v>
      </c>
      <c r="K4763" s="191">
        <v>19</v>
      </c>
      <c r="L4763" s="3">
        <v>14.7</v>
      </c>
      <c r="M4763" s="191">
        <v>27.8</v>
      </c>
      <c r="N4763" s="191">
        <v>16.100000000000001</v>
      </c>
      <c r="O4763" s="191">
        <v>20.6</v>
      </c>
    </row>
    <row r="4764" spans="2:15" ht="17.25" x14ac:dyDescent="0.35">
      <c r="B4764" s="172">
        <f t="shared" si="446"/>
        <v>4756</v>
      </c>
      <c r="C4764" s="173">
        <v>7</v>
      </c>
      <c r="D4764" s="173">
        <v>18</v>
      </c>
      <c r="E4764" s="174">
        <v>4</v>
      </c>
      <c r="F4764" s="3">
        <f t="shared" si="445"/>
        <v>69.800000000000011</v>
      </c>
      <c r="G4764" s="3">
        <f t="shared" si="447"/>
        <v>55.400000000000006</v>
      </c>
      <c r="H4764" s="3">
        <f t="shared" si="448"/>
        <v>82.039999999999992</v>
      </c>
      <c r="I4764" s="3">
        <f t="shared" si="449"/>
        <v>55.94</v>
      </c>
      <c r="J4764" s="3">
        <f t="shared" si="450"/>
        <v>69.080000000000013</v>
      </c>
      <c r="K4764" s="191">
        <v>21</v>
      </c>
      <c r="L4764" s="3">
        <v>13</v>
      </c>
      <c r="M4764" s="191">
        <v>27.8</v>
      </c>
      <c r="N4764" s="191">
        <v>13.3</v>
      </c>
      <c r="O4764" s="191">
        <v>20.6</v>
      </c>
    </row>
    <row r="4765" spans="2:15" ht="17.25" x14ac:dyDescent="0.35">
      <c r="B4765" s="172">
        <f t="shared" si="446"/>
        <v>4757</v>
      </c>
      <c r="C4765" s="173">
        <v>7</v>
      </c>
      <c r="D4765" s="173">
        <v>18</v>
      </c>
      <c r="E4765" s="174">
        <v>5</v>
      </c>
      <c r="F4765" s="3">
        <f t="shared" si="445"/>
        <v>69.800000000000011</v>
      </c>
      <c r="G4765" s="3">
        <f t="shared" si="447"/>
        <v>54.32</v>
      </c>
      <c r="H4765" s="3">
        <f t="shared" si="448"/>
        <v>84.02</v>
      </c>
      <c r="I4765" s="3">
        <f t="shared" si="449"/>
        <v>55.040000000000006</v>
      </c>
      <c r="J4765" s="3">
        <f t="shared" si="450"/>
        <v>66.92</v>
      </c>
      <c r="K4765" s="191">
        <v>21</v>
      </c>
      <c r="L4765" s="3">
        <v>12.4</v>
      </c>
      <c r="M4765" s="191">
        <v>28.9</v>
      </c>
      <c r="N4765" s="191">
        <v>12.8</v>
      </c>
      <c r="O4765" s="191">
        <v>19.399999999999999</v>
      </c>
    </row>
    <row r="4766" spans="2:15" ht="17.25" x14ac:dyDescent="0.35">
      <c r="B4766" s="172">
        <f t="shared" si="446"/>
        <v>4758</v>
      </c>
      <c r="C4766" s="173">
        <v>7</v>
      </c>
      <c r="D4766" s="173">
        <v>18</v>
      </c>
      <c r="E4766" s="174">
        <v>6</v>
      </c>
      <c r="F4766" s="3">
        <f t="shared" si="445"/>
        <v>71.599999999999994</v>
      </c>
      <c r="G4766" s="3">
        <f t="shared" si="447"/>
        <v>56.120000000000005</v>
      </c>
      <c r="H4766" s="3">
        <f t="shared" si="448"/>
        <v>82.94</v>
      </c>
      <c r="I4766" s="3">
        <f t="shared" si="449"/>
        <v>57.92</v>
      </c>
      <c r="J4766" s="3">
        <f t="shared" si="450"/>
        <v>66.92</v>
      </c>
      <c r="K4766" s="191">
        <v>22</v>
      </c>
      <c r="L4766" s="3">
        <v>13.4</v>
      </c>
      <c r="M4766" s="191">
        <v>28.3</v>
      </c>
      <c r="N4766" s="191">
        <v>14.4</v>
      </c>
      <c r="O4766" s="191">
        <v>19.399999999999999</v>
      </c>
    </row>
    <row r="4767" spans="2:15" ht="17.25" x14ac:dyDescent="0.35">
      <c r="B4767" s="172">
        <f t="shared" si="446"/>
        <v>4759</v>
      </c>
      <c r="C4767" s="173">
        <v>7</v>
      </c>
      <c r="D4767" s="173">
        <v>18</v>
      </c>
      <c r="E4767" s="174">
        <v>7</v>
      </c>
      <c r="F4767" s="3">
        <f t="shared" si="445"/>
        <v>75.2</v>
      </c>
      <c r="G4767" s="3">
        <f t="shared" si="447"/>
        <v>60.980000000000004</v>
      </c>
      <c r="H4767" s="3">
        <f t="shared" si="448"/>
        <v>89.06</v>
      </c>
      <c r="I4767" s="3">
        <f t="shared" si="449"/>
        <v>64.039999999999992</v>
      </c>
      <c r="J4767" s="3">
        <f t="shared" si="450"/>
        <v>71.06</v>
      </c>
      <c r="K4767" s="191">
        <v>24</v>
      </c>
      <c r="L4767" s="3">
        <v>16.100000000000001</v>
      </c>
      <c r="M4767" s="191">
        <v>31.7</v>
      </c>
      <c r="N4767" s="191">
        <v>17.8</v>
      </c>
      <c r="O4767" s="191">
        <v>21.7</v>
      </c>
    </row>
    <row r="4768" spans="2:15" ht="17.25" x14ac:dyDescent="0.35">
      <c r="B4768" s="172">
        <f t="shared" si="446"/>
        <v>4760</v>
      </c>
      <c r="C4768" s="173">
        <v>7</v>
      </c>
      <c r="D4768" s="173">
        <v>18</v>
      </c>
      <c r="E4768" s="174">
        <v>8</v>
      </c>
      <c r="F4768" s="3">
        <f t="shared" si="445"/>
        <v>78.800000000000011</v>
      </c>
      <c r="G4768" s="3">
        <f t="shared" si="447"/>
        <v>65.84</v>
      </c>
      <c r="H4768" s="3">
        <f t="shared" si="448"/>
        <v>91.94</v>
      </c>
      <c r="I4768" s="3">
        <f t="shared" si="449"/>
        <v>71.06</v>
      </c>
      <c r="J4768" s="3">
        <f t="shared" si="450"/>
        <v>73.94</v>
      </c>
      <c r="K4768" s="191">
        <v>26</v>
      </c>
      <c r="L4768" s="3">
        <v>18.8</v>
      </c>
      <c r="M4768" s="191">
        <v>33.299999999999997</v>
      </c>
      <c r="N4768" s="191">
        <v>21.7</v>
      </c>
      <c r="O4768" s="191">
        <v>23.3</v>
      </c>
    </row>
    <row r="4769" spans="2:15" ht="17.25" x14ac:dyDescent="0.35">
      <c r="B4769" s="172">
        <f t="shared" si="446"/>
        <v>4761</v>
      </c>
      <c r="C4769" s="173">
        <v>7</v>
      </c>
      <c r="D4769" s="173">
        <v>18</v>
      </c>
      <c r="E4769" s="174">
        <v>9</v>
      </c>
      <c r="F4769" s="3">
        <f t="shared" si="445"/>
        <v>82.4</v>
      </c>
      <c r="G4769" s="3">
        <f t="shared" si="447"/>
        <v>68.900000000000006</v>
      </c>
      <c r="H4769" s="3">
        <f t="shared" si="448"/>
        <v>96.08</v>
      </c>
      <c r="I4769" s="3">
        <f t="shared" si="449"/>
        <v>75.02</v>
      </c>
      <c r="J4769" s="3">
        <f t="shared" si="450"/>
        <v>75.02</v>
      </c>
      <c r="K4769" s="191">
        <v>28</v>
      </c>
      <c r="L4769" s="3">
        <v>20.5</v>
      </c>
      <c r="M4769" s="191">
        <v>35.6</v>
      </c>
      <c r="N4769" s="191">
        <v>23.9</v>
      </c>
      <c r="O4769" s="191">
        <v>23.9</v>
      </c>
    </row>
    <row r="4770" spans="2:15" ht="17.25" x14ac:dyDescent="0.35">
      <c r="B4770" s="172">
        <f t="shared" si="446"/>
        <v>4762</v>
      </c>
      <c r="C4770" s="173">
        <v>7</v>
      </c>
      <c r="D4770" s="173">
        <v>18</v>
      </c>
      <c r="E4770" s="174">
        <v>10</v>
      </c>
      <c r="F4770" s="3">
        <f t="shared" si="445"/>
        <v>87.800000000000011</v>
      </c>
      <c r="G4770" s="3">
        <f t="shared" si="447"/>
        <v>73.580000000000013</v>
      </c>
      <c r="H4770" s="3">
        <f t="shared" si="448"/>
        <v>98.960000000000008</v>
      </c>
      <c r="I4770" s="3">
        <f t="shared" si="449"/>
        <v>78.98</v>
      </c>
      <c r="J4770" s="3">
        <f t="shared" si="450"/>
        <v>78.98</v>
      </c>
      <c r="K4770" s="191">
        <v>31</v>
      </c>
      <c r="L4770" s="3">
        <v>23.1</v>
      </c>
      <c r="M4770" s="191">
        <v>37.200000000000003</v>
      </c>
      <c r="N4770" s="191">
        <v>26.1</v>
      </c>
      <c r="O4770" s="191">
        <v>26.1</v>
      </c>
    </row>
    <row r="4771" spans="2:15" ht="17.25" x14ac:dyDescent="0.35">
      <c r="B4771" s="172">
        <f t="shared" si="446"/>
        <v>4763</v>
      </c>
      <c r="C4771" s="173">
        <v>7</v>
      </c>
      <c r="D4771" s="173">
        <v>18</v>
      </c>
      <c r="E4771" s="174">
        <v>11</v>
      </c>
      <c r="F4771" s="3">
        <f t="shared" si="445"/>
        <v>91.4</v>
      </c>
      <c r="G4771" s="3">
        <f t="shared" si="447"/>
        <v>76.460000000000008</v>
      </c>
      <c r="H4771" s="3">
        <f t="shared" si="448"/>
        <v>100.94</v>
      </c>
      <c r="I4771" s="3">
        <f t="shared" si="449"/>
        <v>82.039999999999992</v>
      </c>
      <c r="J4771" s="3">
        <f t="shared" si="450"/>
        <v>82.94</v>
      </c>
      <c r="K4771" s="191">
        <v>33</v>
      </c>
      <c r="L4771" s="3">
        <v>24.7</v>
      </c>
      <c r="M4771" s="191">
        <v>38.299999999999997</v>
      </c>
      <c r="N4771" s="191">
        <v>27.8</v>
      </c>
      <c r="O4771" s="191">
        <v>28.3</v>
      </c>
    </row>
    <row r="4772" spans="2:15" ht="17.25" x14ac:dyDescent="0.35">
      <c r="B4772" s="172">
        <f t="shared" si="446"/>
        <v>4764</v>
      </c>
      <c r="C4772" s="173">
        <v>7</v>
      </c>
      <c r="D4772" s="173">
        <v>18</v>
      </c>
      <c r="E4772" s="174">
        <v>12</v>
      </c>
      <c r="F4772" s="3">
        <f t="shared" si="445"/>
        <v>93.2</v>
      </c>
      <c r="G4772" s="3">
        <f t="shared" si="447"/>
        <v>78.44</v>
      </c>
      <c r="H4772" s="3">
        <f t="shared" si="448"/>
        <v>102.92</v>
      </c>
      <c r="I4772" s="3">
        <f t="shared" si="449"/>
        <v>86</v>
      </c>
      <c r="J4772" s="3">
        <f t="shared" si="450"/>
        <v>87.080000000000013</v>
      </c>
      <c r="K4772" s="191">
        <v>34</v>
      </c>
      <c r="L4772" s="3">
        <v>25.8</v>
      </c>
      <c r="M4772" s="191">
        <v>39.4</v>
      </c>
      <c r="N4772" s="191">
        <v>30</v>
      </c>
      <c r="O4772" s="191">
        <v>30.6</v>
      </c>
    </row>
    <row r="4773" spans="2:15" ht="17.25" x14ac:dyDescent="0.35">
      <c r="B4773" s="172">
        <f t="shared" si="446"/>
        <v>4765</v>
      </c>
      <c r="C4773" s="173">
        <v>7</v>
      </c>
      <c r="D4773" s="173">
        <v>18</v>
      </c>
      <c r="E4773" s="174">
        <v>13</v>
      </c>
      <c r="F4773" s="3">
        <f t="shared" si="445"/>
        <v>95</v>
      </c>
      <c r="G4773" s="3">
        <f t="shared" si="447"/>
        <v>78.259999999999991</v>
      </c>
      <c r="H4773" s="3">
        <f t="shared" si="448"/>
        <v>102.02</v>
      </c>
      <c r="I4773" s="3">
        <f t="shared" si="449"/>
        <v>87.080000000000013</v>
      </c>
      <c r="J4773" s="3">
        <f t="shared" si="450"/>
        <v>89.960000000000008</v>
      </c>
      <c r="K4773" s="191">
        <v>35</v>
      </c>
      <c r="L4773" s="3">
        <v>25.7</v>
      </c>
      <c r="M4773" s="191">
        <v>38.9</v>
      </c>
      <c r="N4773" s="191">
        <v>30.6</v>
      </c>
      <c r="O4773" s="191">
        <v>32.200000000000003</v>
      </c>
    </row>
    <row r="4774" spans="2:15" ht="17.25" x14ac:dyDescent="0.35">
      <c r="B4774" s="172">
        <f t="shared" si="446"/>
        <v>4766</v>
      </c>
      <c r="C4774" s="173">
        <v>7</v>
      </c>
      <c r="D4774" s="173">
        <v>18</v>
      </c>
      <c r="E4774" s="174">
        <v>14</v>
      </c>
      <c r="F4774" s="3">
        <f t="shared" si="445"/>
        <v>87.800000000000011</v>
      </c>
      <c r="G4774" s="3">
        <f t="shared" si="447"/>
        <v>79.16</v>
      </c>
      <c r="H4774" s="3">
        <f t="shared" si="448"/>
        <v>102.02</v>
      </c>
      <c r="I4774" s="3">
        <f t="shared" si="449"/>
        <v>89.06</v>
      </c>
      <c r="J4774" s="3">
        <f t="shared" si="450"/>
        <v>91.94</v>
      </c>
      <c r="K4774" s="191">
        <v>31</v>
      </c>
      <c r="L4774" s="3">
        <v>26.2</v>
      </c>
      <c r="M4774" s="191">
        <v>38.9</v>
      </c>
      <c r="N4774" s="191">
        <v>31.7</v>
      </c>
      <c r="O4774" s="191">
        <v>33.299999999999997</v>
      </c>
    </row>
    <row r="4775" spans="2:15" ht="17.25" x14ac:dyDescent="0.35">
      <c r="B4775" s="172">
        <f t="shared" si="446"/>
        <v>4767</v>
      </c>
      <c r="C4775" s="173">
        <v>7</v>
      </c>
      <c r="D4775" s="173">
        <v>18</v>
      </c>
      <c r="E4775" s="174">
        <v>15</v>
      </c>
      <c r="F4775" s="3">
        <f t="shared" si="445"/>
        <v>87.800000000000011</v>
      </c>
      <c r="G4775" s="3">
        <f t="shared" si="447"/>
        <v>75.92</v>
      </c>
      <c r="H4775" s="3">
        <f t="shared" si="448"/>
        <v>102.02</v>
      </c>
      <c r="I4775" s="3">
        <f t="shared" si="449"/>
        <v>89.960000000000008</v>
      </c>
      <c r="J4775" s="3">
        <f t="shared" si="450"/>
        <v>93.92</v>
      </c>
      <c r="K4775" s="191">
        <v>31</v>
      </c>
      <c r="L4775" s="3">
        <v>24.4</v>
      </c>
      <c r="M4775" s="191">
        <v>38.9</v>
      </c>
      <c r="N4775" s="191">
        <v>32.200000000000003</v>
      </c>
      <c r="O4775" s="191">
        <v>34.4</v>
      </c>
    </row>
    <row r="4776" spans="2:15" ht="17.25" x14ac:dyDescent="0.35">
      <c r="B4776" s="172">
        <f t="shared" si="446"/>
        <v>4768</v>
      </c>
      <c r="C4776" s="173">
        <v>7</v>
      </c>
      <c r="D4776" s="173">
        <v>18</v>
      </c>
      <c r="E4776" s="174">
        <v>16</v>
      </c>
      <c r="F4776" s="3">
        <f t="shared" si="445"/>
        <v>86</v>
      </c>
      <c r="G4776" s="3">
        <f t="shared" si="447"/>
        <v>73.759999999999991</v>
      </c>
      <c r="H4776" s="3">
        <f t="shared" si="448"/>
        <v>102.02</v>
      </c>
      <c r="I4776" s="3">
        <f t="shared" si="449"/>
        <v>91.039999999999992</v>
      </c>
      <c r="J4776" s="3">
        <f t="shared" si="450"/>
        <v>93.02</v>
      </c>
      <c r="K4776" s="191">
        <v>30</v>
      </c>
      <c r="L4776" s="3">
        <v>23.2</v>
      </c>
      <c r="M4776" s="191">
        <v>38.9</v>
      </c>
      <c r="N4776" s="191">
        <v>32.799999999999997</v>
      </c>
      <c r="O4776" s="191">
        <v>33.9</v>
      </c>
    </row>
    <row r="4777" spans="2:15" ht="17.25" x14ac:dyDescent="0.35">
      <c r="B4777" s="172">
        <f t="shared" si="446"/>
        <v>4769</v>
      </c>
      <c r="C4777" s="173">
        <v>7</v>
      </c>
      <c r="D4777" s="173">
        <v>18</v>
      </c>
      <c r="E4777" s="174">
        <v>17</v>
      </c>
      <c r="F4777" s="3">
        <f t="shared" si="445"/>
        <v>87.800000000000011</v>
      </c>
      <c r="G4777" s="3">
        <f t="shared" si="447"/>
        <v>71.06</v>
      </c>
      <c r="H4777" s="3">
        <f t="shared" si="448"/>
        <v>100.03999999999999</v>
      </c>
      <c r="I4777" s="3">
        <f t="shared" si="449"/>
        <v>87.080000000000013</v>
      </c>
      <c r="J4777" s="3">
        <f t="shared" si="450"/>
        <v>93.02</v>
      </c>
      <c r="K4777" s="191">
        <v>31</v>
      </c>
      <c r="L4777" s="3">
        <v>21.7</v>
      </c>
      <c r="M4777" s="191">
        <v>37.799999999999997</v>
      </c>
      <c r="N4777" s="191">
        <v>30.6</v>
      </c>
      <c r="O4777" s="191">
        <v>33.9</v>
      </c>
    </row>
    <row r="4778" spans="2:15" ht="17.25" x14ac:dyDescent="0.35">
      <c r="B4778" s="172">
        <f t="shared" si="446"/>
        <v>4770</v>
      </c>
      <c r="C4778" s="173">
        <v>7</v>
      </c>
      <c r="D4778" s="173">
        <v>18</v>
      </c>
      <c r="E4778" s="174">
        <v>18</v>
      </c>
      <c r="F4778" s="3">
        <f t="shared" si="445"/>
        <v>86</v>
      </c>
      <c r="G4778" s="3">
        <f t="shared" si="447"/>
        <v>73.039999999999992</v>
      </c>
      <c r="H4778" s="3">
        <f t="shared" si="448"/>
        <v>98.06</v>
      </c>
      <c r="I4778" s="3">
        <f t="shared" si="449"/>
        <v>78.080000000000013</v>
      </c>
      <c r="J4778" s="3">
        <f t="shared" si="450"/>
        <v>91.039999999999992</v>
      </c>
      <c r="K4778" s="191">
        <v>30</v>
      </c>
      <c r="L4778" s="3">
        <v>22.8</v>
      </c>
      <c r="M4778" s="191">
        <v>36.700000000000003</v>
      </c>
      <c r="N4778" s="191">
        <v>25.6</v>
      </c>
      <c r="O4778" s="191">
        <v>32.799999999999997</v>
      </c>
    </row>
    <row r="4779" spans="2:15" ht="17.25" x14ac:dyDescent="0.35">
      <c r="B4779" s="172">
        <f t="shared" si="446"/>
        <v>4771</v>
      </c>
      <c r="C4779" s="173">
        <v>7</v>
      </c>
      <c r="D4779" s="173">
        <v>18</v>
      </c>
      <c r="E4779" s="174">
        <v>19</v>
      </c>
      <c r="F4779" s="3">
        <f t="shared" si="445"/>
        <v>78.800000000000011</v>
      </c>
      <c r="G4779" s="3">
        <f t="shared" si="447"/>
        <v>73.039999999999992</v>
      </c>
      <c r="H4779" s="3">
        <f t="shared" si="448"/>
        <v>95</v>
      </c>
      <c r="I4779" s="3">
        <f t="shared" si="449"/>
        <v>73.94</v>
      </c>
      <c r="J4779" s="3">
        <f t="shared" si="450"/>
        <v>87.98</v>
      </c>
      <c r="K4779" s="191">
        <v>26</v>
      </c>
      <c r="L4779" s="3">
        <v>22.8</v>
      </c>
      <c r="M4779" s="191">
        <v>35</v>
      </c>
      <c r="N4779" s="191">
        <v>23.3</v>
      </c>
      <c r="O4779" s="191">
        <v>31.1</v>
      </c>
    </row>
    <row r="4780" spans="2:15" ht="17.25" x14ac:dyDescent="0.35">
      <c r="B4780" s="172">
        <f t="shared" si="446"/>
        <v>4772</v>
      </c>
      <c r="C4780" s="173">
        <v>7</v>
      </c>
      <c r="D4780" s="173">
        <v>18</v>
      </c>
      <c r="E4780" s="174">
        <v>20</v>
      </c>
      <c r="F4780" s="3">
        <f t="shared" si="445"/>
        <v>78.800000000000011</v>
      </c>
      <c r="G4780" s="3">
        <f t="shared" si="447"/>
        <v>71.06</v>
      </c>
      <c r="H4780" s="3">
        <f t="shared" si="448"/>
        <v>93.02</v>
      </c>
      <c r="I4780" s="3">
        <f t="shared" si="449"/>
        <v>69.080000000000013</v>
      </c>
      <c r="J4780" s="3">
        <f t="shared" si="450"/>
        <v>84.92</v>
      </c>
      <c r="K4780" s="191">
        <v>26</v>
      </c>
      <c r="L4780" s="3">
        <v>21.7</v>
      </c>
      <c r="M4780" s="191">
        <v>33.9</v>
      </c>
      <c r="N4780" s="191">
        <v>20.6</v>
      </c>
      <c r="O4780" s="191">
        <v>29.4</v>
      </c>
    </row>
    <row r="4781" spans="2:15" ht="17.25" x14ac:dyDescent="0.35">
      <c r="B4781" s="172">
        <f t="shared" si="446"/>
        <v>4773</v>
      </c>
      <c r="C4781" s="173">
        <v>7</v>
      </c>
      <c r="D4781" s="173">
        <v>18</v>
      </c>
      <c r="E4781" s="174">
        <v>21</v>
      </c>
      <c r="F4781" s="3">
        <f t="shared" si="445"/>
        <v>75.2</v>
      </c>
      <c r="G4781" s="3">
        <f t="shared" si="447"/>
        <v>66.92</v>
      </c>
      <c r="H4781" s="3">
        <f t="shared" si="448"/>
        <v>91.039999999999992</v>
      </c>
      <c r="I4781" s="3">
        <f t="shared" si="449"/>
        <v>71.06</v>
      </c>
      <c r="J4781" s="3">
        <f t="shared" si="450"/>
        <v>82.039999999999992</v>
      </c>
      <c r="K4781" s="191">
        <v>24</v>
      </c>
      <c r="L4781" s="3">
        <v>19.399999999999999</v>
      </c>
      <c r="M4781" s="191">
        <v>32.799999999999997</v>
      </c>
      <c r="N4781" s="191">
        <v>21.7</v>
      </c>
      <c r="O4781" s="191">
        <v>27.8</v>
      </c>
    </row>
    <row r="4782" spans="2:15" ht="17.25" x14ac:dyDescent="0.35">
      <c r="B4782" s="172">
        <f t="shared" si="446"/>
        <v>4774</v>
      </c>
      <c r="C4782" s="173">
        <v>7</v>
      </c>
      <c r="D4782" s="173">
        <v>18</v>
      </c>
      <c r="E4782" s="174">
        <v>22</v>
      </c>
      <c r="F4782" s="3">
        <f t="shared" si="445"/>
        <v>75.2</v>
      </c>
      <c r="G4782" s="3">
        <f t="shared" si="447"/>
        <v>66.92</v>
      </c>
      <c r="H4782" s="3">
        <f t="shared" si="448"/>
        <v>87.080000000000013</v>
      </c>
      <c r="I4782" s="3">
        <f t="shared" si="449"/>
        <v>71.960000000000008</v>
      </c>
      <c r="J4782" s="3">
        <f t="shared" si="450"/>
        <v>80.06</v>
      </c>
      <c r="K4782" s="191">
        <v>24</v>
      </c>
      <c r="L4782" s="3">
        <v>19.399999999999999</v>
      </c>
      <c r="M4782" s="191">
        <v>30.6</v>
      </c>
      <c r="N4782" s="191">
        <v>22.2</v>
      </c>
      <c r="O4782" s="191">
        <v>26.7</v>
      </c>
    </row>
    <row r="4783" spans="2:15" ht="17.25" x14ac:dyDescent="0.35">
      <c r="B4783" s="172">
        <f t="shared" si="446"/>
        <v>4775</v>
      </c>
      <c r="C4783" s="173">
        <v>7</v>
      </c>
      <c r="D4783" s="173">
        <v>18</v>
      </c>
      <c r="E4783" s="174">
        <v>23</v>
      </c>
      <c r="F4783" s="3">
        <f t="shared" si="445"/>
        <v>71.599999999999994</v>
      </c>
      <c r="G4783" s="3">
        <f t="shared" si="447"/>
        <v>61.34</v>
      </c>
      <c r="H4783" s="3">
        <f t="shared" si="448"/>
        <v>87.98</v>
      </c>
      <c r="I4783" s="3">
        <f t="shared" si="449"/>
        <v>66.92</v>
      </c>
      <c r="J4783" s="3">
        <f t="shared" si="450"/>
        <v>77</v>
      </c>
      <c r="K4783" s="191">
        <v>22</v>
      </c>
      <c r="L4783" s="3">
        <v>16.3</v>
      </c>
      <c r="M4783" s="191">
        <v>31.1</v>
      </c>
      <c r="N4783" s="191">
        <v>19.399999999999999</v>
      </c>
      <c r="O4783" s="191">
        <v>25</v>
      </c>
    </row>
    <row r="4784" spans="2:15" ht="17.25" x14ac:dyDescent="0.35">
      <c r="B4784" s="172">
        <f t="shared" si="446"/>
        <v>4776</v>
      </c>
      <c r="C4784" s="173">
        <v>7</v>
      </c>
      <c r="D4784" s="173">
        <v>18</v>
      </c>
      <c r="E4784" s="174">
        <v>24</v>
      </c>
      <c r="F4784" s="3">
        <f t="shared" si="445"/>
        <v>68</v>
      </c>
      <c r="G4784" s="3">
        <f t="shared" si="447"/>
        <v>59.540000000000006</v>
      </c>
      <c r="H4784" s="3">
        <f t="shared" si="448"/>
        <v>84.92</v>
      </c>
      <c r="I4784" s="3">
        <f t="shared" si="449"/>
        <v>66.02</v>
      </c>
      <c r="J4784" s="3">
        <f t="shared" si="450"/>
        <v>75.92</v>
      </c>
      <c r="K4784" s="191">
        <v>20</v>
      </c>
      <c r="L4784" s="3">
        <v>15.3</v>
      </c>
      <c r="M4784" s="191">
        <v>29.4</v>
      </c>
      <c r="N4784" s="191">
        <v>18.899999999999999</v>
      </c>
      <c r="O4784" s="191">
        <v>24.4</v>
      </c>
    </row>
    <row r="4785" spans="2:15" ht="17.25" x14ac:dyDescent="0.35">
      <c r="B4785" s="172">
        <f t="shared" si="446"/>
        <v>4777</v>
      </c>
      <c r="C4785" s="173">
        <v>7</v>
      </c>
      <c r="D4785" s="173">
        <v>19</v>
      </c>
      <c r="E4785" s="174">
        <v>1</v>
      </c>
      <c r="F4785" s="3">
        <f t="shared" si="445"/>
        <v>68</v>
      </c>
      <c r="G4785" s="3">
        <f t="shared" si="447"/>
        <v>59.36</v>
      </c>
      <c r="H4785" s="3">
        <f t="shared" si="448"/>
        <v>82.94</v>
      </c>
      <c r="I4785" s="3">
        <f t="shared" si="449"/>
        <v>66.02</v>
      </c>
      <c r="J4785" s="3">
        <f t="shared" si="450"/>
        <v>71.06</v>
      </c>
      <c r="K4785" s="191">
        <v>20</v>
      </c>
      <c r="L4785" s="3">
        <v>15.2</v>
      </c>
      <c r="M4785" s="191">
        <v>28.3</v>
      </c>
      <c r="N4785" s="191">
        <v>18.899999999999999</v>
      </c>
      <c r="O4785" s="191">
        <v>21.7</v>
      </c>
    </row>
    <row r="4786" spans="2:15" ht="17.25" x14ac:dyDescent="0.35">
      <c r="B4786" s="172">
        <f t="shared" si="446"/>
        <v>4778</v>
      </c>
      <c r="C4786" s="173">
        <v>7</v>
      </c>
      <c r="D4786" s="173">
        <v>19</v>
      </c>
      <c r="E4786" s="174">
        <v>2</v>
      </c>
      <c r="F4786" s="3">
        <f t="shared" si="445"/>
        <v>66.2</v>
      </c>
      <c r="G4786" s="3">
        <f t="shared" si="447"/>
        <v>57.56</v>
      </c>
      <c r="H4786" s="3">
        <f t="shared" si="448"/>
        <v>82.039999999999992</v>
      </c>
      <c r="I4786" s="3">
        <f t="shared" si="449"/>
        <v>64.039999999999992</v>
      </c>
      <c r="J4786" s="3">
        <f t="shared" si="450"/>
        <v>69.98</v>
      </c>
      <c r="K4786" s="191">
        <v>19</v>
      </c>
      <c r="L4786" s="3">
        <v>14.2</v>
      </c>
      <c r="M4786" s="191">
        <v>27.8</v>
      </c>
      <c r="N4786" s="191">
        <v>17.8</v>
      </c>
      <c r="O4786" s="191">
        <v>21.1</v>
      </c>
    </row>
    <row r="4787" spans="2:15" ht="17.25" x14ac:dyDescent="0.35">
      <c r="B4787" s="172">
        <f t="shared" si="446"/>
        <v>4779</v>
      </c>
      <c r="C4787" s="173">
        <v>7</v>
      </c>
      <c r="D4787" s="173">
        <v>19</v>
      </c>
      <c r="E4787" s="174">
        <v>3</v>
      </c>
      <c r="F4787" s="3">
        <f t="shared" si="445"/>
        <v>62.6</v>
      </c>
      <c r="G4787" s="3">
        <f t="shared" si="447"/>
        <v>55.58</v>
      </c>
      <c r="H4787" s="3">
        <f t="shared" si="448"/>
        <v>80.06</v>
      </c>
      <c r="I4787" s="3">
        <f t="shared" si="449"/>
        <v>62.96</v>
      </c>
      <c r="J4787" s="3">
        <f t="shared" si="450"/>
        <v>69.98</v>
      </c>
      <c r="K4787" s="191">
        <v>17</v>
      </c>
      <c r="L4787" s="3">
        <v>13.1</v>
      </c>
      <c r="M4787" s="191">
        <v>26.7</v>
      </c>
      <c r="N4787" s="191">
        <v>17.2</v>
      </c>
      <c r="O4787" s="191">
        <v>21.1</v>
      </c>
    </row>
    <row r="4788" spans="2:15" ht="17.25" x14ac:dyDescent="0.35">
      <c r="B4788" s="172">
        <f t="shared" si="446"/>
        <v>4780</v>
      </c>
      <c r="C4788" s="173">
        <v>7</v>
      </c>
      <c r="D4788" s="173">
        <v>19</v>
      </c>
      <c r="E4788" s="174">
        <v>4</v>
      </c>
      <c r="F4788" s="3">
        <f t="shared" si="445"/>
        <v>64.400000000000006</v>
      </c>
      <c r="G4788" s="3">
        <f t="shared" si="447"/>
        <v>53.78</v>
      </c>
      <c r="H4788" s="3">
        <f t="shared" si="448"/>
        <v>80.960000000000008</v>
      </c>
      <c r="I4788" s="3">
        <f t="shared" si="449"/>
        <v>62.06</v>
      </c>
      <c r="J4788" s="3">
        <f t="shared" si="450"/>
        <v>66.92</v>
      </c>
      <c r="K4788" s="191">
        <v>18</v>
      </c>
      <c r="L4788" s="3">
        <v>12.1</v>
      </c>
      <c r="M4788" s="191">
        <v>27.2</v>
      </c>
      <c r="N4788" s="191">
        <v>16.7</v>
      </c>
      <c r="O4788" s="191">
        <v>19.399999999999999</v>
      </c>
    </row>
    <row r="4789" spans="2:15" ht="17.25" x14ac:dyDescent="0.35">
      <c r="B4789" s="172">
        <f t="shared" si="446"/>
        <v>4781</v>
      </c>
      <c r="C4789" s="173">
        <v>7</v>
      </c>
      <c r="D4789" s="173">
        <v>19</v>
      </c>
      <c r="E4789" s="174">
        <v>5</v>
      </c>
      <c r="F4789" s="3">
        <f t="shared" si="445"/>
        <v>66.2</v>
      </c>
      <c r="G4789" s="3">
        <f t="shared" si="447"/>
        <v>53.6</v>
      </c>
      <c r="H4789" s="3">
        <f t="shared" si="448"/>
        <v>78.98</v>
      </c>
      <c r="I4789" s="3">
        <f t="shared" si="449"/>
        <v>62.96</v>
      </c>
      <c r="J4789" s="3">
        <f t="shared" si="450"/>
        <v>64.039999999999992</v>
      </c>
      <c r="K4789" s="191">
        <v>19</v>
      </c>
      <c r="L4789" s="3">
        <v>12</v>
      </c>
      <c r="M4789" s="191">
        <v>26.1</v>
      </c>
      <c r="N4789" s="191">
        <v>17.2</v>
      </c>
      <c r="O4789" s="191">
        <v>17.8</v>
      </c>
    </row>
    <row r="4790" spans="2:15" ht="17.25" x14ac:dyDescent="0.35">
      <c r="B4790" s="172">
        <f t="shared" si="446"/>
        <v>4782</v>
      </c>
      <c r="C4790" s="173">
        <v>7</v>
      </c>
      <c r="D4790" s="173">
        <v>19</v>
      </c>
      <c r="E4790" s="174">
        <v>6</v>
      </c>
      <c r="F4790" s="3">
        <f t="shared" si="445"/>
        <v>66.2</v>
      </c>
      <c r="G4790" s="3">
        <f t="shared" si="447"/>
        <v>55.22</v>
      </c>
      <c r="H4790" s="3">
        <f t="shared" si="448"/>
        <v>78.080000000000013</v>
      </c>
      <c r="I4790" s="3">
        <f t="shared" si="449"/>
        <v>64.039999999999992</v>
      </c>
      <c r="J4790" s="3">
        <f t="shared" si="450"/>
        <v>68</v>
      </c>
      <c r="K4790" s="191">
        <v>19</v>
      </c>
      <c r="L4790" s="3">
        <v>12.9</v>
      </c>
      <c r="M4790" s="191">
        <v>25.6</v>
      </c>
      <c r="N4790" s="191">
        <v>17.8</v>
      </c>
      <c r="O4790" s="191">
        <v>20</v>
      </c>
    </row>
    <row r="4791" spans="2:15" ht="17.25" x14ac:dyDescent="0.35">
      <c r="B4791" s="172">
        <f t="shared" si="446"/>
        <v>4783</v>
      </c>
      <c r="C4791" s="173">
        <v>7</v>
      </c>
      <c r="D4791" s="173">
        <v>19</v>
      </c>
      <c r="E4791" s="174">
        <v>7</v>
      </c>
      <c r="F4791" s="3">
        <f t="shared" si="445"/>
        <v>69.800000000000011</v>
      </c>
      <c r="G4791" s="3">
        <f t="shared" si="447"/>
        <v>62.42</v>
      </c>
      <c r="H4791" s="3">
        <f t="shared" si="448"/>
        <v>82.94</v>
      </c>
      <c r="I4791" s="3">
        <f t="shared" si="449"/>
        <v>66.92</v>
      </c>
      <c r="J4791" s="3">
        <f t="shared" si="450"/>
        <v>71.960000000000008</v>
      </c>
      <c r="K4791" s="191">
        <v>21</v>
      </c>
      <c r="L4791" s="3">
        <v>16.899999999999999</v>
      </c>
      <c r="M4791" s="191">
        <v>28.3</v>
      </c>
      <c r="N4791" s="191">
        <v>19.399999999999999</v>
      </c>
      <c r="O4791" s="191">
        <v>22.2</v>
      </c>
    </row>
    <row r="4792" spans="2:15" ht="17.25" x14ac:dyDescent="0.35">
      <c r="B4792" s="172">
        <f t="shared" si="446"/>
        <v>4784</v>
      </c>
      <c r="C4792" s="173">
        <v>7</v>
      </c>
      <c r="D4792" s="173">
        <v>19</v>
      </c>
      <c r="E4792" s="174">
        <v>8</v>
      </c>
      <c r="F4792" s="3">
        <f t="shared" si="445"/>
        <v>73.400000000000006</v>
      </c>
      <c r="G4792" s="3">
        <f t="shared" si="447"/>
        <v>69.44</v>
      </c>
      <c r="H4792" s="3">
        <f t="shared" si="448"/>
        <v>87.98</v>
      </c>
      <c r="I4792" s="3">
        <f t="shared" si="449"/>
        <v>71.960000000000008</v>
      </c>
      <c r="J4792" s="3">
        <f t="shared" si="450"/>
        <v>75.02</v>
      </c>
      <c r="K4792" s="191">
        <v>23</v>
      </c>
      <c r="L4792" s="3">
        <v>20.8</v>
      </c>
      <c r="M4792" s="191">
        <v>31.1</v>
      </c>
      <c r="N4792" s="191">
        <v>22.2</v>
      </c>
      <c r="O4792" s="191">
        <v>23.9</v>
      </c>
    </row>
    <row r="4793" spans="2:15" ht="17.25" x14ac:dyDescent="0.35">
      <c r="B4793" s="172">
        <f t="shared" si="446"/>
        <v>4785</v>
      </c>
      <c r="C4793" s="173">
        <v>7</v>
      </c>
      <c r="D4793" s="173">
        <v>19</v>
      </c>
      <c r="E4793" s="174">
        <v>9</v>
      </c>
      <c r="F4793" s="3">
        <f t="shared" si="445"/>
        <v>75.2</v>
      </c>
      <c r="G4793" s="3">
        <f t="shared" si="447"/>
        <v>76.64</v>
      </c>
      <c r="H4793" s="3">
        <f t="shared" si="448"/>
        <v>89.960000000000008</v>
      </c>
      <c r="I4793" s="3">
        <f t="shared" si="449"/>
        <v>75.92</v>
      </c>
      <c r="J4793" s="3">
        <f t="shared" si="450"/>
        <v>78.98</v>
      </c>
      <c r="K4793" s="191">
        <v>24</v>
      </c>
      <c r="L4793" s="3">
        <v>24.8</v>
      </c>
      <c r="M4793" s="191">
        <v>32.200000000000003</v>
      </c>
      <c r="N4793" s="191">
        <v>24.4</v>
      </c>
      <c r="O4793" s="191">
        <v>26.1</v>
      </c>
    </row>
    <row r="4794" spans="2:15" ht="17.25" x14ac:dyDescent="0.35">
      <c r="B4794" s="172">
        <f t="shared" si="446"/>
        <v>4786</v>
      </c>
      <c r="C4794" s="173">
        <v>7</v>
      </c>
      <c r="D4794" s="173">
        <v>19</v>
      </c>
      <c r="E4794" s="174">
        <v>10</v>
      </c>
      <c r="F4794" s="3">
        <f t="shared" si="445"/>
        <v>77</v>
      </c>
      <c r="G4794" s="3">
        <f t="shared" si="447"/>
        <v>83.66</v>
      </c>
      <c r="H4794" s="3">
        <f t="shared" si="448"/>
        <v>93.02</v>
      </c>
      <c r="I4794" s="3">
        <f t="shared" si="449"/>
        <v>80.06</v>
      </c>
      <c r="J4794" s="3">
        <f t="shared" si="450"/>
        <v>82.94</v>
      </c>
      <c r="K4794" s="191">
        <v>25</v>
      </c>
      <c r="L4794" s="3">
        <v>28.7</v>
      </c>
      <c r="M4794" s="191">
        <v>33.9</v>
      </c>
      <c r="N4794" s="191">
        <v>26.7</v>
      </c>
      <c r="O4794" s="191">
        <v>28.3</v>
      </c>
    </row>
    <row r="4795" spans="2:15" ht="17.25" x14ac:dyDescent="0.35">
      <c r="B4795" s="172">
        <f t="shared" si="446"/>
        <v>4787</v>
      </c>
      <c r="C4795" s="173">
        <v>7</v>
      </c>
      <c r="D4795" s="173">
        <v>19</v>
      </c>
      <c r="E4795" s="174">
        <v>11</v>
      </c>
      <c r="F4795" s="3">
        <f t="shared" si="445"/>
        <v>80.599999999999994</v>
      </c>
      <c r="G4795" s="3">
        <f t="shared" si="447"/>
        <v>87.080000000000013</v>
      </c>
      <c r="H4795" s="3">
        <f t="shared" si="448"/>
        <v>95</v>
      </c>
      <c r="I4795" s="3">
        <f t="shared" si="449"/>
        <v>82.94</v>
      </c>
      <c r="J4795" s="3">
        <f t="shared" si="450"/>
        <v>86</v>
      </c>
      <c r="K4795" s="191">
        <v>27</v>
      </c>
      <c r="L4795" s="3">
        <v>30.6</v>
      </c>
      <c r="M4795" s="191">
        <v>35</v>
      </c>
      <c r="N4795" s="191">
        <v>28.3</v>
      </c>
      <c r="O4795" s="191">
        <v>30</v>
      </c>
    </row>
    <row r="4796" spans="2:15" ht="17.25" x14ac:dyDescent="0.35">
      <c r="B4796" s="172">
        <f t="shared" si="446"/>
        <v>4788</v>
      </c>
      <c r="C4796" s="173">
        <v>7</v>
      </c>
      <c r="D4796" s="173">
        <v>19</v>
      </c>
      <c r="E4796" s="174">
        <v>12</v>
      </c>
      <c r="F4796" s="3">
        <f t="shared" si="445"/>
        <v>84.2</v>
      </c>
      <c r="G4796" s="3">
        <f t="shared" si="447"/>
        <v>88.88</v>
      </c>
      <c r="H4796" s="3">
        <f t="shared" si="448"/>
        <v>96.08</v>
      </c>
      <c r="I4796" s="3">
        <f t="shared" si="449"/>
        <v>89.06</v>
      </c>
      <c r="J4796" s="3">
        <f t="shared" si="450"/>
        <v>89.960000000000008</v>
      </c>
      <c r="K4796" s="191">
        <v>29</v>
      </c>
      <c r="L4796" s="3">
        <v>31.6</v>
      </c>
      <c r="M4796" s="191">
        <v>35.6</v>
      </c>
      <c r="N4796" s="191">
        <v>31.7</v>
      </c>
      <c r="O4796" s="191">
        <v>32.200000000000003</v>
      </c>
    </row>
    <row r="4797" spans="2:15" ht="17.25" x14ac:dyDescent="0.35">
      <c r="B4797" s="172">
        <f t="shared" si="446"/>
        <v>4789</v>
      </c>
      <c r="C4797" s="173">
        <v>7</v>
      </c>
      <c r="D4797" s="173">
        <v>19</v>
      </c>
      <c r="E4797" s="174">
        <v>13</v>
      </c>
      <c r="F4797" s="3">
        <f t="shared" si="445"/>
        <v>84.2</v>
      </c>
      <c r="G4797" s="3">
        <f t="shared" si="447"/>
        <v>86.9</v>
      </c>
      <c r="H4797" s="3">
        <f t="shared" si="448"/>
        <v>96.98</v>
      </c>
      <c r="I4797" s="3">
        <f t="shared" si="449"/>
        <v>87.080000000000013</v>
      </c>
      <c r="J4797" s="3">
        <f t="shared" si="450"/>
        <v>91.039999999999992</v>
      </c>
      <c r="K4797" s="191">
        <v>29</v>
      </c>
      <c r="L4797" s="3">
        <v>30.5</v>
      </c>
      <c r="M4797" s="191">
        <v>36.1</v>
      </c>
      <c r="N4797" s="191">
        <v>30.6</v>
      </c>
      <c r="O4797" s="191">
        <v>32.799999999999997</v>
      </c>
    </row>
    <row r="4798" spans="2:15" ht="17.25" x14ac:dyDescent="0.35">
      <c r="B4798" s="172">
        <f t="shared" si="446"/>
        <v>4790</v>
      </c>
      <c r="C4798" s="173">
        <v>7</v>
      </c>
      <c r="D4798" s="173">
        <v>19</v>
      </c>
      <c r="E4798" s="174">
        <v>14</v>
      </c>
      <c r="F4798" s="3">
        <f t="shared" si="445"/>
        <v>84.2</v>
      </c>
      <c r="G4798" s="3">
        <f t="shared" si="447"/>
        <v>85.1</v>
      </c>
      <c r="H4798" s="3">
        <f t="shared" si="448"/>
        <v>96.98</v>
      </c>
      <c r="I4798" s="3">
        <f t="shared" si="449"/>
        <v>84.02</v>
      </c>
      <c r="J4798" s="3">
        <f t="shared" si="450"/>
        <v>93.02</v>
      </c>
      <c r="K4798" s="191">
        <v>29</v>
      </c>
      <c r="L4798" s="3">
        <v>29.5</v>
      </c>
      <c r="M4798" s="191">
        <v>36.1</v>
      </c>
      <c r="N4798" s="191">
        <v>28.9</v>
      </c>
      <c r="O4798" s="191">
        <v>33.9</v>
      </c>
    </row>
    <row r="4799" spans="2:15" ht="17.25" x14ac:dyDescent="0.35">
      <c r="B4799" s="172">
        <f t="shared" si="446"/>
        <v>4791</v>
      </c>
      <c r="C4799" s="173">
        <v>7</v>
      </c>
      <c r="D4799" s="173">
        <v>19</v>
      </c>
      <c r="E4799" s="174">
        <v>15</v>
      </c>
      <c r="F4799" s="3">
        <f t="shared" si="445"/>
        <v>78.800000000000011</v>
      </c>
      <c r="G4799" s="3">
        <f t="shared" si="447"/>
        <v>84.92</v>
      </c>
      <c r="H4799" s="3">
        <f t="shared" si="448"/>
        <v>96.98</v>
      </c>
      <c r="I4799" s="3">
        <f t="shared" si="449"/>
        <v>66.92</v>
      </c>
      <c r="J4799" s="3">
        <f t="shared" si="450"/>
        <v>96.08</v>
      </c>
      <c r="K4799" s="191">
        <v>26</v>
      </c>
      <c r="L4799" s="3">
        <v>29.4</v>
      </c>
      <c r="M4799" s="191">
        <v>36.1</v>
      </c>
      <c r="N4799" s="191">
        <v>19.399999999999999</v>
      </c>
      <c r="O4799" s="191">
        <v>35.6</v>
      </c>
    </row>
    <row r="4800" spans="2:15" ht="17.25" x14ac:dyDescent="0.35">
      <c r="B4800" s="172">
        <f t="shared" si="446"/>
        <v>4792</v>
      </c>
      <c r="C4800" s="173">
        <v>7</v>
      </c>
      <c r="D4800" s="173">
        <v>19</v>
      </c>
      <c r="E4800" s="174">
        <v>16</v>
      </c>
      <c r="F4800" s="3">
        <f t="shared" si="445"/>
        <v>62.6</v>
      </c>
      <c r="G4800" s="3">
        <f t="shared" si="447"/>
        <v>83.12</v>
      </c>
      <c r="H4800" s="3">
        <f t="shared" si="448"/>
        <v>96.98</v>
      </c>
      <c r="I4800" s="3">
        <f t="shared" si="449"/>
        <v>69.98</v>
      </c>
      <c r="J4800" s="3">
        <f t="shared" si="450"/>
        <v>93.92</v>
      </c>
      <c r="K4800" s="191">
        <v>17</v>
      </c>
      <c r="L4800" s="3">
        <v>28.4</v>
      </c>
      <c r="M4800" s="191">
        <v>36.1</v>
      </c>
      <c r="N4800" s="191">
        <v>21.1</v>
      </c>
      <c r="O4800" s="191">
        <v>34.4</v>
      </c>
    </row>
    <row r="4801" spans="2:15" ht="17.25" x14ac:dyDescent="0.35">
      <c r="B4801" s="172">
        <f t="shared" si="446"/>
        <v>4793</v>
      </c>
      <c r="C4801" s="173">
        <v>7</v>
      </c>
      <c r="D4801" s="173">
        <v>19</v>
      </c>
      <c r="E4801" s="174">
        <v>17</v>
      </c>
      <c r="F4801" s="3">
        <f t="shared" si="445"/>
        <v>62.6</v>
      </c>
      <c r="G4801" s="3">
        <f t="shared" si="447"/>
        <v>77.539999999999992</v>
      </c>
      <c r="H4801" s="3">
        <f t="shared" si="448"/>
        <v>96.98</v>
      </c>
      <c r="I4801" s="3">
        <f t="shared" si="449"/>
        <v>68</v>
      </c>
      <c r="J4801" s="3">
        <f t="shared" si="450"/>
        <v>91.94</v>
      </c>
      <c r="K4801" s="191">
        <v>17</v>
      </c>
      <c r="L4801" s="3">
        <v>25.3</v>
      </c>
      <c r="M4801" s="191">
        <v>36.1</v>
      </c>
      <c r="N4801" s="191">
        <v>20</v>
      </c>
      <c r="O4801" s="191">
        <v>33.299999999999997</v>
      </c>
    </row>
    <row r="4802" spans="2:15" ht="17.25" x14ac:dyDescent="0.35">
      <c r="B4802" s="172">
        <f t="shared" si="446"/>
        <v>4794</v>
      </c>
      <c r="C4802" s="173">
        <v>7</v>
      </c>
      <c r="D4802" s="173">
        <v>19</v>
      </c>
      <c r="E4802" s="174">
        <v>18</v>
      </c>
      <c r="F4802" s="3">
        <f t="shared" si="445"/>
        <v>64.400000000000006</v>
      </c>
      <c r="G4802" s="3">
        <f t="shared" si="447"/>
        <v>75.56</v>
      </c>
      <c r="H4802" s="3">
        <f t="shared" si="448"/>
        <v>95</v>
      </c>
      <c r="I4802" s="3">
        <f t="shared" si="449"/>
        <v>68</v>
      </c>
      <c r="J4802" s="3">
        <f t="shared" si="450"/>
        <v>91.039999999999992</v>
      </c>
      <c r="K4802" s="191">
        <v>18</v>
      </c>
      <c r="L4802" s="3">
        <v>24.2</v>
      </c>
      <c r="M4802" s="191">
        <v>35</v>
      </c>
      <c r="N4802" s="191">
        <v>20</v>
      </c>
      <c r="O4802" s="191">
        <v>32.799999999999997</v>
      </c>
    </row>
    <row r="4803" spans="2:15" ht="17.25" x14ac:dyDescent="0.35">
      <c r="B4803" s="172">
        <f t="shared" si="446"/>
        <v>4795</v>
      </c>
      <c r="C4803" s="173">
        <v>7</v>
      </c>
      <c r="D4803" s="173">
        <v>19</v>
      </c>
      <c r="E4803" s="174">
        <v>19</v>
      </c>
      <c r="F4803" s="3">
        <f t="shared" si="445"/>
        <v>64.400000000000006</v>
      </c>
      <c r="G4803" s="3">
        <f t="shared" si="447"/>
        <v>73.759999999999991</v>
      </c>
      <c r="H4803" s="3">
        <f t="shared" si="448"/>
        <v>91.94</v>
      </c>
      <c r="I4803" s="3">
        <f t="shared" si="449"/>
        <v>69.080000000000013</v>
      </c>
      <c r="J4803" s="3">
        <f t="shared" si="450"/>
        <v>91.039999999999992</v>
      </c>
      <c r="K4803" s="191">
        <v>18</v>
      </c>
      <c r="L4803" s="3">
        <v>23.2</v>
      </c>
      <c r="M4803" s="191">
        <v>33.299999999999997</v>
      </c>
      <c r="N4803" s="191">
        <v>20.6</v>
      </c>
      <c r="O4803" s="191">
        <v>32.799999999999997</v>
      </c>
    </row>
    <row r="4804" spans="2:15" ht="17.25" x14ac:dyDescent="0.35">
      <c r="B4804" s="172">
        <f t="shared" si="446"/>
        <v>4796</v>
      </c>
      <c r="C4804" s="173">
        <v>7</v>
      </c>
      <c r="D4804" s="173">
        <v>19</v>
      </c>
      <c r="E4804" s="174">
        <v>20</v>
      </c>
      <c r="F4804" s="3">
        <f t="shared" si="445"/>
        <v>64.400000000000006</v>
      </c>
      <c r="G4804" s="3">
        <f t="shared" si="447"/>
        <v>69.98</v>
      </c>
      <c r="H4804" s="3">
        <f t="shared" si="448"/>
        <v>89.06</v>
      </c>
      <c r="I4804" s="3">
        <f t="shared" si="449"/>
        <v>64.94</v>
      </c>
      <c r="J4804" s="3">
        <f t="shared" si="450"/>
        <v>87.080000000000013</v>
      </c>
      <c r="K4804" s="191">
        <v>18</v>
      </c>
      <c r="L4804" s="3">
        <v>21.1</v>
      </c>
      <c r="M4804" s="191">
        <v>31.7</v>
      </c>
      <c r="N4804" s="191">
        <v>18.3</v>
      </c>
      <c r="O4804" s="191">
        <v>30.6</v>
      </c>
    </row>
    <row r="4805" spans="2:15" ht="17.25" x14ac:dyDescent="0.35">
      <c r="B4805" s="172">
        <f t="shared" si="446"/>
        <v>4797</v>
      </c>
      <c r="C4805" s="173">
        <v>7</v>
      </c>
      <c r="D4805" s="173">
        <v>19</v>
      </c>
      <c r="E4805" s="174">
        <v>21</v>
      </c>
      <c r="F4805" s="3">
        <f t="shared" si="445"/>
        <v>62.6</v>
      </c>
      <c r="G4805" s="3">
        <f t="shared" si="447"/>
        <v>68.180000000000007</v>
      </c>
      <c r="H4805" s="3">
        <f t="shared" si="448"/>
        <v>87.080000000000013</v>
      </c>
      <c r="I4805" s="3">
        <f t="shared" si="449"/>
        <v>59</v>
      </c>
      <c r="J4805" s="3">
        <f t="shared" si="450"/>
        <v>82.039999999999992</v>
      </c>
      <c r="K4805" s="191">
        <v>17</v>
      </c>
      <c r="L4805" s="3">
        <v>20.100000000000001</v>
      </c>
      <c r="M4805" s="191">
        <v>30.6</v>
      </c>
      <c r="N4805" s="191">
        <v>15</v>
      </c>
      <c r="O4805" s="191">
        <v>27.8</v>
      </c>
    </row>
    <row r="4806" spans="2:15" ht="17.25" x14ac:dyDescent="0.35">
      <c r="B4806" s="172">
        <f t="shared" si="446"/>
        <v>4798</v>
      </c>
      <c r="C4806" s="173">
        <v>7</v>
      </c>
      <c r="D4806" s="173">
        <v>19</v>
      </c>
      <c r="E4806" s="174">
        <v>22</v>
      </c>
      <c r="F4806" s="3">
        <f t="shared" si="445"/>
        <v>60.8</v>
      </c>
      <c r="G4806" s="3">
        <f t="shared" si="447"/>
        <v>64.400000000000006</v>
      </c>
      <c r="H4806" s="3">
        <f t="shared" si="448"/>
        <v>84.02</v>
      </c>
      <c r="I4806" s="3">
        <f t="shared" si="449"/>
        <v>64.039999999999992</v>
      </c>
      <c r="J4806" s="3">
        <f t="shared" si="450"/>
        <v>80.06</v>
      </c>
      <c r="K4806" s="191">
        <v>16</v>
      </c>
      <c r="L4806" s="3">
        <v>18</v>
      </c>
      <c r="M4806" s="191">
        <v>28.9</v>
      </c>
      <c r="N4806" s="191">
        <v>17.8</v>
      </c>
      <c r="O4806" s="191">
        <v>26.7</v>
      </c>
    </row>
    <row r="4807" spans="2:15" ht="17.25" x14ac:dyDescent="0.35">
      <c r="B4807" s="172">
        <f t="shared" si="446"/>
        <v>4799</v>
      </c>
      <c r="C4807" s="173">
        <v>7</v>
      </c>
      <c r="D4807" s="173">
        <v>19</v>
      </c>
      <c r="E4807" s="174">
        <v>23</v>
      </c>
      <c r="F4807" s="3">
        <f t="shared" si="445"/>
        <v>60.8</v>
      </c>
      <c r="G4807" s="3">
        <f t="shared" si="447"/>
        <v>62.6</v>
      </c>
      <c r="H4807" s="3">
        <f t="shared" si="448"/>
        <v>84.02</v>
      </c>
      <c r="I4807" s="3">
        <f t="shared" si="449"/>
        <v>60.980000000000004</v>
      </c>
      <c r="J4807" s="3">
        <f t="shared" si="450"/>
        <v>78.080000000000013</v>
      </c>
      <c r="K4807" s="191">
        <v>16</v>
      </c>
      <c r="L4807" s="3">
        <v>17</v>
      </c>
      <c r="M4807" s="191">
        <v>28.9</v>
      </c>
      <c r="N4807" s="191">
        <v>16.100000000000001</v>
      </c>
      <c r="O4807" s="191">
        <v>25.6</v>
      </c>
    </row>
    <row r="4808" spans="2:15" ht="17.25" x14ac:dyDescent="0.35">
      <c r="B4808" s="172">
        <f t="shared" si="446"/>
        <v>4800</v>
      </c>
      <c r="C4808" s="173">
        <v>7</v>
      </c>
      <c r="D4808" s="173">
        <v>19</v>
      </c>
      <c r="E4808" s="174">
        <v>24</v>
      </c>
      <c r="F4808" s="3">
        <f t="shared" si="445"/>
        <v>60.8</v>
      </c>
      <c r="G4808" s="3">
        <f t="shared" si="447"/>
        <v>60.620000000000005</v>
      </c>
      <c r="H4808" s="3">
        <f t="shared" si="448"/>
        <v>82.039999999999992</v>
      </c>
      <c r="I4808" s="3">
        <f t="shared" si="449"/>
        <v>59</v>
      </c>
      <c r="J4808" s="3">
        <f t="shared" si="450"/>
        <v>78.080000000000013</v>
      </c>
      <c r="K4808" s="191">
        <v>16</v>
      </c>
      <c r="L4808" s="3">
        <v>15.9</v>
      </c>
      <c r="M4808" s="191">
        <v>27.8</v>
      </c>
      <c r="N4808" s="191">
        <v>15</v>
      </c>
      <c r="O4808" s="191">
        <v>25.6</v>
      </c>
    </row>
    <row r="4809" spans="2:15" ht="17.25" x14ac:dyDescent="0.35">
      <c r="B4809" s="172">
        <f t="shared" si="446"/>
        <v>4801</v>
      </c>
      <c r="C4809" s="173">
        <v>7</v>
      </c>
      <c r="D4809" s="173">
        <v>20</v>
      </c>
      <c r="E4809" s="174">
        <v>1</v>
      </c>
      <c r="F4809" s="3">
        <f t="shared" si="445"/>
        <v>60.8</v>
      </c>
      <c r="G4809" s="3">
        <f t="shared" si="447"/>
        <v>56.84</v>
      </c>
      <c r="H4809" s="3">
        <f t="shared" si="448"/>
        <v>78.080000000000013</v>
      </c>
      <c r="I4809" s="3">
        <f t="shared" si="449"/>
        <v>57.92</v>
      </c>
      <c r="J4809" s="3">
        <f t="shared" si="450"/>
        <v>75.02</v>
      </c>
      <c r="K4809" s="191">
        <v>16</v>
      </c>
      <c r="L4809" s="3">
        <v>13.8</v>
      </c>
      <c r="M4809" s="191">
        <v>25.6</v>
      </c>
      <c r="N4809" s="191">
        <v>14.4</v>
      </c>
      <c r="O4809" s="191">
        <v>23.9</v>
      </c>
    </row>
    <row r="4810" spans="2:15" ht="17.25" x14ac:dyDescent="0.35">
      <c r="B4810" s="172">
        <f t="shared" si="446"/>
        <v>4802</v>
      </c>
      <c r="C4810" s="173">
        <v>7</v>
      </c>
      <c r="D4810" s="173">
        <v>20</v>
      </c>
      <c r="E4810" s="174">
        <v>2</v>
      </c>
      <c r="F4810" s="3">
        <f t="shared" ref="F4810:F4873" si="451">(9/5)*K4810+32</f>
        <v>60.8</v>
      </c>
      <c r="G4810" s="3">
        <f t="shared" si="447"/>
        <v>55.040000000000006</v>
      </c>
      <c r="H4810" s="3">
        <f t="shared" si="448"/>
        <v>75.02</v>
      </c>
      <c r="I4810" s="3">
        <f t="shared" si="449"/>
        <v>57.019999999999996</v>
      </c>
      <c r="J4810" s="3">
        <f t="shared" si="450"/>
        <v>73.039999999999992</v>
      </c>
      <c r="K4810" s="191">
        <v>16</v>
      </c>
      <c r="L4810" s="3">
        <v>12.8</v>
      </c>
      <c r="M4810" s="191">
        <v>23.9</v>
      </c>
      <c r="N4810" s="191">
        <v>13.9</v>
      </c>
      <c r="O4810" s="191">
        <v>22.8</v>
      </c>
    </row>
    <row r="4811" spans="2:15" ht="17.25" x14ac:dyDescent="0.35">
      <c r="B4811" s="172">
        <f t="shared" ref="B4811:B4874" si="452">B4810+1</f>
        <v>4803</v>
      </c>
      <c r="C4811" s="173">
        <v>7</v>
      </c>
      <c r="D4811" s="173">
        <v>20</v>
      </c>
      <c r="E4811" s="174">
        <v>3</v>
      </c>
      <c r="F4811" s="3">
        <f t="shared" si="451"/>
        <v>59</v>
      </c>
      <c r="G4811" s="3">
        <f t="shared" si="447"/>
        <v>53.06</v>
      </c>
      <c r="H4811" s="3">
        <f t="shared" si="448"/>
        <v>73.039999999999992</v>
      </c>
      <c r="I4811" s="3">
        <f t="shared" si="449"/>
        <v>55.94</v>
      </c>
      <c r="J4811" s="3">
        <f t="shared" si="450"/>
        <v>71.960000000000008</v>
      </c>
      <c r="K4811" s="191">
        <v>15</v>
      </c>
      <c r="L4811" s="3">
        <v>11.7</v>
      </c>
      <c r="M4811" s="191">
        <v>22.8</v>
      </c>
      <c r="N4811" s="191">
        <v>13.3</v>
      </c>
      <c r="O4811" s="191">
        <v>22.2</v>
      </c>
    </row>
    <row r="4812" spans="2:15" ht="17.25" x14ac:dyDescent="0.35">
      <c r="B4812" s="172">
        <f t="shared" si="452"/>
        <v>4804</v>
      </c>
      <c r="C4812" s="173">
        <v>7</v>
      </c>
      <c r="D4812" s="173">
        <v>20</v>
      </c>
      <c r="E4812" s="174">
        <v>4</v>
      </c>
      <c r="F4812" s="3">
        <f t="shared" si="451"/>
        <v>59</v>
      </c>
      <c r="G4812" s="3">
        <f t="shared" si="447"/>
        <v>52.7</v>
      </c>
      <c r="H4812" s="3">
        <f t="shared" si="448"/>
        <v>69.98</v>
      </c>
      <c r="I4812" s="3">
        <f t="shared" si="449"/>
        <v>53.96</v>
      </c>
      <c r="J4812" s="3">
        <f t="shared" si="450"/>
        <v>69.98</v>
      </c>
      <c r="K4812" s="191">
        <v>15</v>
      </c>
      <c r="L4812" s="3">
        <v>11.5</v>
      </c>
      <c r="M4812" s="191">
        <v>21.1</v>
      </c>
      <c r="N4812" s="191">
        <v>12.2</v>
      </c>
      <c r="O4812" s="191">
        <v>21.1</v>
      </c>
    </row>
    <row r="4813" spans="2:15" ht="17.25" x14ac:dyDescent="0.35">
      <c r="B4813" s="172">
        <f t="shared" si="452"/>
        <v>4805</v>
      </c>
      <c r="C4813" s="173">
        <v>7</v>
      </c>
      <c r="D4813" s="173">
        <v>20</v>
      </c>
      <c r="E4813" s="174">
        <v>5</v>
      </c>
      <c r="F4813" s="3">
        <f t="shared" si="451"/>
        <v>59</v>
      </c>
      <c r="G4813" s="3">
        <f t="shared" si="447"/>
        <v>52.879999999999995</v>
      </c>
      <c r="H4813" s="3">
        <f t="shared" si="448"/>
        <v>71.960000000000008</v>
      </c>
      <c r="I4813" s="3">
        <f t="shared" si="449"/>
        <v>53.96</v>
      </c>
      <c r="J4813" s="3">
        <f t="shared" si="450"/>
        <v>68</v>
      </c>
      <c r="K4813" s="191">
        <v>15</v>
      </c>
      <c r="L4813" s="3">
        <v>11.6</v>
      </c>
      <c r="M4813" s="191">
        <v>22.2</v>
      </c>
      <c r="N4813" s="191">
        <v>12.2</v>
      </c>
      <c r="O4813" s="191">
        <v>20</v>
      </c>
    </row>
    <row r="4814" spans="2:15" ht="17.25" x14ac:dyDescent="0.35">
      <c r="B4814" s="172">
        <f t="shared" si="452"/>
        <v>4806</v>
      </c>
      <c r="C4814" s="173">
        <v>7</v>
      </c>
      <c r="D4814" s="173">
        <v>20</v>
      </c>
      <c r="E4814" s="174">
        <v>6</v>
      </c>
      <c r="F4814" s="3">
        <f t="shared" si="451"/>
        <v>59</v>
      </c>
      <c r="G4814" s="3">
        <f t="shared" si="447"/>
        <v>58.28</v>
      </c>
      <c r="H4814" s="3">
        <f t="shared" si="448"/>
        <v>75.02</v>
      </c>
      <c r="I4814" s="3">
        <f t="shared" si="449"/>
        <v>55.040000000000006</v>
      </c>
      <c r="J4814" s="3">
        <f t="shared" si="450"/>
        <v>69.080000000000013</v>
      </c>
      <c r="K4814" s="191">
        <v>15</v>
      </c>
      <c r="L4814" s="3">
        <v>14.6</v>
      </c>
      <c r="M4814" s="191">
        <v>23.9</v>
      </c>
      <c r="N4814" s="191">
        <v>12.8</v>
      </c>
      <c r="O4814" s="191">
        <v>20.6</v>
      </c>
    </row>
    <row r="4815" spans="2:15" ht="17.25" x14ac:dyDescent="0.35">
      <c r="B4815" s="172">
        <f t="shared" si="452"/>
        <v>4807</v>
      </c>
      <c r="C4815" s="173">
        <v>7</v>
      </c>
      <c r="D4815" s="173">
        <v>20</v>
      </c>
      <c r="E4815" s="174">
        <v>7</v>
      </c>
      <c r="F4815" s="3">
        <f t="shared" si="451"/>
        <v>57.2</v>
      </c>
      <c r="G4815" s="3">
        <f t="shared" si="447"/>
        <v>67.099999999999994</v>
      </c>
      <c r="H4815" s="3">
        <f t="shared" si="448"/>
        <v>80.06</v>
      </c>
      <c r="I4815" s="3">
        <f t="shared" si="449"/>
        <v>57.019999999999996</v>
      </c>
      <c r="J4815" s="3">
        <f t="shared" si="450"/>
        <v>71.06</v>
      </c>
      <c r="K4815" s="191">
        <v>14</v>
      </c>
      <c r="L4815" s="3">
        <v>19.5</v>
      </c>
      <c r="M4815" s="191">
        <v>26.7</v>
      </c>
      <c r="N4815" s="191">
        <v>13.9</v>
      </c>
      <c r="O4815" s="191">
        <v>21.7</v>
      </c>
    </row>
    <row r="4816" spans="2:15" ht="17.25" x14ac:dyDescent="0.35">
      <c r="B4816" s="172">
        <f t="shared" si="452"/>
        <v>4808</v>
      </c>
      <c r="C4816" s="173">
        <v>7</v>
      </c>
      <c r="D4816" s="173">
        <v>20</v>
      </c>
      <c r="E4816" s="174">
        <v>8</v>
      </c>
      <c r="F4816" s="3">
        <f t="shared" si="451"/>
        <v>60.8</v>
      </c>
      <c r="G4816" s="3">
        <f t="shared" si="447"/>
        <v>72.319999999999993</v>
      </c>
      <c r="H4816" s="3">
        <f t="shared" si="448"/>
        <v>86</v>
      </c>
      <c r="I4816" s="3">
        <f t="shared" si="449"/>
        <v>64.94</v>
      </c>
      <c r="J4816" s="3">
        <f t="shared" si="450"/>
        <v>75.92</v>
      </c>
      <c r="K4816" s="191">
        <v>16</v>
      </c>
      <c r="L4816" s="3">
        <v>22.4</v>
      </c>
      <c r="M4816" s="191">
        <v>30</v>
      </c>
      <c r="N4816" s="191">
        <v>18.3</v>
      </c>
      <c r="O4816" s="191">
        <v>24.4</v>
      </c>
    </row>
    <row r="4817" spans="2:15" ht="17.25" x14ac:dyDescent="0.35">
      <c r="B4817" s="172">
        <f t="shared" si="452"/>
        <v>4809</v>
      </c>
      <c r="C4817" s="173">
        <v>7</v>
      </c>
      <c r="D4817" s="173">
        <v>20</v>
      </c>
      <c r="E4817" s="174">
        <v>9</v>
      </c>
      <c r="F4817" s="3">
        <f t="shared" si="451"/>
        <v>64.400000000000006</v>
      </c>
      <c r="G4817" s="3">
        <f t="shared" si="447"/>
        <v>74.12</v>
      </c>
      <c r="H4817" s="3">
        <f t="shared" si="448"/>
        <v>87.98</v>
      </c>
      <c r="I4817" s="3">
        <f t="shared" si="449"/>
        <v>69.98</v>
      </c>
      <c r="J4817" s="3">
        <f t="shared" si="450"/>
        <v>82.039999999999992</v>
      </c>
      <c r="K4817" s="191">
        <v>18</v>
      </c>
      <c r="L4817" s="3">
        <v>23.4</v>
      </c>
      <c r="M4817" s="191">
        <v>31.1</v>
      </c>
      <c r="N4817" s="191">
        <v>21.1</v>
      </c>
      <c r="O4817" s="191">
        <v>27.8</v>
      </c>
    </row>
    <row r="4818" spans="2:15" ht="17.25" x14ac:dyDescent="0.35">
      <c r="B4818" s="172">
        <f t="shared" si="452"/>
        <v>4810</v>
      </c>
      <c r="C4818" s="173">
        <v>7</v>
      </c>
      <c r="D4818" s="173">
        <v>20</v>
      </c>
      <c r="E4818" s="174">
        <v>10</v>
      </c>
      <c r="F4818" s="3">
        <f t="shared" si="451"/>
        <v>68</v>
      </c>
      <c r="G4818" s="3">
        <f t="shared" si="447"/>
        <v>81.14</v>
      </c>
      <c r="H4818" s="3">
        <f t="shared" si="448"/>
        <v>91.039999999999992</v>
      </c>
      <c r="I4818" s="3">
        <f t="shared" si="449"/>
        <v>73.039999999999992</v>
      </c>
      <c r="J4818" s="3">
        <f t="shared" si="450"/>
        <v>87.080000000000013</v>
      </c>
      <c r="K4818" s="191">
        <v>20</v>
      </c>
      <c r="L4818" s="3">
        <v>27.3</v>
      </c>
      <c r="M4818" s="191">
        <v>32.799999999999997</v>
      </c>
      <c r="N4818" s="191">
        <v>22.8</v>
      </c>
      <c r="O4818" s="191">
        <v>30.6</v>
      </c>
    </row>
    <row r="4819" spans="2:15" ht="17.25" x14ac:dyDescent="0.35">
      <c r="B4819" s="172">
        <f t="shared" si="452"/>
        <v>4811</v>
      </c>
      <c r="C4819" s="173">
        <v>7</v>
      </c>
      <c r="D4819" s="173">
        <v>20</v>
      </c>
      <c r="E4819" s="174">
        <v>11</v>
      </c>
      <c r="F4819" s="3">
        <f t="shared" si="451"/>
        <v>71.599999999999994</v>
      </c>
      <c r="G4819" s="3">
        <f t="shared" si="447"/>
        <v>84.740000000000009</v>
      </c>
      <c r="H4819" s="3">
        <f t="shared" si="448"/>
        <v>93.02</v>
      </c>
      <c r="I4819" s="3">
        <f t="shared" si="449"/>
        <v>78.080000000000013</v>
      </c>
      <c r="J4819" s="3">
        <f t="shared" si="450"/>
        <v>89.960000000000008</v>
      </c>
      <c r="K4819" s="191">
        <v>22</v>
      </c>
      <c r="L4819" s="3">
        <v>29.3</v>
      </c>
      <c r="M4819" s="191">
        <v>33.9</v>
      </c>
      <c r="N4819" s="191">
        <v>25.6</v>
      </c>
      <c r="O4819" s="191">
        <v>32.200000000000003</v>
      </c>
    </row>
    <row r="4820" spans="2:15" ht="17.25" x14ac:dyDescent="0.35">
      <c r="B4820" s="172">
        <f t="shared" si="452"/>
        <v>4812</v>
      </c>
      <c r="C4820" s="173">
        <v>7</v>
      </c>
      <c r="D4820" s="173">
        <v>20</v>
      </c>
      <c r="E4820" s="174">
        <v>12</v>
      </c>
      <c r="F4820" s="3">
        <f t="shared" si="451"/>
        <v>73.400000000000006</v>
      </c>
      <c r="G4820" s="3">
        <f t="shared" si="447"/>
        <v>84.56</v>
      </c>
      <c r="H4820" s="3">
        <f t="shared" si="448"/>
        <v>93.92</v>
      </c>
      <c r="I4820" s="3">
        <f t="shared" si="449"/>
        <v>82.039999999999992</v>
      </c>
      <c r="J4820" s="3">
        <f t="shared" si="450"/>
        <v>93.92</v>
      </c>
      <c r="K4820" s="191">
        <v>23</v>
      </c>
      <c r="L4820" s="3">
        <v>29.2</v>
      </c>
      <c r="M4820" s="191">
        <v>34.4</v>
      </c>
      <c r="N4820" s="191">
        <v>27.8</v>
      </c>
      <c r="O4820" s="191">
        <v>34.4</v>
      </c>
    </row>
    <row r="4821" spans="2:15" ht="17.25" x14ac:dyDescent="0.35">
      <c r="B4821" s="172">
        <f t="shared" si="452"/>
        <v>4813</v>
      </c>
      <c r="C4821" s="173">
        <v>7</v>
      </c>
      <c r="D4821" s="173">
        <v>20</v>
      </c>
      <c r="E4821" s="174">
        <v>13</v>
      </c>
      <c r="F4821" s="3">
        <f t="shared" si="451"/>
        <v>77</v>
      </c>
      <c r="G4821" s="3">
        <f t="shared" si="447"/>
        <v>84.38</v>
      </c>
      <c r="H4821" s="3">
        <f t="shared" si="448"/>
        <v>96.08</v>
      </c>
      <c r="I4821" s="3">
        <f t="shared" si="449"/>
        <v>82.94</v>
      </c>
      <c r="J4821" s="3">
        <f t="shared" si="450"/>
        <v>96.08</v>
      </c>
      <c r="K4821" s="191">
        <v>25</v>
      </c>
      <c r="L4821" s="3">
        <v>29.1</v>
      </c>
      <c r="M4821" s="191">
        <v>35.6</v>
      </c>
      <c r="N4821" s="191">
        <v>28.3</v>
      </c>
      <c r="O4821" s="191">
        <v>35.6</v>
      </c>
    </row>
    <row r="4822" spans="2:15" ht="17.25" x14ac:dyDescent="0.35">
      <c r="B4822" s="172">
        <f t="shared" si="452"/>
        <v>4814</v>
      </c>
      <c r="C4822" s="173">
        <v>7</v>
      </c>
      <c r="D4822" s="173">
        <v>20</v>
      </c>
      <c r="E4822" s="174">
        <v>14</v>
      </c>
      <c r="F4822" s="3">
        <f t="shared" si="451"/>
        <v>77</v>
      </c>
      <c r="G4822" s="3">
        <f t="shared" si="447"/>
        <v>86.18</v>
      </c>
      <c r="H4822" s="3">
        <f t="shared" si="448"/>
        <v>96.98</v>
      </c>
      <c r="I4822" s="3">
        <f t="shared" si="449"/>
        <v>84.92</v>
      </c>
      <c r="J4822" s="3">
        <f t="shared" si="450"/>
        <v>98.960000000000008</v>
      </c>
      <c r="K4822" s="191">
        <v>25</v>
      </c>
      <c r="L4822" s="3">
        <v>30.1</v>
      </c>
      <c r="M4822" s="191">
        <v>36.1</v>
      </c>
      <c r="N4822" s="191">
        <v>29.4</v>
      </c>
      <c r="O4822" s="191">
        <v>37.200000000000003</v>
      </c>
    </row>
    <row r="4823" spans="2:15" ht="17.25" x14ac:dyDescent="0.35">
      <c r="B4823" s="172">
        <f t="shared" si="452"/>
        <v>4815</v>
      </c>
      <c r="C4823" s="173">
        <v>7</v>
      </c>
      <c r="D4823" s="173">
        <v>20</v>
      </c>
      <c r="E4823" s="174">
        <v>15</v>
      </c>
      <c r="F4823" s="3">
        <f t="shared" si="451"/>
        <v>78.800000000000011</v>
      </c>
      <c r="G4823" s="3">
        <f t="shared" si="447"/>
        <v>84.2</v>
      </c>
      <c r="H4823" s="3">
        <f t="shared" si="448"/>
        <v>96.98</v>
      </c>
      <c r="I4823" s="3">
        <f t="shared" si="449"/>
        <v>82.039999999999992</v>
      </c>
      <c r="J4823" s="3">
        <f t="shared" si="450"/>
        <v>96.98</v>
      </c>
      <c r="K4823" s="191">
        <v>26</v>
      </c>
      <c r="L4823" s="3">
        <v>29</v>
      </c>
      <c r="M4823" s="191">
        <v>36.1</v>
      </c>
      <c r="N4823" s="191">
        <v>27.8</v>
      </c>
      <c r="O4823" s="191">
        <v>36.1</v>
      </c>
    </row>
    <row r="4824" spans="2:15" ht="17.25" x14ac:dyDescent="0.35">
      <c r="B4824" s="172">
        <f t="shared" si="452"/>
        <v>4816</v>
      </c>
      <c r="C4824" s="173">
        <v>7</v>
      </c>
      <c r="D4824" s="173">
        <v>20</v>
      </c>
      <c r="E4824" s="174">
        <v>16</v>
      </c>
      <c r="F4824" s="3">
        <f t="shared" si="451"/>
        <v>80.599999999999994</v>
      </c>
      <c r="G4824" s="3">
        <f t="shared" si="447"/>
        <v>77</v>
      </c>
      <c r="H4824" s="3">
        <f t="shared" si="448"/>
        <v>98.06</v>
      </c>
      <c r="I4824" s="3">
        <f t="shared" si="449"/>
        <v>78.080000000000013</v>
      </c>
      <c r="J4824" s="3">
        <f t="shared" si="450"/>
        <v>98.960000000000008</v>
      </c>
      <c r="K4824" s="191">
        <v>27</v>
      </c>
      <c r="L4824" s="3">
        <v>25</v>
      </c>
      <c r="M4824" s="191">
        <v>36.700000000000003</v>
      </c>
      <c r="N4824" s="191">
        <v>25.6</v>
      </c>
      <c r="O4824" s="191">
        <v>37.200000000000003</v>
      </c>
    </row>
    <row r="4825" spans="2:15" ht="17.25" x14ac:dyDescent="0.35">
      <c r="B4825" s="172">
        <f t="shared" si="452"/>
        <v>4817</v>
      </c>
      <c r="C4825" s="173">
        <v>7</v>
      </c>
      <c r="D4825" s="173">
        <v>20</v>
      </c>
      <c r="E4825" s="174">
        <v>17</v>
      </c>
      <c r="F4825" s="3">
        <f t="shared" si="451"/>
        <v>78.800000000000011</v>
      </c>
      <c r="G4825" s="3">
        <f t="shared" ref="G4825:G4888" si="453">(9/5)*L4825+32</f>
        <v>75.02</v>
      </c>
      <c r="H4825" s="3">
        <f t="shared" ref="H4825:H4888" si="454">(9/5)*M4825+32</f>
        <v>96.08</v>
      </c>
      <c r="I4825" s="3">
        <f t="shared" ref="I4825:I4888" si="455">(9/5)*N4825+32</f>
        <v>71.06</v>
      </c>
      <c r="J4825" s="3">
        <f t="shared" ref="J4825:J4888" si="456">(9/5)*O4825+32</f>
        <v>98.06</v>
      </c>
      <c r="K4825" s="191">
        <v>26</v>
      </c>
      <c r="L4825" s="3">
        <v>23.9</v>
      </c>
      <c r="M4825" s="191">
        <v>35.6</v>
      </c>
      <c r="N4825" s="191">
        <v>21.7</v>
      </c>
      <c r="O4825" s="191">
        <v>36.700000000000003</v>
      </c>
    </row>
    <row r="4826" spans="2:15" ht="17.25" x14ac:dyDescent="0.35">
      <c r="B4826" s="172">
        <f t="shared" si="452"/>
        <v>4818</v>
      </c>
      <c r="C4826" s="173">
        <v>7</v>
      </c>
      <c r="D4826" s="173">
        <v>20</v>
      </c>
      <c r="E4826" s="174">
        <v>18</v>
      </c>
      <c r="F4826" s="3">
        <f t="shared" si="451"/>
        <v>78.800000000000011</v>
      </c>
      <c r="G4826" s="3">
        <f t="shared" si="453"/>
        <v>73.22</v>
      </c>
      <c r="H4826" s="3">
        <f t="shared" si="454"/>
        <v>93.02</v>
      </c>
      <c r="I4826" s="3">
        <f t="shared" si="455"/>
        <v>71.06</v>
      </c>
      <c r="J4826" s="3">
        <f t="shared" si="456"/>
        <v>96.98</v>
      </c>
      <c r="K4826" s="191">
        <v>26</v>
      </c>
      <c r="L4826" s="3">
        <v>22.9</v>
      </c>
      <c r="M4826" s="191">
        <v>33.9</v>
      </c>
      <c r="N4826" s="191">
        <v>21.7</v>
      </c>
      <c r="O4826" s="191">
        <v>36.1</v>
      </c>
    </row>
    <row r="4827" spans="2:15" ht="17.25" x14ac:dyDescent="0.35">
      <c r="B4827" s="172">
        <f t="shared" si="452"/>
        <v>4819</v>
      </c>
      <c r="C4827" s="173">
        <v>7</v>
      </c>
      <c r="D4827" s="173">
        <v>20</v>
      </c>
      <c r="E4827" s="174">
        <v>19</v>
      </c>
      <c r="F4827" s="3">
        <f t="shared" si="451"/>
        <v>73.400000000000006</v>
      </c>
      <c r="G4827" s="3">
        <f t="shared" si="453"/>
        <v>73.039999999999992</v>
      </c>
      <c r="H4827" s="3">
        <f t="shared" si="454"/>
        <v>89.960000000000008</v>
      </c>
      <c r="I4827" s="3">
        <f t="shared" si="455"/>
        <v>69.080000000000013</v>
      </c>
      <c r="J4827" s="3">
        <f t="shared" si="456"/>
        <v>93.02</v>
      </c>
      <c r="K4827" s="191">
        <v>23</v>
      </c>
      <c r="L4827" s="3">
        <v>22.8</v>
      </c>
      <c r="M4827" s="191">
        <v>32.200000000000003</v>
      </c>
      <c r="N4827" s="191">
        <v>20.6</v>
      </c>
      <c r="O4827" s="191">
        <v>33.9</v>
      </c>
    </row>
    <row r="4828" spans="2:15" ht="17.25" x14ac:dyDescent="0.35">
      <c r="B4828" s="172">
        <f t="shared" si="452"/>
        <v>4820</v>
      </c>
      <c r="C4828" s="173">
        <v>7</v>
      </c>
      <c r="D4828" s="173">
        <v>20</v>
      </c>
      <c r="E4828" s="174">
        <v>20</v>
      </c>
      <c r="F4828" s="3">
        <f t="shared" si="451"/>
        <v>71.599999999999994</v>
      </c>
      <c r="G4828" s="3">
        <f t="shared" si="453"/>
        <v>71.06</v>
      </c>
      <c r="H4828" s="3">
        <f t="shared" si="454"/>
        <v>87.98</v>
      </c>
      <c r="I4828" s="3">
        <f t="shared" si="455"/>
        <v>66.02</v>
      </c>
      <c r="J4828" s="3">
        <f t="shared" si="456"/>
        <v>87.080000000000013</v>
      </c>
      <c r="K4828" s="191">
        <v>22</v>
      </c>
      <c r="L4828" s="3">
        <v>21.7</v>
      </c>
      <c r="M4828" s="191">
        <v>31.1</v>
      </c>
      <c r="N4828" s="191">
        <v>18.899999999999999</v>
      </c>
      <c r="O4828" s="191">
        <v>30.6</v>
      </c>
    </row>
    <row r="4829" spans="2:15" ht="17.25" x14ac:dyDescent="0.35">
      <c r="B4829" s="172">
        <f t="shared" si="452"/>
        <v>4821</v>
      </c>
      <c r="C4829" s="173">
        <v>7</v>
      </c>
      <c r="D4829" s="173">
        <v>20</v>
      </c>
      <c r="E4829" s="174">
        <v>21</v>
      </c>
      <c r="F4829" s="3">
        <f t="shared" si="451"/>
        <v>68</v>
      </c>
      <c r="G4829" s="3">
        <f t="shared" si="453"/>
        <v>70.88</v>
      </c>
      <c r="H4829" s="3">
        <f t="shared" si="454"/>
        <v>86</v>
      </c>
      <c r="I4829" s="3">
        <f t="shared" si="455"/>
        <v>62.06</v>
      </c>
      <c r="J4829" s="3">
        <f t="shared" si="456"/>
        <v>80.960000000000008</v>
      </c>
      <c r="K4829" s="191">
        <v>20</v>
      </c>
      <c r="L4829" s="3">
        <v>21.6</v>
      </c>
      <c r="M4829" s="191">
        <v>30</v>
      </c>
      <c r="N4829" s="191">
        <v>16.7</v>
      </c>
      <c r="O4829" s="191">
        <v>27.2</v>
      </c>
    </row>
    <row r="4830" spans="2:15" ht="17.25" x14ac:dyDescent="0.35">
      <c r="B4830" s="172">
        <f t="shared" si="452"/>
        <v>4822</v>
      </c>
      <c r="C4830" s="173">
        <v>7</v>
      </c>
      <c r="D4830" s="173">
        <v>20</v>
      </c>
      <c r="E4830" s="174">
        <v>22</v>
      </c>
      <c r="F4830" s="3">
        <f t="shared" si="451"/>
        <v>68</v>
      </c>
      <c r="G4830" s="3">
        <f t="shared" si="453"/>
        <v>71.06</v>
      </c>
      <c r="H4830" s="3">
        <f t="shared" si="454"/>
        <v>84.92</v>
      </c>
      <c r="I4830" s="3">
        <f t="shared" si="455"/>
        <v>60.980000000000004</v>
      </c>
      <c r="J4830" s="3">
        <f t="shared" si="456"/>
        <v>80.960000000000008</v>
      </c>
      <c r="K4830" s="191">
        <v>20</v>
      </c>
      <c r="L4830" s="3">
        <v>21.7</v>
      </c>
      <c r="M4830" s="191">
        <v>29.4</v>
      </c>
      <c r="N4830" s="191">
        <v>16.100000000000001</v>
      </c>
      <c r="O4830" s="191">
        <v>27.2</v>
      </c>
    </row>
    <row r="4831" spans="2:15" ht="17.25" x14ac:dyDescent="0.35">
      <c r="B4831" s="172">
        <f t="shared" si="452"/>
        <v>4823</v>
      </c>
      <c r="C4831" s="173">
        <v>7</v>
      </c>
      <c r="D4831" s="173">
        <v>20</v>
      </c>
      <c r="E4831" s="174">
        <v>23</v>
      </c>
      <c r="F4831" s="3">
        <f t="shared" si="451"/>
        <v>64.400000000000006</v>
      </c>
      <c r="G4831" s="3">
        <f t="shared" si="453"/>
        <v>69.259999999999991</v>
      </c>
      <c r="H4831" s="3">
        <f t="shared" si="454"/>
        <v>82.039999999999992</v>
      </c>
      <c r="I4831" s="3">
        <f t="shared" si="455"/>
        <v>60.08</v>
      </c>
      <c r="J4831" s="3">
        <f t="shared" si="456"/>
        <v>78.98</v>
      </c>
      <c r="K4831" s="191">
        <v>18</v>
      </c>
      <c r="L4831" s="3">
        <v>20.7</v>
      </c>
      <c r="M4831" s="191">
        <v>27.8</v>
      </c>
      <c r="N4831" s="191">
        <v>15.6</v>
      </c>
      <c r="O4831" s="191">
        <v>26.1</v>
      </c>
    </row>
    <row r="4832" spans="2:15" ht="17.25" x14ac:dyDescent="0.35">
      <c r="B4832" s="172">
        <f t="shared" si="452"/>
        <v>4824</v>
      </c>
      <c r="C4832" s="173">
        <v>7</v>
      </c>
      <c r="D4832" s="173">
        <v>20</v>
      </c>
      <c r="E4832" s="174">
        <v>24</v>
      </c>
      <c r="F4832" s="3">
        <f t="shared" si="451"/>
        <v>62.6</v>
      </c>
      <c r="G4832" s="3">
        <f t="shared" si="453"/>
        <v>67.64</v>
      </c>
      <c r="H4832" s="3">
        <f t="shared" si="454"/>
        <v>78.080000000000013</v>
      </c>
      <c r="I4832" s="3">
        <f t="shared" si="455"/>
        <v>57.019999999999996</v>
      </c>
      <c r="J4832" s="3">
        <f t="shared" si="456"/>
        <v>77</v>
      </c>
      <c r="K4832" s="191">
        <v>17</v>
      </c>
      <c r="L4832" s="3">
        <v>19.8</v>
      </c>
      <c r="M4832" s="191">
        <v>25.6</v>
      </c>
      <c r="N4832" s="191">
        <v>13.9</v>
      </c>
      <c r="O4832" s="191">
        <v>25</v>
      </c>
    </row>
    <row r="4833" spans="2:15" ht="17.25" x14ac:dyDescent="0.35">
      <c r="B4833" s="172">
        <f t="shared" si="452"/>
        <v>4825</v>
      </c>
      <c r="C4833" s="173">
        <v>7</v>
      </c>
      <c r="D4833" s="173">
        <v>21</v>
      </c>
      <c r="E4833" s="174">
        <v>1</v>
      </c>
      <c r="F4833" s="3">
        <f t="shared" si="451"/>
        <v>62.6</v>
      </c>
      <c r="G4833" s="3">
        <f t="shared" si="453"/>
        <v>65.84</v>
      </c>
      <c r="H4833" s="3">
        <f t="shared" si="454"/>
        <v>77</v>
      </c>
      <c r="I4833" s="3">
        <f t="shared" si="455"/>
        <v>55.94</v>
      </c>
      <c r="J4833" s="3">
        <f t="shared" si="456"/>
        <v>73.94</v>
      </c>
      <c r="K4833" s="191">
        <v>17</v>
      </c>
      <c r="L4833" s="3">
        <v>18.8</v>
      </c>
      <c r="M4833" s="191">
        <v>25</v>
      </c>
      <c r="N4833" s="191">
        <v>13.3</v>
      </c>
      <c r="O4833" s="191">
        <v>23.3</v>
      </c>
    </row>
    <row r="4834" spans="2:15" ht="17.25" x14ac:dyDescent="0.35">
      <c r="B4834" s="172">
        <f t="shared" si="452"/>
        <v>4826</v>
      </c>
      <c r="C4834" s="173">
        <v>7</v>
      </c>
      <c r="D4834" s="173">
        <v>21</v>
      </c>
      <c r="E4834" s="174">
        <v>2</v>
      </c>
      <c r="F4834" s="3">
        <f t="shared" si="451"/>
        <v>60.8</v>
      </c>
      <c r="G4834" s="3">
        <f t="shared" si="453"/>
        <v>64.22</v>
      </c>
      <c r="H4834" s="3">
        <f t="shared" si="454"/>
        <v>75.92</v>
      </c>
      <c r="I4834" s="3">
        <f t="shared" si="455"/>
        <v>55.040000000000006</v>
      </c>
      <c r="J4834" s="3">
        <f t="shared" si="456"/>
        <v>71.960000000000008</v>
      </c>
      <c r="K4834" s="191">
        <v>16</v>
      </c>
      <c r="L4834" s="3">
        <v>17.899999999999999</v>
      </c>
      <c r="M4834" s="191">
        <v>24.4</v>
      </c>
      <c r="N4834" s="191">
        <v>12.8</v>
      </c>
      <c r="O4834" s="191">
        <v>22.2</v>
      </c>
    </row>
    <row r="4835" spans="2:15" ht="17.25" x14ac:dyDescent="0.35">
      <c r="B4835" s="172">
        <f t="shared" si="452"/>
        <v>4827</v>
      </c>
      <c r="C4835" s="173">
        <v>7</v>
      </c>
      <c r="D4835" s="173">
        <v>21</v>
      </c>
      <c r="E4835" s="174">
        <v>3</v>
      </c>
      <c r="F4835" s="3">
        <f t="shared" si="451"/>
        <v>59</v>
      </c>
      <c r="G4835" s="3">
        <f t="shared" si="453"/>
        <v>64.22</v>
      </c>
      <c r="H4835" s="3">
        <f t="shared" si="454"/>
        <v>73.039999999999992</v>
      </c>
      <c r="I4835" s="3">
        <f t="shared" si="455"/>
        <v>51.980000000000004</v>
      </c>
      <c r="J4835" s="3">
        <f t="shared" si="456"/>
        <v>73.039999999999992</v>
      </c>
      <c r="K4835" s="191">
        <v>15</v>
      </c>
      <c r="L4835" s="3">
        <v>17.899999999999999</v>
      </c>
      <c r="M4835" s="191">
        <v>22.8</v>
      </c>
      <c r="N4835" s="191">
        <v>11.1</v>
      </c>
      <c r="O4835" s="191">
        <v>22.8</v>
      </c>
    </row>
    <row r="4836" spans="2:15" ht="17.25" x14ac:dyDescent="0.35">
      <c r="B4836" s="172">
        <f t="shared" si="452"/>
        <v>4828</v>
      </c>
      <c r="C4836" s="173">
        <v>7</v>
      </c>
      <c r="D4836" s="173">
        <v>21</v>
      </c>
      <c r="E4836" s="174">
        <v>4</v>
      </c>
      <c r="F4836" s="3">
        <f t="shared" si="451"/>
        <v>59</v>
      </c>
      <c r="G4836" s="3">
        <f t="shared" si="453"/>
        <v>62.6</v>
      </c>
      <c r="H4836" s="3">
        <f t="shared" si="454"/>
        <v>71.960000000000008</v>
      </c>
      <c r="I4836" s="3">
        <f t="shared" si="455"/>
        <v>53.06</v>
      </c>
      <c r="J4836" s="3">
        <f t="shared" si="456"/>
        <v>69.98</v>
      </c>
      <c r="K4836" s="191">
        <v>15</v>
      </c>
      <c r="L4836" s="3">
        <v>17</v>
      </c>
      <c r="M4836" s="191">
        <v>22.2</v>
      </c>
      <c r="N4836" s="191">
        <v>11.7</v>
      </c>
      <c r="O4836" s="191">
        <v>21.1</v>
      </c>
    </row>
    <row r="4837" spans="2:15" ht="17.25" x14ac:dyDescent="0.35">
      <c r="B4837" s="172">
        <f t="shared" si="452"/>
        <v>4829</v>
      </c>
      <c r="C4837" s="173">
        <v>7</v>
      </c>
      <c r="D4837" s="173">
        <v>21</v>
      </c>
      <c r="E4837" s="174">
        <v>5</v>
      </c>
      <c r="F4837" s="3">
        <f t="shared" si="451"/>
        <v>60.8</v>
      </c>
      <c r="G4837" s="3">
        <f t="shared" si="453"/>
        <v>59</v>
      </c>
      <c r="H4837" s="3">
        <f t="shared" si="454"/>
        <v>71.960000000000008</v>
      </c>
      <c r="I4837" s="3">
        <f t="shared" si="455"/>
        <v>48.92</v>
      </c>
      <c r="J4837" s="3">
        <f t="shared" si="456"/>
        <v>68</v>
      </c>
      <c r="K4837" s="191">
        <v>16</v>
      </c>
      <c r="L4837" s="3">
        <v>15</v>
      </c>
      <c r="M4837" s="191">
        <v>22.2</v>
      </c>
      <c r="N4837" s="191">
        <v>9.4</v>
      </c>
      <c r="O4837" s="191">
        <v>20</v>
      </c>
    </row>
    <row r="4838" spans="2:15" ht="17.25" x14ac:dyDescent="0.35">
      <c r="B4838" s="172">
        <f t="shared" si="452"/>
        <v>4830</v>
      </c>
      <c r="C4838" s="173">
        <v>7</v>
      </c>
      <c r="D4838" s="173">
        <v>21</v>
      </c>
      <c r="E4838" s="174">
        <v>6</v>
      </c>
      <c r="F4838" s="3">
        <f t="shared" si="451"/>
        <v>62.6</v>
      </c>
      <c r="G4838" s="3">
        <f t="shared" si="453"/>
        <v>66.2</v>
      </c>
      <c r="H4838" s="3">
        <f t="shared" si="454"/>
        <v>73.94</v>
      </c>
      <c r="I4838" s="3">
        <f t="shared" si="455"/>
        <v>53.96</v>
      </c>
      <c r="J4838" s="3">
        <f t="shared" si="456"/>
        <v>71.960000000000008</v>
      </c>
      <c r="K4838" s="191">
        <v>17</v>
      </c>
      <c r="L4838" s="3">
        <v>19</v>
      </c>
      <c r="M4838" s="191">
        <v>23.3</v>
      </c>
      <c r="N4838" s="191">
        <v>12.2</v>
      </c>
      <c r="O4838" s="191">
        <v>22.2</v>
      </c>
    </row>
    <row r="4839" spans="2:15" ht="17.25" x14ac:dyDescent="0.35">
      <c r="B4839" s="172">
        <f t="shared" si="452"/>
        <v>4831</v>
      </c>
      <c r="C4839" s="173">
        <v>7</v>
      </c>
      <c r="D4839" s="173">
        <v>21</v>
      </c>
      <c r="E4839" s="174">
        <v>7</v>
      </c>
      <c r="F4839" s="3">
        <f t="shared" si="451"/>
        <v>68</v>
      </c>
      <c r="G4839" s="3">
        <f t="shared" si="453"/>
        <v>73.580000000000013</v>
      </c>
      <c r="H4839" s="3">
        <f t="shared" si="454"/>
        <v>80.06</v>
      </c>
      <c r="I4839" s="3">
        <f t="shared" si="455"/>
        <v>60.08</v>
      </c>
      <c r="J4839" s="3">
        <f t="shared" si="456"/>
        <v>80.06</v>
      </c>
      <c r="K4839" s="191">
        <v>20</v>
      </c>
      <c r="L4839" s="3">
        <v>23.1</v>
      </c>
      <c r="M4839" s="191">
        <v>26.7</v>
      </c>
      <c r="N4839" s="191">
        <v>15.6</v>
      </c>
      <c r="O4839" s="191">
        <v>26.7</v>
      </c>
    </row>
    <row r="4840" spans="2:15" ht="17.25" x14ac:dyDescent="0.35">
      <c r="B4840" s="172">
        <f t="shared" si="452"/>
        <v>4832</v>
      </c>
      <c r="C4840" s="173">
        <v>7</v>
      </c>
      <c r="D4840" s="173">
        <v>21</v>
      </c>
      <c r="E4840" s="174">
        <v>8</v>
      </c>
      <c r="F4840" s="3">
        <f t="shared" si="451"/>
        <v>73.400000000000006</v>
      </c>
      <c r="G4840" s="3">
        <f t="shared" si="453"/>
        <v>78.98</v>
      </c>
      <c r="H4840" s="3">
        <f t="shared" si="454"/>
        <v>84.92</v>
      </c>
      <c r="I4840" s="3">
        <f t="shared" si="455"/>
        <v>64.039999999999992</v>
      </c>
      <c r="J4840" s="3">
        <f t="shared" si="456"/>
        <v>84.02</v>
      </c>
      <c r="K4840" s="191">
        <v>23</v>
      </c>
      <c r="L4840" s="3">
        <v>26.1</v>
      </c>
      <c r="M4840" s="191">
        <v>29.4</v>
      </c>
      <c r="N4840" s="191">
        <v>17.8</v>
      </c>
      <c r="O4840" s="191">
        <v>28.9</v>
      </c>
    </row>
    <row r="4841" spans="2:15" ht="17.25" x14ac:dyDescent="0.35">
      <c r="B4841" s="172">
        <f t="shared" si="452"/>
        <v>4833</v>
      </c>
      <c r="C4841" s="173">
        <v>7</v>
      </c>
      <c r="D4841" s="173">
        <v>21</v>
      </c>
      <c r="E4841" s="174">
        <v>9</v>
      </c>
      <c r="F4841" s="3">
        <f t="shared" si="451"/>
        <v>75.2</v>
      </c>
      <c r="G4841" s="3">
        <f t="shared" si="453"/>
        <v>84.56</v>
      </c>
      <c r="H4841" s="3">
        <f t="shared" si="454"/>
        <v>89.06</v>
      </c>
      <c r="I4841" s="3">
        <f t="shared" si="455"/>
        <v>69.080000000000013</v>
      </c>
      <c r="J4841" s="3">
        <f t="shared" si="456"/>
        <v>86</v>
      </c>
      <c r="K4841" s="191">
        <v>24</v>
      </c>
      <c r="L4841" s="3">
        <v>29.2</v>
      </c>
      <c r="M4841" s="191">
        <v>31.7</v>
      </c>
      <c r="N4841" s="191">
        <v>20.6</v>
      </c>
      <c r="O4841" s="191">
        <v>30</v>
      </c>
    </row>
    <row r="4842" spans="2:15" ht="17.25" x14ac:dyDescent="0.35">
      <c r="B4842" s="172">
        <f t="shared" si="452"/>
        <v>4834</v>
      </c>
      <c r="C4842" s="173">
        <v>7</v>
      </c>
      <c r="D4842" s="173">
        <v>21</v>
      </c>
      <c r="E4842" s="174">
        <v>10</v>
      </c>
      <c r="F4842" s="3">
        <f t="shared" si="451"/>
        <v>80.599999999999994</v>
      </c>
      <c r="G4842" s="3">
        <f t="shared" si="453"/>
        <v>88.16</v>
      </c>
      <c r="H4842" s="3">
        <f t="shared" si="454"/>
        <v>89.960000000000008</v>
      </c>
      <c r="I4842" s="3">
        <f t="shared" si="455"/>
        <v>75.02</v>
      </c>
      <c r="J4842" s="3">
        <f t="shared" si="456"/>
        <v>87.98</v>
      </c>
      <c r="K4842" s="191">
        <v>27</v>
      </c>
      <c r="L4842" s="3">
        <v>31.2</v>
      </c>
      <c r="M4842" s="191">
        <v>32.200000000000003</v>
      </c>
      <c r="N4842" s="191">
        <v>23.9</v>
      </c>
      <c r="O4842" s="191">
        <v>31.1</v>
      </c>
    </row>
    <row r="4843" spans="2:15" ht="17.25" x14ac:dyDescent="0.35">
      <c r="B4843" s="172">
        <f t="shared" si="452"/>
        <v>4835</v>
      </c>
      <c r="C4843" s="173">
        <v>7</v>
      </c>
      <c r="D4843" s="173">
        <v>21</v>
      </c>
      <c r="E4843" s="174">
        <v>11</v>
      </c>
      <c r="F4843" s="3">
        <f t="shared" si="451"/>
        <v>82.4</v>
      </c>
      <c r="G4843" s="3">
        <f t="shared" si="453"/>
        <v>97.160000000000011</v>
      </c>
      <c r="H4843" s="3">
        <f t="shared" si="454"/>
        <v>93.02</v>
      </c>
      <c r="I4843" s="3">
        <f t="shared" si="455"/>
        <v>78.98</v>
      </c>
      <c r="J4843" s="3">
        <f t="shared" si="456"/>
        <v>89.960000000000008</v>
      </c>
      <c r="K4843" s="191">
        <v>28</v>
      </c>
      <c r="L4843" s="3">
        <v>36.200000000000003</v>
      </c>
      <c r="M4843" s="191">
        <v>33.9</v>
      </c>
      <c r="N4843" s="191">
        <v>26.1</v>
      </c>
      <c r="O4843" s="191">
        <v>32.200000000000003</v>
      </c>
    </row>
    <row r="4844" spans="2:15" ht="17.25" x14ac:dyDescent="0.35">
      <c r="B4844" s="172">
        <f t="shared" si="452"/>
        <v>4836</v>
      </c>
      <c r="C4844" s="173">
        <v>7</v>
      </c>
      <c r="D4844" s="173">
        <v>21</v>
      </c>
      <c r="E4844" s="174">
        <v>12</v>
      </c>
      <c r="F4844" s="3">
        <f t="shared" si="451"/>
        <v>86</v>
      </c>
      <c r="G4844" s="3">
        <f t="shared" si="453"/>
        <v>95.539999999999992</v>
      </c>
      <c r="H4844" s="3">
        <f t="shared" si="454"/>
        <v>96.98</v>
      </c>
      <c r="I4844" s="3">
        <f t="shared" si="455"/>
        <v>82.039999999999992</v>
      </c>
      <c r="J4844" s="3">
        <f t="shared" si="456"/>
        <v>93.02</v>
      </c>
      <c r="K4844" s="191">
        <v>30</v>
      </c>
      <c r="L4844" s="3">
        <v>35.299999999999997</v>
      </c>
      <c r="M4844" s="191">
        <v>36.1</v>
      </c>
      <c r="N4844" s="191">
        <v>27.8</v>
      </c>
      <c r="O4844" s="191">
        <v>33.9</v>
      </c>
    </row>
    <row r="4845" spans="2:15" ht="17.25" x14ac:dyDescent="0.35">
      <c r="B4845" s="172">
        <f t="shared" si="452"/>
        <v>4837</v>
      </c>
      <c r="C4845" s="173">
        <v>7</v>
      </c>
      <c r="D4845" s="173">
        <v>21</v>
      </c>
      <c r="E4845" s="174">
        <v>13</v>
      </c>
      <c r="F4845" s="3">
        <f t="shared" si="451"/>
        <v>89.6</v>
      </c>
      <c r="G4845" s="3">
        <f t="shared" si="453"/>
        <v>95.539999999999992</v>
      </c>
      <c r="H4845" s="3">
        <f t="shared" si="454"/>
        <v>96.98</v>
      </c>
      <c r="I4845" s="3">
        <f t="shared" si="455"/>
        <v>84.92</v>
      </c>
      <c r="J4845" s="3">
        <f t="shared" si="456"/>
        <v>95</v>
      </c>
      <c r="K4845" s="191">
        <v>32</v>
      </c>
      <c r="L4845" s="3">
        <v>35.299999999999997</v>
      </c>
      <c r="M4845" s="191">
        <v>36.1</v>
      </c>
      <c r="N4845" s="191">
        <v>29.4</v>
      </c>
      <c r="O4845" s="191">
        <v>35</v>
      </c>
    </row>
    <row r="4846" spans="2:15" ht="17.25" x14ac:dyDescent="0.35">
      <c r="B4846" s="172">
        <f t="shared" si="452"/>
        <v>4838</v>
      </c>
      <c r="C4846" s="173">
        <v>7</v>
      </c>
      <c r="D4846" s="173">
        <v>21</v>
      </c>
      <c r="E4846" s="174">
        <v>14</v>
      </c>
      <c r="F4846" s="3">
        <f t="shared" si="451"/>
        <v>89.6</v>
      </c>
      <c r="G4846" s="3">
        <f t="shared" si="453"/>
        <v>95.72</v>
      </c>
      <c r="H4846" s="3">
        <f t="shared" si="454"/>
        <v>98.960000000000008</v>
      </c>
      <c r="I4846" s="3">
        <f t="shared" si="455"/>
        <v>87.98</v>
      </c>
      <c r="J4846" s="3">
        <f t="shared" si="456"/>
        <v>100.03999999999999</v>
      </c>
      <c r="K4846" s="191">
        <v>32</v>
      </c>
      <c r="L4846" s="3">
        <v>35.4</v>
      </c>
      <c r="M4846" s="191">
        <v>37.200000000000003</v>
      </c>
      <c r="N4846" s="191">
        <v>31.1</v>
      </c>
      <c r="O4846" s="191">
        <v>37.799999999999997</v>
      </c>
    </row>
    <row r="4847" spans="2:15" ht="17.25" x14ac:dyDescent="0.35">
      <c r="B4847" s="172">
        <f t="shared" si="452"/>
        <v>4839</v>
      </c>
      <c r="C4847" s="173">
        <v>7</v>
      </c>
      <c r="D4847" s="173">
        <v>21</v>
      </c>
      <c r="E4847" s="174">
        <v>15</v>
      </c>
      <c r="F4847" s="3">
        <f t="shared" si="451"/>
        <v>91.4</v>
      </c>
      <c r="G4847" s="3">
        <f t="shared" si="453"/>
        <v>92.12</v>
      </c>
      <c r="H4847" s="3">
        <f t="shared" si="454"/>
        <v>98.960000000000008</v>
      </c>
      <c r="I4847" s="3">
        <f t="shared" si="455"/>
        <v>89.960000000000008</v>
      </c>
      <c r="J4847" s="3">
        <f t="shared" si="456"/>
        <v>100.03999999999999</v>
      </c>
      <c r="K4847" s="191">
        <v>33</v>
      </c>
      <c r="L4847" s="3">
        <v>33.4</v>
      </c>
      <c r="M4847" s="191">
        <v>37.200000000000003</v>
      </c>
      <c r="N4847" s="191">
        <v>32.200000000000003</v>
      </c>
      <c r="O4847" s="191">
        <v>37.799999999999997</v>
      </c>
    </row>
    <row r="4848" spans="2:15" ht="17.25" x14ac:dyDescent="0.35">
      <c r="B4848" s="172">
        <f t="shared" si="452"/>
        <v>4840</v>
      </c>
      <c r="C4848" s="173">
        <v>7</v>
      </c>
      <c r="D4848" s="173">
        <v>21</v>
      </c>
      <c r="E4848" s="174">
        <v>16</v>
      </c>
      <c r="F4848" s="3">
        <f t="shared" si="451"/>
        <v>87.800000000000011</v>
      </c>
      <c r="G4848" s="3">
        <f t="shared" si="453"/>
        <v>88.7</v>
      </c>
      <c r="H4848" s="3">
        <f t="shared" si="454"/>
        <v>98.960000000000008</v>
      </c>
      <c r="I4848" s="3">
        <f t="shared" si="455"/>
        <v>87.98</v>
      </c>
      <c r="J4848" s="3">
        <f t="shared" si="456"/>
        <v>98.960000000000008</v>
      </c>
      <c r="K4848" s="191">
        <v>31</v>
      </c>
      <c r="L4848" s="3">
        <v>31.5</v>
      </c>
      <c r="M4848" s="191">
        <v>37.200000000000003</v>
      </c>
      <c r="N4848" s="191">
        <v>31.1</v>
      </c>
      <c r="O4848" s="191">
        <v>37.200000000000003</v>
      </c>
    </row>
    <row r="4849" spans="2:15" ht="17.25" x14ac:dyDescent="0.35">
      <c r="B4849" s="172">
        <f t="shared" si="452"/>
        <v>4841</v>
      </c>
      <c r="C4849" s="173">
        <v>7</v>
      </c>
      <c r="D4849" s="173">
        <v>21</v>
      </c>
      <c r="E4849" s="174">
        <v>17</v>
      </c>
      <c r="F4849" s="3">
        <f t="shared" si="451"/>
        <v>89.6</v>
      </c>
      <c r="G4849" s="3">
        <f t="shared" si="453"/>
        <v>88.7</v>
      </c>
      <c r="H4849" s="3">
        <f t="shared" si="454"/>
        <v>98.06</v>
      </c>
      <c r="I4849" s="3">
        <f t="shared" si="455"/>
        <v>86</v>
      </c>
      <c r="J4849" s="3">
        <f t="shared" si="456"/>
        <v>100.03999999999999</v>
      </c>
      <c r="K4849" s="191">
        <v>32</v>
      </c>
      <c r="L4849" s="3">
        <v>31.5</v>
      </c>
      <c r="M4849" s="191">
        <v>36.700000000000003</v>
      </c>
      <c r="N4849" s="191">
        <v>30</v>
      </c>
      <c r="O4849" s="191">
        <v>37.799999999999997</v>
      </c>
    </row>
    <row r="4850" spans="2:15" ht="17.25" x14ac:dyDescent="0.35">
      <c r="B4850" s="172">
        <f t="shared" si="452"/>
        <v>4842</v>
      </c>
      <c r="C4850" s="173">
        <v>7</v>
      </c>
      <c r="D4850" s="173">
        <v>21</v>
      </c>
      <c r="E4850" s="174">
        <v>18</v>
      </c>
      <c r="F4850" s="3">
        <f t="shared" si="451"/>
        <v>86</v>
      </c>
      <c r="G4850" s="3">
        <f t="shared" si="453"/>
        <v>88.7</v>
      </c>
      <c r="H4850" s="3">
        <f t="shared" si="454"/>
        <v>96.98</v>
      </c>
      <c r="I4850" s="3">
        <f t="shared" si="455"/>
        <v>86</v>
      </c>
      <c r="J4850" s="3">
        <f t="shared" si="456"/>
        <v>96.98</v>
      </c>
      <c r="K4850" s="191">
        <v>30</v>
      </c>
      <c r="L4850" s="3">
        <v>31.5</v>
      </c>
      <c r="M4850" s="191">
        <v>36.1</v>
      </c>
      <c r="N4850" s="191">
        <v>30</v>
      </c>
      <c r="O4850" s="191">
        <v>36.1</v>
      </c>
    </row>
    <row r="4851" spans="2:15" ht="17.25" x14ac:dyDescent="0.35">
      <c r="B4851" s="172">
        <f t="shared" si="452"/>
        <v>4843</v>
      </c>
      <c r="C4851" s="173">
        <v>7</v>
      </c>
      <c r="D4851" s="173">
        <v>21</v>
      </c>
      <c r="E4851" s="174">
        <v>19</v>
      </c>
      <c r="F4851" s="3">
        <f t="shared" si="451"/>
        <v>80.599999999999994</v>
      </c>
      <c r="G4851" s="3">
        <f t="shared" si="453"/>
        <v>83.48</v>
      </c>
      <c r="H4851" s="3">
        <f t="shared" si="454"/>
        <v>93.92</v>
      </c>
      <c r="I4851" s="3">
        <f t="shared" si="455"/>
        <v>82.94</v>
      </c>
      <c r="J4851" s="3">
        <f t="shared" si="456"/>
        <v>93.92</v>
      </c>
      <c r="K4851" s="191">
        <v>27</v>
      </c>
      <c r="L4851" s="3">
        <v>28.6</v>
      </c>
      <c r="M4851" s="191">
        <v>34.4</v>
      </c>
      <c r="N4851" s="191">
        <v>28.3</v>
      </c>
      <c r="O4851" s="191">
        <v>34.4</v>
      </c>
    </row>
    <row r="4852" spans="2:15" ht="17.25" x14ac:dyDescent="0.35">
      <c r="B4852" s="172">
        <f t="shared" si="452"/>
        <v>4844</v>
      </c>
      <c r="C4852" s="173">
        <v>7</v>
      </c>
      <c r="D4852" s="173">
        <v>21</v>
      </c>
      <c r="E4852" s="174">
        <v>20</v>
      </c>
      <c r="F4852" s="3">
        <f t="shared" si="451"/>
        <v>78.800000000000011</v>
      </c>
      <c r="G4852" s="3">
        <f t="shared" si="453"/>
        <v>83.48</v>
      </c>
      <c r="H4852" s="3">
        <f t="shared" si="454"/>
        <v>91.039999999999992</v>
      </c>
      <c r="I4852" s="3">
        <f t="shared" si="455"/>
        <v>80.06</v>
      </c>
      <c r="J4852" s="3">
        <f t="shared" si="456"/>
        <v>87.080000000000013</v>
      </c>
      <c r="K4852" s="191">
        <v>26</v>
      </c>
      <c r="L4852" s="3">
        <v>28.6</v>
      </c>
      <c r="M4852" s="191">
        <v>32.799999999999997</v>
      </c>
      <c r="N4852" s="191">
        <v>26.7</v>
      </c>
      <c r="O4852" s="191">
        <v>30.6</v>
      </c>
    </row>
    <row r="4853" spans="2:15" ht="17.25" x14ac:dyDescent="0.35">
      <c r="B4853" s="172">
        <f t="shared" si="452"/>
        <v>4845</v>
      </c>
      <c r="C4853" s="173">
        <v>7</v>
      </c>
      <c r="D4853" s="173">
        <v>21</v>
      </c>
      <c r="E4853" s="174">
        <v>21</v>
      </c>
      <c r="F4853" s="3">
        <f t="shared" si="451"/>
        <v>75.2</v>
      </c>
      <c r="G4853" s="3">
        <f t="shared" si="453"/>
        <v>76.460000000000008</v>
      </c>
      <c r="H4853" s="3">
        <f t="shared" si="454"/>
        <v>86</v>
      </c>
      <c r="I4853" s="3">
        <f t="shared" si="455"/>
        <v>75.92</v>
      </c>
      <c r="J4853" s="3">
        <f t="shared" si="456"/>
        <v>86</v>
      </c>
      <c r="K4853" s="191">
        <v>24</v>
      </c>
      <c r="L4853" s="3">
        <v>24.7</v>
      </c>
      <c r="M4853" s="191">
        <v>30</v>
      </c>
      <c r="N4853" s="191">
        <v>24.4</v>
      </c>
      <c r="O4853" s="191">
        <v>30</v>
      </c>
    </row>
    <row r="4854" spans="2:15" ht="17.25" x14ac:dyDescent="0.35">
      <c r="B4854" s="172">
        <f t="shared" si="452"/>
        <v>4846</v>
      </c>
      <c r="C4854" s="173">
        <v>7</v>
      </c>
      <c r="D4854" s="173">
        <v>21</v>
      </c>
      <c r="E4854" s="174">
        <v>22</v>
      </c>
      <c r="F4854" s="3">
        <f t="shared" si="451"/>
        <v>73.400000000000006</v>
      </c>
      <c r="G4854" s="3">
        <f t="shared" si="453"/>
        <v>74.66</v>
      </c>
      <c r="H4854" s="3">
        <f t="shared" si="454"/>
        <v>84.92</v>
      </c>
      <c r="I4854" s="3">
        <f t="shared" si="455"/>
        <v>73.94</v>
      </c>
      <c r="J4854" s="3">
        <f t="shared" si="456"/>
        <v>82.94</v>
      </c>
      <c r="K4854" s="191">
        <v>23</v>
      </c>
      <c r="L4854" s="3">
        <v>23.7</v>
      </c>
      <c r="M4854" s="191">
        <v>29.4</v>
      </c>
      <c r="N4854" s="191">
        <v>23.3</v>
      </c>
      <c r="O4854" s="191">
        <v>28.3</v>
      </c>
    </row>
    <row r="4855" spans="2:15" ht="17.25" x14ac:dyDescent="0.35">
      <c r="B4855" s="172">
        <f t="shared" si="452"/>
        <v>4847</v>
      </c>
      <c r="C4855" s="173">
        <v>7</v>
      </c>
      <c r="D4855" s="173">
        <v>21</v>
      </c>
      <c r="E4855" s="174">
        <v>23</v>
      </c>
      <c r="F4855" s="3">
        <f t="shared" si="451"/>
        <v>71.599999999999994</v>
      </c>
      <c r="G4855" s="3">
        <f t="shared" si="453"/>
        <v>67.460000000000008</v>
      </c>
      <c r="H4855" s="3">
        <f t="shared" si="454"/>
        <v>80.960000000000008</v>
      </c>
      <c r="I4855" s="3">
        <f t="shared" si="455"/>
        <v>71.960000000000008</v>
      </c>
      <c r="J4855" s="3">
        <f t="shared" si="456"/>
        <v>78.080000000000013</v>
      </c>
      <c r="K4855" s="191">
        <v>22</v>
      </c>
      <c r="L4855" s="3">
        <v>19.7</v>
      </c>
      <c r="M4855" s="191">
        <v>27.2</v>
      </c>
      <c r="N4855" s="191">
        <v>22.2</v>
      </c>
      <c r="O4855" s="191">
        <v>25.6</v>
      </c>
    </row>
    <row r="4856" spans="2:15" ht="17.25" x14ac:dyDescent="0.35">
      <c r="B4856" s="172">
        <f t="shared" si="452"/>
        <v>4848</v>
      </c>
      <c r="C4856" s="173">
        <v>7</v>
      </c>
      <c r="D4856" s="173">
        <v>21</v>
      </c>
      <c r="E4856" s="174">
        <v>24</v>
      </c>
      <c r="F4856" s="3">
        <f t="shared" si="451"/>
        <v>69.800000000000011</v>
      </c>
      <c r="G4856" s="3">
        <f t="shared" si="453"/>
        <v>67.64</v>
      </c>
      <c r="H4856" s="3">
        <f t="shared" si="454"/>
        <v>80.06</v>
      </c>
      <c r="I4856" s="3">
        <f t="shared" si="455"/>
        <v>69.080000000000013</v>
      </c>
      <c r="J4856" s="3">
        <f t="shared" si="456"/>
        <v>75.92</v>
      </c>
      <c r="K4856" s="191">
        <v>21</v>
      </c>
      <c r="L4856" s="3">
        <v>19.8</v>
      </c>
      <c r="M4856" s="191">
        <v>26.7</v>
      </c>
      <c r="N4856" s="191">
        <v>20.6</v>
      </c>
      <c r="O4856" s="191">
        <v>24.4</v>
      </c>
    </row>
    <row r="4857" spans="2:15" ht="17.25" x14ac:dyDescent="0.35">
      <c r="B4857" s="172">
        <f t="shared" si="452"/>
        <v>4849</v>
      </c>
      <c r="C4857" s="173">
        <v>7</v>
      </c>
      <c r="D4857" s="173">
        <v>22</v>
      </c>
      <c r="E4857" s="174">
        <v>1</v>
      </c>
      <c r="F4857" s="3">
        <f t="shared" si="451"/>
        <v>68</v>
      </c>
      <c r="G4857" s="3">
        <f t="shared" si="453"/>
        <v>69.44</v>
      </c>
      <c r="H4857" s="3">
        <f t="shared" si="454"/>
        <v>80.06</v>
      </c>
      <c r="I4857" s="3">
        <f t="shared" si="455"/>
        <v>66.02</v>
      </c>
      <c r="J4857" s="3">
        <f t="shared" si="456"/>
        <v>73.039999999999992</v>
      </c>
      <c r="K4857" s="191">
        <v>20</v>
      </c>
      <c r="L4857" s="3">
        <v>20.8</v>
      </c>
      <c r="M4857" s="191">
        <v>26.7</v>
      </c>
      <c r="N4857" s="191">
        <v>18.899999999999999</v>
      </c>
      <c r="O4857" s="191">
        <v>22.8</v>
      </c>
    </row>
    <row r="4858" spans="2:15" ht="17.25" x14ac:dyDescent="0.35">
      <c r="B4858" s="172">
        <f t="shared" si="452"/>
        <v>4850</v>
      </c>
      <c r="C4858" s="173">
        <v>7</v>
      </c>
      <c r="D4858" s="173">
        <v>22</v>
      </c>
      <c r="E4858" s="174">
        <v>2</v>
      </c>
      <c r="F4858" s="3">
        <f t="shared" si="451"/>
        <v>66.2</v>
      </c>
      <c r="G4858" s="3">
        <f t="shared" si="453"/>
        <v>67.819999999999993</v>
      </c>
      <c r="H4858" s="3">
        <f t="shared" si="454"/>
        <v>78.98</v>
      </c>
      <c r="I4858" s="3">
        <f t="shared" si="455"/>
        <v>64.94</v>
      </c>
      <c r="J4858" s="3">
        <f t="shared" si="456"/>
        <v>73.039999999999992</v>
      </c>
      <c r="K4858" s="191">
        <v>19</v>
      </c>
      <c r="L4858" s="3">
        <v>19.899999999999999</v>
      </c>
      <c r="M4858" s="191">
        <v>26.1</v>
      </c>
      <c r="N4858" s="191">
        <v>18.3</v>
      </c>
      <c r="O4858" s="191">
        <v>22.8</v>
      </c>
    </row>
    <row r="4859" spans="2:15" ht="17.25" x14ac:dyDescent="0.35">
      <c r="B4859" s="172">
        <f t="shared" si="452"/>
        <v>4851</v>
      </c>
      <c r="C4859" s="173">
        <v>7</v>
      </c>
      <c r="D4859" s="173">
        <v>22</v>
      </c>
      <c r="E4859" s="174">
        <v>3</v>
      </c>
      <c r="F4859" s="3">
        <f t="shared" si="451"/>
        <v>64.400000000000006</v>
      </c>
      <c r="G4859" s="3">
        <f t="shared" si="453"/>
        <v>62.42</v>
      </c>
      <c r="H4859" s="3">
        <f t="shared" si="454"/>
        <v>75.92</v>
      </c>
      <c r="I4859" s="3">
        <f t="shared" si="455"/>
        <v>60.08</v>
      </c>
      <c r="J4859" s="3">
        <f t="shared" si="456"/>
        <v>71.06</v>
      </c>
      <c r="K4859" s="191">
        <v>18</v>
      </c>
      <c r="L4859" s="3">
        <v>16.899999999999999</v>
      </c>
      <c r="M4859" s="191">
        <v>24.4</v>
      </c>
      <c r="N4859" s="191">
        <v>15.6</v>
      </c>
      <c r="O4859" s="191">
        <v>21.7</v>
      </c>
    </row>
    <row r="4860" spans="2:15" ht="17.25" x14ac:dyDescent="0.35">
      <c r="B4860" s="172">
        <f t="shared" si="452"/>
        <v>4852</v>
      </c>
      <c r="C4860" s="173">
        <v>7</v>
      </c>
      <c r="D4860" s="173">
        <v>22</v>
      </c>
      <c r="E4860" s="174">
        <v>4</v>
      </c>
      <c r="F4860" s="3">
        <f t="shared" si="451"/>
        <v>60.8</v>
      </c>
      <c r="G4860" s="3">
        <f t="shared" si="453"/>
        <v>64.400000000000006</v>
      </c>
      <c r="H4860" s="3">
        <f t="shared" si="454"/>
        <v>75.02</v>
      </c>
      <c r="I4860" s="3">
        <f t="shared" si="455"/>
        <v>59</v>
      </c>
      <c r="J4860" s="3">
        <f t="shared" si="456"/>
        <v>69.080000000000013</v>
      </c>
      <c r="K4860" s="191">
        <v>16</v>
      </c>
      <c r="L4860" s="3">
        <v>18</v>
      </c>
      <c r="M4860" s="191">
        <v>23.9</v>
      </c>
      <c r="N4860" s="191">
        <v>15</v>
      </c>
      <c r="O4860" s="191">
        <v>20.6</v>
      </c>
    </row>
    <row r="4861" spans="2:15" ht="17.25" x14ac:dyDescent="0.35">
      <c r="B4861" s="172">
        <f t="shared" si="452"/>
        <v>4853</v>
      </c>
      <c r="C4861" s="173">
        <v>7</v>
      </c>
      <c r="D4861" s="173">
        <v>22</v>
      </c>
      <c r="E4861" s="174">
        <v>5</v>
      </c>
      <c r="F4861" s="3">
        <f t="shared" si="451"/>
        <v>59</v>
      </c>
      <c r="G4861" s="3">
        <f t="shared" si="453"/>
        <v>62.6</v>
      </c>
      <c r="H4861" s="3">
        <f t="shared" si="454"/>
        <v>75.92</v>
      </c>
      <c r="I4861" s="3">
        <f t="shared" si="455"/>
        <v>59</v>
      </c>
      <c r="J4861" s="3">
        <f t="shared" si="456"/>
        <v>69.98</v>
      </c>
      <c r="K4861" s="191">
        <v>15</v>
      </c>
      <c r="L4861" s="3">
        <v>17</v>
      </c>
      <c r="M4861" s="191">
        <v>24.4</v>
      </c>
      <c r="N4861" s="191">
        <v>15</v>
      </c>
      <c r="O4861" s="191">
        <v>21.1</v>
      </c>
    </row>
    <row r="4862" spans="2:15" ht="17.25" x14ac:dyDescent="0.35">
      <c r="B4862" s="172">
        <f t="shared" si="452"/>
        <v>4854</v>
      </c>
      <c r="C4862" s="173">
        <v>7</v>
      </c>
      <c r="D4862" s="173">
        <v>22</v>
      </c>
      <c r="E4862" s="174">
        <v>6</v>
      </c>
      <c r="F4862" s="3">
        <f t="shared" si="451"/>
        <v>62.6</v>
      </c>
      <c r="G4862" s="3">
        <f t="shared" si="453"/>
        <v>64.400000000000006</v>
      </c>
      <c r="H4862" s="3">
        <f t="shared" si="454"/>
        <v>78.98</v>
      </c>
      <c r="I4862" s="3">
        <f t="shared" si="455"/>
        <v>59</v>
      </c>
      <c r="J4862" s="3">
        <f t="shared" si="456"/>
        <v>71.06</v>
      </c>
      <c r="K4862" s="191">
        <v>17</v>
      </c>
      <c r="L4862" s="3">
        <v>18</v>
      </c>
      <c r="M4862" s="191">
        <v>26.1</v>
      </c>
      <c r="N4862" s="191">
        <v>15</v>
      </c>
      <c r="O4862" s="191">
        <v>21.7</v>
      </c>
    </row>
    <row r="4863" spans="2:15" ht="17.25" x14ac:dyDescent="0.35">
      <c r="B4863" s="172">
        <f t="shared" si="452"/>
        <v>4855</v>
      </c>
      <c r="C4863" s="173">
        <v>7</v>
      </c>
      <c r="D4863" s="173">
        <v>22</v>
      </c>
      <c r="E4863" s="174">
        <v>7</v>
      </c>
      <c r="F4863" s="3">
        <f t="shared" si="451"/>
        <v>68</v>
      </c>
      <c r="G4863" s="3">
        <f t="shared" si="453"/>
        <v>69.98</v>
      </c>
      <c r="H4863" s="3">
        <f t="shared" si="454"/>
        <v>82.94</v>
      </c>
      <c r="I4863" s="3">
        <f t="shared" si="455"/>
        <v>66.92</v>
      </c>
      <c r="J4863" s="3">
        <f t="shared" si="456"/>
        <v>75.92</v>
      </c>
      <c r="K4863" s="191">
        <v>20</v>
      </c>
      <c r="L4863" s="3">
        <v>21.1</v>
      </c>
      <c r="M4863" s="191">
        <v>28.3</v>
      </c>
      <c r="N4863" s="191">
        <v>19.399999999999999</v>
      </c>
      <c r="O4863" s="191">
        <v>24.4</v>
      </c>
    </row>
    <row r="4864" spans="2:15" ht="17.25" x14ac:dyDescent="0.35">
      <c r="B4864" s="172">
        <f t="shared" si="452"/>
        <v>4856</v>
      </c>
      <c r="C4864" s="173">
        <v>7</v>
      </c>
      <c r="D4864" s="173">
        <v>22</v>
      </c>
      <c r="E4864" s="174">
        <v>8</v>
      </c>
      <c r="F4864" s="3">
        <f t="shared" si="451"/>
        <v>71.599999999999994</v>
      </c>
      <c r="G4864" s="3">
        <f t="shared" si="453"/>
        <v>75.38</v>
      </c>
      <c r="H4864" s="3">
        <f t="shared" si="454"/>
        <v>86</v>
      </c>
      <c r="I4864" s="3">
        <f t="shared" si="455"/>
        <v>73.039999999999992</v>
      </c>
      <c r="J4864" s="3">
        <f t="shared" si="456"/>
        <v>80.960000000000008</v>
      </c>
      <c r="K4864" s="191">
        <v>22</v>
      </c>
      <c r="L4864" s="3">
        <v>24.1</v>
      </c>
      <c r="M4864" s="191">
        <v>30</v>
      </c>
      <c r="N4864" s="191">
        <v>22.8</v>
      </c>
      <c r="O4864" s="191">
        <v>27.2</v>
      </c>
    </row>
    <row r="4865" spans="2:15" ht="17.25" x14ac:dyDescent="0.35">
      <c r="B4865" s="172">
        <f t="shared" si="452"/>
        <v>4857</v>
      </c>
      <c r="C4865" s="173">
        <v>7</v>
      </c>
      <c r="D4865" s="173">
        <v>22</v>
      </c>
      <c r="E4865" s="174">
        <v>9</v>
      </c>
      <c r="F4865" s="3">
        <f t="shared" si="451"/>
        <v>78.800000000000011</v>
      </c>
      <c r="G4865" s="3">
        <f t="shared" si="453"/>
        <v>79.16</v>
      </c>
      <c r="H4865" s="3">
        <f t="shared" si="454"/>
        <v>89.06</v>
      </c>
      <c r="I4865" s="3">
        <f t="shared" si="455"/>
        <v>77</v>
      </c>
      <c r="J4865" s="3">
        <f t="shared" si="456"/>
        <v>86</v>
      </c>
      <c r="K4865" s="191">
        <v>26</v>
      </c>
      <c r="L4865" s="3">
        <v>26.2</v>
      </c>
      <c r="M4865" s="191">
        <v>31.7</v>
      </c>
      <c r="N4865" s="191">
        <v>25</v>
      </c>
      <c r="O4865" s="191">
        <v>30</v>
      </c>
    </row>
    <row r="4866" spans="2:15" ht="17.25" x14ac:dyDescent="0.35">
      <c r="B4866" s="172">
        <f t="shared" si="452"/>
        <v>4858</v>
      </c>
      <c r="C4866" s="173">
        <v>7</v>
      </c>
      <c r="D4866" s="173">
        <v>22</v>
      </c>
      <c r="E4866" s="174">
        <v>10</v>
      </c>
      <c r="F4866" s="3">
        <f t="shared" si="451"/>
        <v>84.2</v>
      </c>
      <c r="G4866" s="3">
        <f t="shared" si="453"/>
        <v>80.960000000000008</v>
      </c>
      <c r="H4866" s="3">
        <f t="shared" si="454"/>
        <v>93.02</v>
      </c>
      <c r="I4866" s="3">
        <f t="shared" si="455"/>
        <v>84.02</v>
      </c>
      <c r="J4866" s="3">
        <f t="shared" si="456"/>
        <v>89.960000000000008</v>
      </c>
      <c r="K4866" s="191">
        <v>29</v>
      </c>
      <c r="L4866" s="3">
        <v>27.2</v>
      </c>
      <c r="M4866" s="191">
        <v>33.9</v>
      </c>
      <c r="N4866" s="191">
        <v>28.9</v>
      </c>
      <c r="O4866" s="191">
        <v>32.200000000000003</v>
      </c>
    </row>
    <row r="4867" spans="2:15" ht="17.25" x14ac:dyDescent="0.35">
      <c r="B4867" s="172">
        <f t="shared" si="452"/>
        <v>4859</v>
      </c>
      <c r="C4867" s="173">
        <v>7</v>
      </c>
      <c r="D4867" s="173">
        <v>22</v>
      </c>
      <c r="E4867" s="174">
        <v>11</v>
      </c>
      <c r="F4867" s="3">
        <f t="shared" si="451"/>
        <v>86</v>
      </c>
      <c r="G4867" s="3">
        <f t="shared" si="453"/>
        <v>75.38</v>
      </c>
      <c r="H4867" s="3">
        <f t="shared" si="454"/>
        <v>96.98</v>
      </c>
      <c r="I4867" s="3">
        <f t="shared" si="455"/>
        <v>87.98</v>
      </c>
      <c r="J4867" s="3">
        <f t="shared" si="456"/>
        <v>93.02</v>
      </c>
      <c r="K4867" s="191">
        <v>30</v>
      </c>
      <c r="L4867" s="3">
        <v>24.1</v>
      </c>
      <c r="M4867" s="191">
        <v>36.1</v>
      </c>
      <c r="N4867" s="191">
        <v>31.1</v>
      </c>
      <c r="O4867" s="191">
        <v>33.9</v>
      </c>
    </row>
    <row r="4868" spans="2:15" ht="17.25" x14ac:dyDescent="0.35">
      <c r="B4868" s="172">
        <f t="shared" si="452"/>
        <v>4860</v>
      </c>
      <c r="C4868" s="173">
        <v>7</v>
      </c>
      <c r="D4868" s="173">
        <v>22</v>
      </c>
      <c r="E4868" s="174">
        <v>12</v>
      </c>
      <c r="F4868" s="3">
        <f t="shared" si="451"/>
        <v>91.4</v>
      </c>
      <c r="G4868" s="3">
        <f t="shared" si="453"/>
        <v>69.080000000000013</v>
      </c>
      <c r="H4868" s="3">
        <f t="shared" si="454"/>
        <v>98.06</v>
      </c>
      <c r="I4868" s="3">
        <f t="shared" si="455"/>
        <v>89.06</v>
      </c>
      <c r="J4868" s="3">
        <f t="shared" si="456"/>
        <v>93.92</v>
      </c>
      <c r="K4868" s="191">
        <v>33</v>
      </c>
      <c r="L4868" s="3">
        <v>20.6</v>
      </c>
      <c r="M4868" s="191">
        <v>36.700000000000003</v>
      </c>
      <c r="N4868" s="191">
        <v>31.7</v>
      </c>
      <c r="O4868" s="191">
        <v>34.4</v>
      </c>
    </row>
    <row r="4869" spans="2:15" ht="17.25" x14ac:dyDescent="0.35">
      <c r="B4869" s="172">
        <f t="shared" si="452"/>
        <v>4861</v>
      </c>
      <c r="C4869" s="173">
        <v>7</v>
      </c>
      <c r="D4869" s="173">
        <v>22</v>
      </c>
      <c r="E4869" s="174">
        <v>13</v>
      </c>
      <c r="F4869" s="3">
        <f t="shared" si="451"/>
        <v>93.2</v>
      </c>
      <c r="G4869" s="3">
        <f t="shared" si="453"/>
        <v>66.92</v>
      </c>
      <c r="H4869" s="3">
        <f t="shared" si="454"/>
        <v>100.03999999999999</v>
      </c>
      <c r="I4869" s="3">
        <f t="shared" si="455"/>
        <v>89.960000000000008</v>
      </c>
      <c r="J4869" s="3">
        <f t="shared" si="456"/>
        <v>96.98</v>
      </c>
      <c r="K4869" s="191">
        <v>34</v>
      </c>
      <c r="L4869" s="3">
        <v>19.399999999999999</v>
      </c>
      <c r="M4869" s="191">
        <v>37.799999999999997</v>
      </c>
      <c r="N4869" s="191">
        <v>32.200000000000003</v>
      </c>
      <c r="O4869" s="191">
        <v>36.1</v>
      </c>
    </row>
    <row r="4870" spans="2:15" ht="17.25" x14ac:dyDescent="0.35">
      <c r="B4870" s="172">
        <f t="shared" si="452"/>
        <v>4862</v>
      </c>
      <c r="C4870" s="173">
        <v>7</v>
      </c>
      <c r="D4870" s="173">
        <v>22</v>
      </c>
      <c r="E4870" s="174">
        <v>14</v>
      </c>
      <c r="F4870" s="3">
        <f t="shared" si="451"/>
        <v>89.6</v>
      </c>
      <c r="G4870" s="3">
        <f t="shared" si="453"/>
        <v>64.039999999999992</v>
      </c>
      <c r="H4870" s="3">
        <f t="shared" si="454"/>
        <v>100.94</v>
      </c>
      <c r="I4870" s="3">
        <f t="shared" si="455"/>
        <v>89.06</v>
      </c>
      <c r="J4870" s="3">
        <f t="shared" si="456"/>
        <v>100.03999999999999</v>
      </c>
      <c r="K4870" s="191">
        <v>32</v>
      </c>
      <c r="L4870" s="3">
        <v>17.8</v>
      </c>
      <c r="M4870" s="191">
        <v>38.299999999999997</v>
      </c>
      <c r="N4870" s="191">
        <v>31.7</v>
      </c>
      <c r="O4870" s="191">
        <v>37.799999999999997</v>
      </c>
    </row>
    <row r="4871" spans="2:15" ht="17.25" x14ac:dyDescent="0.35">
      <c r="B4871" s="172">
        <f t="shared" si="452"/>
        <v>4863</v>
      </c>
      <c r="C4871" s="173">
        <v>7</v>
      </c>
      <c r="D4871" s="173">
        <v>22</v>
      </c>
      <c r="E4871" s="174">
        <v>15</v>
      </c>
      <c r="F4871" s="3">
        <f t="shared" si="451"/>
        <v>86</v>
      </c>
      <c r="G4871" s="3">
        <f t="shared" si="453"/>
        <v>64.94</v>
      </c>
      <c r="H4871" s="3">
        <f t="shared" si="454"/>
        <v>100.94</v>
      </c>
      <c r="I4871" s="3">
        <f t="shared" si="455"/>
        <v>89.06</v>
      </c>
      <c r="J4871" s="3">
        <f t="shared" si="456"/>
        <v>100.94</v>
      </c>
      <c r="K4871" s="191">
        <v>30</v>
      </c>
      <c r="L4871" s="3">
        <v>18.3</v>
      </c>
      <c r="M4871" s="191">
        <v>38.299999999999997</v>
      </c>
      <c r="N4871" s="191">
        <v>31.7</v>
      </c>
      <c r="O4871" s="191">
        <v>38.299999999999997</v>
      </c>
    </row>
    <row r="4872" spans="2:15" ht="17.25" x14ac:dyDescent="0.35">
      <c r="B4872" s="172">
        <f t="shared" si="452"/>
        <v>4864</v>
      </c>
      <c r="C4872" s="173">
        <v>7</v>
      </c>
      <c r="D4872" s="173">
        <v>22</v>
      </c>
      <c r="E4872" s="174">
        <v>16</v>
      </c>
      <c r="F4872" s="3">
        <f t="shared" si="451"/>
        <v>87.800000000000011</v>
      </c>
      <c r="G4872" s="3">
        <f t="shared" si="453"/>
        <v>62.06</v>
      </c>
      <c r="H4872" s="3">
        <f t="shared" si="454"/>
        <v>102.02</v>
      </c>
      <c r="I4872" s="3">
        <f t="shared" si="455"/>
        <v>82.94</v>
      </c>
      <c r="J4872" s="3">
        <f t="shared" si="456"/>
        <v>98.06</v>
      </c>
      <c r="K4872" s="191">
        <v>31</v>
      </c>
      <c r="L4872" s="3">
        <v>16.7</v>
      </c>
      <c r="M4872" s="191">
        <v>38.9</v>
      </c>
      <c r="N4872" s="191">
        <v>28.3</v>
      </c>
      <c r="O4872" s="191">
        <v>36.700000000000003</v>
      </c>
    </row>
    <row r="4873" spans="2:15" ht="17.25" x14ac:dyDescent="0.35">
      <c r="B4873" s="172">
        <f t="shared" si="452"/>
        <v>4865</v>
      </c>
      <c r="C4873" s="173">
        <v>7</v>
      </c>
      <c r="D4873" s="173">
        <v>22</v>
      </c>
      <c r="E4873" s="174">
        <v>17</v>
      </c>
      <c r="F4873" s="3">
        <f t="shared" si="451"/>
        <v>89.6</v>
      </c>
      <c r="G4873" s="3">
        <f t="shared" si="453"/>
        <v>60.980000000000004</v>
      </c>
      <c r="H4873" s="3">
        <f t="shared" si="454"/>
        <v>102.02</v>
      </c>
      <c r="I4873" s="3">
        <f t="shared" si="455"/>
        <v>82.94</v>
      </c>
      <c r="J4873" s="3">
        <f t="shared" si="456"/>
        <v>91.039999999999992</v>
      </c>
      <c r="K4873" s="191">
        <v>32</v>
      </c>
      <c r="L4873" s="3">
        <v>16.100000000000001</v>
      </c>
      <c r="M4873" s="191">
        <v>38.9</v>
      </c>
      <c r="N4873" s="191">
        <v>28.3</v>
      </c>
      <c r="O4873" s="191">
        <v>32.799999999999997</v>
      </c>
    </row>
    <row r="4874" spans="2:15" ht="17.25" x14ac:dyDescent="0.35">
      <c r="B4874" s="172">
        <f t="shared" si="452"/>
        <v>4866</v>
      </c>
      <c r="C4874" s="173">
        <v>7</v>
      </c>
      <c r="D4874" s="173">
        <v>22</v>
      </c>
      <c r="E4874" s="174">
        <v>18</v>
      </c>
      <c r="F4874" s="3">
        <f t="shared" ref="F4874:F4937" si="457">(9/5)*K4874+32</f>
        <v>86</v>
      </c>
      <c r="G4874" s="3">
        <f t="shared" si="453"/>
        <v>59</v>
      </c>
      <c r="H4874" s="3">
        <f t="shared" si="454"/>
        <v>100.03999999999999</v>
      </c>
      <c r="I4874" s="3">
        <f t="shared" si="455"/>
        <v>80.960000000000008</v>
      </c>
      <c r="J4874" s="3">
        <f t="shared" si="456"/>
        <v>93.02</v>
      </c>
      <c r="K4874" s="191">
        <v>30</v>
      </c>
      <c r="L4874" s="3">
        <v>15</v>
      </c>
      <c r="M4874" s="191">
        <v>37.799999999999997</v>
      </c>
      <c r="N4874" s="191">
        <v>27.2</v>
      </c>
      <c r="O4874" s="191">
        <v>33.9</v>
      </c>
    </row>
    <row r="4875" spans="2:15" ht="17.25" x14ac:dyDescent="0.35">
      <c r="B4875" s="172">
        <f t="shared" ref="B4875:B4938" si="458">B4874+1</f>
        <v>4867</v>
      </c>
      <c r="C4875" s="173">
        <v>7</v>
      </c>
      <c r="D4875" s="173">
        <v>22</v>
      </c>
      <c r="E4875" s="174">
        <v>19</v>
      </c>
      <c r="F4875" s="3">
        <f t="shared" si="457"/>
        <v>80.599999999999994</v>
      </c>
      <c r="G4875" s="3">
        <f t="shared" si="453"/>
        <v>59</v>
      </c>
      <c r="H4875" s="3">
        <f t="shared" si="454"/>
        <v>98.06</v>
      </c>
      <c r="I4875" s="3">
        <f t="shared" si="455"/>
        <v>80.06</v>
      </c>
      <c r="J4875" s="3">
        <f t="shared" si="456"/>
        <v>87.98</v>
      </c>
      <c r="K4875" s="191">
        <v>27</v>
      </c>
      <c r="L4875" s="3">
        <v>15</v>
      </c>
      <c r="M4875" s="191">
        <v>36.700000000000003</v>
      </c>
      <c r="N4875" s="191">
        <v>26.7</v>
      </c>
      <c r="O4875" s="191">
        <v>31.1</v>
      </c>
    </row>
    <row r="4876" spans="2:15" ht="17.25" x14ac:dyDescent="0.35">
      <c r="B4876" s="172">
        <f t="shared" si="458"/>
        <v>4868</v>
      </c>
      <c r="C4876" s="173">
        <v>7</v>
      </c>
      <c r="D4876" s="173">
        <v>22</v>
      </c>
      <c r="E4876" s="174">
        <v>20</v>
      </c>
      <c r="F4876" s="3">
        <f t="shared" si="457"/>
        <v>76.460000000000008</v>
      </c>
      <c r="G4876" s="3">
        <f t="shared" si="453"/>
        <v>59</v>
      </c>
      <c r="H4876" s="3">
        <f t="shared" si="454"/>
        <v>95</v>
      </c>
      <c r="I4876" s="3">
        <f t="shared" si="455"/>
        <v>78.080000000000013</v>
      </c>
      <c r="J4876" s="3">
        <f t="shared" si="456"/>
        <v>86</v>
      </c>
      <c r="K4876" s="191">
        <v>24.7</v>
      </c>
      <c r="L4876" s="3">
        <v>15</v>
      </c>
      <c r="M4876" s="191">
        <v>35</v>
      </c>
      <c r="N4876" s="191">
        <v>25.6</v>
      </c>
      <c r="O4876" s="191">
        <v>30</v>
      </c>
    </row>
    <row r="4877" spans="2:15" ht="17.25" x14ac:dyDescent="0.35">
      <c r="B4877" s="172">
        <f t="shared" si="458"/>
        <v>4869</v>
      </c>
      <c r="C4877" s="173">
        <v>7</v>
      </c>
      <c r="D4877" s="173">
        <v>22</v>
      </c>
      <c r="E4877" s="174">
        <v>21</v>
      </c>
      <c r="F4877" s="3">
        <f t="shared" si="457"/>
        <v>73.400000000000006</v>
      </c>
      <c r="G4877" s="3">
        <f t="shared" si="453"/>
        <v>59</v>
      </c>
      <c r="H4877" s="3">
        <f t="shared" si="454"/>
        <v>91.039999999999992</v>
      </c>
      <c r="I4877" s="3">
        <f t="shared" si="455"/>
        <v>75.02</v>
      </c>
      <c r="J4877" s="3">
        <f t="shared" si="456"/>
        <v>84.92</v>
      </c>
      <c r="K4877" s="191">
        <v>23</v>
      </c>
      <c r="L4877" s="3">
        <v>15</v>
      </c>
      <c r="M4877" s="191">
        <v>32.799999999999997</v>
      </c>
      <c r="N4877" s="191">
        <v>23.9</v>
      </c>
      <c r="O4877" s="191">
        <v>29.4</v>
      </c>
    </row>
    <row r="4878" spans="2:15" ht="17.25" x14ac:dyDescent="0.35">
      <c r="B4878" s="172">
        <f t="shared" si="458"/>
        <v>4870</v>
      </c>
      <c r="C4878" s="173">
        <v>7</v>
      </c>
      <c r="D4878" s="173">
        <v>22</v>
      </c>
      <c r="E4878" s="174">
        <v>22</v>
      </c>
      <c r="F4878" s="3">
        <f t="shared" si="457"/>
        <v>73.400000000000006</v>
      </c>
      <c r="G4878" s="3">
        <f t="shared" si="453"/>
        <v>58.64</v>
      </c>
      <c r="H4878" s="3">
        <f t="shared" si="454"/>
        <v>91.039999999999992</v>
      </c>
      <c r="I4878" s="3">
        <f t="shared" si="455"/>
        <v>69.98</v>
      </c>
      <c r="J4878" s="3">
        <f t="shared" si="456"/>
        <v>80.960000000000008</v>
      </c>
      <c r="K4878" s="191">
        <v>23</v>
      </c>
      <c r="L4878" s="3">
        <v>14.8</v>
      </c>
      <c r="M4878" s="191">
        <v>32.799999999999997</v>
      </c>
      <c r="N4878" s="191">
        <v>21.1</v>
      </c>
      <c r="O4878" s="191">
        <v>27.2</v>
      </c>
    </row>
    <row r="4879" spans="2:15" ht="17.25" x14ac:dyDescent="0.35">
      <c r="B4879" s="172">
        <f t="shared" si="458"/>
        <v>4871</v>
      </c>
      <c r="C4879" s="173">
        <v>7</v>
      </c>
      <c r="D4879" s="173">
        <v>22</v>
      </c>
      <c r="E4879" s="174">
        <v>23</v>
      </c>
      <c r="F4879" s="3">
        <f t="shared" si="457"/>
        <v>73.400000000000006</v>
      </c>
      <c r="G4879" s="3">
        <f t="shared" si="453"/>
        <v>59</v>
      </c>
      <c r="H4879" s="3">
        <f t="shared" si="454"/>
        <v>84.02</v>
      </c>
      <c r="I4879" s="3">
        <f t="shared" si="455"/>
        <v>69.080000000000013</v>
      </c>
      <c r="J4879" s="3">
        <f t="shared" si="456"/>
        <v>82.039999999999992</v>
      </c>
      <c r="K4879" s="191">
        <v>23</v>
      </c>
      <c r="L4879" s="3">
        <v>15</v>
      </c>
      <c r="M4879" s="191">
        <v>28.9</v>
      </c>
      <c r="N4879" s="191">
        <v>20.6</v>
      </c>
      <c r="O4879" s="191">
        <v>27.8</v>
      </c>
    </row>
    <row r="4880" spans="2:15" ht="17.25" x14ac:dyDescent="0.35">
      <c r="B4880" s="172">
        <f t="shared" si="458"/>
        <v>4872</v>
      </c>
      <c r="C4880" s="173">
        <v>7</v>
      </c>
      <c r="D4880" s="173">
        <v>22</v>
      </c>
      <c r="E4880" s="174">
        <v>24</v>
      </c>
      <c r="F4880" s="3">
        <f t="shared" si="457"/>
        <v>71.599999999999994</v>
      </c>
      <c r="G4880" s="3">
        <f t="shared" si="453"/>
        <v>60.08</v>
      </c>
      <c r="H4880" s="3">
        <f t="shared" si="454"/>
        <v>82.94</v>
      </c>
      <c r="I4880" s="3">
        <f t="shared" si="455"/>
        <v>69.080000000000013</v>
      </c>
      <c r="J4880" s="3">
        <f t="shared" si="456"/>
        <v>80.960000000000008</v>
      </c>
      <c r="K4880" s="191">
        <v>22</v>
      </c>
      <c r="L4880" s="3">
        <v>15.6</v>
      </c>
      <c r="M4880" s="191">
        <v>28.3</v>
      </c>
      <c r="N4880" s="191">
        <v>20.6</v>
      </c>
      <c r="O4880" s="191">
        <v>27.2</v>
      </c>
    </row>
    <row r="4881" spans="2:15" ht="17.25" x14ac:dyDescent="0.35">
      <c r="B4881" s="172">
        <f t="shared" si="458"/>
        <v>4873</v>
      </c>
      <c r="C4881" s="173">
        <v>7</v>
      </c>
      <c r="D4881" s="173">
        <v>23</v>
      </c>
      <c r="E4881" s="174">
        <v>1</v>
      </c>
      <c r="F4881" s="3">
        <f t="shared" si="457"/>
        <v>69.800000000000011</v>
      </c>
      <c r="G4881" s="3">
        <f t="shared" si="453"/>
        <v>60.08</v>
      </c>
      <c r="H4881" s="3">
        <f t="shared" si="454"/>
        <v>82.94</v>
      </c>
      <c r="I4881" s="3">
        <f t="shared" si="455"/>
        <v>62.96</v>
      </c>
      <c r="J4881" s="3">
        <f t="shared" si="456"/>
        <v>78.080000000000013</v>
      </c>
      <c r="K4881" s="191">
        <v>21</v>
      </c>
      <c r="L4881" s="3">
        <v>15.6</v>
      </c>
      <c r="M4881" s="191">
        <v>28.3</v>
      </c>
      <c r="N4881" s="191">
        <v>17.2</v>
      </c>
      <c r="O4881" s="191">
        <v>25.6</v>
      </c>
    </row>
    <row r="4882" spans="2:15" ht="17.25" x14ac:dyDescent="0.35">
      <c r="B4882" s="172">
        <f t="shared" si="458"/>
        <v>4874</v>
      </c>
      <c r="C4882" s="173">
        <v>7</v>
      </c>
      <c r="D4882" s="173">
        <v>23</v>
      </c>
      <c r="E4882" s="174">
        <v>2</v>
      </c>
      <c r="F4882" s="3">
        <f t="shared" si="457"/>
        <v>68</v>
      </c>
      <c r="G4882" s="3">
        <f t="shared" si="453"/>
        <v>60.08</v>
      </c>
      <c r="H4882" s="3">
        <f t="shared" si="454"/>
        <v>82.039999999999992</v>
      </c>
      <c r="I4882" s="3">
        <f t="shared" si="455"/>
        <v>62.06</v>
      </c>
      <c r="J4882" s="3">
        <f t="shared" si="456"/>
        <v>75.92</v>
      </c>
      <c r="K4882" s="191">
        <v>20</v>
      </c>
      <c r="L4882" s="3">
        <v>15.6</v>
      </c>
      <c r="M4882" s="191">
        <v>27.8</v>
      </c>
      <c r="N4882" s="191">
        <v>16.7</v>
      </c>
      <c r="O4882" s="191">
        <v>24.4</v>
      </c>
    </row>
    <row r="4883" spans="2:15" ht="17.25" x14ac:dyDescent="0.35">
      <c r="B4883" s="172">
        <f t="shared" si="458"/>
        <v>4875</v>
      </c>
      <c r="C4883" s="173">
        <v>7</v>
      </c>
      <c r="D4883" s="173">
        <v>23</v>
      </c>
      <c r="E4883" s="174">
        <v>3</v>
      </c>
      <c r="F4883" s="3">
        <f t="shared" si="457"/>
        <v>68</v>
      </c>
      <c r="G4883" s="3">
        <f t="shared" si="453"/>
        <v>59</v>
      </c>
      <c r="H4883" s="3">
        <f t="shared" si="454"/>
        <v>78.98</v>
      </c>
      <c r="I4883" s="3">
        <f t="shared" si="455"/>
        <v>57.92</v>
      </c>
      <c r="J4883" s="3">
        <f t="shared" si="456"/>
        <v>71.960000000000008</v>
      </c>
      <c r="K4883" s="191">
        <v>20</v>
      </c>
      <c r="L4883" s="3">
        <v>15</v>
      </c>
      <c r="M4883" s="191">
        <v>26.1</v>
      </c>
      <c r="N4883" s="191">
        <v>14.4</v>
      </c>
      <c r="O4883" s="191">
        <v>22.2</v>
      </c>
    </row>
    <row r="4884" spans="2:15" ht="17.25" x14ac:dyDescent="0.35">
      <c r="B4884" s="172">
        <f t="shared" si="458"/>
        <v>4876</v>
      </c>
      <c r="C4884" s="173">
        <v>7</v>
      </c>
      <c r="D4884" s="173">
        <v>23</v>
      </c>
      <c r="E4884" s="174">
        <v>4</v>
      </c>
      <c r="F4884" s="3">
        <f t="shared" si="457"/>
        <v>66.2</v>
      </c>
      <c r="G4884" s="3">
        <f t="shared" si="453"/>
        <v>59</v>
      </c>
      <c r="H4884" s="3">
        <f t="shared" si="454"/>
        <v>78.080000000000013</v>
      </c>
      <c r="I4884" s="3">
        <f t="shared" si="455"/>
        <v>57.92</v>
      </c>
      <c r="J4884" s="3">
        <f t="shared" si="456"/>
        <v>68</v>
      </c>
      <c r="K4884" s="191">
        <v>19</v>
      </c>
      <c r="L4884" s="3">
        <v>15</v>
      </c>
      <c r="M4884" s="191">
        <v>25.6</v>
      </c>
      <c r="N4884" s="191">
        <v>14.4</v>
      </c>
      <c r="O4884" s="191">
        <v>20</v>
      </c>
    </row>
    <row r="4885" spans="2:15" ht="17.25" x14ac:dyDescent="0.35">
      <c r="B4885" s="172">
        <f t="shared" si="458"/>
        <v>4877</v>
      </c>
      <c r="C4885" s="173">
        <v>7</v>
      </c>
      <c r="D4885" s="173">
        <v>23</v>
      </c>
      <c r="E4885" s="174">
        <v>5</v>
      </c>
      <c r="F4885" s="3">
        <f t="shared" si="457"/>
        <v>66.2</v>
      </c>
      <c r="G4885" s="3">
        <f t="shared" si="453"/>
        <v>57.92</v>
      </c>
      <c r="H4885" s="3">
        <f t="shared" si="454"/>
        <v>75.92</v>
      </c>
      <c r="I4885" s="3">
        <f t="shared" si="455"/>
        <v>57.019999999999996</v>
      </c>
      <c r="J4885" s="3">
        <f t="shared" si="456"/>
        <v>71.960000000000008</v>
      </c>
      <c r="K4885" s="191">
        <v>19</v>
      </c>
      <c r="L4885" s="3">
        <v>14.4</v>
      </c>
      <c r="M4885" s="191">
        <v>24.4</v>
      </c>
      <c r="N4885" s="191">
        <v>13.9</v>
      </c>
      <c r="O4885" s="191">
        <v>22.2</v>
      </c>
    </row>
    <row r="4886" spans="2:15" ht="17.25" x14ac:dyDescent="0.35">
      <c r="B4886" s="172">
        <f t="shared" si="458"/>
        <v>4878</v>
      </c>
      <c r="C4886" s="173">
        <v>7</v>
      </c>
      <c r="D4886" s="173">
        <v>23</v>
      </c>
      <c r="E4886" s="174">
        <v>6</v>
      </c>
      <c r="F4886" s="3">
        <f t="shared" si="457"/>
        <v>68</v>
      </c>
      <c r="G4886" s="3">
        <f t="shared" si="453"/>
        <v>57.019999999999996</v>
      </c>
      <c r="H4886" s="3">
        <f t="shared" si="454"/>
        <v>78.98</v>
      </c>
      <c r="I4886" s="3">
        <f t="shared" si="455"/>
        <v>60.08</v>
      </c>
      <c r="J4886" s="3">
        <f t="shared" si="456"/>
        <v>68</v>
      </c>
      <c r="K4886" s="191">
        <v>20</v>
      </c>
      <c r="L4886" s="3">
        <v>13.9</v>
      </c>
      <c r="M4886" s="191">
        <v>26.1</v>
      </c>
      <c r="N4886" s="191">
        <v>15.6</v>
      </c>
      <c r="O4886" s="191">
        <v>20</v>
      </c>
    </row>
    <row r="4887" spans="2:15" ht="17.25" x14ac:dyDescent="0.35">
      <c r="B4887" s="172">
        <f t="shared" si="458"/>
        <v>4879</v>
      </c>
      <c r="C4887" s="173">
        <v>7</v>
      </c>
      <c r="D4887" s="173">
        <v>23</v>
      </c>
      <c r="E4887" s="174">
        <v>7</v>
      </c>
      <c r="F4887" s="3">
        <f t="shared" si="457"/>
        <v>73.400000000000006</v>
      </c>
      <c r="G4887" s="3">
        <f t="shared" si="453"/>
        <v>55.94</v>
      </c>
      <c r="H4887" s="3">
        <f t="shared" si="454"/>
        <v>82.94</v>
      </c>
      <c r="I4887" s="3">
        <f t="shared" si="455"/>
        <v>66.92</v>
      </c>
      <c r="J4887" s="3">
        <f t="shared" si="456"/>
        <v>75.02</v>
      </c>
      <c r="K4887" s="191">
        <v>23</v>
      </c>
      <c r="L4887" s="3">
        <v>13.3</v>
      </c>
      <c r="M4887" s="191">
        <v>28.3</v>
      </c>
      <c r="N4887" s="191">
        <v>19.399999999999999</v>
      </c>
      <c r="O4887" s="191">
        <v>23.9</v>
      </c>
    </row>
    <row r="4888" spans="2:15" ht="17.25" x14ac:dyDescent="0.35">
      <c r="B4888" s="172">
        <f t="shared" si="458"/>
        <v>4880</v>
      </c>
      <c r="C4888" s="173">
        <v>7</v>
      </c>
      <c r="D4888" s="173">
        <v>23</v>
      </c>
      <c r="E4888" s="174">
        <v>8</v>
      </c>
      <c r="F4888" s="3">
        <f t="shared" si="457"/>
        <v>77</v>
      </c>
      <c r="G4888" s="3">
        <f t="shared" si="453"/>
        <v>55.94</v>
      </c>
      <c r="H4888" s="3">
        <f t="shared" si="454"/>
        <v>87.98</v>
      </c>
      <c r="I4888" s="3">
        <f t="shared" si="455"/>
        <v>71.960000000000008</v>
      </c>
      <c r="J4888" s="3">
        <f t="shared" si="456"/>
        <v>80.06</v>
      </c>
      <c r="K4888" s="191">
        <v>25</v>
      </c>
      <c r="L4888" s="3">
        <v>13.3</v>
      </c>
      <c r="M4888" s="191">
        <v>31.1</v>
      </c>
      <c r="N4888" s="191">
        <v>22.2</v>
      </c>
      <c r="O4888" s="191">
        <v>26.7</v>
      </c>
    </row>
    <row r="4889" spans="2:15" ht="17.25" x14ac:dyDescent="0.35">
      <c r="B4889" s="172">
        <f t="shared" si="458"/>
        <v>4881</v>
      </c>
      <c r="C4889" s="173">
        <v>7</v>
      </c>
      <c r="D4889" s="173">
        <v>23</v>
      </c>
      <c r="E4889" s="174">
        <v>9</v>
      </c>
      <c r="F4889" s="3">
        <f t="shared" si="457"/>
        <v>77</v>
      </c>
      <c r="G4889" s="3">
        <f t="shared" ref="G4889:G4952" si="459">(9/5)*L4889+32</f>
        <v>55.94</v>
      </c>
      <c r="H4889" s="3">
        <f t="shared" ref="H4889:H4952" si="460">(9/5)*M4889+32</f>
        <v>93.02</v>
      </c>
      <c r="I4889" s="3">
        <f t="shared" ref="I4889:I4952" si="461">(9/5)*N4889+32</f>
        <v>75.92</v>
      </c>
      <c r="J4889" s="3">
        <f t="shared" ref="J4889:J4952" si="462">(9/5)*O4889+32</f>
        <v>84.02</v>
      </c>
      <c r="K4889" s="191">
        <v>25</v>
      </c>
      <c r="L4889" s="3">
        <v>13.3</v>
      </c>
      <c r="M4889" s="191">
        <v>33.9</v>
      </c>
      <c r="N4889" s="191">
        <v>24.4</v>
      </c>
      <c r="O4889" s="191">
        <v>28.9</v>
      </c>
    </row>
    <row r="4890" spans="2:15" ht="17.25" x14ac:dyDescent="0.35">
      <c r="B4890" s="172">
        <f t="shared" si="458"/>
        <v>4882</v>
      </c>
      <c r="C4890" s="173">
        <v>7</v>
      </c>
      <c r="D4890" s="173">
        <v>23</v>
      </c>
      <c r="E4890" s="174">
        <v>10</v>
      </c>
      <c r="F4890" s="3">
        <f t="shared" si="457"/>
        <v>84.2</v>
      </c>
      <c r="G4890" s="3">
        <f t="shared" si="459"/>
        <v>57.92</v>
      </c>
      <c r="H4890" s="3">
        <f t="shared" si="460"/>
        <v>96.08</v>
      </c>
      <c r="I4890" s="3">
        <f t="shared" si="461"/>
        <v>82.039999999999992</v>
      </c>
      <c r="J4890" s="3">
        <f t="shared" si="462"/>
        <v>87.98</v>
      </c>
      <c r="K4890" s="191">
        <v>29</v>
      </c>
      <c r="L4890" s="3">
        <v>14.4</v>
      </c>
      <c r="M4890" s="191">
        <v>35.6</v>
      </c>
      <c r="N4890" s="191">
        <v>27.8</v>
      </c>
      <c r="O4890" s="191">
        <v>31.1</v>
      </c>
    </row>
    <row r="4891" spans="2:15" ht="17.25" x14ac:dyDescent="0.35">
      <c r="B4891" s="172">
        <f t="shared" si="458"/>
        <v>4883</v>
      </c>
      <c r="C4891" s="173">
        <v>7</v>
      </c>
      <c r="D4891" s="173">
        <v>23</v>
      </c>
      <c r="E4891" s="174">
        <v>11</v>
      </c>
      <c r="F4891" s="3">
        <f t="shared" si="457"/>
        <v>86</v>
      </c>
      <c r="G4891" s="3">
        <f t="shared" si="459"/>
        <v>59</v>
      </c>
      <c r="H4891" s="3">
        <f t="shared" si="460"/>
        <v>98.06</v>
      </c>
      <c r="I4891" s="3">
        <f t="shared" si="461"/>
        <v>86</v>
      </c>
      <c r="J4891" s="3">
        <f t="shared" si="462"/>
        <v>89.960000000000008</v>
      </c>
      <c r="K4891" s="191">
        <v>30</v>
      </c>
      <c r="L4891" s="3">
        <v>15</v>
      </c>
      <c r="M4891" s="191">
        <v>36.700000000000003</v>
      </c>
      <c r="N4891" s="191">
        <v>30</v>
      </c>
      <c r="O4891" s="191">
        <v>32.200000000000003</v>
      </c>
    </row>
    <row r="4892" spans="2:15" ht="17.25" x14ac:dyDescent="0.35">
      <c r="B4892" s="172">
        <f t="shared" si="458"/>
        <v>4884</v>
      </c>
      <c r="C4892" s="173">
        <v>7</v>
      </c>
      <c r="D4892" s="173">
        <v>23</v>
      </c>
      <c r="E4892" s="174">
        <v>12</v>
      </c>
      <c r="F4892" s="3">
        <f t="shared" si="457"/>
        <v>89.6</v>
      </c>
      <c r="G4892" s="3">
        <f t="shared" si="459"/>
        <v>59</v>
      </c>
      <c r="H4892" s="3">
        <f t="shared" si="460"/>
        <v>100.03999999999999</v>
      </c>
      <c r="I4892" s="3">
        <f t="shared" si="461"/>
        <v>89.06</v>
      </c>
      <c r="J4892" s="3">
        <f t="shared" si="462"/>
        <v>93.02</v>
      </c>
      <c r="K4892" s="191">
        <v>32</v>
      </c>
      <c r="L4892" s="3">
        <v>15</v>
      </c>
      <c r="M4892" s="191">
        <v>37.799999999999997</v>
      </c>
      <c r="N4892" s="191">
        <v>31.7</v>
      </c>
      <c r="O4892" s="191">
        <v>33.9</v>
      </c>
    </row>
    <row r="4893" spans="2:15" ht="17.25" x14ac:dyDescent="0.35">
      <c r="B4893" s="172">
        <f t="shared" si="458"/>
        <v>4885</v>
      </c>
      <c r="C4893" s="173">
        <v>7</v>
      </c>
      <c r="D4893" s="173">
        <v>23</v>
      </c>
      <c r="E4893" s="174">
        <v>13</v>
      </c>
      <c r="F4893" s="3">
        <f t="shared" si="457"/>
        <v>93.2</v>
      </c>
      <c r="G4893" s="3">
        <f t="shared" si="459"/>
        <v>60.08</v>
      </c>
      <c r="H4893" s="3">
        <f t="shared" si="460"/>
        <v>102.02</v>
      </c>
      <c r="I4893" s="3">
        <f t="shared" si="461"/>
        <v>91.039999999999992</v>
      </c>
      <c r="J4893" s="3">
        <f t="shared" si="462"/>
        <v>96.08</v>
      </c>
      <c r="K4893" s="191">
        <v>34</v>
      </c>
      <c r="L4893" s="3">
        <v>15.6</v>
      </c>
      <c r="M4893" s="191">
        <v>38.9</v>
      </c>
      <c r="N4893" s="191">
        <v>32.799999999999997</v>
      </c>
      <c r="O4893" s="191">
        <v>35.6</v>
      </c>
    </row>
    <row r="4894" spans="2:15" ht="17.25" x14ac:dyDescent="0.35">
      <c r="B4894" s="172">
        <f t="shared" si="458"/>
        <v>4886</v>
      </c>
      <c r="C4894" s="173">
        <v>7</v>
      </c>
      <c r="D4894" s="173">
        <v>23</v>
      </c>
      <c r="E4894" s="174">
        <v>14</v>
      </c>
      <c r="F4894" s="3">
        <f t="shared" si="457"/>
        <v>95</v>
      </c>
      <c r="G4894" s="3">
        <f t="shared" si="459"/>
        <v>60.980000000000004</v>
      </c>
      <c r="H4894" s="3">
        <f t="shared" si="460"/>
        <v>102.92</v>
      </c>
      <c r="I4894" s="3">
        <f t="shared" si="461"/>
        <v>91.039999999999992</v>
      </c>
      <c r="J4894" s="3">
        <f t="shared" si="462"/>
        <v>98.06</v>
      </c>
      <c r="K4894" s="191">
        <v>35</v>
      </c>
      <c r="L4894" s="3">
        <v>16.100000000000001</v>
      </c>
      <c r="M4894" s="191">
        <v>39.4</v>
      </c>
      <c r="N4894" s="191">
        <v>32.799999999999997</v>
      </c>
      <c r="O4894" s="191">
        <v>36.700000000000003</v>
      </c>
    </row>
    <row r="4895" spans="2:15" ht="17.25" x14ac:dyDescent="0.35">
      <c r="B4895" s="172">
        <f t="shared" si="458"/>
        <v>4887</v>
      </c>
      <c r="C4895" s="173">
        <v>7</v>
      </c>
      <c r="D4895" s="173">
        <v>23</v>
      </c>
      <c r="E4895" s="174">
        <v>15</v>
      </c>
      <c r="F4895" s="3">
        <f t="shared" si="457"/>
        <v>91.4</v>
      </c>
      <c r="G4895" s="3">
        <f t="shared" si="459"/>
        <v>62.96</v>
      </c>
      <c r="H4895" s="3">
        <f t="shared" si="460"/>
        <v>102.92</v>
      </c>
      <c r="I4895" s="3">
        <f t="shared" si="461"/>
        <v>93.92</v>
      </c>
      <c r="J4895" s="3">
        <f t="shared" si="462"/>
        <v>98.06</v>
      </c>
      <c r="K4895" s="191">
        <v>33</v>
      </c>
      <c r="L4895" s="3">
        <v>17.2</v>
      </c>
      <c r="M4895" s="191">
        <v>39.4</v>
      </c>
      <c r="N4895" s="191">
        <v>34.4</v>
      </c>
      <c r="O4895" s="191">
        <v>36.700000000000003</v>
      </c>
    </row>
    <row r="4896" spans="2:15" ht="17.25" x14ac:dyDescent="0.35">
      <c r="B4896" s="172">
        <f t="shared" si="458"/>
        <v>4888</v>
      </c>
      <c r="C4896" s="173">
        <v>7</v>
      </c>
      <c r="D4896" s="173">
        <v>23</v>
      </c>
      <c r="E4896" s="174">
        <v>16</v>
      </c>
      <c r="F4896" s="3">
        <f t="shared" si="457"/>
        <v>89.6</v>
      </c>
      <c r="G4896" s="3">
        <f t="shared" si="459"/>
        <v>62.96</v>
      </c>
      <c r="H4896" s="3">
        <f t="shared" si="460"/>
        <v>102.92</v>
      </c>
      <c r="I4896" s="3">
        <f t="shared" si="461"/>
        <v>91.039999999999992</v>
      </c>
      <c r="J4896" s="3">
        <f t="shared" si="462"/>
        <v>89.960000000000008</v>
      </c>
      <c r="K4896" s="191">
        <v>32</v>
      </c>
      <c r="L4896" s="3">
        <v>17.2</v>
      </c>
      <c r="M4896" s="191">
        <v>39.4</v>
      </c>
      <c r="N4896" s="191">
        <v>32.799999999999997</v>
      </c>
      <c r="O4896" s="191">
        <v>32.200000000000003</v>
      </c>
    </row>
    <row r="4897" spans="2:15" ht="17.25" x14ac:dyDescent="0.35">
      <c r="B4897" s="172">
        <f t="shared" si="458"/>
        <v>4889</v>
      </c>
      <c r="C4897" s="173">
        <v>7</v>
      </c>
      <c r="D4897" s="173">
        <v>23</v>
      </c>
      <c r="E4897" s="174">
        <v>17</v>
      </c>
      <c r="F4897" s="3">
        <f t="shared" si="457"/>
        <v>77</v>
      </c>
      <c r="G4897" s="3">
        <f t="shared" si="459"/>
        <v>62.06</v>
      </c>
      <c r="H4897" s="3">
        <f t="shared" si="460"/>
        <v>102.02</v>
      </c>
      <c r="I4897" s="3">
        <f t="shared" si="461"/>
        <v>87.98</v>
      </c>
      <c r="J4897" s="3">
        <f t="shared" si="462"/>
        <v>87.080000000000013</v>
      </c>
      <c r="K4897" s="191">
        <v>25</v>
      </c>
      <c r="L4897" s="3">
        <v>16.7</v>
      </c>
      <c r="M4897" s="191">
        <v>38.9</v>
      </c>
      <c r="N4897" s="191">
        <v>31.1</v>
      </c>
      <c r="O4897" s="191">
        <v>30.6</v>
      </c>
    </row>
    <row r="4898" spans="2:15" ht="17.25" x14ac:dyDescent="0.35">
      <c r="B4898" s="172">
        <f t="shared" si="458"/>
        <v>4890</v>
      </c>
      <c r="C4898" s="173">
        <v>7</v>
      </c>
      <c r="D4898" s="173">
        <v>23</v>
      </c>
      <c r="E4898" s="174">
        <v>18</v>
      </c>
      <c r="F4898" s="3">
        <f t="shared" si="457"/>
        <v>69.800000000000011</v>
      </c>
      <c r="G4898" s="3">
        <f t="shared" si="459"/>
        <v>62.06</v>
      </c>
      <c r="H4898" s="3">
        <f t="shared" si="460"/>
        <v>100.94</v>
      </c>
      <c r="I4898" s="3">
        <f t="shared" si="461"/>
        <v>86</v>
      </c>
      <c r="J4898" s="3">
        <f t="shared" si="462"/>
        <v>84.92</v>
      </c>
      <c r="K4898" s="191">
        <v>21</v>
      </c>
      <c r="L4898" s="3">
        <v>16.7</v>
      </c>
      <c r="M4898" s="191">
        <v>38.299999999999997</v>
      </c>
      <c r="N4898" s="191">
        <v>30</v>
      </c>
      <c r="O4898" s="191">
        <v>29.4</v>
      </c>
    </row>
    <row r="4899" spans="2:15" ht="17.25" x14ac:dyDescent="0.35">
      <c r="B4899" s="172">
        <f t="shared" si="458"/>
        <v>4891</v>
      </c>
      <c r="C4899" s="173">
        <v>7</v>
      </c>
      <c r="D4899" s="173">
        <v>23</v>
      </c>
      <c r="E4899" s="174">
        <v>19</v>
      </c>
      <c r="F4899" s="3">
        <f t="shared" si="457"/>
        <v>71.599999999999994</v>
      </c>
      <c r="G4899" s="3">
        <f t="shared" si="459"/>
        <v>62.06</v>
      </c>
      <c r="H4899" s="3">
        <f t="shared" si="460"/>
        <v>98.06</v>
      </c>
      <c r="I4899" s="3">
        <f t="shared" si="461"/>
        <v>82.039999999999992</v>
      </c>
      <c r="J4899" s="3">
        <f t="shared" si="462"/>
        <v>80.960000000000008</v>
      </c>
      <c r="K4899" s="191">
        <v>22</v>
      </c>
      <c r="L4899" s="3">
        <v>16.7</v>
      </c>
      <c r="M4899" s="191">
        <v>36.700000000000003</v>
      </c>
      <c r="N4899" s="191">
        <v>27.8</v>
      </c>
      <c r="O4899" s="191">
        <v>27.2</v>
      </c>
    </row>
    <row r="4900" spans="2:15" ht="17.25" x14ac:dyDescent="0.35">
      <c r="B4900" s="172">
        <f t="shared" si="458"/>
        <v>4892</v>
      </c>
      <c r="C4900" s="173">
        <v>7</v>
      </c>
      <c r="D4900" s="173">
        <v>23</v>
      </c>
      <c r="E4900" s="174">
        <v>20</v>
      </c>
      <c r="F4900" s="3">
        <f t="shared" si="457"/>
        <v>69.800000000000011</v>
      </c>
      <c r="G4900" s="3">
        <f t="shared" si="459"/>
        <v>60.08</v>
      </c>
      <c r="H4900" s="3">
        <f t="shared" si="460"/>
        <v>93.92</v>
      </c>
      <c r="I4900" s="3">
        <f t="shared" si="461"/>
        <v>80.06</v>
      </c>
      <c r="J4900" s="3">
        <f t="shared" si="462"/>
        <v>80.960000000000008</v>
      </c>
      <c r="K4900" s="191">
        <v>21</v>
      </c>
      <c r="L4900" s="3">
        <v>15.6</v>
      </c>
      <c r="M4900" s="191">
        <v>34.4</v>
      </c>
      <c r="N4900" s="191">
        <v>26.7</v>
      </c>
      <c r="O4900" s="191">
        <v>27.2</v>
      </c>
    </row>
    <row r="4901" spans="2:15" ht="17.25" x14ac:dyDescent="0.35">
      <c r="B4901" s="172">
        <f t="shared" si="458"/>
        <v>4893</v>
      </c>
      <c r="C4901" s="173">
        <v>7</v>
      </c>
      <c r="D4901" s="173">
        <v>23</v>
      </c>
      <c r="E4901" s="174">
        <v>21</v>
      </c>
      <c r="F4901" s="3">
        <f t="shared" si="457"/>
        <v>68</v>
      </c>
      <c r="G4901" s="3">
        <f t="shared" si="459"/>
        <v>59</v>
      </c>
      <c r="H4901" s="3">
        <f t="shared" si="460"/>
        <v>87.98</v>
      </c>
      <c r="I4901" s="3">
        <f t="shared" si="461"/>
        <v>77</v>
      </c>
      <c r="J4901" s="3">
        <f t="shared" si="462"/>
        <v>80.06</v>
      </c>
      <c r="K4901" s="191">
        <v>20</v>
      </c>
      <c r="L4901" s="3">
        <v>15</v>
      </c>
      <c r="M4901" s="191">
        <v>31.1</v>
      </c>
      <c r="N4901" s="191">
        <v>25</v>
      </c>
      <c r="O4901" s="191">
        <v>26.7</v>
      </c>
    </row>
    <row r="4902" spans="2:15" ht="17.25" x14ac:dyDescent="0.35">
      <c r="B4902" s="172">
        <f t="shared" si="458"/>
        <v>4894</v>
      </c>
      <c r="C4902" s="173">
        <v>7</v>
      </c>
      <c r="D4902" s="173">
        <v>23</v>
      </c>
      <c r="E4902" s="174">
        <v>22</v>
      </c>
      <c r="F4902" s="3">
        <f t="shared" si="457"/>
        <v>66.2</v>
      </c>
      <c r="G4902" s="3">
        <f t="shared" si="459"/>
        <v>57.019999999999996</v>
      </c>
      <c r="H4902" s="3">
        <f t="shared" si="460"/>
        <v>86</v>
      </c>
      <c r="I4902" s="3">
        <f t="shared" si="461"/>
        <v>75.02</v>
      </c>
      <c r="J4902" s="3">
        <f t="shared" si="462"/>
        <v>78.080000000000013</v>
      </c>
      <c r="K4902" s="191">
        <v>19</v>
      </c>
      <c r="L4902" s="3">
        <v>13.9</v>
      </c>
      <c r="M4902" s="191">
        <v>30</v>
      </c>
      <c r="N4902" s="191">
        <v>23.9</v>
      </c>
      <c r="O4902" s="191">
        <v>25.6</v>
      </c>
    </row>
    <row r="4903" spans="2:15" ht="17.25" x14ac:dyDescent="0.35">
      <c r="B4903" s="172">
        <f t="shared" si="458"/>
        <v>4895</v>
      </c>
      <c r="C4903" s="173">
        <v>7</v>
      </c>
      <c r="D4903" s="173">
        <v>23</v>
      </c>
      <c r="E4903" s="174">
        <v>23</v>
      </c>
      <c r="F4903" s="3">
        <f t="shared" si="457"/>
        <v>64.400000000000006</v>
      </c>
      <c r="G4903" s="3">
        <f t="shared" si="459"/>
        <v>55.400000000000006</v>
      </c>
      <c r="H4903" s="3">
        <f t="shared" si="460"/>
        <v>82.039999999999992</v>
      </c>
      <c r="I4903" s="3">
        <f t="shared" si="461"/>
        <v>71.960000000000008</v>
      </c>
      <c r="J4903" s="3">
        <f t="shared" si="462"/>
        <v>73.94</v>
      </c>
      <c r="K4903" s="191">
        <v>18</v>
      </c>
      <c r="L4903" s="3">
        <v>13</v>
      </c>
      <c r="M4903" s="191">
        <v>27.8</v>
      </c>
      <c r="N4903" s="191">
        <v>22.2</v>
      </c>
      <c r="O4903" s="191">
        <v>23.3</v>
      </c>
    </row>
    <row r="4904" spans="2:15" ht="17.25" x14ac:dyDescent="0.35">
      <c r="B4904" s="172">
        <f t="shared" si="458"/>
        <v>4896</v>
      </c>
      <c r="C4904" s="173">
        <v>7</v>
      </c>
      <c r="D4904" s="173">
        <v>23</v>
      </c>
      <c r="E4904" s="174">
        <v>24</v>
      </c>
      <c r="F4904" s="3">
        <f t="shared" si="457"/>
        <v>66.2</v>
      </c>
      <c r="G4904" s="3">
        <f t="shared" si="459"/>
        <v>53.06</v>
      </c>
      <c r="H4904" s="3">
        <f t="shared" si="460"/>
        <v>82.039999999999992</v>
      </c>
      <c r="I4904" s="3">
        <f t="shared" si="461"/>
        <v>69.98</v>
      </c>
      <c r="J4904" s="3">
        <f t="shared" si="462"/>
        <v>73.039999999999992</v>
      </c>
      <c r="K4904" s="191">
        <v>19</v>
      </c>
      <c r="L4904" s="3">
        <v>11.7</v>
      </c>
      <c r="M4904" s="191">
        <v>27.8</v>
      </c>
      <c r="N4904" s="191">
        <v>21.1</v>
      </c>
      <c r="O4904" s="191">
        <v>22.8</v>
      </c>
    </row>
    <row r="4905" spans="2:15" ht="17.25" x14ac:dyDescent="0.35">
      <c r="B4905" s="172">
        <f t="shared" si="458"/>
        <v>4897</v>
      </c>
      <c r="C4905" s="173">
        <v>7</v>
      </c>
      <c r="D4905" s="173">
        <v>24</v>
      </c>
      <c r="E4905" s="174">
        <v>1</v>
      </c>
      <c r="F4905" s="3">
        <f t="shared" si="457"/>
        <v>64.400000000000006</v>
      </c>
      <c r="G4905" s="3">
        <f t="shared" si="459"/>
        <v>55.040000000000006</v>
      </c>
      <c r="H4905" s="3">
        <f t="shared" si="460"/>
        <v>80.06</v>
      </c>
      <c r="I4905" s="3">
        <f t="shared" si="461"/>
        <v>66.02</v>
      </c>
      <c r="J4905" s="3">
        <f t="shared" si="462"/>
        <v>73.039999999999992</v>
      </c>
      <c r="K4905" s="191">
        <v>18</v>
      </c>
      <c r="L4905" s="3">
        <v>12.8</v>
      </c>
      <c r="M4905" s="191">
        <v>26.7</v>
      </c>
      <c r="N4905" s="191">
        <v>18.899999999999999</v>
      </c>
      <c r="O4905" s="191">
        <v>22.8</v>
      </c>
    </row>
    <row r="4906" spans="2:15" ht="17.25" x14ac:dyDescent="0.35">
      <c r="B4906" s="172">
        <f t="shared" si="458"/>
        <v>4898</v>
      </c>
      <c r="C4906" s="173">
        <v>7</v>
      </c>
      <c r="D4906" s="173">
        <v>24</v>
      </c>
      <c r="E4906" s="174">
        <v>2</v>
      </c>
      <c r="F4906" s="3">
        <f t="shared" si="457"/>
        <v>64.400000000000006</v>
      </c>
      <c r="G4906" s="3">
        <f t="shared" si="459"/>
        <v>53.96</v>
      </c>
      <c r="H4906" s="3">
        <f t="shared" si="460"/>
        <v>78.98</v>
      </c>
      <c r="I4906" s="3">
        <f t="shared" si="461"/>
        <v>62.06</v>
      </c>
      <c r="J4906" s="3">
        <f t="shared" si="462"/>
        <v>71.960000000000008</v>
      </c>
      <c r="K4906" s="191">
        <v>18</v>
      </c>
      <c r="L4906" s="3">
        <v>12.2</v>
      </c>
      <c r="M4906" s="191">
        <v>26.1</v>
      </c>
      <c r="N4906" s="191">
        <v>16.7</v>
      </c>
      <c r="O4906" s="191">
        <v>22.2</v>
      </c>
    </row>
    <row r="4907" spans="2:15" ht="17.25" x14ac:dyDescent="0.35">
      <c r="B4907" s="172">
        <f t="shared" si="458"/>
        <v>4899</v>
      </c>
      <c r="C4907" s="173">
        <v>7</v>
      </c>
      <c r="D4907" s="173">
        <v>24</v>
      </c>
      <c r="E4907" s="174">
        <v>3</v>
      </c>
      <c r="F4907" s="3">
        <f t="shared" si="457"/>
        <v>66.2</v>
      </c>
      <c r="G4907" s="3">
        <f t="shared" si="459"/>
        <v>55.040000000000006</v>
      </c>
      <c r="H4907" s="3">
        <f t="shared" si="460"/>
        <v>78.98</v>
      </c>
      <c r="I4907" s="3">
        <f t="shared" si="461"/>
        <v>62.96</v>
      </c>
      <c r="J4907" s="3">
        <f t="shared" si="462"/>
        <v>73.039999999999992</v>
      </c>
      <c r="K4907" s="191">
        <v>19</v>
      </c>
      <c r="L4907" s="3">
        <v>12.8</v>
      </c>
      <c r="M4907" s="191">
        <v>26.1</v>
      </c>
      <c r="N4907" s="191">
        <v>17.2</v>
      </c>
      <c r="O4907" s="191">
        <v>22.8</v>
      </c>
    </row>
    <row r="4908" spans="2:15" ht="17.25" x14ac:dyDescent="0.35">
      <c r="B4908" s="172">
        <f t="shared" si="458"/>
        <v>4900</v>
      </c>
      <c r="C4908" s="173">
        <v>7</v>
      </c>
      <c r="D4908" s="173">
        <v>24</v>
      </c>
      <c r="E4908" s="174">
        <v>4</v>
      </c>
      <c r="F4908" s="3">
        <f t="shared" si="457"/>
        <v>64.400000000000006</v>
      </c>
      <c r="G4908" s="3">
        <f t="shared" si="459"/>
        <v>55.040000000000006</v>
      </c>
      <c r="H4908" s="3">
        <f t="shared" si="460"/>
        <v>75.92</v>
      </c>
      <c r="I4908" s="3">
        <f t="shared" si="461"/>
        <v>57.019999999999996</v>
      </c>
      <c r="J4908" s="3">
        <f t="shared" si="462"/>
        <v>73.039999999999992</v>
      </c>
      <c r="K4908" s="191">
        <v>18</v>
      </c>
      <c r="L4908" s="3">
        <v>12.8</v>
      </c>
      <c r="M4908" s="191">
        <v>24.4</v>
      </c>
      <c r="N4908" s="191">
        <v>13.9</v>
      </c>
      <c r="O4908" s="191">
        <v>22.8</v>
      </c>
    </row>
    <row r="4909" spans="2:15" ht="17.25" x14ac:dyDescent="0.35">
      <c r="B4909" s="172">
        <f t="shared" si="458"/>
        <v>4901</v>
      </c>
      <c r="C4909" s="173">
        <v>7</v>
      </c>
      <c r="D4909" s="173">
        <v>24</v>
      </c>
      <c r="E4909" s="174">
        <v>5</v>
      </c>
      <c r="F4909" s="3">
        <f t="shared" si="457"/>
        <v>64.400000000000006</v>
      </c>
      <c r="G4909" s="3">
        <f t="shared" si="459"/>
        <v>55.040000000000006</v>
      </c>
      <c r="H4909" s="3">
        <f t="shared" si="460"/>
        <v>75.92</v>
      </c>
      <c r="I4909" s="3">
        <f t="shared" si="461"/>
        <v>55.94</v>
      </c>
      <c r="J4909" s="3">
        <f t="shared" si="462"/>
        <v>71.960000000000008</v>
      </c>
      <c r="K4909" s="191">
        <v>18</v>
      </c>
      <c r="L4909" s="3">
        <v>12.8</v>
      </c>
      <c r="M4909" s="191">
        <v>24.4</v>
      </c>
      <c r="N4909" s="191">
        <v>13.3</v>
      </c>
      <c r="O4909" s="191">
        <v>22.2</v>
      </c>
    </row>
    <row r="4910" spans="2:15" ht="17.25" x14ac:dyDescent="0.35">
      <c r="B4910" s="172">
        <f t="shared" si="458"/>
        <v>4902</v>
      </c>
      <c r="C4910" s="173">
        <v>7</v>
      </c>
      <c r="D4910" s="173">
        <v>24</v>
      </c>
      <c r="E4910" s="174">
        <v>6</v>
      </c>
      <c r="F4910" s="3">
        <f t="shared" si="457"/>
        <v>64.400000000000006</v>
      </c>
      <c r="G4910" s="3">
        <f t="shared" si="459"/>
        <v>55.040000000000006</v>
      </c>
      <c r="H4910" s="3">
        <f t="shared" si="460"/>
        <v>77</v>
      </c>
      <c r="I4910" s="3">
        <f t="shared" si="461"/>
        <v>60.980000000000004</v>
      </c>
      <c r="J4910" s="3">
        <f t="shared" si="462"/>
        <v>71.960000000000008</v>
      </c>
      <c r="K4910" s="191">
        <v>18</v>
      </c>
      <c r="L4910" s="3">
        <v>12.8</v>
      </c>
      <c r="M4910" s="191">
        <v>25</v>
      </c>
      <c r="N4910" s="191">
        <v>16.100000000000001</v>
      </c>
      <c r="O4910" s="191">
        <v>22.2</v>
      </c>
    </row>
    <row r="4911" spans="2:15" ht="17.25" x14ac:dyDescent="0.35">
      <c r="B4911" s="172">
        <f t="shared" si="458"/>
        <v>4903</v>
      </c>
      <c r="C4911" s="173">
        <v>7</v>
      </c>
      <c r="D4911" s="173">
        <v>24</v>
      </c>
      <c r="E4911" s="174">
        <v>7</v>
      </c>
      <c r="F4911" s="3">
        <f t="shared" si="457"/>
        <v>75.2</v>
      </c>
      <c r="G4911" s="3">
        <f t="shared" si="459"/>
        <v>55.040000000000006</v>
      </c>
      <c r="H4911" s="3">
        <f t="shared" si="460"/>
        <v>82.039999999999992</v>
      </c>
      <c r="I4911" s="3">
        <f t="shared" si="461"/>
        <v>66.02</v>
      </c>
      <c r="J4911" s="3">
        <f t="shared" si="462"/>
        <v>73.039999999999992</v>
      </c>
      <c r="K4911" s="191">
        <v>24</v>
      </c>
      <c r="L4911" s="3">
        <v>12.8</v>
      </c>
      <c r="M4911" s="191">
        <v>27.8</v>
      </c>
      <c r="N4911" s="191">
        <v>18.899999999999999</v>
      </c>
      <c r="O4911" s="191">
        <v>22.8</v>
      </c>
    </row>
    <row r="4912" spans="2:15" ht="17.25" x14ac:dyDescent="0.35">
      <c r="B4912" s="172">
        <f t="shared" si="458"/>
        <v>4904</v>
      </c>
      <c r="C4912" s="173">
        <v>7</v>
      </c>
      <c r="D4912" s="173">
        <v>24</v>
      </c>
      <c r="E4912" s="174">
        <v>8</v>
      </c>
      <c r="F4912" s="3">
        <f t="shared" si="457"/>
        <v>77</v>
      </c>
      <c r="G4912" s="3">
        <f t="shared" si="459"/>
        <v>55.94</v>
      </c>
      <c r="H4912" s="3">
        <f t="shared" si="460"/>
        <v>87.98</v>
      </c>
      <c r="I4912" s="3">
        <f t="shared" si="461"/>
        <v>71.06</v>
      </c>
      <c r="J4912" s="3">
        <f t="shared" si="462"/>
        <v>73.94</v>
      </c>
      <c r="K4912" s="191">
        <v>25</v>
      </c>
      <c r="L4912" s="3">
        <v>13.3</v>
      </c>
      <c r="M4912" s="191">
        <v>31.1</v>
      </c>
      <c r="N4912" s="191">
        <v>21.7</v>
      </c>
      <c r="O4912" s="191">
        <v>23.3</v>
      </c>
    </row>
    <row r="4913" spans="2:15" ht="17.25" x14ac:dyDescent="0.35">
      <c r="B4913" s="172">
        <f t="shared" si="458"/>
        <v>4905</v>
      </c>
      <c r="C4913" s="173">
        <v>7</v>
      </c>
      <c r="D4913" s="173">
        <v>24</v>
      </c>
      <c r="E4913" s="174">
        <v>9</v>
      </c>
      <c r="F4913" s="3">
        <f t="shared" si="457"/>
        <v>80.599999999999994</v>
      </c>
      <c r="G4913" s="3">
        <f t="shared" si="459"/>
        <v>57.92</v>
      </c>
      <c r="H4913" s="3">
        <f t="shared" si="460"/>
        <v>91.94</v>
      </c>
      <c r="I4913" s="3">
        <f t="shared" si="461"/>
        <v>75.92</v>
      </c>
      <c r="J4913" s="3">
        <f t="shared" si="462"/>
        <v>80.06</v>
      </c>
      <c r="K4913" s="191">
        <v>27</v>
      </c>
      <c r="L4913" s="3">
        <v>14.4</v>
      </c>
      <c r="M4913" s="191">
        <v>33.299999999999997</v>
      </c>
      <c r="N4913" s="191">
        <v>24.4</v>
      </c>
      <c r="O4913" s="191">
        <v>26.7</v>
      </c>
    </row>
    <row r="4914" spans="2:15" ht="17.25" x14ac:dyDescent="0.35">
      <c r="B4914" s="172">
        <f t="shared" si="458"/>
        <v>4906</v>
      </c>
      <c r="C4914" s="173">
        <v>7</v>
      </c>
      <c r="D4914" s="173">
        <v>24</v>
      </c>
      <c r="E4914" s="174">
        <v>10</v>
      </c>
      <c r="F4914" s="3">
        <f t="shared" si="457"/>
        <v>84.2</v>
      </c>
      <c r="G4914" s="3">
        <f t="shared" si="459"/>
        <v>60.08</v>
      </c>
      <c r="H4914" s="3">
        <f t="shared" si="460"/>
        <v>93.92</v>
      </c>
      <c r="I4914" s="3">
        <f t="shared" si="461"/>
        <v>80.06</v>
      </c>
      <c r="J4914" s="3">
        <f t="shared" si="462"/>
        <v>82.94</v>
      </c>
      <c r="K4914" s="191">
        <v>29</v>
      </c>
      <c r="L4914" s="3">
        <v>15.6</v>
      </c>
      <c r="M4914" s="191">
        <v>34.4</v>
      </c>
      <c r="N4914" s="191">
        <v>26.7</v>
      </c>
      <c r="O4914" s="191">
        <v>28.3</v>
      </c>
    </row>
    <row r="4915" spans="2:15" ht="17.25" x14ac:dyDescent="0.35">
      <c r="B4915" s="172">
        <f t="shared" si="458"/>
        <v>4907</v>
      </c>
      <c r="C4915" s="173">
        <v>7</v>
      </c>
      <c r="D4915" s="173">
        <v>24</v>
      </c>
      <c r="E4915" s="174">
        <v>11</v>
      </c>
      <c r="F4915" s="3">
        <f t="shared" si="457"/>
        <v>84.2</v>
      </c>
      <c r="G4915" s="3">
        <f t="shared" si="459"/>
        <v>62.06</v>
      </c>
      <c r="H4915" s="3">
        <f t="shared" si="460"/>
        <v>98.06</v>
      </c>
      <c r="I4915" s="3">
        <f t="shared" si="461"/>
        <v>84.92</v>
      </c>
      <c r="J4915" s="3">
        <f t="shared" si="462"/>
        <v>84.92</v>
      </c>
      <c r="K4915" s="191">
        <v>29</v>
      </c>
      <c r="L4915" s="3">
        <v>16.7</v>
      </c>
      <c r="M4915" s="191">
        <v>36.700000000000003</v>
      </c>
      <c r="N4915" s="191">
        <v>29.4</v>
      </c>
      <c r="O4915" s="191">
        <v>29.4</v>
      </c>
    </row>
    <row r="4916" spans="2:15" ht="17.25" x14ac:dyDescent="0.35">
      <c r="B4916" s="172">
        <f t="shared" si="458"/>
        <v>4908</v>
      </c>
      <c r="C4916" s="173">
        <v>7</v>
      </c>
      <c r="D4916" s="173">
        <v>24</v>
      </c>
      <c r="E4916" s="174">
        <v>12</v>
      </c>
      <c r="F4916" s="3">
        <f t="shared" si="457"/>
        <v>86</v>
      </c>
      <c r="G4916" s="3">
        <f t="shared" si="459"/>
        <v>66.02</v>
      </c>
      <c r="H4916" s="3">
        <f t="shared" si="460"/>
        <v>98.960000000000008</v>
      </c>
      <c r="I4916" s="3">
        <f t="shared" si="461"/>
        <v>87.080000000000013</v>
      </c>
      <c r="J4916" s="3">
        <f t="shared" si="462"/>
        <v>87.98</v>
      </c>
      <c r="K4916" s="191">
        <v>30</v>
      </c>
      <c r="L4916" s="3">
        <v>18.899999999999999</v>
      </c>
      <c r="M4916" s="191">
        <v>37.200000000000003</v>
      </c>
      <c r="N4916" s="191">
        <v>30.6</v>
      </c>
      <c r="O4916" s="191">
        <v>31.1</v>
      </c>
    </row>
    <row r="4917" spans="2:15" ht="17.25" x14ac:dyDescent="0.35">
      <c r="B4917" s="172">
        <f t="shared" si="458"/>
        <v>4909</v>
      </c>
      <c r="C4917" s="173">
        <v>7</v>
      </c>
      <c r="D4917" s="173">
        <v>24</v>
      </c>
      <c r="E4917" s="174">
        <v>13</v>
      </c>
      <c r="F4917" s="3">
        <f t="shared" si="457"/>
        <v>89.6</v>
      </c>
      <c r="G4917" s="3">
        <f t="shared" si="459"/>
        <v>68</v>
      </c>
      <c r="H4917" s="3">
        <f t="shared" si="460"/>
        <v>100.03999999999999</v>
      </c>
      <c r="I4917" s="3">
        <f t="shared" si="461"/>
        <v>89.960000000000008</v>
      </c>
      <c r="J4917" s="3">
        <f t="shared" si="462"/>
        <v>91.039999999999992</v>
      </c>
      <c r="K4917" s="191">
        <v>32</v>
      </c>
      <c r="L4917" s="3">
        <v>20</v>
      </c>
      <c r="M4917" s="191">
        <v>37.799999999999997</v>
      </c>
      <c r="N4917" s="191">
        <v>32.200000000000003</v>
      </c>
      <c r="O4917" s="191">
        <v>32.799999999999997</v>
      </c>
    </row>
    <row r="4918" spans="2:15" ht="17.25" x14ac:dyDescent="0.35">
      <c r="B4918" s="172">
        <f t="shared" si="458"/>
        <v>4910</v>
      </c>
      <c r="C4918" s="173">
        <v>7</v>
      </c>
      <c r="D4918" s="173">
        <v>24</v>
      </c>
      <c r="E4918" s="174">
        <v>14</v>
      </c>
      <c r="F4918" s="3">
        <f t="shared" si="457"/>
        <v>89.6</v>
      </c>
      <c r="G4918" s="3">
        <f t="shared" si="459"/>
        <v>68</v>
      </c>
      <c r="H4918" s="3">
        <f t="shared" si="460"/>
        <v>102.02</v>
      </c>
      <c r="I4918" s="3">
        <f t="shared" si="461"/>
        <v>91.94</v>
      </c>
      <c r="J4918" s="3">
        <f t="shared" si="462"/>
        <v>93.02</v>
      </c>
      <c r="K4918" s="191">
        <v>32</v>
      </c>
      <c r="L4918" s="3">
        <v>20</v>
      </c>
      <c r="M4918" s="191">
        <v>38.9</v>
      </c>
      <c r="N4918" s="191">
        <v>33.299999999999997</v>
      </c>
      <c r="O4918" s="191">
        <v>33.9</v>
      </c>
    </row>
    <row r="4919" spans="2:15" ht="17.25" x14ac:dyDescent="0.35">
      <c r="B4919" s="172">
        <f t="shared" si="458"/>
        <v>4911</v>
      </c>
      <c r="C4919" s="173">
        <v>7</v>
      </c>
      <c r="D4919" s="173">
        <v>24</v>
      </c>
      <c r="E4919" s="174">
        <v>15</v>
      </c>
      <c r="F4919" s="3">
        <f t="shared" si="457"/>
        <v>89.6</v>
      </c>
      <c r="G4919" s="3">
        <f t="shared" si="459"/>
        <v>68</v>
      </c>
      <c r="H4919" s="3">
        <f t="shared" si="460"/>
        <v>102.92</v>
      </c>
      <c r="I4919" s="3">
        <f t="shared" si="461"/>
        <v>91.039999999999992</v>
      </c>
      <c r="J4919" s="3">
        <f t="shared" si="462"/>
        <v>93.92</v>
      </c>
      <c r="K4919" s="191">
        <v>32</v>
      </c>
      <c r="L4919" s="3">
        <v>20</v>
      </c>
      <c r="M4919" s="191">
        <v>39.4</v>
      </c>
      <c r="N4919" s="191">
        <v>32.799999999999997</v>
      </c>
      <c r="O4919" s="191">
        <v>34.4</v>
      </c>
    </row>
    <row r="4920" spans="2:15" ht="17.25" x14ac:dyDescent="0.35">
      <c r="B4920" s="172">
        <f t="shared" si="458"/>
        <v>4912</v>
      </c>
      <c r="C4920" s="173">
        <v>7</v>
      </c>
      <c r="D4920" s="173">
        <v>24</v>
      </c>
      <c r="E4920" s="174">
        <v>16</v>
      </c>
      <c r="F4920" s="3">
        <f t="shared" si="457"/>
        <v>89.6</v>
      </c>
      <c r="G4920" s="3">
        <f t="shared" si="459"/>
        <v>69.080000000000013</v>
      </c>
      <c r="H4920" s="3">
        <f t="shared" si="460"/>
        <v>102.92</v>
      </c>
      <c r="I4920" s="3">
        <f t="shared" si="461"/>
        <v>89.06</v>
      </c>
      <c r="J4920" s="3">
        <f t="shared" si="462"/>
        <v>93.92</v>
      </c>
      <c r="K4920" s="191">
        <v>32</v>
      </c>
      <c r="L4920" s="3">
        <v>20.6</v>
      </c>
      <c r="M4920" s="191">
        <v>39.4</v>
      </c>
      <c r="N4920" s="191">
        <v>31.7</v>
      </c>
      <c r="O4920" s="191">
        <v>34.4</v>
      </c>
    </row>
    <row r="4921" spans="2:15" ht="17.25" x14ac:dyDescent="0.35">
      <c r="B4921" s="172">
        <f t="shared" si="458"/>
        <v>4913</v>
      </c>
      <c r="C4921" s="173">
        <v>7</v>
      </c>
      <c r="D4921" s="173">
        <v>24</v>
      </c>
      <c r="E4921" s="174">
        <v>17</v>
      </c>
      <c r="F4921" s="3">
        <f t="shared" si="457"/>
        <v>91.4</v>
      </c>
      <c r="G4921" s="3">
        <f t="shared" si="459"/>
        <v>69.080000000000013</v>
      </c>
      <c r="H4921" s="3">
        <f t="shared" si="460"/>
        <v>102.02</v>
      </c>
      <c r="I4921" s="3">
        <f t="shared" si="461"/>
        <v>87.080000000000013</v>
      </c>
      <c r="J4921" s="3">
        <f t="shared" si="462"/>
        <v>91.94</v>
      </c>
      <c r="K4921" s="191">
        <v>33</v>
      </c>
      <c r="L4921" s="3">
        <v>20.6</v>
      </c>
      <c r="M4921" s="191">
        <v>38.9</v>
      </c>
      <c r="N4921" s="191">
        <v>30.6</v>
      </c>
      <c r="O4921" s="191">
        <v>33.299999999999997</v>
      </c>
    </row>
    <row r="4922" spans="2:15" ht="17.25" x14ac:dyDescent="0.35">
      <c r="B4922" s="172">
        <f t="shared" si="458"/>
        <v>4914</v>
      </c>
      <c r="C4922" s="173">
        <v>7</v>
      </c>
      <c r="D4922" s="173">
        <v>24</v>
      </c>
      <c r="E4922" s="174">
        <v>18</v>
      </c>
      <c r="F4922" s="3">
        <f t="shared" si="457"/>
        <v>86</v>
      </c>
      <c r="G4922" s="3">
        <f t="shared" si="459"/>
        <v>68.900000000000006</v>
      </c>
      <c r="H4922" s="3">
        <f t="shared" si="460"/>
        <v>100.94</v>
      </c>
      <c r="I4922" s="3">
        <f t="shared" si="461"/>
        <v>84.02</v>
      </c>
      <c r="J4922" s="3">
        <f t="shared" si="462"/>
        <v>86</v>
      </c>
      <c r="K4922" s="191">
        <v>30</v>
      </c>
      <c r="L4922" s="3">
        <v>20.5</v>
      </c>
      <c r="M4922" s="191">
        <v>38.299999999999997</v>
      </c>
      <c r="N4922" s="191">
        <v>28.9</v>
      </c>
      <c r="O4922" s="191">
        <v>30</v>
      </c>
    </row>
    <row r="4923" spans="2:15" ht="17.25" x14ac:dyDescent="0.35">
      <c r="B4923" s="172">
        <f t="shared" si="458"/>
        <v>4915</v>
      </c>
      <c r="C4923" s="173">
        <v>7</v>
      </c>
      <c r="D4923" s="173">
        <v>24</v>
      </c>
      <c r="E4923" s="174">
        <v>19</v>
      </c>
      <c r="F4923" s="3">
        <f t="shared" si="457"/>
        <v>86</v>
      </c>
      <c r="G4923" s="3">
        <f t="shared" si="459"/>
        <v>66.92</v>
      </c>
      <c r="H4923" s="3">
        <f t="shared" si="460"/>
        <v>98.06</v>
      </c>
      <c r="I4923" s="3">
        <f t="shared" si="461"/>
        <v>80.06</v>
      </c>
      <c r="J4923" s="3">
        <f t="shared" si="462"/>
        <v>78.080000000000013</v>
      </c>
      <c r="K4923" s="191">
        <v>30</v>
      </c>
      <c r="L4923" s="3">
        <v>19.399999999999999</v>
      </c>
      <c r="M4923" s="191">
        <v>36.700000000000003</v>
      </c>
      <c r="N4923" s="191">
        <v>26.7</v>
      </c>
      <c r="O4923" s="191">
        <v>25.6</v>
      </c>
    </row>
    <row r="4924" spans="2:15" ht="17.25" x14ac:dyDescent="0.35">
      <c r="B4924" s="172">
        <f t="shared" si="458"/>
        <v>4916</v>
      </c>
      <c r="C4924" s="173">
        <v>7</v>
      </c>
      <c r="D4924" s="173">
        <v>24</v>
      </c>
      <c r="E4924" s="174">
        <v>20</v>
      </c>
      <c r="F4924" s="3">
        <f t="shared" si="457"/>
        <v>82.4</v>
      </c>
      <c r="G4924" s="3">
        <f t="shared" si="459"/>
        <v>66.02</v>
      </c>
      <c r="H4924" s="3">
        <f t="shared" si="460"/>
        <v>95</v>
      </c>
      <c r="I4924" s="3">
        <f t="shared" si="461"/>
        <v>77</v>
      </c>
      <c r="J4924" s="3">
        <f t="shared" si="462"/>
        <v>80.960000000000008</v>
      </c>
      <c r="K4924" s="191">
        <v>28</v>
      </c>
      <c r="L4924" s="3">
        <v>18.899999999999999</v>
      </c>
      <c r="M4924" s="191">
        <v>35</v>
      </c>
      <c r="N4924" s="191">
        <v>25</v>
      </c>
      <c r="O4924" s="191">
        <v>27.2</v>
      </c>
    </row>
    <row r="4925" spans="2:15" ht="17.25" x14ac:dyDescent="0.35">
      <c r="B4925" s="172">
        <f t="shared" si="458"/>
        <v>4917</v>
      </c>
      <c r="C4925" s="173">
        <v>7</v>
      </c>
      <c r="D4925" s="173">
        <v>24</v>
      </c>
      <c r="E4925" s="174">
        <v>21</v>
      </c>
      <c r="F4925" s="3">
        <f t="shared" si="457"/>
        <v>75.2</v>
      </c>
      <c r="G4925" s="3">
        <f t="shared" si="459"/>
        <v>64.039999999999992</v>
      </c>
      <c r="H4925" s="3">
        <f t="shared" si="460"/>
        <v>89.06</v>
      </c>
      <c r="I4925" s="3">
        <f t="shared" si="461"/>
        <v>73.94</v>
      </c>
      <c r="J4925" s="3">
        <f t="shared" si="462"/>
        <v>77</v>
      </c>
      <c r="K4925" s="191">
        <v>24</v>
      </c>
      <c r="L4925" s="3">
        <v>17.8</v>
      </c>
      <c r="M4925" s="191">
        <v>31.7</v>
      </c>
      <c r="N4925" s="191">
        <v>23.3</v>
      </c>
      <c r="O4925" s="191">
        <v>25</v>
      </c>
    </row>
    <row r="4926" spans="2:15" ht="17.25" x14ac:dyDescent="0.35">
      <c r="B4926" s="172">
        <f t="shared" si="458"/>
        <v>4918</v>
      </c>
      <c r="C4926" s="173">
        <v>7</v>
      </c>
      <c r="D4926" s="173">
        <v>24</v>
      </c>
      <c r="E4926" s="174">
        <v>22</v>
      </c>
      <c r="F4926" s="3">
        <f t="shared" si="457"/>
        <v>68</v>
      </c>
      <c r="G4926" s="3">
        <f t="shared" si="459"/>
        <v>62.96</v>
      </c>
      <c r="H4926" s="3">
        <f t="shared" si="460"/>
        <v>87.98</v>
      </c>
      <c r="I4926" s="3">
        <f t="shared" si="461"/>
        <v>71.960000000000008</v>
      </c>
      <c r="J4926" s="3">
        <f t="shared" si="462"/>
        <v>75.92</v>
      </c>
      <c r="K4926" s="191">
        <v>20</v>
      </c>
      <c r="L4926" s="3">
        <v>17.2</v>
      </c>
      <c r="M4926" s="191">
        <v>31.1</v>
      </c>
      <c r="N4926" s="191">
        <v>22.2</v>
      </c>
      <c r="O4926" s="191">
        <v>24.4</v>
      </c>
    </row>
    <row r="4927" spans="2:15" ht="17.25" x14ac:dyDescent="0.35">
      <c r="B4927" s="172">
        <f t="shared" si="458"/>
        <v>4919</v>
      </c>
      <c r="C4927" s="173">
        <v>7</v>
      </c>
      <c r="D4927" s="173">
        <v>24</v>
      </c>
      <c r="E4927" s="174">
        <v>23</v>
      </c>
      <c r="F4927" s="3">
        <f t="shared" si="457"/>
        <v>66.2</v>
      </c>
      <c r="G4927" s="3">
        <f t="shared" si="459"/>
        <v>60.08</v>
      </c>
      <c r="H4927" s="3">
        <f t="shared" si="460"/>
        <v>84.92</v>
      </c>
      <c r="I4927" s="3">
        <f t="shared" si="461"/>
        <v>69.98</v>
      </c>
      <c r="J4927" s="3">
        <f t="shared" si="462"/>
        <v>73.94</v>
      </c>
      <c r="K4927" s="191">
        <v>19</v>
      </c>
      <c r="L4927" s="3">
        <v>15.6</v>
      </c>
      <c r="M4927" s="191">
        <v>29.4</v>
      </c>
      <c r="N4927" s="191">
        <v>21.1</v>
      </c>
      <c r="O4927" s="191">
        <v>23.3</v>
      </c>
    </row>
    <row r="4928" spans="2:15" ht="17.25" x14ac:dyDescent="0.35">
      <c r="B4928" s="172">
        <f t="shared" si="458"/>
        <v>4920</v>
      </c>
      <c r="C4928" s="173">
        <v>7</v>
      </c>
      <c r="D4928" s="173">
        <v>24</v>
      </c>
      <c r="E4928" s="174">
        <v>24</v>
      </c>
      <c r="F4928" s="3">
        <f t="shared" si="457"/>
        <v>68</v>
      </c>
      <c r="G4928" s="3">
        <f t="shared" si="459"/>
        <v>59.36</v>
      </c>
      <c r="H4928" s="3">
        <f t="shared" si="460"/>
        <v>84.92</v>
      </c>
      <c r="I4928" s="3">
        <f t="shared" si="461"/>
        <v>66.02</v>
      </c>
      <c r="J4928" s="3">
        <f t="shared" si="462"/>
        <v>73.94</v>
      </c>
      <c r="K4928" s="191">
        <v>20</v>
      </c>
      <c r="L4928" s="3">
        <v>15.2</v>
      </c>
      <c r="M4928" s="191">
        <v>29.4</v>
      </c>
      <c r="N4928" s="191">
        <v>18.899999999999999</v>
      </c>
      <c r="O4928" s="191">
        <v>23.3</v>
      </c>
    </row>
    <row r="4929" spans="2:15" ht="17.25" x14ac:dyDescent="0.35">
      <c r="B4929" s="172">
        <f t="shared" si="458"/>
        <v>4921</v>
      </c>
      <c r="C4929" s="173">
        <v>7</v>
      </c>
      <c r="D4929" s="173">
        <v>25</v>
      </c>
      <c r="E4929" s="174">
        <v>1</v>
      </c>
      <c r="F4929" s="3">
        <f t="shared" si="457"/>
        <v>66.2</v>
      </c>
      <c r="G4929" s="3">
        <f t="shared" si="459"/>
        <v>59</v>
      </c>
      <c r="H4929" s="3">
        <f t="shared" si="460"/>
        <v>82.94</v>
      </c>
      <c r="I4929" s="3">
        <f t="shared" si="461"/>
        <v>64.039999999999992</v>
      </c>
      <c r="J4929" s="3">
        <f t="shared" si="462"/>
        <v>73.039999999999992</v>
      </c>
      <c r="K4929" s="191">
        <v>19</v>
      </c>
      <c r="L4929" s="3">
        <v>15</v>
      </c>
      <c r="M4929" s="191">
        <v>28.3</v>
      </c>
      <c r="N4929" s="191">
        <v>17.8</v>
      </c>
      <c r="O4929" s="191">
        <v>22.8</v>
      </c>
    </row>
    <row r="4930" spans="2:15" ht="17.25" x14ac:dyDescent="0.35">
      <c r="B4930" s="172">
        <f t="shared" si="458"/>
        <v>4922</v>
      </c>
      <c r="C4930" s="173">
        <v>7</v>
      </c>
      <c r="D4930" s="173">
        <v>25</v>
      </c>
      <c r="E4930" s="174">
        <v>2</v>
      </c>
      <c r="F4930" s="3">
        <f t="shared" si="457"/>
        <v>64.400000000000006</v>
      </c>
      <c r="G4930" s="3">
        <f t="shared" si="459"/>
        <v>59</v>
      </c>
      <c r="H4930" s="3">
        <f t="shared" si="460"/>
        <v>82.94</v>
      </c>
      <c r="I4930" s="3">
        <f t="shared" si="461"/>
        <v>57.92</v>
      </c>
      <c r="J4930" s="3">
        <f t="shared" si="462"/>
        <v>73.039999999999992</v>
      </c>
      <c r="K4930" s="191">
        <v>18</v>
      </c>
      <c r="L4930" s="3">
        <v>15</v>
      </c>
      <c r="M4930" s="191">
        <v>28.3</v>
      </c>
      <c r="N4930" s="191">
        <v>14.4</v>
      </c>
      <c r="O4930" s="191">
        <v>22.8</v>
      </c>
    </row>
    <row r="4931" spans="2:15" ht="17.25" x14ac:dyDescent="0.35">
      <c r="B4931" s="172">
        <f t="shared" si="458"/>
        <v>4923</v>
      </c>
      <c r="C4931" s="173">
        <v>7</v>
      </c>
      <c r="D4931" s="173">
        <v>25</v>
      </c>
      <c r="E4931" s="174">
        <v>3</v>
      </c>
      <c r="F4931" s="3">
        <f t="shared" si="457"/>
        <v>64.400000000000006</v>
      </c>
      <c r="G4931" s="3">
        <f t="shared" si="459"/>
        <v>54.5</v>
      </c>
      <c r="H4931" s="3">
        <f t="shared" si="460"/>
        <v>80.960000000000008</v>
      </c>
      <c r="I4931" s="3">
        <f t="shared" si="461"/>
        <v>55.040000000000006</v>
      </c>
      <c r="J4931" s="3">
        <f t="shared" si="462"/>
        <v>69.080000000000013</v>
      </c>
      <c r="K4931" s="191">
        <v>18</v>
      </c>
      <c r="L4931" s="3">
        <v>12.5</v>
      </c>
      <c r="M4931" s="191">
        <v>27.2</v>
      </c>
      <c r="N4931" s="191">
        <v>12.8</v>
      </c>
      <c r="O4931" s="191">
        <v>20.6</v>
      </c>
    </row>
    <row r="4932" spans="2:15" ht="17.25" x14ac:dyDescent="0.35">
      <c r="B4932" s="172">
        <f t="shared" si="458"/>
        <v>4924</v>
      </c>
      <c r="C4932" s="173">
        <v>7</v>
      </c>
      <c r="D4932" s="173">
        <v>25</v>
      </c>
      <c r="E4932" s="174">
        <v>4</v>
      </c>
      <c r="F4932" s="3">
        <f t="shared" si="457"/>
        <v>62.6</v>
      </c>
      <c r="G4932" s="3">
        <f t="shared" si="459"/>
        <v>50.540000000000006</v>
      </c>
      <c r="H4932" s="3">
        <f t="shared" si="460"/>
        <v>82.039999999999992</v>
      </c>
      <c r="I4932" s="3">
        <f t="shared" si="461"/>
        <v>55.040000000000006</v>
      </c>
      <c r="J4932" s="3">
        <f t="shared" si="462"/>
        <v>68</v>
      </c>
      <c r="K4932" s="191">
        <v>17</v>
      </c>
      <c r="L4932" s="3">
        <v>10.3</v>
      </c>
      <c r="M4932" s="191">
        <v>27.8</v>
      </c>
      <c r="N4932" s="191">
        <v>12.8</v>
      </c>
      <c r="O4932" s="191">
        <v>20</v>
      </c>
    </row>
    <row r="4933" spans="2:15" ht="17.25" x14ac:dyDescent="0.35">
      <c r="B4933" s="172">
        <f t="shared" si="458"/>
        <v>4925</v>
      </c>
      <c r="C4933" s="173">
        <v>7</v>
      </c>
      <c r="D4933" s="173">
        <v>25</v>
      </c>
      <c r="E4933" s="174">
        <v>5</v>
      </c>
      <c r="F4933" s="3">
        <f t="shared" si="457"/>
        <v>62.6</v>
      </c>
      <c r="G4933" s="3">
        <f t="shared" si="459"/>
        <v>48.019999999999996</v>
      </c>
      <c r="H4933" s="3">
        <f t="shared" si="460"/>
        <v>78.080000000000013</v>
      </c>
      <c r="I4933" s="3">
        <f t="shared" si="461"/>
        <v>57.019999999999996</v>
      </c>
      <c r="J4933" s="3">
        <f t="shared" si="462"/>
        <v>69.98</v>
      </c>
      <c r="K4933" s="191">
        <v>17</v>
      </c>
      <c r="L4933" s="3">
        <v>8.9</v>
      </c>
      <c r="M4933" s="191">
        <v>25.6</v>
      </c>
      <c r="N4933" s="191">
        <v>13.9</v>
      </c>
      <c r="O4933" s="191">
        <v>21.1</v>
      </c>
    </row>
    <row r="4934" spans="2:15" ht="17.25" x14ac:dyDescent="0.35">
      <c r="B4934" s="172">
        <f t="shared" si="458"/>
        <v>4926</v>
      </c>
      <c r="C4934" s="173">
        <v>7</v>
      </c>
      <c r="D4934" s="173">
        <v>25</v>
      </c>
      <c r="E4934" s="174">
        <v>6</v>
      </c>
      <c r="F4934" s="3">
        <f t="shared" si="457"/>
        <v>66.2</v>
      </c>
      <c r="G4934" s="3">
        <f t="shared" si="459"/>
        <v>50.36</v>
      </c>
      <c r="H4934" s="3">
        <f t="shared" si="460"/>
        <v>80.06</v>
      </c>
      <c r="I4934" s="3">
        <f t="shared" si="461"/>
        <v>60.08</v>
      </c>
      <c r="J4934" s="3">
        <f t="shared" si="462"/>
        <v>71.06</v>
      </c>
      <c r="K4934" s="191">
        <v>19</v>
      </c>
      <c r="L4934" s="3">
        <v>10.199999999999999</v>
      </c>
      <c r="M4934" s="191">
        <v>26.7</v>
      </c>
      <c r="N4934" s="191">
        <v>15.6</v>
      </c>
      <c r="O4934" s="191">
        <v>21.7</v>
      </c>
    </row>
    <row r="4935" spans="2:15" ht="17.25" x14ac:dyDescent="0.35">
      <c r="B4935" s="172">
        <f t="shared" si="458"/>
        <v>4927</v>
      </c>
      <c r="C4935" s="173">
        <v>7</v>
      </c>
      <c r="D4935" s="173">
        <v>25</v>
      </c>
      <c r="E4935" s="174">
        <v>7</v>
      </c>
      <c r="F4935" s="3">
        <f t="shared" si="457"/>
        <v>73.400000000000006</v>
      </c>
      <c r="G4935" s="3">
        <f t="shared" si="459"/>
        <v>56.66</v>
      </c>
      <c r="H4935" s="3">
        <f t="shared" si="460"/>
        <v>82.94</v>
      </c>
      <c r="I4935" s="3">
        <f t="shared" si="461"/>
        <v>64.039999999999992</v>
      </c>
      <c r="J4935" s="3">
        <f t="shared" si="462"/>
        <v>69.98</v>
      </c>
      <c r="K4935" s="191">
        <v>23</v>
      </c>
      <c r="L4935" s="3">
        <v>13.7</v>
      </c>
      <c r="M4935" s="191">
        <v>28.3</v>
      </c>
      <c r="N4935" s="191">
        <v>17.8</v>
      </c>
      <c r="O4935" s="191">
        <v>21.1</v>
      </c>
    </row>
    <row r="4936" spans="2:15" ht="17.25" x14ac:dyDescent="0.35">
      <c r="B4936" s="172">
        <f t="shared" si="458"/>
        <v>4928</v>
      </c>
      <c r="C4936" s="173">
        <v>7</v>
      </c>
      <c r="D4936" s="173">
        <v>25</v>
      </c>
      <c r="E4936" s="174">
        <v>8</v>
      </c>
      <c r="F4936" s="3">
        <f t="shared" si="457"/>
        <v>77</v>
      </c>
      <c r="G4936" s="3">
        <f t="shared" si="459"/>
        <v>60.980000000000004</v>
      </c>
      <c r="H4936" s="3">
        <f t="shared" si="460"/>
        <v>89.06</v>
      </c>
      <c r="I4936" s="3">
        <f t="shared" si="461"/>
        <v>69.98</v>
      </c>
      <c r="J4936" s="3">
        <f t="shared" si="462"/>
        <v>77</v>
      </c>
      <c r="K4936" s="191">
        <v>25</v>
      </c>
      <c r="L4936" s="3">
        <v>16.100000000000001</v>
      </c>
      <c r="M4936" s="191">
        <v>31.7</v>
      </c>
      <c r="N4936" s="191">
        <v>21.1</v>
      </c>
      <c r="O4936" s="191">
        <v>25</v>
      </c>
    </row>
    <row r="4937" spans="2:15" ht="17.25" x14ac:dyDescent="0.35">
      <c r="B4937" s="172">
        <f t="shared" si="458"/>
        <v>4929</v>
      </c>
      <c r="C4937" s="173">
        <v>7</v>
      </c>
      <c r="D4937" s="173">
        <v>25</v>
      </c>
      <c r="E4937" s="174">
        <v>9</v>
      </c>
      <c r="F4937" s="3">
        <f t="shared" si="457"/>
        <v>80.599999999999994</v>
      </c>
      <c r="G4937" s="3">
        <f t="shared" si="459"/>
        <v>65.300000000000011</v>
      </c>
      <c r="H4937" s="3">
        <f t="shared" si="460"/>
        <v>93.02</v>
      </c>
      <c r="I4937" s="3">
        <f t="shared" si="461"/>
        <v>73.94</v>
      </c>
      <c r="J4937" s="3">
        <f t="shared" si="462"/>
        <v>80.960000000000008</v>
      </c>
      <c r="K4937" s="191">
        <v>27</v>
      </c>
      <c r="L4937" s="3">
        <v>18.5</v>
      </c>
      <c r="M4937" s="191">
        <v>33.9</v>
      </c>
      <c r="N4937" s="191">
        <v>23.3</v>
      </c>
      <c r="O4937" s="191">
        <v>27.2</v>
      </c>
    </row>
    <row r="4938" spans="2:15" ht="17.25" x14ac:dyDescent="0.35">
      <c r="B4938" s="172">
        <f t="shared" si="458"/>
        <v>4930</v>
      </c>
      <c r="C4938" s="173">
        <v>7</v>
      </c>
      <c r="D4938" s="173">
        <v>25</v>
      </c>
      <c r="E4938" s="174">
        <v>10</v>
      </c>
      <c r="F4938" s="3">
        <f t="shared" ref="F4938:F5001" si="463">(9/5)*K4938+32</f>
        <v>82.4</v>
      </c>
      <c r="G4938" s="3">
        <f t="shared" si="459"/>
        <v>68.539999999999992</v>
      </c>
      <c r="H4938" s="3">
        <f t="shared" si="460"/>
        <v>96.08</v>
      </c>
      <c r="I4938" s="3">
        <f t="shared" si="461"/>
        <v>78.98</v>
      </c>
      <c r="J4938" s="3">
        <f t="shared" si="462"/>
        <v>84.02</v>
      </c>
      <c r="K4938" s="191">
        <v>28</v>
      </c>
      <c r="L4938" s="3">
        <v>20.3</v>
      </c>
      <c r="M4938" s="191">
        <v>35.6</v>
      </c>
      <c r="N4938" s="191">
        <v>26.1</v>
      </c>
      <c r="O4938" s="191">
        <v>28.9</v>
      </c>
    </row>
    <row r="4939" spans="2:15" ht="17.25" x14ac:dyDescent="0.35">
      <c r="B4939" s="172">
        <f t="shared" ref="B4939:B5002" si="464">B4938+1</f>
        <v>4931</v>
      </c>
      <c r="C4939" s="173">
        <v>7</v>
      </c>
      <c r="D4939" s="173">
        <v>25</v>
      </c>
      <c r="E4939" s="174">
        <v>11</v>
      </c>
      <c r="F4939" s="3">
        <f t="shared" si="463"/>
        <v>86</v>
      </c>
      <c r="G4939" s="3">
        <f t="shared" si="459"/>
        <v>69.98</v>
      </c>
      <c r="H4939" s="3">
        <f t="shared" si="460"/>
        <v>98.06</v>
      </c>
      <c r="I4939" s="3">
        <f t="shared" si="461"/>
        <v>82.94</v>
      </c>
      <c r="J4939" s="3">
        <f t="shared" si="462"/>
        <v>87.080000000000013</v>
      </c>
      <c r="K4939" s="191">
        <v>30</v>
      </c>
      <c r="L4939" s="3">
        <v>21.1</v>
      </c>
      <c r="M4939" s="191">
        <v>36.700000000000003</v>
      </c>
      <c r="N4939" s="191">
        <v>28.3</v>
      </c>
      <c r="O4939" s="191">
        <v>30.6</v>
      </c>
    </row>
    <row r="4940" spans="2:15" ht="17.25" x14ac:dyDescent="0.35">
      <c r="B4940" s="172">
        <f t="shared" si="464"/>
        <v>4932</v>
      </c>
      <c r="C4940" s="173">
        <v>7</v>
      </c>
      <c r="D4940" s="173">
        <v>25</v>
      </c>
      <c r="E4940" s="174">
        <v>12</v>
      </c>
      <c r="F4940" s="3">
        <f t="shared" si="463"/>
        <v>89.6</v>
      </c>
      <c r="G4940" s="3">
        <f t="shared" si="459"/>
        <v>73.039999999999992</v>
      </c>
      <c r="H4940" s="3">
        <f t="shared" si="460"/>
        <v>98.960000000000008</v>
      </c>
      <c r="I4940" s="3">
        <f t="shared" si="461"/>
        <v>84.02</v>
      </c>
      <c r="J4940" s="3">
        <f t="shared" si="462"/>
        <v>91.039999999999992</v>
      </c>
      <c r="K4940" s="191">
        <v>32</v>
      </c>
      <c r="L4940" s="3">
        <v>22.8</v>
      </c>
      <c r="M4940" s="191">
        <v>37.200000000000003</v>
      </c>
      <c r="N4940" s="191">
        <v>28.9</v>
      </c>
      <c r="O4940" s="191">
        <v>32.799999999999997</v>
      </c>
    </row>
    <row r="4941" spans="2:15" ht="17.25" x14ac:dyDescent="0.35">
      <c r="B4941" s="172">
        <f t="shared" si="464"/>
        <v>4933</v>
      </c>
      <c r="C4941" s="173">
        <v>7</v>
      </c>
      <c r="D4941" s="173">
        <v>25</v>
      </c>
      <c r="E4941" s="174">
        <v>13</v>
      </c>
      <c r="F4941" s="3">
        <f t="shared" si="463"/>
        <v>86</v>
      </c>
      <c r="G4941" s="3">
        <f t="shared" si="459"/>
        <v>75.02</v>
      </c>
      <c r="H4941" s="3">
        <f t="shared" si="460"/>
        <v>100.94</v>
      </c>
      <c r="I4941" s="3">
        <f t="shared" si="461"/>
        <v>89.06</v>
      </c>
      <c r="J4941" s="3">
        <f t="shared" si="462"/>
        <v>91.94</v>
      </c>
      <c r="K4941" s="191">
        <v>30</v>
      </c>
      <c r="L4941" s="3">
        <v>23.9</v>
      </c>
      <c r="M4941" s="191">
        <v>38.299999999999997</v>
      </c>
      <c r="N4941" s="191">
        <v>31.7</v>
      </c>
      <c r="O4941" s="191">
        <v>33.299999999999997</v>
      </c>
    </row>
    <row r="4942" spans="2:15" ht="17.25" x14ac:dyDescent="0.35">
      <c r="B4942" s="172">
        <f t="shared" si="464"/>
        <v>4934</v>
      </c>
      <c r="C4942" s="173">
        <v>7</v>
      </c>
      <c r="D4942" s="173">
        <v>25</v>
      </c>
      <c r="E4942" s="174">
        <v>14</v>
      </c>
      <c r="F4942" s="3">
        <f t="shared" si="463"/>
        <v>78.800000000000011</v>
      </c>
      <c r="G4942" s="3">
        <f t="shared" si="459"/>
        <v>75.92</v>
      </c>
      <c r="H4942" s="3">
        <f t="shared" si="460"/>
        <v>102.02</v>
      </c>
      <c r="I4942" s="3">
        <f t="shared" si="461"/>
        <v>87.080000000000013</v>
      </c>
      <c r="J4942" s="3">
        <f t="shared" si="462"/>
        <v>93.92</v>
      </c>
      <c r="K4942" s="191">
        <v>26</v>
      </c>
      <c r="L4942" s="3">
        <v>24.4</v>
      </c>
      <c r="M4942" s="191">
        <v>38.9</v>
      </c>
      <c r="N4942" s="191">
        <v>30.6</v>
      </c>
      <c r="O4942" s="191">
        <v>34.4</v>
      </c>
    </row>
    <row r="4943" spans="2:15" ht="17.25" x14ac:dyDescent="0.35">
      <c r="B4943" s="172">
        <f t="shared" si="464"/>
        <v>4935</v>
      </c>
      <c r="C4943" s="173">
        <v>7</v>
      </c>
      <c r="D4943" s="173">
        <v>25</v>
      </c>
      <c r="E4943" s="174">
        <v>15</v>
      </c>
      <c r="F4943" s="3">
        <f t="shared" si="463"/>
        <v>68</v>
      </c>
      <c r="G4943" s="3">
        <f t="shared" si="459"/>
        <v>69.080000000000013</v>
      </c>
      <c r="H4943" s="3">
        <f t="shared" si="460"/>
        <v>100.94</v>
      </c>
      <c r="I4943" s="3">
        <f t="shared" si="461"/>
        <v>91.039999999999992</v>
      </c>
      <c r="J4943" s="3">
        <f t="shared" si="462"/>
        <v>91.94</v>
      </c>
      <c r="K4943" s="191">
        <v>20</v>
      </c>
      <c r="L4943" s="3">
        <v>20.6</v>
      </c>
      <c r="M4943" s="191">
        <v>38.299999999999997</v>
      </c>
      <c r="N4943" s="191">
        <v>32.799999999999997</v>
      </c>
      <c r="O4943" s="191">
        <v>33.299999999999997</v>
      </c>
    </row>
    <row r="4944" spans="2:15" ht="17.25" x14ac:dyDescent="0.35">
      <c r="B4944" s="172">
        <f t="shared" si="464"/>
        <v>4936</v>
      </c>
      <c r="C4944" s="173">
        <v>7</v>
      </c>
      <c r="D4944" s="173">
        <v>25</v>
      </c>
      <c r="E4944" s="174">
        <v>16</v>
      </c>
      <c r="F4944" s="3">
        <f t="shared" si="463"/>
        <v>73.400000000000006</v>
      </c>
      <c r="G4944" s="3">
        <f t="shared" si="459"/>
        <v>62.06</v>
      </c>
      <c r="H4944" s="3">
        <f t="shared" si="460"/>
        <v>102.02</v>
      </c>
      <c r="I4944" s="3">
        <f t="shared" si="461"/>
        <v>91.94</v>
      </c>
      <c r="J4944" s="3">
        <f t="shared" si="462"/>
        <v>91.94</v>
      </c>
      <c r="K4944" s="191">
        <v>23</v>
      </c>
      <c r="L4944" s="3">
        <v>16.7</v>
      </c>
      <c r="M4944" s="191">
        <v>38.9</v>
      </c>
      <c r="N4944" s="191">
        <v>33.299999999999997</v>
      </c>
      <c r="O4944" s="191">
        <v>33.299999999999997</v>
      </c>
    </row>
    <row r="4945" spans="2:15" ht="17.25" x14ac:dyDescent="0.35">
      <c r="B4945" s="172">
        <f t="shared" si="464"/>
        <v>4937</v>
      </c>
      <c r="C4945" s="173">
        <v>7</v>
      </c>
      <c r="D4945" s="173">
        <v>25</v>
      </c>
      <c r="E4945" s="174">
        <v>17</v>
      </c>
      <c r="F4945" s="3">
        <f t="shared" si="463"/>
        <v>73.400000000000006</v>
      </c>
      <c r="G4945" s="3">
        <f t="shared" si="459"/>
        <v>64.039999999999992</v>
      </c>
      <c r="H4945" s="3">
        <f t="shared" si="460"/>
        <v>100.94</v>
      </c>
      <c r="I4945" s="3">
        <f t="shared" si="461"/>
        <v>89.960000000000008</v>
      </c>
      <c r="J4945" s="3">
        <f t="shared" si="462"/>
        <v>87.98</v>
      </c>
      <c r="K4945" s="191">
        <v>23</v>
      </c>
      <c r="L4945" s="3">
        <v>17.8</v>
      </c>
      <c r="M4945" s="191">
        <v>38.299999999999997</v>
      </c>
      <c r="N4945" s="191">
        <v>32.200000000000003</v>
      </c>
      <c r="O4945" s="191">
        <v>31.1</v>
      </c>
    </row>
    <row r="4946" spans="2:15" ht="17.25" x14ac:dyDescent="0.35">
      <c r="B4946" s="172">
        <f t="shared" si="464"/>
        <v>4938</v>
      </c>
      <c r="C4946" s="173">
        <v>7</v>
      </c>
      <c r="D4946" s="173">
        <v>25</v>
      </c>
      <c r="E4946" s="174">
        <v>18</v>
      </c>
      <c r="F4946" s="3">
        <f t="shared" si="463"/>
        <v>75.2</v>
      </c>
      <c r="G4946" s="3">
        <f t="shared" si="459"/>
        <v>60.08</v>
      </c>
      <c r="H4946" s="3">
        <f t="shared" si="460"/>
        <v>100.03999999999999</v>
      </c>
      <c r="I4946" s="3">
        <f t="shared" si="461"/>
        <v>87.080000000000013</v>
      </c>
      <c r="J4946" s="3">
        <f t="shared" si="462"/>
        <v>80.960000000000008</v>
      </c>
      <c r="K4946" s="191">
        <v>24</v>
      </c>
      <c r="L4946" s="3">
        <v>15.6</v>
      </c>
      <c r="M4946" s="191">
        <v>37.799999999999997</v>
      </c>
      <c r="N4946" s="191">
        <v>30.6</v>
      </c>
      <c r="O4946" s="191">
        <v>27.2</v>
      </c>
    </row>
    <row r="4947" spans="2:15" ht="17.25" x14ac:dyDescent="0.35">
      <c r="B4947" s="172">
        <f t="shared" si="464"/>
        <v>4939</v>
      </c>
      <c r="C4947" s="173">
        <v>7</v>
      </c>
      <c r="D4947" s="173">
        <v>25</v>
      </c>
      <c r="E4947" s="174">
        <v>19</v>
      </c>
      <c r="F4947" s="3">
        <f t="shared" si="463"/>
        <v>71.599999999999994</v>
      </c>
      <c r="G4947" s="3">
        <f t="shared" si="459"/>
        <v>52.34</v>
      </c>
      <c r="H4947" s="3">
        <f t="shared" si="460"/>
        <v>98.06</v>
      </c>
      <c r="I4947" s="3">
        <f t="shared" si="461"/>
        <v>84.02</v>
      </c>
      <c r="J4947" s="3">
        <f t="shared" si="462"/>
        <v>80.06</v>
      </c>
      <c r="K4947" s="191">
        <v>22</v>
      </c>
      <c r="L4947" s="3">
        <v>11.3</v>
      </c>
      <c r="M4947" s="191">
        <v>36.700000000000003</v>
      </c>
      <c r="N4947" s="191">
        <v>28.9</v>
      </c>
      <c r="O4947" s="191">
        <v>26.7</v>
      </c>
    </row>
    <row r="4948" spans="2:15" ht="17.25" x14ac:dyDescent="0.35">
      <c r="B4948" s="172">
        <f t="shared" si="464"/>
        <v>4940</v>
      </c>
      <c r="C4948" s="173">
        <v>7</v>
      </c>
      <c r="D4948" s="173">
        <v>25</v>
      </c>
      <c r="E4948" s="174">
        <v>20</v>
      </c>
      <c r="F4948" s="3">
        <f t="shared" si="463"/>
        <v>68</v>
      </c>
      <c r="G4948" s="3">
        <f t="shared" si="459"/>
        <v>42.980000000000004</v>
      </c>
      <c r="H4948" s="3">
        <f t="shared" si="460"/>
        <v>95</v>
      </c>
      <c r="I4948" s="3">
        <f t="shared" si="461"/>
        <v>80.06</v>
      </c>
      <c r="J4948" s="3">
        <f t="shared" si="462"/>
        <v>78.080000000000013</v>
      </c>
      <c r="K4948" s="191">
        <v>20</v>
      </c>
      <c r="L4948" s="3">
        <v>6.1</v>
      </c>
      <c r="M4948" s="191">
        <v>35</v>
      </c>
      <c r="N4948" s="191">
        <v>26.7</v>
      </c>
      <c r="O4948" s="191">
        <v>25.6</v>
      </c>
    </row>
    <row r="4949" spans="2:15" ht="17.25" x14ac:dyDescent="0.35">
      <c r="B4949" s="172">
        <f t="shared" si="464"/>
        <v>4941</v>
      </c>
      <c r="C4949" s="173">
        <v>7</v>
      </c>
      <c r="D4949" s="173">
        <v>25</v>
      </c>
      <c r="E4949" s="174">
        <v>21</v>
      </c>
      <c r="F4949" s="3">
        <f t="shared" si="463"/>
        <v>68</v>
      </c>
      <c r="G4949" s="3">
        <f t="shared" si="459"/>
        <v>39.019999999999996</v>
      </c>
      <c r="H4949" s="3">
        <f t="shared" si="460"/>
        <v>93.02</v>
      </c>
      <c r="I4949" s="3">
        <f t="shared" si="461"/>
        <v>77</v>
      </c>
      <c r="J4949" s="3">
        <f t="shared" si="462"/>
        <v>77</v>
      </c>
      <c r="K4949" s="191">
        <v>20</v>
      </c>
      <c r="L4949" s="3">
        <v>3.9</v>
      </c>
      <c r="M4949" s="191">
        <v>33.9</v>
      </c>
      <c r="N4949" s="191">
        <v>25</v>
      </c>
      <c r="O4949" s="191">
        <v>25</v>
      </c>
    </row>
    <row r="4950" spans="2:15" ht="17.25" x14ac:dyDescent="0.35">
      <c r="B4950" s="172">
        <f t="shared" si="464"/>
        <v>4942</v>
      </c>
      <c r="C4950" s="173">
        <v>7</v>
      </c>
      <c r="D4950" s="173">
        <v>25</v>
      </c>
      <c r="E4950" s="174">
        <v>22</v>
      </c>
      <c r="F4950" s="3">
        <f t="shared" si="463"/>
        <v>68</v>
      </c>
      <c r="G4950" s="3">
        <f t="shared" si="459"/>
        <v>35.06</v>
      </c>
      <c r="H4950" s="3">
        <f t="shared" si="460"/>
        <v>89.960000000000008</v>
      </c>
      <c r="I4950" s="3">
        <f t="shared" si="461"/>
        <v>75.92</v>
      </c>
      <c r="J4950" s="3">
        <f t="shared" si="462"/>
        <v>73.94</v>
      </c>
      <c r="K4950" s="191">
        <v>20</v>
      </c>
      <c r="L4950" s="3">
        <v>1.7</v>
      </c>
      <c r="M4950" s="191">
        <v>32.200000000000003</v>
      </c>
      <c r="N4950" s="191">
        <v>24.4</v>
      </c>
      <c r="O4950" s="191">
        <v>23.3</v>
      </c>
    </row>
    <row r="4951" spans="2:15" ht="17.25" x14ac:dyDescent="0.35">
      <c r="B4951" s="172">
        <f t="shared" si="464"/>
        <v>4943</v>
      </c>
      <c r="C4951" s="173">
        <v>7</v>
      </c>
      <c r="D4951" s="173">
        <v>25</v>
      </c>
      <c r="E4951" s="174">
        <v>23</v>
      </c>
      <c r="F4951" s="3">
        <f t="shared" si="463"/>
        <v>68</v>
      </c>
      <c r="G4951" s="3">
        <f t="shared" si="459"/>
        <v>29.12</v>
      </c>
      <c r="H4951" s="3">
        <f t="shared" si="460"/>
        <v>86</v>
      </c>
      <c r="I4951" s="3">
        <f t="shared" si="461"/>
        <v>73.94</v>
      </c>
      <c r="J4951" s="3">
        <f t="shared" si="462"/>
        <v>69.080000000000013</v>
      </c>
      <c r="K4951" s="191">
        <v>20</v>
      </c>
      <c r="L4951" s="3">
        <v>-1.6</v>
      </c>
      <c r="M4951" s="191">
        <v>30</v>
      </c>
      <c r="N4951" s="191">
        <v>23.3</v>
      </c>
      <c r="O4951" s="191">
        <v>20.6</v>
      </c>
    </row>
    <row r="4952" spans="2:15" ht="17.25" x14ac:dyDescent="0.35">
      <c r="B4952" s="172">
        <f t="shared" si="464"/>
        <v>4944</v>
      </c>
      <c r="C4952" s="173">
        <v>7</v>
      </c>
      <c r="D4952" s="173">
        <v>25</v>
      </c>
      <c r="E4952" s="174">
        <v>24</v>
      </c>
      <c r="F4952" s="3">
        <f t="shared" si="463"/>
        <v>66.2</v>
      </c>
      <c r="G4952" s="3">
        <f t="shared" si="459"/>
        <v>25.16</v>
      </c>
      <c r="H4952" s="3">
        <f t="shared" si="460"/>
        <v>84.92</v>
      </c>
      <c r="I4952" s="3">
        <f t="shared" si="461"/>
        <v>71.06</v>
      </c>
      <c r="J4952" s="3">
        <f t="shared" si="462"/>
        <v>69.98</v>
      </c>
      <c r="K4952" s="191">
        <v>19</v>
      </c>
      <c r="L4952" s="3">
        <v>-3.8</v>
      </c>
      <c r="M4952" s="191">
        <v>29.4</v>
      </c>
      <c r="N4952" s="191">
        <v>21.7</v>
      </c>
      <c r="O4952" s="191">
        <v>21.1</v>
      </c>
    </row>
    <row r="4953" spans="2:15" ht="17.25" x14ac:dyDescent="0.35">
      <c r="B4953" s="172">
        <f t="shared" si="464"/>
        <v>4945</v>
      </c>
      <c r="C4953" s="173">
        <v>7</v>
      </c>
      <c r="D4953" s="173">
        <v>26</v>
      </c>
      <c r="E4953" s="174">
        <v>1</v>
      </c>
      <c r="F4953" s="3">
        <f t="shared" si="463"/>
        <v>64.400000000000006</v>
      </c>
      <c r="G4953" s="3">
        <f t="shared" ref="G4953:G5016" si="465">(9/5)*L4953+32</f>
        <v>21.2</v>
      </c>
      <c r="H4953" s="3">
        <f t="shared" ref="H4953:H5016" si="466">(9/5)*M4953+32</f>
        <v>82.94</v>
      </c>
      <c r="I4953" s="3">
        <f t="shared" ref="I4953:I5016" si="467">(9/5)*N4953+32</f>
        <v>66.92</v>
      </c>
      <c r="J4953" s="3">
        <f t="shared" ref="J4953:J5016" si="468">(9/5)*O4953+32</f>
        <v>69.98</v>
      </c>
      <c r="K4953" s="191">
        <v>18</v>
      </c>
      <c r="L4953" s="3">
        <v>-6</v>
      </c>
      <c r="M4953" s="191">
        <v>28.3</v>
      </c>
      <c r="N4953" s="191">
        <v>19.399999999999999</v>
      </c>
      <c r="O4953" s="191">
        <v>21.1</v>
      </c>
    </row>
    <row r="4954" spans="2:15" ht="17.25" x14ac:dyDescent="0.35">
      <c r="B4954" s="172">
        <f t="shared" si="464"/>
        <v>4946</v>
      </c>
      <c r="C4954" s="173">
        <v>7</v>
      </c>
      <c r="D4954" s="173">
        <v>26</v>
      </c>
      <c r="E4954" s="174">
        <v>2</v>
      </c>
      <c r="F4954" s="3">
        <f t="shared" si="463"/>
        <v>68</v>
      </c>
      <c r="G4954" s="3">
        <f t="shared" si="465"/>
        <v>21.2</v>
      </c>
      <c r="H4954" s="3">
        <f t="shared" si="466"/>
        <v>80.960000000000008</v>
      </c>
      <c r="I4954" s="3">
        <f t="shared" si="467"/>
        <v>68</v>
      </c>
      <c r="J4954" s="3">
        <f t="shared" si="468"/>
        <v>71.06</v>
      </c>
      <c r="K4954" s="191">
        <v>20</v>
      </c>
      <c r="L4954" s="3">
        <v>-6</v>
      </c>
      <c r="M4954" s="191">
        <v>27.2</v>
      </c>
      <c r="N4954" s="191">
        <v>20</v>
      </c>
      <c r="O4954" s="191">
        <v>21.7</v>
      </c>
    </row>
    <row r="4955" spans="2:15" ht="17.25" x14ac:dyDescent="0.35">
      <c r="B4955" s="172">
        <f t="shared" si="464"/>
        <v>4947</v>
      </c>
      <c r="C4955" s="173">
        <v>7</v>
      </c>
      <c r="D4955" s="173">
        <v>26</v>
      </c>
      <c r="E4955" s="174">
        <v>3</v>
      </c>
      <c r="F4955" s="3">
        <f t="shared" si="463"/>
        <v>66.2</v>
      </c>
      <c r="G4955" s="3">
        <f t="shared" si="465"/>
        <v>20.84</v>
      </c>
      <c r="H4955" s="3">
        <f t="shared" si="466"/>
        <v>80.960000000000008</v>
      </c>
      <c r="I4955" s="3">
        <f t="shared" si="467"/>
        <v>60.08</v>
      </c>
      <c r="J4955" s="3">
        <f t="shared" si="468"/>
        <v>71.960000000000008</v>
      </c>
      <c r="K4955" s="191">
        <v>19</v>
      </c>
      <c r="L4955" s="3">
        <v>-6.2</v>
      </c>
      <c r="M4955" s="191">
        <v>27.2</v>
      </c>
      <c r="N4955" s="191">
        <v>15.6</v>
      </c>
      <c r="O4955" s="191">
        <v>22.2</v>
      </c>
    </row>
    <row r="4956" spans="2:15" ht="17.25" x14ac:dyDescent="0.35">
      <c r="B4956" s="172">
        <f t="shared" si="464"/>
        <v>4948</v>
      </c>
      <c r="C4956" s="173">
        <v>7</v>
      </c>
      <c r="D4956" s="173">
        <v>26</v>
      </c>
      <c r="E4956" s="174">
        <v>4</v>
      </c>
      <c r="F4956" s="3">
        <f t="shared" si="463"/>
        <v>66.2</v>
      </c>
      <c r="G4956" s="3">
        <f t="shared" si="465"/>
        <v>20.66</v>
      </c>
      <c r="H4956" s="3">
        <f t="shared" si="466"/>
        <v>78.080000000000013</v>
      </c>
      <c r="I4956" s="3">
        <f t="shared" si="467"/>
        <v>57.92</v>
      </c>
      <c r="J4956" s="3">
        <f t="shared" si="468"/>
        <v>71.06</v>
      </c>
      <c r="K4956" s="191">
        <v>19</v>
      </c>
      <c r="L4956" s="3">
        <v>-6.3</v>
      </c>
      <c r="M4956" s="191">
        <v>25.6</v>
      </c>
      <c r="N4956" s="191">
        <v>14.4</v>
      </c>
      <c r="O4956" s="191">
        <v>21.7</v>
      </c>
    </row>
    <row r="4957" spans="2:15" ht="17.25" x14ac:dyDescent="0.35">
      <c r="B4957" s="172">
        <f t="shared" si="464"/>
        <v>4949</v>
      </c>
      <c r="C4957" s="173">
        <v>7</v>
      </c>
      <c r="D4957" s="173">
        <v>26</v>
      </c>
      <c r="E4957" s="174">
        <v>5</v>
      </c>
      <c r="F4957" s="3">
        <f t="shared" si="463"/>
        <v>64.400000000000006</v>
      </c>
      <c r="G4957" s="3">
        <f t="shared" si="465"/>
        <v>21.2</v>
      </c>
      <c r="H4957" s="3">
        <f t="shared" si="466"/>
        <v>77</v>
      </c>
      <c r="I4957" s="3">
        <f t="shared" si="467"/>
        <v>57.92</v>
      </c>
      <c r="J4957" s="3">
        <f t="shared" si="468"/>
        <v>69.98</v>
      </c>
      <c r="K4957" s="191">
        <v>18</v>
      </c>
      <c r="L4957" s="3">
        <v>-6</v>
      </c>
      <c r="M4957" s="191">
        <v>25</v>
      </c>
      <c r="N4957" s="191">
        <v>14.4</v>
      </c>
      <c r="O4957" s="191">
        <v>21.1</v>
      </c>
    </row>
    <row r="4958" spans="2:15" ht="17.25" x14ac:dyDescent="0.35">
      <c r="B4958" s="172">
        <f t="shared" si="464"/>
        <v>4950</v>
      </c>
      <c r="C4958" s="173">
        <v>7</v>
      </c>
      <c r="D4958" s="173">
        <v>26</v>
      </c>
      <c r="E4958" s="174">
        <v>6</v>
      </c>
      <c r="F4958" s="3">
        <f t="shared" si="463"/>
        <v>66.2</v>
      </c>
      <c r="G4958" s="3">
        <f t="shared" si="465"/>
        <v>22.64</v>
      </c>
      <c r="H4958" s="3">
        <f t="shared" si="466"/>
        <v>78.080000000000013</v>
      </c>
      <c r="I4958" s="3">
        <f t="shared" si="467"/>
        <v>60.980000000000004</v>
      </c>
      <c r="J4958" s="3">
        <f t="shared" si="468"/>
        <v>68</v>
      </c>
      <c r="K4958" s="191">
        <v>19</v>
      </c>
      <c r="L4958" s="3">
        <v>-5.2</v>
      </c>
      <c r="M4958" s="191">
        <v>25.6</v>
      </c>
      <c r="N4958" s="191">
        <v>16.100000000000001</v>
      </c>
      <c r="O4958" s="191">
        <v>20</v>
      </c>
    </row>
    <row r="4959" spans="2:15" ht="17.25" x14ac:dyDescent="0.35">
      <c r="B4959" s="172">
        <f t="shared" si="464"/>
        <v>4951</v>
      </c>
      <c r="C4959" s="173">
        <v>7</v>
      </c>
      <c r="D4959" s="173">
        <v>26</v>
      </c>
      <c r="E4959" s="174">
        <v>7</v>
      </c>
      <c r="F4959" s="3">
        <f t="shared" si="463"/>
        <v>68</v>
      </c>
      <c r="G4959" s="3">
        <f t="shared" si="465"/>
        <v>24.259999999999998</v>
      </c>
      <c r="H4959" s="3">
        <f t="shared" si="466"/>
        <v>84.02</v>
      </c>
      <c r="I4959" s="3">
        <f t="shared" si="467"/>
        <v>66.92</v>
      </c>
      <c r="J4959" s="3">
        <f t="shared" si="468"/>
        <v>71.06</v>
      </c>
      <c r="K4959" s="191">
        <v>20</v>
      </c>
      <c r="L4959" s="3">
        <v>-4.3</v>
      </c>
      <c r="M4959" s="191">
        <v>28.9</v>
      </c>
      <c r="N4959" s="191">
        <v>19.399999999999999</v>
      </c>
      <c r="O4959" s="191">
        <v>21.7</v>
      </c>
    </row>
    <row r="4960" spans="2:15" ht="17.25" x14ac:dyDescent="0.35">
      <c r="B4960" s="172">
        <f t="shared" si="464"/>
        <v>4952</v>
      </c>
      <c r="C4960" s="173">
        <v>7</v>
      </c>
      <c r="D4960" s="173">
        <v>26</v>
      </c>
      <c r="E4960" s="174">
        <v>8</v>
      </c>
      <c r="F4960" s="3">
        <f t="shared" si="463"/>
        <v>71.599999999999994</v>
      </c>
      <c r="G4960" s="3">
        <f t="shared" si="465"/>
        <v>29.3</v>
      </c>
      <c r="H4960" s="3">
        <f t="shared" si="466"/>
        <v>89.06</v>
      </c>
      <c r="I4960" s="3">
        <f t="shared" si="467"/>
        <v>73.039999999999992</v>
      </c>
      <c r="J4960" s="3">
        <f t="shared" si="468"/>
        <v>73.94</v>
      </c>
      <c r="K4960" s="191">
        <v>22</v>
      </c>
      <c r="L4960" s="3">
        <v>-1.5</v>
      </c>
      <c r="M4960" s="191">
        <v>31.7</v>
      </c>
      <c r="N4960" s="191">
        <v>22.8</v>
      </c>
      <c r="O4960" s="191">
        <v>23.3</v>
      </c>
    </row>
    <row r="4961" spans="2:15" ht="17.25" x14ac:dyDescent="0.35">
      <c r="B4961" s="172">
        <f t="shared" si="464"/>
        <v>4953</v>
      </c>
      <c r="C4961" s="173">
        <v>7</v>
      </c>
      <c r="D4961" s="173">
        <v>26</v>
      </c>
      <c r="E4961" s="174">
        <v>9</v>
      </c>
      <c r="F4961" s="3">
        <f t="shared" si="463"/>
        <v>77</v>
      </c>
      <c r="G4961" s="3">
        <f t="shared" si="465"/>
        <v>30.92</v>
      </c>
      <c r="H4961" s="3">
        <f t="shared" si="466"/>
        <v>91.94</v>
      </c>
      <c r="I4961" s="3">
        <f t="shared" si="467"/>
        <v>77</v>
      </c>
      <c r="J4961" s="3">
        <f t="shared" si="468"/>
        <v>77</v>
      </c>
      <c r="K4961" s="191">
        <v>25</v>
      </c>
      <c r="L4961" s="3">
        <v>-0.6</v>
      </c>
      <c r="M4961" s="191">
        <v>33.299999999999997</v>
      </c>
      <c r="N4961" s="191">
        <v>25</v>
      </c>
      <c r="O4961" s="191">
        <v>25</v>
      </c>
    </row>
    <row r="4962" spans="2:15" ht="17.25" x14ac:dyDescent="0.35">
      <c r="B4962" s="172">
        <f t="shared" si="464"/>
        <v>4954</v>
      </c>
      <c r="C4962" s="173">
        <v>7</v>
      </c>
      <c r="D4962" s="173">
        <v>26</v>
      </c>
      <c r="E4962" s="174">
        <v>10</v>
      </c>
      <c r="F4962" s="3">
        <f t="shared" si="463"/>
        <v>78.800000000000011</v>
      </c>
      <c r="G4962" s="3">
        <f t="shared" si="465"/>
        <v>41.36</v>
      </c>
      <c r="H4962" s="3">
        <f t="shared" si="466"/>
        <v>98.06</v>
      </c>
      <c r="I4962" s="3">
        <f t="shared" si="467"/>
        <v>82.94</v>
      </c>
      <c r="J4962" s="3">
        <f t="shared" si="468"/>
        <v>78.98</v>
      </c>
      <c r="K4962" s="191">
        <v>26</v>
      </c>
      <c r="L4962" s="3">
        <v>5.2</v>
      </c>
      <c r="M4962" s="191">
        <v>36.700000000000003</v>
      </c>
      <c r="N4962" s="191">
        <v>28.3</v>
      </c>
      <c r="O4962" s="191">
        <v>26.1</v>
      </c>
    </row>
    <row r="4963" spans="2:15" ht="17.25" x14ac:dyDescent="0.35">
      <c r="B4963" s="172">
        <f t="shared" si="464"/>
        <v>4955</v>
      </c>
      <c r="C4963" s="173">
        <v>7</v>
      </c>
      <c r="D4963" s="173">
        <v>26</v>
      </c>
      <c r="E4963" s="174">
        <v>11</v>
      </c>
      <c r="F4963" s="3">
        <f t="shared" si="463"/>
        <v>80.599999999999994</v>
      </c>
      <c r="G4963" s="3">
        <f t="shared" si="465"/>
        <v>51.8</v>
      </c>
      <c r="H4963" s="3">
        <f t="shared" si="466"/>
        <v>98.960000000000008</v>
      </c>
      <c r="I4963" s="3">
        <f t="shared" si="467"/>
        <v>86</v>
      </c>
      <c r="J4963" s="3">
        <f t="shared" si="468"/>
        <v>84.02</v>
      </c>
      <c r="K4963" s="191">
        <v>27</v>
      </c>
      <c r="L4963" s="3">
        <v>11</v>
      </c>
      <c r="M4963" s="191">
        <v>37.200000000000003</v>
      </c>
      <c r="N4963" s="191">
        <v>30</v>
      </c>
      <c r="O4963" s="191">
        <v>28.9</v>
      </c>
    </row>
    <row r="4964" spans="2:15" ht="17.25" x14ac:dyDescent="0.35">
      <c r="B4964" s="172">
        <f t="shared" si="464"/>
        <v>4956</v>
      </c>
      <c r="C4964" s="173">
        <v>7</v>
      </c>
      <c r="D4964" s="173">
        <v>26</v>
      </c>
      <c r="E4964" s="174">
        <v>12</v>
      </c>
      <c r="F4964" s="3">
        <f t="shared" si="463"/>
        <v>82.4</v>
      </c>
      <c r="G4964" s="3">
        <f t="shared" si="465"/>
        <v>59</v>
      </c>
      <c r="H4964" s="3">
        <f t="shared" si="466"/>
        <v>98.06</v>
      </c>
      <c r="I4964" s="3">
        <f t="shared" si="467"/>
        <v>89.06</v>
      </c>
      <c r="J4964" s="3">
        <f t="shared" si="468"/>
        <v>84.92</v>
      </c>
      <c r="K4964" s="191">
        <v>28</v>
      </c>
      <c r="L4964" s="3">
        <v>15</v>
      </c>
      <c r="M4964" s="191">
        <v>36.700000000000003</v>
      </c>
      <c r="N4964" s="191">
        <v>31.7</v>
      </c>
      <c r="O4964" s="191">
        <v>29.4</v>
      </c>
    </row>
    <row r="4965" spans="2:15" ht="17.25" x14ac:dyDescent="0.35">
      <c r="B4965" s="172">
        <f t="shared" si="464"/>
        <v>4957</v>
      </c>
      <c r="C4965" s="173">
        <v>7</v>
      </c>
      <c r="D4965" s="173">
        <v>26</v>
      </c>
      <c r="E4965" s="174">
        <v>13</v>
      </c>
      <c r="F4965" s="3">
        <f t="shared" si="463"/>
        <v>87.800000000000011</v>
      </c>
      <c r="G4965" s="3">
        <f t="shared" si="465"/>
        <v>65.66</v>
      </c>
      <c r="H4965" s="3">
        <f t="shared" si="466"/>
        <v>100.03999999999999</v>
      </c>
      <c r="I4965" s="3">
        <f t="shared" si="467"/>
        <v>93.02</v>
      </c>
      <c r="J4965" s="3">
        <f t="shared" si="468"/>
        <v>87.98</v>
      </c>
      <c r="K4965" s="191">
        <v>31</v>
      </c>
      <c r="L4965" s="3">
        <v>18.7</v>
      </c>
      <c r="M4965" s="191">
        <v>37.799999999999997</v>
      </c>
      <c r="N4965" s="191">
        <v>33.9</v>
      </c>
      <c r="O4965" s="191">
        <v>31.1</v>
      </c>
    </row>
    <row r="4966" spans="2:15" ht="17.25" x14ac:dyDescent="0.35">
      <c r="B4966" s="172">
        <f t="shared" si="464"/>
        <v>4958</v>
      </c>
      <c r="C4966" s="173">
        <v>7</v>
      </c>
      <c r="D4966" s="173">
        <v>26</v>
      </c>
      <c r="E4966" s="174">
        <v>14</v>
      </c>
      <c r="F4966" s="3">
        <f t="shared" si="463"/>
        <v>86</v>
      </c>
      <c r="G4966" s="3">
        <f t="shared" si="465"/>
        <v>70.7</v>
      </c>
      <c r="H4966" s="3">
        <f t="shared" si="466"/>
        <v>100.94</v>
      </c>
      <c r="I4966" s="3">
        <f t="shared" si="467"/>
        <v>93.02</v>
      </c>
      <c r="J4966" s="3">
        <f t="shared" si="468"/>
        <v>89.960000000000008</v>
      </c>
      <c r="K4966" s="191">
        <v>30</v>
      </c>
      <c r="L4966" s="3">
        <v>21.5</v>
      </c>
      <c r="M4966" s="191">
        <v>38.299999999999997</v>
      </c>
      <c r="N4966" s="191">
        <v>33.9</v>
      </c>
      <c r="O4966" s="191">
        <v>32.200000000000003</v>
      </c>
    </row>
    <row r="4967" spans="2:15" ht="17.25" x14ac:dyDescent="0.35">
      <c r="B4967" s="172">
        <f t="shared" si="464"/>
        <v>4959</v>
      </c>
      <c r="C4967" s="173">
        <v>7</v>
      </c>
      <c r="D4967" s="173">
        <v>26</v>
      </c>
      <c r="E4967" s="174">
        <v>15</v>
      </c>
      <c r="F4967" s="3">
        <f t="shared" si="463"/>
        <v>86</v>
      </c>
      <c r="G4967" s="3">
        <f t="shared" si="465"/>
        <v>72.319999999999993</v>
      </c>
      <c r="H4967" s="3">
        <f t="shared" si="466"/>
        <v>102.02</v>
      </c>
      <c r="I4967" s="3">
        <f t="shared" si="467"/>
        <v>93.02</v>
      </c>
      <c r="J4967" s="3">
        <f t="shared" si="468"/>
        <v>93.02</v>
      </c>
      <c r="K4967" s="191">
        <v>30</v>
      </c>
      <c r="L4967" s="3">
        <v>22.4</v>
      </c>
      <c r="M4967" s="191">
        <v>38.9</v>
      </c>
      <c r="N4967" s="191">
        <v>33.9</v>
      </c>
      <c r="O4967" s="191">
        <v>33.9</v>
      </c>
    </row>
    <row r="4968" spans="2:15" ht="17.25" x14ac:dyDescent="0.35">
      <c r="B4968" s="172">
        <f t="shared" si="464"/>
        <v>4960</v>
      </c>
      <c r="C4968" s="173">
        <v>7</v>
      </c>
      <c r="D4968" s="173">
        <v>26</v>
      </c>
      <c r="E4968" s="174">
        <v>16</v>
      </c>
      <c r="F4968" s="3">
        <f t="shared" si="463"/>
        <v>80.599999999999994</v>
      </c>
      <c r="G4968" s="3">
        <f t="shared" si="465"/>
        <v>70.16</v>
      </c>
      <c r="H4968" s="3">
        <f t="shared" si="466"/>
        <v>102.02</v>
      </c>
      <c r="I4968" s="3">
        <f t="shared" si="467"/>
        <v>91.039999999999992</v>
      </c>
      <c r="J4968" s="3">
        <f t="shared" si="468"/>
        <v>87.080000000000013</v>
      </c>
      <c r="K4968" s="191">
        <v>27</v>
      </c>
      <c r="L4968" s="3">
        <v>21.2</v>
      </c>
      <c r="M4968" s="191">
        <v>38.9</v>
      </c>
      <c r="N4968" s="191">
        <v>32.799999999999997</v>
      </c>
      <c r="O4968" s="191">
        <v>30.6</v>
      </c>
    </row>
    <row r="4969" spans="2:15" ht="17.25" x14ac:dyDescent="0.35">
      <c r="B4969" s="172">
        <f t="shared" si="464"/>
        <v>4961</v>
      </c>
      <c r="C4969" s="173">
        <v>7</v>
      </c>
      <c r="D4969" s="173">
        <v>26</v>
      </c>
      <c r="E4969" s="174">
        <v>17</v>
      </c>
      <c r="F4969" s="3">
        <f t="shared" si="463"/>
        <v>80.599999999999994</v>
      </c>
      <c r="G4969" s="3">
        <f t="shared" si="465"/>
        <v>68.72</v>
      </c>
      <c r="H4969" s="3">
        <f t="shared" si="466"/>
        <v>102.02</v>
      </c>
      <c r="I4969" s="3">
        <f t="shared" si="467"/>
        <v>87.98</v>
      </c>
      <c r="J4969" s="3">
        <f t="shared" si="468"/>
        <v>77</v>
      </c>
      <c r="K4969" s="191">
        <v>27</v>
      </c>
      <c r="L4969" s="3">
        <v>20.399999999999999</v>
      </c>
      <c r="M4969" s="191">
        <v>38.9</v>
      </c>
      <c r="N4969" s="191">
        <v>31.1</v>
      </c>
      <c r="O4969" s="191">
        <v>25</v>
      </c>
    </row>
    <row r="4970" spans="2:15" ht="17.25" x14ac:dyDescent="0.35">
      <c r="B4970" s="172">
        <f t="shared" si="464"/>
        <v>4962</v>
      </c>
      <c r="C4970" s="173">
        <v>7</v>
      </c>
      <c r="D4970" s="173">
        <v>26</v>
      </c>
      <c r="E4970" s="174">
        <v>18</v>
      </c>
      <c r="F4970" s="3">
        <f t="shared" si="463"/>
        <v>78.800000000000011</v>
      </c>
      <c r="G4970" s="3">
        <f t="shared" si="465"/>
        <v>66.02</v>
      </c>
      <c r="H4970" s="3">
        <f t="shared" si="466"/>
        <v>100.03999999999999</v>
      </c>
      <c r="I4970" s="3">
        <f t="shared" si="467"/>
        <v>87.080000000000013</v>
      </c>
      <c r="J4970" s="3">
        <f t="shared" si="468"/>
        <v>75.92</v>
      </c>
      <c r="K4970" s="191">
        <v>26</v>
      </c>
      <c r="L4970" s="3">
        <v>18.899999999999999</v>
      </c>
      <c r="M4970" s="191">
        <v>37.799999999999997</v>
      </c>
      <c r="N4970" s="191">
        <v>30.6</v>
      </c>
      <c r="O4970" s="191">
        <v>24.4</v>
      </c>
    </row>
    <row r="4971" spans="2:15" ht="17.25" x14ac:dyDescent="0.35">
      <c r="B4971" s="172">
        <f t="shared" si="464"/>
        <v>4963</v>
      </c>
      <c r="C4971" s="173">
        <v>7</v>
      </c>
      <c r="D4971" s="173">
        <v>26</v>
      </c>
      <c r="E4971" s="174">
        <v>19</v>
      </c>
      <c r="F4971" s="3">
        <f t="shared" si="463"/>
        <v>75.2</v>
      </c>
      <c r="G4971" s="3">
        <f t="shared" si="465"/>
        <v>64.94</v>
      </c>
      <c r="H4971" s="3">
        <f t="shared" si="466"/>
        <v>96.98</v>
      </c>
      <c r="I4971" s="3">
        <f t="shared" si="467"/>
        <v>87.080000000000013</v>
      </c>
      <c r="J4971" s="3">
        <f t="shared" si="468"/>
        <v>75.92</v>
      </c>
      <c r="K4971" s="191">
        <v>24</v>
      </c>
      <c r="L4971" s="3">
        <v>18.3</v>
      </c>
      <c r="M4971" s="191">
        <v>36.1</v>
      </c>
      <c r="N4971" s="191">
        <v>30.6</v>
      </c>
      <c r="O4971" s="191">
        <v>24.4</v>
      </c>
    </row>
    <row r="4972" spans="2:15" ht="17.25" x14ac:dyDescent="0.35">
      <c r="B4972" s="172">
        <f t="shared" si="464"/>
        <v>4964</v>
      </c>
      <c r="C4972" s="173">
        <v>7</v>
      </c>
      <c r="D4972" s="173">
        <v>26</v>
      </c>
      <c r="E4972" s="174">
        <v>20</v>
      </c>
      <c r="F4972" s="3">
        <f t="shared" si="463"/>
        <v>75.2</v>
      </c>
      <c r="G4972" s="3">
        <f t="shared" si="465"/>
        <v>61.7</v>
      </c>
      <c r="H4972" s="3">
        <f t="shared" si="466"/>
        <v>93.92</v>
      </c>
      <c r="I4972" s="3">
        <f t="shared" si="467"/>
        <v>84.92</v>
      </c>
      <c r="J4972" s="3">
        <f t="shared" si="468"/>
        <v>73.94</v>
      </c>
      <c r="K4972" s="191">
        <v>24</v>
      </c>
      <c r="L4972" s="3">
        <v>16.5</v>
      </c>
      <c r="M4972" s="191">
        <v>34.4</v>
      </c>
      <c r="N4972" s="191">
        <v>29.4</v>
      </c>
      <c r="O4972" s="191">
        <v>23.3</v>
      </c>
    </row>
    <row r="4973" spans="2:15" ht="17.25" x14ac:dyDescent="0.35">
      <c r="B4973" s="172">
        <f t="shared" si="464"/>
        <v>4965</v>
      </c>
      <c r="C4973" s="173">
        <v>7</v>
      </c>
      <c r="D4973" s="173">
        <v>26</v>
      </c>
      <c r="E4973" s="174">
        <v>21</v>
      </c>
      <c r="F4973" s="3">
        <f t="shared" si="463"/>
        <v>69.800000000000011</v>
      </c>
      <c r="G4973" s="3">
        <f t="shared" si="465"/>
        <v>61.519999999999996</v>
      </c>
      <c r="H4973" s="3">
        <f t="shared" si="466"/>
        <v>91.039999999999992</v>
      </c>
      <c r="I4973" s="3">
        <f t="shared" si="467"/>
        <v>82.94</v>
      </c>
      <c r="J4973" s="3">
        <f t="shared" si="468"/>
        <v>73.94</v>
      </c>
      <c r="K4973" s="191">
        <v>21</v>
      </c>
      <c r="L4973" s="3">
        <v>16.399999999999999</v>
      </c>
      <c r="M4973" s="191">
        <v>32.799999999999997</v>
      </c>
      <c r="N4973" s="191">
        <v>28.3</v>
      </c>
      <c r="O4973" s="191">
        <v>23.3</v>
      </c>
    </row>
    <row r="4974" spans="2:15" ht="17.25" x14ac:dyDescent="0.35">
      <c r="B4974" s="172">
        <f t="shared" si="464"/>
        <v>4966</v>
      </c>
      <c r="C4974" s="173">
        <v>7</v>
      </c>
      <c r="D4974" s="173">
        <v>26</v>
      </c>
      <c r="E4974" s="174">
        <v>22</v>
      </c>
      <c r="F4974" s="3">
        <f t="shared" si="463"/>
        <v>71.599999999999994</v>
      </c>
      <c r="G4974" s="3">
        <f t="shared" si="465"/>
        <v>59.18</v>
      </c>
      <c r="H4974" s="3">
        <f t="shared" si="466"/>
        <v>89.960000000000008</v>
      </c>
      <c r="I4974" s="3">
        <f t="shared" si="467"/>
        <v>78.080000000000013</v>
      </c>
      <c r="J4974" s="3">
        <f t="shared" si="468"/>
        <v>71.960000000000008</v>
      </c>
      <c r="K4974" s="191">
        <v>22</v>
      </c>
      <c r="L4974" s="3">
        <v>15.1</v>
      </c>
      <c r="M4974" s="191">
        <v>32.200000000000003</v>
      </c>
      <c r="N4974" s="191">
        <v>25.6</v>
      </c>
      <c r="O4974" s="191">
        <v>22.2</v>
      </c>
    </row>
    <row r="4975" spans="2:15" ht="17.25" x14ac:dyDescent="0.35">
      <c r="B4975" s="172">
        <f t="shared" si="464"/>
        <v>4967</v>
      </c>
      <c r="C4975" s="173">
        <v>7</v>
      </c>
      <c r="D4975" s="173">
        <v>26</v>
      </c>
      <c r="E4975" s="174">
        <v>23</v>
      </c>
      <c r="F4975" s="3">
        <f t="shared" si="463"/>
        <v>69.800000000000011</v>
      </c>
      <c r="G4975" s="3">
        <f t="shared" si="465"/>
        <v>55.22</v>
      </c>
      <c r="H4975" s="3">
        <f t="shared" si="466"/>
        <v>86</v>
      </c>
      <c r="I4975" s="3">
        <f t="shared" si="467"/>
        <v>75.02</v>
      </c>
      <c r="J4975" s="3">
        <f t="shared" si="468"/>
        <v>71.06</v>
      </c>
      <c r="K4975" s="191">
        <v>21</v>
      </c>
      <c r="L4975" s="3">
        <v>12.9</v>
      </c>
      <c r="M4975" s="191">
        <v>30</v>
      </c>
      <c r="N4975" s="191">
        <v>23.9</v>
      </c>
      <c r="O4975" s="191">
        <v>21.7</v>
      </c>
    </row>
    <row r="4976" spans="2:15" ht="17.25" x14ac:dyDescent="0.35">
      <c r="B4976" s="172">
        <f t="shared" si="464"/>
        <v>4968</v>
      </c>
      <c r="C4976" s="173">
        <v>7</v>
      </c>
      <c r="D4976" s="173">
        <v>26</v>
      </c>
      <c r="E4976" s="174">
        <v>24</v>
      </c>
      <c r="F4976" s="3">
        <f t="shared" si="463"/>
        <v>69.800000000000011</v>
      </c>
      <c r="G4976" s="3">
        <f t="shared" si="465"/>
        <v>54.14</v>
      </c>
      <c r="H4976" s="3">
        <f t="shared" si="466"/>
        <v>84.02</v>
      </c>
      <c r="I4976" s="3">
        <f t="shared" si="467"/>
        <v>71.960000000000008</v>
      </c>
      <c r="J4976" s="3">
        <f t="shared" si="468"/>
        <v>69.98</v>
      </c>
      <c r="K4976" s="191">
        <v>21</v>
      </c>
      <c r="L4976" s="3">
        <v>12.3</v>
      </c>
      <c r="M4976" s="191">
        <v>28.9</v>
      </c>
      <c r="N4976" s="191">
        <v>22.2</v>
      </c>
      <c r="O4976" s="191">
        <v>21.1</v>
      </c>
    </row>
    <row r="4977" spans="2:15" ht="17.25" x14ac:dyDescent="0.35">
      <c r="B4977" s="172">
        <f t="shared" si="464"/>
        <v>4969</v>
      </c>
      <c r="C4977" s="173">
        <v>7</v>
      </c>
      <c r="D4977" s="173">
        <v>27</v>
      </c>
      <c r="E4977" s="174">
        <v>1</v>
      </c>
      <c r="F4977" s="3">
        <f t="shared" si="463"/>
        <v>68</v>
      </c>
      <c r="G4977" s="3">
        <f t="shared" si="465"/>
        <v>53.78</v>
      </c>
      <c r="H4977" s="3">
        <f t="shared" si="466"/>
        <v>84.02</v>
      </c>
      <c r="I4977" s="3">
        <f t="shared" si="467"/>
        <v>69.080000000000013</v>
      </c>
      <c r="J4977" s="3">
        <f t="shared" si="468"/>
        <v>71.06</v>
      </c>
      <c r="K4977" s="191">
        <v>20</v>
      </c>
      <c r="L4977" s="3">
        <v>12.1</v>
      </c>
      <c r="M4977" s="191">
        <v>28.9</v>
      </c>
      <c r="N4977" s="191">
        <v>20.6</v>
      </c>
      <c r="O4977" s="191">
        <v>21.7</v>
      </c>
    </row>
    <row r="4978" spans="2:15" ht="17.25" x14ac:dyDescent="0.35">
      <c r="B4978" s="172">
        <f t="shared" si="464"/>
        <v>4970</v>
      </c>
      <c r="C4978" s="173">
        <v>7</v>
      </c>
      <c r="D4978" s="173">
        <v>27</v>
      </c>
      <c r="E4978" s="174">
        <v>2</v>
      </c>
      <c r="F4978" s="3">
        <f t="shared" si="463"/>
        <v>68</v>
      </c>
      <c r="G4978" s="3">
        <f t="shared" si="465"/>
        <v>53.6</v>
      </c>
      <c r="H4978" s="3">
        <f t="shared" si="466"/>
        <v>82.039999999999992</v>
      </c>
      <c r="I4978" s="3">
        <f t="shared" si="467"/>
        <v>64.039999999999992</v>
      </c>
      <c r="J4978" s="3">
        <f t="shared" si="468"/>
        <v>71.06</v>
      </c>
      <c r="K4978" s="191">
        <v>20</v>
      </c>
      <c r="L4978" s="3">
        <v>12</v>
      </c>
      <c r="M4978" s="191">
        <v>27.8</v>
      </c>
      <c r="N4978" s="191">
        <v>17.8</v>
      </c>
      <c r="O4978" s="191">
        <v>21.7</v>
      </c>
    </row>
    <row r="4979" spans="2:15" ht="17.25" x14ac:dyDescent="0.35">
      <c r="B4979" s="172">
        <f t="shared" si="464"/>
        <v>4971</v>
      </c>
      <c r="C4979" s="173">
        <v>7</v>
      </c>
      <c r="D4979" s="173">
        <v>27</v>
      </c>
      <c r="E4979" s="174">
        <v>3</v>
      </c>
      <c r="F4979" s="3">
        <f t="shared" si="463"/>
        <v>68</v>
      </c>
      <c r="G4979" s="3">
        <f t="shared" si="465"/>
        <v>50.36</v>
      </c>
      <c r="H4979" s="3">
        <f t="shared" si="466"/>
        <v>82.94</v>
      </c>
      <c r="I4979" s="3">
        <f t="shared" si="467"/>
        <v>68</v>
      </c>
      <c r="J4979" s="3">
        <f t="shared" si="468"/>
        <v>69.080000000000013</v>
      </c>
      <c r="K4979" s="191">
        <v>20</v>
      </c>
      <c r="L4979" s="3">
        <v>10.199999999999999</v>
      </c>
      <c r="M4979" s="191">
        <v>28.3</v>
      </c>
      <c r="N4979" s="191">
        <v>20</v>
      </c>
      <c r="O4979" s="191">
        <v>20.6</v>
      </c>
    </row>
    <row r="4980" spans="2:15" ht="17.25" x14ac:dyDescent="0.35">
      <c r="B4980" s="172">
        <f t="shared" si="464"/>
        <v>4972</v>
      </c>
      <c r="C4980" s="173">
        <v>7</v>
      </c>
      <c r="D4980" s="173">
        <v>27</v>
      </c>
      <c r="E4980" s="174">
        <v>4</v>
      </c>
      <c r="F4980" s="3">
        <f t="shared" si="463"/>
        <v>68</v>
      </c>
      <c r="G4980" s="3">
        <f t="shared" si="465"/>
        <v>49.28</v>
      </c>
      <c r="H4980" s="3">
        <f t="shared" si="466"/>
        <v>78.080000000000013</v>
      </c>
      <c r="I4980" s="3">
        <f t="shared" si="467"/>
        <v>62.06</v>
      </c>
      <c r="J4980" s="3">
        <f t="shared" si="468"/>
        <v>66.92</v>
      </c>
      <c r="K4980" s="191">
        <v>20</v>
      </c>
      <c r="L4980" s="3">
        <v>9.6</v>
      </c>
      <c r="M4980" s="191">
        <v>25.6</v>
      </c>
      <c r="N4980" s="191">
        <v>16.7</v>
      </c>
      <c r="O4980" s="191">
        <v>19.399999999999999</v>
      </c>
    </row>
    <row r="4981" spans="2:15" ht="17.25" x14ac:dyDescent="0.35">
      <c r="B4981" s="172">
        <f t="shared" si="464"/>
        <v>4973</v>
      </c>
      <c r="C4981" s="173">
        <v>7</v>
      </c>
      <c r="D4981" s="173">
        <v>27</v>
      </c>
      <c r="E4981" s="174">
        <v>5</v>
      </c>
      <c r="F4981" s="3">
        <f t="shared" si="463"/>
        <v>66.2</v>
      </c>
      <c r="G4981" s="3">
        <f t="shared" si="465"/>
        <v>49.1</v>
      </c>
      <c r="H4981" s="3">
        <f t="shared" si="466"/>
        <v>77</v>
      </c>
      <c r="I4981" s="3">
        <f t="shared" si="467"/>
        <v>60.08</v>
      </c>
      <c r="J4981" s="3">
        <f t="shared" si="468"/>
        <v>66.92</v>
      </c>
      <c r="K4981" s="191">
        <v>19</v>
      </c>
      <c r="L4981" s="3">
        <v>9.5</v>
      </c>
      <c r="M4981" s="191">
        <v>25</v>
      </c>
      <c r="N4981" s="191">
        <v>15.6</v>
      </c>
      <c r="O4981" s="191">
        <v>19.399999999999999</v>
      </c>
    </row>
    <row r="4982" spans="2:15" ht="17.25" x14ac:dyDescent="0.35">
      <c r="B4982" s="172">
        <f t="shared" si="464"/>
        <v>4974</v>
      </c>
      <c r="C4982" s="173">
        <v>7</v>
      </c>
      <c r="D4982" s="173">
        <v>27</v>
      </c>
      <c r="E4982" s="174">
        <v>6</v>
      </c>
      <c r="F4982" s="3">
        <f t="shared" si="463"/>
        <v>68</v>
      </c>
      <c r="G4982" s="3">
        <f t="shared" si="465"/>
        <v>53.96</v>
      </c>
      <c r="H4982" s="3">
        <f t="shared" si="466"/>
        <v>78.98</v>
      </c>
      <c r="I4982" s="3">
        <f t="shared" si="467"/>
        <v>62.96</v>
      </c>
      <c r="J4982" s="3">
        <f t="shared" si="468"/>
        <v>66.92</v>
      </c>
      <c r="K4982" s="191">
        <v>20</v>
      </c>
      <c r="L4982" s="3">
        <v>12.2</v>
      </c>
      <c r="M4982" s="191">
        <v>26.1</v>
      </c>
      <c r="N4982" s="191">
        <v>17.2</v>
      </c>
      <c r="O4982" s="191">
        <v>19.399999999999999</v>
      </c>
    </row>
    <row r="4983" spans="2:15" ht="17.25" x14ac:dyDescent="0.35">
      <c r="B4983" s="172">
        <f t="shared" si="464"/>
        <v>4975</v>
      </c>
      <c r="C4983" s="173">
        <v>7</v>
      </c>
      <c r="D4983" s="173">
        <v>27</v>
      </c>
      <c r="E4983" s="174">
        <v>7</v>
      </c>
      <c r="F4983" s="3">
        <f t="shared" si="463"/>
        <v>73.400000000000006</v>
      </c>
      <c r="G4983" s="3">
        <f t="shared" si="465"/>
        <v>60.980000000000004</v>
      </c>
      <c r="H4983" s="3">
        <f t="shared" si="466"/>
        <v>84.92</v>
      </c>
      <c r="I4983" s="3">
        <f t="shared" si="467"/>
        <v>69.98</v>
      </c>
      <c r="J4983" s="3">
        <f t="shared" si="468"/>
        <v>69.98</v>
      </c>
      <c r="K4983" s="191">
        <v>23</v>
      </c>
      <c r="L4983" s="3">
        <v>16.100000000000001</v>
      </c>
      <c r="M4983" s="191">
        <v>29.4</v>
      </c>
      <c r="N4983" s="191">
        <v>21.1</v>
      </c>
      <c r="O4983" s="191">
        <v>21.1</v>
      </c>
    </row>
    <row r="4984" spans="2:15" ht="17.25" x14ac:dyDescent="0.35">
      <c r="B4984" s="172">
        <f t="shared" si="464"/>
        <v>4976</v>
      </c>
      <c r="C4984" s="173">
        <v>7</v>
      </c>
      <c r="D4984" s="173">
        <v>27</v>
      </c>
      <c r="E4984" s="174">
        <v>8</v>
      </c>
      <c r="F4984" s="3">
        <f t="shared" si="463"/>
        <v>75.2</v>
      </c>
      <c r="G4984" s="3">
        <f t="shared" si="465"/>
        <v>63.86</v>
      </c>
      <c r="H4984" s="3">
        <f t="shared" si="466"/>
        <v>89.960000000000008</v>
      </c>
      <c r="I4984" s="3">
        <f t="shared" si="467"/>
        <v>75.92</v>
      </c>
      <c r="J4984" s="3">
        <f t="shared" si="468"/>
        <v>75.02</v>
      </c>
      <c r="K4984" s="191">
        <v>24</v>
      </c>
      <c r="L4984" s="3">
        <v>17.7</v>
      </c>
      <c r="M4984" s="191">
        <v>32.200000000000003</v>
      </c>
      <c r="N4984" s="191">
        <v>24.4</v>
      </c>
      <c r="O4984" s="191">
        <v>23.9</v>
      </c>
    </row>
    <row r="4985" spans="2:15" ht="17.25" x14ac:dyDescent="0.35">
      <c r="B4985" s="172">
        <f t="shared" si="464"/>
        <v>4977</v>
      </c>
      <c r="C4985" s="173">
        <v>7</v>
      </c>
      <c r="D4985" s="173">
        <v>27</v>
      </c>
      <c r="E4985" s="174">
        <v>9</v>
      </c>
      <c r="F4985" s="3">
        <f t="shared" si="463"/>
        <v>80.599999999999994</v>
      </c>
      <c r="G4985" s="3">
        <f t="shared" si="465"/>
        <v>68</v>
      </c>
      <c r="H4985" s="3">
        <f t="shared" si="466"/>
        <v>93.02</v>
      </c>
      <c r="I4985" s="3">
        <f t="shared" si="467"/>
        <v>82.039999999999992</v>
      </c>
      <c r="J4985" s="3">
        <f t="shared" si="468"/>
        <v>75.92</v>
      </c>
      <c r="K4985" s="191">
        <v>27</v>
      </c>
      <c r="L4985" s="3">
        <v>20</v>
      </c>
      <c r="M4985" s="191">
        <v>33.9</v>
      </c>
      <c r="N4985" s="191">
        <v>27.8</v>
      </c>
      <c r="O4985" s="191">
        <v>24.4</v>
      </c>
    </row>
    <row r="4986" spans="2:15" ht="17.25" x14ac:dyDescent="0.35">
      <c r="B4986" s="172">
        <f t="shared" si="464"/>
        <v>4978</v>
      </c>
      <c r="C4986" s="173">
        <v>7</v>
      </c>
      <c r="D4986" s="173">
        <v>27</v>
      </c>
      <c r="E4986" s="174">
        <v>10</v>
      </c>
      <c r="F4986" s="3">
        <f t="shared" si="463"/>
        <v>80.599999999999994</v>
      </c>
      <c r="G4986" s="3">
        <f t="shared" si="465"/>
        <v>69.98</v>
      </c>
      <c r="H4986" s="3">
        <f t="shared" si="466"/>
        <v>96.98</v>
      </c>
      <c r="I4986" s="3">
        <f t="shared" si="467"/>
        <v>84.02</v>
      </c>
      <c r="J4986" s="3">
        <f t="shared" si="468"/>
        <v>78.080000000000013</v>
      </c>
      <c r="K4986" s="191">
        <v>27</v>
      </c>
      <c r="L4986" s="3">
        <v>21.1</v>
      </c>
      <c r="M4986" s="191">
        <v>36.1</v>
      </c>
      <c r="N4986" s="191">
        <v>28.9</v>
      </c>
      <c r="O4986" s="191">
        <v>25.6</v>
      </c>
    </row>
    <row r="4987" spans="2:15" ht="17.25" x14ac:dyDescent="0.35">
      <c r="B4987" s="172">
        <f t="shared" si="464"/>
        <v>4979</v>
      </c>
      <c r="C4987" s="173">
        <v>7</v>
      </c>
      <c r="D4987" s="173">
        <v>27</v>
      </c>
      <c r="E4987" s="174">
        <v>11</v>
      </c>
      <c r="F4987" s="3">
        <f t="shared" si="463"/>
        <v>84.2</v>
      </c>
      <c r="G4987" s="3">
        <f t="shared" si="465"/>
        <v>72.86</v>
      </c>
      <c r="H4987" s="3">
        <f t="shared" si="466"/>
        <v>98.960000000000008</v>
      </c>
      <c r="I4987" s="3">
        <f t="shared" si="467"/>
        <v>91.039999999999992</v>
      </c>
      <c r="J4987" s="3">
        <f t="shared" si="468"/>
        <v>82.039999999999992</v>
      </c>
      <c r="K4987" s="191">
        <v>29</v>
      </c>
      <c r="L4987" s="3">
        <v>22.7</v>
      </c>
      <c r="M4987" s="191">
        <v>37.200000000000003</v>
      </c>
      <c r="N4987" s="191">
        <v>32.799999999999997</v>
      </c>
      <c r="O4987" s="191">
        <v>27.8</v>
      </c>
    </row>
    <row r="4988" spans="2:15" ht="17.25" x14ac:dyDescent="0.35">
      <c r="B4988" s="172">
        <f t="shared" si="464"/>
        <v>4980</v>
      </c>
      <c r="C4988" s="173">
        <v>7</v>
      </c>
      <c r="D4988" s="173">
        <v>27</v>
      </c>
      <c r="E4988" s="174">
        <v>12</v>
      </c>
      <c r="F4988" s="3">
        <f t="shared" si="463"/>
        <v>84.2</v>
      </c>
      <c r="G4988" s="3">
        <f t="shared" si="465"/>
        <v>74.84</v>
      </c>
      <c r="H4988" s="3">
        <f t="shared" si="466"/>
        <v>102.02</v>
      </c>
      <c r="I4988" s="3">
        <f t="shared" si="467"/>
        <v>93.92</v>
      </c>
      <c r="J4988" s="3">
        <f t="shared" si="468"/>
        <v>84.02</v>
      </c>
      <c r="K4988" s="191">
        <v>29</v>
      </c>
      <c r="L4988" s="3">
        <v>23.8</v>
      </c>
      <c r="M4988" s="191">
        <v>38.9</v>
      </c>
      <c r="N4988" s="191">
        <v>34.4</v>
      </c>
      <c r="O4988" s="191">
        <v>28.9</v>
      </c>
    </row>
    <row r="4989" spans="2:15" ht="17.25" x14ac:dyDescent="0.35">
      <c r="B4989" s="172">
        <f t="shared" si="464"/>
        <v>4981</v>
      </c>
      <c r="C4989" s="173">
        <v>7</v>
      </c>
      <c r="D4989" s="173">
        <v>27</v>
      </c>
      <c r="E4989" s="174">
        <v>13</v>
      </c>
      <c r="F4989" s="3">
        <f t="shared" si="463"/>
        <v>84.2</v>
      </c>
      <c r="G4989" s="3">
        <f t="shared" si="465"/>
        <v>77.900000000000006</v>
      </c>
      <c r="H4989" s="3">
        <f t="shared" si="466"/>
        <v>104</v>
      </c>
      <c r="I4989" s="3">
        <f t="shared" si="467"/>
        <v>95</v>
      </c>
      <c r="J4989" s="3">
        <f t="shared" si="468"/>
        <v>87.98</v>
      </c>
      <c r="K4989" s="191">
        <v>29</v>
      </c>
      <c r="L4989" s="3">
        <v>25.5</v>
      </c>
      <c r="M4989" s="191">
        <v>40</v>
      </c>
      <c r="N4989" s="191">
        <v>35</v>
      </c>
      <c r="O4989" s="191">
        <v>31.1</v>
      </c>
    </row>
    <row r="4990" spans="2:15" ht="17.25" x14ac:dyDescent="0.35">
      <c r="B4990" s="172">
        <f t="shared" si="464"/>
        <v>4982</v>
      </c>
      <c r="C4990" s="173">
        <v>7</v>
      </c>
      <c r="D4990" s="173">
        <v>27</v>
      </c>
      <c r="E4990" s="174">
        <v>14</v>
      </c>
      <c r="F4990" s="3">
        <f t="shared" si="463"/>
        <v>78.800000000000011</v>
      </c>
      <c r="G4990" s="3">
        <f t="shared" si="465"/>
        <v>79.88</v>
      </c>
      <c r="H4990" s="3">
        <f t="shared" si="466"/>
        <v>102.92</v>
      </c>
      <c r="I4990" s="3">
        <f t="shared" si="467"/>
        <v>95</v>
      </c>
      <c r="J4990" s="3">
        <f t="shared" si="468"/>
        <v>87.98</v>
      </c>
      <c r="K4990" s="191">
        <v>26</v>
      </c>
      <c r="L4990" s="3">
        <v>26.6</v>
      </c>
      <c r="M4990" s="191">
        <v>39.4</v>
      </c>
      <c r="N4990" s="191">
        <v>35</v>
      </c>
      <c r="O4990" s="191">
        <v>31.1</v>
      </c>
    </row>
    <row r="4991" spans="2:15" ht="17.25" x14ac:dyDescent="0.35">
      <c r="B4991" s="172">
        <f t="shared" si="464"/>
        <v>4983</v>
      </c>
      <c r="C4991" s="173">
        <v>7</v>
      </c>
      <c r="D4991" s="173">
        <v>27</v>
      </c>
      <c r="E4991" s="174">
        <v>15</v>
      </c>
      <c r="F4991" s="3">
        <f t="shared" si="463"/>
        <v>64.400000000000006</v>
      </c>
      <c r="G4991" s="3">
        <f t="shared" si="465"/>
        <v>81.86</v>
      </c>
      <c r="H4991" s="3">
        <f t="shared" si="466"/>
        <v>105.08</v>
      </c>
      <c r="I4991" s="3">
        <f t="shared" si="467"/>
        <v>93.92</v>
      </c>
      <c r="J4991" s="3">
        <f t="shared" si="468"/>
        <v>87.080000000000013</v>
      </c>
      <c r="K4991" s="191">
        <v>18</v>
      </c>
      <c r="L4991" s="3">
        <v>27.7</v>
      </c>
      <c r="M4991" s="191">
        <v>40.6</v>
      </c>
      <c r="N4991" s="191">
        <v>34.4</v>
      </c>
      <c r="O4991" s="191">
        <v>30.6</v>
      </c>
    </row>
    <row r="4992" spans="2:15" ht="17.25" x14ac:dyDescent="0.35">
      <c r="B4992" s="172">
        <f t="shared" si="464"/>
        <v>4984</v>
      </c>
      <c r="C4992" s="173">
        <v>7</v>
      </c>
      <c r="D4992" s="173">
        <v>27</v>
      </c>
      <c r="E4992" s="174">
        <v>16</v>
      </c>
      <c r="F4992" s="3">
        <f t="shared" si="463"/>
        <v>64.400000000000006</v>
      </c>
      <c r="G4992" s="3">
        <f t="shared" si="465"/>
        <v>82.94</v>
      </c>
      <c r="H4992" s="3">
        <f t="shared" si="466"/>
        <v>105.08</v>
      </c>
      <c r="I4992" s="3">
        <f t="shared" si="467"/>
        <v>89.960000000000008</v>
      </c>
      <c r="J4992" s="3">
        <f t="shared" si="468"/>
        <v>80.960000000000008</v>
      </c>
      <c r="K4992" s="191">
        <v>18</v>
      </c>
      <c r="L4992" s="3">
        <v>28.3</v>
      </c>
      <c r="M4992" s="191">
        <v>40.6</v>
      </c>
      <c r="N4992" s="191">
        <v>32.200000000000003</v>
      </c>
      <c r="O4992" s="191">
        <v>27.2</v>
      </c>
    </row>
    <row r="4993" spans="2:15" ht="17.25" x14ac:dyDescent="0.35">
      <c r="B4993" s="172">
        <f t="shared" si="464"/>
        <v>4985</v>
      </c>
      <c r="C4993" s="173">
        <v>7</v>
      </c>
      <c r="D4993" s="173">
        <v>27</v>
      </c>
      <c r="E4993" s="174">
        <v>17</v>
      </c>
      <c r="F4993" s="3">
        <f t="shared" si="463"/>
        <v>64.400000000000006</v>
      </c>
      <c r="G4993" s="3">
        <f t="shared" si="465"/>
        <v>82.94</v>
      </c>
      <c r="H4993" s="3">
        <f t="shared" si="466"/>
        <v>104</v>
      </c>
      <c r="I4993" s="3">
        <f t="shared" si="467"/>
        <v>87.080000000000013</v>
      </c>
      <c r="J4993" s="3">
        <f t="shared" si="468"/>
        <v>82.94</v>
      </c>
      <c r="K4993" s="191">
        <v>18</v>
      </c>
      <c r="L4993" s="3">
        <v>28.3</v>
      </c>
      <c r="M4993" s="191">
        <v>40</v>
      </c>
      <c r="N4993" s="191">
        <v>30.6</v>
      </c>
      <c r="O4993" s="191">
        <v>28.3</v>
      </c>
    </row>
    <row r="4994" spans="2:15" ht="17.25" x14ac:dyDescent="0.35">
      <c r="B4994" s="172">
        <f t="shared" si="464"/>
        <v>4986</v>
      </c>
      <c r="C4994" s="173">
        <v>7</v>
      </c>
      <c r="D4994" s="173">
        <v>27</v>
      </c>
      <c r="E4994" s="174">
        <v>18</v>
      </c>
      <c r="F4994" s="3">
        <f t="shared" si="463"/>
        <v>64.400000000000006</v>
      </c>
      <c r="G4994" s="3">
        <f t="shared" si="465"/>
        <v>81.86</v>
      </c>
      <c r="H4994" s="3">
        <f t="shared" si="466"/>
        <v>104</v>
      </c>
      <c r="I4994" s="3">
        <f t="shared" si="467"/>
        <v>87.080000000000013</v>
      </c>
      <c r="J4994" s="3">
        <f t="shared" si="468"/>
        <v>82.039999999999992</v>
      </c>
      <c r="K4994" s="191">
        <v>18</v>
      </c>
      <c r="L4994" s="3">
        <v>27.7</v>
      </c>
      <c r="M4994" s="191">
        <v>40</v>
      </c>
      <c r="N4994" s="191">
        <v>30.6</v>
      </c>
      <c r="O4994" s="191">
        <v>27.8</v>
      </c>
    </row>
    <row r="4995" spans="2:15" ht="17.25" x14ac:dyDescent="0.35">
      <c r="B4995" s="172">
        <f t="shared" si="464"/>
        <v>4987</v>
      </c>
      <c r="C4995" s="173">
        <v>7</v>
      </c>
      <c r="D4995" s="173">
        <v>27</v>
      </c>
      <c r="E4995" s="174">
        <v>19</v>
      </c>
      <c r="F4995" s="3">
        <f t="shared" si="463"/>
        <v>62.6</v>
      </c>
      <c r="G4995" s="3">
        <f t="shared" si="465"/>
        <v>72.86</v>
      </c>
      <c r="H4995" s="3">
        <f t="shared" si="466"/>
        <v>98.960000000000008</v>
      </c>
      <c r="I4995" s="3">
        <f t="shared" si="467"/>
        <v>84.92</v>
      </c>
      <c r="J4995" s="3">
        <f t="shared" si="468"/>
        <v>78.080000000000013</v>
      </c>
      <c r="K4995" s="191">
        <v>17</v>
      </c>
      <c r="L4995" s="3">
        <v>22.7</v>
      </c>
      <c r="M4995" s="191">
        <v>37.200000000000003</v>
      </c>
      <c r="N4995" s="191">
        <v>29.4</v>
      </c>
      <c r="O4995" s="191">
        <v>25.6</v>
      </c>
    </row>
    <row r="4996" spans="2:15" ht="17.25" x14ac:dyDescent="0.35">
      <c r="B4996" s="172">
        <f t="shared" si="464"/>
        <v>4988</v>
      </c>
      <c r="C4996" s="173">
        <v>7</v>
      </c>
      <c r="D4996" s="173">
        <v>27</v>
      </c>
      <c r="E4996" s="174">
        <v>20</v>
      </c>
      <c r="F4996" s="3">
        <f t="shared" si="463"/>
        <v>62.6</v>
      </c>
      <c r="G4996" s="3">
        <f t="shared" si="465"/>
        <v>68.900000000000006</v>
      </c>
      <c r="H4996" s="3">
        <f t="shared" si="466"/>
        <v>96.08</v>
      </c>
      <c r="I4996" s="3">
        <f t="shared" si="467"/>
        <v>82.039999999999992</v>
      </c>
      <c r="J4996" s="3">
        <f t="shared" si="468"/>
        <v>73.039999999999992</v>
      </c>
      <c r="K4996" s="191">
        <v>17</v>
      </c>
      <c r="L4996" s="3">
        <v>20.5</v>
      </c>
      <c r="M4996" s="191">
        <v>35.6</v>
      </c>
      <c r="N4996" s="191">
        <v>27.8</v>
      </c>
      <c r="O4996" s="191">
        <v>22.8</v>
      </c>
    </row>
    <row r="4997" spans="2:15" ht="17.25" x14ac:dyDescent="0.35">
      <c r="B4997" s="172">
        <f t="shared" si="464"/>
        <v>4989</v>
      </c>
      <c r="C4997" s="173">
        <v>7</v>
      </c>
      <c r="D4997" s="173">
        <v>27</v>
      </c>
      <c r="E4997" s="174">
        <v>21</v>
      </c>
      <c r="F4997" s="3">
        <f t="shared" si="463"/>
        <v>62.6</v>
      </c>
      <c r="G4997" s="3">
        <f t="shared" si="465"/>
        <v>63.86</v>
      </c>
      <c r="H4997" s="3">
        <f t="shared" si="466"/>
        <v>93.02</v>
      </c>
      <c r="I4997" s="3">
        <f t="shared" si="467"/>
        <v>77</v>
      </c>
      <c r="J4997" s="3">
        <f t="shared" si="468"/>
        <v>71.06</v>
      </c>
      <c r="K4997" s="191">
        <v>17</v>
      </c>
      <c r="L4997" s="3">
        <v>17.7</v>
      </c>
      <c r="M4997" s="191">
        <v>33.9</v>
      </c>
      <c r="N4997" s="191">
        <v>25</v>
      </c>
      <c r="O4997" s="191">
        <v>21.7</v>
      </c>
    </row>
    <row r="4998" spans="2:15" ht="17.25" x14ac:dyDescent="0.35">
      <c r="B4998" s="172">
        <f t="shared" si="464"/>
        <v>4990</v>
      </c>
      <c r="C4998" s="173">
        <v>7</v>
      </c>
      <c r="D4998" s="173">
        <v>27</v>
      </c>
      <c r="E4998" s="174">
        <v>22</v>
      </c>
      <c r="F4998" s="3">
        <f t="shared" si="463"/>
        <v>62.6</v>
      </c>
      <c r="G4998" s="3">
        <f t="shared" si="465"/>
        <v>59.900000000000006</v>
      </c>
      <c r="H4998" s="3">
        <f t="shared" si="466"/>
        <v>91.94</v>
      </c>
      <c r="I4998" s="3">
        <f t="shared" si="467"/>
        <v>77</v>
      </c>
      <c r="J4998" s="3">
        <f t="shared" si="468"/>
        <v>71.960000000000008</v>
      </c>
      <c r="K4998" s="191">
        <v>17</v>
      </c>
      <c r="L4998" s="3">
        <v>15.5</v>
      </c>
      <c r="M4998" s="191">
        <v>33.299999999999997</v>
      </c>
      <c r="N4998" s="191">
        <v>25</v>
      </c>
      <c r="O4998" s="191">
        <v>22.2</v>
      </c>
    </row>
    <row r="4999" spans="2:15" ht="17.25" x14ac:dyDescent="0.35">
      <c r="B4999" s="172">
        <f t="shared" si="464"/>
        <v>4991</v>
      </c>
      <c r="C4999" s="173">
        <v>7</v>
      </c>
      <c r="D4999" s="173">
        <v>27</v>
      </c>
      <c r="E4999" s="174">
        <v>23</v>
      </c>
      <c r="F4999" s="3">
        <f t="shared" si="463"/>
        <v>60.8</v>
      </c>
      <c r="G4999" s="3">
        <f t="shared" si="465"/>
        <v>59</v>
      </c>
      <c r="H4999" s="3">
        <f t="shared" si="466"/>
        <v>87.98</v>
      </c>
      <c r="I4999" s="3">
        <f t="shared" si="467"/>
        <v>71.06</v>
      </c>
      <c r="J4999" s="3">
        <f t="shared" si="468"/>
        <v>69.98</v>
      </c>
      <c r="K4999" s="191">
        <v>16</v>
      </c>
      <c r="L4999" s="3">
        <v>15</v>
      </c>
      <c r="M4999" s="191">
        <v>31.1</v>
      </c>
      <c r="N4999" s="191">
        <v>21.7</v>
      </c>
      <c r="O4999" s="191">
        <v>21.1</v>
      </c>
    </row>
    <row r="5000" spans="2:15" ht="17.25" x14ac:dyDescent="0.35">
      <c r="B5000" s="172">
        <f t="shared" si="464"/>
        <v>4992</v>
      </c>
      <c r="C5000" s="173">
        <v>7</v>
      </c>
      <c r="D5000" s="173">
        <v>27</v>
      </c>
      <c r="E5000" s="174">
        <v>24</v>
      </c>
      <c r="F5000" s="3">
        <f t="shared" si="463"/>
        <v>62.6</v>
      </c>
      <c r="G5000" s="3">
        <f t="shared" si="465"/>
        <v>59</v>
      </c>
      <c r="H5000" s="3">
        <f t="shared" si="466"/>
        <v>87.080000000000013</v>
      </c>
      <c r="I5000" s="3">
        <f t="shared" si="467"/>
        <v>68</v>
      </c>
      <c r="J5000" s="3">
        <f t="shared" si="468"/>
        <v>68</v>
      </c>
      <c r="K5000" s="191">
        <v>17</v>
      </c>
      <c r="L5000" s="3">
        <v>15</v>
      </c>
      <c r="M5000" s="191">
        <v>30.6</v>
      </c>
      <c r="N5000" s="191">
        <v>20</v>
      </c>
      <c r="O5000" s="191">
        <v>20</v>
      </c>
    </row>
    <row r="5001" spans="2:15" ht="17.25" x14ac:dyDescent="0.35">
      <c r="B5001" s="172">
        <f t="shared" si="464"/>
        <v>4993</v>
      </c>
      <c r="C5001" s="173">
        <v>7</v>
      </c>
      <c r="D5001" s="173">
        <v>28</v>
      </c>
      <c r="E5001" s="174">
        <v>1</v>
      </c>
      <c r="F5001" s="3">
        <f t="shared" si="463"/>
        <v>62.6</v>
      </c>
      <c r="G5001" s="3">
        <f t="shared" si="465"/>
        <v>54.86</v>
      </c>
      <c r="H5001" s="3">
        <f t="shared" si="466"/>
        <v>87.080000000000013</v>
      </c>
      <c r="I5001" s="3">
        <f t="shared" si="467"/>
        <v>64.94</v>
      </c>
      <c r="J5001" s="3">
        <f t="shared" si="468"/>
        <v>66.92</v>
      </c>
      <c r="K5001" s="191">
        <v>17</v>
      </c>
      <c r="L5001" s="3">
        <v>12.7</v>
      </c>
      <c r="M5001" s="191">
        <v>30.6</v>
      </c>
      <c r="N5001" s="191">
        <v>18.3</v>
      </c>
      <c r="O5001" s="191">
        <v>19.399999999999999</v>
      </c>
    </row>
    <row r="5002" spans="2:15" ht="17.25" x14ac:dyDescent="0.35">
      <c r="B5002" s="172">
        <f t="shared" si="464"/>
        <v>4994</v>
      </c>
      <c r="C5002" s="173">
        <v>7</v>
      </c>
      <c r="D5002" s="173">
        <v>28</v>
      </c>
      <c r="E5002" s="174">
        <v>2</v>
      </c>
      <c r="F5002" s="3">
        <f t="shared" ref="F5002:F5065" si="469">(9/5)*K5002+32</f>
        <v>60.8</v>
      </c>
      <c r="G5002" s="3">
        <f t="shared" si="465"/>
        <v>54.86</v>
      </c>
      <c r="H5002" s="3">
        <f t="shared" si="466"/>
        <v>84.92</v>
      </c>
      <c r="I5002" s="3">
        <f t="shared" si="467"/>
        <v>64.039999999999992</v>
      </c>
      <c r="J5002" s="3">
        <f t="shared" si="468"/>
        <v>66.02</v>
      </c>
      <c r="K5002" s="191">
        <v>16</v>
      </c>
      <c r="L5002" s="3">
        <v>12.7</v>
      </c>
      <c r="M5002" s="191">
        <v>29.4</v>
      </c>
      <c r="N5002" s="191">
        <v>17.8</v>
      </c>
      <c r="O5002" s="191">
        <v>18.899999999999999</v>
      </c>
    </row>
    <row r="5003" spans="2:15" ht="17.25" x14ac:dyDescent="0.35">
      <c r="B5003" s="172">
        <f t="shared" ref="B5003:B5066" si="470">B5002+1</f>
        <v>4995</v>
      </c>
      <c r="C5003" s="173">
        <v>7</v>
      </c>
      <c r="D5003" s="173">
        <v>28</v>
      </c>
      <c r="E5003" s="174">
        <v>3</v>
      </c>
      <c r="F5003" s="3">
        <f t="shared" si="469"/>
        <v>60.8</v>
      </c>
      <c r="G5003" s="3">
        <f t="shared" si="465"/>
        <v>52.879999999999995</v>
      </c>
      <c r="H5003" s="3">
        <f t="shared" si="466"/>
        <v>84.02</v>
      </c>
      <c r="I5003" s="3">
        <f t="shared" si="467"/>
        <v>62.06</v>
      </c>
      <c r="J5003" s="3">
        <f t="shared" si="468"/>
        <v>64.94</v>
      </c>
      <c r="K5003" s="191">
        <v>16</v>
      </c>
      <c r="L5003" s="3">
        <v>11.6</v>
      </c>
      <c r="M5003" s="191">
        <v>28.9</v>
      </c>
      <c r="N5003" s="191">
        <v>16.7</v>
      </c>
      <c r="O5003" s="191">
        <v>18.3</v>
      </c>
    </row>
    <row r="5004" spans="2:15" ht="17.25" x14ac:dyDescent="0.35">
      <c r="B5004" s="172">
        <f t="shared" si="470"/>
        <v>4996</v>
      </c>
      <c r="C5004" s="173">
        <v>7</v>
      </c>
      <c r="D5004" s="173">
        <v>28</v>
      </c>
      <c r="E5004" s="174">
        <v>4</v>
      </c>
      <c r="F5004" s="3">
        <f t="shared" si="469"/>
        <v>62.6</v>
      </c>
      <c r="G5004" s="3">
        <f t="shared" si="465"/>
        <v>52.879999999999995</v>
      </c>
      <c r="H5004" s="3">
        <f t="shared" si="466"/>
        <v>80.960000000000008</v>
      </c>
      <c r="I5004" s="3">
        <f t="shared" si="467"/>
        <v>62.06</v>
      </c>
      <c r="J5004" s="3">
        <f t="shared" si="468"/>
        <v>64.94</v>
      </c>
      <c r="K5004" s="191">
        <v>17</v>
      </c>
      <c r="L5004" s="3">
        <v>11.6</v>
      </c>
      <c r="M5004" s="191">
        <v>27.2</v>
      </c>
      <c r="N5004" s="191">
        <v>16.7</v>
      </c>
      <c r="O5004" s="191">
        <v>18.3</v>
      </c>
    </row>
    <row r="5005" spans="2:15" ht="17.25" x14ac:dyDescent="0.35">
      <c r="B5005" s="172">
        <f t="shared" si="470"/>
        <v>4997</v>
      </c>
      <c r="C5005" s="173">
        <v>7</v>
      </c>
      <c r="D5005" s="173">
        <v>28</v>
      </c>
      <c r="E5005" s="174">
        <v>5</v>
      </c>
      <c r="F5005" s="3">
        <f t="shared" si="469"/>
        <v>62.6</v>
      </c>
      <c r="G5005" s="3">
        <f t="shared" si="465"/>
        <v>50.900000000000006</v>
      </c>
      <c r="H5005" s="3">
        <f t="shared" si="466"/>
        <v>82.039999999999992</v>
      </c>
      <c r="I5005" s="3">
        <f t="shared" si="467"/>
        <v>59</v>
      </c>
      <c r="J5005" s="3">
        <f t="shared" si="468"/>
        <v>64.039999999999992</v>
      </c>
      <c r="K5005" s="191">
        <v>17</v>
      </c>
      <c r="L5005" s="3">
        <v>10.5</v>
      </c>
      <c r="M5005" s="191">
        <v>27.8</v>
      </c>
      <c r="N5005" s="191">
        <v>15</v>
      </c>
      <c r="O5005" s="191">
        <v>17.8</v>
      </c>
    </row>
    <row r="5006" spans="2:15" ht="17.25" x14ac:dyDescent="0.35">
      <c r="B5006" s="172">
        <f t="shared" si="470"/>
        <v>4998</v>
      </c>
      <c r="C5006" s="173">
        <v>7</v>
      </c>
      <c r="D5006" s="173">
        <v>28</v>
      </c>
      <c r="E5006" s="174">
        <v>6</v>
      </c>
      <c r="F5006" s="3">
        <f t="shared" si="469"/>
        <v>62.6</v>
      </c>
      <c r="G5006" s="3">
        <f t="shared" si="465"/>
        <v>54.86</v>
      </c>
      <c r="H5006" s="3">
        <f t="shared" si="466"/>
        <v>82.94</v>
      </c>
      <c r="I5006" s="3">
        <f t="shared" si="467"/>
        <v>60.08</v>
      </c>
      <c r="J5006" s="3">
        <f t="shared" si="468"/>
        <v>64.94</v>
      </c>
      <c r="K5006" s="191">
        <v>17</v>
      </c>
      <c r="L5006" s="3">
        <v>12.7</v>
      </c>
      <c r="M5006" s="191">
        <v>28.3</v>
      </c>
      <c r="N5006" s="191">
        <v>15.6</v>
      </c>
      <c r="O5006" s="191">
        <v>18.3</v>
      </c>
    </row>
    <row r="5007" spans="2:15" ht="17.25" x14ac:dyDescent="0.35">
      <c r="B5007" s="172">
        <f t="shared" si="470"/>
        <v>4999</v>
      </c>
      <c r="C5007" s="173">
        <v>7</v>
      </c>
      <c r="D5007" s="173">
        <v>28</v>
      </c>
      <c r="E5007" s="174">
        <v>7</v>
      </c>
      <c r="F5007" s="3">
        <f t="shared" si="469"/>
        <v>64.400000000000006</v>
      </c>
      <c r="G5007" s="3">
        <f t="shared" si="465"/>
        <v>60.980000000000004</v>
      </c>
      <c r="H5007" s="3">
        <f t="shared" si="466"/>
        <v>89.06</v>
      </c>
      <c r="I5007" s="3">
        <f t="shared" si="467"/>
        <v>69.080000000000013</v>
      </c>
      <c r="J5007" s="3">
        <f t="shared" si="468"/>
        <v>66.92</v>
      </c>
      <c r="K5007" s="191">
        <v>18</v>
      </c>
      <c r="L5007" s="3">
        <v>16.100000000000001</v>
      </c>
      <c r="M5007" s="191">
        <v>31.7</v>
      </c>
      <c r="N5007" s="191">
        <v>20.6</v>
      </c>
      <c r="O5007" s="191">
        <v>19.399999999999999</v>
      </c>
    </row>
    <row r="5008" spans="2:15" ht="17.25" x14ac:dyDescent="0.35">
      <c r="B5008" s="172">
        <f t="shared" si="470"/>
        <v>5000</v>
      </c>
      <c r="C5008" s="173">
        <v>7</v>
      </c>
      <c r="D5008" s="173">
        <v>28</v>
      </c>
      <c r="E5008" s="174">
        <v>8</v>
      </c>
      <c r="F5008" s="3">
        <f t="shared" si="469"/>
        <v>64.400000000000006</v>
      </c>
      <c r="G5008" s="3">
        <f t="shared" si="465"/>
        <v>66.92</v>
      </c>
      <c r="H5008" s="3">
        <f t="shared" si="466"/>
        <v>95</v>
      </c>
      <c r="I5008" s="3">
        <f t="shared" si="467"/>
        <v>75.02</v>
      </c>
      <c r="J5008" s="3">
        <f t="shared" si="468"/>
        <v>71.960000000000008</v>
      </c>
      <c r="K5008" s="191">
        <v>18</v>
      </c>
      <c r="L5008" s="3">
        <v>19.399999999999999</v>
      </c>
      <c r="M5008" s="191">
        <v>35</v>
      </c>
      <c r="N5008" s="191">
        <v>23.9</v>
      </c>
      <c r="O5008" s="191">
        <v>22.2</v>
      </c>
    </row>
    <row r="5009" spans="2:15" ht="17.25" x14ac:dyDescent="0.35">
      <c r="B5009" s="172">
        <f t="shared" si="470"/>
        <v>5001</v>
      </c>
      <c r="C5009" s="173">
        <v>7</v>
      </c>
      <c r="D5009" s="173">
        <v>28</v>
      </c>
      <c r="E5009" s="174">
        <v>9</v>
      </c>
      <c r="F5009" s="3">
        <f t="shared" si="469"/>
        <v>64.400000000000006</v>
      </c>
      <c r="G5009" s="3">
        <f t="shared" si="465"/>
        <v>70.88</v>
      </c>
      <c r="H5009" s="3">
        <f t="shared" si="466"/>
        <v>98.960000000000008</v>
      </c>
      <c r="I5009" s="3">
        <f t="shared" si="467"/>
        <v>80.960000000000008</v>
      </c>
      <c r="J5009" s="3">
        <f t="shared" si="468"/>
        <v>75.92</v>
      </c>
      <c r="K5009" s="191">
        <v>18</v>
      </c>
      <c r="L5009" s="3">
        <v>21.6</v>
      </c>
      <c r="M5009" s="191">
        <v>37.200000000000003</v>
      </c>
      <c r="N5009" s="191">
        <v>27.2</v>
      </c>
      <c r="O5009" s="191">
        <v>24.4</v>
      </c>
    </row>
    <row r="5010" spans="2:15" ht="17.25" x14ac:dyDescent="0.35">
      <c r="B5010" s="172">
        <f t="shared" si="470"/>
        <v>5002</v>
      </c>
      <c r="C5010" s="173">
        <v>7</v>
      </c>
      <c r="D5010" s="173">
        <v>28</v>
      </c>
      <c r="E5010" s="174">
        <v>10</v>
      </c>
      <c r="F5010" s="3">
        <f t="shared" si="469"/>
        <v>66.2</v>
      </c>
      <c r="G5010" s="3">
        <f t="shared" si="465"/>
        <v>73.94</v>
      </c>
      <c r="H5010" s="3">
        <f t="shared" si="466"/>
        <v>100.94</v>
      </c>
      <c r="I5010" s="3">
        <f t="shared" si="467"/>
        <v>84.92</v>
      </c>
      <c r="J5010" s="3">
        <f t="shared" si="468"/>
        <v>78.98</v>
      </c>
      <c r="K5010" s="191">
        <v>19</v>
      </c>
      <c r="L5010" s="3">
        <v>23.3</v>
      </c>
      <c r="M5010" s="191">
        <v>38.299999999999997</v>
      </c>
      <c r="N5010" s="191">
        <v>29.4</v>
      </c>
      <c r="O5010" s="191">
        <v>26.1</v>
      </c>
    </row>
    <row r="5011" spans="2:15" ht="17.25" x14ac:dyDescent="0.35">
      <c r="B5011" s="172">
        <f t="shared" si="470"/>
        <v>5003</v>
      </c>
      <c r="C5011" s="173">
        <v>7</v>
      </c>
      <c r="D5011" s="173">
        <v>28</v>
      </c>
      <c r="E5011" s="174">
        <v>11</v>
      </c>
      <c r="F5011" s="3">
        <f t="shared" si="469"/>
        <v>68</v>
      </c>
      <c r="G5011" s="3">
        <f t="shared" si="465"/>
        <v>77.900000000000006</v>
      </c>
      <c r="H5011" s="3">
        <f t="shared" si="466"/>
        <v>102.92</v>
      </c>
      <c r="I5011" s="3">
        <f t="shared" si="467"/>
        <v>91.039999999999992</v>
      </c>
      <c r="J5011" s="3">
        <f t="shared" si="468"/>
        <v>84.02</v>
      </c>
      <c r="K5011" s="191">
        <v>20</v>
      </c>
      <c r="L5011" s="3">
        <v>25.5</v>
      </c>
      <c r="M5011" s="191">
        <v>39.4</v>
      </c>
      <c r="N5011" s="191">
        <v>32.799999999999997</v>
      </c>
      <c r="O5011" s="191">
        <v>28.9</v>
      </c>
    </row>
    <row r="5012" spans="2:15" ht="17.25" x14ac:dyDescent="0.35">
      <c r="B5012" s="172">
        <f t="shared" si="470"/>
        <v>5004</v>
      </c>
      <c r="C5012" s="173">
        <v>7</v>
      </c>
      <c r="D5012" s="173">
        <v>28</v>
      </c>
      <c r="E5012" s="174">
        <v>12</v>
      </c>
      <c r="F5012" s="3">
        <f t="shared" si="469"/>
        <v>71.599999999999994</v>
      </c>
      <c r="G5012" s="3">
        <f t="shared" si="465"/>
        <v>80.960000000000008</v>
      </c>
      <c r="H5012" s="3">
        <f t="shared" si="466"/>
        <v>105.98</v>
      </c>
      <c r="I5012" s="3">
        <f t="shared" si="467"/>
        <v>96.08</v>
      </c>
      <c r="J5012" s="3">
        <f t="shared" si="468"/>
        <v>84.92</v>
      </c>
      <c r="K5012" s="191">
        <v>22</v>
      </c>
      <c r="L5012" s="3">
        <v>27.2</v>
      </c>
      <c r="M5012" s="191">
        <v>41.1</v>
      </c>
      <c r="N5012" s="191">
        <v>35.6</v>
      </c>
      <c r="O5012" s="191">
        <v>29.4</v>
      </c>
    </row>
    <row r="5013" spans="2:15" ht="17.25" x14ac:dyDescent="0.35">
      <c r="B5013" s="172">
        <f t="shared" si="470"/>
        <v>5005</v>
      </c>
      <c r="C5013" s="173">
        <v>7</v>
      </c>
      <c r="D5013" s="173">
        <v>28</v>
      </c>
      <c r="E5013" s="174">
        <v>13</v>
      </c>
      <c r="F5013" s="3">
        <f t="shared" si="469"/>
        <v>73.400000000000006</v>
      </c>
      <c r="G5013" s="3">
        <f t="shared" si="465"/>
        <v>88.88</v>
      </c>
      <c r="H5013" s="3">
        <f t="shared" si="466"/>
        <v>109.03999999999999</v>
      </c>
      <c r="I5013" s="3">
        <f t="shared" si="467"/>
        <v>96.98</v>
      </c>
      <c r="J5013" s="3">
        <f t="shared" si="468"/>
        <v>87.080000000000013</v>
      </c>
      <c r="K5013" s="191">
        <v>23</v>
      </c>
      <c r="L5013" s="3">
        <v>31.6</v>
      </c>
      <c r="M5013" s="191">
        <v>42.8</v>
      </c>
      <c r="N5013" s="191">
        <v>36.1</v>
      </c>
      <c r="O5013" s="191">
        <v>30.6</v>
      </c>
    </row>
    <row r="5014" spans="2:15" ht="17.25" x14ac:dyDescent="0.35">
      <c r="B5014" s="172">
        <f t="shared" si="470"/>
        <v>5006</v>
      </c>
      <c r="C5014" s="173">
        <v>7</v>
      </c>
      <c r="D5014" s="173">
        <v>28</v>
      </c>
      <c r="E5014" s="174">
        <v>14</v>
      </c>
      <c r="F5014" s="3">
        <f t="shared" si="469"/>
        <v>75.2</v>
      </c>
      <c r="G5014" s="3">
        <f t="shared" si="465"/>
        <v>89.960000000000008</v>
      </c>
      <c r="H5014" s="3">
        <f t="shared" si="466"/>
        <v>109.03999999999999</v>
      </c>
      <c r="I5014" s="3">
        <f t="shared" si="467"/>
        <v>96.08</v>
      </c>
      <c r="J5014" s="3">
        <f t="shared" si="468"/>
        <v>89.06</v>
      </c>
      <c r="K5014" s="191">
        <v>24</v>
      </c>
      <c r="L5014" s="3">
        <v>32.200000000000003</v>
      </c>
      <c r="M5014" s="191">
        <v>42.8</v>
      </c>
      <c r="N5014" s="191">
        <v>35.6</v>
      </c>
      <c r="O5014" s="191">
        <v>31.7</v>
      </c>
    </row>
    <row r="5015" spans="2:15" ht="17.25" x14ac:dyDescent="0.35">
      <c r="B5015" s="172">
        <f t="shared" si="470"/>
        <v>5007</v>
      </c>
      <c r="C5015" s="173">
        <v>7</v>
      </c>
      <c r="D5015" s="173">
        <v>28</v>
      </c>
      <c r="E5015" s="174">
        <v>15</v>
      </c>
      <c r="F5015" s="3">
        <f t="shared" si="469"/>
        <v>69.800000000000011</v>
      </c>
      <c r="G5015" s="3">
        <f t="shared" si="465"/>
        <v>89.960000000000008</v>
      </c>
      <c r="H5015" s="3">
        <f t="shared" si="466"/>
        <v>109.94</v>
      </c>
      <c r="I5015" s="3">
        <f t="shared" si="467"/>
        <v>91.94</v>
      </c>
      <c r="J5015" s="3">
        <f t="shared" si="468"/>
        <v>91.039999999999992</v>
      </c>
      <c r="K5015" s="191">
        <v>21</v>
      </c>
      <c r="L5015" s="3">
        <v>32.200000000000003</v>
      </c>
      <c r="M5015" s="191">
        <v>43.3</v>
      </c>
      <c r="N5015" s="191">
        <v>33.299999999999997</v>
      </c>
      <c r="O5015" s="191">
        <v>32.799999999999997</v>
      </c>
    </row>
    <row r="5016" spans="2:15" ht="17.25" x14ac:dyDescent="0.35">
      <c r="B5016" s="172">
        <f t="shared" si="470"/>
        <v>5008</v>
      </c>
      <c r="C5016" s="173">
        <v>7</v>
      </c>
      <c r="D5016" s="173">
        <v>28</v>
      </c>
      <c r="E5016" s="174">
        <v>16</v>
      </c>
      <c r="F5016" s="3">
        <f t="shared" si="469"/>
        <v>68</v>
      </c>
      <c r="G5016" s="3">
        <f t="shared" si="465"/>
        <v>90.860000000000014</v>
      </c>
      <c r="H5016" s="3">
        <f t="shared" si="466"/>
        <v>109.94</v>
      </c>
      <c r="I5016" s="3">
        <f t="shared" si="467"/>
        <v>87.080000000000013</v>
      </c>
      <c r="J5016" s="3">
        <f t="shared" si="468"/>
        <v>89.960000000000008</v>
      </c>
      <c r="K5016" s="191">
        <v>20</v>
      </c>
      <c r="L5016" s="3">
        <v>32.700000000000003</v>
      </c>
      <c r="M5016" s="191">
        <v>43.3</v>
      </c>
      <c r="N5016" s="191">
        <v>30.6</v>
      </c>
      <c r="O5016" s="191">
        <v>32.200000000000003</v>
      </c>
    </row>
    <row r="5017" spans="2:15" ht="17.25" x14ac:dyDescent="0.35">
      <c r="B5017" s="172">
        <f t="shared" si="470"/>
        <v>5009</v>
      </c>
      <c r="C5017" s="173">
        <v>7</v>
      </c>
      <c r="D5017" s="173">
        <v>28</v>
      </c>
      <c r="E5017" s="174">
        <v>17</v>
      </c>
      <c r="F5017" s="3">
        <f t="shared" si="469"/>
        <v>68</v>
      </c>
      <c r="G5017" s="3">
        <f t="shared" ref="G5017:G5080" si="471">(9/5)*L5017+32</f>
        <v>89.960000000000008</v>
      </c>
      <c r="H5017" s="3">
        <f t="shared" ref="H5017:H5080" si="472">(9/5)*M5017+32</f>
        <v>109.03999999999999</v>
      </c>
      <c r="I5017" s="3">
        <f t="shared" ref="I5017:I5080" si="473">(9/5)*N5017+32</f>
        <v>87.98</v>
      </c>
      <c r="J5017" s="3">
        <f t="shared" ref="J5017:J5080" si="474">(9/5)*O5017+32</f>
        <v>91.94</v>
      </c>
      <c r="K5017" s="191">
        <v>20</v>
      </c>
      <c r="L5017" s="3">
        <v>32.200000000000003</v>
      </c>
      <c r="M5017" s="191">
        <v>42.8</v>
      </c>
      <c r="N5017" s="191">
        <v>31.1</v>
      </c>
      <c r="O5017" s="191">
        <v>33.299999999999997</v>
      </c>
    </row>
    <row r="5018" spans="2:15" ht="17.25" x14ac:dyDescent="0.35">
      <c r="B5018" s="172">
        <f t="shared" si="470"/>
        <v>5010</v>
      </c>
      <c r="C5018" s="173">
        <v>7</v>
      </c>
      <c r="D5018" s="173">
        <v>28</v>
      </c>
      <c r="E5018" s="174">
        <v>18</v>
      </c>
      <c r="F5018" s="3">
        <f t="shared" si="469"/>
        <v>64.400000000000006</v>
      </c>
      <c r="G5018" s="3">
        <f t="shared" si="471"/>
        <v>87.98</v>
      </c>
      <c r="H5018" s="3">
        <f t="shared" si="472"/>
        <v>107.06</v>
      </c>
      <c r="I5018" s="3">
        <f t="shared" si="473"/>
        <v>86</v>
      </c>
      <c r="J5018" s="3">
        <f t="shared" si="474"/>
        <v>84.92</v>
      </c>
      <c r="K5018" s="191">
        <v>18</v>
      </c>
      <c r="L5018" s="3">
        <v>31.1</v>
      </c>
      <c r="M5018" s="191">
        <v>41.7</v>
      </c>
      <c r="N5018" s="191">
        <v>30</v>
      </c>
      <c r="O5018" s="191">
        <v>29.4</v>
      </c>
    </row>
    <row r="5019" spans="2:15" ht="17.25" x14ac:dyDescent="0.35">
      <c r="B5019" s="172">
        <f t="shared" si="470"/>
        <v>5011</v>
      </c>
      <c r="C5019" s="173">
        <v>7</v>
      </c>
      <c r="D5019" s="173">
        <v>28</v>
      </c>
      <c r="E5019" s="174">
        <v>19</v>
      </c>
      <c r="F5019" s="3">
        <f t="shared" si="469"/>
        <v>64.400000000000006</v>
      </c>
      <c r="G5019" s="3">
        <f t="shared" si="471"/>
        <v>79.88</v>
      </c>
      <c r="H5019" s="3">
        <f t="shared" si="472"/>
        <v>102.92</v>
      </c>
      <c r="I5019" s="3">
        <f t="shared" si="473"/>
        <v>84.92</v>
      </c>
      <c r="J5019" s="3">
        <f t="shared" si="474"/>
        <v>80.06</v>
      </c>
      <c r="K5019" s="191">
        <v>18</v>
      </c>
      <c r="L5019" s="3">
        <v>26.6</v>
      </c>
      <c r="M5019" s="191">
        <v>39.4</v>
      </c>
      <c r="N5019" s="191">
        <v>29.4</v>
      </c>
      <c r="O5019" s="191">
        <v>26.7</v>
      </c>
    </row>
    <row r="5020" spans="2:15" ht="17.25" x14ac:dyDescent="0.35">
      <c r="B5020" s="172">
        <f t="shared" si="470"/>
        <v>5012</v>
      </c>
      <c r="C5020" s="173">
        <v>7</v>
      </c>
      <c r="D5020" s="173">
        <v>28</v>
      </c>
      <c r="E5020" s="174">
        <v>20</v>
      </c>
      <c r="F5020" s="3">
        <f t="shared" si="469"/>
        <v>64.400000000000006</v>
      </c>
      <c r="G5020" s="3">
        <f t="shared" si="471"/>
        <v>70.88</v>
      </c>
      <c r="H5020" s="3">
        <f t="shared" si="472"/>
        <v>100.94</v>
      </c>
      <c r="I5020" s="3">
        <f t="shared" si="473"/>
        <v>80.06</v>
      </c>
      <c r="J5020" s="3">
        <f t="shared" si="474"/>
        <v>77</v>
      </c>
      <c r="K5020" s="191">
        <v>18</v>
      </c>
      <c r="L5020" s="3">
        <v>21.6</v>
      </c>
      <c r="M5020" s="191">
        <v>38.299999999999997</v>
      </c>
      <c r="N5020" s="191">
        <v>26.7</v>
      </c>
      <c r="O5020" s="191">
        <v>25</v>
      </c>
    </row>
    <row r="5021" spans="2:15" ht="17.25" x14ac:dyDescent="0.35">
      <c r="B5021" s="172">
        <f t="shared" si="470"/>
        <v>5013</v>
      </c>
      <c r="C5021" s="173">
        <v>7</v>
      </c>
      <c r="D5021" s="173">
        <v>28</v>
      </c>
      <c r="E5021" s="174">
        <v>21</v>
      </c>
      <c r="F5021" s="3">
        <f t="shared" si="469"/>
        <v>60.8</v>
      </c>
      <c r="G5021" s="3">
        <f t="shared" si="471"/>
        <v>69.98</v>
      </c>
      <c r="H5021" s="3">
        <f t="shared" si="472"/>
        <v>96.98</v>
      </c>
      <c r="I5021" s="3">
        <f t="shared" si="473"/>
        <v>78.080000000000013</v>
      </c>
      <c r="J5021" s="3">
        <f t="shared" si="474"/>
        <v>77</v>
      </c>
      <c r="K5021" s="191">
        <v>16</v>
      </c>
      <c r="L5021" s="3">
        <v>21.1</v>
      </c>
      <c r="M5021" s="191">
        <v>36.1</v>
      </c>
      <c r="N5021" s="191">
        <v>25.6</v>
      </c>
      <c r="O5021" s="191">
        <v>25</v>
      </c>
    </row>
    <row r="5022" spans="2:15" ht="17.25" x14ac:dyDescent="0.35">
      <c r="B5022" s="172">
        <f t="shared" si="470"/>
        <v>5014</v>
      </c>
      <c r="C5022" s="173">
        <v>7</v>
      </c>
      <c r="D5022" s="173">
        <v>28</v>
      </c>
      <c r="E5022" s="174">
        <v>22</v>
      </c>
      <c r="F5022" s="3">
        <f t="shared" si="469"/>
        <v>60.8</v>
      </c>
      <c r="G5022" s="3">
        <f t="shared" si="471"/>
        <v>68</v>
      </c>
      <c r="H5022" s="3">
        <f t="shared" si="472"/>
        <v>95</v>
      </c>
      <c r="I5022" s="3">
        <f t="shared" si="473"/>
        <v>78.080000000000013</v>
      </c>
      <c r="J5022" s="3">
        <f t="shared" si="474"/>
        <v>75.02</v>
      </c>
      <c r="K5022" s="191">
        <v>16</v>
      </c>
      <c r="L5022" s="3">
        <v>20</v>
      </c>
      <c r="M5022" s="191">
        <v>35</v>
      </c>
      <c r="N5022" s="191">
        <v>25.6</v>
      </c>
      <c r="O5022" s="191">
        <v>23.9</v>
      </c>
    </row>
    <row r="5023" spans="2:15" ht="17.25" x14ac:dyDescent="0.35">
      <c r="B5023" s="172">
        <f t="shared" si="470"/>
        <v>5015</v>
      </c>
      <c r="C5023" s="173">
        <v>7</v>
      </c>
      <c r="D5023" s="173">
        <v>28</v>
      </c>
      <c r="E5023" s="174">
        <v>23</v>
      </c>
      <c r="F5023" s="3">
        <f t="shared" si="469"/>
        <v>62.6</v>
      </c>
      <c r="G5023" s="3">
        <f t="shared" si="471"/>
        <v>70.88</v>
      </c>
      <c r="H5023" s="3">
        <f t="shared" si="472"/>
        <v>96.98</v>
      </c>
      <c r="I5023" s="3">
        <f t="shared" si="473"/>
        <v>71.06</v>
      </c>
      <c r="J5023" s="3">
        <f t="shared" si="474"/>
        <v>73.039999999999992</v>
      </c>
      <c r="K5023" s="191">
        <v>17</v>
      </c>
      <c r="L5023" s="3">
        <v>21.6</v>
      </c>
      <c r="M5023" s="191">
        <v>36.1</v>
      </c>
      <c r="N5023" s="191">
        <v>21.7</v>
      </c>
      <c r="O5023" s="191">
        <v>22.8</v>
      </c>
    </row>
    <row r="5024" spans="2:15" ht="17.25" x14ac:dyDescent="0.35">
      <c r="B5024" s="172">
        <f t="shared" si="470"/>
        <v>5016</v>
      </c>
      <c r="C5024" s="173">
        <v>7</v>
      </c>
      <c r="D5024" s="173">
        <v>28</v>
      </c>
      <c r="E5024" s="174">
        <v>24</v>
      </c>
      <c r="F5024" s="3">
        <f t="shared" si="469"/>
        <v>62.6</v>
      </c>
      <c r="G5024" s="3">
        <f t="shared" si="471"/>
        <v>70.88</v>
      </c>
      <c r="H5024" s="3">
        <f t="shared" si="472"/>
        <v>93.92</v>
      </c>
      <c r="I5024" s="3">
        <f t="shared" si="473"/>
        <v>71.960000000000008</v>
      </c>
      <c r="J5024" s="3">
        <f t="shared" si="474"/>
        <v>71.960000000000008</v>
      </c>
      <c r="K5024" s="191">
        <v>17</v>
      </c>
      <c r="L5024" s="3">
        <v>21.6</v>
      </c>
      <c r="M5024" s="191">
        <v>34.4</v>
      </c>
      <c r="N5024" s="191">
        <v>22.2</v>
      </c>
      <c r="O5024" s="191">
        <v>22.2</v>
      </c>
    </row>
    <row r="5025" spans="2:15" ht="17.25" x14ac:dyDescent="0.35">
      <c r="B5025" s="172">
        <f t="shared" si="470"/>
        <v>5017</v>
      </c>
      <c r="C5025" s="173">
        <v>7</v>
      </c>
      <c r="D5025" s="173">
        <v>29</v>
      </c>
      <c r="E5025" s="174">
        <v>1</v>
      </c>
      <c r="F5025" s="3">
        <f t="shared" si="469"/>
        <v>62.6</v>
      </c>
      <c r="G5025" s="3">
        <f t="shared" si="471"/>
        <v>64.94</v>
      </c>
      <c r="H5025" s="3">
        <f t="shared" si="472"/>
        <v>91.039999999999992</v>
      </c>
      <c r="I5025" s="3">
        <f t="shared" si="473"/>
        <v>69.080000000000013</v>
      </c>
      <c r="J5025" s="3">
        <f t="shared" si="474"/>
        <v>71.960000000000008</v>
      </c>
      <c r="K5025" s="191">
        <v>17</v>
      </c>
      <c r="L5025" s="3">
        <v>18.3</v>
      </c>
      <c r="M5025" s="191">
        <v>32.799999999999997</v>
      </c>
      <c r="N5025" s="191">
        <v>20.6</v>
      </c>
      <c r="O5025" s="191">
        <v>22.2</v>
      </c>
    </row>
    <row r="5026" spans="2:15" ht="17.25" x14ac:dyDescent="0.35">
      <c r="B5026" s="172">
        <f t="shared" si="470"/>
        <v>5018</v>
      </c>
      <c r="C5026" s="173">
        <v>7</v>
      </c>
      <c r="D5026" s="173">
        <v>29</v>
      </c>
      <c r="E5026" s="174">
        <v>2</v>
      </c>
      <c r="F5026" s="3">
        <f t="shared" si="469"/>
        <v>62.6</v>
      </c>
      <c r="G5026" s="3">
        <f t="shared" si="471"/>
        <v>61.88</v>
      </c>
      <c r="H5026" s="3">
        <f t="shared" si="472"/>
        <v>84.92</v>
      </c>
      <c r="I5026" s="3">
        <f t="shared" si="473"/>
        <v>68</v>
      </c>
      <c r="J5026" s="3">
        <f t="shared" si="474"/>
        <v>69.98</v>
      </c>
      <c r="K5026" s="191">
        <v>17</v>
      </c>
      <c r="L5026" s="3">
        <v>16.600000000000001</v>
      </c>
      <c r="M5026" s="191">
        <v>29.4</v>
      </c>
      <c r="N5026" s="191">
        <v>20</v>
      </c>
      <c r="O5026" s="191">
        <v>21.1</v>
      </c>
    </row>
    <row r="5027" spans="2:15" ht="17.25" x14ac:dyDescent="0.35">
      <c r="B5027" s="172">
        <f t="shared" si="470"/>
        <v>5019</v>
      </c>
      <c r="C5027" s="173">
        <v>7</v>
      </c>
      <c r="D5027" s="173">
        <v>29</v>
      </c>
      <c r="E5027" s="174">
        <v>3</v>
      </c>
      <c r="F5027" s="3">
        <f t="shared" si="469"/>
        <v>62.6</v>
      </c>
      <c r="G5027" s="3">
        <f t="shared" si="471"/>
        <v>59.900000000000006</v>
      </c>
      <c r="H5027" s="3">
        <f t="shared" si="472"/>
        <v>87.98</v>
      </c>
      <c r="I5027" s="3">
        <f t="shared" si="473"/>
        <v>62.06</v>
      </c>
      <c r="J5027" s="3">
        <f t="shared" si="474"/>
        <v>69.080000000000013</v>
      </c>
      <c r="K5027" s="191">
        <v>17</v>
      </c>
      <c r="L5027" s="3">
        <v>15.5</v>
      </c>
      <c r="M5027" s="191">
        <v>31.1</v>
      </c>
      <c r="N5027" s="191">
        <v>16.7</v>
      </c>
      <c r="O5027" s="191">
        <v>20.6</v>
      </c>
    </row>
    <row r="5028" spans="2:15" ht="17.25" x14ac:dyDescent="0.35">
      <c r="B5028" s="172">
        <f t="shared" si="470"/>
        <v>5020</v>
      </c>
      <c r="C5028" s="173">
        <v>7</v>
      </c>
      <c r="D5028" s="173">
        <v>29</v>
      </c>
      <c r="E5028" s="174">
        <v>4</v>
      </c>
      <c r="F5028" s="3">
        <f t="shared" si="469"/>
        <v>62.6</v>
      </c>
      <c r="G5028" s="3">
        <f t="shared" si="471"/>
        <v>57.92</v>
      </c>
      <c r="H5028" s="3">
        <f t="shared" si="472"/>
        <v>84.92</v>
      </c>
      <c r="I5028" s="3">
        <f t="shared" si="473"/>
        <v>60.08</v>
      </c>
      <c r="J5028" s="3">
        <f t="shared" si="474"/>
        <v>68</v>
      </c>
      <c r="K5028" s="191">
        <v>17</v>
      </c>
      <c r="L5028" s="3">
        <v>14.4</v>
      </c>
      <c r="M5028" s="191">
        <v>29.4</v>
      </c>
      <c r="N5028" s="191">
        <v>15.6</v>
      </c>
      <c r="O5028" s="191">
        <v>20</v>
      </c>
    </row>
    <row r="5029" spans="2:15" ht="17.25" x14ac:dyDescent="0.35">
      <c r="B5029" s="172">
        <f t="shared" si="470"/>
        <v>5021</v>
      </c>
      <c r="C5029" s="173">
        <v>7</v>
      </c>
      <c r="D5029" s="173">
        <v>29</v>
      </c>
      <c r="E5029" s="174">
        <v>5</v>
      </c>
      <c r="F5029" s="3">
        <f t="shared" si="469"/>
        <v>60.8</v>
      </c>
      <c r="G5029" s="3">
        <f t="shared" si="471"/>
        <v>55.94</v>
      </c>
      <c r="H5029" s="3">
        <f t="shared" si="472"/>
        <v>80.06</v>
      </c>
      <c r="I5029" s="3">
        <f t="shared" si="473"/>
        <v>60.08</v>
      </c>
      <c r="J5029" s="3">
        <f t="shared" si="474"/>
        <v>66.02</v>
      </c>
      <c r="K5029" s="191">
        <v>16</v>
      </c>
      <c r="L5029" s="3">
        <v>13.3</v>
      </c>
      <c r="M5029" s="191">
        <v>26.7</v>
      </c>
      <c r="N5029" s="191">
        <v>15.6</v>
      </c>
      <c r="O5029" s="191">
        <v>18.899999999999999</v>
      </c>
    </row>
    <row r="5030" spans="2:15" ht="17.25" x14ac:dyDescent="0.35">
      <c r="B5030" s="172">
        <f t="shared" si="470"/>
        <v>5022</v>
      </c>
      <c r="C5030" s="173">
        <v>7</v>
      </c>
      <c r="D5030" s="173">
        <v>29</v>
      </c>
      <c r="E5030" s="174">
        <v>6</v>
      </c>
      <c r="F5030" s="3">
        <f t="shared" si="469"/>
        <v>62.6</v>
      </c>
      <c r="G5030" s="3">
        <f t="shared" si="471"/>
        <v>57.92</v>
      </c>
      <c r="H5030" s="3">
        <f t="shared" si="472"/>
        <v>86</v>
      </c>
      <c r="I5030" s="3">
        <f t="shared" si="473"/>
        <v>60.08</v>
      </c>
      <c r="J5030" s="3">
        <f t="shared" si="474"/>
        <v>66.92</v>
      </c>
      <c r="K5030" s="191">
        <v>17</v>
      </c>
      <c r="L5030" s="3">
        <v>14.4</v>
      </c>
      <c r="M5030" s="191">
        <v>30</v>
      </c>
      <c r="N5030" s="191">
        <v>15.6</v>
      </c>
      <c r="O5030" s="191">
        <v>19.399999999999999</v>
      </c>
    </row>
    <row r="5031" spans="2:15" ht="17.25" x14ac:dyDescent="0.35">
      <c r="B5031" s="172">
        <f t="shared" si="470"/>
        <v>5023</v>
      </c>
      <c r="C5031" s="173">
        <v>7</v>
      </c>
      <c r="D5031" s="173">
        <v>29</v>
      </c>
      <c r="E5031" s="174">
        <v>7</v>
      </c>
      <c r="F5031" s="3">
        <f t="shared" si="469"/>
        <v>64.400000000000006</v>
      </c>
      <c r="G5031" s="3">
        <f t="shared" si="471"/>
        <v>63.86</v>
      </c>
      <c r="H5031" s="3">
        <f t="shared" si="472"/>
        <v>91.039999999999992</v>
      </c>
      <c r="I5031" s="3">
        <f t="shared" si="473"/>
        <v>69.98</v>
      </c>
      <c r="J5031" s="3">
        <f t="shared" si="474"/>
        <v>69.98</v>
      </c>
      <c r="K5031" s="191">
        <v>18</v>
      </c>
      <c r="L5031" s="3">
        <v>17.7</v>
      </c>
      <c r="M5031" s="191">
        <v>32.799999999999997</v>
      </c>
      <c r="N5031" s="191">
        <v>21.1</v>
      </c>
      <c r="O5031" s="191">
        <v>21.1</v>
      </c>
    </row>
    <row r="5032" spans="2:15" ht="17.25" x14ac:dyDescent="0.35">
      <c r="B5032" s="172">
        <f t="shared" si="470"/>
        <v>5024</v>
      </c>
      <c r="C5032" s="173">
        <v>7</v>
      </c>
      <c r="D5032" s="173">
        <v>29</v>
      </c>
      <c r="E5032" s="174">
        <v>8</v>
      </c>
      <c r="F5032" s="3">
        <f t="shared" si="469"/>
        <v>66.2</v>
      </c>
      <c r="G5032" s="3">
        <f t="shared" si="471"/>
        <v>69.98</v>
      </c>
      <c r="H5032" s="3">
        <f t="shared" si="472"/>
        <v>96.08</v>
      </c>
      <c r="I5032" s="3">
        <f t="shared" si="473"/>
        <v>75.02</v>
      </c>
      <c r="J5032" s="3">
        <f t="shared" si="474"/>
        <v>73.94</v>
      </c>
      <c r="K5032" s="191">
        <v>19</v>
      </c>
      <c r="L5032" s="3">
        <v>21.1</v>
      </c>
      <c r="M5032" s="191">
        <v>35.6</v>
      </c>
      <c r="N5032" s="191">
        <v>23.9</v>
      </c>
      <c r="O5032" s="191">
        <v>23.3</v>
      </c>
    </row>
    <row r="5033" spans="2:15" ht="17.25" x14ac:dyDescent="0.35">
      <c r="B5033" s="172">
        <f t="shared" si="470"/>
        <v>5025</v>
      </c>
      <c r="C5033" s="173">
        <v>7</v>
      </c>
      <c r="D5033" s="173">
        <v>29</v>
      </c>
      <c r="E5033" s="174">
        <v>9</v>
      </c>
      <c r="F5033" s="3">
        <f t="shared" si="469"/>
        <v>66.2</v>
      </c>
      <c r="G5033" s="3">
        <f t="shared" si="471"/>
        <v>72.86</v>
      </c>
      <c r="H5033" s="3">
        <f t="shared" si="472"/>
        <v>98.960000000000008</v>
      </c>
      <c r="I5033" s="3">
        <f t="shared" si="473"/>
        <v>80.960000000000008</v>
      </c>
      <c r="J5033" s="3">
        <f t="shared" si="474"/>
        <v>77</v>
      </c>
      <c r="K5033" s="191">
        <v>19</v>
      </c>
      <c r="L5033" s="3">
        <v>22.7</v>
      </c>
      <c r="M5033" s="191">
        <v>37.200000000000003</v>
      </c>
      <c r="N5033" s="191">
        <v>27.2</v>
      </c>
      <c r="O5033" s="191">
        <v>25</v>
      </c>
    </row>
    <row r="5034" spans="2:15" ht="17.25" x14ac:dyDescent="0.35">
      <c r="B5034" s="172">
        <f t="shared" si="470"/>
        <v>5026</v>
      </c>
      <c r="C5034" s="173">
        <v>7</v>
      </c>
      <c r="D5034" s="173">
        <v>29</v>
      </c>
      <c r="E5034" s="174">
        <v>10</v>
      </c>
      <c r="F5034" s="3">
        <f t="shared" si="469"/>
        <v>69.800000000000011</v>
      </c>
      <c r="G5034" s="3">
        <f t="shared" si="471"/>
        <v>77.900000000000006</v>
      </c>
      <c r="H5034" s="3">
        <f t="shared" si="472"/>
        <v>102.02</v>
      </c>
      <c r="I5034" s="3">
        <f t="shared" si="473"/>
        <v>86</v>
      </c>
      <c r="J5034" s="3">
        <f t="shared" si="474"/>
        <v>78.98</v>
      </c>
      <c r="K5034" s="191">
        <v>21</v>
      </c>
      <c r="L5034" s="3">
        <v>25.5</v>
      </c>
      <c r="M5034" s="191">
        <v>38.9</v>
      </c>
      <c r="N5034" s="191">
        <v>30</v>
      </c>
      <c r="O5034" s="191">
        <v>26.1</v>
      </c>
    </row>
    <row r="5035" spans="2:15" ht="17.25" x14ac:dyDescent="0.35">
      <c r="B5035" s="172">
        <f t="shared" si="470"/>
        <v>5027</v>
      </c>
      <c r="C5035" s="173">
        <v>7</v>
      </c>
      <c r="D5035" s="173">
        <v>29</v>
      </c>
      <c r="E5035" s="174">
        <v>11</v>
      </c>
      <c r="F5035" s="3">
        <f t="shared" si="469"/>
        <v>71.599999999999994</v>
      </c>
      <c r="G5035" s="3">
        <f t="shared" si="471"/>
        <v>82.94</v>
      </c>
      <c r="H5035" s="3">
        <f t="shared" si="472"/>
        <v>105.98</v>
      </c>
      <c r="I5035" s="3">
        <f t="shared" si="473"/>
        <v>91.94</v>
      </c>
      <c r="J5035" s="3">
        <f t="shared" si="474"/>
        <v>82.039999999999992</v>
      </c>
      <c r="K5035" s="191">
        <v>22</v>
      </c>
      <c r="L5035" s="3">
        <v>28.3</v>
      </c>
      <c r="M5035" s="191">
        <v>41.1</v>
      </c>
      <c r="N5035" s="191">
        <v>33.299999999999997</v>
      </c>
      <c r="O5035" s="191">
        <v>27.8</v>
      </c>
    </row>
    <row r="5036" spans="2:15" ht="17.25" x14ac:dyDescent="0.35">
      <c r="B5036" s="172">
        <f t="shared" si="470"/>
        <v>5028</v>
      </c>
      <c r="C5036" s="173">
        <v>7</v>
      </c>
      <c r="D5036" s="173">
        <v>29</v>
      </c>
      <c r="E5036" s="174">
        <v>12</v>
      </c>
      <c r="F5036" s="3">
        <f t="shared" si="469"/>
        <v>75.2</v>
      </c>
      <c r="G5036" s="3">
        <f t="shared" si="471"/>
        <v>89.960000000000008</v>
      </c>
      <c r="H5036" s="3">
        <f t="shared" si="472"/>
        <v>107.96000000000001</v>
      </c>
      <c r="I5036" s="3">
        <f t="shared" si="473"/>
        <v>93.92</v>
      </c>
      <c r="J5036" s="3">
        <f t="shared" si="474"/>
        <v>84.92</v>
      </c>
      <c r="K5036" s="191">
        <v>24</v>
      </c>
      <c r="L5036" s="3">
        <v>32.200000000000003</v>
      </c>
      <c r="M5036" s="191">
        <v>42.2</v>
      </c>
      <c r="N5036" s="191">
        <v>34.4</v>
      </c>
      <c r="O5036" s="191">
        <v>29.4</v>
      </c>
    </row>
    <row r="5037" spans="2:15" ht="17.25" x14ac:dyDescent="0.35">
      <c r="B5037" s="172">
        <f t="shared" si="470"/>
        <v>5029</v>
      </c>
      <c r="C5037" s="173">
        <v>7</v>
      </c>
      <c r="D5037" s="173">
        <v>29</v>
      </c>
      <c r="E5037" s="174">
        <v>13</v>
      </c>
      <c r="F5037" s="3">
        <f t="shared" si="469"/>
        <v>77</v>
      </c>
      <c r="G5037" s="3">
        <f t="shared" si="471"/>
        <v>91.94</v>
      </c>
      <c r="H5037" s="3">
        <f t="shared" si="472"/>
        <v>107.06</v>
      </c>
      <c r="I5037" s="3">
        <f t="shared" si="473"/>
        <v>96.08</v>
      </c>
      <c r="J5037" s="3">
        <f t="shared" si="474"/>
        <v>87.98</v>
      </c>
      <c r="K5037" s="191">
        <v>25</v>
      </c>
      <c r="L5037" s="3">
        <v>33.299999999999997</v>
      </c>
      <c r="M5037" s="191">
        <v>41.7</v>
      </c>
      <c r="N5037" s="191">
        <v>35.6</v>
      </c>
      <c r="O5037" s="191">
        <v>31.1</v>
      </c>
    </row>
    <row r="5038" spans="2:15" ht="17.25" x14ac:dyDescent="0.35">
      <c r="B5038" s="172">
        <f t="shared" si="470"/>
        <v>5030</v>
      </c>
      <c r="C5038" s="173">
        <v>7</v>
      </c>
      <c r="D5038" s="173">
        <v>29</v>
      </c>
      <c r="E5038" s="174">
        <v>14</v>
      </c>
      <c r="F5038" s="3">
        <f t="shared" si="469"/>
        <v>73.400000000000006</v>
      </c>
      <c r="G5038" s="3">
        <f t="shared" si="471"/>
        <v>95</v>
      </c>
      <c r="H5038" s="3">
        <f t="shared" si="472"/>
        <v>109.03999999999999</v>
      </c>
      <c r="I5038" s="3">
        <f t="shared" si="473"/>
        <v>95</v>
      </c>
      <c r="J5038" s="3">
        <f t="shared" si="474"/>
        <v>91.039999999999992</v>
      </c>
      <c r="K5038" s="191">
        <v>23</v>
      </c>
      <c r="L5038" s="3">
        <v>35</v>
      </c>
      <c r="M5038" s="191">
        <v>42.8</v>
      </c>
      <c r="N5038" s="191">
        <v>35</v>
      </c>
      <c r="O5038" s="191">
        <v>32.799999999999997</v>
      </c>
    </row>
    <row r="5039" spans="2:15" ht="17.25" x14ac:dyDescent="0.35">
      <c r="B5039" s="172">
        <f t="shared" si="470"/>
        <v>5031</v>
      </c>
      <c r="C5039" s="173">
        <v>7</v>
      </c>
      <c r="D5039" s="173">
        <v>29</v>
      </c>
      <c r="E5039" s="174">
        <v>15</v>
      </c>
      <c r="F5039" s="3">
        <f t="shared" si="469"/>
        <v>73.400000000000006</v>
      </c>
      <c r="G5039" s="3">
        <f t="shared" si="471"/>
        <v>95</v>
      </c>
      <c r="H5039" s="3">
        <f t="shared" si="472"/>
        <v>109.94</v>
      </c>
      <c r="I5039" s="3">
        <f t="shared" si="473"/>
        <v>87.98</v>
      </c>
      <c r="J5039" s="3">
        <f t="shared" si="474"/>
        <v>84.02</v>
      </c>
      <c r="K5039" s="191">
        <v>23</v>
      </c>
      <c r="L5039" s="3">
        <v>35</v>
      </c>
      <c r="M5039" s="191">
        <v>43.3</v>
      </c>
      <c r="N5039" s="191">
        <v>31.1</v>
      </c>
      <c r="O5039" s="191">
        <v>28.9</v>
      </c>
    </row>
    <row r="5040" spans="2:15" ht="17.25" x14ac:dyDescent="0.35">
      <c r="B5040" s="172">
        <f t="shared" si="470"/>
        <v>5032</v>
      </c>
      <c r="C5040" s="173">
        <v>7</v>
      </c>
      <c r="D5040" s="173">
        <v>29</v>
      </c>
      <c r="E5040" s="174">
        <v>16</v>
      </c>
      <c r="F5040" s="3">
        <f t="shared" si="469"/>
        <v>73.400000000000006</v>
      </c>
      <c r="G5040" s="3">
        <f t="shared" si="471"/>
        <v>95.9</v>
      </c>
      <c r="H5040" s="3">
        <f t="shared" si="472"/>
        <v>109.94</v>
      </c>
      <c r="I5040" s="3">
        <f t="shared" si="473"/>
        <v>86</v>
      </c>
      <c r="J5040" s="3">
        <f t="shared" si="474"/>
        <v>82.039999999999992</v>
      </c>
      <c r="K5040" s="191">
        <v>23</v>
      </c>
      <c r="L5040" s="3">
        <v>35.5</v>
      </c>
      <c r="M5040" s="191">
        <v>43.3</v>
      </c>
      <c r="N5040" s="191">
        <v>30</v>
      </c>
      <c r="O5040" s="191">
        <v>27.8</v>
      </c>
    </row>
    <row r="5041" spans="2:15" ht="17.25" x14ac:dyDescent="0.35">
      <c r="B5041" s="172">
        <f t="shared" si="470"/>
        <v>5033</v>
      </c>
      <c r="C5041" s="173">
        <v>7</v>
      </c>
      <c r="D5041" s="173">
        <v>29</v>
      </c>
      <c r="E5041" s="174">
        <v>17</v>
      </c>
      <c r="F5041" s="3">
        <f t="shared" si="469"/>
        <v>73.400000000000006</v>
      </c>
      <c r="G5041" s="3">
        <f t="shared" si="471"/>
        <v>93.92</v>
      </c>
      <c r="H5041" s="3">
        <f t="shared" si="472"/>
        <v>109.03999999999999</v>
      </c>
      <c r="I5041" s="3">
        <f t="shared" si="473"/>
        <v>93.02</v>
      </c>
      <c r="J5041" s="3">
        <f t="shared" si="474"/>
        <v>86</v>
      </c>
      <c r="K5041" s="191">
        <v>23</v>
      </c>
      <c r="L5041" s="3">
        <v>34.4</v>
      </c>
      <c r="M5041" s="191">
        <v>42.8</v>
      </c>
      <c r="N5041" s="191">
        <v>33.9</v>
      </c>
      <c r="O5041" s="191">
        <v>30</v>
      </c>
    </row>
    <row r="5042" spans="2:15" ht="17.25" x14ac:dyDescent="0.35">
      <c r="B5042" s="172">
        <f t="shared" si="470"/>
        <v>5034</v>
      </c>
      <c r="C5042" s="173">
        <v>7</v>
      </c>
      <c r="D5042" s="173">
        <v>29</v>
      </c>
      <c r="E5042" s="174">
        <v>18</v>
      </c>
      <c r="F5042" s="3">
        <f t="shared" si="469"/>
        <v>73.400000000000006</v>
      </c>
      <c r="G5042" s="3">
        <f t="shared" si="471"/>
        <v>91.94</v>
      </c>
      <c r="H5042" s="3">
        <f t="shared" si="472"/>
        <v>107.06</v>
      </c>
      <c r="I5042" s="3">
        <f t="shared" si="473"/>
        <v>91.94</v>
      </c>
      <c r="J5042" s="3">
        <f t="shared" si="474"/>
        <v>84.92</v>
      </c>
      <c r="K5042" s="191">
        <v>23</v>
      </c>
      <c r="L5042" s="3">
        <v>33.299999999999997</v>
      </c>
      <c r="M5042" s="191">
        <v>41.7</v>
      </c>
      <c r="N5042" s="191">
        <v>33.299999999999997</v>
      </c>
      <c r="O5042" s="191">
        <v>29.4</v>
      </c>
    </row>
    <row r="5043" spans="2:15" ht="17.25" x14ac:dyDescent="0.35">
      <c r="B5043" s="172">
        <f t="shared" si="470"/>
        <v>5035</v>
      </c>
      <c r="C5043" s="173">
        <v>7</v>
      </c>
      <c r="D5043" s="173">
        <v>29</v>
      </c>
      <c r="E5043" s="174">
        <v>19</v>
      </c>
      <c r="F5043" s="3">
        <f t="shared" si="469"/>
        <v>71.599999999999994</v>
      </c>
      <c r="G5043" s="3">
        <f t="shared" si="471"/>
        <v>86</v>
      </c>
      <c r="H5043" s="3">
        <f t="shared" si="472"/>
        <v>100.94</v>
      </c>
      <c r="I5043" s="3">
        <f t="shared" si="473"/>
        <v>87.98</v>
      </c>
      <c r="J5043" s="3">
        <f t="shared" si="474"/>
        <v>80.06</v>
      </c>
      <c r="K5043" s="191">
        <v>22</v>
      </c>
      <c r="L5043" s="3">
        <v>30</v>
      </c>
      <c r="M5043" s="191">
        <v>38.299999999999997</v>
      </c>
      <c r="N5043" s="191">
        <v>31.1</v>
      </c>
      <c r="O5043" s="191">
        <v>26.7</v>
      </c>
    </row>
    <row r="5044" spans="2:15" ht="17.25" x14ac:dyDescent="0.35">
      <c r="B5044" s="172">
        <f t="shared" si="470"/>
        <v>5036</v>
      </c>
      <c r="C5044" s="173">
        <v>7</v>
      </c>
      <c r="D5044" s="173">
        <v>29</v>
      </c>
      <c r="E5044" s="174">
        <v>20</v>
      </c>
      <c r="F5044" s="3">
        <f t="shared" si="469"/>
        <v>68</v>
      </c>
      <c r="G5044" s="3">
        <f t="shared" si="471"/>
        <v>77.900000000000006</v>
      </c>
      <c r="H5044" s="3">
        <f t="shared" si="472"/>
        <v>98.960000000000008</v>
      </c>
      <c r="I5044" s="3">
        <f t="shared" si="473"/>
        <v>84.02</v>
      </c>
      <c r="J5044" s="3">
        <f t="shared" si="474"/>
        <v>77</v>
      </c>
      <c r="K5044" s="191">
        <v>20</v>
      </c>
      <c r="L5044" s="3">
        <v>25.5</v>
      </c>
      <c r="M5044" s="191">
        <v>37.200000000000003</v>
      </c>
      <c r="N5044" s="191">
        <v>28.9</v>
      </c>
      <c r="O5044" s="191">
        <v>25</v>
      </c>
    </row>
    <row r="5045" spans="2:15" ht="17.25" x14ac:dyDescent="0.35">
      <c r="B5045" s="172">
        <f t="shared" si="470"/>
        <v>5037</v>
      </c>
      <c r="C5045" s="173">
        <v>7</v>
      </c>
      <c r="D5045" s="173">
        <v>29</v>
      </c>
      <c r="E5045" s="174">
        <v>21</v>
      </c>
      <c r="F5045" s="3">
        <f t="shared" si="469"/>
        <v>67.64</v>
      </c>
      <c r="G5045" s="3">
        <f t="shared" si="471"/>
        <v>77</v>
      </c>
      <c r="H5045" s="3">
        <f t="shared" si="472"/>
        <v>96.98</v>
      </c>
      <c r="I5045" s="3">
        <f t="shared" si="473"/>
        <v>80.960000000000008</v>
      </c>
      <c r="J5045" s="3">
        <f t="shared" si="474"/>
        <v>75.02</v>
      </c>
      <c r="K5045" s="191">
        <v>19.8</v>
      </c>
      <c r="L5045" s="3">
        <v>25</v>
      </c>
      <c r="M5045" s="191">
        <v>36.1</v>
      </c>
      <c r="N5045" s="191">
        <v>27.2</v>
      </c>
      <c r="O5045" s="191">
        <v>23.9</v>
      </c>
    </row>
    <row r="5046" spans="2:15" ht="17.25" x14ac:dyDescent="0.35">
      <c r="B5046" s="172">
        <f t="shared" si="470"/>
        <v>5038</v>
      </c>
      <c r="C5046" s="173">
        <v>7</v>
      </c>
      <c r="D5046" s="173">
        <v>29</v>
      </c>
      <c r="E5046" s="174">
        <v>22</v>
      </c>
      <c r="F5046" s="3">
        <f t="shared" si="469"/>
        <v>68</v>
      </c>
      <c r="G5046" s="3">
        <f t="shared" si="471"/>
        <v>74.84</v>
      </c>
      <c r="H5046" s="3">
        <f t="shared" si="472"/>
        <v>95</v>
      </c>
      <c r="I5046" s="3">
        <f t="shared" si="473"/>
        <v>78.080000000000013</v>
      </c>
      <c r="J5046" s="3">
        <f t="shared" si="474"/>
        <v>73.94</v>
      </c>
      <c r="K5046" s="191">
        <v>20</v>
      </c>
      <c r="L5046" s="3">
        <v>23.8</v>
      </c>
      <c r="M5046" s="191">
        <v>35</v>
      </c>
      <c r="N5046" s="191">
        <v>25.6</v>
      </c>
      <c r="O5046" s="191">
        <v>23.3</v>
      </c>
    </row>
    <row r="5047" spans="2:15" ht="17.25" x14ac:dyDescent="0.35">
      <c r="B5047" s="172">
        <f t="shared" si="470"/>
        <v>5039</v>
      </c>
      <c r="C5047" s="173">
        <v>7</v>
      </c>
      <c r="D5047" s="173">
        <v>29</v>
      </c>
      <c r="E5047" s="174">
        <v>23</v>
      </c>
      <c r="F5047" s="3">
        <f t="shared" si="469"/>
        <v>64.400000000000006</v>
      </c>
      <c r="G5047" s="3">
        <f t="shared" si="471"/>
        <v>68</v>
      </c>
      <c r="H5047" s="3">
        <f t="shared" si="472"/>
        <v>93.02</v>
      </c>
      <c r="I5047" s="3">
        <f t="shared" si="473"/>
        <v>77</v>
      </c>
      <c r="J5047" s="3">
        <f t="shared" si="474"/>
        <v>73.94</v>
      </c>
      <c r="K5047" s="191">
        <v>18</v>
      </c>
      <c r="L5047" s="3">
        <v>20</v>
      </c>
      <c r="M5047" s="191">
        <v>33.9</v>
      </c>
      <c r="N5047" s="191">
        <v>25</v>
      </c>
      <c r="O5047" s="191">
        <v>23.3</v>
      </c>
    </row>
    <row r="5048" spans="2:15" ht="17.25" x14ac:dyDescent="0.35">
      <c r="B5048" s="172">
        <f t="shared" si="470"/>
        <v>5040</v>
      </c>
      <c r="C5048" s="173">
        <v>7</v>
      </c>
      <c r="D5048" s="173">
        <v>29</v>
      </c>
      <c r="E5048" s="174">
        <v>24</v>
      </c>
      <c r="F5048" s="3">
        <f t="shared" si="469"/>
        <v>62.6</v>
      </c>
      <c r="G5048" s="3">
        <f t="shared" si="471"/>
        <v>68</v>
      </c>
      <c r="H5048" s="3">
        <f t="shared" si="472"/>
        <v>89.960000000000008</v>
      </c>
      <c r="I5048" s="3">
        <f t="shared" si="473"/>
        <v>73.039999999999992</v>
      </c>
      <c r="J5048" s="3">
        <f t="shared" si="474"/>
        <v>73.039999999999992</v>
      </c>
      <c r="K5048" s="191">
        <v>17</v>
      </c>
      <c r="L5048" s="3">
        <v>20</v>
      </c>
      <c r="M5048" s="191">
        <v>32.200000000000003</v>
      </c>
      <c r="N5048" s="191">
        <v>22.8</v>
      </c>
      <c r="O5048" s="191">
        <v>22.8</v>
      </c>
    </row>
    <row r="5049" spans="2:15" ht="17.25" x14ac:dyDescent="0.35">
      <c r="B5049" s="172">
        <f t="shared" si="470"/>
        <v>5041</v>
      </c>
      <c r="C5049" s="173">
        <v>7</v>
      </c>
      <c r="D5049" s="173">
        <v>30</v>
      </c>
      <c r="E5049" s="174">
        <v>1</v>
      </c>
      <c r="F5049" s="3">
        <f t="shared" si="469"/>
        <v>62.6</v>
      </c>
      <c r="G5049" s="3">
        <f t="shared" si="471"/>
        <v>65.84</v>
      </c>
      <c r="H5049" s="3">
        <f t="shared" si="472"/>
        <v>89.06</v>
      </c>
      <c r="I5049" s="3">
        <f t="shared" si="473"/>
        <v>71.06</v>
      </c>
      <c r="J5049" s="3">
        <f t="shared" si="474"/>
        <v>71.960000000000008</v>
      </c>
      <c r="K5049" s="191">
        <v>17</v>
      </c>
      <c r="L5049" s="3">
        <v>18.8</v>
      </c>
      <c r="M5049" s="191">
        <v>31.7</v>
      </c>
      <c r="N5049" s="191">
        <v>21.7</v>
      </c>
      <c r="O5049" s="191">
        <v>22.2</v>
      </c>
    </row>
    <row r="5050" spans="2:15" ht="17.25" x14ac:dyDescent="0.35">
      <c r="B5050" s="172">
        <f t="shared" si="470"/>
        <v>5042</v>
      </c>
      <c r="C5050" s="173">
        <v>7</v>
      </c>
      <c r="D5050" s="173">
        <v>30</v>
      </c>
      <c r="E5050" s="174">
        <v>2</v>
      </c>
      <c r="F5050" s="3">
        <f t="shared" si="469"/>
        <v>62.6</v>
      </c>
      <c r="G5050" s="3">
        <f t="shared" si="471"/>
        <v>64.94</v>
      </c>
      <c r="H5050" s="3">
        <f t="shared" si="472"/>
        <v>87.98</v>
      </c>
      <c r="I5050" s="3">
        <f t="shared" si="473"/>
        <v>68</v>
      </c>
      <c r="J5050" s="3">
        <f t="shared" si="474"/>
        <v>68</v>
      </c>
      <c r="K5050" s="191">
        <v>17</v>
      </c>
      <c r="L5050" s="3">
        <v>18.3</v>
      </c>
      <c r="M5050" s="191">
        <v>31.1</v>
      </c>
      <c r="N5050" s="191">
        <v>20</v>
      </c>
      <c r="O5050" s="191">
        <v>20</v>
      </c>
    </row>
    <row r="5051" spans="2:15" ht="17.25" x14ac:dyDescent="0.35">
      <c r="B5051" s="172">
        <f t="shared" si="470"/>
        <v>5043</v>
      </c>
      <c r="C5051" s="173">
        <v>7</v>
      </c>
      <c r="D5051" s="173">
        <v>30</v>
      </c>
      <c r="E5051" s="174">
        <v>3</v>
      </c>
      <c r="F5051" s="3">
        <f t="shared" si="469"/>
        <v>62.6</v>
      </c>
      <c r="G5051" s="3">
        <f t="shared" si="471"/>
        <v>62.96</v>
      </c>
      <c r="H5051" s="3">
        <f t="shared" si="472"/>
        <v>86</v>
      </c>
      <c r="I5051" s="3">
        <f t="shared" si="473"/>
        <v>64.94</v>
      </c>
      <c r="J5051" s="3">
        <f t="shared" si="474"/>
        <v>69.080000000000013</v>
      </c>
      <c r="K5051" s="191">
        <v>17</v>
      </c>
      <c r="L5051" s="3">
        <v>17.2</v>
      </c>
      <c r="M5051" s="191">
        <v>30</v>
      </c>
      <c r="N5051" s="191">
        <v>18.3</v>
      </c>
      <c r="O5051" s="191">
        <v>20.6</v>
      </c>
    </row>
    <row r="5052" spans="2:15" ht="17.25" x14ac:dyDescent="0.35">
      <c r="B5052" s="172">
        <f t="shared" si="470"/>
        <v>5044</v>
      </c>
      <c r="C5052" s="173">
        <v>7</v>
      </c>
      <c r="D5052" s="173">
        <v>30</v>
      </c>
      <c r="E5052" s="174">
        <v>4</v>
      </c>
      <c r="F5052" s="3">
        <f t="shared" si="469"/>
        <v>62.6</v>
      </c>
      <c r="G5052" s="3">
        <f t="shared" si="471"/>
        <v>59.900000000000006</v>
      </c>
      <c r="H5052" s="3">
        <f t="shared" si="472"/>
        <v>86</v>
      </c>
      <c r="I5052" s="3">
        <f t="shared" si="473"/>
        <v>62.06</v>
      </c>
      <c r="J5052" s="3">
        <f t="shared" si="474"/>
        <v>68</v>
      </c>
      <c r="K5052" s="191">
        <v>17</v>
      </c>
      <c r="L5052" s="3">
        <v>15.5</v>
      </c>
      <c r="M5052" s="191">
        <v>30</v>
      </c>
      <c r="N5052" s="191">
        <v>16.7</v>
      </c>
      <c r="O5052" s="191">
        <v>20</v>
      </c>
    </row>
    <row r="5053" spans="2:15" ht="17.25" x14ac:dyDescent="0.35">
      <c r="B5053" s="172">
        <f t="shared" si="470"/>
        <v>5045</v>
      </c>
      <c r="C5053" s="173">
        <v>7</v>
      </c>
      <c r="D5053" s="173">
        <v>30</v>
      </c>
      <c r="E5053" s="174">
        <v>5</v>
      </c>
      <c r="F5053" s="3">
        <f t="shared" si="469"/>
        <v>62.6</v>
      </c>
      <c r="G5053" s="3">
        <f t="shared" si="471"/>
        <v>59.900000000000006</v>
      </c>
      <c r="H5053" s="3">
        <f t="shared" si="472"/>
        <v>84.92</v>
      </c>
      <c r="I5053" s="3">
        <f t="shared" si="473"/>
        <v>59</v>
      </c>
      <c r="J5053" s="3">
        <f t="shared" si="474"/>
        <v>66.02</v>
      </c>
      <c r="K5053" s="191">
        <v>17</v>
      </c>
      <c r="L5053" s="3">
        <v>15.5</v>
      </c>
      <c r="M5053" s="191">
        <v>29.4</v>
      </c>
      <c r="N5053" s="191">
        <v>15</v>
      </c>
      <c r="O5053" s="191">
        <v>18.899999999999999</v>
      </c>
    </row>
    <row r="5054" spans="2:15" ht="17.25" x14ac:dyDescent="0.35">
      <c r="B5054" s="172">
        <f t="shared" si="470"/>
        <v>5046</v>
      </c>
      <c r="C5054" s="173">
        <v>7</v>
      </c>
      <c r="D5054" s="173">
        <v>30</v>
      </c>
      <c r="E5054" s="174">
        <v>6</v>
      </c>
      <c r="F5054" s="3">
        <f t="shared" si="469"/>
        <v>62.6</v>
      </c>
      <c r="G5054" s="3">
        <f t="shared" si="471"/>
        <v>62.96</v>
      </c>
      <c r="H5054" s="3">
        <f t="shared" si="472"/>
        <v>86</v>
      </c>
      <c r="I5054" s="3">
        <f t="shared" si="473"/>
        <v>62.96</v>
      </c>
      <c r="J5054" s="3">
        <f t="shared" si="474"/>
        <v>66.02</v>
      </c>
      <c r="K5054" s="191">
        <v>17</v>
      </c>
      <c r="L5054" s="3">
        <v>17.2</v>
      </c>
      <c r="M5054" s="191">
        <v>30</v>
      </c>
      <c r="N5054" s="191">
        <v>17.2</v>
      </c>
      <c r="O5054" s="191">
        <v>18.899999999999999</v>
      </c>
    </row>
    <row r="5055" spans="2:15" ht="17.25" x14ac:dyDescent="0.35">
      <c r="B5055" s="172">
        <f t="shared" si="470"/>
        <v>5047</v>
      </c>
      <c r="C5055" s="173">
        <v>7</v>
      </c>
      <c r="D5055" s="173">
        <v>30</v>
      </c>
      <c r="E5055" s="174">
        <v>7</v>
      </c>
      <c r="F5055" s="3">
        <f t="shared" si="469"/>
        <v>64.400000000000006</v>
      </c>
      <c r="G5055" s="3">
        <f t="shared" si="471"/>
        <v>69.98</v>
      </c>
      <c r="H5055" s="3">
        <f t="shared" si="472"/>
        <v>87.98</v>
      </c>
      <c r="I5055" s="3">
        <f t="shared" si="473"/>
        <v>69.080000000000013</v>
      </c>
      <c r="J5055" s="3">
        <f t="shared" si="474"/>
        <v>69.98</v>
      </c>
      <c r="K5055" s="191">
        <v>18</v>
      </c>
      <c r="L5055" s="3">
        <v>21.1</v>
      </c>
      <c r="M5055" s="191">
        <v>31.1</v>
      </c>
      <c r="N5055" s="191">
        <v>20.6</v>
      </c>
      <c r="O5055" s="191">
        <v>21.1</v>
      </c>
    </row>
    <row r="5056" spans="2:15" ht="17.25" x14ac:dyDescent="0.35">
      <c r="B5056" s="172">
        <f t="shared" si="470"/>
        <v>5048</v>
      </c>
      <c r="C5056" s="173">
        <v>7</v>
      </c>
      <c r="D5056" s="173">
        <v>30</v>
      </c>
      <c r="E5056" s="174">
        <v>8</v>
      </c>
      <c r="F5056" s="3">
        <f t="shared" si="469"/>
        <v>69.800000000000011</v>
      </c>
      <c r="G5056" s="3">
        <f t="shared" si="471"/>
        <v>75.92</v>
      </c>
      <c r="H5056" s="3">
        <f t="shared" si="472"/>
        <v>91.94</v>
      </c>
      <c r="I5056" s="3">
        <f t="shared" si="473"/>
        <v>73.94</v>
      </c>
      <c r="J5056" s="3">
        <f t="shared" si="474"/>
        <v>75.02</v>
      </c>
      <c r="K5056" s="191">
        <v>21</v>
      </c>
      <c r="L5056" s="3">
        <v>24.4</v>
      </c>
      <c r="M5056" s="191">
        <v>33.299999999999997</v>
      </c>
      <c r="N5056" s="191">
        <v>23.3</v>
      </c>
      <c r="O5056" s="191">
        <v>23.9</v>
      </c>
    </row>
    <row r="5057" spans="2:15" ht="17.25" x14ac:dyDescent="0.35">
      <c r="B5057" s="172">
        <f t="shared" si="470"/>
        <v>5049</v>
      </c>
      <c r="C5057" s="173">
        <v>7</v>
      </c>
      <c r="D5057" s="173">
        <v>30</v>
      </c>
      <c r="E5057" s="174">
        <v>9</v>
      </c>
      <c r="F5057" s="3">
        <f t="shared" si="469"/>
        <v>71.599999999999994</v>
      </c>
      <c r="G5057" s="3">
        <f t="shared" si="471"/>
        <v>82.94</v>
      </c>
      <c r="H5057" s="3">
        <f t="shared" si="472"/>
        <v>93.02</v>
      </c>
      <c r="I5057" s="3">
        <f t="shared" si="473"/>
        <v>80.06</v>
      </c>
      <c r="J5057" s="3">
        <f t="shared" si="474"/>
        <v>78.080000000000013</v>
      </c>
      <c r="K5057" s="191">
        <v>22</v>
      </c>
      <c r="L5057" s="3">
        <v>28.3</v>
      </c>
      <c r="M5057" s="191">
        <v>33.9</v>
      </c>
      <c r="N5057" s="191">
        <v>26.7</v>
      </c>
      <c r="O5057" s="191">
        <v>25.6</v>
      </c>
    </row>
    <row r="5058" spans="2:15" ht="17.25" x14ac:dyDescent="0.35">
      <c r="B5058" s="172">
        <f t="shared" si="470"/>
        <v>5050</v>
      </c>
      <c r="C5058" s="173">
        <v>7</v>
      </c>
      <c r="D5058" s="173">
        <v>30</v>
      </c>
      <c r="E5058" s="174">
        <v>10</v>
      </c>
      <c r="F5058" s="3">
        <f t="shared" si="469"/>
        <v>73.400000000000006</v>
      </c>
      <c r="G5058" s="3">
        <f t="shared" si="471"/>
        <v>86.9</v>
      </c>
      <c r="H5058" s="3">
        <f t="shared" si="472"/>
        <v>96.98</v>
      </c>
      <c r="I5058" s="3">
        <f t="shared" si="473"/>
        <v>84.92</v>
      </c>
      <c r="J5058" s="3">
        <f t="shared" si="474"/>
        <v>80.960000000000008</v>
      </c>
      <c r="K5058" s="191">
        <v>23</v>
      </c>
      <c r="L5058" s="3">
        <v>30.5</v>
      </c>
      <c r="M5058" s="191">
        <v>36.1</v>
      </c>
      <c r="N5058" s="191">
        <v>29.4</v>
      </c>
      <c r="O5058" s="191">
        <v>27.2</v>
      </c>
    </row>
    <row r="5059" spans="2:15" ht="17.25" x14ac:dyDescent="0.35">
      <c r="B5059" s="172">
        <f t="shared" si="470"/>
        <v>5051</v>
      </c>
      <c r="C5059" s="173">
        <v>7</v>
      </c>
      <c r="D5059" s="173">
        <v>30</v>
      </c>
      <c r="E5059" s="174">
        <v>11</v>
      </c>
      <c r="F5059" s="3">
        <f t="shared" si="469"/>
        <v>75.2</v>
      </c>
      <c r="G5059" s="3">
        <f t="shared" si="471"/>
        <v>87.98</v>
      </c>
      <c r="H5059" s="3">
        <f t="shared" si="472"/>
        <v>98.960000000000008</v>
      </c>
      <c r="I5059" s="3">
        <f t="shared" si="473"/>
        <v>91.039999999999992</v>
      </c>
      <c r="J5059" s="3">
        <f t="shared" si="474"/>
        <v>82.039999999999992</v>
      </c>
      <c r="K5059" s="191">
        <v>24</v>
      </c>
      <c r="L5059" s="3">
        <v>31.1</v>
      </c>
      <c r="M5059" s="191">
        <v>37.200000000000003</v>
      </c>
      <c r="N5059" s="191">
        <v>32.799999999999997</v>
      </c>
      <c r="O5059" s="191">
        <v>27.8</v>
      </c>
    </row>
    <row r="5060" spans="2:15" ht="17.25" x14ac:dyDescent="0.35">
      <c r="B5060" s="172">
        <f t="shared" si="470"/>
        <v>5052</v>
      </c>
      <c r="C5060" s="173">
        <v>7</v>
      </c>
      <c r="D5060" s="173">
        <v>30</v>
      </c>
      <c r="E5060" s="174">
        <v>12</v>
      </c>
      <c r="F5060" s="3">
        <f t="shared" si="469"/>
        <v>77</v>
      </c>
      <c r="G5060" s="3">
        <f t="shared" si="471"/>
        <v>90.860000000000014</v>
      </c>
      <c r="H5060" s="3">
        <f t="shared" si="472"/>
        <v>102.92</v>
      </c>
      <c r="I5060" s="3">
        <f t="shared" si="473"/>
        <v>91.94</v>
      </c>
      <c r="J5060" s="3">
        <f t="shared" si="474"/>
        <v>87.98</v>
      </c>
      <c r="K5060" s="191">
        <v>25</v>
      </c>
      <c r="L5060" s="3">
        <v>32.700000000000003</v>
      </c>
      <c r="M5060" s="191">
        <v>39.4</v>
      </c>
      <c r="N5060" s="191">
        <v>33.299999999999997</v>
      </c>
      <c r="O5060" s="191">
        <v>31.1</v>
      </c>
    </row>
    <row r="5061" spans="2:15" ht="17.25" x14ac:dyDescent="0.35">
      <c r="B5061" s="172">
        <f t="shared" si="470"/>
        <v>5053</v>
      </c>
      <c r="C5061" s="173">
        <v>7</v>
      </c>
      <c r="D5061" s="173">
        <v>30</v>
      </c>
      <c r="E5061" s="174">
        <v>13</v>
      </c>
      <c r="F5061" s="3">
        <f t="shared" si="469"/>
        <v>82.4</v>
      </c>
      <c r="G5061" s="3">
        <f t="shared" si="471"/>
        <v>88.88</v>
      </c>
      <c r="H5061" s="3">
        <f t="shared" si="472"/>
        <v>102.02</v>
      </c>
      <c r="I5061" s="3">
        <f t="shared" si="473"/>
        <v>95</v>
      </c>
      <c r="J5061" s="3">
        <f t="shared" si="474"/>
        <v>87.98</v>
      </c>
      <c r="K5061" s="191">
        <v>28</v>
      </c>
      <c r="L5061" s="3">
        <v>31.6</v>
      </c>
      <c r="M5061" s="191">
        <v>38.9</v>
      </c>
      <c r="N5061" s="191">
        <v>35</v>
      </c>
      <c r="O5061" s="191">
        <v>31.1</v>
      </c>
    </row>
    <row r="5062" spans="2:15" ht="17.25" x14ac:dyDescent="0.35">
      <c r="B5062" s="172">
        <f t="shared" si="470"/>
        <v>5054</v>
      </c>
      <c r="C5062" s="173">
        <v>7</v>
      </c>
      <c r="D5062" s="173">
        <v>30</v>
      </c>
      <c r="E5062" s="174">
        <v>14</v>
      </c>
      <c r="F5062" s="3">
        <f t="shared" si="469"/>
        <v>84.2</v>
      </c>
      <c r="G5062" s="3">
        <f t="shared" si="471"/>
        <v>83.84</v>
      </c>
      <c r="H5062" s="3">
        <f t="shared" si="472"/>
        <v>100.94</v>
      </c>
      <c r="I5062" s="3">
        <f t="shared" si="473"/>
        <v>96.98</v>
      </c>
      <c r="J5062" s="3">
        <f t="shared" si="474"/>
        <v>89.960000000000008</v>
      </c>
      <c r="K5062" s="191">
        <v>29</v>
      </c>
      <c r="L5062" s="3">
        <v>28.8</v>
      </c>
      <c r="M5062" s="191">
        <v>38.299999999999997</v>
      </c>
      <c r="N5062" s="191">
        <v>36.1</v>
      </c>
      <c r="O5062" s="191">
        <v>32.200000000000003</v>
      </c>
    </row>
    <row r="5063" spans="2:15" ht="17.25" x14ac:dyDescent="0.35">
      <c r="B5063" s="172">
        <f t="shared" si="470"/>
        <v>5055</v>
      </c>
      <c r="C5063" s="173">
        <v>7</v>
      </c>
      <c r="D5063" s="173">
        <v>30</v>
      </c>
      <c r="E5063" s="174">
        <v>15</v>
      </c>
      <c r="F5063" s="3">
        <f t="shared" si="469"/>
        <v>75.2</v>
      </c>
      <c r="G5063" s="3">
        <f t="shared" si="471"/>
        <v>86.9</v>
      </c>
      <c r="H5063" s="3">
        <f t="shared" si="472"/>
        <v>102.02</v>
      </c>
      <c r="I5063" s="3">
        <f t="shared" si="473"/>
        <v>96.08</v>
      </c>
      <c r="J5063" s="3">
        <f t="shared" si="474"/>
        <v>91.94</v>
      </c>
      <c r="K5063" s="191">
        <v>24</v>
      </c>
      <c r="L5063" s="3">
        <v>30.5</v>
      </c>
      <c r="M5063" s="191">
        <v>38.9</v>
      </c>
      <c r="N5063" s="191">
        <v>35.6</v>
      </c>
      <c r="O5063" s="191">
        <v>33.299999999999997</v>
      </c>
    </row>
    <row r="5064" spans="2:15" ht="17.25" x14ac:dyDescent="0.35">
      <c r="B5064" s="172">
        <f t="shared" si="470"/>
        <v>5056</v>
      </c>
      <c r="C5064" s="173">
        <v>7</v>
      </c>
      <c r="D5064" s="173">
        <v>30</v>
      </c>
      <c r="E5064" s="174">
        <v>16</v>
      </c>
      <c r="F5064" s="3">
        <f t="shared" si="469"/>
        <v>71.599999999999994</v>
      </c>
      <c r="G5064" s="3">
        <f t="shared" si="471"/>
        <v>79.88</v>
      </c>
      <c r="H5064" s="3">
        <f t="shared" si="472"/>
        <v>100.03999999999999</v>
      </c>
      <c r="I5064" s="3">
        <f t="shared" si="473"/>
        <v>96.08</v>
      </c>
      <c r="J5064" s="3">
        <f t="shared" si="474"/>
        <v>93.02</v>
      </c>
      <c r="K5064" s="191">
        <v>22</v>
      </c>
      <c r="L5064" s="3">
        <v>26.6</v>
      </c>
      <c r="M5064" s="191">
        <v>37.799999999999997</v>
      </c>
      <c r="N5064" s="191">
        <v>35.6</v>
      </c>
      <c r="O5064" s="191">
        <v>33.9</v>
      </c>
    </row>
    <row r="5065" spans="2:15" ht="17.25" x14ac:dyDescent="0.35">
      <c r="B5065" s="172">
        <f t="shared" si="470"/>
        <v>5057</v>
      </c>
      <c r="C5065" s="173">
        <v>7</v>
      </c>
      <c r="D5065" s="173">
        <v>30</v>
      </c>
      <c r="E5065" s="174">
        <v>17</v>
      </c>
      <c r="F5065" s="3">
        <f t="shared" si="469"/>
        <v>62.6</v>
      </c>
      <c r="G5065" s="3">
        <f t="shared" si="471"/>
        <v>82.94</v>
      </c>
      <c r="H5065" s="3">
        <f t="shared" si="472"/>
        <v>98.960000000000008</v>
      </c>
      <c r="I5065" s="3">
        <f t="shared" si="473"/>
        <v>93.92</v>
      </c>
      <c r="J5065" s="3">
        <f t="shared" si="474"/>
        <v>89.960000000000008</v>
      </c>
      <c r="K5065" s="191">
        <v>17</v>
      </c>
      <c r="L5065" s="3">
        <v>28.3</v>
      </c>
      <c r="M5065" s="191">
        <v>37.200000000000003</v>
      </c>
      <c r="N5065" s="191">
        <v>34.4</v>
      </c>
      <c r="O5065" s="191">
        <v>32.200000000000003</v>
      </c>
    </row>
    <row r="5066" spans="2:15" ht="17.25" x14ac:dyDescent="0.35">
      <c r="B5066" s="172">
        <f t="shared" si="470"/>
        <v>5058</v>
      </c>
      <c r="C5066" s="173">
        <v>7</v>
      </c>
      <c r="D5066" s="173">
        <v>30</v>
      </c>
      <c r="E5066" s="174">
        <v>18</v>
      </c>
      <c r="F5066" s="3">
        <f t="shared" ref="F5066:F5129" si="475">(9/5)*K5066+32</f>
        <v>62.6</v>
      </c>
      <c r="G5066" s="3">
        <f t="shared" si="471"/>
        <v>80.960000000000008</v>
      </c>
      <c r="H5066" s="3">
        <f t="shared" si="472"/>
        <v>98.06</v>
      </c>
      <c r="I5066" s="3">
        <f t="shared" si="473"/>
        <v>91.94</v>
      </c>
      <c r="J5066" s="3">
        <f t="shared" si="474"/>
        <v>87.98</v>
      </c>
      <c r="K5066" s="191">
        <v>17</v>
      </c>
      <c r="L5066" s="3">
        <v>27.2</v>
      </c>
      <c r="M5066" s="191">
        <v>36.700000000000003</v>
      </c>
      <c r="N5066" s="191">
        <v>33.299999999999997</v>
      </c>
      <c r="O5066" s="191">
        <v>31.1</v>
      </c>
    </row>
    <row r="5067" spans="2:15" ht="17.25" x14ac:dyDescent="0.35">
      <c r="B5067" s="172">
        <f t="shared" ref="B5067:B5130" si="476">B5066+1</f>
        <v>5059</v>
      </c>
      <c r="C5067" s="173">
        <v>7</v>
      </c>
      <c r="D5067" s="173">
        <v>30</v>
      </c>
      <c r="E5067" s="174">
        <v>19</v>
      </c>
      <c r="F5067" s="3">
        <f t="shared" si="475"/>
        <v>62.6</v>
      </c>
      <c r="G5067" s="3">
        <f t="shared" si="471"/>
        <v>77.900000000000006</v>
      </c>
      <c r="H5067" s="3">
        <f t="shared" si="472"/>
        <v>96.98</v>
      </c>
      <c r="I5067" s="3">
        <f t="shared" si="473"/>
        <v>89.06</v>
      </c>
      <c r="J5067" s="3">
        <f t="shared" si="474"/>
        <v>87.080000000000013</v>
      </c>
      <c r="K5067" s="191">
        <v>17</v>
      </c>
      <c r="L5067" s="3">
        <v>25.5</v>
      </c>
      <c r="M5067" s="191">
        <v>36.1</v>
      </c>
      <c r="N5067" s="191">
        <v>31.7</v>
      </c>
      <c r="O5067" s="191">
        <v>30.6</v>
      </c>
    </row>
    <row r="5068" spans="2:15" ht="17.25" x14ac:dyDescent="0.35">
      <c r="B5068" s="172">
        <f t="shared" si="476"/>
        <v>5060</v>
      </c>
      <c r="C5068" s="173">
        <v>7</v>
      </c>
      <c r="D5068" s="173">
        <v>30</v>
      </c>
      <c r="E5068" s="174">
        <v>20</v>
      </c>
      <c r="F5068" s="3">
        <f t="shared" si="475"/>
        <v>64.400000000000006</v>
      </c>
      <c r="G5068" s="3">
        <f t="shared" si="471"/>
        <v>74.84</v>
      </c>
      <c r="H5068" s="3">
        <f t="shared" si="472"/>
        <v>96.08</v>
      </c>
      <c r="I5068" s="3">
        <f t="shared" si="473"/>
        <v>84.92</v>
      </c>
      <c r="J5068" s="3">
        <f t="shared" si="474"/>
        <v>84.02</v>
      </c>
      <c r="K5068" s="191">
        <v>18</v>
      </c>
      <c r="L5068" s="3">
        <v>23.8</v>
      </c>
      <c r="M5068" s="191">
        <v>35.6</v>
      </c>
      <c r="N5068" s="191">
        <v>29.4</v>
      </c>
      <c r="O5068" s="191">
        <v>28.9</v>
      </c>
    </row>
    <row r="5069" spans="2:15" ht="17.25" x14ac:dyDescent="0.35">
      <c r="B5069" s="172">
        <f t="shared" si="476"/>
        <v>5061</v>
      </c>
      <c r="C5069" s="173">
        <v>7</v>
      </c>
      <c r="D5069" s="173">
        <v>30</v>
      </c>
      <c r="E5069" s="174">
        <v>21</v>
      </c>
      <c r="F5069" s="3">
        <f t="shared" si="475"/>
        <v>64.400000000000006</v>
      </c>
      <c r="G5069" s="3">
        <f t="shared" si="471"/>
        <v>72.86</v>
      </c>
      <c r="H5069" s="3">
        <f t="shared" si="472"/>
        <v>93.92</v>
      </c>
      <c r="I5069" s="3">
        <f t="shared" si="473"/>
        <v>82.039999999999992</v>
      </c>
      <c r="J5069" s="3">
        <f t="shared" si="474"/>
        <v>78.98</v>
      </c>
      <c r="K5069" s="191">
        <v>18</v>
      </c>
      <c r="L5069" s="3">
        <v>22.7</v>
      </c>
      <c r="M5069" s="191">
        <v>34.4</v>
      </c>
      <c r="N5069" s="191">
        <v>27.8</v>
      </c>
      <c r="O5069" s="191">
        <v>26.1</v>
      </c>
    </row>
    <row r="5070" spans="2:15" ht="17.25" x14ac:dyDescent="0.35">
      <c r="B5070" s="172">
        <f t="shared" si="476"/>
        <v>5062</v>
      </c>
      <c r="C5070" s="173">
        <v>7</v>
      </c>
      <c r="D5070" s="173">
        <v>30</v>
      </c>
      <c r="E5070" s="174">
        <v>22</v>
      </c>
      <c r="F5070" s="3">
        <f t="shared" si="475"/>
        <v>64.400000000000006</v>
      </c>
      <c r="G5070" s="3">
        <f t="shared" si="471"/>
        <v>70.88</v>
      </c>
      <c r="H5070" s="3">
        <f t="shared" si="472"/>
        <v>91.94</v>
      </c>
      <c r="I5070" s="3">
        <f t="shared" si="473"/>
        <v>78.98</v>
      </c>
      <c r="J5070" s="3">
        <f t="shared" si="474"/>
        <v>75.02</v>
      </c>
      <c r="K5070" s="191">
        <v>18</v>
      </c>
      <c r="L5070" s="3">
        <v>21.6</v>
      </c>
      <c r="M5070" s="191">
        <v>33.299999999999997</v>
      </c>
      <c r="N5070" s="191">
        <v>26.1</v>
      </c>
      <c r="O5070" s="191">
        <v>23.9</v>
      </c>
    </row>
    <row r="5071" spans="2:15" ht="17.25" x14ac:dyDescent="0.35">
      <c r="B5071" s="172">
        <f t="shared" si="476"/>
        <v>5063</v>
      </c>
      <c r="C5071" s="173">
        <v>7</v>
      </c>
      <c r="D5071" s="173">
        <v>30</v>
      </c>
      <c r="E5071" s="174">
        <v>23</v>
      </c>
      <c r="F5071" s="3">
        <f t="shared" si="475"/>
        <v>64.400000000000006</v>
      </c>
      <c r="G5071" s="3">
        <f t="shared" si="471"/>
        <v>70.88</v>
      </c>
      <c r="H5071" s="3">
        <f t="shared" si="472"/>
        <v>87.080000000000013</v>
      </c>
      <c r="I5071" s="3">
        <f t="shared" si="473"/>
        <v>75.02</v>
      </c>
      <c r="J5071" s="3">
        <f t="shared" si="474"/>
        <v>73.94</v>
      </c>
      <c r="K5071" s="191">
        <v>18</v>
      </c>
      <c r="L5071" s="3">
        <v>21.6</v>
      </c>
      <c r="M5071" s="191">
        <v>30.6</v>
      </c>
      <c r="N5071" s="191">
        <v>23.9</v>
      </c>
      <c r="O5071" s="191">
        <v>23.3</v>
      </c>
    </row>
    <row r="5072" spans="2:15" ht="17.25" x14ac:dyDescent="0.35">
      <c r="B5072" s="172">
        <f t="shared" si="476"/>
        <v>5064</v>
      </c>
      <c r="C5072" s="173">
        <v>7</v>
      </c>
      <c r="D5072" s="173">
        <v>30</v>
      </c>
      <c r="E5072" s="174">
        <v>24</v>
      </c>
      <c r="F5072" s="3">
        <f t="shared" si="475"/>
        <v>64.400000000000006</v>
      </c>
      <c r="G5072" s="3">
        <f t="shared" si="471"/>
        <v>65.84</v>
      </c>
      <c r="H5072" s="3">
        <f t="shared" si="472"/>
        <v>75.92</v>
      </c>
      <c r="I5072" s="3">
        <f t="shared" si="473"/>
        <v>75.92</v>
      </c>
      <c r="J5072" s="3">
        <f t="shared" si="474"/>
        <v>71.960000000000008</v>
      </c>
      <c r="K5072" s="191">
        <v>18</v>
      </c>
      <c r="L5072" s="3">
        <v>18.8</v>
      </c>
      <c r="M5072" s="191">
        <v>24.4</v>
      </c>
      <c r="N5072" s="191">
        <v>24.4</v>
      </c>
      <c r="O5072" s="191">
        <v>22.2</v>
      </c>
    </row>
    <row r="5073" spans="2:15" ht="17.25" x14ac:dyDescent="0.35">
      <c r="B5073" s="172">
        <f t="shared" si="476"/>
        <v>5065</v>
      </c>
      <c r="C5073" s="173">
        <v>7</v>
      </c>
      <c r="D5073" s="173">
        <v>31</v>
      </c>
      <c r="E5073" s="174">
        <v>1</v>
      </c>
      <c r="F5073" s="3">
        <f t="shared" si="475"/>
        <v>62.6</v>
      </c>
      <c r="G5073" s="3">
        <f t="shared" si="471"/>
        <v>60.980000000000004</v>
      </c>
      <c r="H5073" s="3">
        <f t="shared" si="472"/>
        <v>75.92</v>
      </c>
      <c r="I5073" s="3">
        <f t="shared" si="473"/>
        <v>69.98</v>
      </c>
      <c r="J5073" s="3">
        <f t="shared" si="474"/>
        <v>71.06</v>
      </c>
      <c r="K5073" s="191">
        <v>17</v>
      </c>
      <c r="L5073" s="3">
        <v>16.100000000000001</v>
      </c>
      <c r="M5073" s="191">
        <v>24.4</v>
      </c>
      <c r="N5073" s="191">
        <v>21.1</v>
      </c>
      <c r="O5073" s="191">
        <v>21.7</v>
      </c>
    </row>
    <row r="5074" spans="2:15" ht="17.25" x14ac:dyDescent="0.35">
      <c r="B5074" s="172">
        <f t="shared" si="476"/>
        <v>5066</v>
      </c>
      <c r="C5074" s="173">
        <v>7</v>
      </c>
      <c r="D5074" s="173">
        <v>31</v>
      </c>
      <c r="E5074" s="174">
        <v>2</v>
      </c>
      <c r="F5074" s="3">
        <f t="shared" si="475"/>
        <v>62.6</v>
      </c>
      <c r="G5074" s="3">
        <f t="shared" si="471"/>
        <v>59</v>
      </c>
      <c r="H5074" s="3">
        <f t="shared" si="472"/>
        <v>78.98</v>
      </c>
      <c r="I5074" s="3">
        <f t="shared" si="473"/>
        <v>66.02</v>
      </c>
      <c r="J5074" s="3">
        <f t="shared" si="474"/>
        <v>66.92</v>
      </c>
      <c r="K5074" s="191">
        <v>17</v>
      </c>
      <c r="L5074" s="3">
        <v>15</v>
      </c>
      <c r="M5074" s="191">
        <v>26.1</v>
      </c>
      <c r="N5074" s="191">
        <v>18.899999999999999</v>
      </c>
      <c r="O5074" s="191">
        <v>19.399999999999999</v>
      </c>
    </row>
    <row r="5075" spans="2:15" ht="17.25" x14ac:dyDescent="0.35">
      <c r="B5075" s="172">
        <f t="shared" si="476"/>
        <v>5067</v>
      </c>
      <c r="C5075" s="173">
        <v>7</v>
      </c>
      <c r="D5075" s="173">
        <v>31</v>
      </c>
      <c r="E5075" s="174">
        <v>3</v>
      </c>
      <c r="F5075" s="3">
        <f t="shared" si="475"/>
        <v>60.8</v>
      </c>
      <c r="G5075" s="3">
        <f t="shared" si="471"/>
        <v>56.84</v>
      </c>
      <c r="H5075" s="3">
        <f t="shared" si="472"/>
        <v>77</v>
      </c>
      <c r="I5075" s="3">
        <f t="shared" si="473"/>
        <v>66.92</v>
      </c>
      <c r="J5075" s="3">
        <f t="shared" si="474"/>
        <v>66.92</v>
      </c>
      <c r="K5075" s="191">
        <v>16</v>
      </c>
      <c r="L5075" s="3">
        <v>13.8</v>
      </c>
      <c r="M5075" s="191">
        <v>25</v>
      </c>
      <c r="N5075" s="191">
        <v>19.399999999999999</v>
      </c>
      <c r="O5075" s="191">
        <v>19.399999999999999</v>
      </c>
    </row>
    <row r="5076" spans="2:15" ht="17.25" x14ac:dyDescent="0.35">
      <c r="B5076" s="172">
        <f t="shared" si="476"/>
        <v>5068</v>
      </c>
      <c r="C5076" s="173">
        <v>7</v>
      </c>
      <c r="D5076" s="173">
        <v>31</v>
      </c>
      <c r="E5076" s="174">
        <v>4</v>
      </c>
      <c r="F5076" s="3">
        <f t="shared" si="475"/>
        <v>59</v>
      </c>
      <c r="G5076" s="3">
        <f t="shared" si="471"/>
        <v>55.94</v>
      </c>
      <c r="H5076" s="3">
        <f t="shared" si="472"/>
        <v>78.080000000000013</v>
      </c>
      <c r="I5076" s="3">
        <f t="shared" si="473"/>
        <v>62.96</v>
      </c>
      <c r="J5076" s="3">
        <f t="shared" si="474"/>
        <v>66.92</v>
      </c>
      <c r="K5076" s="191">
        <v>15</v>
      </c>
      <c r="L5076" s="3">
        <v>13.3</v>
      </c>
      <c r="M5076" s="191">
        <v>25.6</v>
      </c>
      <c r="N5076" s="191">
        <v>17.2</v>
      </c>
      <c r="O5076" s="191">
        <v>19.399999999999999</v>
      </c>
    </row>
    <row r="5077" spans="2:15" ht="17.25" x14ac:dyDescent="0.35">
      <c r="B5077" s="172">
        <f t="shared" si="476"/>
        <v>5069</v>
      </c>
      <c r="C5077" s="173">
        <v>7</v>
      </c>
      <c r="D5077" s="173">
        <v>31</v>
      </c>
      <c r="E5077" s="174">
        <v>5</v>
      </c>
      <c r="F5077" s="3">
        <f t="shared" si="475"/>
        <v>60.8</v>
      </c>
      <c r="G5077" s="3">
        <f t="shared" si="471"/>
        <v>53.96</v>
      </c>
      <c r="H5077" s="3">
        <f t="shared" si="472"/>
        <v>78.98</v>
      </c>
      <c r="I5077" s="3">
        <f t="shared" si="473"/>
        <v>60.980000000000004</v>
      </c>
      <c r="J5077" s="3">
        <f t="shared" si="474"/>
        <v>68</v>
      </c>
      <c r="K5077" s="191">
        <v>16</v>
      </c>
      <c r="L5077" s="3">
        <v>12.2</v>
      </c>
      <c r="M5077" s="191">
        <v>26.1</v>
      </c>
      <c r="N5077" s="191">
        <v>16.100000000000001</v>
      </c>
      <c r="O5077" s="191">
        <v>20</v>
      </c>
    </row>
    <row r="5078" spans="2:15" ht="17.25" x14ac:dyDescent="0.35">
      <c r="B5078" s="172">
        <f t="shared" si="476"/>
        <v>5070</v>
      </c>
      <c r="C5078" s="173">
        <v>7</v>
      </c>
      <c r="D5078" s="173">
        <v>31</v>
      </c>
      <c r="E5078" s="174">
        <v>6</v>
      </c>
      <c r="F5078" s="3">
        <f t="shared" si="475"/>
        <v>60.8</v>
      </c>
      <c r="G5078" s="3">
        <f t="shared" si="471"/>
        <v>56.84</v>
      </c>
      <c r="H5078" s="3">
        <f t="shared" si="472"/>
        <v>80.960000000000008</v>
      </c>
      <c r="I5078" s="3">
        <f t="shared" si="473"/>
        <v>62.96</v>
      </c>
      <c r="J5078" s="3">
        <f t="shared" si="474"/>
        <v>66.02</v>
      </c>
      <c r="K5078" s="191">
        <v>16</v>
      </c>
      <c r="L5078" s="3">
        <v>13.8</v>
      </c>
      <c r="M5078" s="191">
        <v>27.2</v>
      </c>
      <c r="N5078" s="191">
        <v>17.2</v>
      </c>
      <c r="O5078" s="191">
        <v>18.899999999999999</v>
      </c>
    </row>
    <row r="5079" spans="2:15" ht="17.25" x14ac:dyDescent="0.35">
      <c r="B5079" s="172">
        <f t="shared" si="476"/>
        <v>5071</v>
      </c>
      <c r="C5079" s="173">
        <v>7</v>
      </c>
      <c r="D5079" s="173">
        <v>31</v>
      </c>
      <c r="E5079" s="174">
        <v>7</v>
      </c>
      <c r="F5079" s="3">
        <f t="shared" si="475"/>
        <v>64.400000000000006</v>
      </c>
      <c r="G5079" s="3">
        <f t="shared" si="471"/>
        <v>68</v>
      </c>
      <c r="H5079" s="3">
        <f t="shared" si="472"/>
        <v>82.039999999999992</v>
      </c>
      <c r="I5079" s="3">
        <f t="shared" si="473"/>
        <v>69.080000000000013</v>
      </c>
      <c r="J5079" s="3">
        <f t="shared" si="474"/>
        <v>71.06</v>
      </c>
      <c r="K5079" s="191">
        <v>18</v>
      </c>
      <c r="L5079" s="3">
        <v>20</v>
      </c>
      <c r="M5079" s="191">
        <v>27.8</v>
      </c>
      <c r="N5079" s="191">
        <v>20.6</v>
      </c>
      <c r="O5079" s="191">
        <v>21.7</v>
      </c>
    </row>
    <row r="5080" spans="2:15" ht="17.25" x14ac:dyDescent="0.35">
      <c r="B5080" s="172">
        <f t="shared" si="476"/>
        <v>5072</v>
      </c>
      <c r="C5080" s="173">
        <v>7</v>
      </c>
      <c r="D5080" s="173">
        <v>31</v>
      </c>
      <c r="E5080" s="174">
        <v>8</v>
      </c>
      <c r="F5080" s="3">
        <f t="shared" si="475"/>
        <v>69.800000000000011</v>
      </c>
      <c r="G5080" s="3">
        <f t="shared" si="471"/>
        <v>71.960000000000008</v>
      </c>
      <c r="H5080" s="3">
        <f t="shared" si="472"/>
        <v>84.02</v>
      </c>
      <c r="I5080" s="3">
        <f t="shared" si="473"/>
        <v>75.92</v>
      </c>
      <c r="J5080" s="3">
        <f t="shared" si="474"/>
        <v>75.02</v>
      </c>
      <c r="K5080" s="191">
        <v>21</v>
      </c>
      <c r="L5080" s="3">
        <v>22.2</v>
      </c>
      <c r="M5080" s="191">
        <v>28.9</v>
      </c>
      <c r="N5080" s="191">
        <v>24.4</v>
      </c>
      <c r="O5080" s="191">
        <v>23.9</v>
      </c>
    </row>
    <row r="5081" spans="2:15" ht="17.25" x14ac:dyDescent="0.35">
      <c r="B5081" s="172">
        <f t="shared" si="476"/>
        <v>5073</v>
      </c>
      <c r="C5081" s="173">
        <v>7</v>
      </c>
      <c r="D5081" s="173">
        <v>31</v>
      </c>
      <c r="E5081" s="174">
        <v>9</v>
      </c>
      <c r="F5081" s="3">
        <f t="shared" si="475"/>
        <v>71.599999999999994</v>
      </c>
      <c r="G5081" s="3">
        <f t="shared" ref="G5081:G5144" si="477">(9/5)*L5081+32</f>
        <v>77</v>
      </c>
      <c r="H5081" s="3">
        <f t="shared" ref="H5081:H5144" si="478">(9/5)*M5081+32</f>
        <v>84.92</v>
      </c>
      <c r="I5081" s="3">
        <f t="shared" ref="I5081:I5144" si="479">(9/5)*N5081+32</f>
        <v>82.039999999999992</v>
      </c>
      <c r="J5081" s="3">
        <f t="shared" ref="J5081:J5144" si="480">(9/5)*O5081+32</f>
        <v>75.02</v>
      </c>
      <c r="K5081" s="191">
        <v>22</v>
      </c>
      <c r="L5081" s="3">
        <v>25</v>
      </c>
      <c r="M5081" s="191">
        <v>29.4</v>
      </c>
      <c r="N5081" s="191">
        <v>27.8</v>
      </c>
      <c r="O5081" s="191">
        <v>23.9</v>
      </c>
    </row>
    <row r="5082" spans="2:15" ht="17.25" x14ac:dyDescent="0.35">
      <c r="B5082" s="172">
        <f t="shared" si="476"/>
        <v>5074</v>
      </c>
      <c r="C5082" s="173">
        <v>7</v>
      </c>
      <c r="D5082" s="173">
        <v>31</v>
      </c>
      <c r="E5082" s="174">
        <v>10</v>
      </c>
      <c r="F5082" s="3">
        <f t="shared" si="475"/>
        <v>73.400000000000006</v>
      </c>
      <c r="G5082" s="3">
        <f t="shared" si="477"/>
        <v>89.960000000000008</v>
      </c>
      <c r="H5082" s="3">
        <f t="shared" si="478"/>
        <v>87.080000000000013</v>
      </c>
      <c r="I5082" s="3">
        <f t="shared" si="479"/>
        <v>87.98</v>
      </c>
      <c r="J5082" s="3">
        <f t="shared" si="480"/>
        <v>78.080000000000013</v>
      </c>
      <c r="K5082" s="191">
        <v>23</v>
      </c>
      <c r="L5082" s="3">
        <v>32.200000000000003</v>
      </c>
      <c r="M5082" s="191">
        <v>30.6</v>
      </c>
      <c r="N5082" s="191">
        <v>31.1</v>
      </c>
      <c r="O5082" s="191">
        <v>25.6</v>
      </c>
    </row>
    <row r="5083" spans="2:15" ht="17.25" x14ac:dyDescent="0.35">
      <c r="B5083" s="172">
        <f t="shared" si="476"/>
        <v>5075</v>
      </c>
      <c r="C5083" s="173">
        <v>7</v>
      </c>
      <c r="D5083" s="173">
        <v>31</v>
      </c>
      <c r="E5083" s="174">
        <v>11</v>
      </c>
      <c r="F5083" s="3">
        <f t="shared" si="475"/>
        <v>77</v>
      </c>
      <c r="G5083" s="3">
        <f t="shared" si="477"/>
        <v>91.94</v>
      </c>
      <c r="H5083" s="3">
        <f t="shared" si="478"/>
        <v>91.039999999999992</v>
      </c>
      <c r="I5083" s="3">
        <f t="shared" si="479"/>
        <v>91.039999999999992</v>
      </c>
      <c r="J5083" s="3">
        <f t="shared" si="480"/>
        <v>82.94</v>
      </c>
      <c r="K5083" s="191">
        <v>25</v>
      </c>
      <c r="L5083" s="3">
        <v>33.299999999999997</v>
      </c>
      <c r="M5083" s="191">
        <v>32.799999999999997</v>
      </c>
      <c r="N5083" s="191">
        <v>32.799999999999997</v>
      </c>
      <c r="O5083" s="191">
        <v>28.3</v>
      </c>
    </row>
    <row r="5084" spans="2:15" ht="17.25" x14ac:dyDescent="0.35">
      <c r="B5084" s="172">
        <f t="shared" si="476"/>
        <v>5076</v>
      </c>
      <c r="C5084" s="173">
        <v>7</v>
      </c>
      <c r="D5084" s="173">
        <v>31</v>
      </c>
      <c r="E5084" s="174">
        <v>12</v>
      </c>
      <c r="F5084" s="3">
        <f t="shared" si="475"/>
        <v>77</v>
      </c>
      <c r="G5084" s="3">
        <f t="shared" si="477"/>
        <v>96.98</v>
      </c>
      <c r="H5084" s="3">
        <f t="shared" si="478"/>
        <v>93.02</v>
      </c>
      <c r="I5084" s="3">
        <f t="shared" si="479"/>
        <v>91.039999999999992</v>
      </c>
      <c r="J5084" s="3">
        <f t="shared" si="480"/>
        <v>82.039999999999992</v>
      </c>
      <c r="K5084" s="191">
        <v>25</v>
      </c>
      <c r="L5084" s="3">
        <v>36.1</v>
      </c>
      <c r="M5084" s="191">
        <v>33.9</v>
      </c>
      <c r="N5084" s="191">
        <v>32.799999999999997</v>
      </c>
      <c r="O5084" s="191">
        <v>27.8</v>
      </c>
    </row>
    <row r="5085" spans="2:15" ht="17.25" x14ac:dyDescent="0.35">
      <c r="B5085" s="172">
        <f t="shared" si="476"/>
        <v>5077</v>
      </c>
      <c r="C5085" s="173">
        <v>7</v>
      </c>
      <c r="D5085" s="173">
        <v>31</v>
      </c>
      <c r="E5085" s="174">
        <v>13</v>
      </c>
      <c r="F5085" s="3">
        <f t="shared" si="475"/>
        <v>80.599999999999994</v>
      </c>
      <c r="G5085" s="3">
        <f t="shared" si="477"/>
        <v>95.9</v>
      </c>
      <c r="H5085" s="3">
        <f t="shared" si="478"/>
        <v>96.08</v>
      </c>
      <c r="I5085" s="3">
        <f t="shared" si="479"/>
        <v>91.94</v>
      </c>
      <c r="J5085" s="3">
        <f t="shared" si="480"/>
        <v>84.92</v>
      </c>
      <c r="K5085" s="191">
        <v>27</v>
      </c>
      <c r="L5085" s="3">
        <v>35.5</v>
      </c>
      <c r="M5085" s="191">
        <v>35.6</v>
      </c>
      <c r="N5085" s="191">
        <v>33.299999999999997</v>
      </c>
      <c r="O5085" s="191">
        <v>29.4</v>
      </c>
    </row>
    <row r="5086" spans="2:15" ht="17.25" x14ac:dyDescent="0.35">
      <c r="B5086" s="172">
        <f t="shared" si="476"/>
        <v>5078</v>
      </c>
      <c r="C5086" s="173">
        <v>7</v>
      </c>
      <c r="D5086" s="173">
        <v>31</v>
      </c>
      <c r="E5086" s="174">
        <v>14</v>
      </c>
      <c r="F5086" s="3">
        <f t="shared" si="475"/>
        <v>78.800000000000011</v>
      </c>
      <c r="G5086" s="3">
        <f t="shared" si="477"/>
        <v>95.9</v>
      </c>
      <c r="H5086" s="3">
        <f t="shared" si="478"/>
        <v>91.039999999999992</v>
      </c>
      <c r="I5086" s="3">
        <f t="shared" si="479"/>
        <v>91.039999999999992</v>
      </c>
      <c r="J5086" s="3">
        <f t="shared" si="480"/>
        <v>87.080000000000013</v>
      </c>
      <c r="K5086" s="191">
        <v>26</v>
      </c>
      <c r="L5086" s="3">
        <v>35.5</v>
      </c>
      <c r="M5086" s="191">
        <v>32.799999999999997</v>
      </c>
      <c r="N5086" s="191">
        <v>32.799999999999997</v>
      </c>
      <c r="O5086" s="191">
        <v>30.6</v>
      </c>
    </row>
    <row r="5087" spans="2:15" ht="17.25" x14ac:dyDescent="0.35">
      <c r="B5087" s="172">
        <f t="shared" si="476"/>
        <v>5079</v>
      </c>
      <c r="C5087" s="173">
        <v>7</v>
      </c>
      <c r="D5087" s="173">
        <v>31</v>
      </c>
      <c r="E5087" s="174">
        <v>15</v>
      </c>
      <c r="F5087" s="3">
        <f t="shared" si="475"/>
        <v>75.2</v>
      </c>
      <c r="G5087" s="3">
        <f t="shared" si="477"/>
        <v>97.88000000000001</v>
      </c>
      <c r="H5087" s="3">
        <f t="shared" si="478"/>
        <v>96.08</v>
      </c>
      <c r="I5087" s="3">
        <f t="shared" si="479"/>
        <v>91.94</v>
      </c>
      <c r="J5087" s="3">
        <f t="shared" si="480"/>
        <v>91.039999999999992</v>
      </c>
      <c r="K5087" s="191">
        <v>24</v>
      </c>
      <c r="L5087" s="3">
        <v>36.6</v>
      </c>
      <c r="M5087" s="191">
        <v>35.6</v>
      </c>
      <c r="N5087" s="191">
        <v>33.299999999999997</v>
      </c>
      <c r="O5087" s="191">
        <v>32.799999999999997</v>
      </c>
    </row>
    <row r="5088" spans="2:15" ht="17.25" x14ac:dyDescent="0.35">
      <c r="B5088" s="172">
        <f t="shared" si="476"/>
        <v>5080</v>
      </c>
      <c r="C5088" s="173">
        <v>7</v>
      </c>
      <c r="D5088" s="173">
        <v>31</v>
      </c>
      <c r="E5088" s="174">
        <v>16</v>
      </c>
      <c r="F5088" s="3">
        <f t="shared" si="475"/>
        <v>64.400000000000006</v>
      </c>
      <c r="G5088" s="3">
        <f t="shared" si="477"/>
        <v>96.98</v>
      </c>
      <c r="H5088" s="3">
        <f t="shared" si="478"/>
        <v>96.08</v>
      </c>
      <c r="I5088" s="3">
        <f t="shared" si="479"/>
        <v>91.039999999999992</v>
      </c>
      <c r="J5088" s="3">
        <f t="shared" si="480"/>
        <v>84.92</v>
      </c>
      <c r="K5088" s="191">
        <v>18</v>
      </c>
      <c r="L5088" s="3">
        <v>36.1</v>
      </c>
      <c r="M5088" s="191">
        <v>35.6</v>
      </c>
      <c r="N5088" s="191">
        <v>32.799999999999997</v>
      </c>
      <c r="O5088" s="191">
        <v>29.4</v>
      </c>
    </row>
    <row r="5089" spans="2:15" ht="17.25" x14ac:dyDescent="0.35">
      <c r="B5089" s="172">
        <f t="shared" si="476"/>
        <v>5081</v>
      </c>
      <c r="C5089" s="173">
        <v>7</v>
      </c>
      <c r="D5089" s="173">
        <v>31</v>
      </c>
      <c r="E5089" s="174">
        <v>17</v>
      </c>
      <c r="F5089" s="3">
        <f t="shared" si="475"/>
        <v>66.2</v>
      </c>
      <c r="G5089" s="3">
        <f t="shared" si="477"/>
        <v>95</v>
      </c>
      <c r="H5089" s="3">
        <f t="shared" si="478"/>
        <v>96.08</v>
      </c>
      <c r="I5089" s="3">
        <f t="shared" si="479"/>
        <v>89.06</v>
      </c>
      <c r="J5089" s="3">
        <f t="shared" si="480"/>
        <v>73.94</v>
      </c>
      <c r="K5089" s="191">
        <v>19</v>
      </c>
      <c r="L5089" s="3">
        <v>35</v>
      </c>
      <c r="M5089" s="191">
        <v>35.6</v>
      </c>
      <c r="N5089" s="191">
        <v>31.7</v>
      </c>
      <c r="O5089" s="191">
        <v>23.3</v>
      </c>
    </row>
    <row r="5090" spans="2:15" ht="17.25" x14ac:dyDescent="0.35">
      <c r="B5090" s="172">
        <f t="shared" si="476"/>
        <v>5082</v>
      </c>
      <c r="C5090" s="173">
        <v>7</v>
      </c>
      <c r="D5090" s="173">
        <v>31</v>
      </c>
      <c r="E5090" s="174">
        <v>18</v>
      </c>
      <c r="F5090" s="3">
        <f t="shared" si="475"/>
        <v>66.2</v>
      </c>
      <c r="G5090" s="3">
        <f t="shared" si="477"/>
        <v>87.98</v>
      </c>
      <c r="H5090" s="3">
        <f t="shared" si="478"/>
        <v>91.039999999999992</v>
      </c>
      <c r="I5090" s="3">
        <f t="shared" si="479"/>
        <v>84.92</v>
      </c>
      <c r="J5090" s="3">
        <f t="shared" si="480"/>
        <v>69.98</v>
      </c>
      <c r="K5090" s="191">
        <v>19</v>
      </c>
      <c r="L5090" s="3">
        <v>31.1</v>
      </c>
      <c r="M5090" s="191">
        <v>32.799999999999997</v>
      </c>
      <c r="N5090" s="191">
        <v>29.4</v>
      </c>
      <c r="O5090" s="191">
        <v>21.1</v>
      </c>
    </row>
    <row r="5091" spans="2:15" ht="17.25" x14ac:dyDescent="0.35">
      <c r="B5091" s="172">
        <f t="shared" si="476"/>
        <v>5083</v>
      </c>
      <c r="C5091" s="173">
        <v>7</v>
      </c>
      <c r="D5091" s="173">
        <v>31</v>
      </c>
      <c r="E5091" s="174">
        <v>19</v>
      </c>
      <c r="F5091" s="3">
        <f t="shared" si="475"/>
        <v>66.2</v>
      </c>
      <c r="G5091" s="3">
        <f t="shared" si="477"/>
        <v>80.960000000000008</v>
      </c>
      <c r="H5091" s="3">
        <f t="shared" si="478"/>
        <v>87.98</v>
      </c>
      <c r="I5091" s="3">
        <f t="shared" si="479"/>
        <v>82.039999999999992</v>
      </c>
      <c r="J5091" s="3">
        <f t="shared" si="480"/>
        <v>71.06</v>
      </c>
      <c r="K5091" s="191">
        <v>19</v>
      </c>
      <c r="L5091" s="3">
        <v>27.2</v>
      </c>
      <c r="M5091" s="191">
        <v>31.1</v>
      </c>
      <c r="N5091" s="191">
        <v>27.8</v>
      </c>
      <c r="O5091" s="191">
        <v>21.7</v>
      </c>
    </row>
    <row r="5092" spans="2:15" ht="17.25" x14ac:dyDescent="0.35">
      <c r="B5092" s="172">
        <f t="shared" si="476"/>
        <v>5084</v>
      </c>
      <c r="C5092" s="173">
        <v>7</v>
      </c>
      <c r="D5092" s="173">
        <v>31</v>
      </c>
      <c r="E5092" s="174">
        <v>20</v>
      </c>
      <c r="F5092" s="3">
        <f t="shared" si="475"/>
        <v>64.400000000000006</v>
      </c>
      <c r="G5092" s="3">
        <f t="shared" si="477"/>
        <v>79.88</v>
      </c>
      <c r="H5092" s="3">
        <f t="shared" si="478"/>
        <v>80.06</v>
      </c>
      <c r="I5092" s="3">
        <f t="shared" si="479"/>
        <v>78.98</v>
      </c>
      <c r="J5092" s="3">
        <f t="shared" si="480"/>
        <v>71.960000000000008</v>
      </c>
      <c r="K5092" s="191">
        <v>18</v>
      </c>
      <c r="L5092" s="3">
        <v>26.6</v>
      </c>
      <c r="M5092" s="191">
        <v>26.7</v>
      </c>
      <c r="N5092" s="191">
        <v>26.1</v>
      </c>
      <c r="O5092" s="191">
        <v>22.2</v>
      </c>
    </row>
    <row r="5093" spans="2:15" ht="17.25" x14ac:dyDescent="0.35">
      <c r="B5093" s="172">
        <f t="shared" si="476"/>
        <v>5085</v>
      </c>
      <c r="C5093" s="173">
        <v>7</v>
      </c>
      <c r="D5093" s="173">
        <v>31</v>
      </c>
      <c r="E5093" s="174">
        <v>21</v>
      </c>
      <c r="F5093" s="3">
        <f t="shared" si="475"/>
        <v>64.400000000000006</v>
      </c>
      <c r="G5093" s="3">
        <f t="shared" si="477"/>
        <v>72.86</v>
      </c>
      <c r="H5093" s="3">
        <f t="shared" si="478"/>
        <v>78.98</v>
      </c>
      <c r="I5093" s="3">
        <f t="shared" si="479"/>
        <v>77</v>
      </c>
      <c r="J5093" s="3">
        <f t="shared" si="480"/>
        <v>71.06</v>
      </c>
      <c r="K5093" s="191">
        <v>18</v>
      </c>
      <c r="L5093" s="3">
        <v>22.7</v>
      </c>
      <c r="M5093" s="191">
        <v>26.1</v>
      </c>
      <c r="N5093" s="191">
        <v>25</v>
      </c>
      <c r="O5093" s="191">
        <v>21.7</v>
      </c>
    </row>
    <row r="5094" spans="2:15" ht="17.25" x14ac:dyDescent="0.35">
      <c r="B5094" s="172">
        <f t="shared" si="476"/>
        <v>5086</v>
      </c>
      <c r="C5094" s="173">
        <v>7</v>
      </c>
      <c r="D5094" s="173">
        <v>31</v>
      </c>
      <c r="E5094" s="174">
        <v>22</v>
      </c>
      <c r="F5094" s="3">
        <f t="shared" si="475"/>
        <v>64.94</v>
      </c>
      <c r="G5094" s="3">
        <f t="shared" si="477"/>
        <v>71.960000000000008</v>
      </c>
      <c r="H5094" s="3">
        <f t="shared" si="478"/>
        <v>78.62</v>
      </c>
      <c r="I5094" s="3">
        <f t="shared" si="479"/>
        <v>73.759999999999991</v>
      </c>
      <c r="J5094" s="3">
        <f t="shared" si="480"/>
        <v>70.7</v>
      </c>
      <c r="K5094" s="191">
        <v>18.3</v>
      </c>
      <c r="L5094" s="3">
        <v>22.2</v>
      </c>
      <c r="M5094" s="191">
        <v>25.9</v>
      </c>
      <c r="N5094" s="191">
        <v>23.2</v>
      </c>
      <c r="O5094" s="191">
        <v>21.5</v>
      </c>
    </row>
    <row r="5095" spans="2:15" ht="17.25" x14ac:dyDescent="0.35">
      <c r="B5095" s="172">
        <f t="shared" si="476"/>
        <v>5087</v>
      </c>
      <c r="C5095" s="173">
        <v>7</v>
      </c>
      <c r="D5095" s="173">
        <v>31</v>
      </c>
      <c r="E5095" s="174">
        <v>23</v>
      </c>
      <c r="F5095" s="3">
        <f t="shared" si="475"/>
        <v>65.48</v>
      </c>
      <c r="G5095" s="3">
        <f t="shared" si="477"/>
        <v>70.88</v>
      </c>
      <c r="H5095" s="3">
        <f t="shared" si="478"/>
        <v>78.44</v>
      </c>
      <c r="I5095" s="3">
        <f t="shared" si="479"/>
        <v>70.34</v>
      </c>
      <c r="J5095" s="3">
        <f t="shared" si="480"/>
        <v>70.16</v>
      </c>
      <c r="K5095" s="191">
        <v>18.600000000000001</v>
      </c>
      <c r="L5095" s="3">
        <v>21.6</v>
      </c>
      <c r="M5095" s="191">
        <v>25.8</v>
      </c>
      <c r="N5095" s="191">
        <v>21.3</v>
      </c>
      <c r="O5095" s="191">
        <v>21.2</v>
      </c>
    </row>
    <row r="5096" spans="2:15" ht="17.25" x14ac:dyDescent="0.35">
      <c r="B5096" s="172">
        <f t="shared" si="476"/>
        <v>5088</v>
      </c>
      <c r="C5096" s="173">
        <v>7</v>
      </c>
      <c r="D5096" s="173">
        <v>31</v>
      </c>
      <c r="E5096" s="174">
        <v>24</v>
      </c>
      <c r="F5096" s="3">
        <f t="shared" si="475"/>
        <v>66.02</v>
      </c>
      <c r="G5096" s="3">
        <f t="shared" si="477"/>
        <v>69.98</v>
      </c>
      <c r="H5096" s="3">
        <f t="shared" si="478"/>
        <v>78.080000000000013</v>
      </c>
      <c r="I5096" s="3">
        <f t="shared" si="479"/>
        <v>67.099999999999994</v>
      </c>
      <c r="J5096" s="3">
        <f t="shared" si="480"/>
        <v>69.800000000000011</v>
      </c>
      <c r="K5096" s="191">
        <v>18.899999999999999</v>
      </c>
      <c r="L5096" s="3">
        <v>21.1</v>
      </c>
      <c r="M5096" s="191">
        <v>25.6</v>
      </c>
      <c r="N5096" s="191">
        <v>19.5</v>
      </c>
      <c r="O5096" s="191">
        <v>21</v>
      </c>
    </row>
    <row r="5097" spans="2:15" ht="17.25" x14ac:dyDescent="0.35">
      <c r="B5097" s="172">
        <f t="shared" si="476"/>
        <v>5089</v>
      </c>
      <c r="C5097" s="173">
        <v>8</v>
      </c>
      <c r="D5097" s="173">
        <v>1</v>
      </c>
      <c r="E5097" s="174">
        <v>1</v>
      </c>
      <c r="F5097" s="3">
        <f t="shared" si="475"/>
        <v>66.38</v>
      </c>
      <c r="G5097" s="3">
        <f t="shared" si="477"/>
        <v>69.080000000000013</v>
      </c>
      <c r="H5097" s="3">
        <f t="shared" si="478"/>
        <v>77.900000000000006</v>
      </c>
      <c r="I5097" s="3">
        <f t="shared" si="479"/>
        <v>63.86</v>
      </c>
      <c r="J5097" s="3">
        <f t="shared" si="480"/>
        <v>69.259999999999991</v>
      </c>
      <c r="K5097" s="191">
        <v>19.100000000000001</v>
      </c>
      <c r="L5097" s="3">
        <v>20.6</v>
      </c>
      <c r="M5097" s="191">
        <v>25.5</v>
      </c>
      <c r="N5097" s="191">
        <v>17.7</v>
      </c>
      <c r="O5097" s="191">
        <v>20.7</v>
      </c>
    </row>
    <row r="5098" spans="2:15" ht="17.25" x14ac:dyDescent="0.35">
      <c r="B5098" s="172">
        <f t="shared" si="476"/>
        <v>5090</v>
      </c>
      <c r="C5098" s="173">
        <v>8</v>
      </c>
      <c r="D5098" s="173">
        <v>1</v>
      </c>
      <c r="E5098" s="174">
        <v>2</v>
      </c>
      <c r="F5098" s="3">
        <f t="shared" si="475"/>
        <v>66.92</v>
      </c>
      <c r="G5098" s="3">
        <f t="shared" si="477"/>
        <v>68.180000000000007</v>
      </c>
      <c r="H5098" s="3">
        <f t="shared" si="478"/>
        <v>77.539999999999992</v>
      </c>
      <c r="I5098" s="3">
        <f t="shared" si="479"/>
        <v>60.620000000000005</v>
      </c>
      <c r="J5098" s="3">
        <f t="shared" si="480"/>
        <v>68.900000000000006</v>
      </c>
      <c r="K5098" s="191">
        <v>19.399999999999999</v>
      </c>
      <c r="L5098" s="3">
        <v>20.100000000000001</v>
      </c>
      <c r="M5098" s="191">
        <v>25.3</v>
      </c>
      <c r="N5098" s="191">
        <v>15.9</v>
      </c>
      <c r="O5098" s="191">
        <v>20.5</v>
      </c>
    </row>
    <row r="5099" spans="2:15" ht="17.25" x14ac:dyDescent="0.35">
      <c r="B5099" s="172">
        <f t="shared" si="476"/>
        <v>5091</v>
      </c>
      <c r="C5099" s="173">
        <v>8</v>
      </c>
      <c r="D5099" s="173">
        <v>1</v>
      </c>
      <c r="E5099" s="174">
        <v>3</v>
      </c>
      <c r="F5099" s="3">
        <f t="shared" si="475"/>
        <v>67.460000000000008</v>
      </c>
      <c r="G5099" s="3">
        <f t="shared" si="477"/>
        <v>67.099999999999994</v>
      </c>
      <c r="H5099" s="3">
        <f t="shared" si="478"/>
        <v>77.36</v>
      </c>
      <c r="I5099" s="3">
        <f t="shared" si="479"/>
        <v>57.2</v>
      </c>
      <c r="J5099" s="3">
        <f t="shared" si="480"/>
        <v>68.36</v>
      </c>
      <c r="K5099" s="191">
        <v>19.7</v>
      </c>
      <c r="L5099" s="3">
        <v>19.5</v>
      </c>
      <c r="M5099" s="191">
        <v>25.2</v>
      </c>
      <c r="N5099" s="191">
        <v>14</v>
      </c>
      <c r="O5099" s="191">
        <v>20.2</v>
      </c>
    </row>
    <row r="5100" spans="2:15" ht="17.25" x14ac:dyDescent="0.35">
      <c r="B5100" s="172">
        <f t="shared" si="476"/>
        <v>5092</v>
      </c>
      <c r="C5100" s="173">
        <v>8</v>
      </c>
      <c r="D5100" s="173">
        <v>1</v>
      </c>
      <c r="E5100" s="174">
        <v>4</v>
      </c>
      <c r="F5100" s="3">
        <f t="shared" si="475"/>
        <v>68</v>
      </c>
      <c r="G5100" s="3">
        <f t="shared" si="477"/>
        <v>66.2</v>
      </c>
      <c r="H5100" s="3">
        <f t="shared" si="478"/>
        <v>77</v>
      </c>
      <c r="I5100" s="3">
        <f t="shared" si="479"/>
        <v>53.96</v>
      </c>
      <c r="J5100" s="3">
        <f t="shared" si="480"/>
        <v>68</v>
      </c>
      <c r="K5100" s="191">
        <v>20</v>
      </c>
      <c r="L5100" s="3">
        <v>19</v>
      </c>
      <c r="M5100" s="191">
        <v>25</v>
      </c>
      <c r="N5100" s="191">
        <v>12.2</v>
      </c>
      <c r="O5100" s="191">
        <v>20</v>
      </c>
    </row>
    <row r="5101" spans="2:15" ht="17.25" x14ac:dyDescent="0.35">
      <c r="B5101" s="172">
        <f t="shared" si="476"/>
        <v>5093</v>
      </c>
      <c r="C5101" s="173">
        <v>8</v>
      </c>
      <c r="D5101" s="173">
        <v>1</v>
      </c>
      <c r="E5101" s="174">
        <v>5</v>
      </c>
      <c r="F5101" s="3">
        <f t="shared" si="475"/>
        <v>62.6</v>
      </c>
      <c r="G5101" s="3">
        <f t="shared" si="477"/>
        <v>62.6</v>
      </c>
      <c r="H5101" s="3">
        <f t="shared" si="478"/>
        <v>77</v>
      </c>
      <c r="I5101" s="3">
        <f t="shared" si="479"/>
        <v>53.06</v>
      </c>
      <c r="J5101" s="3">
        <f t="shared" si="480"/>
        <v>66.92</v>
      </c>
      <c r="K5101" s="191">
        <v>17</v>
      </c>
      <c r="L5101" s="3">
        <v>17</v>
      </c>
      <c r="M5101" s="191">
        <v>25</v>
      </c>
      <c r="N5101" s="191">
        <v>11.7</v>
      </c>
      <c r="O5101" s="191">
        <v>19.399999999999999</v>
      </c>
    </row>
    <row r="5102" spans="2:15" ht="17.25" x14ac:dyDescent="0.35">
      <c r="B5102" s="172">
        <f t="shared" si="476"/>
        <v>5094</v>
      </c>
      <c r="C5102" s="173">
        <v>8</v>
      </c>
      <c r="D5102" s="173">
        <v>1</v>
      </c>
      <c r="E5102" s="174">
        <v>6</v>
      </c>
      <c r="F5102" s="3">
        <f t="shared" si="475"/>
        <v>60.8</v>
      </c>
      <c r="G5102" s="3">
        <f t="shared" si="477"/>
        <v>60.8</v>
      </c>
      <c r="H5102" s="3">
        <f t="shared" si="478"/>
        <v>78.98</v>
      </c>
      <c r="I5102" s="3">
        <f t="shared" si="479"/>
        <v>53.06</v>
      </c>
      <c r="J5102" s="3">
        <f t="shared" si="480"/>
        <v>68</v>
      </c>
      <c r="K5102" s="191">
        <v>16</v>
      </c>
      <c r="L5102" s="3">
        <v>16</v>
      </c>
      <c r="M5102" s="191">
        <v>26.1</v>
      </c>
      <c r="N5102" s="191">
        <v>11.7</v>
      </c>
      <c r="O5102" s="191">
        <v>20</v>
      </c>
    </row>
    <row r="5103" spans="2:15" ht="17.25" x14ac:dyDescent="0.35">
      <c r="B5103" s="172">
        <f t="shared" si="476"/>
        <v>5095</v>
      </c>
      <c r="C5103" s="173">
        <v>8</v>
      </c>
      <c r="D5103" s="173">
        <v>1</v>
      </c>
      <c r="E5103" s="174">
        <v>7</v>
      </c>
      <c r="F5103" s="3">
        <f t="shared" si="475"/>
        <v>60.8</v>
      </c>
      <c r="G5103" s="3">
        <f t="shared" si="477"/>
        <v>60.8</v>
      </c>
      <c r="H5103" s="3">
        <f t="shared" si="478"/>
        <v>84.02</v>
      </c>
      <c r="I5103" s="3">
        <f t="shared" si="479"/>
        <v>62.06</v>
      </c>
      <c r="J5103" s="3">
        <f t="shared" si="480"/>
        <v>71.06</v>
      </c>
      <c r="K5103" s="191">
        <v>16</v>
      </c>
      <c r="L5103" s="3">
        <v>16</v>
      </c>
      <c r="M5103" s="191">
        <v>28.9</v>
      </c>
      <c r="N5103" s="191">
        <v>16.7</v>
      </c>
      <c r="O5103" s="191">
        <v>21.7</v>
      </c>
    </row>
    <row r="5104" spans="2:15" ht="17.25" x14ac:dyDescent="0.35">
      <c r="B5104" s="172">
        <f t="shared" si="476"/>
        <v>5096</v>
      </c>
      <c r="C5104" s="173">
        <v>8</v>
      </c>
      <c r="D5104" s="173">
        <v>1</v>
      </c>
      <c r="E5104" s="174">
        <v>8</v>
      </c>
      <c r="F5104" s="3">
        <f t="shared" si="475"/>
        <v>62.6</v>
      </c>
      <c r="G5104" s="3">
        <f t="shared" si="477"/>
        <v>64.400000000000006</v>
      </c>
      <c r="H5104" s="3">
        <f t="shared" si="478"/>
        <v>89.06</v>
      </c>
      <c r="I5104" s="3">
        <f t="shared" si="479"/>
        <v>69.080000000000013</v>
      </c>
      <c r="J5104" s="3">
        <f t="shared" si="480"/>
        <v>77</v>
      </c>
      <c r="K5104" s="191">
        <v>17</v>
      </c>
      <c r="L5104" s="3">
        <v>18</v>
      </c>
      <c r="M5104" s="191">
        <v>31.7</v>
      </c>
      <c r="N5104" s="191">
        <v>20.6</v>
      </c>
      <c r="O5104" s="191">
        <v>25</v>
      </c>
    </row>
    <row r="5105" spans="2:15" ht="17.25" x14ac:dyDescent="0.35">
      <c r="B5105" s="172">
        <f t="shared" si="476"/>
        <v>5097</v>
      </c>
      <c r="C5105" s="173">
        <v>8</v>
      </c>
      <c r="D5105" s="173">
        <v>1</v>
      </c>
      <c r="E5105" s="174">
        <v>9</v>
      </c>
      <c r="F5105" s="3">
        <f t="shared" si="475"/>
        <v>64.400000000000006</v>
      </c>
      <c r="G5105" s="3">
        <f t="shared" si="477"/>
        <v>64.400000000000006</v>
      </c>
      <c r="H5105" s="3">
        <f t="shared" si="478"/>
        <v>93.02</v>
      </c>
      <c r="I5105" s="3">
        <f t="shared" si="479"/>
        <v>75.92</v>
      </c>
      <c r="J5105" s="3">
        <f t="shared" si="480"/>
        <v>80.06</v>
      </c>
      <c r="K5105" s="191">
        <v>18</v>
      </c>
      <c r="L5105" s="3">
        <v>18</v>
      </c>
      <c r="M5105" s="191">
        <v>33.9</v>
      </c>
      <c r="N5105" s="191">
        <v>24.4</v>
      </c>
      <c r="O5105" s="191">
        <v>26.7</v>
      </c>
    </row>
    <row r="5106" spans="2:15" ht="17.25" x14ac:dyDescent="0.35">
      <c r="B5106" s="172">
        <f t="shared" si="476"/>
        <v>5098</v>
      </c>
      <c r="C5106" s="173">
        <v>8</v>
      </c>
      <c r="D5106" s="173">
        <v>1</v>
      </c>
      <c r="E5106" s="174">
        <v>10</v>
      </c>
      <c r="F5106" s="3">
        <f t="shared" si="475"/>
        <v>66.2</v>
      </c>
      <c r="G5106" s="3">
        <f t="shared" si="477"/>
        <v>66.2</v>
      </c>
      <c r="H5106" s="3">
        <f t="shared" si="478"/>
        <v>96.08</v>
      </c>
      <c r="I5106" s="3">
        <f t="shared" si="479"/>
        <v>80.960000000000008</v>
      </c>
      <c r="J5106" s="3">
        <f t="shared" si="480"/>
        <v>82.94</v>
      </c>
      <c r="K5106" s="191">
        <v>19</v>
      </c>
      <c r="L5106" s="3">
        <v>19</v>
      </c>
      <c r="M5106" s="191">
        <v>35.6</v>
      </c>
      <c r="N5106" s="191">
        <v>27.2</v>
      </c>
      <c r="O5106" s="191">
        <v>28.3</v>
      </c>
    </row>
    <row r="5107" spans="2:15" ht="17.25" x14ac:dyDescent="0.35">
      <c r="B5107" s="172">
        <f t="shared" si="476"/>
        <v>5099</v>
      </c>
      <c r="C5107" s="173">
        <v>8</v>
      </c>
      <c r="D5107" s="173">
        <v>1</v>
      </c>
      <c r="E5107" s="174">
        <v>11</v>
      </c>
      <c r="F5107" s="3">
        <f t="shared" si="475"/>
        <v>66.2</v>
      </c>
      <c r="G5107" s="3">
        <f t="shared" si="477"/>
        <v>69.800000000000011</v>
      </c>
      <c r="H5107" s="3">
        <f t="shared" si="478"/>
        <v>100.03999999999999</v>
      </c>
      <c r="I5107" s="3">
        <f t="shared" si="479"/>
        <v>84.92</v>
      </c>
      <c r="J5107" s="3">
        <f t="shared" si="480"/>
        <v>84.92</v>
      </c>
      <c r="K5107" s="191">
        <v>19</v>
      </c>
      <c r="L5107" s="3">
        <v>21</v>
      </c>
      <c r="M5107" s="191">
        <v>37.799999999999997</v>
      </c>
      <c r="N5107" s="191">
        <v>29.4</v>
      </c>
      <c r="O5107" s="191">
        <v>29.4</v>
      </c>
    </row>
    <row r="5108" spans="2:15" ht="17.25" x14ac:dyDescent="0.35">
      <c r="B5108" s="172">
        <f t="shared" si="476"/>
        <v>5100</v>
      </c>
      <c r="C5108" s="173">
        <v>8</v>
      </c>
      <c r="D5108" s="173">
        <v>1</v>
      </c>
      <c r="E5108" s="174">
        <v>12</v>
      </c>
      <c r="F5108" s="3">
        <f t="shared" si="475"/>
        <v>71.599999999999994</v>
      </c>
      <c r="G5108" s="3">
        <f t="shared" si="477"/>
        <v>71.599999999999994</v>
      </c>
      <c r="H5108" s="3">
        <f t="shared" si="478"/>
        <v>102.02</v>
      </c>
      <c r="I5108" s="3">
        <f t="shared" si="479"/>
        <v>89.960000000000008</v>
      </c>
      <c r="J5108" s="3">
        <f t="shared" si="480"/>
        <v>87.98</v>
      </c>
      <c r="K5108" s="191">
        <v>22</v>
      </c>
      <c r="L5108" s="3">
        <v>22</v>
      </c>
      <c r="M5108" s="191">
        <v>38.9</v>
      </c>
      <c r="N5108" s="191">
        <v>32.200000000000003</v>
      </c>
      <c r="O5108" s="191">
        <v>31.1</v>
      </c>
    </row>
    <row r="5109" spans="2:15" ht="17.25" x14ac:dyDescent="0.35">
      <c r="B5109" s="172">
        <f t="shared" si="476"/>
        <v>5101</v>
      </c>
      <c r="C5109" s="173">
        <v>8</v>
      </c>
      <c r="D5109" s="173">
        <v>1</v>
      </c>
      <c r="E5109" s="174">
        <v>13</v>
      </c>
      <c r="F5109" s="3">
        <f t="shared" si="475"/>
        <v>69.800000000000011</v>
      </c>
      <c r="G5109" s="3">
        <f t="shared" si="477"/>
        <v>73.400000000000006</v>
      </c>
      <c r="H5109" s="3">
        <f t="shared" si="478"/>
        <v>104</v>
      </c>
      <c r="I5109" s="3">
        <f t="shared" si="479"/>
        <v>91.94</v>
      </c>
      <c r="J5109" s="3">
        <f t="shared" si="480"/>
        <v>91.039999999999992</v>
      </c>
      <c r="K5109" s="191">
        <v>21</v>
      </c>
      <c r="L5109" s="3">
        <v>23</v>
      </c>
      <c r="M5109" s="191">
        <v>40</v>
      </c>
      <c r="N5109" s="191">
        <v>33.299999999999997</v>
      </c>
      <c r="O5109" s="191">
        <v>32.799999999999997</v>
      </c>
    </row>
    <row r="5110" spans="2:15" ht="17.25" x14ac:dyDescent="0.35">
      <c r="B5110" s="172">
        <f t="shared" si="476"/>
        <v>5102</v>
      </c>
      <c r="C5110" s="173">
        <v>8</v>
      </c>
      <c r="D5110" s="173">
        <v>1</v>
      </c>
      <c r="E5110" s="174">
        <v>14</v>
      </c>
      <c r="F5110" s="3">
        <f t="shared" si="475"/>
        <v>68</v>
      </c>
      <c r="G5110" s="3">
        <f t="shared" si="477"/>
        <v>75.2</v>
      </c>
      <c r="H5110" s="3">
        <f t="shared" si="478"/>
        <v>105.98</v>
      </c>
      <c r="I5110" s="3">
        <f t="shared" si="479"/>
        <v>93.02</v>
      </c>
      <c r="J5110" s="3">
        <f t="shared" si="480"/>
        <v>93.02</v>
      </c>
      <c r="K5110" s="191">
        <v>20</v>
      </c>
      <c r="L5110" s="3">
        <v>24</v>
      </c>
      <c r="M5110" s="191">
        <v>41.1</v>
      </c>
      <c r="N5110" s="191">
        <v>33.9</v>
      </c>
      <c r="O5110" s="191">
        <v>33.9</v>
      </c>
    </row>
    <row r="5111" spans="2:15" ht="17.25" x14ac:dyDescent="0.35">
      <c r="B5111" s="172">
        <f t="shared" si="476"/>
        <v>5103</v>
      </c>
      <c r="C5111" s="173">
        <v>8</v>
      </c>
      <c r="D5111" s="173">
        <v>1</v>
      </c>
      <c r="E5111" s="174">
        <v>15</v>
      </c>
      <c r="F5111" s="3">
        <f t="shared" si="475"/>
        <v>69.800000000000011</v>
      </c>
      <c r="G5111" s="3">
        <f t="shared" si="477"/>
        <v>75.2</v>
      </c>
      <c r="H5111" s="3">
        <f t="shared" si="478"/>
        <v>105.98</v>
      </c>
      <c r="I5111" s="3">
        <f t="shared" si="479"/>
        <v>93.02</v>
      </c>
      <c r="J5111" s="3">
        <f t="shared" si="480"/>
        <v>95</v>
      </c>
      <c r="K5111" s="191">
        <v>21</v>
      </c>
      <c r="L5111" s="3">
        <v>24</v>
      </c>
      <c r="M5111" s="191">
        <v>41.1</v>
      </c>
      <c r="N5111" s="191">
        <v>33.9</v>
      </c>
      <c r="O5111" s="191">
        <v>35</v>
      </c>
    </row>
    <row r="5112" spans="2:15" ht="17.25" x14ac:dyDescent="0.35">
      <c r="B5112" s="172">
        <f t="shared" si="476"/>
        <v>5104</v>
      </c>
      <c r="C5112" s="173">
        <v>8</v>
      </c>
      <c r="D5112" s="173">
        <v>1</v>
      </c>
      <c r="E5112" s="174">
        <v>16</v>
      </c>
      <c r="F5112" s="3">
        <f t="shared" si="475"/>
        <v>71.599999999999994</v>
      </c>
      <c r="G5112" s="3">
        <f t="shared" si="477"/>
        <v>73.400000000000006</v>
      </c>
      <c r="H5112" s="3">
        <f t="shared" si="478"/>
        <v>105.98</v>
      </c>
      <c r="I5112" s="3">
        <f t="shared" si="479"/>
        <v>91.94</v>
      </c>
      <c r="J5112" s="3">
        <f t="shared" si="480"/>
        <v>95</v>
      </c>
      <c r="K5112" s="191">
        <v>22</v>
      </c>
      <c r="L5112" s="3">
        <v>23</v>
      </c>
      <c r="M5112" s="191">
        <v>41.1</v>
      </c>
      <c r="N5112" s="191">
        <v>33.299999999999997</v>
      </c>
      <c r="O5112" s="191">
        <v>35</v>
      </c>
    </row>
    <row r="5113" spans="2:15" ht="17.25" x14ac:dyDescent="0.35">
      <c r="B5113" s="172">
        <f t="shared" si="476"/>
        <v>5105</v>
      </c>
      <c r="C5113" s="173">
        <v>8</v>
      </c>
      <c r="D5113" s="173">
        <v>1</v>
      </c>
      <c r="E5113" s="174">
        <v>17</v>
      </c>
      <c r="F5113" s="3">
        <f t="shared" si="475"/>
        <v>71.599999999999994</v>
      </c>
      <c r="G5113" s="3">
        <f t="shared" si="477"/>
        <v>73.400000000000006</v>
      </c>
      <c r="H5113" s="3">
        <f t="shared" si="478"/>
        <v>105.08</v>
      </c>
      <c r="I5113" s="3">
        <f t="shared" si="479"/>
        <v>89.960000000000008</v>
      </c>
      <c r="J5113" s="3">
        <f t="shared" si="480"/>
        <v>91.94</v>
      </c>
      <c r="K5113" s="191">
        <v>22</v>
      </c>
      <c r="L5113" s="3">
        <v>23</v>
      </c>
      <c r="M5113" s="191">
        <v>40.6</v>
      </c>
      <c r="N5113" s="191">
        <v>32.200000000000003</v>
      </c>
      <c r="O5113" s="191">
        <v>33.299999999999997</v>
      </c>
    </row>
    <row r="5114" spans="2:15" ht="17.25" x14ac:dyDescent="0.35">
      <c r="B5114" s="172">
        <f t="shared" si="476"/>
        <v>5106</v>
      </c>
      <c r="C5114" s="173">
        <v>8</v>
      </c>
      <c r="D5114" s="173">
        <v>1</v>
      </c>
      <c r="E5114" s="174">
        <v>18</v>
      </c>
      <c r="F5114" s="3">
        <f t="shared" si="475"/>
        <v>73.400000000000006</v>
      </c>
      <c r="G5114" s="3">
        <f t="shared" si="477"/>
        <v>71.599999999999994</v>
      </c>
      <c r="H5114" s="3">
        <f t="shared" si="478"/>
        <v>104</v>
      </c>
      <c r="I5114" s="3">
        <f t="shared" si="479"/>
        <v>87.98</v>
      </c>
      <c r="J5114" s="3">
        <f t="shared" si="480"/>
        <v>87.98</v>
      </c>
      <c r="K5114" s="191">
        <v>23</v>
      </c>
      <c r="L5114" s="3">
        <v>22</v>
      </c>
      <c r="M5114" s="191">
        <v>40</v>
      </c>
      <c r="N5114" s="191">
        <v>31.1</v>
      </c>
      <c r="O5114" s="191">
        <v>31.1</v>
      </c>
    </row>
    <row r="5115" spans="2:15" ht="17.25" x14ac:dyDescent="0.35">
      <c r="B5115" s="172">
        <f t="shared" si="476"/>
        <v>5107</v>
      </c>
      <c r="C5115" s="173">
        <v>8</v>
      </c>
      <c r="D5115" s="173">
        <v>1</v>
      </c>
      <c r="E5115" s="174">
        <v>19</v>
      </c>
      <c r="F5115" s="3">
        <f t="shared" si="475"/>
        <v>73.400000000000006</v>
      </c>
      <c r="G5115" s="3">
        <f t="shared" si="477"/>
        <v>69.800000000000011</v>
      </c>
      <c r="H5115" s="3">
        <f t="shared" si="478"/>
        <v>100.94</v>
      </c>
      <c r="I5115" s="3">
        <f t="shared" si="479"/>
        <v>84.02</v>
      </c>
      <c r="J5115" s="3">
        <f t="shared" si="480"/>
        <v>82.039999999999992</v>
      </c>
      <c r="K5115" s="191">
        <v>23</v>
      </c>
      <c r="L5115" s="3">
        <v>21</v>
      </c>
      <c r="M5115" s="191">
        <v>38.299999999999997</v>
      </c>
      <c r="N5115" s="191">
        <v>28.9</v>
      </c>
      <c r="O5115" s="191">
        <v>27.8</v>
      </c>
    </row>
    <row r="5116" spans="2:15" ht="17.25" x14ac:dyDescent="0.35">
      <c r="B5116" s="172">
        <f t="shared" si="476"/>
        <v>5108</v>
      </c>
      <c r="C5116" s="173">
        <v>8</v>
      </c>
      <c r="D5116" s="173">
        <v>1</v>
      </c>
      <c r="E5116" s="174">
        <v>20</v>
      </c>
      <c r="F5116" s="3">
        <f t="shared" si="475"/>
        <v>69.800000000000011</v>
      </c>
      <c r="G5116" s="3">
        <f t="shared" si="477"/>
        <v>66.2</v>
      </c>
      <c r="H5116" s="3">
        <f t="shared" si="478"/>
        <v>98.06</v>
      </c>
      <c r="I5116" s="3">
        <f t="shared" si="479"/>
        <v>80.06</v>
      </c>
      <c r="J5116" s="3">
        <f t="shared" si="480"/>
        <v>78.98</v>
      </c>
      <c r="K5116" s="191">
        <v>21</v>
      </c>
      <c r="L5116" s="3">
        <v>19</v>
      </c>
      <c r="M5116" s="191">
        <v>36.700000000000003</v>
      </c>
      <c r="N5116" s="191">
        <v>26.7</v>
      </c>
      <c r="O5116" s="191">
        <v>26.1</v>
      </c>
    </row>
    <row r="5117" spans="2:15" ht="17.25" x14ac:dyDescent="0.35">
      <c r="B5117" s="172">
        <f t="shared" si="476"/>
        <v>5109</v>
      </c>
      <c r="C5117" s="173">
        <v>8</v>
      </c>
      <c r="D5117" s="173">
        <v>1</v>
      </c>
      <c r="E5117" s="174">
        <v>21</v>
      </c>
      <c r="F5117" s="3">
        <f t="shared" si="475"/>
        <v>68</v>
      </c>
      <c r="G5117" s="3">
        <f t="shared" si="477"/>
        <v>66.2</v>
      </c>
      <c r="H5117" s="3">
        <f t="shared" si="478"/>
        <v>91.039999999999992</v>
      </c>
      <c r="I5117" s="3">
        <f t="shared" si="479"/>
        <v>77</v>
      </c>
      <c r="J5117" s="3">
        <f t="shared" si="480"/>
        <v>78.080000000000013</v>
      </c>
      <c r="K5117" s="191">
        <v>20</v>
      </c>
      <c r="L5117" s="3">
        <v>19</v>
      </c>
      <c r="M5117" s="191">
        <v>32.799999999999997</v>
      </c>
      <c r="N5117" s="191">
        <v>25</v>
      </c>
      <c r="O5117" s="191">
        <v>25.6</v>
      </c>
    </row>
    <row r="5118" spans="2:15" ht="17.25" x14ac:dyDescent="0.35">
      <c r="B5118" s="172">
        <f t="shared" si="476"/>
        <v>5110</v>
      </c>
      <c r="C5118" s="173">
        <v>8</v>
      </c>
      <c r="D5118" s="173">
        <v>1</v>
      </c>
      <c r="E5118" s="174">
        <v>22</v>
      </c>
      <c r="F5118" s="3">
        <f t="shared" si="475"/>
        <v>69.800000000000011</v>
      </c>
      <c r="G5118" s="3">
        <f t="shared" si="477"/>
        <v>66.2</v>
      </c>
      <c r="H5118" s="3">
        <f t="shared" si="478"/>
        <v>93.02</v>
      </c>
      <c r="I5118" s="3">
        <f t="shared" si="479"/>
        <v>73.039999999999992</v>
      </c>
      <c r="J5118" s="3">
        <f t="shared" si="480"/>
        <v>78.080000000000013</v>
      </c>
      <c r="K5118" s="191">
        <v>21</v>
      </c>
      <c r="L5118" s="3">
        <v>19</v>
      </c>
      <c r="M5118" s="191">
        <v>33.9</v>
      </c>
      <c r="N5118" s="191">
        <v>22.8</v>
      </c>
      <c r="O5118" s="191">
        <v>25.6</v>
      </c>
    </row>
    <row r="5119" spans="2:15" ht="17.25" x14ac:dyDescent="0.35">
      <c r="B5119" s="172">
        <f t="shared" si="476"/>
        <v>5111</v>
      </c>
      <c r="C5119" s="173">
        <v>8</v>
      </c>
      <c r="D5119" s="173">
        <v>1</v>
      </c>
      <c r="E5119" s="174">
        <v>23</v>
      </c>
      <c r="F5119" s="3">
        <f t="shared" si="475"/>
        <v>68</v>
      </c>
      <c r="G5119" s="3">
        <f t="shared" si="477"/>
        <v>64.400000000000006</v>
      </c>
      <c r="H5119" s="3">
        <f t="shared" si="478"/>
        <v>91.039999999999992</v>
      </c>
      <c r="I5119" s="3">
        <f t="shared" si="479"/>
        <v>71.960000000000008</v>
      </c>
      <c r="J5119" s="3">
        <f t="shared" si="480"/>
        <v>75.92</v>
      </c>
      <c r="K5119" s="191">
        <v>20</v>
      </c>
      <c r="L5119" s="3">
        <v>18</v>
      </c>
      <c r="M5119" s="191">
        <v>32.799999999999997</v>
      </c>
      <c r="N5119" s="191">
        <v>22.2</v>
      </c>
      <c r="O5119" s="191">
        <v>24.4</v>
      </c>
    </row>
    <row r="5120" spans="2:15" ht="17.25" x14ac:dyDescent="0.35">
      <c r="B5120" s="172">
        <f t="shared" si="476"/>
        <v>5112</v>
      </c>
      <c r="C5120" s="173">
        <v>8</v>
      </c>
      <c r="D5120" s="173">
        <v>1</v>
      </c>
      <c r="E5120" s="174">
        <v>24</v>
      </c>
      <c r="F5120" s="3">
        <f t="shared" si="475"/>
        <v>62.6</v>
      </c>
      <c r="G5120" s="3">
        <f t="shared" si="477"/>
        <v>62.6</v>
      </c>
      <c r="H5120" s="3">
        <f t="shared" si="478"/>
        <v>89.960000000000008</v>
      </c>
      <c r="I5120" s="3">
        <f t="shared" si="479"/>
        <v>66.02</v>
      </c>
      <c r="J5120" s="3">
        <f t="shared" si="480"/>
        <v>73.039999999999992</v>
      </c>
      <c r="K5120" s="191">
        <v>17</v>
      </c>
      <c r="L5120" s="3">
        <v>17</v>
      </c>
      <c r="M5120" s="191">
        <v>32.200000000000003</v>
      </c>
      <c r="N5120" s="191">
        <v>18.899999999999999</v>
      </c>
      <c r="O5120" s="191">
        <v>22.8</v>
      </c>
    </row>
    <row r="5121" spans="2:15" ht="17.25" x14ac:dyDescent="0.35">
      <c r="B5121" s="172">
        <f t="shared" si="476"/>
        <v>5113</v>
      </c>
      <c r="C5121" s="173">
        <v>8</v>
      </c>
      <c r="D5121" s="173">
        <v>2</v>
      </c>
      <c r="E5121" s="174">
        <v>1</v>
      </c>
      <c r="F5121" s="3">
        <f t="shared" si="475"/>
        <v>62.6</v>
      </c>
      <c r="G5121" s="3">
        <f t="shared" si="477"/>
        <v>60.8</v>
      </c>
      <c r="H5121" s="3">
        <f t="shared" si="478"/>
        <v>91.039999999999992</v>
      </c>
      <c r="I5121" s="3">
        <f t="shared" si="479"/>
        <v>60.08</v>
      </c>
      <c r="J5121" s="3">
        <f t="shared" si="480"/>
        <v>69.080000000000013</v>
      </c>
      <c r="K5121" s="191">
        <v>17</v>
      </c>
      <c r="L5121" s="3">
        <v>16</v>
      </c>
      <c r="M5121" s="191">
        <v>32.799999999999997</v>
      </c>
      <c r="N5121" s="191">
        <v>15.6</v>
      </c>
      <c r="O5121" s="191">
        <v>20.6</v>
      </c>
    </row>
    <row r="5122" spans="2:15" ht="17.25" x14ac:dyDescent="0.35">
      <c r="B5122" s="172">
        <f t="shared" si="476"/>
        <v>5114</v>
      </c>
      <c r="C5122" s="173">
        <v>8</v>
      </c>
      <c r="D5122" s="173">
        <v>2</v>
      </c>
      <c r="E5122" s="174">
        <v>2</v>
      </c>
      <c r="F5122" s="3">
        <f t="shared" si="475"/>
        <v>60.8</v>
      </c>
      <c r="G5122" s="3">
        <f t="shared" si="477"/>
        <v>60.8</v>
      </c>
      <c r="H5122" s="3">
        <f t="shared" si="478"/>
        <v>89.06</v>
      </c>
      <c r="I5122" s="3">
        <f t="shared" si="479"/>
        <v>55.040000000000006</v>
      </c>
      <c r="J5122" s="3">
        <f t="shared" si="480"/>
        <v>66.92</v>
      </c>
      <c r="K5122" s="191">
        <v>16</v>
      </c>
      <c r="L5122" s="3">
        <v>16</v>
      </c>
      <c r="M5122" s="191">
        <v>31.7</v>
      </c>
      <c r="N5122" s="191">
        <v>12.8</v>
      </c>
      <c r="O5122" s="191">
        <v>19.399999999999999</v>
      </c>
    </row>
    <row r="5123" spans="2:15" ht="17.25" x14ac:dyDescent="0.35">
      <c r="B5123" s="172">
        <f t="shared" si="476"/>
        <v>5115</v>
      </c>
      <c r="C5123" s="173">
        <v>8</v>
      </c>
      <c r="D5123" s="173">
        <v>2</v>
      </c>
      <c r="E5123" s="174">
        <v>3</v>
      </c>
      <c r="F5123" s="3">
        <f t="shared" si="475"/>
        <v>62.6</v>
      </c>
      <c r="G5123" s="3">
        <f t="shared" si="477"/>
        <v>60.8</v>
      </c>
      <c r="H5123" s="3">
        <f t="shared" si="478"/>
        <v>87.080000000000013</v>
      </c>
      <c r="I5123" s="3">
        <f t="shared" si="479"/>
        <v>55.94</v>
      </c>
      <c r="J5123" s="3">
        <f t="shared" si="480"/>
        <v>69.080000000000013</v>
      </c>
      <c r="K5123" s="191">
        <v>17</v>
      </c>
      <c r="L5123" s="3">
        <v>16</v>
      </c>
      <c r="M5123" s="191">
        <v>30.6</v>
      </c>
      <c r="N5123" s="191">
        <v>13.3</v>
      </c>
      <c r="O5123" s="191">
        <v>20.6</v>
      </c>
    </row>
    <row r="5124" spans="2:15" ht="17.25" x14ac:dyDescent="0.35">
      <c r="B5124" s="172">
        <f t="shared" si="476"/>
        <v>5116</v>
      </c>
      <c r="C5124" s="173">
        <v>8</v>
      </c>
      <c r="D5124" s="173">
        <v>2</v>
      </c>
      <c r="E5124" s="174">
        <v>4</v>
      </c>
      <c r="F5124" s="3">
        <f t="shared" si="475"/>
        <v>60.8</v>
      </c>
      <c r="G5124" s="3">
        <f t="shared" si="477"/>
        <v>60.8</v>
      </c>
      <c r="H5124" s="3">
        <f t="shared" si="478"/>
        <v>84.92</v>
      </c>
      <c r="I5124" s="3">
        <f t="shared" si="479"/>
        <v>51.980000000000004</v>
      </c>
      <c r="J5124" s="3">
        <f t="shared" si="480"/>
        <v>69.080000000000013</v>
      </c>
      <c r="K5124" s="191">
        <v>16</v>
      </c>
      <c r="L5124" s="3">
        <v>16</v>
      </c>
      <c r="M5124" s="191">
        <v>29.4</v>
      </c>
      <c r="N5124" s="191">
        <v>11.1</v>
      </c>
      <c r="O5124" s="191">
        <v>20.6</v>
      </c>
    </row>
    <row r="5125" spans="2:15" ht="17.25" x14ac:dyDescent="0.35">
      <c r="B5125" s="172">
        <f t="shared" si="476"/>
        <v>5117</v>
      </c>
      <c r="C5125" s="173">
        <v>8</v>
      </c>
      <c r="D5125" s="173">
        <v>2</v>
      </c>
      <c r="E5125" s="174">
        <v>5</v>
      </c>
      <c r="F5125" s="3">
        <f t="shared" si="475"/>
        <v>62.6</v>
      </c>
      <c r="G5125" s="3">
        <f t="shared" si="477"/>
        <v>59</v>
      </c>
      <c r="H5125" s="3">
        <f t="shared" si="478"/>
        <v>80.960000000000008</v>
      </c>
      <c r="I5125" s="3">
        <f t="shared" si="479"/>
        <v>51.980000000000004</v>
      </c>
      <c r="J5125" s="3">
        <f t="shared" si="480"/>
        <v>66.02</v>
      </c>
      <c r="K5125" s="191">
        <v>17</v>
      </c>
      <c r="L5125" s="3">
        <v>15</v>
      </c>
      <c r="M5125" s="191">
        <v>27.2</v>
      </c>
      <c r="N5125" s="191">
        <v>11.1</v>
      </c>
      <c r="O5125" s="191">
        <v>18.899999999999999</v>
      </c>
    </row>
    <row r="5126" spans="2:15" ht="17.25" x14ac:dyDescent="0.35">
      <c r="B5126" s="172">
        <f t="shared" si="476"/>
        <v>5118</v>
      </c>
      <c r="C5126" s="173">
        <v>8</v>
      </c>
      <c r="D5126" s="173">
        <v>2</v>
      </c>
      <c r="E5126" s="174">
        <v>6</v>
      </c>
      <c r="F5126" s="3">
        <f t="shared" si="475"/>
        <v>62.6</v>
      </c>
      <c r="G5126" s="3">
        <f t="shared" si="477"/>
        <v>57.2</v>
      </c>
      <c r="H5126" s="3">
        <f t="shared" si="478"/>
        <v>80.960000000000008</v>
      </c>
      <c r="I5126" s="3">
        <f t="shared" si="479"/>
        <v>51.08</v>
      </c>
      <c r="J5126" s="3">
        <f t="shared" si="480"/>
        <v>69.98</v>
      </c>
      <c r="K5126" s="191">
        <v>17</v>
      </c>
      <c r="L5126" s="3">
        <v>14</v>
      </c>
      <c r="M5126" s="191">
        <v>27.2</v>
      </c>
      <c r="N5126" s="191">
        <v>10.6</v>
      </c>
      <c r="O5126" s="191">
        <v>21.1</v>
      </c>
    </row>
    <row r="5127" spans="2:15" ht="17.25" x14ac:dyDescent="0.35">
      <c r="B5127" s="172">
        <f t="shared" si="476"/>
        <v>5119</v>
      </c>
      <c r="C5127" s="173">
        <v>8</v>
      </c>
      <c r="D5127" s="173">
        <v>2</v>
      </c>
      <c r="E5127" s="174">
        <v>7</v>
      </c>
      <c r="F5127" s="3">
        <f t="shared" si="475"/>
        <v>66.2</v>
      </c>
      <c r="G5127" s="3">
        <f t="shared" si="477"/>
        <v>62.6</v>
      </c>
      <c r="H5127" s="3">
        <f t="shared" si="478"/>
        <v>84.02</v>
      </c>
      <c r="I5127" s="3">
        <f t="shared" si="479"/>
        <v>62.06</v>
      </c>
      <c r="J5127" s="3">
        <f t="shared" si="480"/>
        <v>71.960000000000008</v>
      </c>
      <c r="K5127" s="191">
        <v>19</v>
      </c>
      <c r="L5127" s="3">
        <v>17</v>
      </c>
      <c r="M5127" s="191">
        <v>28.9</v>
      </c>
      <c r="N5127" s="191">
        <v>16.7</v>
      </c>
      <c r="O5127" s="191">
        <v>22.2</v>
      </c>
    </row>
    <row r="5128" spans="2:15" ht="17.25" x14ac:dyDescent="0.35">
      <c r="B5128" s="172">
        <f t="shared" si="476"/>
        <v>5120</v>
      </c>
      <c r="C5128" s="173">
        <v>8</v>
      </c>
      <c r="D5128" s="173">
        <v>2</v>
      </c>
      <c r="E5128" s="174">
        <v>8</v>
      </c>
      <c r="F5128" s="3">
        <f t="shared" si="475"/>
        <v>68</v>
      </c>
      <c r="G5128" s="3">
        <f t="shared" si="477"/>
        <v>66.2</v>
      </c>
      <c r="H5128" s="3">
        <f t="shared" si="478"/>
        <v>89.06</v>
      </c>
      <c r="I5128" s="3">
        <f t="shared" si="479"/>
        <v>69.080000000000013</v>
      </c>
      <c r="J5128" s="3">
        <f t="shared" si="480"/>
        <v>75.92</v>
      </c>
      <c r="K5128" s="191">
        <v>20</v>
      </c>
      <c r="L5128" s="3">
        <v>19</v>
      </c>
      <c r="M5128" s="191">
        <v>31.7</v>
      </c>
      <c r="N5128" s="191">
        <v>20.6</v>
      </c>
      <c r="O5128" s="191">
        <v>24.4</v>
      </c>
    </row>
    <row r="5129" spans="2:15" ht="17.25" x14ac:dyDescent="0.35">
      <c r="B5129" s="172">
        <f t="shared" si="476"/>
        <v>5121</v>
      </c>
      <c r="C5129" s="173">
        <v>8</v>
      </c>
      <c r="D5129" s="173">
        <v>2</v>
      </c>
      <c r="E5129" s="174">
        <v>9</v>
      </c>
      <c r="F5129" s="3">
        <f t="shared" si="475"/>
        <v>68</v>
      </c>
      <c r="G5129" s="3">
        <f t="shared" si="477"/>
        <v>71.599999999999994</v>
      </c>
      <c r="H5129" s="3">
        <f t="shared" si="478"/>
        <v>91.039999999999992</v>
      </c>
      <c r="I5129" s="3">
        <f t="shared" si="479"/>
        <v>75.92</v>
      </c>
      <c r="J5129" s="3">
        <f t="shared" si="480"/>
        <v>80.06</v>
      </c>
      <c r="K5129" s="191">
        <v>20</v>
      </c>
      <c r="L5129" s="3">
        <v>22</v>
      </c>
      <c r="M5129" s="191">
        <v>32.799999999999997</v>
      </c>
      <c r="N5129" s="191">
        <v>24.4</v>
      </c>
      <c r="O5129" s="191">
        <v>26.7</v>
      </c>
    </row>
    <row r="5130" spans="2:15" ht="17.25" x14ac:dyDescent="0.35">
      <c r="B5130" s="172">
        <f t="shared" si="476"/>
        <v>5122</v>
      </c>
      <c r="C5130" s="173">
        <v>8</v>
      </c>
      <c r="D5130" s="173">
        <v>2</v>
      </c>
      <c r="E5130" s="174">
        <v>10</v>
      </c>
      <c r="F5130" s="3">
        <f t="shared" ref="F5130:F5193" si="481">(9/5)*K5130+32</f>
        <v>75.2</v>
      </c>
      <c r="G5130" s="3">
        <f t="shared" si="477"/>
        <v>77</v>
      </c>
      <c r="H5130" s="3">
        <f t="shared" si="478"/>
        <v>93.02</v>
      </c>
      <c r="I5130" s="3">
        <f t="shared" si="479"/>
        <v>82.94</v>
      </c>
      <c r="J5130" s="3">
        <f t="shared" si="480"/>
        <v>84.02</v>
      </c>
      <c r="K5130" s="191">
        <v>24</v>
      </c>
      <c r="L5130" s="3">
        <v>25</v>
      </c>
      <c r="M5130" s="191">
        <v>33.9</v>
      </c>
      <c r="N5130" s="191">
        <v>28.3</v>
      </c>
      <c r="O5130" s="191">
        <v>28.9</v>
      </c>
    </row>
    <row r="5131" spans="2:15" ht="17.25" x14ac:dyDescent="0.35">
      <c r="B5131" s="172">
        <f t="shared" ref="B5131:B5194" si="482">B5130+1</f>
        <v>5123</v>
      </c>
      <c r="C5131" s="173">
        <v>8</v>
      </c>
      <c r="D5131" s="173">
        <v>2</v>
      </c>
      <c r="E5131" s="174">
        <v>11</v>
      </c>
      <c r="F5131" s="3">
        <f t="shared" si="481"/>
        <v>80.599999999999994</v>
      </c>
      <c r="G5131" s="3">
        <f t="shared" si="477"/>
        <v>80.599999999999994</v>
      </c>
      <c r="H5131" s="3">
        <f t="shared" si="478"/>
        <v>96.98</v>
      </c>
      <c r="I5131" s="3">
        <f t="shared" si="479"/>
        <v>87.080000000000013</v>
      </c>
      <c r="J5131" s="3">
        <f t="shared" si="480"/>
        <v>86</v>
      </c>
      <c r="K5131" s="191">
        <v>27</v>
      </c>
      <c r="L5131" s="3">
        <v>27</v>
      </c>
      <c r="M5131" s="191">
        <v>36.1</v>
      </c>
      <c r="N5131" s="191">
        <v>30.6</v>
      </c>
      <c r="O5131" s="191">
        <v>30</v>
      </c>
    </row>
    <row r="5132" spans="2:15" ht="17.25" x14ac:dyDescent="0.35">
      <c r="B5132" s="172">
        <f t="shared" si="482"/>
        <v>5124</v>
      </c>
      <c r="C5132" s="173">
        <v>8</v>
      </c>
      <c r="D5132" s="173">
        <v>2</v>
      </c>
      <c r="E5132" s="174">
        <v>12</v>
      </c>
      <c r="F5132" s="3">
        <f t="shared" si="481"/>
        <v>84.2</v>
      </c>
      <c r="G5132" s="3">
        <f t="shared" si="477"/>
        <v>82.4</v>
      </c>
      <c r="H5132" s="3">
        <f t="shared" si="478"/>
        <v>100.03999999999999</v>
      </c>
      <c r="I5132" s="3">
        <f t="shared" si="479"/>
        <v>89.06</v>
      </c>
      <c r="J5132" s="3">
        <f t="shared" si="480"/>
        <v>89.06</v>
      </c>
      <c r="K5132" s="191">
        <v>29</v>
      </c>
      <c r="L5132" s="3">
        <v>28</v>
      </c>
      <c r="M5132" s="191">
        <v>37.799999999999997</v>
      </c>
      <c r="N5132" s="191">
        <v>31.7</v>
      </c>
      <c r="O5132" s="191">
        <v>31.7</v>
      </c>
    </row>
    <row r="5133" spans="2:15" ht="17.25" x14ac:dyDescent="0.35">
      <c r="B5133" s="172">
        <f t="shared" si="482"/>
        <v>5125</v>
      </c>
      <c r="C5133" s="173">
        <v>8</v>
      </c>
      <c r="D5133" s="173">
        <v>2</v>
      </c>
      <c r="E5133" s="174">
        <v>13</v>
      </c>
      <c r="F5133" s="3">
        <f t="shared" si="481"/>
        <v>89.6</v>
      </c>
      <c r="G5133" s="3">
        <f t="shared" si="477"/>
        <v>84.2</v>
      </c>
      <c r="H5133" s="3">
        <f t="shared" si="478"/>
        <v>102.02</v>
      </c>
      <c r="I5133" s="3">
        <f t="shared" si="479"/>
        <v>89.960000000000008</v>
      </c>
      <c r="J5133" s="3">
        <f t="shared" si="480"/>
        <v>91.039999999999992</v>
      </c>
      <c r="K5133" s="191">
        <v>32</v>
      </c>
      <c r="L5133" s="3">
        <v>29</v>
      </c>
      <c r="M5133" s="191">
        <v>38.9</v>
      </c>
      <c r="N5133" s="191">
        <v>32.200000000000003</v>
      </c>
      <c r="O5133" s="191">
        <v>32.799999999999997</v>
      </c>
    </row>
    <row r="5134" spans="2:15" ht="17.25" x14ac:dyDescent="0.35">
      <c r="B5134" s="172">
        <f t="shared" si="482"/>
        <v>5126</v>
      </c>
      <c r="C5134" s="173">
        <v>8</v>
      </c>
      <c r="D5134" s="173">
        <v>2</v>
      </c>
      <c r="E5134" s="174">
        <v>14</v>
      </c>
      <c r="F5134" s="3">
        <f t="shared" si="481"/>
        <v>86</v>
      </c>
      <c r="G5134" s="3">
        <f t="shared" si="477"/>
        <v>84.2</v>
      </c>
      <c r="H5134" s="3">
        <f t="shared" si="478"/>
        <v>102.92</v>
      </c>
      <c r="I5134" s="3">
        <f t="shared" si="479"/>
        <v>91.94</v>
      </c>
      <c r="J5134" s="3">
        <f t="shared" si="480"/>
        <v>91.039999999999992</v>
      </c>
      <c r="K5134" s="191">
        <v>30</v>
      </c>
      <c r="L5134" s="3">
        <v>29</v>
      </c>
      <c r="M5134" s="191">
        <v>39.4</v>
      </c>
      <c r="N5134" s="191">
        <v>33.299999999999997</v>
      </c>
      <c r="O5134" s="191">
        <v>32.799999999999997</v>
      </c>
    </row>
    <row r="5135" spans="2:15" ht="17.25" x14ac:dyDescent="0.35">
      <c r="B5135" s="172">
        <f t="shared" si="482"/>
        <v>5127</v>
      </c>
      <c r="C5135" s="173">
        <v>8</v>
      </c>
      <c r="D5135" s="173">
        <v>2</v>
      </c>
      <c r="E5135" s="174">
        <v>15</v>
      </c>
      <c r="F5135" s="3">
        <f t="shared" si="481"/>
        <v>87.800000000000011</v>
      </c>
      <c r="G5135" s="3">
        <f t="shared" si="477"/>
        <v>87.800000000000011</v>
      </c>
      <c r="H5135" s="3">
        <f t="shared" si="478"/>
        <v>105.08</v>
      </c>
      <c r="I5135" s="3">
        <f t="shared" si="479"/>
        <v>93.92</v>
      </c>
      <c r="J5135" s="3">
        <f t="shared" si="480"/>
        <v>91.94</v>
      </c>
      <c r="K5135" s="191">
        <v>31</v>
      </c>
      <c r="L5135" s="3">
        <v>31</v>
      </c>
      <c r="M5135" s="191">
        <v>40.6</v>
      </c>
      <c r="N5135" s="191">
        <v>34.4</v>
      </c>
      <c r="O5135" s="191">
        <v>33.299999999999997</v>
      </c>
    </row>
    <row r="5136" spans="2:15" ht="17.25" x14ac:dyDescent="0.35">
      <c r="B5136" s="172">
        <f t="shared" si="482"/>
        <v>5128</v>
      </c>
      <c r="C5136" s="173">
        <v>8</v>
      </c>
      <c r="D5136" s="173">
        <v>2</v>
      </c>
      <c r="E5136" s="174">
        <v>16</v>
      </c>
      <c r="F5136" s="3">
        <f t="shared" si="481"/>
        <v>87.800000000000011</v>
      </c>
      <c r="G5136" s="3">
        <f t="shared" si="477"/>
        <v>84.2</v>
      </c>
      <c r="H5136" s="3">
        <f t="shared" si="478"/>
        <v>104</v>
      </c>
      <c r="I5136" s="3">
        <f t="shared" si="479"/>
        <v>95</v>
      </c>
      <c r="J5136" s="3">
        <f t="shared" si="480"/>
        <v>91.94</v>
      </c>
      <c r="K5136" s="191">
        <v>31</v>
      </c>
      <c r="L5136" s="3">
        <v>29</v>
      </c>
      <c r="M5136" s="191">
        <v>40</v>
      </c>
      <c r="N5136" s="191">
        <v>35</v>
      </c>
      <c r="O5136" s="191">
        <v>33.299999999999997</v>
      </c>
    </row>
    <row r="5137" spans="2:15" ht="17.25" x14ac:dyDescent="0.35">
      <c r="B5137" s="172">
        <f t="shared" si="482"/>
        <v>5129</v>
      </c>
      <c r="C5137" s="173">
        <v>8</v>
      </c>
      <c r="D5137" s="173">
        <v>2</v>
      </c>
      <c r="E5137" s="174">
        <v>17</v>
      </c>
      <c r="F5137" s="3">
        <f t="shared" si="481"/>
        <v>86</v>
      </c>
      <c r="G5137" s="3">
        <f t="shared" si="477"/>
        <v>84.2</v>
      </c>
      <c r="H5137" s="3">
        <f t="shared" si="478"/>
        <v>104</v>
      </c>
      <c r="I5137" s="3">
        <f t="shared" si="479"/>
        <v>93.02</v>
      </c>
      <c r="J5137" s="3">
        <f t="shared" si="480"/>
        <v>91.94</v>
      </c>
      <c r="K5137" s="191">
        <v>30</v>
      </c>
      <c r="L5137" s="3">
        <v>29</v>
      </c>
      <c r="M5137" s="191">
        <v>40</v>
      </c>
      <c r="N5137" s="191">
        <v>33.9</v>
      </c>
      <c r="O5137" s="191">
        <v>33.299999999999997</v>
      </c>
    </row>
    <row r="5138" spans="2:15" ht="17.25" x14ac:dyDescent="0.35">
      <c r="B5138" s="172">
        <f t="shared" si="482"/>
        <v>5130</v>
      </c>
      <c r="C5138" s="173">
        <v>8</v>
      </c>
      <c r="D5138" s="173">
        <v>2</v>
      </c>
      <c r="E5138" s="174">
        <v>18</v>
      </c>
      <c r="F5138" s="3">
        <f t="shared" si="481"/>
        <v>80.599999999999994</v>
      </c>
      <c r="G5138" s="3">
        <f t="shared" si="477"/>
        <v>82.4</v>
      </c>
      <c r="H5138" s="3">
        <f t="shared" si="478"/>
        <v>102.02</v>
      </c>
      <c r="I5138" s="3">
        <f t="shared" si="479"/>
        <v>91.94</v>
      </c>
      <c r="J5138" s="3">
        <f t="shared" si="480"/>
        <v>87.080000000000013</v>
      </c>
      <c r="K5138" s="191">
        <v>27</v>
      </c>
      <c r="L5138" s="3">
        <v>28</v>
      </c>
      <c r="M5138" s="191">
        <v>38.9</v>
      </c>
      <c r="N5138" s="191">
        <v>33.299999999999997</v>
      </c>
      <c r="O5138" s="191">
        <v>30.6</v>
      </c>
    </row>
    <row r="5139" spans="2:15" ht="17.25" x14ac:dyDescent="0.35">
      <c r="B5139" s="172">
        <f t="shared" si="482"/>
        <v>5131</v>
      </c>
      <c r="C5139" s="173">
        <v>8</v>
      </c>
      <c r="D5139" s="173">
        <v>2</v>
      </c>
      <c r="E5139" s="174">
        <v>19</v>
      </c>
      <c r="F5139" s="3">
        <f t="shared" si="481"/>
        <v>77</v>
      </c>
      <c r="G5139" s="3">
        <f t="shared" si="477"/>
        <v>78.800000000000011</v>
      </c>
      <c r="H5139" s="3">
        <f t="shared" si="478"/>
        <v>98.960000000000008</v>
      </c>
      <c r="I5139" s="3">
        <f t="shared" si="479"/>
        <v>87.98</v>
      </c>
      <c r="J5139" s="3">
        <f t="shared" si="480"/>
        <v>78.98</v>
      </c>
      <c r="K5139" s="191">
        <v>25</v>
      </c>
      <c r="L5139" s="3">
        <v>26</v>
      </c>
      <c r="M5139" s="191">
        <v>37.200000000000003</v>
      </c>
      <c r="N5139" s="191">
        <v>31.1</v>
      </c>
      <c r="O5139" s="191">
        <v>26.1</v>
      </c>
    </row>
    <row r="5140" spans="2:15" ht="17.25" x14ac:dyDescent="0.35">
      <c r="B5140" s="172">
        <f t="shared" si="482"/>
        <v>5132</v>
      </c>
      <c r="C5140" s="173">
        <v>8</v>
      </c>
      <c r="D5140" s="173">
        <v>2</v>
      </c>
      <c r="E5140" s="174">
        <v>20</v>
      </c>
      <c r="F5140" s="3">
        <f t="shared" si="481"/>
        <v>77</v>
      </c>
      <c r="G5140" s="3">
        <f t="shared" si="477"/>
        <v>80.599999999999994</v>
      </c>
      <c r="H5140" s="3">
        <f t="shared" si="478"/>
        <v>96.08</v>
      </c>
      <c r="I5140" s="3">
        <f t="shared" si="479"/>
        <v>84.02</v>
      </c>
      <c r="J5140" s="3">
        <f t="shared" si="480"/>
        <v>75.02</v>
      </c>
      <c r="K5140" s="191">
        <v>25</v>
      </c>
      <c r="L5140" s="3">
        <v>27</v>
      </c>
      <c r="M5140" s="191">
        <v>35.6</v>
      </c>
      <c r="N5140" s="191">
        <v>28.9</v>
      </c>
      <c r="O5140" s="191">
        <v>23.9</v>
      </c>
    </row>
    <row r="5141" spans="2:15" ht="17.25" x14ac:dyDescent="0.35">
      <c r="B5141" s="172">
        <f t="shared" si="482"/>
        <v>5133</v>
      </c>
      <c r="C5141" s="173">
        <v>8</v>
      </c>
      <c r="D5141" s="173">
        <v>2</v>
      </c>
      <c r="E5141" s="174">
        <v>21</v>
      </c>
      <c r="F5141" s="3">
        <f t="shared" si="481"/>
        <v>77</v>
      </c>
      <c r="G5141" s="3">
        <f t="shared" si="477"/>
        <v>78.800000000000011</v>
      </c>
      <c r="H5141" s="3">
        <f t="shared" si="478"/>
        <v>95</v>
      </c>
      <c r="I5141" s="3">
        <f t="shared" si="479"/>
        <v>80.06</v>
      </c>
      <c r="J5141" s="3">
        <f t="shared" si="480"/>
        <v>71.960000000000008</v>
      </c>
      <c r="K5141" s="191">
        <v>25</v>
      </c>
      <c r="L5141" s="3">
        <v>26</v>
      </c>
      <c r="M5141" s="191">
        <v>35</v>
      </c>
      <c r="N5141" s="191">
        <v>26.7</v>
      </c>
      <c r="O5141" s="191">
        <v>22.2</v>
      </c>
    </row>
    <row r="5142" spans="2:15" ht="17.25" x14ac:dyDescent="0.35">
      <c r="B5142" s="172">
        <f t="shared" si="482"/>
        <v>5134</v>
      </c>
      <c r="C5142" s="173">
        <v>8</v>
      </c>
      <c r="D5142" s="173">
        <v>2</v>
      </c>
      <c r="E5142" s="174">
        <v>22</v>
      </c>
      <c r="F5142" s="3">
        <f t="shared" si="481"/>
        <v>73.400000000000006</v>
      </c>
      <c r="G5142" s="3">
        <f t="shared" si="477"/>
        <v>75.2</v>
      </c>
      <c r="H5142" s="3">
        <f t="shared" si="478"/>
        <v>91.94</v>
      </c>
      <c r="I5142" s="3">
        <f t="shared" si="479"/>
        <v>75.92</v>
      </c>
      <c r="J5142" s="3">
        <f t="shared" si="480"/>
        <v>71.960000000000008</v>
      </c>
      <c r="K5142" s="191">
        <v>23</v>
      </c>
      <c r="L5142" s="3">
        <v>24</v>
      </c>
      <c r="M5142" s="191">
        <v>33.299999999999997</v>
      </c>
      <c r="N5142" s="191">
        <v>24.4</v>
      </c>
      <c r="O5142" s="191">
        <v>22.2</v>
      </c>
    </row>
    <row r="5143" spans="2:15" ht="17.25" x14ac:dyDescent="0.35">
      <c r="B5143" s="172">
        <f t="shared" si="482"/>
        <v>5135</v>
      </c>
      <c r="C5143" s="173">
        <v>8</v>
      </c>
      <c r="D5143" s="173">
        <v>2</v>
      </c>
      <c r="E5143" s="174">
        <v>23</v>
      </c>
      <c r="F5143" s="3">
        <f t="shared" si="481"/>
        <v>73.400000000000006</v>
      </c>
      <c r="G5143" s="3">
        <f t="shared" si="477"/>
        <v>73.400000000000006</v>
      </c>
      <c r="H5143" s="3">
        <f t="shared" si="478"/>
        <v>91.039999999999992</v>
      </c>
      <c r="I5143" s="3">
        <f t="shared" si="479"/>
        <v>75.02</v>
      </c>
      <c r="J5143" s="3">
        <f t="shared" si="480"/>
        <v>69.98</v>
      </c>
      <c r="K5143" s="191">
        <v>23</v>
      </c>
      <c r="L5143" s="3">
        <v>23</v>
      </c>
      <c r="M5143" s="191">
        <v>32.799999999999997</v>
      </c>
      <c r="N5143" s="191">
        <v>23.9</v>
      </c>
      <c r="O5143" s="191">
        <v>21.1</v>
      </c>
    </row>
    <row r="5144" spans="2:15" ht="17.25" x14ac:dyDescent="0.35">
      <c r="B5144" s="172">
        <f t="shared" si="482"/>
        <v>5136</v>
      </c>
      <c r="C5144" s="173">
        <v>8</v>
      </c>
      <c r="D5144" s="173">
        <v>2</v>
      </c>
      <c r="E5144" s="174">
        <v>24</v>
      </c>
      <c r="F5144" s="3">
        <f t="shared" si="481"/>
        <v>71.599999999999994</v>
      </c>
      <c r="G5144" s="3">
        <f t="shared" si="477"/>
        <v>69.800000000000011</v>
      </c>
      <c r="H5144" s="3">
        <f t="shared" si="478"/>
        <v>87.98</v>
      </c>
      <c r="I5144" s="3">
        <f t="shared" si="479"/>
        <v>64.039999999999992</v>
      </c>
      <c r="J5144" s="3">
        <f t="shared" si="480"/>
        <v>69.98</v>
      </c>
      <c r="K5144" s="191">
        <v>22</v>
      </c>
      <c r="L5144" s="3">
        <v>21</v>
      </c>
      <c r="M5144" s="191">
        <v>31.1</v>
      </c>
      <c r="N5144" s="191">
        <v>17.8</v>
      </c>
      <c r="O5144" s="191">
        <v>21.1</v>
      </c>
    </row>
    <row r="5145" spans="2:15" ht="17.25" x14ac:dyDescent="0.35">
      <c r="B5145" s="172">
        <f t="shared" si="482"/>
        <v>5137</v>
      </c>
      <c r="C5145" s="173">
        <v>8</v>
      </c>
      <c r="D5145" s="173">
        <v>3</v>
      </c>
      <c r="E5145" s="174">
        <v>1</v>
      </c>
      <c r="F5145" s="3">
        <f t="shared" si="481"/>
        <v>69.800000000000011</v>
      </c>
      <c r="G5145" s="3">
        <f t="shared" ref="G5145:G5208" si="483">(9/5)*L5145+32</f>
        <v>69.800000000000011</v>
      </c>
      <c r="H5145" s="3">
        <f t="shared" ref="H5145:H5208" si="484">(9/5)*M5145+32</f>
        <v>89.06</v>
      </c>
      <c r="I5145" s="3">
        <f t="shared" ref="I5145:I5208" si="485">(9/5)*N5145+32</f>
        <v>64.94</v>
      </c>
      <c r="J5145" s="3">
        <f t="shared" ref="J5145:J5208" si="486">(9/5)*O5145+32</f>
        <v>69.98</v>
      </c>
      <c r="K5145" s="191">
        <v>21</v>
      </c>
      <c r="L5145" s="3">
        <v>21</v>
      </c>
      <c r="M5145" s="191">
        <v>31.7</v>
      </c>
      <c r="N5145" s="191">
        <v>18.3</v>
      </c>
      <c r="O5145" s="191">
        <v>21.1</v>
      </c>
    </row>
    <row r="5146" spans="2:15" ht="17.25" x14ac:dyDescent="0.35">
      <c r="B5146" s="172">
        <f t="shared" si="482"/>
        <v>5138</v>
      </c>
      <c r="C5146" s="173">
        <v>8</v>
      </c>
      <c r="D5146" s="173">
        <v>3</v>
      </c>
      <c r="E5146" s="174">
        <v>2</v>
      </c>
      <c r="F5146" s="3">
        <f t="shared" si="481"/>
        <v>69.800000000000011</v>
      </c>
      <c r="G5146" s="3">
        <f t="shared" si="483"/>
        <v>66.2</v>
      </c>
      <c r="H5146" s="3">
        <f t="shared" si="484"/>
        <v>84.92</v>
      </c>
      <c r="I5146" s="3">
        <f t="shared" si="485"/>
        <v>62.96</v>
      </c>
      <c r="J5146" s="3">
        <f t="shared" si="486"/>
        <v>69.98</v>
      </c>
      <c r="K5146" s="191">
        <v>21</v>
      </c>
      <c r="L5146" s="3">
        <v>19</v>
      </c>
      <c r="M5146" s="191">
        <v>29.4</v>
      </c>
      <c r="N5146" s="191">
        <v>17.2</v>
      </c>
      <c r="O5146" s="191">
        <v>21.1</v>
      </c>
    </row>
    <row r="5147" spans="2:15" ht="17.25" x14ac:dyDescent="0.35">
      <c r="B5147" s="172">
        <f t="shared" si="482"/>
        <v>5139</v>
      </c>
      <c r="C5147" s="173">
        <v>8</v>
      </c>
      <c r="D5147" s="173">
        <v>3</v>
      </c>
      <c r="E5147" s="174">
        <v>3</v>
      </c>
      <c r="F5147" s="3">
        <f t="shared" si="481"/>
        <v>66.2</v>
      </c>
      <c r="G5147" s="3">
        <f t="shared" si="483"/>
        <v>64.400000000000006</v>
      </c>
      <c r="H5147" s="3">
        <f t="shared" si="484"/>
        <v>82.94</v>
      </c>
      <c r="I5147" s="3">
        <f t="shared" si="485"/>
        <v>57.019999999999996</v>
      </c>
      <c r="J5147" s="3">
        <f t="shared" si="486"/>
        <v>66.02</v>
      </c>
      <c r="K5147" s="191">
        <v>19</v>
      </c>
      <c r="L5147" s="3">
        <v>18</v>
      </c>
      <c r="M5147" s="191">
        <v>28.3</v>
      </c>
      <c r="N5147" s="191">
        <v>13.9</v>
      </c>
      <c r="O5147" s="191">
        <v>18.899999999999999</v>
      </c>
    </row>
    <row r="5148" spans="2:15" ht="17.25" x14ac:dyDescent="0.35">
      <c r="B5148" s="172">
        <f t="shared" si="482"/>
        <v>5140</v>
      </c>
      <c r="C5148" s="173">
        <v>8</v>
      </c>
      <c r="D5148" s="173">
        <v>3</v>
      </c>
      <c r="E5148" s="174">
        <v>4</v>
      </c>
      <c r="F5148" s="3">
        <f t="shared" si="481"/>
        <v>64.400000000000006</v>
      </c>
      <c r="G5148" s="3">
        <f t="shared" si="483"/>
        <v>62.6</v>
      </c>
      <c r="H5148" s="3">
        <f t="shared" si="484"/>
        <v>82.039999999999992</v>
      </c>
      <c r="I5148" s="3">
        <f t="shared" si="485"/>
        <v>57.019999999999996</v>
      </c>
      <c r="J5148" s="3">
        <f t="shared" si="486"/>
        <v>68</v>
      </c>
      <c r="K5148" s="191">
        <v>18</v>
      </c>
      <c r="L5148" s="3">
        <v>17</v>
      </c>
      <c r="M5148" s="191">
        <v>27.8</v>
      </c>
      <c r="N5148" s="191">
        <v>13.9</v>
      </c>
      <c r="O5148" s="191">
        <v>20</v>
      </c>
    </row>
    <row r="5149" spans="2:15" ht="17.25" x14ac:dyDescent="0.35">
      <c r="B5149" s="172">
        <f t="shared" si="482"/>
        <v>5141</v>
      </c>
      <c r="C5149" s="173">
        <v>8</v>
      </c>
      <c r="D5149" s="173">
        <v>3</v>
      </c>
      <c r="E5149" s="174">
        <v>5</v>
      </c>
      <c r="F5149" s="3">
        <f t="shared" si="481"/>
        <v>62.6</v>
      </c>
      <c r="G5149" s="3">
        <f t="shared" si="483"/>
        <v>62.6</v>
      </c>
      <c r="H5149" s="3">
        <f t="shared" si="484"/>
        <v>82.039999999999992</v>
      </c>
      <c r="I5149" s="3">
        <f t="shared" si="485"/>
        <v>53.06</v>
      </c>
      <c r="J5149" s="3">
        <f t="shared" si="486"/>
        <v>64.94</v>
      </c>
      <c r="K5149" s="191">
        <v>17</v>
      </c>
      <c r="L5149" s="3">
        <v>17</v>
      </c>
      <c r="M5149" s="191">
        <v>27.8</v>
      </c>
      <c r="N5149" s="191">
        <v>11.7</v>
      </c>
      <c r="O5149" s="191">
        <v>18.3</v>
      </c>
    </row>
    <row r="5150" spans="2:15" ht="17.25" x14ac:dyDescent="0.35">
      <c r="B5150" s="172">
        <f t="shared" si="482"/>
        <v>5142</v>
      </c>
      <c r="C5150" s="173">
        <v>8</v>
      </c>
      <c r="D5150" s="173">
        <v>3</v>
      </c>
      <c r="E5150" s="174">
        <v>6</v>
      </c>
      <c r="F5150" s="3">
        <f t="shared" si="481"/>
        <v>66.2</v>
      </c>
      <c r="G5150" s="3">
        <f t="shared" si="483"/>
        <v>64.400000000000006</v>
      </c>
      <c r="H5150" s="3">
        <f t="shared" si="484"/>
        <v>82.94</v>
      </c>
      <c r="I5150" s="3">
        <f t="shared" si="485"/>
        <v>55.94</v>
      </c>
      <c r="J5150" s="3">
        <f t="shared" si="486"/>
        <v>66.02</v>
      </c>
      <c r="K5150" s="191">
        <v>19</v>
      </c>
      <c r="L5150" s="3">
        <v>18</v>
      </c>
      <c r="M5150" s="191">
        <v>28.3</v>
      </c>
      <c r="N5150" s="191">
        <v>13.3</v>
      </c>
      <c r="O5150" s="191">
        <v>18.899999999999999</v>
      </c>
    </row>
    <row r="5151" spans="2:15" ht="17.25" x14ac:dyDescent="0.35">
      <c r="B5151" s="172">
        <f t="shared" si="482"/>
        <v>5143</v>
      </c>
      <c r="C5151" s="173">
        <v>8</v>
      </c>
      <c r="D5151" s="173">
        <v>3</v>
      </c>
      <c r="E5151" s="174">
        <v>7</v>
      </c>
      <c r="F5151" s="3">
        <f t="shared" si="481"/>
        <v>69.800000000000011</v>
      </c>
      <c r="G5151" s="3">
        <f t="shared" si="483"/>
        <v>69.800000000000011</v>
      </c>
      <c r="H5151" s="3">
        <f t="shared" si="484"/>
        <v>89.960000000000008</v>
      </c>
      <c r="I5151" s="3">
        <f t="shared" si="485"/>
        <v>64.94</v>
      </c>
      <c r="J5151" s="3">
        <f t="shared" si="486"/>
        <v>69.080000000000013</v>
      </c>
      <c r="K5151" s="191">
        <v>21</v>
      </c>
      <c r="L5151" s="3">
        <v>21</v>
      </c>
      <c r="M5151" s="191">
        <v>32.200000000000003</v>
      </c>
      <c r="N5151" s="191">
        <v>18.3</v>
      </c>
      <c r="O5151" s="191">
        <v>20.6</v>
      </c>
    </row>
    <row r="5152" spans="2:15" ht="17.25" x14ac:dyDescent="0.35">
      <c r="B5152" s="172">
        <f t="shared" si="482"/>
        <v>5144</v>
      </c>
      <c r="C5152" s="173">
        <v>8</v>
      </c>
      <c r="D5152" s="173">
        <v>3</v>
      </c>
      <c r="E5152" s="174">
        <v>8</v>
      </c>
      <c r="F5152" s="3">
        <f t="shared" si="481"/>
        <v>73.400000000000006</v>
      </c>
      <c r="G5152" s="3">
        <f t="shared" si="483"/>
        <v>73.400000000000006</v>
      </c>
      <c r="H5152" s="3">
        <f t="shared" si="484"/>
        <v>89.960000000000008</v>
      </c>
      <c r="I5152" s="3">
        <f t="shared" si="485"/>
        <v>71.960000000000008</v>
      </c>
      <c r="J5152" s="3">
        <f t="shared" si="486"/>
        <v>71.06</v>
      </c>
      <c r="K5152" s="191">
        <v>23</v>
      </c>
      <c r="L5152" s="3">
        <v>23</v>
      </c>
      <c r="M5152" s="191">
        <v>32.200000000000003</v>
      </c>
      <c r="N5152" s="191">
        <v>22.2</v>
      </c>
      <c r="O5152" s="191">
        <v>21.7</v>
      </c>
    </row>
    <row r="5153" spans="2:15" ht="17.25" x14ac:dyDescent="0.35">
      <c r="B5153" s="172">
        <f t="shared" si="482"/>
        <v>5145</v>
      </c>
      <c r="C5153" s="173">
        <v>8</v>
      </c>
      <c r="D5153" s="173">
        <v>3</v>
      </c>
      <c r="E5153" s="174">
        <v>9</v>
      </c>
      <c r="F5153" s="3">
        <f t="shared" si="481"/>
        <v>78.800000000000011</v>
      </c>
      <c r="G5153" s="3">
        <f t="shared" si="483"/>
        <v>78.800000000000011</v>
      </c>
      <c r="H5153" s="3">
        <f t="shared" si="484"/>
        <v>93.02</v>
      </c>
      <c r="I5153" s="3">
        <f t="shared" si="485"/>
        <v>78.98</v>
      </c>
      <c r="J5153" s="3">
        <f t="shared" si="486"/>
        <v>75.92</v>
      </c>
      <c r="K5153" s="191">
        <v>26</v>
      </c>
      <c r="L5153" s="3">
        <v>26</v>
      </c>
      <c r="M5153" s="191">
        <v>33.9</v>
      </c>
      <c r="N5153" s="191">
        <v>26.1</v>
      </c>
      <c r="O5153" s="191">
        <v>24.4</v>
      </c>
    </row>
    <row r="5154" spans="2:15" ht="17.25" x14ac:dyDescent="0.35">
      <c r="B5154" s="172">
        <f t="shared" si="482"/>
        <v>5146</v>
      </c>
      <c r="C5154" s="173">
        <v>8</v>
      </c>
      <c r="D5154" s="173">
        <v>3</v>
      </c>
      <c r="E5154" s="174">
        <v>10</v>
      </c>
      <c r="F5154" s="3">
        <f t="shared" si="481"/>
        <v>78.800000000000011</v>
      </c>
      <c r="G5154" s="3">
        <f t="shared" si="483"/>
        <v>84.2</v>
      </c>
      <c r="H5154" s="3">
        <f t="shared" si="484"/>
        <v>96.98</v>
      </c>
      <c r="I5154" s="3">
        <f t="shared" si="485"/>
        <v>84.92</v>
      </c>
      <c r="J5154" s="3">
        <f t="shared" si="486"/>
        <v>78.98</v>
      </c>
      <c r="K5154" s="191">
        <v>26</v>
      </c>
      <c r="L5154" s="3">
        <v>29</v>
      </c>
      <c r="M5154" s="191">
        <v>36.1</v>
      </c>
      <c r="N5154" s="191">
        <v>29.4</v>
      </c>
      <c r="O5154" s="191">
        <v>26.1</v>
      </c>
    </row>
    <row r="5155" spans="2:15" ht="17.25" x14ac:dyDescent="0.35">
      <c r="B5155" s="172">
        <f t="shared" si="482"/>
        <v>5147</v>
      </c>
      <c r="C5155" s="173">
        <v>8</v>
      </c>
      <c r="D5155" s="173">
        <v>3</v>
      </c>
      <c r="E5155" s="174">
        <v>11</v>
      </c>
      <c r="F5155" s="3">
        <f t="shared" si="481"/>
        <v>82.4</v>
      </c>
      <c r="G5155" s="3">
        <f t="shared" si="483"/>
        <v>86</v>
      </c>
      <c r="H5155" s="3">
        <f t="shared" si="484"/>
        <v>98.06</v>
      </c>
      <c r="I5155" s="3">
        <f t="shared" si="485"/>
        <v>91.94</v>
      </c>
      <c r="J5155" s="3">
        <f t="shared" si="486"/>
        <v>80.960000000000008</v>
      </c>
      <c r="K5155" s="191">
        <v>28</v>
      </c>
      <c r="L5155" s="3">
        <v>30</v>
      </c>
      <c r="M5155" s="191">
        <v>36.700000000000003</v>
      </c>
      <c r="N5155" s="191">
        <v>33.299999999999997</v>
      </c>
      <c r="O5155" s="191">
        <v>27.2</v>
      </c>
    </row>
    <row r="5156" spans="2:15" ht="17.25" x14ac:dyDescent="0.35">
      <c r="B5156" s="172">
        <f t="shared" si="482"/>
        <v>5148</v>
      </c>
      <c r="C5156" s="173">
        <v>8</v>
      </c>
      <c r="D5156" s="173">
        <v>3</v>
      </c>
      <c r="E5156" s="174">
        <v>12</v>
      </c>
      <c r="F5156" s="3">
        <f t="shared" si="481"/>
        <v>84.2</v>
      </c>
      <c r="G5156" s="3">
        <f t="shared" si="483"/>
        <v>87.800000000000011</v>
      </c>
      <c r="H5156" s="3">
        <f t="shared" si="484"/>
        <v>102.02</v>
      </c>
      <c r="I5156" s="3">
        <f t="shared" si="485"/>
        <v>93.02</v>
      </c>
      <c r="J5156" s="3">
        <f t="shared" si="486"/>
        <v>84.02</v>
      </c>
      <c r="K5156" s="191">
        <v>29</v>
      </c>
      <c r="L5156" s="3">
        <v>31</v>
      </c>
      <c r="M5156" s="191">
        <v>38.9</v>
      </c>
      <c r="N5156" s="191">
        <v>33.9</v>
      </c>
      <c r="O5156" s="191">
        <v>28.9</v>
      </c>
    </row>
    <row r="5157" spans="2:15" ht="17.25" x14ac:dyDescent="0.35">
      <c r="B5157" s="172">
        <f t="shared" si="482"/>
        <v>5149</v>
      </c>
      <c r="C5157" s="173">
        <v>8</v>
      </c>
      <c r="D5157" s="173">
        <v>3</v>
      </c>
      <c r="E5157" s="174">
        <v>13</v>
      </c>
      <c r="F5157" s="3">
        <f t="shared" si="481"/>
        <v>84.2</v>
      </c>
      <c r="G5157" s="3">
        <f t="shared" si="483"/>
        <v>87.800000000000011</v>
      </c>
      <c r="H5157" s="3">
        <f t="shared" si="484"/>
        <v>98.960000000000008</v>
      </c>
      <c r="I5157" s="3">
        <f t="shared" si="485"/>
        <v>96.08</v>
      </c>
      <c r="J5157" s="3">
        <f t="shared" si="486"/>
        <v>86</v>
      </c>
      <c r="K5157" s="191">
        <v>29</v>
      </c>
      <c r="L5157" s="3">
        <v>31</v>
      </c>
      <c r="M5157" s="191">
        <v>37.200000000000003</v>
      </c>
      <c r="N5157" s="191">
        <v>35.6</v>
      </c>
      <c r="O5157" s="191">
        <v>30</v>
      </c>
    </row>
    <row r="5158" spans="2:15" ht="17.25" x14ac:dyDescent="0.35">
      <c r="B5158" s="172">
        <f t="shared" si="482"/>
        <v>5150</v>
      </c>
      <c r="C5158" s="173">
        <v>8</v>
      </c>
      <c r="D5158" s="173">
        <v>3</v>
      </c>
      <c r="E5158" s="174">
        <v>14</v>
      </c>
      <c r="F5158" s="3">
        <f t="shared" si="481"/>
        <v>82.4</v>
      </c>
      <c r="G5158" s="3">
        <f t="shared" si="483"/>
        <v>87.800000000000011</v>
      </c>
      <c r="H5158" s="3">
        <f t="shared" si="484"/>
        <v>98.960000000000008</v>
      </c>
      <c r="I5158" s="3">
        <f t="shared" si="485"/>
        <v>96.98</v>
      </c>
      <c r="J5158" s="3">
        <f t="shared" si="486"/>
        <v>87.98</v>
      </c>
      <c r="K5158" s="191">
        <v>28</v>
      </c>
      <c r="L5158" s="3">
        <v>31</v>
      </c>
      <c r="M5158" s="191">
        <v>37.200000000000003</v>
      </c>
      <c r="N5158" s="191">
        <v>36.1</v>
      </c>
      <c r="O5158" s="191">
        <v>31.1</v>
      </c>
    </row>
    <row r="5159" spans="2:15" ht="17.25" x14ac:dyDescent="0.35">
      <c r="B5159" s="172">
        <f t="shared" si="482"/>
        <v>5151</v>
      </c>
      <c r="C5159" s="173">
        <v>8</v>
      </c>
      <c r="D5159" s="173">
        <v>3</v>
      </c>
      <c r="E5159" s="174">
        <v>15</v>
      </c>
      <c r="F5159" s="3">
        <f t="shared" si="481"/>
        <v>80.599999999999994</v>
      </c>
      <c r="G5159" s="3">
        <f t="shared" si="483"/>
        <v>82.4</v>
      </c>
      <c r="H5159" s="3">
        <f t="shared" si="484"/>
        <v>98.960000000000008</v>
      </c>
      <c r="I5159" s="3">
        <f t="shared" si="485"/>
        <v>96.98</v>
      </c>
      <c r="J5159" s="3">
        <f t="shared" si="486"/>
        <v>89.06</v>
      </c>
      <c r="K5159" s="191">
        <v>27</v>
      </c>
      <c r="L5159" s="3">
        <v>28</v>
      </c>
      <c r="M5159" s="191">
        <v>37.200000000000003</v>
      </c>
      <c r="N5159" s="191">
        <v>36.1</v>
      </c>
      <c r="O5159" s="191">
        <v>31.7</v>
      </c>
    </row>
    <row r="5160" spans="2:15" ht="17.25" x14ac:dyDescent="0.35">
      <c r="B5160" s="172">
        <f t="shared" si="482"/>
        <v>5152</v>
      </c>
      <c r="C5160" s="173">
        <v>8</v>
      </c>
      <c r="D5160" s="173">
        <v>3</v>
      </c>
      <c r="E5160" s="174">
        <v>16</v>
      </c>
      <c r="F5160" s="3">
        <f t="shared" si="481"/>
        <v>77</v>
      </c>
      <c r="G5160" s="3">
        <f t="shared" si="483"/>
        <v>77</v>
      </c>
      <c r="H5160" s="3">
        <f t="shared" si="484"/>
        <v>98.06</v>
      </c>
      <c r="I5160" s="3">
        <f t="shared" si="485"/>
        <v>98.06</v>
      </c>
      <c r="J5160" s="3">
        <f t="shared" si="486"/>
        <v>89.06</v>
      </c>
      <c r="K5160" s="191">
        <v>25</v>
      </c>
      <c r="L5160" s="3">
        <v>25</v>
      </c>
      <c r="M5160" s="191">
        <v>36.700000000000003</v>
      </c>
      <c r="N5160" s="191">
        <v>36.700000000000003</v>
      </c>
      <c r="O5160" s="191">
        <v>31.7</v>
      </c>
    </row>
    <row r="5161" spans="2:15" ht="17.25" x14ac:dyDescent="0.35">
      <c r="B5161" s="172">
        <f t="shared" si="482"/>
        <v>5153</v>
      </c>
      <c r="C5161" s="173">
        <v>8</v>
      </c>
      <c r="D5161" s="173">
        <v>3</v>
      </c>
      <c r="E5161" s="174">
        <v>17</v>
      </c>
      <c r="F5161" s="3">
        <f t="shared" si="481"/>
        <v>75.2</v>
      </c>
      <c r="G5161" s="3">
        <f t="shared" si="483"/>
        <v>69.800000000000011</v>
      </c>
      <c r="H5161" s="3">
        <f t="shared" si="484"/>
        <v>100.94</v>
      </c>
      <c r="I5161" s="3">
        <f t="shared" si="485"/>
        <v>93.92</v>
      </c>
      <c r="J5161" s="3">
        <f t="shared" si="486"/>
        <v>87.98</v>
      </c>
      <c r="K5161" s="191">
        <v>24</v>
      </c>
      <c r="L5161" s="3">
        <v>21</v>
      </c>
      <c r="M5161" s="191">
        <v>38.299999999999997</v>
      </c>
      <c r="N5161" s="191">
        <v>34.4</v>
      </c>
      <c r="O5161" s="191">
        <v>31.1</v>
      </c>
    </row>
    <row r="5162" spans="2:15" ht="17.25" x14ac:dyDescent="0.35">
      <c r="B5162" s="172">
        <f t="shared" si="482"/>
        <v>5154</v>
      </c>
      <c r="C5162" s="173">
        <v>8</v>
      </c>
      <c r="D5162" s="173">
        <v>3</v>
      </c>
      <c r="E5162" s="174">
        <v>18</v>
      </c>
      <c r="F5162" s="3">
        <f t="shared" si="481"/>
        <v>74.12</v>
      </c>
      <c r="G5162" s="3">
        <f t="shared" si="483"/>
        <v>68</v>
      </c>
      <c r="H5162" s="3">
        <f t="shared" si="484"/>
        <v>100.03999999999999</v>
      </c>
      <c r="I5162" s="3">
        <f t="shared" si="485"/>
        <v>95</v>
      </c>
      <c r="J5162" s="3">
        <f t="shared" si="486"/>
        <v>87.98</v>
      </c>
      <c r="K5162" s="191">
        <v>23.4</v>
      </c>
      <c r="L5162" s="3">
        <v>20</v>
      </c>
      <c r="M5162" s="191">
        <v>37.799999999999997</v>
      </c>
      <c r="N5162" s="191">
        <v>35</v>
      </c>
      <c r="O5162" s="191">
        <v>31.1</v>
      </c>
    </row>
    <row r="5163" spans="2:15" ht="17.25" x14ac:dyDescent="0.35">
      <c r="B5163" s="172">
        <f t="shared" si="482"/>
        <v>5155</v>
      </c>
      <c r="C5163" s="173">
        <v>8</v>
      </c>
      <c r="D5163" s="173">
        <v>3</v>
      </c>
      <c r="E5163" s="174">
        <v>19</v>
      </c>
      <c r="F5163" s="3">
        <f t="shared" si="481"/>
        <v>71.599999999999994</v>
      </c>
      <c r="G5163" s="3">
        <f t="shared" si="483"/>
        <v>69.800000000000011</v>
      </c>
      <c r="H5163" s="3">
        <f t="shared" si="484"/>
        <v>96.08</v>
      </c>
      <c r="I5163" s="3">
        <f t="shared" si="485"/>
        <v>91.039999999999992</v>
      </c>
      <c r="J5163" s="3">
        <f t="shared" si="486"/>
        <v>71.960000000000008</v>
      </c>
      <c r="K5163" s="191">
        <v>22</v>
      </c>
      <c r="L5163" s="3">
        <v>21</v>
      </c>
      <c r="M5163" s="191">
        <v>35.6</v>
      </c>
      <c r="N5163" s="191">
        <v>32.799999999999997</v>
      </c>
      <c r="O5163" s="191">
        <v>22.2</v>
      </c>
    </row>
    <row r="5164" spans="2:15" ht="17.25" x14ac:dyDescent="0.35">
      <c r="B5164" s="172">
        <f t="shared" si="482"/>
        <v>5156</v>
      </c>
      <c r="C5164" s="173">
        <v>8</v>
      </c>
      <c r="D5164" s="173">
        <v>3</v>
      </c>
      <c r="E5164" s="174">
        <v>20</v>
      </c>
      <c r="F5164" s="3">
        <f t="shared" si="481"/>
        <v>69.800000000000011</v>
      </c>
      <c r="G5164" s="3">
        <f t="shared" si="483"/>
        <v>68</v>
      </c>
      <c r="H5164" s="3">
        <f t="shared" si="484"/>
        <v>91.94</v>
      </c>
      <c r="I5164" s="3">
        <f t="shared" si="485"/>
        <v>87.080000000000013</v>
      </c>
      <c r="J5164" s="3">
        <f t="shared" si="486"/>
        <v>73.039999999999992</v>
      </c>
      <c r="K5164" s="191">
        <v>21</v>
      </c>
      <c r="L5164" s="3">
        <v>20</v>
      </c>
      <c r="M5164" s="191">
        <v>33.299999999999997</v>
      </c>
      <c r="N5164" s="191">
        <v>30.6</v>
      </c>
      <c r="O5164" s="191">
        <v>22.8</v>
      </c>
    </row>
    <row r="5165" spans="2:15" ht="17.25" x14ac:dyDescent="0.35">
      <c r="B5165" s="172">
        <f t="shared" si="482"/>
        <v>5157</v>
      </c>
      <c r="C5165" s="173">
        <v>8</v>
      </c>
      <c r="D5165" s="173">
        <v>3</v>
      </c>
      <c r="E5165" s="174">
        <v>21</v>
      </c>
      <c r="F5165" s="3">
        <f t="shared" si="481"/>
        <v>69.800000000000011</v>
      </c>
      <c r="G5165" s="3">
        <f t="shared" si="483"/>
        <v>64.400000000000006</v>
      </c>
      <c r="H5165" s="3">
        <f t="shared" si="484"/>
        <v>93.02</v>
      </c>
      <c r="I5165" s="3">
        <f t="shared" si="485"/>
        <v>84.02</v>
      </c>
      <c r="J5165" s="3">
        <f t="shared" si="486"/>
        <v>73.94</v>
      </c>
      <c r="K5165" s="191">
        <v>21</v>
      </c>
      <c r="L5165" s="3">
        <v>18</v>
      </c>
      <c r="M5165" s="191">
        <v>33.9</v>
      </c>
      <c r="N5165" s="191">
        <v>28.9</v>
      </c>
      <c r="O5165" s="191">
        <v>23.3</v>
      </c>
    </row>
    <row r="5166" spans="2:15" ht="17.25" x14ac:dyDescent="0.35">
      <c r="B5166" s="172">
        <f t="shared" si="482"/>
        <v>5158</v>
      </c>
      <c r="C5166" s="173">
        <v>8</v>
      </c>
      <c r="D5166" s="173">
        <v>3</v>
      </c>
      <c r="E5166" s="174">
        <v>22</v>
      </c>
      <c r="F5166" s="3">
        <f t="shared" si="481"/>
        <v>71.599999999999994</v>
      </c>
      <c r="G5166" s="3">
        <f t="shared" si="483"/>
        <v>64.400000000000006</v>
      </c>
      <c r="H5166" s="3">
        <f t="shared" si="484"/>
        <v>89.06</v>
      </c>
      <c r="I5166" s="3">
        <f t="shared" si="485"/>
        <v>82.039999999999992</v>
      </c>
      <c r="J5166" s="3">
        <f t="shared" si="486"/>
        <v>73.039999999999992</v>
      </c>
      <c r="K5166" s="191">
        <v>22</v>
      </c>
      <c r="L5166" s="3">
        <v>18</v>
      </c>
      <c r="M5166" s="191">
        <v>31.7</v>
      </c>
      <c r="N5166" s="191">
        <v>27.8</v>
      </c>
      <c r="O5166" s="191">
        <v>22.8</v>
      </c>
    </row>
    <row r="5167" spans="2:15" ht="17.25" x14ac:dyDescent="0.35">
      <c r="B5167" s="172">
        <f t="shared" si="482"/>
        <v>5159</v>
      </c>
      <c r="C5167" s="173">
        <v>8</v>
      </c>
      <c r="D5167" s="173">
        <v>3</v>
      </c>
      <c r="E5167" s="174">
        <v>23</v>
      </c>
      <c r="F5167" s="3">
        <f t="shared" si="481"/>
        <v>66.2</v>
      </c>
      <c r="G5167" s="3">
        <f t="shared" si="483"/>
        <v>64.400000000000006</v>
      </c>
      <c r="H5167" s="3">
        <f t="shared" si="484"/>
        <v>87.080000000000013</v>
      </c>
      <c r="I5167" s="3">
        <f t="shared" si="485"/>
        <v>77</v>
      </c>
      <c r="J5167" s="3">
        <f t="shared" si="486"/>
        <v>69.98</v>
      </c>
      <c r="K5167" s="191">
        <v>19</v>
      </c>
      <c r="L5167" s="3">
        <v>18</v>
      </c>
      <c r="M5167" s="191">
        <v>30.6</v>
      </c>
      <c r="N5167" s="191">
        <v>25</v>
      </c>
      <c r="O5167" s="191">
        <v>21.1</v>
      </c>
    </row>
    <row r="5168" spans="2:15" ht="17.25" x14ac:dyDescent="0.35">
      <c r="B5168" s="172">
        <f t="shared" si="482"/>
        <v>5160</v>
      </c>
      <c r="C5168" s="173">
        <v>8</v>
      </c>
      <c r="D5168" s="173">
        <v>3</v>
      </c>
      <c r="E5168" s="174">
        <v>24</v>
      </c>
      <c r="F5168" s="3">
        <f t="shared" si="481"/>
        <v>64.400000000000006</v>
      </c>
      <c r="G5168" s="3">
        <f t="shared" si="483"/>
        <v>66.2</v>
      </c>
      <c r="H5168" s="3">
        <f t="shared" si="484"/>
        <v>84.92</v>
      </c>
      <c r="I5168" s="3">
        <f t="shared" si="485"/>
        <v>66.02</v>
      </c>
      <c r="J5168" s="3">
        <f t="shared" si="486"/>
        <v>71.960000000000008</v>
      </c>
      <c r="K5168" s="191">
        <v>18</v>
      </c>
      <c r="L5168" s="3">
        <v>19</v>
      </c>
      <c r="M5168" s="191">
        <v>29.4</v>
      </c>
      <c r="N5168" s="191">
        <v>18.899999999999999</v>
      </c>
      <c r="O5168" s="191">
        <v>22.2</v>
      </c>
    </row>
    <row r="5169" spans="2:15" ht="17.25" x14ac:dyDescent="0.35">
      <c r="B5169" s="172">
        <f t="shared" si="482"/>
        <v>5161</v>
      </c>
      <c r="C5169" s="173">
        <v>8</v>
      </c>
      <c r="D5169" s="173">
        <v>4</v>
      </c>
      <c r="E5169" s="174">
        <v>1</v>
      </c>
      <c r="F5169" s="3">
        <f t="shared" si="481"/>
        <v>64.400000000000006</v>
      </c>
      <c r="G5169" s="3">
        <f t="shared" si="483"/>
        <v>66.2</v>
      </c>
      <c r="H5169" s="3">
        <f t="shared" si="484"/>
        <v>84.02</v>
      </c>
      <c r="I5169" s="3">
        <f t="shared" si="485"/>
        <v>64.94</v>
      </c>
      <c r="J5169" s="3">
        <f t="shared" si="486"/>
        <v>68</v>
      </c>
      <c r="K5169" s="191">
        <v>18</v>
      </c>
      <c r="L5169" s="3">
        <v>19</v>
      </c>
      <c r="M5169" s="191">
        <v>28.9</v>
      </c>
      <c r="N5169" s="191">
        <v>18.3</v>
      </c>
      <c r="O5169" s="191">
        <v>20</v>
      </c>
    </row>
    <row r="5170" spans="2:15" ht="17.25" x14ac:dyDescent="0.35">
      <c r="B5170" s="172">
        <f t="shared" si="482"/>
        <v>5162</v>
      </c>
      <c r="C5170" s="173">
        <v>8</v>
      </c>
      <c r="D5170" s="173">
        <v>4</v>
      </c>
      <c r="E5170" s="174">
        <v>2</v>
      </c>
      <c r="F5170" s="3">
        <f t="shared" si="481"/>
        <v>64.400000000000006</v>
      </c>
      <c r="G5170" s="3">
        <f t="shared" si="483"/>
        <v>64.400000000000006</v>
      </c>
      <c r="H5170" s="3">
        <f t="shared" si="484"/>
        <v>82.94</v>
      </c>
      <c r="I5170" s="3">
        <f t="shared" si="485"/>
        <v>62.06</v>
      </c>
      <c r="J5170" s="3">
        <f t="shared" si="486"/>
        <v>68</v>
      </c>
      <c r="K5170" s="191">
        <v>18</v>
      </c>
      <c r="L5170" s="3">
        <v>18</v>
      </c>
      <c r="M5170" s="191">
        <v>28.3</v>
      </c>
      <c r="N5170" s="191">
        <v>16.7</v>
      </c>
      <c r="O5170" s="191">
        <v>20</v>
      </c>
    </row>
    <row r="5171" spans="2:15" ht="17.25" x14ac:dyDescent="0.35">
      <c r="B5171" s="172">
        <f t="shared" si="482"/>
        <v>5163</v>
      </c>
      <c r="C5171" s="173">
        <v>8</v>
      </c>
      <c r="D5171" s="173">
        <v>4</v>
      </c>
      <c r="E5171" s="174">
        <v>3</v>
      </c>
      <c r="F5171" s="3">
        <f t="shared" si="481"/>
        <v>62.6</v>
      </c>
      <c r="G5171" s="3">
        <f t="shared" si="483"/>
        <v>62.6</v>
      </c>
      <c r="H5171" s="3">
        <f t="shared" si="484"/>
        <v>80.960000000000008</v>
      </c>
      <c r="I5171" s="3">
        <f t="shared" si="485"/>
        <v>60.08</v>
      </c>
      <c r="J5171" s="3">
        <f t="shared" si="486"/>
        <v>68</v>
      </c>
      <c r="K5171" s="191">
        <v>17</v>
      </c>
      <c r="L5171" s="3">
        <v>17</v>
      </c>
      <c r="M5171" s="191">
        <v>27.2</v>
      </c>
      <c r="N5171" s="191">
        <v>15.6</v>
      </c>
      <c r="O5171" s="191">
        <v>20</v>
      </c>
    </row>
    <row r="5172" spans="2:15" ht="17.25" x14ac:dyDescent="0.35">
      <c r="B5172" s="172">
        <f t="shared" si="482"/>
        <v>5164</v>
      </c>
      <c r="C5172" s="173">
        <v>8</v>
      </c>
      <c r="D5172" s="173">
        <v>4</v>
      </c>
      <c r="E5172" s="174">
        <v>4</v>
      </c>
      <c r="F5172" s="3">
        <f t="shared" si="481"/>
        <v>62.6</v>
      </c>
      <c r="G5172" s="3">
        <f t="shared" si="483"/>
        <v>60.8</v>
      </c>
      <c r="H5172" s="3">
        <f t="shared" si="484"/>
        <v>80.960000000000008</v>
      </c>
      <c r="I5172" s="3">
        <f t="shared" si="485"/>
        <v>59</v>
      </c>
      <c r="J5172" s="3">
        <f t="shared" si="486"/>
        <v>66.92</v>
      </c>
      <c r="K5172" s="191">
        <v>17</v>
      </c>
      <c r="L5172" s="3">
        <v>16</v>
      </c>
      <c r="M5172" s="191">
        <v>27.2</v>
      </c>
      <c r="N5172" s="191">
        <v>15</v>
      </c>
      <c r="O5172" s="191">
        <v>19.399999999999999</v>
      </c>
    </row>
    <row r="5173" spans="2:15" ht="17.25" x14ac:dyDescent="0.35">
      <c r="B5173" s="172">
        <f t="shared" si="482"/>
        <v>5165</v>
      </c>
      <c r="C5173" s="173">
        <v>8</v>
      </c>
      <c r="D5173" s="173">
        <v>4</v>
      </c>
      <c r="E5173" s="174">
        <v>5</v>
      </c>
      <c r="F5173" s="3">
        <f t="shared" si="481"/>
        <v>61.88</v>
      </c>
      <c r="G5173" s="3">
        <f t="shared" si="483"/>
        <v>60.8</v>
      </c>
      <c r="H5173" s="3">
        <f t="shared" si="484"/>
        <v>80.960000000000008</v>
      </c>
      <c r="I5173" s="3">
        <f t="shared" si="485"/>
        <v>60.980000000000004</v>
      </c>
      <c r="J5173" s="3">
        <f t="shared" si="486"/>
        <v>64.94</v>
      </c>
      <c r="K5173" s="191">
        <v>16.600000000000001</v>
      </c>
      <c r="L5173" s="3">
        <v>16</v>
      </c>
      <c r="M5173" s="191">
        <v>27.2</v>
      </c>
      <c r="N5173" s="191">
        <v>16.100000000000001</v>
      </c>
      <c r="O5173" s="191">
        <v>18.3</v>
      </c>
    </row>
    <row r="5174" spans="2:15" ht="17.25" x14ac:dyDescent="0.35">
      <c r="B5174" s="172">
        <f t="shared" si="482"/>
        <v>5166</v>
      </c>
      <c r="C5174" s="173">
        <v>8</v>
      </c>
      <c r="D5174" s="173">
        <v>4</v>
      </c>
      <c r="E5174" s="174">
        <v>6</v>
      </c>
      <c r="F5174" s="3">
        <f t="shared" si="481"/>
        <v>62.6</v>
      </c>
      <c r="G5174" s="3">
        <f t="shared" si="483"/>
        <v>60.8</v>
      </c>
      <c r="H5174" s="3">
        <f t="shared" si="484"/>
        <v>82.039999999999992</v>
      </c>
      <c r="I5174" s="3">
        <f t="shared" si="485"/>
        <v>60.08</v>
      </c>
      <c r="J5174" s="3">
        <f t="shared" si="486"/>
        <v>64.039999999999992</v>
      </c>
      <c r="K5174" s="191">
        <v>17</v>
      </c>
      <c r="L5174" s="3">
        <v>16</v>
      </c>
      <c r="M5174" s="191">
        <v>27.8</v>
      </c>
      <c r="N5174" s="191">
        <v>15.6</v>
      </c>
      <c r="O5174" s="191">
        <v>17.8</v>
      </c>
    </row>
    <row r="5175" spans="2:15" ht="17.25" x14ac:dyDescent="0.35">
      <c r="B5175" s="172">
        <f t="shared" si="482"/>
        <v>5167</v>
      </c>
      <c r="C5175" s="173">
        <v>8</v>
      </c>
      <c r="D5175" s="173">
        <v>4</v>
      </c>
      <c r="E5175" s="174">
        <v>7</v>
      </c>
      <c r="F5175" s="3">
        <f t="shared" si="481"/>
        <v>68</v>
      </c>
      <c r="G5175" s="3">
        <f t="shared" si="483"/>
        <v>66.2</v>
      </c>
      <c r="H5175" s="3">
        <f t="shared" si="484"/>
        <v>84.92</v>
      </c>
      <c r="I5175" s="3">
        <f t="shared" si="485"/>
        <v>68</v>
      </c>
      <c r="J5175" s="3">
        <f t="shared" si="486"/>
        <v>68</v>
      </c>
      <c r="K5175" s="191">
        <v>20</v>
      </c>
      <c r="L5175" s="3">
        <v>19</v>
      </c>
      <c r="M5175" s="191">
        <v>29.4</v>
      </c>
      <c r="N5175" s="191">
        <v>20</v>
      </c>
      <c r="O5175" s="191">
        <v>20</v>
      </c>
    </row>
    <row r="5176" spans="2:15" ht="17.25" x14ac:dyDescent="0.35">
      <c r="B5176" s="172">
        <f t="shared" si="482"/>
        <v>5168</v>
      </c>
      <c r="C5176" s="173">
        <v>8</v>
      </c>
      <c r="D5176" s="173">
        <v>4</v>
      </c>
      <c r="E5176" s="174">
        <v>8</v>
      </c>
      <c r="F5176" s="3">
        <f t="shared" si="481"/>
        <v>69.800000000000011</v>
      </c>
      <c r="G5176" s="3">
        <f t="shared" si="483"/>
        <v>71.599999999999994</v>
      </c>
      <c r="H5176" s="3">
        <f t="shared" si="484"/>
        <v>87.98</v>
      </c>
      <c r="I5176" s="3">
        <f t="shared" si="485"/>
        <v>75.02</v>
      </c>
      <c r="J5176" s="3">
        <f t="shared" si="486"/>
        <v>73.94</v>
      </c>
      <c r="K5176" s="191">
        <v>21</v>
      </c>
      <c r="L5176" s="3">
        <v>22</v>
      </c>
      <c r="M5176" s="191">
        <v>31.1</v>
      </c>
      <c r="N5176" s="191">
        <v>23.9</v>
      </c>
      <c r="O5176" s="191">
        <v>23.3</v>
      </c>
    </row>
    <row r="5177" spans="2:15" ht="17.25" x14ac:dyDescent="0.35">
      <c r="B5177" s="172">
        <f t="shared" si="482"/>
        <v>5169</v>
      </c>
      <c r="C5177" s="173">
        <v>8</v>
      </c>
      <c r="D5177" s="173">
        <v>4</v>
      </c>
      <c r="E5177" s="174">
        <v>9</v>
      </c>
      <c r="F5177" s="3">
        <f t="shared" si="481"/>
        <v>73.400000000000006</v>
      </c>
      <c r="G5177" s="3">
        <f t="shared" si="483"/>
        <v>75.2</v>
      </c>
      <c r="H5177" s="3">
        <f t="shared" si="484"/>
        <v>95</v>
      </c>
      <c r="I5177" s="3">
        <f t="shared" si="485"/>
        <v>80.960000000000008</v>
      </c>
      <c r="J5177" s="3">
        <f t="shared" si="486"/>
        <v>75.92</v>
      </c>
      <c r="K5177" s="191">
        <v>23</v>
      </c>
      <c r="L5177" s="3">
        <v>24</v>
      </c>
      <c r="M5177" s="191">
        <v>35</v>
      </c>
      <c r="N5177" s="191">
        <v>27.2</v>
      </c>
      <c r="O5177" s="191">
        <v>24.4</v>
      </c>
    </row>
    <row r="5178" spans="2:15" ht="17.25" x14ac:dyDescent="0.35">
      <c r="B5178" s="172">
        <f t="shared" si="482"/>
        <v>5170</v>
      </c>
      <c r="C5178" s="173">
        <v>8</v>
      </c>
      <c r="D5178" s="173">
        <v>4</v>
      </c>
      <c r="E5178" s="174">
        <v>10</v>
      </c>
      <c r="F5178" s="3">
        <f t="shared" si="481"/>
        <v>80.599999999999994</v>
      </c>
      <c r="G5178" s="3">
        <f t="shared" si="483"/>
        <v>80.599999999999994</v>
      </c>
      <c r="H5178" s="3">
        <f t="shared" si="484"/>
        <v>95</v>
      </c>
      <c r="I5178" s="3">
        <f t="shared" si="485"/>
        <v>87.98</v>
      </c>
      <c r="J5178" s="3">
        <f t="shared" si="486"/>
        <v>80.06</v>
      </c>
      <c r="K5178" s="191">
        <v>27</v>
      </c>
      <c r="L5178" s="3">
        <v>27</v>
      </c>
      <c r="M5178" s="191">
        <v>35</v>
      </c>
      <c r="N5178" s="191">
        <v>31.1</v>
      </c>
      <c r="O5178" s="191">
        <v>26.7</v>
      </c>
    </row>
    <row r="5179" spans="2:15" ht="17.25" x14ac:dyDescent="0.35">
      <c r="B5179" s="172">
        <f t="shared" si="482"/>
        <v>5171</v>
      </c>
      <c r="C5179" s="173">
        <v>8</v>
      </c>
      <c r="D5179" s="173">
        <v>4</v>
      </c>
      <c r="E5179" s="174">
        <v>11</v>
      </c>
      <c r="F5179" s="3">
        <f t="shared" si="481"/>
        <v>80.599999999999994</v>
      </c>
      <c r="G5179" s="3">
        <f t="shared" si="483"/>
        <v>84.2</v>
      </c>
      <c r="H5179" s="3">
        <f t="shared" si="484"/>
        <v>100.94</v>
      </c>
      <c r="I5179" s="3">
        <f t="shared" si="485"/>
        <v>93.02</v>
      </c>
      <c r="J5179" s="3">
        <f t="shared" si="486"/>
        <v>80.960000000000008</v>
      </c>
      <c r="K5179" s="191">
        <v>27</v>
      </c>
      <c r="L5179" s="3">
        <v>29</v>
      </c>
      <c r="M5179" s="191">
        <v>38.299999999999997</v>
      </c>
      <c r="N5179" s="191">
        <v>33.9</v>
      </c>
      <c r="O5179" s="191">
        <v>27.2</v>
      </c>
    </row>
    <row r="5180" spans="2:15" ht="17.25" x14ac:dyDescent="0.35">
      <c r="B5180" s="172">
        <f t="shared" si="482"/>
        <v>5172</v>
      </c>
      <c r="C5180" s="173">
        <v>8</v>
      </c>
      <c r="D5180" s="173">
        <v>4</v>
      </c>
      <c r="E5180" s="174">
        <v>12</v>
      </c>
      <c r="F5180" s="3">
        <f t="shared" si="481"/>
        <v>84.2</v>
      </c>
      <c r="G5180" s="3">
        <f t="shared" si="483"/>
        <v>86</v>
      </c>
      <c r="H5180" s="3">
        <f t="shared" si="484"/>
        <v>102.92</v>
      </c>
      <c r="I5180" s="3">
        <f t="shared" si="485"/>
        <v>95</v>
      </c>
      <c r="J5180" s="3">
        <f t="shared" si="486"/>
        <v>84.92</v>
      </c>
      <c r="K5180" s="191">
        <v>29</v>
      </c>
      <c r="L5180" s="3">
        <v>30</v>
      </c>
      <c r="M5180" s="191">
        <v>39.4</v>
      </c>
      <c r="N5180" s="191">
        <v>35</v>
      </c>
      <c r="O5180" s="191">
        <v>29.4</v>
      </c>
    </row>
    <row r="5181" spans="2:15" ht="17.25" x14ac:dyDescent="0.35">
      <c r="B5181" s="172">
        <f t="shared" si="482"/>
        <v>5173</v>
      </c>
      <c r="C5181" s="173">
        <v>8</v>
      </c>
      <c r="D5181" s="173">
        <v>4</v>
      </c>
      <c r="E5181" s="174">
        <v>13</v>
      </c>
      <c r="F5181" s="3">
        <f t="shared" si="481"/>
        <v>87.800000000000011</v>
      </c>
      <c r="G5181" s="3">
        <f t="shared" si="483"/>
        <v>89.6</v>
      </c>
      <c r="H5181" s="3">
        <f t="shared" si="484"/>
        <v>102.92</v>
      </c>
      <c r="I5181" s="3">
        <f t="shared" si="485"/>
        <v>93.02</v>
      </c>
      <c r="J5181" s="3">
        <f t="shared" si="486"/>
        <v>87.98</v>
      </c>
      <c r="K5181" s="191">
        <v>31</v>
      </c>
      <c r="L5181" s="3">
        <v>32</v>
      </c>
      <c r="M5181" s="191">
        <v>39.4</v>
      </c>
      <c r="N5181" s="191">
        <v>33.9</v>
      </c>
      <c r="O5181" s="191">
        <v>31.1</v>
      </c>
    </row>
    <row r="5182" spans="2:15" ht="17.25" x14ac:dyDescent="0.35">
      <c r="B5182" s="172">
        <f t="shared" si="482"/>
        <v>5174</v>
      </c>
      <c r="C5182" s="173">
        <v>8</v>
      </c>
      <c r="D5182" s="173">
        <v>4</v>
      </c>
      <c r="E5182" s="174">
        <v>14</v>
      </c>
      <c r="F5182" s="3">
        <f t="shared" si="481"/>
        <v>80.599999999999994</v>
      </c>
      <c r="G5182" s="3">
        <f t="shared" si="483"/>
        <v>91.4</v>
      </c>
      <c r="H5182" s="3">
        <f t="shared" si="484"/>
        <v>105.98</v>
      </c>
      <c r="I5182" s="3">
        <f t="shared" si="485"/>
        <v>95</v>
      </c>
      <c r="J5182" s="3">
        <f t="shared" si="486"/>
        <v>89.06</v>
      </c>
      <c r="K5182" s="191">
        <v>27</v>
      </c>
      <c r="L5182" s="3">
        <v>33</v>
      </c>
      <c r="M5182" s="191">
        <v>41.1</v>
      </c>
      <c r="N5182" s="191">
        <v>35</v>
      </c>
      <c r="O5182" s="191">
        <v>31.7</v>
      </c>
    </row>
    <row r="5183" spans="2:15" ht="17.25" x14ac:dyDescent="0.35">
      <c r="B5183" s="172">
        <f t="shared" si="482"/>
        <v>5175</v>
      </c>
      <c r="C5183" s="173">
        <v>8</v>
      </c>
      <c r="D5183" s="173">
        <v>4</v>
      </c>
      <c r="E5183" s="174">
        <v>15</v>
      </c>
      <c r="F5183" s="3">
        <f t="shared" si="481"/>
        <v>73.400000000000006</v>
      </c>
      <c r="G5183" s="3">
        <f t="shared" si="483"/>
        <v>91.4</v>
      </c>
      <c r="H5183" s="3">
        <f t="shared" si="484"/>
        <v>107.96000000000001</v>
      </c>
      <c r="I5183" s="3">
        <f t="shared" si="485"/>
        <v>91.039999999999992</v>
      </c>
      <c r="J5183" s="3">
        <f t="shared" si="486"/>
        <v>91.94</v>
      </c>
      <c r="K5183" s="191">
        <v>23</v>
      </c>
      <c r="L5183" s="3">
        <v>33</v>
      </c>
      <c r="M5183" s="191">
        <v>42.2</v>
      </c>
      <c r="N5183" s="191">
        <v>32.799999999999997</v>
      </c>
      <c r="O5183" s="191">
        <v>33.299999999999997</v>
      </c>
    </row>
    <row r="5184" spans="2:15" ht="17.25" x14ac:dyDescent="0.35">
      <c r="B5184" s="172">
        <f t="shared" si="482"/>
        <v>5176</v>
      </c>
      <c r="C5184" s="173">
        <v>8</v>
      </c>
      <c r="D5184" s="173">
        <v>4</v>
      </c>
      <c r="E5184" s="174">
        <v>16</v>
      </c>
      <c r="F5184" s="3">
        <f t="shared" si="481"/>
        <v>78.800000000000011</v>
      </c>
      <c r="G5184" s="3">
        <f t="shared" si="483"/>
        <v>89.6</v>
      </c>
      <c r="H5184" s="3">
        <f t="shared" si="484"/>
        <v>107.96000000000001</v>
      </c>
      <c r="I5184" s="3">
        <f t="shared" si="485"/>
        <v>86</v>
      </c>
      <c r="J5184" s="3">
        <f t="shared" si="486"/>
        <v>91.94</v>
      </c>
      <c r="K5184" s="191">
        <v>26</v>
      </c>
      <c r="L5184" s="3">
        <v>32</v>
      </c>
      <c r="M5184" s="191">
        <v>42.2</v>
      </c>
      <c r="N5184" s="191">
        <v>30</v>
      </c>
      <c r="O5184" s="191">
        <v>33.299999999999997</v>
      </c>
    </row>
    <row r="5185" spans="2:15" ht="17.25" x14ac:dyDescent="0.35">
      <c r="B5185" s="172">
        <f t="shared" si="482"/>
        <v>5177</v>
      </c>
      <c r="C5185" s="173">
        <v>8</v>
      </c>
      <c r="D5185" s="173">
        <v>4</v>
      </c>
      <c r="E5185" s="174">
        <v>17</v>
      </c>
      <c r="F5185" s="3">
        <f t="shared" si="481"/>
        <v>77</v>
      </c>
      <c r="G5185" s="3">
        <f t="shared" si="483"/>
        <v>84.2</v>
      </c>
      <c r="H5185" s="3">
        <f t="shared" si="484"/>
        <v>107.06</v>
      </c>
      <c r="I5185" s="3">
        <f t="shared" si="485"/>
        <v>82.94</v>
      </c>
      <c r="J5185" s="3">
        <f t="shared" si="486"/>
        <v>93.02</v>
      </c>
      <c r="K5185" s="191">
        <v>25</v>
      </c>
      <c r="L5185" s="3">
        <v>29</v>
      </c>
      <c r="M5185" s="191">
        <v>41.7</v>
      </c>
      <c r="N5185" s="191">
        <v>28.3</v>
      </c>
      <c r="O5185" s="191">
        <v>33.9</v>
      </c>
    </row>
    <row r="5186" spans="2:15" ht="17.25" x14ac:dyDescent="0.35">
      <c r="B5186" s="172">
        <f t="shared" si="482"/>
        <v>5178</v>
      </c>
      <c r="C5186" s="173">
        <v>8</v>
      </c>
      <c r="D5186" s="173">
        <v>4</v>
      </c>
      <c r="E5186" s="174">
        <v>18</v>
      </c>
      <c r="F5186" s="3">
        <f t="shared" si="481"/>
        <v>75.2</v>
      </c>
      <c r="G5186" s="3">
        <f t="shared" si="483"/>
        <v>80.599999999999994</v>
      </c>
      <c r="H5186" s="3">
        <f t="shared" si="484"/>
        <v>102.92</v>
      </c>
      <c r="I5186" s="3">
        <f t="shared" si="485"/>
        <v>87.98</v>
      </c>
      <c r="J5186" s="3">
        <f t="shared" si="486"/>
        <v>87.080000000000013</v>
      </c>
      <c r="K5186" s="191">
        <v>24</v>
      </c>
      <c r="L5186" s="3">
        <v>27</v>
      </c>
      <c r="M5186" s="191">
        <v>39.4</v>
      </c>
      <c r="N5186" s="191">
        <v>31.1</v>
      </c>
      <c r="O5186" s="191">
        <v>30.6</v>
      </c>
    </row>
    <row r="5187" spans="2:15" ht="17.25" x14ac:dyDescent="0.35">
      <c r="B5187" s="172">
        <f t="shared" si="482"/>
        <v>5179</v>
      </c>
      <c r="C5187" s="173">
        <v>8</v>
      </c>
      <c r="D5187" s="173">
        <v>4</v>
      </c>
      <c r="E5187" s="174">
        <v>19</v>
      </c>
      <c r="F5187" s="3">
        <f t="shared" si="481"/>
        <v>71.599999999999994</v>
      </c>
      <c r="G5187" s="3">
        <f t="shared" si="483"/>
        <v>77</v>
      </c>
      <c r="H5187" s="3">
        <f t="shared" si="484"/>
        <v>100.94</v>
      </c>
      <c r="I5187" s="3">
        <f t="shared" si="485"/>
        <v>86</v>
      </c>
      <c r="J5187" s="3">
        <f t="shared" si="486"/>
        <v>84.02</v>
      </c>
      <c r="K5187" s="191">
        <v>22</v>
      </c>
      <c r="L5187" s="3">
        <v>25</v>
      </c>
      <c r="M5187" s="191">
        <v>38.299999999999997</v>
      </c>
      <c r="N5187" s="191">
        <v>30</v>
      </c>
      <c r="O5187" s="191">
        <v>28.9</v>
      </c>
    </row>
    <row r="5188" spans="2:15" ht="17.25" x14ac:dyDescent="0.35">
      <c r="B5188" s="172">
        <f t="shared" si="482"/>
        <v>5180</v>
      </c>
      <c r="C5188" s="173">
        <v>8</v>
      </c>
      <c r="D5188" s="173">
        <v>4</v>
      </c>
      <c r="E5188" s="174">
        <v>20</v>
      </c>
      <c r="F5188" s="3">
        <f t="shared" si="481"/>
        <v>69.800000000000011</v>
      </c>
      <c r="G5188" s="3">
        <f t="shared" si="483"/>
        <v>73.400000000000006</v>
      </c>
      <c r="H5188" s="3">
        <f t="shared" si="484"/>
        <v>98.960000000000008</v>
      </c>
      <c r="I5188" s="3">
        <f t="shared" si="485"/>
        <v>84.02</v>
      </c>
      <c r="J5188" s="3">
        <f t="shared" si="486"/>
        <v>82.94</v>
      </c>
      <c r="K5188" s="191">
        <v>21</v>
      </c>
      <c r="L5188" s="3">
        <v>23</v>
      </c>
      <c r="M5188" s="191">
        <v>37.200000000000003</v>
      </c>
      <c r="N5188" s="191">
        <v>28.9</v>
      </c>
      <c r="O5188" s="191">
        <v>28.3</v>
      </c>
    </row>
    <row r="5189" spans="2:15" ht="17.25" x14ac:dyDescent="0.35">
      <c r="B5189" s="172">
        <f t="shared" si="482"/>
        <v>5181</v>
      </c>
      <c r="C5189" s="173">
        <v>8</v>
      </c>
      <c r="D5189" s="173">
        <v>4</v>
      </c>
      <c r="E5189" s="174">
        <v>21</v>
      </c>
      <c r="F5189" s="3">
        <f t="shared" si="481"/>
        <v>68</v>
      </c>
      <c r="G5189" s="3">
        <f t="shared" si="483"/>
        <v>71.599999999999994</v>
      </c>
      <c r="H5189" s="3">
        <f t="shared" si="484"/>
        <v>95</v>
      </c>
      <c r="I5189" s="3">
        <f t="shared" si="485"/>
        <v>80.960000000000008</v>
      </c>
      <c r="J5189" s="3">
        <f t="shared" si="486"/>
        <v>71.960000000000008</v>
      </c>
      <c r="K5189" s="191">
        <v>20</v>
      </c>
      <c r="L5189" s="3">
        <v>22</v>
      </c>
      <c r="M5189" s="191">
        <v>35</v>
      </c>
      <c r="N5189" s="191">
        <v>27.2</v>
      </c>
      <c r="O5189" s="191">
        <v>22.2</v>
      </c>
    </row>
    <row r="5190" spans="2:15" ht="17.25" x14ac:dyDescent="0.35">
      <c r="B5190" s="172">
        <f t="shared" si="482"/>
        <v>5182</v>
      </c>
      <c r="C5190" s="173">
        <v>8</v>
      </c>
      <c r="D5190" s="173">
        <v>4</v>
      </c>
      <c r="E5190" s="174">
        <v>22</v>
      </c>
      <c r="F5190" s="3">
        <f t="shared" si="481"/>
        <v>68</v>
      </c>
      <c r="G5190" s="3">
        <f t="shared" si="483"/>
        <v>71.599999999999994</v>
      </c>
      <c r="H5190" s="3">
        <f t="shared" si="484"/>
        <v>93.92</v>
      </c>
      <c r="I5190" s="3">
        <f t="shared" si="485"/>
        <v>80.960000000000008</v>
      </c>
      <c r="J5190" s="3">
        <f t="shared" si="486"/>
        <v>73.94</v>
      </c>
      <c r="K5190" s="191">
        <v>20</v>
      </c>
      <c r="L5190" s="3">
        <v>22</v>
      </c>
      <c r="M5190" s="191">
        <v>34.4</v>
      </c>
      <c r="N5190" s="191">
        <v>27.2</v>
      </c>
      <c r="O5190" s="191">
        <v>23.3</v>
      </c>
    </row>
    <row r="5191" spans="2:15" ht="17.25" x14ac:dyDescent="0.35">
      <c r="B5191" s="172">
        <f t="shared" si="482"/>
        <v>5183</v>
      </c>
      <c r="C5191" s="173">
        <v>8</v>
      </c>
      <c r="D5191" s="173">
        <v>4</v>
      </c>
      <c r="E5191" s="174">
        <v>23</v>
      </c>
      <c r="F5191" s="3">
        <f t="shared" si="481"/>
        <v>66.2</v>
      </c>
      <c r="G5191" s="3">
        <f t="shared" si="483"/>
        <v>69.800000000000011</v>
      </c>
      <c r="H5191" s="3">
        <f t="shared" si="484"/>
        <v>93.02</v>
      </c>
      <c r="I5191" s="3">
        <f t="shared" si="485"/>
        <v>77</v>
      </c>
      <c r="J5191" s="3">
        <f t="shared" si="486"/>
        <v>73.039999999999992</v>
      </c>
      <c r="K5191" s="191">
        <v>19</v>
      </c>
      <c r="L5191" s="3">
        <v>21</v>
      </c>
      <c r="M5191" s="191">
        <v>33.9</v>
      </c>
      <c r="N5191" s="191">
        <v>25</v>
      </c>
      <c r="O5191" s="191">
        <v>22.8</v>
      </c>
    </row>
    <row r="5192" spans="2:15" ht="17.25" x14ac:dyDescent="0.35">
      <c r="B5192" s="172">
        <f t="shared" si="482"/>
        <v>5184</v>
      </c>
      <c r="C5192" s="173">
        <v>8</v>
      </c>
      <c r="D5192" s="173">
        <v>4</v>
      </c>
      <c r="E5192" s="174">
        <v>24</v>
      </c>
      <c r="F5192" s="3">
        <f t="shared" si="481"/>
        <v>66.2</v>
      </c>
      <c r="G5192" s="3">
        <f t="shared" si="483"/>
        <v>69.800000000000011</v>
      </c>
      <c r="H5192" s="3">
        <f t="shared" si="484"/>
        <v>91.039999999999992</v>
      </c>
      <c r="I5192" s="3">
        <f t="shared" si="485"/>
        <v>71.960000000000008</v>
      </c>
      <c r="J5192" s="3">
        <f t="shared" si="486"/>
        <v>73.039999999999992</v>
      </c>
      <c r="K5192" s="191">
        <v>19</v>
      </c>
      <c r="L5192" s="3">
        <v>21</v>
      </c>
      <c r="M5192" s="191">
        <v>32.799999999999997</v>
      </c>
      <c r="N5192" s="191">
        <v>22.2</v>
      </c>
      <c r="O5192" s="191">
        <v>22.8</v>
      </c>
    </row>
    <row r="5193" spans="2:15" ht="17.25" x14ac:dyDescent="0.35">
      <c r="B5193" s="172">
        <f t="shared" si="482"/>
        <v>5185</v>
      </c>
      <c r="C5193" s="173">
        <v>8</v>
      </c>
      <c r="D5193" s="173">
        <v>5</v>
      </c>
      <c r="E5193" s="174">
        <v>1</v>
      </c>
      <c r="F5193" s="3">
        <f t="shared" si="481"/>
        <v>66.2</v>
      </c>
      <c r="G5193" s="3">
        <f t="shared" si="483"/>
        <v>69.800000000000011</v>
      </c>
      <c r="H5193" s="3">
        <f t="shared" si="484"/>
        <v>89.06</v>
      </c>
      <c r="I5193" s="3">
        <f t="shared" si="485"/>
        <v>69.080000000000013</v>
      </c>
      <c r="J5193" s="3">
        <f t="shared" si="486"/>
        <v>68</v>
      </c>
      <c r="K5193" s="191">
        <v>19</v>
      </c>
      <c r="L5193" s="3">
        <v>21</v>
      </c>
      <c r="M5193" s="191">
        <v>31.7</v>
      </c>
      <c r="N5193" s="191">
        <v>20.6</v>
      </c>
      <c r="O5193" s="191">
        <v>20</v>
      </c>
    </row>
    <row r="5194" spans="2:15" ht="17.25" x14ac:dyDescent="0.35">
      <c r="B5194" s="172">
        <f t="shared" si="482"/>
        <v>5186</v>
      </c>
      <c r="C5194" s="173">
        <v>8</v>
      </c>
      <c r="D5194" s="173">
        <v>5</v>
      </c>
      <c r="E5194" s="174">
        <v>2</v>
      </c>
      <c r="F5194" s="3">
        <f t="shared" ref="F5194:F5257" si="487">(9/5)*K5194+32</f>
        <v>66.2</v>
      </c>
      <c r="G5194" s="3">
        <f t="shared" si="483"/>
        <v>68</v>
      </c>
      <c r="H5194" s="3">
        <f t="shared" si="484"/>
        <v>84.92</v>
      </c>
      <c r="I5194" s="3">
        <f t="shared" si="485"/>
        <v>66.02</v>
      </c>
      <c r="J5194" s="3">
        <f t="shared" si="486"/>
        <v>66.92</v>
      </c>
      <c r="K5194" s="191">
        <v>19</v>
      </c>
      <c r="L5194" s="3">
        <v>20</v>
      </c>
      <c r="M5194" s="191">
        <v>29.4</v>
      </c>
      <c r="N5194" s="191">
        <v>18.899999999999999</v>
      </c>
      <c r="O5194" s="191">
        <v>19.399999999999999</v>
      </c>
    </row>
    <row r="5195" spans="2:15" ht="17.25" x14ac:dyDescent="0.35">
      <c r="B5195" s="172">
        <f t="shared" ref="B5195:B5258" si="488">B5194+1</f>
        <v>5187</v>
      </c>
      <c r="C5195" s="173">
        <v>8</v>
      </c>
      <c r="D5195" s="173">
        <v>5</v>
      </c>
      <c r="E5195" s="174">
        <v>3</v>
      </c>
      <c r="F5195" s="3">
        <f t="shared" si="487"/>
        <v>64.400000000000006</v>
      </c>
      <c r="G5195" s="3">
        <f t="shared" si="483"/>
        <v>64.400000000000006</v>
      </c>
      <c r="H5195" s="3">
        <f t="shared" si="484"/>
        <v>87.080000000000013</v>
      </c>
      <c r="I5195" s="3">
        <f t="shared" si="485"/>
        <v>60.980000000000004</v>
      </c>
      <c r="J5195" s="3">
        <f t="shared" si="486"/>
        <v>66.02</v>
      </c>
      <c r="K5195" s="191">
        <v>18</v>
      </c>
      <c r="L5195" s="3">
        <v>18</v>
      </c>
      <c r="M5195" s="191">
        <v>30.6</v>
      </c>
      <c r="N5195" s="191">
        <v>16.100000000000001</v>
      </c>
      <c r="O5195" s="191">
        <v>18.899999999999999</v>
      </c>
    </row>
    <row r="5196" spans="2:15" ht="17.25" x14ac:dyDescent="0.35">
      <c r="B5196" s="172">
        <f t="shared" si="488"/>
        <v>5188</v>
      </c>
      <c r="C5196" s="173">
        <v>8</v>
      </c>
      <c r="D5196" s="173">
        <v>5</v>
      </c>
      <c r="E5196" s="174">
        <v>4</v>
      </c>
      <c r="F5196" s="3">
        <f t="shared" si="487"/>
        <v>62.6</v>
      </c>
      <c r="G5196" s="3">
        <f t="shared" si="483"/>
        <v>62.6</v>
      </c>
      <c r="H5196" s="3">
        <f t="shared" si="484"/>
        <v>82.94</v>
      </c>
      <c r="I5196" s="3">
        <f t="shared" si="485"/>
        <v>60.08</v>
      </c>
      <c r="J5196" s="3">
        <f t="shared" si="486"/>
        <v>64.039999999999992</v>
      </c>
      <c r="K5196" s="191">
        <v>17</v>
      </c>
      <c r="L5196" s="3">
        <v>17</v>
      </c>
      <c r="M5196" s="191">
        <v>28.3</v>
      </c>
      <c r="N5196" s="191">
        <v>15.6</v>
      </c>
      <c r="O5196" s="191">
        <v>17.8</v>
      </c>
    </row>
    <row r="5197" spans="2:15" ht="17.25" x14ac:dyDescent="0.35">
      <c r="B5197" s="172">
        <f t="shared" si="488"/>
        <v>5189</v>
      </c>
      <c r="C5197" s="173">
        <v>8</v>
      </c>
      <c r="D5197" s="173">
        <v>5</v>
      </c>
      <c r="E5197" s="174">
        <v>5</v>
      </c>
      <c r="F5197" s="3">
        <f t="shared" si="487"/>
        <v>60.8</v>
      </c>
      <c r="G5197" s="3">
        <f t="shared" si="483"/>
        <v>60.8</v>
      </c>
      <c r="H5197" s="3">
        <f t="shared" si="484"/>
        <v>82.94</v>
      </c>
      <c r="I5197" s="3">
        <f t="shared" si="485"/>
        <v>57.92</v>
      </c>
      <c r="J5197" s="3">
        <f t="shared" si="486"/>
        <v>62.96</v>
      </c>
      <c r="K5197" s="191">
        <v>16</v>
      </c>
      <c r="L5197" s="3">
        <v>16</v>
      </c>
      <c r="M5197" s="191">
        <v>28.3</v>
      </c>
      <c r="N5197" s="191">
        <v>14.4</v>
      </c>
      <c r="O5197" s="191">
        <v>17.2</v>
      </c>
    </row>
    <row r="5198" spans="2:15" ht="17.25" x14ac:dyDescent="0.35">
      <c r="B5198" s="172">
        <f t="shared" si="488"/>
        <v>5190</v>
      </c>
      <c r="C5198" s="173">
        <v>8</v>
      </c>
      <c r="D5198" s="173">
        <v>5</v>
      </c>
      <c r="E5198" s="174">
        <v>6</v>
      </c>
      <c r="F5198" s="3">
        <f t="shared" si="487"/>
        <v>64.400000000000006</v>
      </c>
      <c r="G5198" s="3">
        <f t="shared" si="483"/>
        <v>60.8</v>
      </c>
      <c r="H5198" s="3">
        <f t="shared" si="484"/>
        <v>84.92</v>
      </c>
      <c r="I5198" s="3">
        <f t="shared" si="485"/>
        <v>57.019999999999996</v>
      </c>
      <c r="J5198" s="3">
        <f t="shared" si="486"/>
        <v>60.08</v>
      </c>
      <c r="K5198" s="191">
        <v>18</v>
      </c>
      <c r="L5198" s="3">
        <v>16</v>
      </c>
      <c r="M5198" s="191">
        <v>29.4</v>
      </c>
      <c r="N5198" s="191">
        <v>13.9</v>
      </c>
      <c r="O5198" s="191">
        <v>15.6</v>
      </c>
    </row>
    <row r="5199" spans="2:15" ht="17.25" x14ac:dyDescent="0.35">
      <c r="B5199" s="172">
        <f t="shared" si="488"/>
        <v>5191</v>
      </c>
      <c r="C5199" s="173">
        <v>8</v>
      </c>
      <c r="D5199" s="173">
        <v>5</v>
      </c>
      <c r="E5199" s="174">
        <v>7</v>
      </c>
      <c r="F5199" s="3">
        <f t="shared" si="487"/>
        <v>68</v>
      </c>
      <c r="G5199" s="3">
        <f t="shared" si="483"/>
        <v>66.2</v>
      </c>
      <c r="H5199" s="3">
        <f t="shared" si="484"/>
        <v>87.98</v>
      </c>
      <c r="I5199" s="3">
        <f t="shared" si="485"/>
        <v>66.92</v>
      </c>
      <c r="J5199" s="3">
        <f t="shared" si="486"/>
        <v>62.96</v>
      </c>
      <c r="K5199" s="191">
        <v>20</v>
      </c>
      <c r="L5199" s="3">
        <v>19</v>
      </c>
      <c r="M5199" s="191">
        <v>31.1</v>
      </c>
      <c r="N5199" s="191">
        <v>19.399999999999999</v>
      </c>
      <c r="O5199" s="191">
        <v>17.2</v>
      </c>
    </row>
    <row r="5200" spans="2:15" ht="17.25" x14ac:dyDescent="0.35">
      <c r="B5200" s="172">
        <f t="shared" si="488"/>
        <v>5192</v>
      </c>
      <c r="C5200" s="173">
        <v>8</v>
      </c>
      <c r="D5200" s="173">
        <v>5</v>
      </c>
      <c r="E5200" s="174">
        <v>8</v>
      </c>
      <c r="F5200" s="3">
        <f t="shared" si="487"/>
        <v>71.599999999999994</v>
      </c>
      <c r="G5200" s="3">
        <f t="shared" si="483"/>
        <v>71.599999999999994</v>
      </c>
      <c r="H5200" s="3">
        <f t="shared" si="484"/>
        <v>91.94</v>
      </c>
      <c r="I5200" s="3">
        <f t="shared" si="485"/>
        <v>75.02</v>
      </c>
      <c r="J5200" s="3">
        <f t="shared" si="486"/>
        <v>71.06</v>
      </c>
      <c r="K5200" s="191">
        <v>22</v>
      </c>
      <c r="L5200" s="3">
        <v>22</v>
      </c>
      <c r="M5200" s="191">
        <v>33.299999999999997</v>
      </c>
      <c r="N5200" s="191">
        <v>23.9</v>
      </c>
      <c r="O5200" s="191">
        <v>21.7</v>
      </c>
    </row>
    <row r="5201" spans="2:15" ht="17.25" x14ac:dyDescent="0.35">
      <c r="B5201" s="172">
        <f t="shared" si="488"/>
        <v>5193</v>
      </c>
      <c r="C5201" s="173">
        <v>8</v>
      </c>
      <c r="D5201" s="173">
        <v>5</v>
      </c>
      <c r="E5201" s="174">
        <v>9</v>
      </c>
      <c r="F5201" s="3">
        <f t="shared" si="487"/>
        <v>75.2</v>
      </c>
      <c r="G5201" s="3">
        <f t="shared" si="483"/>
        <v>73.400000000000006</v>
      </c>
      <c r="H5201" s="3">
        <f t="shared" si="484"/>
        <v>93.92</v>
      </c>
      <c r="I5201" s="3">
        <f t="shared" si="485"/>
        <v>82.039999999999992</v>
      </c>
      <c r="J5201" s="3">
        <f t="shared" si="486"/>
        <v>75.92</v>
      </c>
      <c r="K5201" s="191">
        <v>24</v>
      </c>
      <c r="L5201" s="3">
        <v>23</v>
      </c>
      <c r="M5201" s="191">
        <v>34.4</v>
      </c>
      <c r="N5201" s="191">
        <v>27.8</v>
      </c>
      <c r="O5201" s="191">
        <v>24.4</v>
      </c>
    </row>
    <row r="5202" spans="2:15" ht="17.25" x14ac:dyDescent="0.35">
      <c r="B5202" s="172">
        <f t="shared" si="488"/>
        <v>5194</v>
      </c>
      <c r="C5202" s="173">
        <v>8</v>
      </c>
      <c r="D5202" s="173">
        <v>5</v>
      </c>
      <c r="E5202" s="174">
        <v>10</v>
      </c>
      <c r="F5202" s="3">
        <f t="shared" si="487"/>
        <v>80.599999999999994</v>
      </c>
      <c r="G5202" s="3">
        <f t="shared" si="483"/>
        <v>75.2</v>
      </c>
      <c r="H5202" s="3">
        <f t="shared" si="484"/>
        <v>96.98</v>
      </c>
      <c r="I5202" s="3">
        <f t="shared" si="485"/>
        <v>87.080000000000013</v>
      </c>
      <c r="J5202" s="3">
        <f t="shared" si="486"/>
        <v>78.98</v>
      </c>
      <c r="K5202" s="191">
        <v>27</v>
      </c>
      <c r="L5202" s="3">
        <v>24</v>
      </c>
      <c r="M5202" s="191">
        <v>36.1</v>
      </c>
      <c r="N5202" s="191">
        <v>30.6</v>
      </c>
      <c r="O5202" s="191">
        <v>26.1</v>
      </c>
    </row>
    <row r="5203" spans="2:15" ht="17.25" x14ac:dyDescent="0.35">
      <c r="B5203" s="172">
        <f t="shared" si="488"/>
        <v>5195</v>
      </c>
      <c r="C5203" s="173">
        <v>8</v>
      </c>
      <c r="D5203" s="173">
        <v>5</v>
      </c>
      <c r="E5203" s="174">
        <v>11</v>
      </c>
      <c r="F5203" s="3">
        <f t="shared" si="487"/>
        <v>86</v>
      </c>
      <c r="G5203" s="3">
        <f t="shared" si="483"/>
        <v>80.599999999999994</v>
      </c>
      <c r="H5203" s="3">
        <f t="shared" si="484"/>
        <v>98.960000000000008</v>
      </c>
      <c r="I5203" s="3">
        <f t="shared" si="485"/>
        <v>89.06</v>
      </c>
      <c r="J5203" s="3">
        <f t="shared" si="486"/>
        <v>82.039999999999992</v>
      </c>
      <c r="K5203" s="191">
        <v>30</v>
      </c>
      <c r="L5203" s="3">
        <v>27</v>
      </c>
      <c r="M5203" s="191">
        <v>37.200000000000003</v>
      </c>
      <c r="N5203" s="191">
        <v>31.7</v>
      </c>
      <c r="O5203" s="191">
        <v>27.8</v>
      </c>
    </row>
    <row r="5204" spans="2:15" ht="17.25" x14ac:dyDescent="0.35">
      <c r="B5204" s="172">
        <f t="shared" si="488"/>
        <v>5196</v>
      </c>
      <c r="C5204" s="173">
        <v>8</v>
      </c>
      <c r="D5204" s="173">
        <v>5</v>
      </c>
      <c r="E5204" s="174">
        <v>12</v>
      </c>
      <c r="F5204" s="3">
        <f t="shared" si="487"/>
        <v>86</v>
      </c>
      <c r="G5204" s="3">
        <f t="shared" si="483"/>
        <v>86</v>
      </c>
      <c r="H5204" s="3">
        <f t="shared" si="484"/>
        <v>100.94</v>
      </c>
      <c r="I5204" s="3">
        <f t="shared" si="485"/>
        <v>91.94</v>
      </c>
      <c r="J5204" s="3">
        <f t="shared" si="486"/>
        <v>86</v>
      </c>
      <c r="K5204" s="191">
        <v>30</v>
      </c>
      <c r="L5204" s="3">
        <v>30</v>
      </c>
      <c r="M5204" s="191">
        <v>38.299999999999997</v>
      </c>
      <c r="N5204" s="191">
        <v>33.299999999999997</v>
      </c>
      <c r="O5204" s="191">
        <v>30</v>
      </c>
    </row>
    <row r="5205" spans="2:15" ht="17.25" x14ac:dyDescent="0.35">
      <c r="B5205" s="172">
        <f t="shared" si="488"/>
        <v>5197</v>
      </c>
      <c r="C5205" s="173">
        <v>8</v>
      </c>
      <c r="D5205" s="173">
        <v>5</v>
      </c>
      <c r="E5205" s="174">
        <v>13</v>
      </c>
      <c r="F5205" s="3">
        <f t="shared" si="487"/>
        <v>86</v>
      </c>
      <c r="G5205" s="3">
        <f t="shared" si="483"/>
        <v>87.800000000000011</v>
      </c>
      <c r="H5205" s="3">
        <f t="shared" si="484"/>
        <v>104</v>
      </c>
      <c r="I5205" s="3">
        <f t="shared" si="485"/>
        <v>95</v>
      </c>
      <c r="J5205" s="3">
        <f t="shared" si="486"/>
        <v>87.080000000000013</v>
      </c>
      <c r="K5205" s="191">
        <v>30</v>
      </c>
      <c r="L5205" s="3">
        <v>31</v>
      </c>
      <c r="M5205" s="191">
        <v>40</v>
      </c>
      <c r="N5205" s="191">
        <v>35</v>
      </c>
      <c r="O5205" s="191">
        <v>30.6</v>
      </c>
    </row>
    <row r="5206" spans="2:15" ht="17.25" x14ac:dyDescent="0.35">
      <c r="B5206" s="172">
        <f t="shared" si="488"/>
        <v>5198</v>
      </c>
      <c r="C5206" s="173">
        <v>8</v>
      </c>
      <c r="D5206" s="173">
        <v>5</v>
      </c>
      <c r="E5206" s="174">
        <v>14</v>
      </c>
      <c r="F5206" s="3">
        <f t="shared" si="487"/>
        <v>80.599999999999994</v>
      </c>
      <c r="G5206" s="3">
        <f t="shared" si="483"/>
        <v>87.800000000000011</v>
      </c>
      <c r="H5206" s="3">
        <f t="shared" si="484"/>
        <v>100.94</v>
      </c>
      <c r="I5206" s="3">
        <f t="shared" si="485"/>
        <v>96.98</v>
      </c>
      <c r="J5206" s="3">
        <f t="shared" si="486"/>
        <v>89.960000000000008</v>
      </c>
      <c r="K5206" s="191">
        <v>27</v>
      </c>
      <c r="L5206" s="3">
        <v>31</v>
      </c>
      <c r="M5206" s="191">
        <v>38.299999999999997</v>
      </c>
      <c r="N5206" s="191">
        <v>36.1</v>
      </c>
      <c r="O5206" s="191">
        <v>32.200000000000003</v>
      </c>
    </row>
    <row r="5207" spans="2:15" ht="17.25" x14ac:dyDescent="0.35">
      <c r="B5207" s="172">
        <f t="shared" si="488"/>
        <v>5199</v>
      </c>
      <c r="C5207" s="173">
        <v>8</v>
      </c>
      <c r="D5207" s="173">
        <v>5</v>
      </c>
      <c r="E5207" s="174">
        <v>15</v>
      </c>
      <c r="F5207" s="3">
        <f t="shared" si="487"/>
        <v>68</v>
      </c>
      <c r="G5207" s="3">
        <f t="shared" si="483"/>
        <v>84.2</v>
      </c>
      <c r="H5207" s="3">
        <f t="shared" si="484"/>
        <v>100.94</v>
      </c>
      <c r="I5207" s="3">
        <f t="shared" si="485"/>
        <v>96.98</v>
      </c>
      <c r="J5207" s="3">
        <f t="shared" si="486"/>
        <v>91.039999999999992</v>
      </c>
      <c r="K5207" s="191">
        <v>20</v>
      </c>
      <c r="L5207" s="3">
        <v>29</v>
      </c>
      <c r="M5207" s="191">
        <v>38.299999999999997</v>
      </c>
      <c r="N5207" s="191">
        <v>36.1</v>
      </c>
      <c r="O5207" s="191">
        <v>32.799999999999997</v>
      </c>
    </row>
    <row r="5208" spans="2:15" ht="17.25" x14ac:dyDescent="0.35">
      <c r="B5208" s="172">
        <f t="shared" si="488"/>
        <v>5200</v>
      </c>
      <c r="C5208" s="173">
        <v>8</v>
      </c>
      <c r="D5208" s="173">
        <v>5</v>
      </c>
      <c r="E5208" s="174">
        <v>16</v>
      </c>
      <c r="F5208" s="3">
        <f t="shared" si="487"/>
        <v>69.800000000000011</v>
      </c>
      <c r="G5208" s="3">
        <f t="shared" si="483"/>
        <v>80.599999999999994</v>
      </c>
      <c r="H5208" s="3">
        <f t="shared" si="484"/>
        <v>98.06</v>
      </c>
      <c r="I5208" s="3">
        <f t="shared" si="485"/>
        <v>96.08</v>
      </c>
      <c r="J5208" s="3">
        <f t="shared" si="486"/>
        <v>89.06</v>
      </c>
      <c r="K5208" s="191">
        <v>21</v>
      </c>
      <c r="L5208" s="3">
        <v>27</v>
      </c>
      <c r="M5208" s="191">
        <v>36.700000000000003</v>
      </c>
      <c r="N5208" s="191">
        <v>35.6</v>
      </c>
      <c r="O5208" s="191">
        <v>31.7</v>
      </c>
    </row>
    <row r="5209" spans="2:15" ht="17.25" x14ac:dyDescent="0.35">
      <c r="B5209" s="172">
        <f t="shared" si="488"/>
        <v>5201</v>
      </c>
      <c r="C5209" s="173">
        <v>8</v>
      </c>
      <c r="D5209" s="173">
        <v>5</v>
      </c>
      <c r="E5209" s="174">
        <v>17</v>
      </c>
      <c r="F5209" s="3">
        <f t="shared" si="487"/>
        <v>71.599999999999994</v>
      </c>
      <c r="G5209" s="3">
        <f t="shared" ref="G5209:G5272" si="489">(9/5)*L5209+32</f>
        <v>76.460000000000008</v>
      </c>
      <c r="H5209" s="3">
        <f t="shared" ref="H5209:H5272" si="490">(9/5)*M5209+32</f>
        <v>96.98</v>
      </c>
      <c r="I5209" s="3">
        <f t="shared" ref="I5209:I5272" si="491">(9/5)*N5209+32</f>
        <v>93.92</v>
      </c>
      <c r="J5209" s="3">
        <f t="shared" ref="J5209:J5272" si="492">(9/5)*O5209+32</f>
        <v>87.080000000000013</v>
      </c>
      <c r="K5209" s="191">
        <v>22</v>
      </c>
      <c r="L5209" s="3">
        <v>24.7</v>
      </c>
      <c r="M5209" s="191">
        <v>36.1</v>
      </c>
      <c r="N5209" s="191">
        <v>34.4</v>
      </c>
      <c r="O5209" s="191">
        <v>30.6</v>
      </c>
    </row>
    <row r="5210" spans="2:15" ht="17.25" x14ac:dyDescent="0.35">
      <c r="B5210" s="172">
        <f t="shared" si="488"/>
        <v>5202</v>
      </c>
      <c r="C5210" s="173">
        <v>8</v>
      </c>
      <c r="D5210" s="173">
        <v>5</v>
      </c>
      <c r="E5210" s="174">
        <v>18</v>
      </c>
      <c r="F5210" s="3">
        <f t="shared" si="487"/>
        <v>68</v>
      </c>
      <c r="G5210" s="3">
        <f t="shared" si="489"/>
        <v>71.599999999999994</v>
      </c>
      <c r="H5210" s="3">
        <f t="shared" si="490"/>
        <v>96.08</v>
      </c>
      <c r="I5210" s="3">
        <f t="shared" si="491"/>
        <v>91.94</v>
      </c>
      <c r="J5210" s="3">
        <f t="shared" si="492"/>
        <v>82.039999999999992</v>
      </c>
      <c r="K5210" s="191">
        <v>20</v>
      </c>
      <c r="L5210" s="3">
        <v>22</v>
      </c>
      <c r="M5210" s="191">
        <v>35.6</v>
      </c>
      <c r="N5210" s="191">
        <v>33.299999999999997</v>
      </c>
      <c r="O5210" s="191">
        <v>27.8</v>
      </c>
    </row>
    <row r="5211" spans="2:15" ht="17.25" x14ac:dyDescent="0.35">
      <c r="B5211" s="172">
        <f t="shared" si="488"/>
        <v>5203</v>
      </c>
      <c r="C5211" s="173">
        <v>8</v>
      </c>
      <c r="D5211" s="173">
        <v>5</v>
      </c>
      <c r="E5211" s="174">
        <v>19</v>
      </c>
      <c r="F5211" s="3">
        <f t="shared" si="487"/>
        <v>66.2</v>
      </c>
      <c r="G5211" s="3">
        <f t="shared" si="489"/>
        <v>69.800000000000011</v>
      </c>
      <c r="H5211" s="3">
        <f t="shared" si="490"/>
        <v>93.02</v>
      </c>
      <c r="I5211" s="3">
        <f t="shared" si="491"/>
        <v>87.98</v>
      </c>
      <c r="J5211" s="3">
        <f t="shared" si="492"/>
        <v>78.98</v>
      </c>
      <c r="K5211" s="191">
        <v>19</v>
      </c>
      <c r="L5211" s="3">
        <v>21</v>
      </c>
      <c r="M5211" s="191">
        <v>33.9</v>
      </c>
      <c r="N5211" s="191">
        <v>31.1</v>
      </c>
      <c r="O5211" s="191">
        <v>26.1</v>
      </c>
    </row>
    <row r="5212" spans="2:15" ht="17.25" x14ac:dyDescent="0.35">
      <c r="B5212" s="172">
        <f t="shared" si="488"/>
        <v>5204</v>
      </c>
      <c r="C5212" s="173">
        <v>8</v>
      </c>
      <c r="D5212" s="173">
        <v>5</v>
      </c>
      <c r="E5212" s="174">
        <v>20</v>
      </c>
      <c r="F5212" s="3">
        <f t="shared" si="487"/>
        <v>66.2</v>
      </c>
      <c r="G5212" s="3">
        <f t="shared" si="489"/>
        <v>66.2</v>
      </c>
      <c r="H5212" s="3">
        <f t="shared" si="490"/>
        <v>91.039999999999992</v>
      </c>
      <c r="I5212" s="3">
        <f t="shared" si="491"/>
        <v>84.02</v>
      </c>
      <c r="J5212" s="3">
        <f t="shared" si="492"/>
        <v>78.080000000000013</v>
      </c>
      <c r="K5212" s="191">
        <v>19</v>
      </c>
      <c r="L5212" s="3">
        <v>19</v>
      </c>
      <c r="M5212" s="191">
        <v>32.799999999999997</v>
      </c>
      <c r="N5212" s="191">
        <v>28.9</v>
      </c>
      <c r="O5212" s="191">
        <v>25.6</v>
      </c>
    </row>
    <row r="5213" spans="2:15" ht="17.25" x14ac:dyDescent="0.35">
      <c r="B5213" s="172">
        <f t="shared" si="488"/>
        <v>5205</v>
      </c>
      <c r="C5213" s="173">
        <v>8</v>
      </c>
      <c r="D5213" s="173">
        <v>5</v>
      </c>
      <c r="E5213" s="174">
        <v>21</v>
      </c>
      <c r="F5213" s="3">
        <f t="shared" si="487"/>
        <v>66.2</v>
      </c>
      <c r="G5213" s="3">
        <f t="shared" si="489"/>
        <v>64.400000000000006</v>
      </c>
      <c r="H5213" s="3">
        <f t="shared" si="490"/>
        <v>89.06</v>
      </c>
      <c r="I5213" s="3">
        <f t="shared" si="491"/>
        <v>80.960000000000008</v>
      </c>
      <c r="J5213" s="3">
        <f t="shared" si="492"/>
        <v>78.080000000000013</v>
      </c>
      <c r="K5213" s="191">
        <v>19</v>
      </c>
      <c r="L5213" s="3">
        <v>18</v>
      </c>
      <c r="M5213" s="191">
        <v>31.7</v>
      </c>
      <c r="N5213" s="191">
        <v>27.2</v>
      </c>
      <c r="O5213" s="191">
        <v>25.6</v>
      </c>
    </row>
    <row r="5214" spans="2:15" ht="17.25" x14ac:dyDescent="0.35">
      <c r="B5214" s="172">
        <f t="shared" si="488"/>
        <v>5206</v>
      </c>
      <c r="C5214" s="173">
        <v>8</v>
      </c>
      <c r="D5214" s="173">
        <v>5</v>
      </c>
      <c r="E5214" s="174">
        <v>22</v>
      </c>
      <c r="F5214" s="3">
        <f t="shared" si="487"/>
        <v>64.400000000000006</v>
      </c>
      <c r="G5214" s="3">
        <f t="shared" si="489"/>
        <v>64.400000000000006</v>
      </c>
      <c r="H5214" s="3">
        <f t="shared" si="490"/>
        <v>89.960000000000008</v>
      </c>
      <c r="I5214" s="3">
        <f t="shared" si="491"/>
        <v>75.92</v>
      </c>
      <c r="J5214" s="3">
        <f t="shared" si="492"/>
        <v>73.94</v>
      </c>
      <c r="K5214" s="191">
        <v>18</v>
      </c>
      <c r="L5214" s="3">
        <v>18</v>
      </c>
      <c r="M5214" s="191">
        <v>32.200000000000003</v>
      </c>
      <c r="N5214" s="191">
        <v>24.4</v>
      </c>
      <c r="O5214" s="191">
        <v>23.3</v>
      </c>
    </row>
    <row r="5215" spans="2:15" ht="17.25" x14ac:dyDescent="0.35">
      <c r="B5215" s="172">
        <f t="shared" si="488"/>
        <v>5207</v>
      </c>
      <c r="C5215" s="173">
        <v>8</v>
      </c>
      <c r="D5215" s="173">
        <v>5</v>
      </c>
      <c r="E5215" s="174">
        <v>23</v>
      </c>
      <c r="F5215" s="3">
        <f t="shared" si="487"/>
        <v>62.6</v>
      </c>
      <c r="G5215" s="3">
        <f t="shared" si="489"/>
        <v>64.400000000000006</v>
      </c>
      <c r="H5215" s="3">
        <f t="shared" si="490"/>
        <v>87.98</v>
      </c>
      <c r="I5215" s="3">
        <f t="shared" si="491"/>
        <v>66.92</v>
      </c>
      <c r="J5215" s="3">
        <f t="shared" si="492"/>
        <v>73.039999999999992</v>
      </c>
      <c r="K5215" s="191">
        <v>17</v>
      </c>
      <c r="L5215" s="3">
        <v>18</v>
      </c>
      <c r="M5215" s="191">
        <v>31.1</v>
      </c>
      <c r="N5215" s="191">
        <v>19.399999999999999</v>
      </c>
      <c r="O5215" s="191">
        <v>22.8</v>
      </c>
    </row>
    <row r="5216" spans="2:15" ht="17.25" x14ac:dyDescent="0.35">
      <c r="B5216" s="172">
        <f t="shared" si="488"/>
        <v>5208</v>
      </c>
      <c r="C5216" s="173">
        <v>8</v>
      </c>
      <c r="D5216" s="173">
        <v>5</v>
      </c>
      <c r="E5216" s="174">
        <v>24</v>
      </c>
      <c r="F5216" s="3">
        <f t="shared" si="487"/>
        <v>62.6</v>
      </c>
      <c r="G5216" s="3">
        <f t="shared" si="489"/>
        <v>64.400000000000006</v>
      </c>
      <c r="H5216" s="3">
        <f t="shared" si="490"/>
        <v>87.080000000000013</v>
      </c>
      <c r="I5216" s="3">
        <f t="shared" si="491"/>
        <v>69.080000000000013</v>
      </c>
      <c r="J5216" s="3">
        <f t="shared" si="492"/>
        <v>73.039999999999992</v>
      </c>
      <c r="K5216" s="191">
        <v>17</v>
      </c>
      <c r="L5216" s="3">
        <v>18</v>
      </c>
      <c r="M5216" s="191">
        <v>30.6</v>
      </c>
      <c r="N5216" s="191">
        <v>20.6</v>
      </c>
      <c r="O5216" s="191">
        <v>22.8</v>
      </c>
    </row>
    <row r="5217" spans="2:15" ht="17.25" x14ac:dyDescent="0.35">
      <c r="B5217" s="172">
        <f t="shared" si="488"/>
        <v>5209</v>
      </c>
      <c r="C5217" s="173">
        <v>8</v>
      </c>
      <c r="D5217" s="173">
        <v>6</v>
      </c>
      <c r="E5217" s="174">
        <v>1</v>
      </c>
      <c r="F5217" s="3">
        <f t="shared" si="487"/>
        <v>60.8</v>
      </c>
      <c r="G5217" s="3">
        <f t="shared" si="489"/>
        <v>62.6</v>
      </c>
      <c r="H5217" s="3">
        <f t="shared" si="490"/>
        <v>84.02</v>
      </c>
      <c r="I5217" s="3">
        <f t="shared" si="491"/>
        <v>60.08</v>
      </c>
      <c r="J5217" s="3">
        <f t="shared" si="492"/>
        <v>71.06</v>
      </c>
      <c r="K5217" s="191">
        <v>16</v>
      </c>
      <c r="L5217" s="3">
        <v>17</v>
      </c>
      <c r="M5217" s="191">
        <v>28.9</v>
      </c>
      <c r="N5217" s="191">
        <v>15.6</v>
      </c>
      <c r="O5217" s="191">
        <v>21.7</v>
      </c>
    </row>
    <row r="5218" spans="2:15" ht="17.25" x14ac:dyDescent="0.35">
      <c r="B5218" s="172">
        <f t="shared" si="488"/>
        <v>5210</v>
      </c>
      <c r="C5218" s="173">
        <v>8</v>
      </c>
      <c r="D5218" s="173">
        <v>6</v>
      </c>
      <c r="E5218" s="174">
        <v>2</v>
      </c>
      <c r="F5218" s="3">
        <f t="shared" si="487"/>
        <v>62.6</v>
      </c>
      <c r="G5218" s="3">
        <f t="shared" si="489"/>
        <v>59</v>
      </c>
      <c r="H5218" s="3">
        <f t="shared" si="490"/>
        <v>84.02</v>
      </c>
      <c r="I5218" s="3">
        <f t="shared" si="491"/>
        <v>60.980000000000004</v>
      </c>
      <c r="J5218" s="3">
        <f t="shared" si="492"/>
        <v>68</v>
      </c>
      <c r="K5218" s="191">
        <v>17</v>
      </c>
      <c r="L5218" s="3">
        <v>15</v>
      </c>
      <c r="M5218" s="191">
        <v>28.9</v>
      </c>
      <c r="N5218" s="191">
        <v>16.100000000000001</v>
      </c>
      <c r="O5218" s="191">
        <v>20</v>
      </c>
    </row>
    <row r="5219" spans="2:15" ht="17.25" x14ac:dyDescent="0.35">
      <c r="B5219" s="172">
        <f t="shared" si="488"/>
        <v>5211</v>
      </c>
      <c r="C5219" s="173">
        <v>8</v>
      </c>
      <c r="D5219" s="173">
        <v>6</v>
      </c>
      <c r="E5219" s="174">
        <v>3</v>
      </c>
      <c r="F5219" s="3">
        <f t="shared" si="487"/>
        <v>59</v>
      </c>
      <c r="G5219" s="3">
        <f t="shared" si="489"/>
        <v>59</v>
      </c>
      <c r="H5219" s="3">
        <f t="shared" si="490"/>
        <v>82.94</v>
      </c>
      <c r="I5219" s="3">
        <f t="shared" si="491"/>
        <v>55.94</v>
      </c>
      <c r="J5219" s="3">
        <f t="shared" si="492"/>
        <v>69.98</v>
      </c>
      <c r="K5219" s="191">
        <v>15</v>
      </c>
      <c r="L5219" s="3">
        <v>15</v>
      </c>
      <c r="M5219" s="191">
        <v>28.3</v>
      </c>
      <c r="N5219" s="191">
        <v>13.3</v>
      </c>
      <c r="O5219" s="191">
        <v>21.1</v>
      </c>
    </row>
    <row r="5220" spans="2:15" ht="17.25" x14ac:dyDescent="0.35">
      <c r="B5220" s="172">
        <f t="shared" si="488"/>
        <v>5212</v>
      </c>
      <c r="C5220" s="173">
        <v>8</v>
      </c>
      <c r="D5220" s="173">
        <v>6</v>
      </c>
      <c r="E5220" s="174">
        <v>4</v>
      </c>
      <c r="F5220" s="3">
        <f t="shared" si="487"/>
        <v>57.2</v>
      </c>
      <c r="G5220" s="3">
        <f t="shared" si="489"/>
        <v>57.2</v>
      </c>
      <c r="H5220" s="3">
        <f t="shared" si="490"/>
        <v>82.039999999999992</v>
      </c>
      <c r="I5220" s="3">
        <f t="shared" si="491"/>
        <v>55.040000000000006</v>
      </c>
      <c r="J5220" s="3">
        <f t="shared" si="492"/>
        <v>68</v>
      </c>
      <c r="K5220" s="191">
        <v>14</v>
      </c>
      <c r="L5220" s="3">
        <v>14</v>
      </c>
      <c r="M5220" s="191">
        <v>27.8</v>
      </c>
      <c r="N5220" s="191">
        <v>12.8</v>
      </c>
      <c r="O5220" s="191">
        <v>20</v>
      </c>
    </row>
    <row r="5221" spans="2:15" ht="17.25" x14ac:dyDescent="0.35">
      <c r="B5221" s="172">
        <f t="shared" si="488"/>
        <v>5213</v>
      </c>
      <c r="C5221" s="173">
        <v>8</v>
      </c>
      <c r="D5221" s="173">
        <v>6</v>
      </c>
      <c r="E5221" s="174">
        <v>5</v>
      </c>
      <c r="F5221" s="3">
        <f t="shared" si="487"/>
        <v>57.2</v>
      </c>
      <c r="G5221" s="3">
        <f t="shared" si="489"/>
        <v>57.2</v>
      </c>
      <c r="H5221" s="3">
        <f t="shared" si="490"/>
        <v>80.960000000000008</v>
      </c>
      <c r="I5221" s="3">
        <f t="shared" si="491"/>
        <v>57.019999999999996</v>
      </c>
      <c r="J5221" s="3">
        <f t="shared" si="492"/>
        <v>66.02</v>
      </c>
      <c r="K5221" s="191">
        <v>14</v>
      </c>
      <c r="L5221" s="3">
        <v>14</v>
      </c>
      <c r="M5221" s="191">
        <v>27.2</v>
      </c>
      <c r="N5221" s="191">
        <v>13.9</v>
      </c>
      <c r="O5221" s="191">
        <v>18.899999999999999</v>
      </c>
    </row>
    <row r="5222" spans="2:15" ht="17.25" x14ac:dyDescent="0.35">
      <c r="B5222" s="172">
        <f t="shared" si="488"/>
        <v>5214</v>
      </c>
      <c r="C5222" s="173">
        <v>8</v>
      </c>
      <c r="D5222" s="173">
        <v>6</v>
      </c>
      <c r="E5222" s="174">
        <v>6</v>
      </c>
      <c r="F5222" s="3">
        <f t="shared" si="487"/>
        <v>60.8</v>
      </c>
      <c r="G5222" s="3">
        <f t="shared" si="489"/>
        <v>57.2</v>
      </c>
      <c r="H5222" s="3">
        <f t="shared" si="490"/>
        <v>82.039999999999992</v>
      </c>
      <c r="I5222" s="3">
        <f t="shared" si="491"/>
        <v>55.040000000000006</v>
      </c>
      <c r="J5222" s="3">
        <f t="shared" si="492"/>
        <v>64.94</v>
      </c>
      <c r="K5222" s="191">
        <v>16</v>
      </c>
      <c r="L5222" s="3">
        <v>14</v>
      </c>
      <c r="M5222" s="191">
        <v>27.8</v>
      </c>
      <c r="N5222" s="191">
        <v>12.8</v>
      </c>
      <c r="O5222" s="191">
        <v>18.3</v>
      </c>
    </row>
    <row r="5223" spans="2:15" ht="17.25" x14ac:dyDescent="0.35">
      <c r="B5223" s="172">
        <f t="shared" si="488"/>
        <v>5215</v>
      </c>
      <c r="C5223" s="173">
        <v>8</v>
      </c>
      <c r="D5223" s="173">
        <v>6</v>
      </c>
      <c r="E5223" s="174">
        <v>7</v>
      </c>
      <c r="F5223" s="3">
        <f t="shared" si="487"/>
        <v>68</v>
      </c>
      <c r="G5223" s="3">
        <f t="shared" si="489"/>
        <v>64.400000000000006</v>
      </c>
      <c r="H5223" s="3">
        <f t="shared" si="490"/>
        <v>87.98</v>
      </c>
      <c r="I5223" s="3">
        <f t="shared" si="491"/>
        <v>62.96</v>
      </c>
      <c r="J5223" s="3">
        <f t="shared" si="492"/>
        <v>68</v>
      </c>
      <c r="K5223" s="191">
        <v>20</v>
      </c>
      <c r="L5223" s="3">
        <v>18</v>
      </c>
      <c r="M5223" s="191">
        <v>31.1</v>
      </c>
      <c r="N5223" s="191">
        <v>17.2</v>
      </c>
      <c r="O5223" s="191">
        <v>20</v>
      </c>
    </row>
    <row r="5224" spans="2:15" ht="17.25" x14ac:dyDescent="0.35">
      <c r="B5224" s="172">
        <f t="shared" si="488"/>
        <v>5216</v>
      </c>
      <c r="C5224" s="173">
        <v>8</v>
      </c>
      <c r="D5224" s="173">
        <v>6</v>
      </c>
      <c r="E5224" s="174">
        <v>8</v>
      </c>
      <c r="F5224" s="3">
        <f t="shared" si="487"/>
        <v>71.599999999999994</v>
      </c>
      <c r="G5224" s="3">
        <f t="shared" si="489"/>
        <v>69.800000000000011</v>
      </c>
      <c r="H5224" s="3">
        <f t="shared" si="490"/>
        <v>89.960000000000008</v>
      </c>
      <c r="I5224" s="3">
        <f t="shared" si="491"/>
        <v>69.98</v>
      </c>
      <c r="J5224" s="3">
        <f t="shared" si="492"/>
        <v>73.039999999999992</v>
      </c>
      <c r="K5224" s="191">
        <v>22</v>
      </c>
      <c r="L5224" s="3">
        <v>21</v>
      </c>
      <c r="M5224" s="191">
        <v>32.200000000000003</v>
      </c>
      <c r="N5224" s="191">
        <v>21.1</v>
      </c>
      <c r="O5224" s="191">
        <v>22.8</v>
      </c>
    </row>
    <row r="5225" spans="2:15" ht="17.25" x14ac:dyDescent="0.35">
      <c r="B5225" s="172">
        <f t="shared" si="488"/>
        <v>5217</v>
      </c>
      <c r="C5225" s="173">
        <v>8</v>
      </c>
      <c r="D5225" s="173">
        <v>6</v>
      </c>
      <c r="E5225" s="174">
        <v>9</v>
      </c>
      <c r="F5225" s="3">
        <f t="shared" si="487"/>
        <v>77</v>
      </c>
      <c r="G5225" s="3">
        <f t="shared" si="489"/>
        <v>71.599999999999994</v>
      </c>
      <c r="H5225" s="3">
        <f t="shared" si="490"/>
        <v>93.02</v>
      </c>
      <c r="I5225" s="3">
        <f t="shared" si="491"/>
        <v>78.080000000000013</v>
      </c>
      <c r="J5225" s="3">
        <f t="shared" si="492"/>
        <v>77</v>
      </c>
      <c r="K5225" s="191">
        <v>25</v>
      </c>
      <c r="L5225" s="3">
        <v>22</v>
      </c>
      <c r="M5225" s="191">
        <v>33.9</v>
      </c>
      <c r="N5225" s="191">
        <v>25.6</v>
      </c>
      <c r="O5225" s="191">
        <v>25</v>
      </c>
    </row>
    <row r="5226" spans="2:15" ht="17.25" x14ac:dyDescent="0.35">
      <c r="B5226" s="172">
        <f t="shared" si="488"/>
        <v>5218</v>
      </c>
      <c r="C5226" s="173">
        <v>8</v>
      </c>
      <c r="D5226" s="173">
        <v>6</v>
      </c>
      <c r="E5226" s="174">
        <v>10</v>
      </c>
      <c r="F5226" s="3">
        <f t="shared" si="487"/>
        <v>80.599999999999994</v>
      </c>
      <c r="G5226" s="3">
        <f t="shared" si="489"/>
        <v>75.2</v>
      </c>
      <c r="H5226" s="3">
        <f t="shared" si="490"/>
        <v>93.92</v>
      </c>
      <c r="I5226" s="3">
        <f t="shared" si="491"/>
        <v>84.02</v>
      </c>
      <c r="J5226" s="3">
        <f t="shared" si="492"/>
        <v>78.98</v>
      </c>
      <c r="K5226" s="191">
        <v>27</v>
      </c>
      <c r="L5226" s="3">
        <v>24</v>
      </c>
      <c r="M5226" s="191">
        <v>34.4</v>
      </c>
      <c r="N5226" s="191">
        <v>28.9</v>
      </c>
      <c r="O5226" s="191">
        <v>26.1</v>
      </c>
    </row>
    <row r="5227" spans="2:15" ht="17.25" x14ac:dyDescent="0.35">
      <c r="B5227" s="172">
        <f t="shared" si="488"/>
        <v>5219</v>
      </c>
      <c r="C5227" s="173">
        <v>8</v>
      </c>
      <c r="D5227" s="173">
        <v>6</v>
      </c>
      <c r="E5227" s="174">
        <v>11</v>
      </c>
      <c r="F5227" s="3">
        <f t="shared" si="487"/>
        <v>86</v>
      </c>
      <c r="G5227" s="3">
        <f t="shared" si="489"/>
        <v>78.800000000000011</v>
      </c>
      <c r="H5227" s="3">
        <f t="shared" si="490"/>
        <v>98.960000000000008</v>
      </c>
      <c r="I5227" s="3">
        <f t="shared" si="491"/>
        <v>91.039999999999992</v>
      </c>
      <c r="J5227" s="3">
        <f t="shared" si="492"/>
        <v>80.960000000000008</v>
      </c>
      <c r="K5227" s="191">
        <v>30</v>
      </c>
      <c r="L5227" s="3">
        <v>26</v>
      </c>
      <c r="M5227" s="191">
        <v>37.200000000000003</v>
      </c>
      <c r="N5227" s="191">
        <v>32.799999999999997</v>
      </c>
      <c r="O5227" s="191">
        <v>27.2</v>
      </c>
    </row>
    <row r="5228" spans="2:15" ht="17.25" x14ac:dyDescent="0.35">
      <c r="B5228" s="172">
        <f t="shared" si="488"/>
        <v>5220</v>
      </c>
      <c r="C5228" s="173">
        <v>8</v>
      </c>
      <c r="D5228" s="173">
        <v>6</v>
      </c>
      <c r="E5228" s="174">
        <v>12</v>
      </c>
      <c r="F5228" s="3">
        <f t="shared" si="487"/>
        <v>89.6</v>
      </c>
      <c r="G5228" s="3">
        <f t="shared" si="489"/>
        <v>84.2</v>
      </c>
      <c r="H5228" s="3">
        <f t="shared" si="490"/>
        <v>98.960000000000008</v>
      </c>
      <c r="I5228" s="3">
        <f t="shared" si="491"/>
        <v>91.94</v>
      </c>
      <c r="J5228" s="3">
        <f t="shared" si="492"/>
        <v>84.02</v>
      </c>
      <c r="K5228" s="191">
        <v>32</v>
      </c>
      <c r="L5228" s="3">
        <v>29</v>
      </c>
      <c r="M5228" s="191">
        <v>37.200000000000003</v>
      </c>
      <c r="N5228" s="191">
        <v>33.299999999999997</v>
      </c>
      <c r="O5228" s="191">
        <v>28.9</v>
      </c>
    </row>
    <row r="5229" spans="2:15" ht="17.25" x14ac:dyDescent="0.35">
      <c r="B5229" s="172">
        <f t="shared" si="488"/>
        <v>5221</v>
      </c>
      <c r="C5229" s="173">
        <v>8</v>
      </c>
      <c r="D5229" s="173">
        <v>6</v>
      </c>
      <c r="E5229" s="174">
        <v>13</v>
      </c>
      <c r="F5229" s="3">
        <f t="shared" si="487"/>
        <v>87.800000000000011</v>
      </c>
      <c r="G5229" s="3">
        <f t="shared" si="489"/>
        <v>87.800000000000011</v>
      </c>
      <c r="H5229" s="3">
        <f t="shared" si="490"/>
        <v>98.960000000000008</v>
      </c>
      <c r="I5229" s="3">
        <f t="shared" si="491"/>
        <v>95</v>
      </c>
      <c r="J5229" s="3">
        <f t="shared" si="492"/>
        <v>87.98</v>
      </c>
      <c r="K5229" s="191">
        <v>31</v>
      </c>
      <c r="L5229" s="3">
        <v>31</v>
      </c>
      <c r="M5229" s="191">
        <v>37.200000000000003</v>
      </c>
      <c r="N5229" s="191">
        <v>35</v>
      </c>
      <c r="O5229" s="191">
        <v>31.1</v>
      </c>
    </row>
    <row r="5230" spans="2:15" ht="17.25" x14ac:dyDescent="0.35">
      <c r="B5230" s="172">
        <f t="shared" si="488"/>
        <v>5222</v>
      </c>
      <c r="C5230" s="173">
        <v>8</v>
      </c>
      <c r="D5230" s="173">
        <v>6</v>
      </c>
      <c r="E5230" s="174">
        <v>14</v>
      </c>
      <c r="F5230" s="3">
        <f t="shared" si="487"/>
        <v>78.800000000000011</v>
      </c>
      <c r="G5230" s="3">
        <f t="shared" si="489"/>
        <v>91.4</v>
      </c>
      <c r="H5230" s="3">
        <f t="shared" si="490"/>
        <v>100.94</v>
      </c>
      <c r="I5230" s="3">
        <f t="shared" si="491"/>
        <v>93.92</v>
      </c>
      <c r="J5230" s="3">
        <f t="shared" si="492"/>
        <v>89.960000000000008</v>
      </c>
      <c r="K5230" s="191">
        <v>26</v>
      </c>
      <c r="L5230" s="3">
        <v>33</v>
      </c>
      <c r="M5230" s="191">
        <v>38.299999999999997</v>
      </c>
      <c r="N5230" s="191">
        <v>34.4</v>
      </c>
      <c r="O5230" s="191">
        <v>32.200000000000003</v>
      </c>
    </row>
    <row r="5231" spans="2:15" ht="17.25" x14ac:dyDescent="0.35">
      <c r="B5231" s="172">
        <f t="shared" si="488"/>
        <v>5223</v>
      </c>
      <c r="C5231" s="173">
        <v>8</v>
      </c>
      <c r="D5231" s="173">
        <v>6</v>
      </c>
      <c r="E5231" s="174">
        <v>15</v>
      </c>
      <c r="F5231" s="3">
        <f t="shared" si="487"/>
        <v>80.599999999999994</v>
      </c>
      <c r="G5231" s="3">
        <f t="shared" si="489"/>
        <v>93.2</v>
      </c>
      <c r="H5231" s="3">
        <f t="shared" si="490"/>
        <v>100.94</v>
      </c>
      <c r="I5231" s="3">
        <f t="shared" si="491"/>
        <v>95</v>
      </c>
      <c r="J5231" s="3">
        <f t="shared" si="492"/>
        <v>84.92</v>
      </c>
      <c r="K5231" s="191">
        <v>27</v>
      </c>
      <c r="L5231" s="3">
        <v>34</v>
      </c>
      <c r="M5231" s="191">
        <v>38.299999999999997</v>
      </c>
      <c r="N5231" s="191">
        <v>35</v>
      </c>
      <c r="O5231" s="191">
        <v>29.4</v>
      </c>
    </row>
    <row r="5232" spans="2:15" ht="17.25" x14ac:dyDescent="0.35">
      <c r="B5232" s="172">
        <f t="shared" si="488"/>
        <v>5224</v>
      </c>
      <c r="C5232" s="173">
        <v>8</v>
      </c>
      <c r="D5232" s="173">
        <v>6</v>
      </c>
      <c r="E5232" s="174">
        <v>16</v>
      </c>
      <c r="F5232" s="3">
        <f t="shared" si="487"/>
        <v>82.4</v>
      </c>
      <c r="G5232" s="3">
        <f t="shared" si="489"/>
        <v>87.800000000000011</v>
      </c>
      <c r="H5232" s="3">
        <f t="shared" si="490"/>
        <v>98.960000000000008</v>
      </c>
      <c r="I5232" s="3">
        <f t="shared" si="491"/>
        <v>93.02</v>
      </c>
      <c r="J5232" s="3">
        <f t="shared" si="492"/>
        <v>84.92</v>
      </c>
      <c r="K5232" s="191">
        <v>28</v>
      </c>
      <c r="L5232" s="3">
        <v>31</v>
      </c>
      <c r="M5232" s="191">
        <v>37.200000000000003</v>
      </c>
      <c r="N5232" s="191">
        <v>33.9</v>
      </c>
      <c r="O5232" s="191">
        <v>29.4</v>
      </c>
    </row>
    <row r="5233" spans="2:15" ht="17.25" x14ac:dyDescent="0.35">
      <c r="B5233" s="172">
        <f t="shared" si="488"/>
        <v>5225</v>
      </c>
      <c r="C5233" s="173">
        <v>8</v>
      </c>
      <c r="D5233" s="173">
        <v>6</v>
      </c>
      <c r="E5233" s="174">
        <v>17</v>
      </c>
      <c r="F5233" s="3">
        <f t="shared" si="487"/>
        <v>82.4</v>
      </c>
      <c r="G5233" s="3">
        <f t="shared" si="489"/>
        <v>78.800000000000011</v>
      </c>
      <c r="H5233" s="3">
        <f t="shared" si="490"/>
        <v>98.06</v>
      </c>
      <c r="I5233" s="3">
        <f t="shared" si="491"/>
        <v>91.039999999999992</v>
      </c>
      <c r="J5233" s="3">
        <f t="shared" si="492"/>
        <v>87.080000000000013</v>
      </c>
      <c r="K5233" s="191">
        <v>28</v>
      </c>
      <c r="L5233" s="3">
        <v>26</v>
      </c>
      <c r="M5233" s="191">
        <v>36.700000000000003</v>
      </c>
      <c r="N5233" s="191">
        <v>32.799999999999997</v>
      </c>
      <c r="O5233" s="191">
        <v>30.6</v>
      </c>
    </row>
    <row r="5234" spans="2:15" ht="17.25" x14ac:dyDescent="0.35">
      <c r="B5234" s="172">
        <f t="shared" si="488"/>
        <v>5226</v>
      </c>
      <c r="C5234" s="173">
        <v>8</v>
      </c>
      <c r="D5234" s="173">
        <v>6</v>
      </c>
      <c r="E5234" s="174">
        <v>18</v>
      </c>
      <c r="F5234" s="3">
        <f t="shared" si="487"/>
        <v>77</v>
      </c>
      <c r="G5234" s="3">
        <f t="shared" si="489"/>
        <v>77</v>
      </c>
      <c r="H5234" s="3">
        <f t="shared" si="490"/>
        <v>98.06</v>
      </c>
      <c r="I5234" s="3">
        <f t="shared" si="491"/>
        <v>87.98</v>
      </c>
      <c r="J5234" s="3">
        <f t="shared" si="492"/>
        <v>84.92</v>
      </c>
      <c r="K5234" s="191">
        <v>25</v>
      </c>
      <c r="L5234" s="3">
        <v>25</v>
      </c>
      <c r="M5234" s="191">
        <v>36.700000000000003</v>
      </c>
      <c r="N5234" s="191">
        <v>31.1</v>
      </c>
      <c r="O5234" s="191">
        <v>29.4</v>
      </c>
    </row>
    <row r="5235" spans="2:15" ht="17.25" x14ac:dyDescent="0.35">
      <c r="B5235" s="172">
        <f t="shared" si="488"/>
        <v>5227</v>
      </c>
      <c r="C5235" s="173">
        <v>8</v>
      </c>
      <c r="D5235" s="173">
        <v>6</v>
      </c>
      <c r="E5235" s="174">
        <v>19</v>
      </c>
      <c r="F5235" s="3">
        <f t="shared" si="487"/>
        <v>73.400000000000006</v>
      </c>
      <c r="G5235" s="3">
        <f t="shared" si="489"/>
        <v>75.2</v>
      </c>
      <c r="H5235" s="3">
        <f t="shared" si="490"/>
        <v>96.98</v>
      </c>
      <c r="I5235" s="3">
        <f t="shared" si="491"/>
        <v>84.02</v>
      </c>
      <c r="J5235" s="3">
        <f t="shared" si="492"/>
        <v>82.039999999999992</v>
      </c>
      <c r="K5235" s="191">
        <v>23</v>
      </c>
      <c r="L5235" s="3">
        <v>24</v>
      </c>
      <c r="M5235" s="191">
        <v>36.1</v>
      </c>
      <c r="N5235" s="191">
        <v>28.9</v>
      </c>
      <c r="O5235" s="191">
        <v>27.8</v>
      </c>
    </row>
    <row r="5236" spans="2:15" ht="17.25" x14ac:dyDescent="0.35">
      <c r="B5236" s="172">
        <f t="shared" si="488"/>
        <v>5228</v>
      </c>
      <c r="C5236" s="173">
        <v>8</v>
      </c>
      <c r="D5236" s="173">
        <v>6</v>
      </c>
      <c r="E5236" s="174">
        <v>20</v>
      </c>
      <c r="F5236" s="3">
        <f t="shared" si="487"/>
        <v>73.400000000000006</v>
      </c>
      <c r="G5236" s="3">
        <f t="shared" si="489"/>
        <v>71.599999999999994</v>
      </c>
      <c r="H5236" s="3">
        <f t="shared" si="490"/>
        <v>95</v>
      </c>
      <c r="I5236" s="3">
        <f t="shared" si="491"/>
        <v>80.960000000000008</v>
      </c>
      <c r="J5236" s="3">
        <f t="shared" si="492"/>
        <v>80.06</v>
      </c>
      <c r="K5236" s="191">
        <v>23</v>
      </c>
      <c r="L5236" s="3">
        <v>22</v>
      </c>
      <c r="M5236" s="191">
        <v>35</v>
      </c>
      <c r="N5236" s="191">
        <v>27.2</v>
      </c>
      <c r="O5236" s="191">
        <v>26.7</v>
      </c>
    </row>
    <row r="5237" spans="2:15" ht="17.25" x14ac:dyDescent="0.35">
      <c r="B5237" s="172">
        <f t="shared" si="488"/>
        <v>5229</v>
      </c>
      <c r="C5237" s="173">
        <v>8</v>
      </c>
      <c r="D5237" s="173">
        <v>6</v>
      </c>
      <c r="E5237" s="174">
        <v>21</v>
      </c>
      <c r="F5237" s="3">
        <f t="shared" si="487"/>
        <v>71.599999999999994</v>
      </c>
      <c r="G5237" s="3">
        <f t="shared" si="489"/>
        <v>68</v>
      </c>
      <c r="H5237" s="3">
        <f t="shared" si="490"/>
        <v>93.02</v>
      </c>
      <c r="I5237" s="3">
        <f t="shared" si="491"/>
        <v>78.080000000000013</v>
      </c>
      <c r="J5237" s="3">
        <f t="shared" si="492"/>
        <v>80.06</v>
      </c>
      <c r="K5237" s="191">
        <v>22</v>
      </c>
      <c r="L5237" s="3">
        <v>20</v>
      </c>
      <c r="M5237" s="191">
        <v>33.9</v>
      </c>
      <c r="N5237" s="191">
        <v>25.6</v>
      </c>
      <c r="O5237" s="191">
        <v>26.7</v>
      </c>
    </row>
    <row r="5238" spans="2:15" ht="17.25" x14ac:dyDescent="0.35">
      <c r="B5238" s="172">
        <f t="shared" si="488"/>
        <v>5230</v>
      </c>
      <c r="C5238" s="173">
        <v>8</v>
      </c>
      <c r="D5238" s="173">
        <v>6</v>
      </c>
      <c r="E5238" s="174">
        <v>22</v>
      </c>
      <c r="F5238" s="3">
        <f t="shared" si="487"/>
        <v>69.800000000000011</v>
      </c>
      <c r="G5238" s="3">
        <f t="shared" si="489"/>
        <v>66.2</v>
      </c>
      <c r="H5238" s="3">
        <f t="shared" si="490"/>
        <v>91.94</v>
      </c>
      <c r="I5238" s="3">
        <f t="shared" si="491"/>
        <v>75.92</v>
      </c>
      <c r="J5238" s="3">
        <f t="shared" si="492"/>
        <v>77</v>
      </c>
      <c r="K5238" s="191">
        <v>21</v>
      </c>
      <c r="L5238" s="3">
        <v>19</v>
      </c>
      <c r="M5238" s="191">
        <v>33.299999999999997</v>
      </c>
      <c r="N5238" s="191">
        <v>24.4</v>
      </c>
      <c r="O5238" s="191">
        <v>25</v>
      </c>
    </row>
    <row r="5239" spans="2:15" ht="17.25" x14ac:dyDescent="0.35">
      <c r="B5239" s="172">
        <f t="shared" si="488"/>
        <v>5231</v>
      </c>
      <c r="C5239" s="173">
        <v>8</v>
      </c>
      <c r="D5239" s="173">
        <v>6</v>
      </c>
      <c r="E5239" s="174">
        <v>23</v>
      </c>
      <c r="F5239" s="3">
        <f t="shared" si="487"/>
        <v>64.400000000000006</v>
      </c>
      <c r="G5239" s="3">
        <f t="shared" si="489"/>
        <v>62.6</v>
      </c>
      <c r="H5239" s="3">
        <f t="shared" si="490"/>
        <v>89.960000000000008</v>
      </c>
      <c r="I5239" s="3">
        <f t="shared" si="491"/>
        <v>71.960000000000008</v>
      </c>
      <c r="J5239" s="3">
        <f t="shared" si="492"/>
        <v>75.02</v>
      </c>
      <c r="K5239" s="191">
        <v>18</v>
      </c>
      <c r="L5239" s="3">
        <v>17</v>
      </c>
      <c r="M5239" s="191">
        <v>32.200000000000003</v>
      </c>
      <c r="N5239" s="191">
        <v>22.2</v>
      </c>
      <c r="O5239" s="191">
        <v>23.9</v>
      </c>
    </row>
    <row r="5240" spans="2:15" ht="17.25" x14ac:dyDescent="0.35">
      <c r="B5240" s="172">
        <f t="shared" si="488"/>
        <v>5232</v>
      </c>
      <c r="C5240" s="173">
        <v>8</v>
      </c>
      <c r="D5240" s="173">
        <v>6</v>
      </c>
      <c r="E5240" s="174">
        <v>24</v>
      </c>
      <c r="F5240" s="3">
        <f t="shared" si="487"/>
        <v>64.400000000000006</v>
      </c>
      <c r="G5240" s="3">
        <f t="shared" si="489"/>
        <v>62.6</v>
      </c>
      <c r="H5240" s="3">
        <f t="shared" si="490"/>
        <v>89.06</v>
      </c>
      <c r="I5240" s="3">
        <f t="shared" si="491"/>
        <v>62.96</v>
      </c>
      <c r="J5240" s="3">
        <f t="shared" si="492"/>
        <v>73.94</v>
      </c>
      <c r="K5240" s="191">
        <v>18</v>
      </c>
      <c r="L5240" s="3">
        <v>17</v>
      </c>
      <c r="M5240" s="191">
        <v>31.7</v>
      </c>
      <c r="N5240" s="191">
        <v>17.2</v>
      </c>
      <c r="O5240" s="191">
        <v>23.3</v>
      </c>
    </row>
    <row r="5241" spans="2:15" ht="17.25" x14ac:dyDescent="0.35">
      <c r="B5241" s="172">
        <f t="shared" si="488"/>
        <v>5233</v>
      </c>
      <c r="C5241" s="173">
        <v>8</v>
      </c>
      <c r="D5241" s="173">
        <v>7</v>
      </c>
      <c r="E5241" s="174">
        <v>1</v>
      </c>
      <c r="F5241" s="3">
        <f t="shared" si="487"/>
        <v>64.400000000000006</v>
      </c>
      <c r="G5241" s="3">
        <f t="shared" si="489"/>
        <v>62.6</v>
      </c>
      <c r="H5241" s="3">
        <f t="shared" si="490"/>
        <v>87.080000000000013</v>
      </c>
      <c r="I5241" s="3">
        <f t="shared" si="491"/>
        <v>62.06</v>
      </c>
      <c r="J5241" s="3">
        <f t="shared" si="492"/>
        <v>71.06</v>
      </c>
      <c r="K5241" s="191">
        <v>18</v>
      </c>
      <c r="L5241" s="3">
        <v>17</v>
      </c>
      <c r="M5241" s="191">
        <v>30.6</v>
      </c>
      <c r="N5241" s="191">
        <v>16.7</v>
      </c>
      <c r="O5241" s="191">
        <v>21.7</v>
      </c>
    </row>
    <row r="5242" spans="2:15" ht="17.25" x14ac:dyDescent="0.35">
      <c r="B5242" s="172">
        <f t="shared" si="488"/>
        <v>5234</v>
      </c>
      <c r="C5242" s="173">
        <v>8</v>
      </c>
      <c r="D5242" s="173">
        <v>7</v>
      </c>
      <c r="E5242" s="174">
        <v>2</v>
      </c>
      <c r="F5242" s="3">
        <f t="shared" si="487"/>
        <v>60.8</v>
      </c>
      <c r="G5242" s="3">
        <f t="shared" si="489"/>
        <v>59</v>
      </c>
      <c r="H5242" s="3">
        <f t="shared" si="490"/>
        <v>86</v>
      </c>
      <c r="I5242" s="3">
        <f t="shared" si="491"/>
        <v>57.92</v>
      </c>
      <c r="J5242" s="3">
        <f t="shared" si="492"/>
        <v>71.960000000000008</v>
      </c>
      <c r="K5242" s="191">
        <v>16</v>
      </c>
      <c r="L5242" s="3">
        <v>15</v>
      </c>
      <c r="M5242" s="191">
        <v>30</v>
      </c>
      <c r="N5242" s="191">
        <v>14.4</v>
      </c>
      <c r="O5242" s="191">
        <v>22.2</v>
      </c>
    </row>
    <row r="5243" spans="2:15" ht="17.25" x14ac:dyDescent="0.35">
      <c r="B5243" s="172">
        <f t="shared" si="488"/>
        <v>5235</v>
      </c>
      <c r="C5243" s="173">
        <v>8</v>
      </c>
      <c r="D5243" s="173">
        <v>7</v>
      </c>
      <c r="E5243" s="174">
        <v>3</v>
      </c>
      <c r="F5243" s="3">
        <f t="shared" si="487"/>
        <v>60.8</v>
      </c>
      <c r="G5243" s="3">
        <f t="shared" si="489"/>
        <v>58.1</v>
      </c>
      <c r="H5243" s="3">
        <f t="shared" si="490"/>
        <v>84.02</v>
      </c>
      <c r="I5243" s="3">
        <f t="shared" si="491"/>
        <v>55.94</v>
      </c>
      <c r="J5243" s="3">
        <f t="shared" si="492"/>
        <v>69.98</v>
      </c>
      <c r="K5243" s="191">
        <v>16</v>
      </c>
      <c r="L5243" s="3">
        <v>14.5</v>
      </c>
      <c r="M5243" s="191">
        <v>28.9</v>
      </c>
      <c r="N5243" s="191">
        <v>13.3</v>
      </c>
      <c r="O5243" s="191">
        <v>21.1</v>
      </c>
    </row>
    <row r="5244" spans="2:15" ht="17.25" x14ac:dyDescent="0.35">
      <c r="B5244" s="172">
        <f t="shared" si="488"/>
        <v>5236</v>
      </c>
      <c r="C5244" s="173">
        <v>8</v>
      </c>
      <c r="D5244" s="173">
        <v>7</v>
      </c>
      <c r="E5244" s="174">
        <v>4</v>
      </c>
      <c r="F5244" s="3">
        <f t="shared" si="487"/>
        <v>60.620000000000005</v>
      </c>
      <c r="G5244" s="3">
        <f t="shared" si="489"/>
        <v>57.2</v>
      </c>
      <c r="H5244" s="3">
        <f t="shared" si="490"/>
        <v>82.039999999999992</v>
      </c>
      <c r="I5244" s="3">
        <f t="shared" si="491"/>
        <v>51.980000000000004</v>
      </c>
      <c r="J5244" s="3">
        <f t="shared" si="492"/>
        <v>66.92</v>
      </c>
      <c r="K5244" s="191">
        <v>15.9</v>
      </c>
      <c r="L5244" s="3">
        <v>14</v>
      </c>
      <c r="M5244" s="191">
        <v>27.8</v>
      </c>
      <c r="N5244" s="191">
        <v>11.1</v>
      </c>
      <c r="O5244" s="191">
        <v>19.399999999999999</v>
      </c>
    </row>
    <row r="5245" spans="2:15" ht="17.25" x14ac:dyDescent="0.35">
      <c r="B5245" s="172">
        <f t="shared" si="488"/>
        <v>5237</v>
      </c>
      <c r="C5245" s="173">
        <v>8</v>
      </c>
      <c r="D5245" s="173">
        <v>7</v>
      </c>
      <c r="E5245" s="174">
        <v>5</v>
      </c>
      <c r="F5245" s="3">
        <f t="shared" si="487"/>
        <v>60.8</v>
      </c>
      <c r="G5245" s="3">
        <f t="shared" si="489"/>
        <v>55.400000000000006</v>
      </c>
      <c r="H5245" s="3">
        <f t="shared" si="490"/>
        <v>80.06</v>
      </c>
      <c r="I5245" s="3">
        <f t="shared" si="491"/>
        <v>51.980000000000004</v>
      </c>
      <c r="J5245" s="3">
        <f t="shared" si="492"/>
        <v>66.02</v>
      </c>
      <c r="K5245" s="191">
        <v>16</v>
      </c>
      <c r="L5245" s="3">
        <v>13</v>
      </c>
      <c r="M5245" s="191">
        <v>26.7</v>
      </c>
      <c r="N5245" s="191">
        <v>11.1</v>
      </c>
      <c r="O5245" s="191">
        <v>18.899999999999999</v>
      </c>
    </row>
    <row r="5246" spans="2:15" ht="17.25" x14ac:dyDescent="0.35">
      <c r="B5246" s="172">
        <f t="shared" si="488"/>
        <v>5238</v>
      </c>
      <c r="C5246" s="173">
        <v>8</v>
      </c>
      <c r="D5246" s="173">
        <v>7</v>
      </c>
      <c r="E5246" s="174">
        <v>6</v>
      </c>
      <c r="F5246" s="3">
        <f t="shared" si="487"/>
        <v>62.6</v>
      </c>
      <c r="G5246" s="3">
        <f t="shared" si="489"/>
        <v>57.2</v>
      </c>
      <c r="H5246" s="3">
        <f t="shared" si="490"/>
        <v>82.039999999999992</v>
      </c>
      <c r="I5246" s="3">
        <f t="shared" si="491"/>
        <v>51.980000000000004</v>
      </c>
      <c r="J5246" s="3">
        <f t="shared" si="492"/>
        <v>66.02</v>
      </c>
      <c r="K5246" s="191">
        <v>17</v>
      </c>
      <c r="L5246" s="3">
        <v>14</v>
      </c>
      <c r="M5246" s="191">
        <v>27.8</v>
      </c>
      <c r="N5246" s="191">
        <v>11.1</v>
      </c>
      <c r="O5246" s="191">
        <v>18.899999999999999</v>
      </c>
    </row>
    <row r="5247" spans="2:15" ht="17.25" x14ac:dyDescent="0.35">
      <c r="B5247" s="172">
        <f t="shared" si="488"/>
        <v>5239</v>
      </c>
      <c r="C5247" s="173">
        <v>8</v>
      </c>
      <c r="D5247" s="173">
        <v>7</v>
      </c>
      <c r="E5247" s="174">
        <v>7</v>
      </c>
      <c r="F5247" s="3">
        <f t="shared" si="487"/>
        <v>68</v>
      </c>
      <c r="G5247" s="3">
        <f t="shared" si="489"/>
        <v>62.6</v>
      </c>
      <c r="H5247" s="3">
        <f t="shared" si="490"/>
        <v>87.080000000000013</v>
      </c>
      <c r="I5247" s="3">
        <f t="shared" si="491"/>
        <v>60.08</v>
      </c>
      <c r="J5247" s="3">
        <f t="shared" si="492"/>
        <v>69.080000000000013</v>
      </c>
      <c r="K5247" s="191">
        <v>20</v>
      </c>
      <c r="L5247" s="3">
        <v>17</v>
      </c>
      <c r="M5247" s="191">
        <v>30.6</v>
      </c>
      <c r="N5247" s="191">
        <v>15.6</v>
      </c>
      <c r="O5247" s="191">
        <v>20.6</v>
      </c>
    </row>
    <row r="5248" spans="2:15" ht="17.25" x14ac:dyDescent="0.35">
      <c r="B5248" s="172">
        <f t="shared" si="488"/>
        <v>5240</v>
      </c>
      <c r="C5248" s="173">
        <v>8</v>
      </c>
      <c r="D5248" s="173">
        <v>7</v>
      </c>
      <c r="E5248" s="174">
        <v>8</v>
      </c>
      <c r="F5248" s="3">
        <f t="shared" si="487"/>
        <v>73.400000000000006</v>
      </c>
      <c r="G5248" s="3">
        <f t="shared" si="489"/>
        <v>69.800000000000011</v>
      </c>
      <c r="H5248" s="3">
        <f t="shared" si="490"/>
        <v>91.039999999999992</v>
      </c>
      <c r="I5248" s="3">
        <f t="shared" si="491"/>
        <v>68</v>
      </c>
      <c r="J5248" s="3">
        <f t="shared" si="492"/>
        <v>71.960000000000008</v>
      </c>
      <c r="K5248" s="191">
        <v>23</v>
      </c>
      <c r="L5248" s="3">
        <v>21</v>
      </c>
      <c r="M5248" s="191">
        <v>32.799999999999997</v>
      </c>
      <c r="N5248" s="191">
        <v>20</v>
      </c>
      <c r="O5248" s="191">
        <v>22.2</v>
      </c>
    </row>
    <row r="5249" spans="2:15" ht="17.25" x14ac:dyDescent="0.35">
      <c r="B5249" s="172">
        <f t="shared" si="488"/>
        <v>5241</v>
      </c>
      <c r="C5249" s="173">
        <v>8</v>
      </c>
      <c r="D5249" s="173">
        <v>7</v>
      </c>
      <c r="E5249" s="174">
        <v>9</v>
      </c>
      <c r="F5249" s="3">
        <f t="shared" si="487"/>
        <v>78.800000000000011</v>
      </c>
      <c r="G5249" s="3">
        <f t="shared" si="489"/>
        <v>73.400000000000006</v>
      </c>
      <c r="H5249" s="3">
        <f t="shared" si="490"/>
        <v>93.02</v>
      </c>
      <c r="I5249" s="3">
        <f t="shared" si="491"/>
        <v>75.92</v>
      </c>
      <c r="J5249" s="3">
        <f t="shared" si="492"/>
        <v>78.080000000000013</v>
      </c>
      <c r="K5249" s="191">
        <v>26</v>
      </c>
      <c r="L5249" s="3">
        <v>23</v>
      </c>
      <c r="M5249" s="191">
        <v>33.9</v>
      </c>
      <c r="N5249" s="191">
        <v>24.4</v>
      </c>
      <c r="O5249" s="191">
        <v>25.6</v>
      </c>
    </row>
    <row r="5250" spans="2:15" ht="17.25" x14ac:dyDescent="0.35">
      <c r="B5250" s="172">
        <f t="shared" si="488"/>
        <v>5242</v>
      </c>
      <c r="C5250" s="173">
        <v>8</v>
      </c>
      <c r="D5250" s="173">
        <v>7</v>
      </c>
      <c r="E5250" s="174">
        <v>10</v>
      </c>
      <c r="F5250" s="3">
        <f t="shared" si="487"/>
        <v>82.4</v>
      </c>
      <c r="G5250" s="3">
        <f t="shared" si="489"/>
        <v>77</v>
      </c>
      <c r="H5250" s="3">
        <f t="shared" si="490"/>
        <v>95</v>
      </c>
      <c r="I5250" s="3">
        <f t="shared" si="491"/>
        <v>82.039999999999992</v>
      </c>
      <c r="J5250" s="3">
        <f t="shared" si="492"/>
        <v>82.039999999999992</v>
      </c>
      <c r="K5250" s="191">
        <v>28</v>
      </c>
      <c r="L5250" s="3">
        <v>25</v>
      </c>
      <c r="M5250" s="191">
        <v>35</v>
      </c>
      <c r="N5250" s="191">
        <v>27.8</v>
      </c>
      <c r="O5250" s="191">
        <v>27.8</v>
      </c>
    </row>
    <row r="5251" spans="2:15" ht="17.25" x14ac:dyDescent="0.35">
      <c r="B5251" s="172">
        <f t="shared" si="488"/>
        <v>5243</v>
      </c>
      <c r="C5251" s="173">
        <v>8</v>
      </c>
      <c r="D5251" s="173">
        <v>7</v>
      </c>
      <c r="E5251" s="174">
        <v>11</v>
      </c>
      <c r="F5251" s="3">
        <f t="shared" si="487"/>
        <v>86</v>
      </c>
      <c r="G5251" s="3">
        <f t="shared" si="489"/>
        <v>82.4</v>
      </c>
      <c r="H5251" s="3">
        <f t="shared" si="490"/>
        <v>98.06</v>
      </c>
      <c r="I5251" s="3">
        <f t="shared" si="491"/>
        <v>84.92</v>
      </c>
      <c r="J5251" s="3">
        <f t="shared" si="492"/>
        <v>86</v>
      </c>
      <c r="K5251" s="191">
        <v>30</v>
      </c>
      <c r="L5251" s="3">
        <v>28</v>
      </c>
      <c r="M5251" s="191">
        <v>36.700000000000003</v>
      </c>
      <c r="N5251" s="191">
        <v>29.4</v>
      </c>
      <c r="O5251" s="191">
        <v>30</v>
      </c>
    </row>
    <row r="5252" spans="2:15" ht="17.25" x14ac:dyDescent="0.35">
      <c r="B5252" s="172">
        <f t="shared" si="488"/>
        <v>5244</v>
      </c>
      <c r="C5252" s="173">
        <v>8</v>
      </c>
      <c r="D5252" s="173">
        <v>7</v>
      </c>
      <c r="E5252" s="174">
        <v>12</v>
      </c>
      <c r="F5252" s="3">
        <f t="shared" si="487"/>
        <v>87.800000000000011</v>
      </c>
      <c r="G5252" s="3">
        <f t="shared" si="489"/>
        <v>87.800000000000011</v>
      </c>
      <c r="H5252" s="3">
        <f t="shared" si="490"/>
        <v>98.06</v>
      </c>
      <c r="I5252" s="3">
        <f t="shared" si="491"/>
        <v>86</v>
      </c>
      <c r="J5252" s="3">
        <f t="shared" si="492"/>
        <v>87.98</v>
      </c>
      <c r="K5252" s="191">
        <v>31</v>
      </c>
      <c r="L5252" s="3">
        <v>31</v>
      </c>
      <c r="M5252" s="191">
        <v>36.700000000000003</v>
      </c>
      <c r="N5252" s="191">
        <v>30</v>
      </c>
      <c r="O5252" s="191">
        <v>31.1</v>
      </c>
    </row>
    <row r="5253" spans="2:15" ht="17.25" x14ac:dyDescent="0.35">
      <c r="B5253" s="172">
        <f t="shared" si="488"/>
        <v>5245</v>
      </c>
      <c r="C5253" s="173">
        <v>8</v>
      </c>
      <c r="D5253" s="173">
        <v>7</v>
      </c>
      <c r="E5253" s="174">
        <v>13</v>
      </c>
      <c r="F5253" s="3">
        <f t="shared" si="487"/>
        <v>87.800000000000011</v>
      </c>
      <c r="G5253" s="3">
        <f t="shared" si="489"/>
        <v>89.6</v>
      </c>
      <c r="H5253" s="3">
        <f t="shared" si="490"/>
        <v>98.06</v>
      </c>
      <c r="I5253" s="3">
        <f t="shared" si="491"/>
        <v>89.06</v>
      </c>
      <c r="J5253" s="3">
        <f t="shared" si="492"/>
        <v>91.039999999999992</v>
      </c>
      <c r="K5253" s="191">
        <v>31</v>
      </c>
      <c r="L5253" s="3">
        <v>32</v>
      </c>
      <c r="M5253" s="191">
        <v>36.700000000000003</v>
      </c>
      <c r="N5253" s="191">
        <v>31.7</v>
      </c>
      <c r="O5253" s="191">
        <v>32.799999999999997</v>
      </c>
    </row>
    <row r="5254" spans="2:15" ht="17.25" x14ac:dyDescent="0.35">
      <c r="B5254" s="172">
        <f t="shared" si="488"/>
        <v>5246</v>
      </c>
      <c r="C5254" s="173">
        <v>8</v>
      </c>
      <c r="D5254" s="173">
        <v>7</v>
      </c>
      <c r="E5254" s="174">
        <v>14</v>
      </c>
      <c r="F5254" s="3">
        <f t="shared" si="487"/>
        <v>87.800000000000011</v>
      </c>
      <c r="G5254" s="3">
        <f t="shared" si="489"/>
        <v>91.4</v>
      </c>
      <c r="H5254" s="3">
        <f t="shared" si="490"/>
        <v>93.92</v>
      </c>
      <c r="I5254" s="3">
        <f t="shared" si="491"/>
        <v>91.039999999999992</v>
      </c>
      <c r="J5254" s="3">
        <f t="shared" si="492"/>
        <v>91.94</v>
      </c>
      <c r="K5254" s="191">
        <v>31</v>
      </c>
      <c r="L5254" s="3">
        <v>33</v>
      </c>
      <c r="M5254" s="191">
        <v>34.4</v>
      </c>
      <c r="N5254" s="191">
        <v>32.799999999999997</v>
      </c>
      <c r="O5254" s="191">
        <v>33.299999999999997</v>
      </c>
    </row>
    <row r="5255" spans="2:15" ht="17.25" x14ac:dyDescent="0.35">
      <c r="B5255" s="172">
        <f t="shared" si="488"/>
        <v>5247</v>
      </c>
      <c r="C5255" s="173">
        <v>8</v>
      </c>
      <c r="D5255" s="173">
        <v>7</v>
      </c>
      <c r="E5255" s="174">
        <v>15</v>
      </c>
      <c r="F5255" s="3">
        <f t="shared" si="487"/>
        <v>78.800000000000011</v>
      </c>
      <c r="G5255" s="3">
        <f t="shared" si="489"/>
        <v>91.4</v>
      </c>
      <c r="H5255" s="3">
        <f t="shared" si="490"/>
        <v>96.98</v>
      </c>
      <c r="I5255" s="3">
        <f t="shared" si="491"/>
        <v>89.960000000000008</v>
      </c>
      <c r="J5255" s="3">
        <f t="shared" si="492"/>
        <v>91.039999999999992</v>
      </c>
      <c r="K5255" s="191">
        <v>26</v>
      </c>
      <c r="L5255" s="3">
        <v>33</v>
      </c>
      <c r="M5255" s="191">
        <v>36.1</v>
      </c>
      <c r="N5255" s="191">
        <v>32.200000000000003</v>
      </c>
      <c r="O5255" s="191">
        <v>32.799999999999997</v>
      </c>
    </row>
    <row r="5256" spans="2:15" ht="17.25" x14ac:dyDescent="0.35">
      <c r="B5256" s="172">
        <f t="shared" si="488"/>
        <v>5248</v>
      </c>
      <c r="C5256" s="173">
        <v>8</v>
      </c>
      <c r="D5256" s="173">
        <v>7</v>
      </c>
      <c r="E5256" s="174">
        <v>16</v>
      </c>
      <c r="F5256" s="3">
        <f t="shared" si="487"/>
        <v>78.800000000000011</v>
      </c>
      <c r="G5256" s="3">
        <f t="shared" si="489"/>
        <v>91.4</v>
      </c>
      <c r="H5256" s="3">
        <f t="shared" si="490"/>
        <v>100.03999999999999</v>
      </c>
      <c r="I5256" s="3">
        <f t="shared" si="491"/>
        <v>91.94</v>
      </c>
      <c r="J5256" s="3">
        <f t="shared" si="492"/>
        <v>91.94</v>
      </c>
      <c r="K5256" s="191">
        <v>26</v>
      </c>
      <c r="L5256" s="3">
        <v>33</v>
      </c>
      <c r="M5256" s="191">
        <v>37.799999999999997</v>
      </c>
      <c r="N5256" s="191">
        <v>33.299999999999997</v>
      </c>
      <c r="O5256" s="191">
        <v>33.299999999999997</v>
      </c>
    </row>
    <row r="5257" spans="2:15" ht="17.25" x14ac:dyDescent="0.35">
      <c r="B5257" s="172">
        <f t="shared" si="488"/>
        <v>5249</v>
      </c>
      <c r="C5257" s="173">
        <v>8</v>
      </c>
      <c r="D5257" s="173">
        <v>7</v>
      </c>
      <c r="E5257" s="174">
        <v>17</v>
      </c>
      <c r="F5257" s="3">
        <f t="shared" si="487"/>
        <v>75.2</v>
      </c>
      <c r="G5257" s="3">
        <f t="shared" si="489"/>
        <v>84.2</v>
      </c>
      <c r="H5257" s="3">
        <f t="shared" si="490"/>
        <v>100.94</v>
      </c>
      <c r="I5257" s="3">
        <f t="shared" si="491"/>
        <v>91.039999999999992</v>
      </c>
      <c r="J5257" s="3">
        <f t="shared" si="492"/>
        <v>91.039999999999992</v>
      </c>
      <c r="K5257" s="191">
        <v>24</v>
      </c>
      <c r="L5257" s="3">
        <v>29</v>
      </c>
      <c r="M5257" s="191">
        <v>38.299999999999997</v>
      </c>
      <c r="N5257" s="191">
        <v>32.799999999999997</v>
      </c>
      <c r="O5257" s="191">
        <v>32.799999999999997</v>
      </c>
    </row>
    <row r="5258" spans="2:15" ht="17.25" x14ac:dyDescent="0.35">
      <c r="B5258" s="172">
        <f t="shared" si="488"/>
        <v>5250</v>
      </c>
      <c r="C5258" s="173">
        <v>8</v>
      </c>
      <c r="D5258" s="173">
        <v>7</v>
      </c>
      <c r="E5258" s="174">
        <v>18</v>
      </c>
      <c r="F5258" s="3">
        <f t="shared" ref="F5258:F5321" si="493">(9/5)*K5258+32</f>
        <v>75.2</v>
      </c>
      <c r="G5258" s="3">
        <f t="shared" si="489"/>
        <v>69.800000000000011</v>
      </c>
      <c r="H5258" s="3">
        <f t="shared" si="490"/>
        <v>98.960000000000008</v>
      </c>
      <c r="I5258" s="3">
        <f t="shared" si="491"/>
        <v>87.98</v>
      </c>
      <c r="J5258" s="3">
        <f t="shared" si="492"/>
        <v>86</v>
      </c>
      <c r="K5258" s="191">
        <v>24</v>
      </c>
      <c r="L5258" s="3">
        <v>21</v>
      </c>
      <c r="M5258" s="191">
        <v>37.200000000000003</v>
      </c>
      <c r="N5258" s="191">
        <v>31.1</v>
      </c>
      <c r="O5258" s="191">
        <v>30</v>
      </c>
    </row>
    <row r="5259" spans="2:15" ht="17.25" x14ac:dyDescent="0.35">
      <c r="B5259" s="172">
        <f t="shared" ref="B5259:B5322" si="494">B5258+1</f>
        <v>5251</v>
      </c>
      <c r="C5259" s="173">
        <v>8</v>
      </c>
      <c r="D5259" s="173">
        <v>7</v>
      </c>
      <c r="E5259" s="174">
        <v>19</v>
      </c>
      <c r="F5259" s="3">
        <f t="shared" si="493"/>
        <v>73.400000000000006</v>
      </c>
      <c r="G5259" s="3">
        <f t="shared" si="489"/>
        <v>66.2</v>
      </c>
      <c r="H5259" s="3">
        <f t="shared" si="490"/>
        <v>96.08</v>
      </c>
      <c r="I5259" s="3">
        <f t="shared" si="491"/>
        <v>82.039999999999992</v>
      </c>
      <c r="J5259" s="3">
        <f t="shared" si="492"/>
        <v>82.039999999999992</v>
      </c>
      <c r="K5259" s="191">
        <v>23</v>
      </c>
      <c r="L5259" s="3">
        <v>19</v>
      </c>
      <c r="M5259" s="191">
        <v>35.6</v>
      </c>
      <c r="N5259" s="191">
        <v>27.8</v>
      </c>
      <c r="O5259" s="191">
        <v>27.8</v>
      </c>
    </row>
    <row r="5260" spans="2:15" ht="17.25" x14ac:dyDescent="0.35">
      <c r="B5260" s="172">
        <f t="shared" si="494"/>
        <v>5252</v>
      </c>
      <c r="C5260" s="173">
        <v>8</v>
      </c>
      <c r="D5260" s="173">
        <v>7</v>
      </c>
      <c r="E5260" s="174">
        <v>20</v>
      </c>
      <c r="F5260" s="3">
        <f t="shared" si="493"/>
        <v>71.599999999999994</v>
      </c>
      <c r="G5260" s="3">
        <f t="shared" si="489"/>
        <v>66.2</v>
      </c>
      <c r="H5260" s="3">
        <f t="shared" si="490"/>
        <v>93.02</v>
      </c>
      <c r="I5260" s="3">
        <f t="shared" si="491"/>
        <v>77</v>
      </c>
      <c r="J5260" s="3">
        <f t="shared" si="492"/>
        <v>80.06</v>
      </c>
      <c r="K5260" s="191">
        <v>22</v>
      </c>
      <c r="L5260" s="3">
        <v>19</v>
      </c>
      <c r="M5260" s="191">
        <v>33.9</v>
      </c>
      <c r="N5260" s="191">
        <v>25</v>
      </c>
      <c r="O5260" s="191">
        <v>26.7</v>
      </c>
    </row>
    <row r="5261" spans="2:15" ht="17.25" x14ac:dyDescent="0.35">
      <c r="B5261" s="172">
        <f t="shared" si="494"/>
        <v>5253</v>
      </c>
      <c r="C5261" s="173">
        <v>8</v>
      </c>
      <c r="D5261" s="173">
        <v>7</v>
      </c>
      <c r="E5261" s="174">
        <v>21</v>
      </c>
      <c r="F5261" s="3">
        <f t="shared" si="493"/>
        <v>68</v>
      </c>
      <c r="G5261" s="3">
        <f t="shared" si="489"/>
        <v>66.2</v>
      </c>
      <c r="H5261" s="3">
        <f t="shared" si="490"/>
        <v>91.039999999999992</v>
      </c>
      <c r="I5261" s="3">
        <f t="shared" si="491"/>
        <v>73.039999999999992</v>
      </c>
      <c r="J5261" s="3">
        <f t="shared" si="492"/>
        <v>80.06</v>
      </c>
      <c r="K5261" s="191">
        <v>20</v>
      </c>
      <c r="L5261" s="3">
        <v>19</v>
      </c>
      <c r="M5261" s="191">
        <v>32.799999999999997</v>
      </c>
      <c r="N5261" s="191">
        <v>22.8</v>
      </c>
      <c r="O5261" s="191">
        <v>26.7</v>
      </c>
    </row>
    <row r="5262" spans="2:15" ht="17.25" x14ac:dyDescent="0.35">
      <c r="B5262" s="172">
        <f t="shared" si="494"/>
        <v>5254</v>
      </c>
      <c r="C5262" s="173">
        <v>8</v>
      </c>
      <c r="D5262" s="173">
        <v>7</v>
      </c>
      <c r="E5262" s="174">
        <v>22</v>
      </c>
      <c r="F5262" s="3">
        <f t="shared" si="493"/>
        <v>66.2</v>
      </c>
      <c r="G5262" s="3">
        <f t="shared" si="489"/>
        <v>64.400000000000006</v>
      </c>
      <c r="H5262" s="3">
        <f t="shared" si="490"/>
        <v>89.06</v>
      </c>
      <c r="I5262" s="3">
        <f t="shared" si="491"/>
        <v>68</v>
      </c>
      <c r="J5262" s="3">
        <f t="shared" si="492"/>
        <v>78.080000000000013</v>
      </c>
      <c r="K5262" s="191">
        <v>19</v>
      </c>
      <c r="L5262" s="3">
        <v>18</v>
      </c>
      <c r="M5262" s="191">
        <v>31.7</v>
      </c>
      <c r="N5262" s="191">
        <v>20</v>
      </c>
      <c r="O5262" s="191">
        <v>25.6</v>
      </c>
    </row>
    <row r="5263" spans="2:15" ht="17.25" x14ac:dyDescent="0.35">
      <c r="B5263" s="172">
        <f t="shared" si="494"/>
        <v>5255</v>
      </c>
      <c r="C5263" s="173">
        <v>8</v>
      </c>
      <c r="D5263" s="173">
        <v>7</v>
      </c>
      <c r="E5263" s="174">
        <v>23</v>
      </c>
      <c r="F5263" s="3">
        <f t="shared" si="493"/>
        <v>64.400000000000006</v>
      </c>
      <c r="G5263" s="3">
        <f t="shared" si="489"/>
        <v>62.6</v>
      </c>
      <c r="H5263" s="3">
        <f t="shared" si="490"/>
        <v>89.06</v>
      </c>
      <c r="I5263" s="3">
        <f t="shared" si="491"/>
        <v>66.02</v>
      </c>
      <c r="J5263" s="3">
        <f t="shared" si="492"/>
        <v>69.080000000000013</v>
      </c>
      <c r="K5263" s="191">
        <v>18</v>
      </c>
      <c r="L5263" s="3">
        <v>17</v>
      </c>
      <c r="M5263" s="191">
        <v>31.7</v>
      </c>
      <c r="N5263" s="191">
        <v>18.899999999999999</v>
      </c>
      <c r="O5263" s="191">
        <v>20.6</v>
      </c>
    </row>
    <row r="5264" spans="2:15" ht="17.25" x14ac:dyDescent="0.35">
      <c r="B5264" s="172">
        <f t="shared" si="494"/>
        <v>5256</v>
      </c>
      <c r="C5264" s="173">
        <v>8</v>
      </c>
      <c r="D5264" s="173">
        <v>7</v>
      </c>
      <c r="E5264" s="174">
        <v>24</v>
      </c>
      <c r="F5264" s="3">
        <f t="shared" si="493"/>
        <v>62.6</v>
      </c>
      <c r="G5264" s="3">
        <f t="shared" si="489"/>
        <v>62.6</v>
      </c>
      <c r="H5264" s="3">
        <f t="shared" si="490"/>
        <v>86</v>
      </c>
      <c r="I5264" s="3">
        <f t="shared" si="491"/>
        <v>64.039999999999992</v>
      </c>
      <c r="J5264" s="3">
        <f t="shared" si="492"/>
        <v>69.080000000000013</v>
      </c>
      <c r="K5264" s="191">
        <v>17</v>
      </c>
      <c r="L5264" s="3">
        <v>17</v>
      </c>
      <c r="M5264" s="191">
        <v>30</v>
      </c>
      <c r="N5264" s="191">
        <v>17.8</v>
      </c>
      <c r="O5264" s="191">
        <v>20.6</v>
      </c>
    </row>
    <row r="5265" spans="2:15" ht="17.25" x14ac:dyDescent="0.35">
      <c r="B5265" s="172">
        <f t="shared" si="494"/>
        <v>5257</v>
      </c>
      <c r="C5265" s="173">
        <v>8</v>
      </c>
      <c r="D5265" s="173">
        <v>8</v>
      </c>
      <c r="E5265" s="174">
        <v>1</v>
      </c>
      <c r="F5265" s="3">
        <f t="shared" si="493"/>
        <v>59</v>
      </c>
      <c r="G5265" s="3">
        <f t="shared" si="489"/>
        <v>60.8</v>
      </c>
      <c r="H5265" s="3">
        <f t="shared" si="490"/>
        <v>86</v>
      </c>
      <c r="I5265" s="3">
        <f t="shared" si="491"/>
        <v>60.980000000000004</v>
      </c>
      <c r="J5265" s="3">
        <f t="shared" si="492"/>
        <v>68</v>
      </c>
      <c r="K5265" s="191">
        <v>15</v>
      </c>
      <c r="L5265" s="3">
        <v>16</v>
      </c>
      <c r="M5265" s="191">
        <v>30</v>
      </c>
      <c r="N5265" s="191">
        <v>16.100000000000001</v>
      </c>
      <c r="O5265" s="191">
        <v>20</v>
      </c>
    </row>
    <row r="5266" spans="2:15" ht="17.25" x14ac:dyDescent="0.35">
      <c r="B5266" s="172">
        <f t="shared" si="494"/>
        <v>5258</v>
      </c>
      <c r="C5266" s="173">
        <v>8</v>
      </c>
      <c r="D5266" s="173">
        <v>8</v>
      </c>
      <c r="E5266" s="174">
        <v>2</v>
      </c>
      <c r="F5266" s="3">
        <f t="shared" si="493"/>
        <v>59</v>
      </c>
      <c r="G5266" s="3">
        <f t="shared" si="489"/>
        <v>60.8</v>
      </c>
      <c r="H5266" s="3">
        <f t="shared" si="490"/>
        <v>84.92</v>
      </c>
      <c r="I5266" s="3">
        <f t="shared" si="491"/>
        <v>60.980000000000004</v>
      </c>
      <c r="J5266" s="3">
        <f t="shared" si="492"/>
        <v>69.080000000000013</v>
      </c>
      <c r="K5266" s="191">
        <v>15</v>
      </c>
      <c r="L5266" s="3">
        <v>16</v>
      </c>
      <c r="M5266" s="191">
        <v>29.4</v>
      </c>
      <c r="N5266" s="191">
        <v>16.100000000000001</v>
      </c>
      <c r="O5266" s="191">
        <v>20.6</v>
      </c>
    </row>
    <row r="5267" spans="2:15" ht="17.25" x14ac:dyDescent="0.35">
      <c r="B5267" s="172">
        <f t="shared" si="494"/>
        <v>5259</v>
      </c>
      <c r="C5267" s="173">
        <v>8</v>
      </c>
      <c r="D5267" s="173">
        <v>8</v>
      </c>
      <c r="E5267" s="174">
        <v>3</v>
      </c>
      <c r="F5267" s="3">
        <f t="shared" si="493"/>
        <v>60.8</v>
      </c>
      <c r="G5267" s="3">
        <f t="shared" si="489"/>
        <v>59</v>
      </c>
      <c r="H5267" s="3">
        <f t="shared" si="490"/>
        <v>82.039999999999992</v>
      </c>
      <c r="I5267" s="3">
        <f t="shared" si="491"/>
        <v>55.94</v>
      </c>
      <c r="J5267" s="3">
        <f t="shared" si="492"/>
        <v>69.080000000000013</v>
      </c>
      <c r="K5267" s="191">
        <v>16</v>
      </c>
      <c r="L5267" s="3">
        <v>15</v>
      </c>
      <c r="M5267" s="191">
        <v>27.8</v>
      </c>
      <c r="N5267" s="191">
        <v>13.3</v>
      </c>
      <c r="O5267" s="191">
        <v>20.6</v>
      </c>
    </row>
    <row r="5268" spans="2:15" ht="17.25" x14ac:dyDescent="0.35">
      <c r="B5268" s="172">
        <f t="shared" si="494"/>
        <v>5260</v>
      </c>
      <c r="C5268" s="173">
        <v>8</v>
      </c>
      <c r="D5268" s="173">
        <v>8</v>
      </c>
      <c r="E5268" s="174">
        <v>4</v>
      </c>
      <c r="F5268" s="3">
        <f t="shared" si="493"/>
        <v>60.8</v>
      </c>
      <c r="G5268" s="3">
        <f t="shared" si="489"/>
        <v>59</v>
      </c>
      <c r="H5268" s="3">
        <f t="shared" si="490"/>
        <v>80.960000000000008</v>
      </c>
      <c r="I5268" s="3">
        <f t="shared" si="491"/>
        <v>53.06</v>
      </c>
      <c r="J5268" s="3">
        <f t="shared" si="492"/>
        <v>66.92</v>
      </c>
      <c r="K5268" s="191">
        <v>16</v>
      </c>
      <c r="L5268" s="3">
        <v>15</v>
      </c>
      <c r="M5268" s="191">
        <v>27.2</v>
      </c>
      <c r="N5268" s="191">
        <v>11.7</v>
      </c>
      <c r="O5268" s="191">
        <v>19.399999999999999</v>
      </c>
    </row>
    <row r="5269" spans="2:15" ht="17.25" x14ac:dyDescent="0.35">
      <c r="B5269" s="172">
        <f t="shared" si="494"/>
        <v>5261</v>
      </c>
      <c r="C5269" s="173">
        <v>8</v>
      </c>
      <c r="D5269" s="173">
        <v>8</v>
      </c>
      <c r="E5269" s="174">
        <v>5</v>
      </c>
      <c r="F5269" s="3">
        <f t="shared" si="493"/>
        <v>60.8</v>
      </c>
      <c r="G5269" s="3">
        <f t="shared" si="489"/>
        <v>57.2</v>
      </c>
      <c r="H5269" s="3">
        <f t="shared" si="490"/>
        <v>82.039999999999992</v>
      </c>
      <c r="I5269" s="3">
        <f t="shared" si="491"/>
        <v>53.06</v>
      </c>
      <c r="J5269" s="3">
        <f t="shared" si="492"/>
        <v>64.039999999999992</v>
      </c>
      <c r="K5269" s="191">
        <v>16</v>
      </c>
      <c r="L5269" s="3">
        <v>14</v>
      </c>
      <c r="M5269" s="191">
        <v>27.8</v>
      </c>
      <c r="N5269" s="191">
        <v>11.7</v>
      </c>
      <c r="O5269" s="191">
        <v>17.8</v>
      </c>
    </row>
    <row r="5270" spans="2:15" ht="17.25" x14ac:dyDescent="0.35">
      <c r="B5270" s="172">
        <f t="shared" si="494"/>
        <v>5262</v>
      </c>
      <c r="C5270" s="173">
        <v>8</v>
      </c>
      <c r="D5270" s="173">
        <v>8</v>
      </c>
      <c r="E5270" s="174">
        <v>6</v>
      </c>
      <c r="F5270" s="3">
        <f t="shared" si="493"/>
        <v>60.8</v>
      </c>
      <c r="G5270" s="3">
        <f t="shared" si="489"/>
        <v>57.2</v>
      </c>
      <c r="H5270" s="3">
        <f t="shared" si="490"/>
        <v>84.92</v>
      </c>
      <c r="I5270" s="3">
        <f t="shared" si="491"/>
        <v>53.06</v>
      </c>
      <c r="J5270" s="3">
        <f t="shared" si="492"/>
        <v>62.96</v>
      </c>
      <c r="K5270" s="191">
        <v>16</v>
      </c>
      <c r="L5270" s="3">
        <v>14</v>
      </c>
      <c r="M5270" s="191">
        <v>29.4</v>
      </c>
      <c r="N5270" s="191">
        <v>11.7</v>
      </c>
      <c r="O5270" s="191">
        <v>17.2</v>
      </c>
    </row>
    <row r="5271" spans="2:15" ht="17.25" x14ac:dyDescent="0.35">
      <c r="B5271" s="172">
        <f t="shared" si="494"/>
        <v>5263</v>
      </c>
      <c r="C5271" s="173">
        <v>8</v>
      </c>
      <c r="D5271" s="173">
        <v>8</v>
      </c>
      <c r="E5271" s="174">
        <v>7</v>
      </c>
      <c r="F5271" s="3">
        <f t="shared" si="493"/>
        <v>62.6</v>
      </c>
      <c r="G5271" s="3">
        <f t="shared" si="489"/>
        <v>62.6</v>
      </c>
      <c r="H5271" s="3">
        <f t="shared" si="490"/>
        <v>86</v>
      </c>
      <c r="I5271" s="3">
        <f t="shared" si="491"/>
        <v>62.96</v>
      </c>
      <c r="J5271" s="3">
        <f t="shared" si="492"/>
        <v>66.02</v>
      </c>
      <c r="K5271" s="191">
        <v>17</v>
      </c>
      <c r="L5271" s="3">
        <v>17</v>
      </c>
      <c r="M5271" s="191">
        <v>30</v>
      </c>
      <c r="N5271" s="191">
        <v>17.2</v>
      </c>
      <c r="O5271" s="191">
        <v>18.899999999999999</v>
      </c>
    </row>
    <row r="5272" spans="2:15" ht="17.25" x14ac:dyDescent="0.35">
      <c r="B5272" s="172">
        <f t="shared" si="494"/>
        <v>5264</v>
      </c>
      <c r="C5272" s="173">
        <v>8</v>
      </c>
      <c r="D5272" s="173">
        <v>8</v>
      </c>
      <c r="E5272" s="174">
        <v>8</v>
      </c>
      <c r="F5272" s="3">
        <f t="shared" si="493"/>
        <v>69.800000000000011</v>
      </c>
      <c r="G5272" s="3">
        <f t="shared" si="489"/>
        <v>66.2</v>
      </c>
      <c r="H5272" s="3">
        <f t="shared" si="490"/>
        <v>91.039999999999992</v>
      </c>
      <c r="I5272" s="3">
        <f t="shared" si="491"/>
        <v>69.080000000000013</v>
      </c>
      <c r="J5272" s="3">
        <f t="shared" si="492"/>
        <v>73.039999999999992</v>
      </c>
      <c r="K5272" s="191">
        <v>21</v>
      </c>
      <c r="L5272" s="3">
        <v>19</v>
      </c>
      <c r="M5272" s="191">
        <v>32.799999999999997</v>
      </c>
      <c r="N5272" s="191">
        <v>20.6</v>
      </c>
      <c r="O5272" s="191">
        <v>22.8</v>
      </c>
    </row>
    <row r="5273" spans="2:15" ht="17.25" x14ac:dyDescent="0.35">
      <c r="B5273" s="172">
        <f t="shared" si="494"/>
        <v>5265</v>
      </c>
      <c r="C5273" s="173">
        <v>8</v>
      </c>
      <c r="D5273" s="173">
        <v>8</v>
      </c>
      <c r="E5273" s="174">
        <v>9</v>
      </c>
      <c r="F5273" s="3">
        <f t="shared" si="493"/>
        <v>77</v>
      </c>
      <c r="G5273" s="3">
        <f t="shared" ref="G5273:G5336" si="495">(9/5)*L5273+32</f>
        <v>71.599999999999994</v>
      </c>
      <c r="H5273" s="3">
        <f t="shared" ref="H5273:H5336" si="496">(9/5)*M5273+32</f>
        <v>93.02</v>
      </c>
      <c r="I5273" s="3">
        <f t="shared" ref="I5273:I5336" si="497">(9/5)*N5273+32</f>
        <v>75.02</v>
      </c>
      <c r="J5273" s="3">
        <f t="shared" ref="J5273:J5336" si="498">(9/5)*O5273+32</f>
        <v>75.02</v>
      </c>
      <c r="K5273" s="191">
        <v>25</v>
      </c>
      <c r="L5273" s="3">
        <v>22</v>
      </c>
      <c r="M5273" s="191">
        <v>33.9</v>
      </c>
      <c r="N5273" s="191">
        <v>23.9</v>
      </c>
      <c r="O5273" s="191">
        <v>23.9</v>
      </c>
    </row>
    <row r="5274" spans="2:15" ht="17.25" x14ac:dyDescent="0.35">
      <c r="B5274" s="172">
        <f t="shared" si="494"/>
        <v>5266</v>
      </c>
      <c r="C5274" s="173">
        <v>8</v>
      </c>
      <c r="D5274" s="173">
        <v>8</v>
      </c>
      <c r="E5274" s="174">
        <v>10</v>
      </c>
      <c r="F5274" s="3">
        <f t="shared" si="493"/>
        <v>82.4</v>
      </c>
      <c r="G5274" s="3">
        <f t="shared" si="495"/>
        <v>75.2</v>
      </c>
      <c r="H5274" s="3">
        <f t="shared" si="496"/>
        <v>95</v>
      </c>
      <c r="I5274" s="3">
        <f t="shared" si="497"/>
        <v>82.94</v>
      </c>
      <c r="J5274" s="3">
        <f t="shared" si="498"/>
        <v>78.080000000000013</v>
      </c>
      <c r="K5274" s="191">
        <v>28</v>
      </c>
      <c r="L5274" s="3">
        <v>24</v>
      </c>
      <c r="M5274" s="191">
        <v>35</v>
      </c>
      <c r="N5274" s="191">
        <v>28.3</v>
      </c>
      <c r="O5274" s="191">
        <v>25.6</v>
      </c>
    </row>
    <row r="5275" spans="2:15" ht="17.25" x14ac:dyDescent="0.35">
      <c r="B5275" s="172">
        <f t="shared" si="494"/>
        <v>5267</v>
      </c>
      <c r="C5275" s="173">
        <v>8</v>
      </c>
      <c r="D5275" s="173">
        <v>8</v>
      </c>
      <c r="E5275" s="174">
        <v>11</v>
      </c>
      <c r="F5275" s="3">
        <f t="shared" si="493"/>
        <v>84.2</v>
      </c>
      <c r="G5275" s="3">
        <f t="shared" si="495"/>
        <v>80.599999999999994</v>
      </c>
      <c r="H5275" s="3">
        <f t="shared" si="496"/>
        <v>96.98</v>
      </c>
      <c r="I5275" s="3">
        <f t="shared" si="497"/>
        <v>89.06</v>
      </c>
      <c r="J5275" s="3">
        <f t="shared" si="498"/>
        <v>82.039999999999992</v>
      </c>
      <c r="K5275" s="191">
        <v>29</v>
      </c>
      <c r="L5275" s="3">
        <v>27</v>
      </c>
      <c r="M5275" s="191">
        <v>36.1</v>
      </c>
      <c r="N5275" s="191">
        <v>31.7</v>
      </c>
      <c r="O5275" s="191">
        <v>27.8</v>
      </c>
    </row>
    <row r="5276" spans="2:15" ht="17.25" x14ac:dyDescent="0.35">
      <c r="B5276" s="172">
        <f t="shared" si="494"/>
        <v>5268</v>
      </c>
      <c r="C5276" s="173">
        <v>8</v>
      </c>
      <c r="D5276" s="173">
        <v>8</v>
      </c>
      <c r="E5276" s="174">
        <v>12</v>
      </c>
      <c r="F5276" s="3">
        <f t="shared" si="493"/>
        <v>86</v>
      </c>
      <c r="G5276" s="3">
        <f t="shared" si="495"/>
        <v>84.2</v>
      </c>
      <c r="H5276" s="3">
        <f t="shared" si="496"/>
        <v>98.960000000000008</v>
      </c>
      <c r="I5276" s="3">
        <f t="shared" si="497"/>
        <v>91.039999999999992</v>
      </c>
      <c r="J5276" s="3">
        <f t="shared" si="498"/>
        <v>82.94</v>
      </c>
      <c r="K5276" s="191">
        <v>30</v>
      </c>
      <c r="L5276" s="3">
        <v>29</v>
      </c>
      <c r="M5276" s="191">
        <v>37.200000000000003</v>
      </c>
      <c r="N5276" s="191">
        <v>32.799999999999997</v>
      </c>
      <c r="O5276" s="191">
        <v>28.3</v>
      </c>
    </row>
    <row r="5277" spans="2:15" ht="17.25" x14ac:dyDescent="0.35">
      <c r="B5277" s="172">
        <f t="shared" si="494"/>
        <v>5269</v>
      </c>
      <c r="C5277" s="173">
        <v>8</v>
      </c>
      <c r="D5277" s="173">
        <v>8</v>
      </c>
      <c r="E5277" s="174">
        <v>13</v>
      </c>
      <c r="F5277" s="3">
        <f t="shared" si="493"/>
        <v>86</v>
      </c>
      <c r="G5277" s="3">
        <f t="shared" si="495"/>
        <v>87.800000000000011</v>
      </c>
      <c r="H5277" s="3">
        <f t="shared" si="496"/>
        <v>102.92</v>
      </c>
      <c r="I5277" s="3">
        <f t="shared" si="497"/>
        <v>93.92</v>
      </c>
      <c r="J5277" s="3">
        <f t="shared" si="498"/>
        <v>86</v>
      </c>
      <c r="K5277" s="191">
        <v>30</v>
      </c>
      <c r="L5277" s="3">
        <v>31</v>
      </c>
      <c r="M5277" s="191">
        <v>39.4</v>
      </c>
      <c r="N5277" s="191">
        <v>34.4</v>
      </c>
      <c r="O5277" s="191">
        <v>30</v>
      </c>
    </row>
    <row r="5278" spans="2:15" ht="17.25" x14ac:dyDescent="0.35">
      <c r="B5278" s="172">
        <f t="shared" si="494"/>
        <v>5270</v>
      </c>
      <c r="C5278" s="173">
        <v>8</v>
      </c>
      <c r="D5278" s="173">
        <v>8</v>
      </c>
      <c r="E5278" s="174">
        <v>14</v>
      </c>
      <c r="F5278" s="3">
        <f t="shared" si="493"/>
        <v>86</v>
      </c>
      <c r="G5278" s="3">
        <f t="shared" si="495"/>
        <v>91.4</v>
      </c>
      <c r="H5278" s="3">
        <f t="shared" si="496"/>
        <v>96.08</v>
      </c>
      <c r="I5278" s="3">
        <f t="shared" si="497"/>
        <v>95</v>
      </c>
      <c r="J5278" s="3">
        <f t="shared" si="498"/>
        <v>87.98</v>
      </c>
      <c r="K5278" s="191">
        <v>30</v>
      </c>
      <c r="L5278" s="3">
        <v>33</v>
      </c>
      <c r="M5278" s="191">
        <v>35.6</v>
      </c>
      <c r="N5278" s="191">
        <v>35</v>
      </c>
      <c r="O5278" s="191">
        <v>31.1</v>
      </c>
    </row>
    <row r="5279" spans="2:15" ht="17.25" x14ac:dyDescent="0.35">
      <c r="B5279" s="172">
        <f t="shared" si="494"/>
        <v>5271</v>
      </c>
      <c r="C5279" s="173">
        <v>8</v>
      </c>
      <c r="D5279" s="173">
        <v>8</v>
      </c>
      <c r="E5279" s="174">
        <v>15</v>
      </c>
      <c r="F5279" s="3">
        <f t="shared" si="493"/>
        <v>87.800000000000011</v>
      </c>
      <c r="G5279" s="3">
        <f t="shared" si="495"/>
        <v>80.599999999999994</v>
      </c>
      <c r="H5279" s="3">
        <f t="shared" si="496"/>
        <v>93.92</v>
      </c>
      <c r="I5279" s="3">
        <f t="shared" si="497"/>
        <v>96.08</v>
      </c>
      <c r="J5279" s="3">
        <f t="shared" si="498"/>
        <v>89.06</v>
      </c>
      <c r="K5279" s="191">
        <v>31</v>
      </c>
      <c r="L5279" s="3">
        <v>27</v>
      </c>
      <c r="M5279" s="191">
        <v>34.4</v>
      </c>
      <c r="N5279" s="191">
        <v>35.6</v>
      </c>
      <c r="O5279" s="191">
        <v>31.7</v>
      </c>
    </row>
    <row r="5280" spans="2:15" ht="17.25" x14ac:dyDescent="0.35">
      <c r="B5280" s="172">
        <f t="shared" si="494"/>
        <v>5272</v>
      </c>
      <c r="C5280" s="173">
        <v>8</v>
      </c>
      <c r="D5280" s="173">
        <v>8</v>
      </c>
      <c r="E5280" s="174">
        <v>16</v>
      </c>
      <c r="F5280" s="3">
        <f t="shared" si="493"/>
        <v>86</v>
      </c>
      <c r="G5280" s="3">
        <f t="shared" si="495"/>
        <v>82.4</v>
      </c>
      <c r="H5280" s="3">
        <f t="shared" si="496"/>
        <v>91.039999999999992</v>
      </c>
      <c r="I5280" s="3">
        <f t="shared" si="497"/>
        <v>96.08</v>
      </c>
      <c r="J5280" s="3">
        <f t="shared" si="498"/>
        <v>89.960000000000008</v>
      </c>
      <c r="K5280" s="191">
        <v>30</v>
      </c>
      <c r="L5280" s="3">
        <v>28</v>
      </c>
      <c r="M5280" s="191">
        <v>32.799999999999997</v>
      </c>
      <c r="N5280" s="191">
        <v>35.6</v>
      </c>
      <c r="O5280" s="191">
        <v>32.200000000000003</v>
      </c>
    </row>
    <row r="5281" spans="2:15" ht="17.25" x14ac:dyDescent="0.35">
      <c r="B5281" s="172">
        <f t="shared" si="494"/>
        <v>5273</v>
      </c>
      <c r="C5281" s="173">
        <v>8</v>
      </c>
      <c r="D5281" s="173">
        <v>8</v>
      </c>
      <c r="E5281" s="174">
        <v>17</v>
      </c>
      <c r="F5281" s="3">
        <f t="shared" si="493"/>
        <v>77</v>
      </c>
      <c r="G5281" s="3">
        <f t="shared" si="495"/>
        <v>82.4</v>
      </c>
      <c r="H5281" s="3">
        <f t="shared" si="496"/>
        <v>91.94</v>
      </c>
      <c r="I5281" s="3">
        <f t="shared" si="497"/>
        <v>95</v>
      </c>
      <c r="J5281" s="3">
        <f t="shared" si="498"/>
        <v>89.960000000000008</v>
      </c>
      <c r="K5281" s="191">
        <v>25</v>
      </c>
      <c r="L5281" s="3">
        <v>28</v>
      </c>
      <c r="M5281" s="191">
        <v>33.299999999999997</v>
      </c>
      <c r="N5281" s="191">
        <v>35</v>
      </c>
      <c r="O5281" s="191">
        <v>32.200000000000003</v>
      </c>
    </row>
    <row r="5282" spans="2:15" ht="17.25" x14ac:dyDescent="0.35">
      <c r="B5282" s="172">
        <f t="shared" si="494"/>
        <v>5274</v>
      </c>
      <c r="C5282" s="173">
        <v>8</v>
      </c>
      <c r="D5282" s="173">
        <v>8</v>
      </c>
      <c r="E5282" s="174">
        <v>18</v>
      </c>
      <c r="F5282" s="3">
        <f t="shared" si="493"/>
        <v>77</v>
      </c>
      <c r="G5282" s="3">
        <f t="shared" si="495"/>
        <v>82.4</v>
      </c>
      <c r="H5282" s="3">
        <f t="shared" si="496"/>
        <v>93.02</v>
      </c>
      <c r="I5282" s="3">
        <f t="shared" si="497"/>
        <v>91.94</v>
      </c>
      <c r="J5282" s="3">
        <f t="shared" si="498"/>
        <v>86</v>
      </c>
      <c r="K5282" s="191">
        <v>25</v>
      </c>
      <c r="L5282" s="3">
        <v>28</v>
      </c>
      <c r="M5282" s="191">
        <v>33.9</v>
      </c>
      <c r="N5282" s="191">
        <v>33.299999999999997</v>
      </c>
      <c r="O5282" s="191">
        <v>30</v>
      </c>
    </row>
    <row r="5283" spans="2:15" ht="17.25" x14ac:dyDescent="0.35">
      <c r="B5283" s="172">
        <f t="shared" si="494"/>
        <v>5275</v>
      </c>
      <c r="C5283" s="173">
        <v>8</v>
      </c>
      <c r="D5283" s="173">
        <v>8</v>
      </c>
      <c r="E5283" s="174">
        <v>19</v>
      </c>
      <c r="F5283" s="3">
        <f t="shared" si="493"/>
        <v>75.2</v>
      </c>
      <c r="G5283" s="3">
        <f t="shared" si="495"/>
        <v>78.800000000000011</v>
      </c>
      <c r="H5283" s="3">
        <f t="shared" si="496"/>
        <v>89.06</v>
      </c>
      <c r="I5283" s="3">
        <f t="shared" si="497"/>
        <v>87.98</v>
      </c>
      <c r="J5283" s="3">
        <f t="shared" si="498"/>
        <v>78.080000000000013</v>
      </c>
      <c r="K5283" s="191">
        <v>24</v>
      </c>
      <c r="L5283" s="3">
        <v>26</v>
      </c>
      <c r="M5283" s="191">
        <v>31.7</v>
      </c>
      <c r="N5283" s="191">
        <v>31.1</v>
      </c>
      <c r="O5283" s="191">
        <v>25.6</v>
      </c>
    </row>
    <row r="5284" spans="2:15" ht="17.25" x14ac:dyDescent="0.35">
      <c r="B5284" s="172">
        <f t="shared" si="494"/>
        <v>5276</v>
      </c>
      <c r="C5284" s="173">
        <v>8</v>
      </c>
      <c r="D5284" s="173">
        <v>8</v>
      </c>
      <c r="E5284" s="174">
        <v>20</v>
      </c>
      <c r="F5284" s="3">
        <f t="shared" si="493"/>
        <v>68</v>
      </c>
      <c r="G5284" s="3">
        <f t="shared" si="495"/>
        <v>71.599999999999994</v>
      </c>
      <c r="H5284" s="3">
        <f t="shared" si="496"/>
        <v>87.98</v>
      </c>
      <c r="I5284" s="3">
        <f t="shared" si="497"/>
        <v>84.92</v>
      </c>
      <c r="J5284" s="3">
        <f t="shared" si="498"/>
        <v>73.039999999999992</v>
      </c>
      <c r="K5284" s="191">
        <v>20</v>
      </c>
      <c r="L5284" s="3">
        <v>22</v>
      </c>
      <c r="M5284" s="191">
        <v>31.1</v>
      </c>
      <c r="N5284" s="191">
        <v>29.4</v>
      </c>
      <c r="O5284" s="191">
        <v>22.8</v>
      </c>
    </row>
    <row r="5285" spans="2:15" ht="17.25" x14ac:dyDescent="0.35">
      <c r="B5285" s="172">
        <f t="shared" si="494"/>
        <v>5277</v>
      </c>
      <c r="C5285" s="173">
        <v>8</v>
      </c>
      <c r="D5285" s="173">
        <v>8</v>
      </c>
      <c r="E5285" s="174">
        <v>21</v>
      </c>
      <c r="F5285" s="3">
        <f t="shared" si="493"/>
        <v>68</v>
      </c>
      <c r="G5285" s="3">
        <f t="shared" si="495"/>
        <v>64.400000000000006</v>
      </c>
      <c r="H5285" s="3">
        <f t="shared" si="496"/>
        <v>87.98</v>
      </c>
      <c r="I5285" s="3">
        <f t="shared" si="497"/>
        <v>82.039999999999992</v>
      </c>
      <c r="J5285" s="3">
        <f t="shared" si="498"/>
        <v>71.960000000000008</v>
      </c>
      <c r="K5285" s="191">
        <v>20</v>
      </c>
      <c r="L5285" s="3">
        <v>18</v>
      </c>
      <c r="M5285" s="191">
        <v>31.1</v>
      </c>
      <c r="N5285" s="191">
        <v>27.8</v>
      </c>
      <c r="O5285" s="191">
        <v>22.2</v>
      </c>
    </row>
    <row r="5286" spans="2:15" ht="17.25" x14ac:dyDescent="0.35">
      <c r="B5286" s="172">
        <f t="shared" si="494"/>
        <v>5278</v>
      </c>
      <c r="C5286" s="173">
        <v>8</v>
      </c>
      <c r="D5286" s="173">
        <v>8</v>
      </c>
      <c r="E5286" s="174">
        <v>22</v>
      </c>
      <c r="F5286" s="3">
        <f t="shared" si="493"/>
        <v>66.2</v>
      </c>
      <c r="G5286" s="3">
        <f t="shared" si="495"/>
        <v>62.6</v>
      </c>
      <c r="H5286" s="3">
        <f t="shared" si="496"/>
        <v>86</v>
      </c>
      <c r="I5286" s="3">
        <f t="shared" si="497"/>
        <v>78.98</v>
      </c>
      <c r="J5286" s="3">
        <f t="shared" si="498"/>
        <v>71.06</v>
      </c>
      <c r="K5286" s="191">
        <v>19</v>
      </c>
      <c r="L5286" s="3">
        <v>17</v>
      </c>
      <c r="M5286" s="191">
        <v>30</v>
      </c>
      <c r="N5286" s="191">
        <v>26.1</v>
      </c>
      <c r="O5286" s="191">
        <v>21.7</v>
      </c>
    </row>
    <row r="5287" spans="2:15" ht="17.25" x14ac:dyDescent="0.35">
      <c r="B5287" s="172">
        <f t="shared" si="494"/>
        <v>5279</v>
      </c>
      <c r="C5287" s="173">
        <v>8</v>
      </c>
      <c r="D5287" s="173">
        <v>8</v>
      </c>
      <c r="E5287" s="174">
        <v>23</v>
      </c>
      <c r="F5287" s="3">
        <f t="shared" si="493"/>
        <v>62.6</v>
      </c>
      <c r="G5287" s="3">
        <f t="shared" si="495"/>
        <v>62.6</v>
      </c>
      <c r="H5287" s="3">
        <f t="shared" si="496"/>
        <v>84.02</v>
      </c>
      <c r="I5287" s="3">
        <f t="shared" si="497"/>
        <v>78.080000000000013</v>
      </c>
      <c r="J5287" s="3">
        <f t="shared" si="498"/>
        <v>66.02</v>
      </c>
      <c r="K5287" s="191">
        <v>17</v>
      </c>
      <c r="L5287" s="3">
        <v>17</v>
      </c>
      <c r="M5287" s="191">
        <v>28.9</v>
      </c>
      <c r="N5287" s="191">
        <v>25.6</v>
      </c>
      <c r="O5287" s="191">
        <v>18.899999999999999</v>
      </c>
    </row>
    <row r="5288" spans="2:15" ht="17.25" x14ac:dyDescent="0.35">
      <c r="B5288" s="172">
        <f t="shared" si="494"/>
        <v>5280</v>
      </c>
      <c r="C5288" s="173">
        <v>8</v>
      </c>
      <c r="D5288" s="173">
        <v>8</v>
      </c>
      <c r="E5288" s="174">
        <v>24</v>
      </c>
      <c r="F5288" s="3">
        <f t="shared" si="493"/>
        <v>62.6</v>
      </c>
      <c r="G5288" s="3">
        <f t="shared" si="495"/>
        <v>60.8</v>
      </c>
      <c r="H5288" s="3">
        <f t="shared" si="496"/>
        <v>82.94</v>
      </c>
      <c r="I5288" s="3">
        <f t="shared" si="497"/>
        <v>71.06</v>
      </c>
      <c r="J5288" s="3">
        <f t="shared" si="498"/>
        <v>66.92</v>
      </c>
      <c r="K5288" s="191">
        <v>17</v>
      </c>
      <c r="L5288" s="3">
        <v>16</v>
      </c>
      <c r="M5288" s="191">
        <v>28.3</v>
      </c>
      <c r="N5288" s="191">
        <v>21.7</v>
      </c>
      <c r="O5288" s="191">
        <v>19.399999999999999</v>
      </c>
    </row>
    <row r="5289" spans="2:15" ht="17.25" x14ac:dyDescent="0.35">
      <c r="B5289" s="172">
        <f t="shared" si="494"/>
        <v>5281</v>
      </c>
      <c r="C5289" s="173">
        <v>8</v>
      </c>
      <c r="D5289" s="173">
        <v>9</v>
      </c>
      <c r="E5289" s="174">
        <v>1</v>
      </c>
      <c r="F5289" s="3">
        <f t="shared" si="493"/>
        <v>62.6</v>
      </c>
      <c r="G5289" s="3">
        <f t="shared" si="495"/>
        <v>60.8</v>
      </c>
      <c r="H5289" s="3">
        <f t="shared" si="496"/>
        <v>80.06</v>
      </c>
      <c r="I5289" s="3">
        <f t="shared" si="497"/>
        <v>69.98</v>
      </c>
      <c r="J5289" s="3">
        <f t="shared" si="498"/>
        <v>66.92</v>
      </c>
      <c r="K5289" s="191">
        <v>17</v>
      </c>
      <c r="L5289" s="3">
        <v>16</v>
      </c>
      <c r="M5289" s="191">
        <v>26.7</v>
      </c>
      <c r="N5289" s="191">
        <v>21.1</v>
      </c>
      <c r="O5289" s="191">
        <v>19.399999999999999</v>
      </c>
    </row>
    <row r="5290" spans="2:15" ht="17.25" x14ac:dyDescent="0.35">
      <c r="B5290" s="172">
        <f t="shared" si="494"/>
        <v>5282</v>
      </c>
      <c r="C5290" s="173">
        <v>8</v>
      </c>
      <c r="D5290" s="173">
        <v>9</v>
      </c>
      <c r="E5290" s="174">
        <v>2</v>
      </c>
      <c r="F5290" s="3">
        <f t="shared" si="493"/>
        <v>64.400000000000006</v>
      </c>
      <c r="G5290" s="3">
        <f t="shared" si="495"/>
        <v>60.8</v>
      </c>
      <c r="H5290" s="3">
        <f t="shared" si="496"/>
        <v>80.06</v>
      </c>
      <c r="I5290" s="3">
        <f t="shared" si="497"/>
        <v>62.06</v>
      </c>
      <c r="J5290" s="3">
        <f t="shared" si="498"/>
        <v>66.92</v>
      </c>
      <c r="K5290" s="191">
        <v>18</v>
      </c>
      <c r="L5290" s="3">
        <v>16</v>
      </c>
      <c r="M5290" s="191">
        <v>26.7</v>
      </c>
      <c r="N5290" s="191">
        <v>16.7</v>
      </c>
      <c r="O5290" s="191">
        <v>19.399999999999999</v>
      </c>
    </row>
    <row r="5291" spans="2:15" ht="17.25" x14ac:dyDescent="0.35">
      <c r="B5291" s="172">
        <f t="shared" si="494"/>
        <v>5283</v>
      </c>
      <c r="C5291" s="173">
        <v>8</v>
      </c>
      <c r="D5291" s="173">
        <v>9</v>
      </c>
      <c r="E5291" s="174">
        <v>3</v>
      </c>
      <c r="F5291" s="3">
        <f t="shared" si="493"/>
        <v>62.6</v>
      </c>
      <c r="G5291" s="3">
        <f t="shared" si="495"/>
        <v>57.2</v>
      </c>
      <c r="H5291" s="3">
        <f t="shared" si="496"/>
        <v>77</v>
      </c>
      <c r="I5291" s="3">
        <f t="shared" si="497"/>
        <v>62.06</v>
      </c>
      <c r="J5291" s="3">
        <f t="shared" si="498"/>
        <v>64.039999999999992</v>
      </c>
      <c r="K5291" s="191">
        <v>17</v>
      </c>
      <c r="L5291" s="3">
        <v>14</v>
      </c>
      <c r="M5291" s="191">
        <v>25</v>
      </c>
      <c r="N5291" s="191">
        <v>16.7</v>
      </c>
      <c r="O5291" s="191">
        <v>17.8</v>
      </c>
    </row>
    <row r="5292" spans="2:15" ht="17.25" x14ac:dyDescent="0.35">
      <c r="B5292" s="172">
        <f t="shared" si="494"/>
        <v>5284</v>
      </c>
      <c r="C5292" s="173">
        <v>8</v>
      </c>
      <c r="D5292" s="173">
        <v>9</v>
      </c>
      <c r="E5292" s="174">
        <v>4</v>
      </c>
      <c r="F5292" s="3">
        <f t="shared" si="493"/>
        <v>57.2</v>
      </c>
      <c r="G5292" s="3">
        <f t="shared" si="495"/>
        <v>57.2</v>
      </c>
      <c r="H5292" s="3">
        <f t="shared" si="496"/>
        <v>77</v>
      </c>
      <c r="I5292" s="3">
        <f t="shared" si="497"/>
        <v>60.08</v>
      </c>
      <c r="J5292" s="3">
        <f t="shared" si="498"/>
        <v>64.94</v>
      </c>
      <c r="K5292" s="191">
        <v>14</v>
      </c>
      <c r="L5292" s="3">
        <v>14</v>
      </c>
      <c r="M5292" s="191">
        <v>25</v>
      </c>
      <c r="N5292" s="191">
        <v>15.6</v>
      </c>
      <c r="O5292" s="191">
        <v>18.3</v>
      </c>
    </row>
    <row r="5293" spans="2:15" ht="17.25" x14ac:dyDescent="0.35">
      <c r="B5293" s="172">
        <f t="shared" si="494"/>
        <v>5285</v>
      </c>
      <c r="C5293" s="173">
        <v>8</v>
      </c>
      <c r="D5293" s="173">
        <v>9</v>
      </c>
      <c r="E5293" s="174">
        <v>5</v>
      </c>
      <c r="F5293" s="3">
        <f t="shared" si="493"/>
        <v>57.2</v>
      </c>
      <c r="G5293" s="3">
        <f t="shared" si="495"/>
        <v>55.400000000000006</v>
      </c>
      <c r="H5293" s="3">
        <f t="shared" si="496"/>
        <v>77</v>
      </c>
      <c r="I5293" s="3">
        <f t="shared" si="497"/>
        <v>57.019999999999996</v>
      </c>
      <c r="J5293" s="3">
        <f t="shared" si="498"/>
        <v>66.02</v>
      </c>
      <c r="K5293" s="191">
        <v>14</v>
      </c>
      <c r="L5293" s="3">
        <v>13</v>
      </c>
      <c r="M5293" s="191">
        <v>25</v>
      </c>
      <c r="N5293" s="191">
        <v>13.9</v>
      </c>
      <c r="O5293" s="191">
        <v>18.899999999999999</v>
      </c>
    </row>
    <row r="5294" spans="2:15" ht="17.25" x14ac:dyDescent="0.35">
      <c r="B5294" s="172">
        <f t="shared" si="494"/>
        <v>5286</v>
      </c>
      <c r="C5294" s="173">
        <v>8</v>
      </c>
      <c r="D5294" s="173">
        <v>9</v>
      </c>
      <c r="E5294" s="174">
        <v>6</v>
      </c>
      <c r="F5294" s="3">
        <f t="shared" si="493"/>
        <v>55.400000000000006</v>
      </c>
      <c r="G5294" s="3">
        <f t="shared" si="495"/>
        <v>55.400000000000006</v>
      </c>
      <c r="H5294" s="3">
        <f t="shared" si="496"/>
        <v>77</v>
      </c>
      <c r="I5294" s="3">
        <f t="shared" si="497"/>
        <v>55.94</v>
      </c>
      <c r="J5294" s="3">
        <f t="shared" si="498"/>
        <v>62.06</v>
      </c>
      <c r="K5294" s="191">
        <v>13</v>
      </c>
      <c r="L5294" s="3">
        <v>13</v>
      </c>
      <c r="M5294" s="191">
        <v>25</v>
      </c>
      <c r="N5294" s="191">
        <v>13.3</v>
      </c>
      <c r="O5294" s="191">
        <v>16.7</v>
      </c>
    </row>
    <row r="5295" spans="2:15" ht="17.25" x14ac:dyDescent="0.35">
      <c r="B5295" s="172">
        <f t="shared" si="494"/>
        <v>5287</v>
      </c>
      <c r="C5295" s="173">
        <v>8</v>
      </c>
      <c r="D5295" s="173">
        <v>9</v>
      </c>
      <c r="E5295" s="174">
        <v>7</v>
      </c>
      <c r="F5295" s="3">
        <f t="shared" si="493"/>
        <v>57.2</v>
      </c>
      <c r="G5295" s="3">
        <f t="shared" si="495"/>
        <v>59</v>
      </c>
      <c r="H5295" s="3">
        <f t="shared" si="496"/>
        <v>82.039999999999992</v>
      </c>
      <c r="I5295" s="3">
        <f t="shared" si="497"/>
        <v>66.02</v>
      </c>
      <c r="J5295" s="3">
        <f t="shared" si="498"/>
        <v>66.92</v>
      </c>
      <c r="K5295" s="191">
        <v>14</v>
      </c>
      <c r="L5295" s="3">
        <v>15</v>
      </c>
      <c r="M5295" s="191">
        <v>27.8</v>
      </c>
      <c r="N5295" s="191">
        <v>18.899999999999999</v>
      </c>
      <c r="O5295" s="191">
        <v>19.399999999999999</v>
      </c>
    </row>
    <row r="5296" spans="2:15" ht="17.25" x14ac:dyDescent="0.35">
      <c r="B5296" s="172">
        <f t="shared" si="494"/>
        <v>5288</v>
      </c>
      <c r="C5296" s="173">
        <v>8</v>
      </c>
      <c r="D5296" s="173">
        <v>9</v>
      </c>
      <c r="E5296" s="174">
        <v>8</v>
      </c>
      <c r="F5296" s="3">
        <f t="shared" si="493"/>
        <v>60.8</v>
      </c>
      <c r="G5296" s="3">
        <f t="shared" si="495"/>
        <v>62.6</v>
      </c>
      <c r="H5296" s="3">
        <f t="shared" si="496"/>
        <v>87.080000000000013</v>
      </c>
      <c r="I5296" s="3">
        <f t="shared" si="497"/>
        <v>73.94</v>
      </c>
      <c r="J5296" s="3">
        <f t="shared" si="498"/>
        <v>71.06</v>
      </c>
      <c r="K5296" s="191">
        <v>16</v>
      </c>
      <c r="L5296" s="3">
        <v>17</v>
      </c>
      <c r="M5296" s="191">
        <v>30.6</v>
      </c>
      <c r="N5296" s="191">
        <v>23.3</v>
      </c>
      <c r="O5296" s="191">
        <v>21.7</v>
      </c>
    </row>
    <row r="5297" spans="2:15" ht="17.25" x14ac:dyDescent="0.35">
      <c r="B5297" s="172">
        <f t="shared" si="494"/>
        <v>5289</v>
      </c>
      <c r="C5297" s="173">
        <v>8</v>
      </c>
      <c r="D5297" s="173">
        <v>9</v>
      </c>
      <c r="E5297" s="174">
        <v>9</v>
      </c>
      <c r="F5297" s="3">
        <f t="shared" si="493"/>
        <v>60.8</v>
      </c>
      <c r="G5297" s="3">
        <f t="shared" si="495"/>
        <v>66.2</v>
      </c>
      <c r="H5297" s="3">
        <f t="shared" si="496"/>
        <v>89.06</v>
      </c>
      <c r="I5297" s="3">
        <f t="shared" si="497"/>
        <v>80.06</v>
      </c>
      <c r="J5297" s="3">
        <f t="shared" si="498"/>
        <v>75.02</v>
      </c>
      <c r="K5297" s="191">
        <v>16</v>
      </c>
      <c r="L5297" s="3">
        <v>19</v>
      </c>
      <c r="M5297" s="191">
        <v>31.7</v>
      </c>
      <c r="N5297" s="191">
        <v>26.7</v>
      </c>
      <c r="O5297" s="191">
        <v>23.9</v>
      </c>
    </row>
    <row r="5298" spans="2:15" ht="17.25" x14ac:dyDescent="0.35">
      <c r="B5298" s="172">
        <f t="shared" si="494"/>
        <v>5290</v>
      </c>
      <c r="C5298" s="173">
        <v>8</v>
      </c>
      <c r="D5298" s="173">
        <v>9</v>
      </c>
      <c r="E5298" s="174">
        <v>10</v>
      </c>
      <c r="F5298" s="3">
        <f t="shared" si="493"/>
        <v>66.2</v>
      </c>
      <c r="G5298" s="3">
        <f t="shared" si="495"/>
        <v>69.800000000000011</v>
      </c>
      <c r="H5298" s="3">
        <f t="shared" si="496"/>
        <v>93.02</v>
      </c>
      <c r="I5298" s="3">
        <f t="shared" si="497"/>
        <v>86</v>
      </c>
      <c r="J5298" s="3">
        <f t="shared" si="498"/>
        <v>78.98</v>
      </c>
      <c r="K5298" s="191">
        <v>19</v>
      </c>
      <c r="L5298" s="3">
        <v>21</v>
      </c>
      <c r="M5298" s="191">
        <v>33.9</v>
      </c>
      <c r="N5298" s="191">
        <v>30</v>
      </c>
      <c r="O5298" s="191">
        <v>26.1</v>
      </c>
    </row>
    <row r="5299" spans="2:15" ht="17.25" x14ac:dyDescent="0.35">
      <c r="B5299" s="172">
        <f t="shared" si="494"/>
        <v>5291</v>
      </c>
      <c r="C5299" s="173">
        <v>8</v>
      </c>
      <c r="D5299" s="173">
        <v>9</v>
      </c>
      <c r="E5299" s="174">
        <v>11</v>
      </c>
      <c r="F5299" s="3">
        <f t="shared" si="493"/>
        <v>69.800000000000011</v>
      </c>
      <c r="G5299" s="3">
        <f t="shared" si="495"/>
        <v>71.599999999999994</v>
      </c>
      <c r="H5299" s="3">
        <f t="shared" si="496"/>
        <v>96.08</v>
      </c>
      <c r="I5299" s="3">
        <f t="shared" si="497"/>
        <v>89.960000000000008</v>
      </c>
      <c r="J5299" s="3">
        <f t="shared" si="498"/>
        <v>80.06</v>
      </c>
      <c r="K5299" s="191">
        <v>21</v>
      </c>
      <c r="L5299" s="3">
        <v>22</v>
      </c>
      <c r="M5299" s="191">
        <v>35.6</v>
      </c>
      <c r="N5299" s="191">
        <v>32.200000000000003</v>
      </c>
      <c r="O5299" s="191">
        <v>26.7</v>
      </c>
    </row>
    <row r="5300" spans="2:15" ht="17.25" x14ac:dyDescent="0.35">
      <c r="B5300" s="172">
        <f t="shared" si="494"/>
        <v>5292</v>
      </c>
      <c r="C5300" s="173">
        <v>8</v>
      </c>
      <c r="D5300" s="173">
        <v>9</v>
      </c>
      <c r="E5300" s="174">
        <v>12</v>
      </c>
      <c r="F5300" s="3">
        <f t="shared" si="493"/>
        <v>73.400000000000006</v>
      </c>
      <c r="G5300" s="3">
        <f t="shared" si="495"/>
        <v>75.2</v>
      </c>
      <c r="H5300" s="3">
        <f t="shared" si="496"/>
        <v>96.98</v>
      </c>
      <c r="I5300" s="3">
        <f t="shared" si="497"/>
        <v>95</v>
      </c>
      <c r="J5300" s="3">
        <f t="shared" si="498"/>
        <v>82.94</v>
      </c>
      <c r="K5300" s="191">
        <v>23</v>
      </c>
      <c r="L5300" s="3">
        <v>24</v>
      </c>
      <c r="M5300" s="191">
        <v>36.1</v>
      </c>
      <c r="N5300" s="191">
        <v>35</v>
      </c>
      <c r="O5300" s="191">
        <v>28.3</v>
      </c>
    </row>
    <row r="5301" spans="2:15" ht="17.25" x14ac:dyDescent="0.35">
      <c r="B5301" s="172">
        <f t="shared" si="494"/>
        <v>5293</v>
      </c>
      <c r="C5301" s="173">
        <v>8</v>
      </c>
      <c r="D5301" s="173">
        <v>9</v>
      </c>
      <c r="E5301" s="174">
        <v>13</v>
      </c>
      <c r="F5301" s="3">
        <f t="shared" si="493"/>
        <v>78.800000000000011</v>
      </c>
      <c r="G5301" s="3">
        <f t="shared" si="495"/>
        <v>77</v>
      </c>
      <c r="H5301" s="3">
        <f t="shared" si="496"/>
        <v>100.94</v>
      </c>
      <c r="I5301" s="3">
        <f t="shared" si="497"/>
        <v>96.08</v>
      </c>
      <c r="J5301" s="3">
        <f t="shared" si="498"/>
        <v>87.080000000000013</v>
      </c>
      <c r="K5301" s="191">
        <v>26</v>
      </c>
      <c r="L5301" s="3">
        <v>25</v>
      </c>
      <c r="M5301" s="191">
        <v>38.299999999999997</v>
      </c>
      <c r="N5301" s="191">
        <v>35.6</v>
      </c>
      <c r="O5301" s="191">
        <v>30.6</v>
      </c>
    </row>
    <row r="5302" spans="2:15" ht="17.25" x14ac:dyDescent="0.35">
      <c r="B5302" s="172">
        <f t="shared" si="494"/>
        <v>5294</v>
      </c>
      <c r="C5302" s="173">
        <v>8</v>
      </c>
      <c r="D5302" s="173">
        <v>9</v>
      </c>
      <c r="E5302" s="174">
        <v>14</v>
      </c>
      <c r="F5302" s="3">
        <f t="shared" si="493"/>
        <v>80.599999999999994</v>
      </c>
      <c r="G5302" s="3">
        <f t="shared" si="495"/>
        <v>80.599999999999994</v>
      </c>
      <c r="H5302" s="3">
        <f t="shared" si="496"/>
        <v>102.92</v>
      </c>
      <c r="I5302" s="3">
        <f t="shared" si="497"/>
        <v>96.98</v>
      </c>
      <c r="J5302" s="3">
        <f t="shared" si="498"/>
        <v>87.080000000000013</v>
      </c>
      <c r="K5302" s="191">
        <v>27</v>
      </c>
      <c r="L5302" s="3">
        <v>27</v>
      </c>
      <c r="M5302" s="191">
        <v>39.4</v>
      </c>
      <c r="N5302" s="191">
        <v>36.1</v>
      </c>
      <c r="O5302" s="191">
        <v>30.6</v>
      </c>
    </row>
    <row r="5303" spans="2:15" ht="17.25" x14ac:dyDescent="0.35">
      <c r="B5303" s="172">
        <f t="shared" si="494"/>
        <v>5295</v>
      </c>
      <c r="C5303" s="173">
        <v>8</v>
      </c>
      <c r="D5303" s="173">
        <v>9</v>
      </c>
      <c r="E5303" s="174">
        <v>15</v>
      </c>
      <c r="F5303" s="3">
        <f t="shared" si="493"/>
        <v>82.4</v>
      </c>
      <c r="G5303" s="3">
        <f t="shared" si="495"/>
        <v>82.4</v>
      </c>
      <c r="H5303" s="3">
        <f t="shared" si="496"/>
        <v>102.92</v>
      </c>
      <c r="I5303" s="3">
        <f t="shared" si="497"/>
        <v>96.08</v>
      </c>
      <c r="J5303" s="3">
        <f t="shared" si="498"/>
        <v>89.960000000000008</v>
      </c>
      <c r="K5303" s="191">
        <v>28</v>
      </c>
      <c r="L5303" s="3">
        <v>28</v>
      </c>
      <c r="M5303" s="191">
        <v>39.4</v>
      </c>
      <c r="N5303" s="191">
        <v>35.6</v>
      </c>
      <c r="O5303" s="191">
        <v>32.200000000000003</v>
      </c>
    </row>
    <row r="5304" spans="2:15" ht="17.25" x14ac:dyDescent="0.35">
      <c r="B5304" s="172">
        <f t="shared" si="494"/>
        <v>5296</v>
      </c>
      <c r="C5304" s="173">
        <v>8</v>
      </c>
      <c r="D5304" s="173">
        <v>9</v>
      </c>
      <c r="E5304" s="174">
        <v>16</v>
      </c>
      <c r="F5304" s="3">
        <f t="shared" si="493"/>
        <v>82.4</v>
      </c>
      <c r="G5304" s="3">
        <f t="shared" si="495"/>
        <v>84.2</v>
      </c>
      <c r="H5304" s="3">
        <f t="shared" si="496"/>
        <v>102.02</v>
      </c>
      <c r="I5304" s="3">
        <f t="shared" si="497"/>
        <v>95</v>
      </c>
      <c r="J5304" s="3">
        <f t="shared" si="498"/>
        <v>91.039999999999992</v>
      </c>
      <c r="K5304" s="191">
        <v>28</v>
      </c>
      <c r="L5304" s="3">
        <v>29</v>
      </c>
      <c r="M5304" s="191">
        <v>38.9</v>
      </c>
      <c r="N5304" s="191">
        <v>35</v>
      </c>
      <c r="O5304" s="191">
        <v>32.799999999999997</v>
      </c>
    </row>
    <row r="5305" spans="2:15" ht="17.25" x14ac:dyDescent="0.35">
      <c r="B5305" s="172">
        <f t="shared" si="494"/>
        <v>5297</v>
      </c>
      <c r="C5305" s="173">
        <v>8</v>
      </c>
      <c r="D5305" s="173">
        <v>9</v>
      </c>
      <c r="E5305" s="174">
        <v>17</v>
      </c>
      <c r="F5305" s="3">
        <f t="shared" si="493"/>
        <v>80.599999999999994</v>
      </c>
      <c r="G5305" s="3">
        <f t="shared" si="495"/>
        <v>84.2</v>
      </c>
      <c r="H5305" s="3">
        <f t="shared" si="496"/>
        <v>102.02</v>
      </c>
      <c r="I5305" s="3">
        <f t="shared" si="497"/>
        <v>93.02</v>
      </c>
      <c r="J5305" s="3">
        <f t="shared" si="498"/>
        <v>91.039999999999992</v>
      </c>
      <c r="K5305" s="191">
        <v>27</v>
      </c>
      <c r="L5305" s="3">
        <v>29</v>
      </c>
      <c r="M5305" s="191">
        <v>38.9</v>
      </c>
      <c r="N5305" s="191">
        <v>33.9</v>
      </c>
      <c r="O5305" s="191">
        <v>32.799999999999997</v>
      </c>
    </row>
    <row r="5306" spans="2:15" ht="17.25" x14ac:dyDescent="0.35">
      <c r="B5306" s="172">
        <f t="shared" si="494"/>
        <v>5298</v>
      </c>
      <c r="C5306" s="173">
        <v>8</v>
      </c>
      <c r="D5306" s="173">
        <v>9</v>
      </c>
      <c r="E5306" s="174">
        <v>18</v>
      </c>
      <c r="F5306" s="3">
        <f t="shared" si="493"/>
        <v>80.599999999999994</v>
      </c>
      <c r="G5306" s="3">
        <f t="shared" si="495"/>
        <v>84.2</v>
      </c>
      <c r="H5306" s="3">
        <f t="shared" si="496"/>
        <v>100.03999999999999</v>
      </c>
      <c r="I5306" s="3">
        <f t="shared" si="497"/>
        <v>87.080000000000013</v>
      </c>
      <c r="J5306" s="3">
        <f t="shared" si="498"/>
        <v>89.06</v>
      </c>
      <c r="K5306" s="191">
        <v>27</v>
      </c>
      <c r="L5306" s="3">
        <v>29</v>
      </c>
      <c r="M5306" s="191">
        <v>37.799999999999997</v>
      </c>
      <c r="N5306" s="191">
        <v>30.6</v>
      </c>
      <c r="O5306" s="191">
        <v>31.7</v>
      </c>
    </row>
    <row r="5307" spans="2:15" ht="17.25" x14ac:dyDescent="0.35">
      <c r="B5307" s="172">
        <f t="shared" si="494"/>
        <v>5299</v>
      </c>
      <c r="C5307" s="173">
        <v>8</v>
      </c>
      <c r="D5307" s="173">
        <v>9</v>
      </c>
      <c r="E5307" s="174">
        <v>19</v>
      </c>
      <c r="F5307" s="3">
        <f t="shared" si="493"/>
        <v>77</v>
      </c>
      <c r="G5307" s="3">
        <f t="shared" si="495"/>
        <v>75.2</v>
      </c>
      <c r="H5307" s="3">
        <f t="shared" si="496"/>
        <v>98.960000000000008</v>
      </c>
      <c r="I5307" s="3">
        <f t="shared" si="497"/>
        <v>84.02</v>
      </c>
      <c r="J5307" s="3">
        <f t="shared" si="498"/>
        <v>86</v>
      </c>
      <c r="K5307" s="191">
        <v>25</v>
      </c>
      <c r="L5307" s="3">
        <v>24</v>
      </c>
      <c r="M5307" s="191">
        <v>37.200000000000003</v>
      </c>
      <c r="N5307" s="191">
        <v>28.9</v>
      </c>
      <c r="O5307" s="191">
        <v>30</v>
      </c>
    </row>
    <row r="5308" spans="2:15" ht="17.25" x14ac:dyDescent="0.35">
      <c r="B5308" s="172">
        <f t="shared" si="494"/>
        <v>5300</v>
      </c>
      <c r="C5308" s="173">
        <v>8</v>
      </c>
      <c r="D5308" s="173">
        <v>9</v>
      </c>
      <c r="E5308" s="174">
        <v>20</v>
      </c>
      <c r="F5308" s="3">
        <f t="shared" si="493"/>
        <v>69.800000000000011</v>
      </c>
      <c r="G5308" s="3">
        <f t="shared" si="495"/>
        <v>66.2</v>
      </c>
      <c r="H5308" s="3">
        <f t="shared" si="496"/>
        <v>95</v>
      </c>
      <c r="I5308" s="3">
        <f t="shared" si="497"/>
        <v>82.039999999999992</v>
      </c>
      <c r="J5308" s="3">
        <f t="shared" si="498"/>
        <v>84.02</v>
      </c>
      <c r="K5308" s="191">
        <v>21</v>
      </c>
      <c r="L5308" s="3">
        <v>19</v>
      </c>
      <c r="M5308" s="191">
        <v>35</v>
      </c>
      <c r="N5308" s="191">
        <v>27.8</v>
      </c>
      <c r="O5308" s="191">
        <v>28.9</v>
      </c>
    </row>
    <row r="5309" spans="2:15" ht="17.25" x14ac:dyDescent="0.35">
      <c r="B5309" s="172">
        <f t="shared" si="494"/>
        <v>5301</v>
      </c>
      <c r="C5309" s="173">
        <v>8</v>
      </c>
      <c r="D5309" s="173">
        <v>9</v>
      </c>
      <c r="E5309" s="174">
        <v>21</v>
      </c>
      <c r="F5309" s="3">
        <f t="shared" si="493"/>
        <v>68</v>
      </c>
      <c r="G5309" s="3">
        <f t="shared" si="495"/>
        <v>66.2</v>
      </c>
      <c r="H5309" s="3">
        <f t="shared" si="496"/>
        <v>91.94</v>
      </c>
      <c r="I5309" s="3">
        <f t="shared" si="497"/>
        <v>78.080000000000013</v>
      </c>
      <c r="J5309" s="3">
        <f t="shared" si="498"/>
        <v>78.98</v>
      </c>
      <c r="K5309" s="191">
        <v>20</v>
      </c>
      <c r="L5309" s="3">
        <v>19</v>
      </c>
      <c r="M5309" s="191">
        <v>33.299999999999997</v>
      </c>
      <c r="N5309" s="191">
        <v>25.6</v>
      </c>
      <c r="O5309" s="191">
        <v>26.1</v>
      </c>
    </row>
    <row r="5310" spans="2:15" ht="17.25" x14ac:dyDescent="0.35">
      <c r="B5310" s="172">
        <f t="shared" si="494"/>
        <v>5302</v>
      </c>
      <c r="C5310" s="173">
        <v>8</v>
      </c>
      <c r="D5310" s="173">
        <v>9</v>
      </c>
      <c r="E5310" s="174">
        <v>22</v>
      </c>
      <c r="F5310" s="3">
        <f t="shared" si="493"/>
        <v>66.2</v>
      </c>
      <c r="G5310" s="3">
        <f t="shared" si="495"/>
        <v>64.400000000000006</v>
      </c>
      <c r="H5310" s="3">
        <f t="shared" si="496"/>
        <v>87.98</v>
      </c>
      <c r="I5310" s="3">
        <f t="shared" si="497"/>
        <v>75.02</v>
      </c>
      <c r="J5310" s="3">
        <f t="shared" si="498"/>
        <v>75.92</v>
      </c>
      <c r="K5310" s="191">
        <v>19</v>
      </c>
      <c r="L5310" s="3">
        <v>18</v>
      </c>
      <c r="M5310" s="191">
        <v>31.1</v>
      </c>
      <c r="N5310" s="191">
        <v>23.9</v>
      </c>
      <c r="O5310" s="191">
        <v>24.4</v>
      </c>
    </row>
    <row r="5311" spans="2:15" ht="17.25" x14ac:dyDescent="0.35">
      <c r="B5311" s="172">
        <f t="shared" si="494"/>
        <v>5303</v>
      </c>
      <c r="C5311" s="173">
        <v>8</v>
      </c>
      <c r="D5311" s="173">
        <v>9</v>
      </c>
      <c r="E5311" s="174">
        <v>23</v>
      </c>
      <c r="F5311" s="3">
        <f t="shared" si="493"/>
        <v>66.2</v>
      </c>
      <c r="G5311" s="3">
        <f t="shared" si="495"/>
        <v>62.6</v>
      </c>
      <c r="H5311" s="3">
        <f t="shared" si="496"/>
        <v>86</v>
      </c>
      <c r="I5311" s="3">
        <f t="shared" si="497"/>
        <v>71.06</v>
      </c>
      <c r="J5311" s="3">
        <f t="shared" si="498"/>
        <v>75.02</v>
      </c>
      <c r="K5311" s="191">
        <v>19</v>
      </c>
      <c r="L5311" s="3">
        <v>17</v>
      </c>
      <c r="M5311" s="191">
        <v>30</v>
      </c>
      <c r="N5311" s="191">
        <v>21.7</v>
      </c>
      <c r="O5311" s="191">
        <v>23.9</v>
      </c>
    </row>
    <row r="5312" spans="2:15" ht="17.25" x14ac:dyDescent="0.35">
      <c r="B5312" s="172">
        <f t="shared" si="494"/>
        <v>5304</v>
      </c>
      <c r="C5312" s="173">
        <v>8</v>
      </c>
      <c r="D5312" s="173">
        <v>9</v>
      </c>
      <c r="E5312" s="174">
        <v>24</v>
      </c>
      <c r="F5312" s="3">
        <f t="shared" si="493"/>
        <v>64.400000000000006</v>
      </c>
      <c r="G5312" s="3">
        <f t="shared" si="495"/>
        <v>62.6</v>
      </c>
      <c r="H5312" s="3">
        <f t="shared" si="496"/>
        <v>84.92</v>
      </c>
      <c r="I5312" s="3">
        <f t="shared" si="497"/>
        <v>64.94</v>
      </c>
      <c r="J5312" s="3">
        <f t="shared" si="498"/>
        <v>73.039999999999992</v>
      </c>
      <c r="K5312" s="191">
        <v>18</v>
      </c>
      <c r="L5312" s="3">
        <v>17</v>
      </c>
      <c r="M5312" s="191">
        <v>29.4</v>
      </c>
      <c r="N5312" s="191">
        <v>18.3</v>
      </c>
      <c r="O5312" s="191">
        <v>22.8</v>
      </c>
    </row>
    <row r="5313" spans="2:15" ht="17.25" x14ac:dyDescent="0.35">
      <c r="B5313" s="172">
        <f t="shared" si="494"/>
        <v>5305</v>
      </c>
      <c r="C5313" s="173">
        <v>8</v>
      </c>
      <c r="D5313" s="173">
        <v>10</v>
      </c>
      <c r="E5313" s="174">
        <v>1</v>
      </c>
      <c r="F5313" s="3">
        <f t="shared" si="493"/>
        <v>64.400000000000006</v>
      </c>
      <c r="G5313" s="3">
        <f t="shared" si="495"/>
        <v>59</v>
      </c>
      <c r="H5313" s="3">
        <f t="shared" si="496"/>
        <v>80.960000000000008</v>
      </c>
      <c r="I5313" s="3">
        <f t="shared" si="497"/>
        <v>64.039999999999992</v>
      </c>
      <c r="J5313" s="3">
        <f t="shared" si="498"/>
        <v>71.960000000000008</v>
      </c>
      <c r="K5313" s="191">
        <v>18</v>
      </c>
      <c r="L5313" s="3">
        <v>15</v>
      </c>
      <c r="M5313" s="191">
        <v>27.2</v>
      </c>
      <c r="N5313" s="191">
        <v>17.8</v>
      </c>
      <c r="O5313" s="191">
        <v>22.2</v>
      </c>
    </row>
    <row r="5314" spans="2:15" ht="17.25" x14ac:dyDescent="0.35">
      <c r="B5314" s="172">
        <f t="shared" si="494"/>
        <v>5306</v>
      </c>
      <c r="C5314" s="173">
        <v>8</v>
      </c>
      <c r="D5314" s="173">
        <v>10</v>
      </c>
      <c r="E5314" s="174">
        <v>2</v>
      </c>
      <c r="F5314" s="3">
        <f t="shared" si="493"/>
        <v>62.6</v>
      </c>
      <c r="G5314" s="3">
        <f t="shared" si="495"/>
        <v>55.400000000000006</v>
      </c>
      <c r="H5314" s="3">
        <f t="shared" si="496"/>
        <v>80.960000000000008</v>
      </c>
      <c r="I5314" s="3">
        <f t="shared" si="497"/>
        <v>57.92</v>
      </c>
      <c r="J5314" s="3">
        <f t="shared" si="498"/>
        <v>71.960000000000008</v>
      </c>
      <c r="K5314" s="191">
        <v>17</v>
      </c>
      <c r="L5314" s="3">
        <v>13</v>
      </c>
      <c r="M5314" s="191">
        <v>27.2</v>
      </c>
      <c r="N5314" s="191">
        <v>14.4</v>
      </c>
      <c r="O5314" s="191">
        <v>22.2</v>
      </c>
    </row>
    <row r="5315" spans="2:15" ht="17.25" x14ac:dyDescent="0.35">
      <c r="B5315" s="172">
        <f t="shared" si="494"/>
        <v>5307</v>
      </c>
      <c r="C5315" s="173">
        <v>8</v>
      </c>
      <c r="D5315" s="173">
        <v>10</v>
      </c>
      <c r="E5315" s="174">
        <v>3</v>
      </c>
      <c r="F5315" s="3">
        <f t="shared" si="493"/>
        <v>60.8</v>
      </c>
      <c r="G5315" s="3">
        <f t="shared" si="495"/>
        <v>55.400000000000006</v>
      </c>
      <c r="H5315" s="3">
        <f t="shared" si="496"/>
        <v>80.960000000000008</v>
      </c>
      <c r="I5315" s="3">
        <f t="shared" si="497"/>
        <v>59</v>
      </c>
      <c r="J5315" s="3">
        <f t="shared" si="498"/>
        <v>71.960000000000008</v>
      </c>
      <c r="K5315" s="191">
        <v>16</v>
      </c>
      <c r="L5315" s="3">
        <v>13</v>
      </c>
      <c r="M5315" s="191">
        <v>27.2</v>
      </c>
      <c r="N5315" s="191">
        <v>15</v>
      </c>
      <c r="O5315" s="191">
        <v>22.2</v>
      </c>
    </row>
    <row r="5316" spans="2:15" ht="17.25" x14ac:dyDescent="0.35">
      <c r="B5316" s="172">
        <f t="shared" si="494"/>
        <v>5308</v>
      </c>
      <c r="C5316" s="173">
        <v>8</v>
      </c>
      <c r="D5316" s="173">
        <v>10</v>
      </c>
      <c r="E5316" s="174">
        <v>4</v>
      </c>
      <c r="F5316" s="3">
        <f t="shared" si="493"/>
        <v>57.2</v>
      </c>
      <c r="G5316" s="3">
        <f t="shared" si="495"/>
        <v>55.400000000000006</v>
      </c>
      <c r="H5316" s="3">
        <f t="shared" si="496"/>
        <v>78.98</v>
      </c>
      <c r="I5316" s="3">
        <f t="shared" si="497"/>
        <v>57.92</v>
      </c>
      <c r="J5316" s="3">
        <f t="shared" si="498"/>
        <v>71.06</v>
      </c>
      <c r="K5316" s="191">
        <v>14</v>
      </c>
      <c r="L5316" s="3">
        <v>13</v>
      </c>
      <c r="M5316" s="191">
        <v>26.1</v>
      </c>
      <c r="N5316" s="191">
        <v>14.4</v>
      </c>
      <c r="O5316" s="191">
        <v>21.7</v>
      </c>
    </row>
    <row r="5317" spans="2:15" ht="17.25" x14ac:dyDescent="0.35">
      <c r="B5317" s="172">
        <f t="shared" si="494"/>
        <v>5309</v>
      </c>
      <c r="C5317" s="173">
        <v>8</v>
      </c>
      <c r="D5317" s="173">
        <v>10</v>
      </c>
      <c r="E5317" s="174">
        <v>5</v>
      </c>
      <c r="F5317" s="3">
        <f t="shared" si="493"/>
        <v>57.2</v>
      </c>
      <c r="G5317" s="3">
        <f t="shared" si="495"/>
        <v>53.6</v>
      </c>
      <c r="H5317" s="3">
        <f t="shared" si="496"/>
        <v>80.06</v>
      </c>
      <c r="I5317" s="3">
        <f t="shared" si="497"/>
        <v>53.96</v>
      </c>
      <c r="J5317" s="3">
        <f t="shared" si="498"/>
        <v>71.06</v>
      </c>
      <c r="K5317" s="191">
        <v>14</v>
      </c>
      <c r="L5317" s="3">
        <v>12</v>
      </c>
      <c r="M5317" s="191">
        <v>26.7</v>
      </c>
      <c r="N5317" s="191">
        <v>12.2</v>
      </c>
      <c r="O5317" s="191">
        <v>21.7</v>
      </c>
    </row>
    <row r="5318" spans="2:15" ht="17.25" x14ac:dyDescent="0.35">
      <c r="B5318" s="172">
        <f t="shared" si="494"/>
        <v>5310</v>
      </c>
      <c r="C5318" s="173">
        <v>8</v>
      </c>
      <c r="D5318" s="173">
        <v>10</v>
      </c>
      <c r="E5318" s="174">
        <v>6</v>
      </c>
      <c r="F5318" s="3">
        <f t="shared" si="493"/>
        <v>57.2</v>
      </c>
      <c r="G5318" s="3">
        <f t="shared" si="495"/>
        <v>55.400000000000006</v>
      </c>
      <c r="H5318" s="3">
        <f t="shared" si="496"/>
        <v>80.960000000000008</v>
      </c>
      <c r="I5318" s="3">
        <f t="shared" si="497"/>
        <v>53.96</v>
      </c>
      <c r="J5318" s="3">
        <f t="shared" si="498"/>
        <v>71.06</v>
      </c>
      <c r="K5318" s="191">
        <v>14</v>
      </c>
      <c r="L5318" s="3">
        <v>13</v>
      </c>
      <c r="M5318" s="191">
        <v>27.2</v>
      </c>
      <c r="N5318" s="191">
        <v>12.2</v>
      </c>
      <c r="O5318" s="191">
        <v>21.7</v>
      </c>
    </row>
    <row r="5319" spans="2:15" ht="17.25" x14ac:dyDescent="0.35">
      <c r="B5319" s="172">
        <f t="shared" si="494"/>
        <v>5311</v>
      </c>
      <c r="C5319" s="173">
        <v>8</v>
      </c>
      <c r="D5319" s="173">
        <v>10</v>
      </c>
      <c r="E5319" s="174">
        <v>7</v>
      </c>
      <c r="F5319" s="3">
        <f t="shared" si="493"/>
        <v>62.6</v>
      </c>
      <c r="G5319" s="3">
        <f t="shared" si="495"/>
        <v>60.8</v>
      </c>
      <c r="H5319" s="3">
        <f t="shared" si="496"/>
        <v>84.02</v>
      </c>
      <c r="I5319" s="3">
        <f t="shared" si="497"/>
        <v>64.039999999999992</v>
      </c>
      <c r="J5319" s="3">
        <f t="shared" si="498"/>
        <v>71.960000000000008</v>
      </c>
      <c r="K5319" s="191">
        <v>17</v>
      </c>
      <c r="L5319" s="3">
        <v>16</v>
      </c>
      <c r="M5319" s="191">
        <v>28.9</v>
      </c>
      <c r="N5319" s="191">
        <v>17.8</v>
      </c>
      <c r="O5319" s="191">
        <v>22.2</v>
      </c>
    </row>
    <row r="5320" spans="2:15" ht="17.25" x14ac:dyDescent="0.35">
      <c r="B5320" s="172">
        <f t="shared" si="494"/>
        <v>5312</v>
      </c>
      <c r="C5320" s="173">
        <v>8</v>
      </c>
      <c r="D5320" s="173">
        <v>10</v>
      </c>
      <c r="E5320" s="174">
        <v>8</v>
      </c>
      <c r="F5320" s="3">
        <f t="shared" si="493"/>
        <v>66.2</v>
      </c>
      <c r="G5320" s="3">
        <f t="shared" si="495"/>
        <v>64.400000000000006</v>
      </c>
      <c r="H5320" s="3">
        <f t="shared" si="496"/>
        <v>89.06</v>
      </c>
      <c r="I5320" s="3">
        <f t="shared" si="497"/>
        <v>73.039999999999992</v>
      </c>
      <c r="J5320" s="3">
        <f t="shared" si="498"/>
        <v>71.06</v>
      </c>
      <c r="K5320" s="191">
        <v>19</v>
      </c>
      <c r="L5320" s="3">
        <v>18</v>
      </c>
      <c r="M5320" s="191">
        <v>31.7</v>
      </c>
      <c r="N5320" s="191">
        <v>22.8</v>
      </c>
      <c r="O5320" s="191">
        <v>21.7</v>
      </c>
    </row>
    <row r="5321" spans="2:15" ht="17.25" x14ac:dyDescent="0.35">
      <c r="B5321" s="172">
        <f t="shared" si="494"/>
        <v>5313</v>
      </c>
      <c r="C5321" s="173">
        <v>8</v>
      </c>
      <c r="D5321" s="173">
        <v>10</v>
      </c>
      <c r="E5321" s="174">
        <v>9</v>
      </c>
      <c r="F5321" s="3">
        <f t="shared" si="493"/>
        <v>71.599999999999994</v>
      </c>
      <c r="G5321" s="3">
        <f t="shared" si="495"/>
        <v>64.400000000000006</v>
      </c>
      <c r="H5321" s="3">
        <f t="shared" si="496"/>
        <v>93.92</v>
      </c>
      <c r="I5321" s="3">
        <f t="shared" si="497"/>
        <v>78.98</v>
      </c>
      <c r="J5321" s="3">
        <f t="shared" si="498"/>
        <v>73.039999999999992</v>
      </c>
      <c r="K5321" s="191">
        <v>22</v>
      </c>
      <c r="L5321" s="3">
        <v>18</v>
      </c>
      <c r="M5321" s="191">
        <v>34.4</v>
      </c>
      <c r="N5321" s="191">
        <v>26.1</v>
      </c>
      <c r="O5321" s="191">
        <v>22.8</v>
      </c>
    </row>
    <row r="5322" spans="2:15" ht="17.25" x14ac:dyDescent="0.35">
      <c r="B5322" s="172">
        <f t="shared" si="494"/>
        <v>5314</v>
      </c>
      <c r="C5322" s="173">
        <v>8</v>
      </c>
      <c r="D5322" s="173">
        <v>10</v>
      </c>
      <c r="E5322" s="174">
        <v>10</v>
      </c>
      <c r="F5322" s="3">
        <f t="shared" ref="F5322:F5385" si="499">(9/5)*K5322+32</f>
        <v>78.800000000000011</v>
      </c>
      <c r="G5322" s="3">
        <f t="shared" si="495"/>
        <v>71.599999999999994</v>
      </c>
      <c r="H5322" s="3">
        <f t="shared" si="496"/>
        <v>98.960000000000008</v>
      </c>
      <c r="I5322" s="3">
        <f t="shared" si="497"/>
        <v>84.02</v>
      </c>
      <c r="J5322" s="3">
        <f t="shared" si="498"/>
        <v>75.92</v>
      </c>
      <c r="K5322" s="191">
        <v>26</v>
      </c>
      <c r="L5322" s="3">
        <v>22</v>
      </c>
      <c r="M5322" s="191">
        <v>37.200000000000003</v>
      </c>
      <c r="N5322" s="191">
        <v>28.9</v>
      </c>
      <c r="O5322" s="191">
        <v>24.4</v>
      </c>
    </row>
    <row r="5323" spans="2:15" ht="17.25" x14ac:dyDescent="0.35">
      <c r="B5323" s="172">
        <f t="shared" ref="B5323:B5386" si="500">B5322+1</f>
        <v>5315</v>
      </c>
      <c r="C5323" s="173">
        <v>8</v>
      </c>
      <c r="D5323" s="173">
        <v>10</v>
      </c>
      <c r="E5323" s="174">
        <v>11</v>
      </c>
      <c r="F5323" s="3">
        <f t="shared" si="499"/>
        <v>87.800000000000011</v>
      </c>
      <c r="G5323" s="3">
        <f t="shared" si="495"/>
        <v>75.2</v>
      </c>
      <c r="H5323" s="3">
        <f t="shared" si="496"/>
        <v>102.92</v>
      </c>
      <c r="I5323" s="3">
        <f t="shared" si="497"/>
        <v>86</v>
      </c>
      <c r="J5323" s="3">
        <f t="shared" si="498"/>
        <v>80.960000000000008</v>
      </c>
      <c r="K5323" s="191">
        <v>31</v>
      </c>
      <c r="L5323" s="3">
        <v>24</v>
      </c>
      <c r="M5323" s="191">
        <v>39.4</v>
      </c>
      <c r="N5323" s="191">
        <v>30</v>
      </c>
      <c r="O5323" s="191">
        <v>27.2</v>
      </c>
    </row>
    <row r="5324" spans="2:15" ht="17.25" x14ac:dyDescent="0.35">
      <c r="B5324" s="172">
        <f t="shared" si="500"/>
        <v>5316</v>
      </c>
      <c r="C5324" s="173">
        <v>8</v>
      </c>
      <c r="D5324" s="173">
        <v>10</v>
      </c>
      <c r="E5324" s="174">
        <v>12</v>
      </c>
      <c r="F5324" s="3">
        <f t="shared" si="499"/>
        <v>87.800000000000011</v>
      </c>
      <c r="G5324" s="3">
        <f t="shared" si="495"/>
        <v>77</v>
      </c>
      <c r="H5324" s="3">
        <f t="shared" si="496"/>
        <v>102.92</v>
      </c>
      <c r="I5324" s="3">
        <f t="shared" si="497"/>
        <v>89.06</v>
      </c>
      <c r="J5324" s="3">
        <f t="shared" si="498"/>
        <v>82.039999999999992</v>
      </c>
      <c r="K5324" s="191">
        <v>31</v>
      </c>
      <c r="L5324" s="3">
        <v>25</v>
      </c>
      <c r="M5324" s="191">
        <v>39.4</v>
      </c>
      <c r="N5324" s="191">
        <v>31.7</v>
      </c>
      <c r="O5324" s="191">
        <v>27.8</v>
      </c>
    </row>
    <row r="5325" spans="2:15" ht="17.25" x14ac:dyDescent="0.35">
      <c r="B5325" s="172">
        <f t="shared" si="500"/>
        <v>5317</v>
      </c>
      <c r="C5325" s="173">
        <v>8</v>
      </c>
      <c r="D5325" s="173">
        <v>10</v>
      </c>
      <c r="E5325" s="174">
        <v>13</v>
      </c>
      <c r="F5325" s="3">
        <f t="shared" si="499"/>
        <v>89.6</v>
      </c>
      <c r="G5325" s="3">
        <f t="shared" si="495"/>
        <v>84.2</v>
      </c>
      <c r="H5325" s="3">
        <f t="shared" si="496"/>
        <v>105.08</v>
      </c>
      <c r="I5325" s="3">
        <f t="shared" si="497"/>
        <v>89.960000000000008</v>
      </c>
      <c r="J5325" s="3">
        <f t="shared" si="498"/>
        <v>84.92</v>
      </c>
      <c r="K5325" s="191">
        <v>32</v>
      </c>
      <c r="L5325" s="3">
        <v>29</v>
      </c>
      <c r="M5325" s="191">
        <v>40.6</v>
      </c>
      <c r="N5325" s="191">
        <v>32.200000000000003</v>
      </c>
      <c r="O5325" s="191">
        <v>29.4</v>
      </c>
    </row>
    <row r="5326" spans="2:15" ht="17.25" x14ac:dyDescent="0.35">
      <c r="B5326" s="172">
        <f t="shared" si="500"/>
        <v>5318</v>
      </c>
      <c r="C5326" s="173">
        <v>8</v>
      </c>
      <c r="D5326" s="173">
        <v>10</v>
      </c>
      <c r="E5326" s="174">
        <v>14</v>
      </c>
      <c r="F5326" s="3">
        <f t="shared" si="499"/>
        <v>91.4</v>
      </c>
      <c r="G5326" s="3">
        <f t="shared" si="495"/>
        <v>89.6</v>
      </c>
      <c r="H5326" s="3">
        <f t="shared" si="496"/>
        <v>105.08</v>
      </c>
      <c r="I5326" s="3">
        <f t="shared" si="497"/>
        <v>89.960000000000008</v>
      </c>
      <c r="J5326" s="3">
        <f t="shared" si="498"/>
        <v>86</v>
      </c>
      <c r="K5326" s="191">
        <v>33</v>
      </c>
      <c r="L5326" s="3">
        <v>32</v>
      </c>
      <c r="M5326" s="191">
        <v>40.6</v>
      </c>
      <c r="N5326" s="191">
        <v>32.200000000000003</v>
      </c>
      <c r="O5326" s="191">
        <v>30</v>
      </c>
    </row>
    <row r="5327" spans="2:15" ht="17.25" x14ac:dyDescent="0.35">
      <c r="B5327" s="172">
        <f t="shared" si="500"/>
        <v>5319</v>
      </c>
      <c r="C5327" s="173">
        <v>8</v>
      </c>
      <c r="D5327" s="173">
        <v>10</v>
      </c>
      <c r="E5327" s="174">
        <v>15</v>
      </c>
      <c r="F5327" s="3">
        <f t="shared" si="499"/>
        <v>91.4</v>
      </c>
      <c r="G5327" s="3">
        <f t="shared" si="495"/>
        <v>89.6</v>
      </c>
      <c r="H5327" s="3">
        <f t="shared" si="496"/>
        <v>105.08</v>
      </c>
      <c r="I5327" s="3">
        <f t="shared" si="497"/>
        <v>89.960000000000008</v>
      </c>
      <c r="J5327" s="3">
        <f t="shared" si="498"/>
        <v>87.080000000000013</v>
      </c>
      <c r="K5327" s="191">
        <v>33</v>
      </c>
      <c r="L5327" s="3">
        <v>32</v>
      </c>
      <c r="M5327" s="191">
        <v>40.6</v>
      </c>
      <c r="N5327" s="191">
        <v>32.200000000000003</v>
      </c>
      <c r="O5327" s="191">
        <v>30.6</v>
      </c>
    </row>
    <row r="5328" spans="2:15" ht="17.25" x14ac:dyDescent="0.35">
      <c r="B5328" s="172">
        <f t="shared" si="500"/>
        <v>5320</v>
      </c>
      <c r="C5328" s="173">
        <v>8</v>
      </c>
      <c r="D5328" s="173">
        <v>10</v>
      </c>
      <c r="E5328" s="174">
        <v>16</v>
      </c>
      <c r="F5328" s="3">
        <f t="shared" si="499"/>
        <v>89.6</v>
      </c>
      <c r="G5328" s="3">
        <f t="shared" si="495"/>
        <v>91.4</v>
      </c>
      <c r="H5328" s="3">
        <f t="shared" si="496"/>
        <v>104</v>
      </c>
      <c r="I5328" s="3">
        <f t="shared" si="497"/>
        <v>89.06</v>
      </c>
      <c r="J5328" s="3">
        <f t="shared" si="498"/>
        <v>87.080000000000013</v>
      </c>
      <c r="K5328" s="191">
        <v>32</v>
      </c>
      <c r="L5328" s="3">
        <v>33</v>
      </c>
      <c r="M5328" s="191">
        <v>40</v>
      </c>
      <c r="N5328" s="191">
        <v>31.7</v>
      </c>
      <c r="O5328" s="191">
        <v>30.6</v>
      </c>
    </row>
    <row r="5329" spans="2:15" ht="17.25" x14ac:dyDescent="0.35">
      <c r="B5329" s="172">
        <f t="shared" si="500"/>
        <v>5321</v>
      </c>
      <c r="C5329" s="173">
        <v>8</v>
      </c>
      <c r="D5329" s="173">
        <v>10</v>
      </c>
      <c r="E5329" s="174">
        <v>17</v>
      </c>
      <c r="F5329" s="3">
        <f t="shared" si="499"/>
        <v>89.6</v>
      </c>
      <c r="G5329" s="3">
        <f t="shared" si="495"/>
        <v>89.6</v>
      </c>
      <c r="H5329" s="3">
        <f t="shared" si="496"/>
        <v>102.92</v>
      </c>
      <c r="I5329" s="3">
        <f t="shared" si="497"/>
        <v>87.080000000000013</v>
      </c>
      <c r="J5329" s="3">
        <f t="shared" si="498"/>
        <v>87.98</v>
      </c>
      <c r="K5329" s="191">
        <v>32</v>
      </c>
      <c r="L5329" s="3">
        <v>32</v>
      </c>
      <c r="M5329" s="191">
        <v>39.4</v>
      </c>
      <c r="N5329" s="191">
        <v>30.6</v>
      </c>
      <c r="O5329" s="191">
        <v>31.1</v>
      </c>
    </row>
    <row r="5330" spans="2:15" ht="17.25" x14ac:dyDescent="0.35">
      <c r="B5330" s="172">
        <f t="shared" si="500"/>
        <v>5322</v>
      </c>
      <c r="C5330" s="173">
        <v>8</v>
      </c>
      <c r="D5330" s="173">
        <v>10</v>
      </c>
      <c r="E5330" s="174">
        <v>18</v>
      </c>
      <c r="F5330" s="3">
        <f t="shared" si="499"/>
        <v>87.800000000000011</v>
      </c>
      <c r="G5330" s="3">
        <f t="shared" si="495"/>
        <v>87.800000000000011</v>
      </c>
      <c r="H5330" s="3">
        <f t="shared" si="496"/>
        <v>102.02</v>
      </c>
      <c r="I5330" s="3">
        <f t="shared" si="497"/>
        <v>84.02</v>
      </c>
      <c r="J5330" s="3">
        <f t="shared" si="498"/>
        <v>82.94</v>
      </c>
      <c r="K5330" s="191">
        <v>31</v>
      </c>
      <c r="L5330" s="3">
        <v>31</v>
      </c>
      <c r="M5330" s="191">
        <v>38.9</v>
      </c>
      <c r="N5330" s="191">
        <v>28.9</v>
      </c>
      <c r="O5330" s="191">
        <v>28.3</v>
      </c>
    </row>
    <row r="5331" spans="2:15" ht="17.25" x14ac:dyDescent="0.35">
      <c r="B5331" s="172">
        <f t="shared" si="500"/>
        <v>5323</v>
      </c>
      <c r="C5331" s="173">
        <v>8</v>
      </c>
      <c r="D5331" s="173">
        <v>10</v>
      </c>
      <c r="E5331" s="174">
        <v>19</v>
      </c>
      <c r="F5331" s="3">
        <f t="shared" si="499"/>
        <v>84.2</v>
      </c>
      <c r="G5331" s="3">
        <f t="shared" si="495"/>
        <v>75.2</v>
      </c>
      <c r="H5331" s="3">
        <f t="shared" si="496"/>
        <v>98.06</v>
      </c>
      <c r="I5331" s="3">
        <f t="shared" si="497"/>
        <v>80.06</v>
      </c>
      <c r="J5331" s="3">
        <f t="shared" si="498"/>
        <v>66.92</v>
      </c>
      <c r="K5331" s="191">
        <v>29</v>
      </c>
      <c r="L5331" s="3">
        <v>24</v>
      </c>
      <c r="M5331" s="191">
        <v>36.700000000000003</v>
      </c>
      <c r="N5331" s="191">
        <v>26.7</v>
      </c>
      <c r="O5331" s="191">
        <v>19.399999999999999</v>
      </c>
    </row>
    <row r="5332" spans="2:15" ht="17.25" x14ac:dyDescent="0.35">
      <c r="B5332" s="172">
        <f t="shared" si="500"/>
        <v>5324</v>
      </c>
      <c r="C5332" s="173">
        <v>8</v>
      </c>
      <c r="D5332" s="173">
        <v>10</v>
      </c>
      <c r="E5332" s="174">
        <v>20</v>
      </c>
      <c r="F5332" s="3">
        <f t="shared" si="499"/>
        <v>80.599999999999994</v>
      </c>
      <c r="G5332" s="3">
        <f t="shared" si="495"/>
        <v>73.400000000000006</v>
      </c>
      <c r="H5332" s="3">
        <f t="shared" si="496"/>
        <v>93.92</v>
      </c>
      <c r="I5332" s="3">
        <f t="shared" si="497"/>
        <v>77</v>
      </c>
      <c r="J5332" s="3">
        <f t="shared" si="498"/>
        <v>68</v>
      </c>
      <c r="K5332" s="191">
        <v>27</v>
      </c>
      <c r="L5332" s="3">
        <v>23</v>
      </c>
      <c r="M5332" s="191">
        <v>34.4</v>
      </c>
      <c r="N5332" s="191">
        <v>25</v>
      </c>
      <c r="O5332" s="191">
        <v>20</v>
      </c>
    </row>
    <row r="5333" spans="2:15" ht="17.25" x14ac:dyDescent="0.35">
      <c r="B5333" s="172">
        <f t="shared" si="500"/>
        <v>5325</v>
      </c>
      <c r="C5333" s="173">
        <v>8</v>
      </c>
      <c r="D5333" s="173">
        <v>10</v>
      </c>
      <c r="E5333" s="174">
        <v>21</v>
      </c>
      <c r="F5333" s="3">
        <f t="shared" si="499"/>
        <v>77</v>
      </c>
      <c r="G5333" s="3">
        <f t="shared" si="495"/>
        <v>73.400000000000006</v>
      </c>
      <c r="H5333" s="3">
        <f t="shared" si="496"/>
        <v>91.94</v>
      </c>
      <c r="I5333" s="3">
        <f t="shared" si="497"/>
        <v>71.960000000000008</v>
      </c>
      <c r="J5333" s="3">
        <f t="shared" si="498"/>
        <v>66.92</v>
      </c>
      <c r="K5333" s="191">
        <v>25</v>
      </c>
      <c r="L5333" s="3">
        <v>23</v>
      </c>
      <c r="M5333" s="191">
        <v>33.299999999999997</v>
      </c>
      <c r="N5333" s="191">
        <v>22.2</v>
      </c>
      <c r="O5333" s="191">
        <v>19.399999999999999</v>
      </c>
    </row>
    <row r="5334" spans="2:15" ht="17.25" x14ac:dyDescent="0.35">
      <c r="B5334" s="172">
        <f t="shared" si="500"/>
        <v>5326</v>
      </c>
      <c r="C5334" s="173">
        <v>8</v>
      </c>
      <c r="D5334" s="173">
        <v>10</v>
      </c>
      <c r="E5334" s="174">
        <v>22</v>
      </c>
      <c r="F5334" s="3">
        <f t="shared" si="499"/>
        <v>75.2</v>
      </c>
      <c r="G5334" s="3">
        <f t="shared" si="495"/>
        <v>73.400000000000006</v>
      </c>
      <c r="H5334" s="3">
        <f t="shared" si="496"/>
        <v>91.039999999999992</v>
      </c>
      <c r="I5334" s="3">
        <f t="shared" si="497"/>
        <v>69.98</v>
      </c>
      <c r="J5334" s="3">
        <f t="shared" si="498"/>
        <v>66.92</v>
      </c>
      <c r="K5334" s="191">
        <v>24</v>
      </c>
      <c r="L5334" s="3">
        <v>23</v>
      </c>
      <c r="M5334" s="191">
        <v>32.799999999999997</v>
      </c>
      <c r="N5334" s="191">
        <v>21.1</v>
      </c>
      <c r="O5334" s="191">
        <v>19.399999999999999</v>
      </c>
    </row>
    <row r="5335" spans="2:15" ht="17.25" x14ac:dyDescent="0.35">
      <c r="B5335" s="172">
        <f t="shared" si="500"/>
        <v>5327</v>
      </c>
      <c r="C5335" s="173">
        <v>8</v>
      </c>
      <c r="D5335" s="173">
        <v>10</v>
      </c>
      <c r="E5335" s="174">
        <v>23</v>
      </c>
      <c r="F5335" s="3">
        <f t="shared" si="499"/>
        <v>71.599999999999994</v>
      </c>
      <c r="G5335" s="3">
        <f t="shared" si="495"/>
        <v>73.400000000000006</v>
      </c>
      <c r="H5335" s="3">
        <f t="shared" si="496"/>
        <v>91.039999999999992</v>
      </c>
      <c r="I5335" s="3">
        <f t="shared" si="497"/>
        <v>69.080000000000013</v>
      </c>
      <c r="J5335" s="3">
        <f t="shared" si="498"/>
        <v>66.92</v>
      </c>
      <c r="K5335" s="191">
        <v>22</v>
      </c>
      <c r="L5335" s="3">
        <v>23</v>
      </c>
      <c r="M5335" s="191">
        <v>32.799999999999997</v>
      </c>
      <c r="N5335" s="191">
        <v>20.6</v>
      </c>
      <c r="O5335" s="191">
        <v>19.399999999999999</v>
      </c>
    </row>
    <row r="5336" spans="2:15" ht="17.25" x14ac:dyDescent="0.35">
      <c r="B5336" s="172">
        <f t="shared" si="500"/>
        <v>5328</v>
      </c>
      <c r="C5336" s="173">
        <v>8</v>
      </c>
      <c r="D5336" s="173">
        <v>10</v>
      </c>
      <c r="E5336" s="174">
        <v>24</v>
      </c>
      <c r="F5336" s="3">
        <f t="shared" si="499"/>
        <v>73.400000000000006</v>
      </c>
      <c r="G5336" s="3">
        <f t="shared" si="495"/>
        <v>69.800000000000011</v>
      </c>
      <c r="H5336" s="3">
        <f t="shared" si="496"/>
        <v>89.960000000000008</v>
      </c>
      <c r="I5336" s="3">
        <f t="shared" si="497"/>
        <v>68</v>
      </c>
      <c r="J5336" s="3">
        <f t="shared" si="498"/>
        <v>64.94</v>
      </c>
      <c r="K5336" s="191">
        <v>23</v>
      </c>
      <c r="L5336" s="3">
        <v>21</v>
      </c>
      <c r="M5336" s="191">
        <v>32.200000000000003</v>
      </c>
      <c r="N5336" s="191">
        <v>20</v>
      </c>
      <c r="O5336" s="191">
        <v>18.3</v>
      </c>
    </row>
    <row r="5337" spans="2:15" ht="17.25" x14ac:dyDescent="0.35">
      <c r="B5337" s="172">
        <f t="shared" si="500"/>
        <v>5329</v>
      </c>
      <c r="C5337" s="173">
        <v>8</v>
      </c>
      <c r="D5337" s="173">
        <v>11</v>
      </c>
      <c r="E5337" s="174">
        <v>1</v>
      </c>
      <c r="F5337" s="3">
        <f t="shared" si="499"/>
        <v>69.800000000000011</v>
      </c>
      <c r="G5337" s="3">
        <f t="shared" ref="G5337:G5400" si="501">(9/5)*L5337+32</f>
        <v>60.8</v>
      </c>
      <c r="H5337" s="3">
        <f t="shared" ref="H5337:H5400" si="502">(9/5)*M5337+32</f>
        <v>86</v>
      </c>
      <c r="I5337" s="3">
        <f t="shared" ref="I5337:I5400" si="503">(9/5)*N5337+32</f>
        <v>57.92</v>
      </c>
      <c r="J5337" s="3">
        <f t="shared" ref="J5337:J5400" si="504">(9/5)*O5337+32</f>
        <v>64.94</v>
      </c>
      <c r="K5337" s="191">
        <v>21</v>
      </c>
      <c r="L5337" s="3">
        <v>16</v>
      </c>
      <c r="M5337" s="191">
        <v>30</v>
      </c>
      <c r="N5337" s="191">
        <v>14.4</v>
      </c>
      <c r="O5337" s="191">
        <v>18.3</v>
      </c>
    </row>
    <row r="5338" spans="2:15" ht="17.25" x14ac:dyDescent="0.35">
      <c r="B5338" s="172">
        <f t="shared" si="500"/>
        <v>5330</v>
      </c>
      <c r="C5338" s="173">
        <v>8</v>
      </c>
      <c r="D5338" s="173">
        <v>11</v>
      </c>
      <c r="E5338" s="174">
        <v>2</v>
      </c>
      <c r="F5338" s="3">
        <f t="shared" si="499"/>
        <v>66.2</v>
      </c>
      <c r="G5338" s="3">
        <f t="shared" si="501"/>
        <v>57.2</v>
      </c>
      <c r="H5338" s="3">
        <f t="shared" si="502"/>
        <v>84.02</v>
      </c>
      <c r="I5338" s="3">
        <f t="shared" si="503"/>
        <v>57.92</v>
      </c>
      <c r="J5338" s="3">
        <f t="shared" si="504"/>
        <v>64.94</v>
      </c>
      <c r="K5338" s="191">
        <v>19</v>
      </c>
      <c r="L5338" s="3">
        <v>14</v>
      </c>
      <c r="M5338" s="191">
        <v>28.9</v>
      </c>
      <c r="N5338" s="191">
        <v>14.4</v>
      </c>
      <c r="O5338" s="191">
        <v>18.3</v>
      </c>
    </row>
    <row r="5339" spans="2:15" ht="17.25" x14ac:dyDescent="0.35">
      <c r="B5339" s="172">
        <f t="shared" si="500"/>
        <v>5331</v>
      </c>
      <c r="C5339" s="173">
        <v>8</v>
      </c>
      <c r="D5339" s="173">
        <v>11</v>
      </c>
      <c r="E5339" s="174">
        <v>3</v>
      </c>
      <c r="F5339" s="3">
        <f t="shared" si="499"/>
        <v>60.8</v>
      </c>
      <c r="G5339" s="3">
        <f t="shared" si="501"/>
        <v>57.2</v>
      </c>
      <c r="H5339" s="3">
        <f t="shared" si="502"/>
        <v>84.92</v>
      </c>
      <c r="I5339" s="3">
        <f t="shared" si="503"/>
        <v>55.040000000000006</v>
      </c>
      <c r="J5339" s="3">
        <f t="shared" si="504"/>
        <v>64.039999999999992</v>
      </c>
      <c r="K5339" s="191">
        <v>16</v>
      </c>
      <c r="L5339" s="3">
        <v>14</v>
      </c>
      <c r="M5339" s="191">
        <v>29.4</v>
      </c>
      <c r="N5339" s="191">
        <v>12.8</v>
      </c>
      <c r="O5339" s="191">
        <v>17.8</v>
      </c>
    </row>
    <row r="5340" spans="2:15" ht="17.25" x14ac:dyDescent="0.35">
      <c r="B5340" s="172">
        <f t="shared" si="500"/>
        <v>5332</v>
      </c>
      <c r="C5340" s="173">
        <v>8</v>
      </c>
      <c r="D5340" s="173">
        <v>11</v>
      </c>
      <c r="E5340" s="174">
        <v>4</v>
      </c>
      <c r="F5340" s="3">
        <f t="shared" si="499"/>
        <v>60.8</v>
      </c>
      <c r="G5340" s="3">
        <f t="shared" si="501"/>
        <v>55.400000000000006</v>
      </c>
      <c r="H5340" s="3">
        <f t="shared" si="502"/>
        <v>84.02</v>
      </c>
      <c r="I5340" s="3">
        <f t="shared" si="503"/>
        <v>55.94</v>
      </c>
      <c r="J5340" s="3">
        <f t="shared" si="504"/>
        <v>62.96</v>
      </c>
      <c r="K5340" s="191">
        <v>16</v>
      </c>
      <c r="L5340" s="3">
        <v>13</v>
      </c>
      <c r="M5340" s="191">
        <v>28.9</v>
      </c>
      <c r="N5340" s="191">
        <v>13.3</v>
      </c>
      <c r="O5340" s="191">
        <v>17.2</v>
      </c>
    </row>
    <row r="5341" spans="2:15" ht="17.25" x14ac:dyDescent="0.35">
      <c r="B5341" s="172">
        <f t="shared" si="500"/>
        <v>5333</v>
      </c>
      <c r="C5341" s="173">
        <v>8</v>
      </c>
      <c r="D5341" s="173">
        <v>11</v>
      </c>
      <c r="E5341" s="174">
        <v>5</v>
      </c>
      <c r="F5341" s="3">
        <f t="shared" si="499"/>
        <v>60.8</v>
      </c>
      <c r="G5341" s="3">
        <f t="shared" si="501"/>
        <v>53.6</v>
      </c>
      <c r="H5341" s="3">
        <f t="shared" si="502"/>
        <v>84.02</v>
      </c>
      <c r="I5341" s="3">
        <f t="shared" si="503"/>
        <v>53.96</v>
      </c>
      <c r="J5341" s="3">
        <f t="shared" si="504"/>
        <v>60.980000000000004</v>
      </c>
      <c r="K5341" s="191">
        <v>16</v>
      </c>
      <c r="L5341" s="3">
        <v>12</v>
      </c>
      <c r="M5341" s="191">
        <v>28.9</v>
      </c>
      <c r="N5341" s="191">
        <v>12.2</v>
      </c>
      <c r="O5341" s="191">
        <v>16.100000000000001</v>
      </c>
    </row>
    <row r="5342" spans="2:15" ht="17.25" x14ac:dyDescent="0.35">
      <c r="B5342" s="172">
        <f t="shared" si="500"/>
        <v>5334</v>
      </c>
      <c r="C5342" s="173">
        <v>8</v>
      </c>
      <c r="D5342" s="173">
        <v>11</v>
      </c>
      <c r="E5342" s="174">
        <v>6</v>
      </c>
      <c r="F5342" s="3">
        <f t="shared" si="499"/>
        <v>62.6</v>
      </c>
      <c r="G5342" s="3">
        <f t="shared" si="501"/>
        <v>53.6</v>
      </c>
      <c r="H5342" s="3">
        <f t="shared" si="502"/>
        <v>84.02</v>
      </c>
      <c r="I5342" s="3">
        <f t="shared" si="503"/>
        <v>55.040000000000006</v>
      </c>
      <c r="J5342" s="3">
        <f t="shared" si="504"/>
        <v>60.08</v>
      </c>
      <c r="K5342" s="191">
        <v>17</v>
      </c>
      <c r="L5342" s="3">
        <v>12</v>
      </c>
      <c r="M5342" s="191">
        <v>28.9</v>
      </c>
      <c r="N5342" s="191">
        <v>12.8</v>
      </c>
      <c r="O5342" s="191">
        <v>15.6</v>
      </c>
    </row>
    <row r="5343" spans="2:15" ht="17.25" x14ac:dyDescent="0.35">
      <c r="B5343" s="172">
        <f t="shared" si="500"/>
        <v>5335</v>
      </c>
      <c r="C5343" s="173">
        <v>8</v>
      </c>
      <c r="D5343" s="173">
        <v>11</v>
      </c>
      <c r="E5343" s="174">
        <v>7</v>
      </c>
      <c r="F5343" s="3">
        <f t="shared" si="499"/>
        <v>69.800000000000011</v>
      </c>
      <c r="G5343" s="3">
        <f t="shared" si="501"/>
        <v>62.6</v>
      </c>
      <c r="H5343" s="3">
        <f t="shared" si="502"/>
        <v>87.080000000000013</v>
      </c>
      <c r="I5343" s="3">
        <f t="shared" si="503"/>
        <v>62.06</v>
      </c>
      <c r="J5343" s="3">
        <f t="shared" si="504"/>
        <v>62.06</v>
      </c>
      <c r="K5343" s="191">
        <v>21</v>
      </c>
      <c r="L5343" s="3">
        <v>17</v>
      </c>
      <c r="M5343" s="191">
        <v>30.6</v>
      </c>
      <c r="N5343" s="191">
        <v>16.7</v>
      </c>
      <c r="O5343" s="191">
        <v>16.7</v>
      </c>
    </row>
    <row r="5344" spans="2:15" ht="17.25" x14ac:dyDescent="0.35">
      <c r="B5344" s="172">
        <f t="shared" si="500"/>
        <v>5336</v>
      </c>
      <c r="C5344" s="173">
        <v>8</v>
      </c>
      <c r="D5344" s="173">
        <v>11</v>
      </c>
      <c r="E5344" s="174">
        <v>8</v>
      </c>
      <c r="F5344" s="3">
        <f t="shared" si="499"/>
        <v>77</v>
      </c>
      <c r="G5344" s="3">
        <f t="shared" si="501"/>
        <v>71.599999999999994</v>
      </c>
      <c r="H5344" s="3">
        <f t="shared" si="502"/>
        <v>91.039999999999992</v>
      </c>
      <c r="I5344" s="3">
        <f t="shared" si="503"/>
        <v>68</v>
      </c>
      <c r="J5344" s="3">
        <f t="shared" si="504"/>
        <v>64.94</v>
      </c>
      <c r="K5344" s="191">
        <v>25</v>
      </c>
      <c r="L5344" s="3">
        <v>22</v>
      </c>
      <c r="M5344" s="191">
        <v>32.799999999999997</v>
      </c>
      <c r="N5344" s="191">
        <v>20</v>
      </c>
      <c r="O5344" s="191">
        <v>18.3</v>
      </c>
    </row>
    <row r="5345" spans="2:15" ht="17.25" x14ac:dyDescent="0.35">
      <c r="B5345" s="172">
        <f t="shared" si="500"/>
        <v>5337</v>
      </c>
      <c r="C5345" s="173">
        <v>8</v>
      </c>
      <c r="D5345" s="173">
        <v>11</v>
      </c>
      <c r="E5345" s="174">
        <v>9</v>
      </c>
      <c r="F5345" s="3">
        <f t="shared" si="499"/>
        <v>84.2</v>
      </c>
      <c r="G5345" s="3">
        <f t="shared" si="501"/>
        <v>77</v>
      </c>
      <c r="H5345" s="3">
        <f t="shared" si="502"/>
        <v>93.92</v>
      </c>
      <c r="I5345" s="3">
        <f t="shared" si="503"/>
        <v>75.02</v>
      </c>
      <c r="J5345" s="3">
        <f t="shared" si="504"/>
        <v>69.98</v>
      </c>
      <c r="K5345" s="191">
        <v>29</v>
      </c>
      <c r="L5345" s="3">
        <v>25</v>
      </c>
      <c r="M5345" s="191">
        <v>34.4</v>
      </c>
      <c r="N5345" s="191">
        <v>23.9</v>
      </c>
      <c r="O5345" s="191">
        <v>21.1</v>
      </c>
    </row>
    <row r="5346" spans="2:15" ht="17.25" x14ac:dyDescent="0.35">
      <c r="B5346" s="172">
        <f t="shared" si="500"/>
        <v>5338</v>
      </c>
      <c r="C5346" s="173">
        <v>8</v>
      </c>
      <c r="D5346" s="173">
        <v>11</v>
      </c>
      <c r="E5346" s="174">
        <v>10</v>
      </c>
      <c r="F5346" s="3">
        <f t="shared" si="499"/>
        <v>86</v>
      </c>
      <c r="G5346" s="3">
        <f t="shared" si="501"/>
        <v>82.580000000000013</v>
      </c>
      <c r="H5346" s="3">
        <f t="shared" si="502"/>
        <v>96.08</v>
      </c>
      <c r="I5346" s="3">
        <f t="shared" si="503"/>
        <v>78.98</v>
      </c>
      <c r="J5346" s="3">
        <f t="shared" si="504"/>
        <v>73.94</v>
      </c>
      <c r="K5346" s="191">
        <v>30</v>
      </c>
      <c r="L5346" s="3">
        <v>28.1</v>
      </c>
      <c r="M5346" s="191">
        <v>35.6</v>
      </c>
      <c r="N5346" s="191">
        <v>26.1</v>
      </c>
      <c r="O5346" s="191">
        <v>23.3</v>
      </c>
    </row>
    <row r="5347" spans="2:15" ht="17.25" x14ac:dyDescent="0.35">
      <c r="B5347" s="172">
        <f t="shared" si="500"/>
        <v>5339</v>
      </c>
      <c r="C5347" s="173">
        <v>8</v>
      </c>
      <c r="D5347" s="173">
        <v>11</v>
      </c>
      <c r="E5347" s="174">
        <v>11</v>
      </c>
      <c r="F5347" s="3">
        <f t="shared" si="499"/>
        <v>89.6</v>
      </c>
      <c r="G5347" s="3">
        <f t="shared" si="501"/>
        <v>87.800000000000011</v>
      </c>
      <c r="H5347" s="3">
        <f t="shared" si="502"/>
        <v>98.06</v>
      </c>
      <c r="I5347" s="3">
        <f t="shared" si="503"/>
        <v>82.94</v>
      </c>
      <c r="J5347" s="3">
        <f t="shared" si="504"/>
        <v>78.080000000000013</v>
      </c>
      <c r="K5347" s="191">
        <v>32</v>
      </c>
      <c r="L5347" s="3">
        <v>31</v>
      </c>
      <c r="M5347" s="191">
        <v>36.700000000000003</v>
      </c>
      <c r="N5347" s="191">
        <v>28.3</v>
      </c>
      <c r="O5347" s="191">
        <v>25.6</v>
      </c>
    </row>
    <row r="5348" spans="2:15" ht="17.25" x14ac:dyDescent="0.35">
      <c r="B5348" s="172">
        <f t="shared" si="500"/>
        <v>5340</v>
      </c>
      <c r="C5348" s="173">
        <v>8</v>
      </c>
      <c r="D5348" s="173">
        <v>11</v>
      </c>
      <c r="E5348" s="174">
        <v>12</v>
      </c>
      <c r="F5348" s="3">
        <f t="shared" si="499"/>
        <v>91.4</v>
      </c>
      <c r="G5348" s="3">
        <f t="shared" si="501"/>
        <v>91.4</v>
      </c>
      <c r="H5348" s="3">
        <f t="shared" si="502"/>
        <v>98.960000000000008</v>
      </c>
      <c r="I5348" s="3">
        <f t="shared" si="503"/>
        <v>84.02</v>
      </c>
      <c r="J5348" s="3">
        <f t="shared" si="504"/>
        <v>80.06</v>
      </c>
      <c r="K5348" s="191">
        <v>33</v>
      </c>
      <c r="L5348" s="3">
        <v>33</v>
      </c>
      <c r="M5348" s="191">
        <v>37.200000000000003</v>
      </c>
      <c r="N5348" s="191">
        <v>28.9</v>
      </c>
      <c r="O5348" s="191">
        <v>26.7</v>
      </c>
    </row>
    <row r="5349" spans="2:15" ht="17.25" x14ac:dyDescent="0.35">
      <c r="B5349" s="172">
        <f t="shared" si="500"/>
        <v>5341</v>
      </c>
      <c r="C5349" s="173">
        <v>8</v>
      </c>
      <c r="D5349" s="173">
        <v>11</v>
      </c>
      <c r="E5349" s="174">
        <v>13</v>
      </c>
      <c r="F5349" s="3">
        <f t="shared" si="499"/>
        <v>91.4</v>
      </c>
      <c r="G5349" s="3">
        <f t="shared" si="501"/>
        <v>93.2</v>
      </c>
      <c r="H5349" s="3">
        <f t="shared" si="502"/>
        <v>100.03999999999999</v>
      </c>
      <c r="I5349" s="3">
        <f t="shared" si="503"/>
        <v>87.98</v>
      </c>
      <c r="J5349" s="3">
        <f t="shared" si="504"/>
        <v>80.960000000000008</v>
      </c>
      <c r="K5349" s="191">
        <v>33</v>
      </c>
      <c r="L5349" s="3">
        <v>34</v>
      </c>
      <c r="M5349" s="191">
        <v>37.799999999999997</v>
      </c>
      <c r="N5349" s="191">
        <v>31.1</v>
      </c>
      <c r="O5349" s="191">
        <v>27.2</v>
      </c>
    </row>
    <row r="5350" spans="2:15" ht="17.25" x14ac:dyDescent="0.35">
      <c r="B5350" s="172">
        <f t="shared" si="500"/>
        <v>5342</v>
      </c>
      <c r="C5350" s="173">
        <v>8</v>
      </c>
      <c r="D5350" s="173">
        <v>11</v>
      </c>
      <c r="E5350" s="174">
        <v>14</v>
      </c>
      <c r="F5350" s="3">
        <f t="shared" si="499"/>
        <v>93.2</v>
      </c>
      <c r="G5350" s="3">
        <f t="shared" si="501"/>
        <v>91.4</v>
      </c>
      <c r="H5350" s="3">
        <f t="shared" si="502"/>
        <v>102.02</v>
      </c>
      <c r="I5350" s="3">
        <f t="shared" si="503"/>
        <v>89.960000000000008</v>
      </c>
      <c r="J5350" s="3">
        <f t="shared" si="504"/>
        <v>82.94</v>
      </c>
      <c r="K5350" s="191">
        <v>34</v>
      </c>
      <c r="L5350" s="3">
        <v>33</v>
      </c>
      <c r="M5350" s="191">
        <v>38.9</v>
      </c>
      <c r="N5350" s="191">
        <v>32.200000000000003</v>
      </c>
      <c r="O5350" s="191">
        <v>28.3</v>
      </c>
    </row>
    <row r="5351" spans="2:15" ht="17.25" x14ac:dyDescent="0.35">
      <c r="B5351" s="172">
        <f t="shared" si="500"/>
        <v>5343</v>
      </c>
      <c r="C5351" s="173">
        <v>8</v>
      </c>
      <c r="D5351" s="173">
        <v>11</v>
      </c>
      <c r="E5351" s="174">
        <v>15</v>
      </c>
      <c r="F5351" s="3">
        <f t="shared" si="499"/>
        <v>91.4</v>
      </c>
      <c r="G5351" s="3">
        <f t="shared" si="501"/>
        <v>93.2</v>
      </c>
      <c r="H5351" s="3">
        <f t="shared" si="502"/>
        <v>102.02</v>
      </c>
      <c r="I5351" s="3">
        <f t="shared" si="503"/>
        <v>89.960000000000008</v>
      </c>
      <c r="J5351" s="3">
        <f t="shared" si="504"/>
        <v>84.02</v>
      </c>
      <c r="K5351" s="191">
        <v>33</v>
      </c>
      <c r="L5351" s="3">
        <v>34</v>
      </c>
      <c r="M5351" s="191">
        <v>38.9</v>
      </c>
      <c r="N5351" s="191">
        <v>32.200000000000003</v>
      </c>
      <c r="O5351" s="191">
        <v>28.9</v>
      </c>
    </row>
    <row r="5352" spans="2:15" ht="17.25" x14ac:dyDescent="0.35">
      <c r="B5352" s="172">
        <f t="shared" si="500"/>
        <v>5344</v>
      </c>
      <c r="C5352" s="173">
        <v>8</v>
      </c>
      <c r="D5352" s="173">
        <v>11</v>
      </c>
      <c r="E5352" s="174">
        <v>16</v>
      </c>
      <c r="F5352" s="3">
        <f t="shared" si="499"/>
        <v>91.4</v>
      </c>
      <c r="G5352" s="3">
        <f t="shared" si="501"/>
        <v>93.2</v>
      </c>
      <c r="H5352" s="3">
        <f t="shared" si="502"/>
        <v>100.94</v>
      </c>
      <c r="I5352" s="3">
        <f t="shared" si="503"/>
        <v>89.06</v>
      </c>
      <c r="J5352" s="3">
        <f t="shared" si="504"/>
        <v>84.02</v>
      </c>
      <c r="K5352" s="191">
        <v>33</v>
      </c>
      <c r="L5352" s="3">
        <v>34</v>
      </c>
      <c r="M5352" s="191">
        <v>38.299999999999997</v>
      </c>
      <c r="N5352" s="191">
        <v>31.7</v>
      </c>
      <c r="O5352" s="191">
        <v>28.9</v>
      </c>
    </row>
    <row r="5353" spans="2:15" ht="17.25" x14ac:dyDescent="0.35">
      <c r="B5353" s="172">
        <f t="shared" si="500"/>
        <v>5345</v>
      </c>
      <c r="C5353" s="173">
        <v>8</v>
      </c>
      <c r="D5353" s="173">
        <v>11</v>
      </c>
      <c r="E5353" s="174">
        <v>17</v>
      </c>
      <c r="F5353" s="3">
        <f t="shared" si="499"/>
        <v>91.4</v>
      </c>
      <c r="G5353" s="3">
        <f t="shared" si="501"/>
        <v>95</v>
      </c>
      <c r="H5353" s="3">
        <f t="shared" si="502"/>
        <v>100.03999999999999</v>
      </c>
      <c r="I5353" s="3">
        <f t="shared" si="503"/>
        <v>87.98</v>
      </c>
      <c r="J5353" s="3">
        <f t="shared" si="504"/>
        <v>84.02</v>
      </c>
      <c r="K5353" s="191">
        <v>33</v>
      </c>
      <c r="L5353" s="3">
        <v>35</v>
      </c>
      <c r="M5353" s="191">
        <v>37.799999999999997</v>
      </c>
      <c r="N5353" s="191">
        <v>31.1</v>
      </c>
      <c r="O5353" s="191">
        <v>28.9</v>
      </c>
    </row>
    <row r="5354" spans="2:15" ht="17.25" x14ac:dyDescent="0.35">
      <c r="B5354" s="172">
        <f t="shared" si="500"/>
        <v>5346</v>
      </c>
      <c r="C5354" s="173">
        <v>8</v>
      </c>
      <c r="D5354" s="173">
        <v>11</v>
      </c>
      <c r="E5354" s="174">
        <v>18</v>
      </c>
      <c r="F5354" s="3">
        <f t="shared" si="499"/>
        <v>87.800000000000011</v>
      </c>
      <c r="G5354" s="3">
        <f t="shared" si="501"/>
        <v>93.2</v>
      </c>
      <c r="H5354" s="3">
        <f t="shared" si="502"/>
        <v>100.03999999999999</v>
      </c>
      <c r="I5354" s="3">
        <f t="shared" si="503"/>
        <v>84.92</v>
      </c>
      <c r="J5354" s="3">
        <f t="shared" si="504"/>
        <v>82.94</v>
      </c>
      <c r="K5354" s="191">
        <v>31</v>
      </c>
      <c r="L5354" s="3">
        <v>34</v>
      </c>
      <c r="M5354" s="191">
        <v>37.799999999999997</v>
      </c>
      <c r="N5354" s="191">
        <v>29.4</v>
      </c>
      <c r="O5354" s="191">
        <v>28.3</v>
      </c>
    </row>
    <row r="5355" spans="2:15" ht="17.25" x14ac:dyDescent="0.35">
      <c r="B5355" s="172">
        <f t="shared" si="500"/>
        <v>5347</v>
      </c>
      <c r="C5355" s="173">
        <v>8</v>
      </c>
      <c r="D5355" s="173">
        <v>11</v>
      </c>
      <c r="E5355" s="174">
        <v>19</v>
      </c>
      <c r="F5355" s="3">
        <f t="shared" si="499"/>
        <v>84.2</v>
      </c>
      <c r="G5355" s="3">
        <f t="shared" si="501"/>
        <v>86</v>
      </c>
      <c r="H5355" s="3">
        <f t="shared" si="502"/>
        <v>96.98</v>
      </c>
      <c r="I5355" s="3">
        <f t="shared" si="503"/>
        <v>80.960000000000008</v>
      </c>
      <c r="J5355" s="3">
        <f t="shared" si="504"/>
        <v>78.98</v>
      </c>
      <c r="K5355" s="191">
        <v>29</v>
      </c>
      <c r="L5355" s="3">
        <v>30</v>
      </c>
      <c r="M5355" s="191">
        <v>36.1</v>
      </c>
      <c r="N5355" s="191">
        <v>27.2</v>
      </c>
      <c r="O5355" s="191">
        <v>26.1</v>
      </c>
    </row>
    <row r="5356" spans="2:15" ht="17.25" x14ac:dyDescent="0.35">
      <c r="B5356" s="172">
        <f t="shared" si="500"/>
        <v>5348</v>
      </c>
      <c r="C5356" s="173">
        <v>8</v>
      </c>
      <c r="D5356" s="173">
        <v>11</v>
      </c>
      <c r="E5356" s="174">
        <v>20</v>
      </c>
      <c r="F5356" s="3">
        <f t="shared" si="499"/>
        <v>77</v>
      </c>
      <c r="G5356" s="3">
        <f t="shared" si="501"/>
        <v>71.599999999999994</v>
      </c>
      <c r="H5356" s="3">
        <f t="shared" si="502"/>
        <v>95</v>
      </c>
      <c r="I5356" s="3">
        <f t="shared" si="503"/>
        <v>77</v>
      </c>
      <c r="J5356" s="3">
        <f t="shared" si="504"/>
        <v>78.080000000000013</v>
      </c>
      <c r="K5356" s="191">
        <v>25</v>
      </c>
      <c r="L5356" s="3">
        <v>22</v>
      </c>
      <c r="M5356" s="191">
        <v>35</v>
      </c>
      <c r="N5356" s="191">
        <v>25</v>
      </c>
      <c r="O5356" s="191">
        <v>25.6</v>
      </c>
    </row>
    <row r="5357" spans="2:15" ht="17.25" x14ac:dyDescent="0.35">
      <c r="B5357" s="172">
        <f t="shared" si="500"/>
        <v>5349</v>
      </c>
      <c r="C5357" s="173">
        <v>8</v>
      </c>
      <c r="D5357" s="173">
        <v>11</v>
      </c>
      <c r="E5357" s="174">
        <v>21</v>
      </c>
      <c r="F5357" s="3">
        <f t="shared" si="499"/>
        <v>71.599999999999994</v>
      </c>
      <c r="G5357" s="3">
        <f t="shared" si="501"/>
        <v>71.599999999999994</v>
      </c>
      <c r="H5357" s="3">
        <f t="shared" si="502"/>
        <v>93.02</v>
      </c>
      <c r="I5357" s="3">
        <f t="shared" si="503"/>
        <v>75.02</v>
      </c>
      <c r="J5357" s="3">
        <f t="shared" si="504"/>
        <v>75.92</v>
      </c>
      <c r="K5357" s="191">
        <v>22</v>
      </c>
      <c r="L5357" s="3">
        <v>22</v>
      </c>
      <c r="M5357" s="191">
        <v>33.9</v>
      </c>
      <c r="N5357" s="191">
        <v>23.9</v>
      </c>
      <c r="O5357" s="191">
        <v>24.4</v>
      </c>
    </row>
    <row r="5358" spans="2:15" ht="17.25" x14ac:dyDescent="0.35">
      <c r="B5358" s="172">
        <f t="shared" si="500"/>
        <v>5350</v>
      </c>
      <c r="C5358" s="173">
        <v>8</v>
      </c>
      <c r="D5358" s="173">
        <v>11</v>
      </c>
      <c r="E5358" s="174">
        <v>22</v>
      </c>
      <c r="F5358" s="3">
        <f t="shared" si="499"/>
        <v>73.400000000000006</v>
      </c>
      <c r="G5358" s="3">
        <f t="shared" si="501"/>
        <v>66.2</v>
      </c>
      <c r="H5358" s="3">
        <f t="shared" si="502"/>
        <v>91.94</v>
      </c>
      <c r="I5358" s="3">
        <f t="shared" si="503"/>
        <v>71.960000000000008</v>
      </c>
      <c r="J5358" s="3">
        <f t="shared" si="504"/>
        <v>75.92</v>
      </c>
      <c r="K5358" s="191">
        <v>23</v>
      </c>
      <c r="L5358" s="3">
        <v>19</v>
      </c>
      <c r="M5358" s="191">
        <v>33.299999999999997</v>
      </c>
      <c r="N5358" s="191">
        <v>22.2</v>
      </c>
      <c r="O5358" s="191">
        <v>24.4</v>
      </c>
    </row>
    <row r="5359" spans="2:15" ht="17.25" x14ac:dyDescent="0.35">
      <c r="B5359" s="172">
        <f t="shared" si="500"/>
        <v>5351</v>
      </c>
      <c r="C5359" s="173">
        <v>8</v>
      </c>
      <c r="D5359" s="173">
        <v>11</v>
      </c>
      <c r="E5359" s="174">
        <v>23</v>
      </c>
      <c r="F5359" s="3">
        <f t="shared" si="499"/>
        <v>69.800000000000011</v>
      </c>
      <c r="G5359" s="3">
        <f t="shared" si="501"/>
        <v>62.6</v>
      </c>
      <c r="H5359" s="3">
        <f t="shared" si="502"/>
        <v>89.960000000000008</v>
      </c>
      <c r="I5359" s="3">
        <f t="shared" si="503"/>
        <v>66.02</v>
      </c>
      <c r="J5359" s="3">
        <f t="shared" si="504"/>
        <v>73.94</v>
      </c>
      <c r="K5359" s="191">
        <v>21</v>
      </c>
      <c r="L5359" s="3">
        <v>17</v>
      </c>
      <c r="M5359" s="191">
        <v>32.200000000000003</v>
      </c>
      <c r="N5359" s="191">
        <v>18.899999999999999</v>
      </c>
      <c r="O5359" s="191">
        <v>23.3</v>
      </c>
    </row>
    <row r="5360" spans="2:15" ht="17.25" x14ac:dyDescent="0.35">
      <c r="B5360" s="172">
        <f t="shared" si="500"/>
        <v>5352</v>
      </c>
      <c r="C5360" s="173">
        <v>8</v>
      </c>
      <c r="D5360" s="173">
        <v>11</v>
      </c>
      <c r="E5360" s="174">
        <v>24</v>
      </c>
      <c r="F5360" s="3">
        <f t="shared" si="499"/>
        <v>68</v>
      </c>
      <c r="G5360" s="3">
        <f t="shared" si="501"/>
        <v>69.800000000000011</v>
      </c>
      <c r="H5360" s="3">
        <f t="shared" si="502"/>
        <v>89.06</v>
      </c>
      <c r="I5360" s="3">
        <f t="shared" si="503"/>
        <v>66.02</v>
      </c>
      <c r="J5360" s="3">
        <f t="shared" si="504"/>
        <v>73.94</v>
      </c>
      <c r="K5360" s="191">
        <v>20</v>
      </c>
      <c r="L5360" s="3">
        <v>21</v>
      </c>
      <c r="M5360" s="191">
        <v>31.7</v>
      </c>
      <c r="N5360" s="191">
        <v>18.899999999999999</v>
      </c>
      <c r="O5360" s="191">
        <v>23.3</v>
      </c>
    </row>
    <row r="5361" spans="2:15" ht="17.25" x14ac:dyDescent="0.35">
      <c r="B5361" s="172">
        <f t="shared" si="500"/>
        <v>5353</v>
      </c>
      <c r="C5361" s="173">
        <v>8</v>
      </c>
      <c r="D5361" s="173">
        <v>12</v>
      </c>
      <c r="E5361" s="174">
        <v>1</v>
      </c>
      <c r="F5361" s="3">
        <f t="shared" si="499"/>
        <v>66.2</v>
      </c>
      <c r="G5361" s="3">
        <f t="shared" si="501"/>
        <v>66.2</v>
      </c>
      <c r="H5361" s="3">
        <f t="shared" si="502"/>
        <v>86</v>
      </c>
      <c r="I5361" s="3">
        <f t="shared" si="503"/>
        <v>53.96</v>
      </c>
      <c r="J5361" s="3">
        <f t="shared" si="504"/>
        <v>73.039999999999992</v>
      </c>
      <c r="K5361" s="191">
        <v>19</v>
      </c>
      <c r="L5361" s="3">
        <v>19</v>
      </c>
      <c r="M5361" s="191">
        <v>30</v>
      </c>
      <c r="N5361" s="191">
        <v>12.2</v>
      </c>
      <c r="O5361" s="191">
        <v>22.8</v>
      </c>
    </row>
    <row r="5362" spans="2:15" ht="17.25" x14ac:dyDescent="0.35">
      <c r="B5362" s="172">
        <f t="shared" si="500"/>
        <v>5354</v>
      </c>
      <c r="C5362" s="173">
        <v>8</v>
      </c>
      <c r="D5362" s="173">
        <v>12</v>
      </c>
      <c r="E5362" s="174">
        <v>2</v>
      </c>
      <c r="F5362" s="3">
        <f t="shared" si="499"/>
        <v>64.400000000000006</v>
      </c>
      <c r="G5362" s="3">
        <f t="shared" si="501"/>
        <v>64.400000000000006</v>
      </c>
      <c r="H5362" s="3">
        <f t="shared" si="502"/>
        <v>84.92</v>
      </c>
      <c r="I5362" s="3">
        <f t="shared" si="503"/>
        <v>55.94</v>
      </c>
      <c r="J5362" s="3">
        <f t="shared" si="504"/>
        <v>71.06</v>
      </c>
      <c r="K5362" s="191">
        <v>18</v>
      </c>
      <c r="L5362" s="3">
        <v>18</v>
      </c>
      <c r="M5362" s="191">
        <v>29.4</v>
      </c>
      <c r="N5362" s="191">
        <v>13.3</v>
      </c>
      <c r="O5362" s="191">
        <v>21.7</v>
      </c>
    </row>
    <row r="5363" spans="2:15" ht="17.25" x14ac:dyDescent="0.35">
      <c r="B5363" s="172">
        <f t="shared" si="500"/>
        <v>5355</v>
      </c>
      <c r="C5363" s="173">
        <v>8</v>
      </c>
      <c r="D5363" s="173">
        <v>12</v>
      </c>
      <c r="E5363" s="174">
        <v>3</v>
      </c>
      <c r="F5363" s="3">
        <f t="shared" si="499"/>
        <v>60.8</v>
      </c>
      <c r="G5363" s="3">
        <f t="shared" si="501"/>
        <v>60.8</v>
      </c>
      <c r="H5363" s="3">
        <f t="shared" si="502"/>
        <v>82.94</v>
      </c>
      <c r="I5363" s="3">
        <f t="shared" si="503"/>
        <v>51.980000000000004</v>
      </c>
      <c r="J5363" s="3">
        <f t="shared" si="504"/>
        <v>69.98</v>
      </c>
      <c r="K5363" s="191">
        <v>16</v>
      </c>
      <c r="L5363" s="3">
        <v>16</v>
      </c>
      <c r="M5363" s="191">
        <v>28.3</v>
      </c>
      <c r="N5363" s="191">
        <v>11.1</v>
      </c>
      <c r="O5363" s="191">
        <v>21.1</v>
      </c>
    </row>
    <row r="5364" spans="2:15" ht="17.25" x14ac:dyDescent="0.35">
      <c r="B5364" s="172">
        <f t="shared" si="500"/>
        <v>5356</v>
      </c>
      <c r="C5364" s="173">
        <v>8</v>
      </c>
      <c r="D5364" s="173">
        <v>12</v>
      </c>
      <c r="E5364" s="174">
        <v>4</v>
      </c>
      <c r="F5364" s="3">
        <f t="shared" si="499"/>
        <v>59</v>
      </c>
      <c r="G5364" s="3">
        <f t="shared" si="501"/>
        <v>57.2</v>
      </c>
      <c r="H5364" s="3">
        <f t="shared" si="502"/>
        <v>82.039999999999992</v>
      </c>
      <c r="I5364" s="3">
        <f t="shared" si="503"/>
        <v>51.08</v>
      </c>
      <c r="J5364" s="3">
        <f t="shared" si="504"/>
        <v>66.92</v>
      </c>
      <c r="K5364" s="191">
        <v>15</v>
      </c>
      <c r="L5364" s="3">
        <v>14</v>
      </c>
      <c r="M5364" s="191">
        <v>27.8</v>
      </c>
      <c r="N5364" s="191">
        <v>10.6</v>
      </c>
      <c r="O5364" s="191">
        <v>19.399999999999999</v>
      </c>
    </row>
    <row r="5365" spans="2:15" ht="17.25" x14ac:dyDescent="0.35">
      <c r="B5365" s="172">
        <f t="shared" si="500"/>
        <v>5357</v>
      </c>
      <c r="C5365" s="173">
        <v>8</v>
      </c>
      <c r="D5365" s="173">
        <v>12</v>
      </c>
      <c r="E5365" s="174">
        <v>5</v>
      </c>
      <c r="F5365" s="3">
        <f t="shared" si="499"/>
        <v>57.2</v>
      </c>
      <c r="G5365" s="3">
        <f t="shared" si="501"/>
        <v>57.2</v>
      </c>
      <c r="H5365" s="3">
        <f t="shared" si="502"/>
        <v>82.039999999999992</v>
      </c>
      <c r="I5365" s="3">
        <f t="shared" si="503"/>
        <v>48.92</v>
      </c>
      <c r="J5365" s="3">
        <f t="shared" si="504"/>
        <v>68</v>
      </c>
      <c r="K5365" s="191">
        <v>14</v>
      </c>
      <c r="L5365" s="3">
        <v>14</v>
      </c>
      <c r="M5365" s="191">
        <v>27.8</v>
      </c>
      <c r="N5365" s="191">
        <v>9.4</v>
      </c>
      <c r="O5365" s="191">
        <v>20</v>
      </c>
    </row>
    <row r="5366" spans="2:15" ht="17.25" x14ac:dyDescent="0.35">
      <c r="B5366" s="172">
        <f t="shared" si="500"/>
        <v>5358</v>
      </c>
      <c r="C5366" s="173">
        <v>8</v>
      </c>
      <c r="D5366" s="173">
        <v>12</v>
      </c>
      <c r="E5366" s="174">
        <v>6</v>
      </c>
      <c r="F5366" s="3">
        <f t="shared" si="499"/>
        <v>57.2</v>
      </c>
      <c r="G5366" s="3">
        <f t="shared" si="501"/>
        <v>59</v>
      </c>
      <c r="H5366" s="3">
        <f t="shared" si="502"/>
        <v>82.039999999999992</v>
      </c>
      <c r="I5366" s="3">
        <f t="shared" si="503"/>
        <v>51.08</v>
      </c>
      <c r="J5366" s="3">
        <f t="shared" si="504"/>
        <v>66.92</v>
      </c>
      <c r="K5366" s="191">
        <v>14</v>
      </c>
      <c r="L5366" s="3">
        <v>15</v>
      </c>
      <c r="M5366" s="191">
        <v>27.8</v>
      </c>
      <c r="N5366" s="191">
        <v>10.6</v>
      </c>
      <c r="O5366" s="191">
        <v>19.399999999999999</v>
      </c>
    </row>
    <row r="5367" spans="2:15" ht="17.25" x14ac:dyDescent="0.35">
      <c r="B5367" s="172">
        <f t="shared" si="500"/>
        <v>5359</v>
      </c>
      <c r="C5367" s="173">
        <v>8</v>
      </c>
      <c r="D5367" s="173">
        <v>12</v>
      </c>
      <c r="E5367" s="174">
        <v>7</v>
      </c>
      <c r="F5367" s="3">
        <f t="shared" si="499"/>
        <v>59.18</v>
      </c>
      <c r="G5367" s="3">
        <f t="shared" si="501"/>
        <v>60.8</v>
      </c>
      <c r="H5367" s="3">
        <f t="shared" si="502"/>
        <v>84.02</v>
      </c>
      <c r="I5367" s="3">
        <f t="shared" si="503"/>
        <v>59</v>
      </c>
      <c r="J5367" s="3">
        <f t="shared" si="504"/>
        <v>69.98</v>
      </c>
      <c r="K5367" s="191">
        <v>15.1</v>
      </c>
      <c r="L5367" s="3">
        <v>16</v>
      </c>
      <c r="M5367" s="191">
        <v>28.9</v>
      </c>
      <c r="N5367" s="191">
        <v>15</v>
      </c>
      <c r="O5367" s="191">
        <v>21.1</v>
      </c>
    </row>
    <row r="5368" spans="2:15" ht="17.25" x14ac:dyDescent="0.35">
      <c r="B5368" s="172">
        <f t="shared" si="500"/>
        <v>5360</v>
      </c>
      <c r="C5368" s="173">
        <v>8</v>
      </c>
      <c r="D5368" s="173">
        <v>12</v>
      </c>
      <c r="E5368" s="174">
        <v>8</v>
      </c>
      <c r="F5368" s="3">
        <f t="shared" si="499"/>
        <v>60.8</v>
      </c>
      <c r="G5368" s="3">
        <f t="shared" si="501"/>
        <v>62.6</v>
      </c>
      <c r="H5368" s="3">
        <f t="shared" si="502"/>
        <v>87.080000000000013</v>
      </c>
      <c r="I5368" s="3">
        <f t="shared" si="503"/>
        <v>66.02</v>
      </c>
      <c r="J5368" s="3">
        <f t="shared" si="504"/>
        <v>73.039999999999992</v>
      </c>
      <c r="K5368" s="191">
        <v>16</v>
      </c>
      <c r="L5368" s="3">
        <v>17</v>
      </c>
      <c r="M5368" s="191">
        <v>30.6</v>
      </c>
      <c r="N5368" s="191">
        <v>18.899999999999999</v>
      </c>
      <c r="O5368" s="191">
        <v>22.8</v>
      </c>
    </row>
    <row r="5369" spans="2:15" ht="17.25" x14ac:dyDescent="0.35">
      <c r="B5369" s="172">
        <f t="shared" si="500"/>
        <v>5361</v>
      </c>
      <c r="C5369" s="173">
        <v>8</v>
      </c>
      <c r="D5369" s="173">
        <v>12</v>
      </c>
      <c r="E5369" s="174">
        <v>9</v>
      </c>
      <c r="F5369" s="3">
        <f t="shared" si="499"/>
        <v>62.6</v>
      </c>
      <c r="G5369" s="3">
        <f t="shared" si="501"/>
        <v>64.400000000000006</v>
      </c>
      <c r="H5369" s="3">
        <f t="shared" si="502"/>
        <v>91.039999999999992</v>
      </c>
      <c r="I5369" s="3">
        <f t="shared" si="503"/>
        <v>75.02</v>
      </c>
      <c r="J5369" s="3">
        <f t="shared" si="504"/>
        <v>75.02</v>
      </c>
      <c r="K5369" s="191">
        <v>17</v>
      </c>
      <c r="L5369" s="3">
        <v>18</v>
      </c>
      <c r="M5369" s="191">
        <v>32.799999999999997</v>
      </c>
      <c r="N5369" s="191">
        <v>23.9</v>
      </c>
      <c r="O5369" s="191">
        <v>23.9</v>
      </c>
    </row>
    <row r="5370" spans="2:15" ht="17.25" x14ac:dyDescent="0.35">
      <c r="B5370" s="172">
        <f t="shared" si="500"/>
        <v>5362</v>
      </c>
      <c r="C5370" s="173">
        <v>8</v>
      </c>
      <c r="D5370" s="173">
        <v>12</v>
      </c>
      <c r="E5370" s="174">
        <v>10</v>
      </c>
      <c r="F5370" s="3">
        <f t="shared" si="499"/>
        <v>66.2</v>
      </c>
      <c r="G5370" s="3">
        <f t="shared" si="501"/>
        <v>66.2</v>
      </c>
      <c r="H5370" s="3">
        <f t="shared" si="502"/>
        <v>95</v>
      </c>
      <c r="I5370" s="3">
        <f t="shared" si="503"/>
        <v>78.98</v>
      </c>
      <c r="J5370" s="3">
        <f t="shared" si="504"/>
        <v>77</v>
      </c>
      <c r="K5370" s="191">
        <v>19</v>
      </c>
      <c r="L5370" s="3">
        <v>19</v>
      </c>
      <c r="M5370" s="191">
        <v>35</v>
      </c>
      <c r="N5370" s="191">
        <v>26.1</v>
      </c>
      <c r="O5370" s="191">
        <v>25</v>
      </c>
    </row>
    <row r="5371" spans="2:15" ht="17.25" x14ac:dyDescent="0.35">
      <c r="B5371" s="172">
        <f t="shared" si="500"/>
        <v>5363</v>
      </c>
      <c r="C5371" s="173">
        <v>8</v>
      </c>
      <c r="D5371" s="173">
        <v>12</v>
      </c>
      <c r="E5371" s="174">
        <v>11</v>
      </c>
      <c r="F5371" s="3">
        <f t="shared" si="499"/>
        <v>68</v>
      </c>
      <c r="G5371" s="3">
        <f t="shared" si="501"/>
        <v>66.2</v>
      </c>
      <c r="H5371" s="3">
        <f t="shared" si="502"/>
        <v>96.08</v>
      </c>
      <c r="I5371" s="3">
        <f t="shared" si="503"/>
        <v>82.039999999999992</v>
      </c>
      <c r="J5371" s="3">
        <f t="shared" si="504"/>
        <v>80.960000000000008</v>
      </c>
      <c r="K5371" s="191">
        <v>20</v>
      </c>
      <c r="L5371" s="3">
        <v>19</v>
      </c>
      <c r="M5371" s="191">
        <v>35.6</v>
      </c>
      <c r="N5371" s="191">
        <v>27.8</v>
      </c>
      <c r="O5371" s="191">
        <v>27.2</v>
      </c>
    </row>
    <row r="5372" spans="2:15" ht="17.25" x14ac:dyDescent="0.35">
      <c r="B5372" s="172">
        <f t="shared" si="500"/>
        <v>5364</v>
      </c>
      <c r="C5372" s="173">
        <v>8</v>
      </c>
      <c r="D5372" s="173">
        <v>12</v>
      </c>
      <c r="E5372" s="174">
        <v>12</v>
      </c>
      <c r="F5372" s="3">
        <f t="shared" si="499"/>
        <v>68</v>
      </c>
      <c r="G5372" s="3">
        <f t="shared" si="501"/>
        <v>69.800000000000011</v>
      </c>
      <c r="H5372" s="3">
        <f t="shared" si="502"/>
        <v>98.960000000000008</v>
      </c>
      <c r="I5372" s="3">
        <f t="shared" si="503"/>
        <v>84.02</v>
      </c>
      <c r="J5372" s="3">
        <f t="shared" si="504"/>
        <v>84.02</v>
      </c>
      <c r="K5372" s="191">
        <v>20</v>
      </c>
      <c r="L5372" s="3">
        <v>21</v>
      </c>
      <c r="M5372" s="191">
        <v>37.200000000000003</v>
      </c>
      <c r="N5372" s="191">
        <v>28.9</v>
      </c>
      <c r="O5372" s="191">
        <v>28.9</v>
      </c>
    </row>
    <row r="5373" spans="2:15" ht="17.25" x14ac:dyDescent="0.35">
      <c r="B5373" s="172">
        <f t="shared" si="500"/>
        <v>5365</v>
      </c>
      <c r="C5373" s="173">
        <v>8</v>
      </c>
      <c r="D5373" s="173">
        <v>12</v>
      </c>
      <c r="E5373" s="174">
        <v>13</v>
      </c>
      <c r="F5373" s="3">
        <f t="shared" si="499"/>
        <v>71.599999999999994</v>
      </c>
      <c r="G5373" s="3">
        <f t="shared" si="501"/>
        <v>69.800000000000011</v>
      </c>
      <c r="H5373" s="3">
        <f t="shared" si="502"/>
        <v>100.03999999999999</v>
      </c>
      <c r="I5373" s="3">
        <f t="shared" si="503"/>
        <v>87.080000000000013</v>
      </c>
      <c r="J5373" s="3">
        <f t="shared" si="504"/>
        <v>84.92</v>
      </c>
      <c r="K5373" s="191">
        <v>22</v>
      </c>
      <c r="L5373" s="3">
        <v>21</v>
      </c>
      <c r="M5373" s="191">
        <v>37.799999999999997</v>
      </c>
      <c r="N5373" s="191">
        <v>30.6</v>
      </c>
      <c r="O5373" s="191">
        <v>29.4</v>
      </c>
    </row>
    <row r="5374" spans="2:15" ht="17.25" x14ac:dyDescent="0.35">
      <c r="B5374" s="172">
        <f t="shared" si="500"/>
        <v>5366</v>
      </c>
      <c r="C5374" s="173">
        <v>8</v>
      </c>
      <c r="D5374" s="173">
        <v>12</v>
      </c>
      <c r="E5374" s="174">
        <v>14</v>
      </c>
      <c r="F5374" s="3">
        <f t="shared" si="499"/>
        <v>69.800000000000011</v>
      </c>
      <c r="G5374" s="3">
        <f t="shared" si="501"/>
        <v>71.599999999999994</v>
      </c>
      <c r="H5374" s="3">
        <f t="shared" si="502"/>
        <v>100.94</v>
      </c>
      <c r="I5374" s="3">
        <f t="shared" si="503"/>
        <v>89.960000000000008</v>
      </c>
      <c r="J5374" s="3">
        <f t="shared" si="504"/>
        <v>87.080000000000013</v>
      </c>
      <c r="K5374" s="191">
        <v>21</v>
      </c>
      <c r="L5374" s="3">
        <v>22</v>
      </c>
      <c r="M5374" s="191">
        <v>38.299999999999997</v>
      </c>
      <c r="N5374" s="191">
        <v>32.200000000000003</v>
      </c>
      <c r="O5374" s="191">
        <v>30.6</v>
      </c>
    </row>
    <row r="5375" spans="2:15" ht="17.25" x14ac:dyDescent="0.35">
      <c r="B5375" s="172">
        <f t="shared" si="500"/>
        <v>5367</v>
      </c>
      <c r="C5375" s="173">
        <v>8</v>
      </c>
      <c r="D5375" s="173">
        <v>12</v>
      </c>
      <c r="E5375" s="174">
        <v>15</v>
      </c>
      <c r="F5375" s="3">
        <f t="shared" si="499"/>
        <v>71.599999999999994</v>
      </c>
      <c r="G5375" s="3">
        <f t="shared" si="501"/>
        <v>71.599999999999994</v>
      </c>
      <c r="H5375" s="3">
        <f t="shared" si="502"/>
        <v>100.94</v>
      </c>
      <c r="I5375" s="3">
        <f t="shared" si="503"/>
        <v>89.960000000000008</v>
      </c>
      <c r="J5375" s="3">
        <f t="shared" si="504"/>
        <v>87.98</v>
      </c>
      <c r="K5375" s="191">
        <v>22</v>
      </c>
      <c r="L5375" s="3">
        <v>22</v>
      </c>
      <c r="M5375" s="191">
        <v>38.299999999999997</v>
      </c>
      <c r="N5375" s="191">
        <v>32.200000000000003</v>
      </c>
      <c r="O5375" s="191">
        <v>31.1</v>
      </c>
    </row>
    <row r="5376" spans="2:15" ht="17.25" x14ac:dyDescent="0.35">
      <c r="B5376" s="172">
        <f t="shared" si="500"/>
        <v>5368</v>
      </c>
      <c r="C5376" s="173">
        <v>8</v>
      </c>
      <c r="D5376" s="173">
        <v>12</v>
      </c>
      <c r="E5376" s="174">
        <v>16</v>
      </c>
      <c r="F5376" s="3">
        <f t="shared" si="499"/>
        <v>71.599999999999994</v>
      </c>
      <c r="G5376" s="3">
        <f t="shared" si="501"/>
        <v>69.800000000000011</v>
      </c>
      <c r="H5376" s="3">
        <f t="shared" si="502"/>
        <v>100.03999999999999</v>
      </c>
      <c r="I5376" s="3">
        <f t="shared" si="503"/>
        <v>87.98</v>
      </c>
      <c r="J5376" s="3">
        <f t="shared" si="504"/>
        <v>82.039999999999992</v>
      </c>
      <c r="K5376" s="191">
        <v>22</v>
      </c>
      <c r="L5376" s="3">
        <v>21</v>
      </c>
      <c r="M5376" s="191">
        <v>37.799999999999997</v>
      </c>
      <c r="N5376" s="191">
        <v>31.1</v>
      </c>
      <c r="O5376" s="191">
        <v>27.8</v>
      </c>
    </row>
    <row r="5377" spans="2:15" ht="17.25" x14ac:dyDescent="0.35">
      <c r="B5377" s="172">
        <f t="shared" si="500"/>
        <v>5369</v>
      </c>
      <c r="C5377" s="173">
        <v>8</v>
      </c>
      <c r="D5377" s="173">
        <v>12</v>
      </c>
      <c r="E5377" s="174">
        <v>17</v>
      </c>
      <c r="F5377" s="3">
        <f t="shared" si="499"/>
        <v>69.800000000000011</v>
      </c>
      <c r="G5377" s="3">
        <f t="shared" si="501"/>
        <v>64.400000000000006</v>
      </c>
      <c r="H5377" s="3">
        <f t="shared" si="502"/>
        <v>100.03999999999999</v>
      </c>
      <c r="I5377" s="3">
        <f t="shared" si="503"/>
        <v>86</v>
      </c>
      <c r="J5377" s="3">
        <f t="shared" si="504"/>
        <v>75.92</v>
      </c>
      <c r="K5377" s="191">
        <v>21</v>
      </c>
      <c r="L5377" s="3">
        <v>18</v>
      </c>
      <c r="M5377" s="191">
        <v>37.799999999999997</v>
      </c>
      <c r="N5377" s="191">
        <v>30</v>
      </c>
      <c r="O5377" s="191">
        <v>24.4</v>
      </c>
    </row>
    <row r="5378" spans="2:15" ht="17.25" x14ac:dyDescent="0.35">
      <c r="B5378" s="172">
        <f t="shared" si="500"/>
        <v>5370</v>
      </c>
      <c r="C5378" s="173">
        <v>8</v>
      </c>
      <c r="D5378" s="173">
        <v>12</v>
      </c>
      <c r="E5378" s="174">
        <v>18</v>
      </c>
      <c r="F5378" s="3">
        <f t="shared" si="499"/>
        <v>68</v>
      </c>
      <c r="G5378" s="3">
        <f t="shared" si="501"/>
        <v>62.6</v>
      </c>
      <c r="H5378" s="3">
        <f t="shared" si="502"/>
        <v>98.960000000000008</v>
      </c>
      <c r="I5378" s="3">
        <f t="shared" si="503"/>
        <v>82.039999999999992</v>
      </c>
      <c r="J5378" s="3">
        <f t="shared" si="504"/>
        <v>73.94</v>
      </c>
      <c r="K5378" s="191">
        <v>20</v>
      </c>
      <c r="L5378" s="3">
        <v>17</v>
      </c>
      <c r="M5378" s="191">
        <v>37.200000000000003</v>
      </c>
      <c r="N5378" s="191">
        <v>27.8</v>
      </c>
      <c r="O5378" s="191">
        <v>23.3</v>
      </c>
    </row>
    <row r="5379" spans="2:15" ht="17.25" x14ac:dyDescent="0.35">
      <c r="B5379" s="172">
        <f t="shared" si="500"/>
        <v>5371</v>
      </c>
      <c r="C5379" s="173">
        <v>8</v>
      </c>
      <c r="D5379" s="173">
        <v>12</v>
      </c>
      <c r="E5379" s="174">
        <v>19</v>
      </c>
      <c r="F5379" s="3">
        <f t="shared" si="499"/>
        <v>60.8</v>
      </c>
      <c r="G5379" s="3">
        <f t="shared" si="501"/>
        <v>59</v>
      </c>
      <c r="H5379" s="3">
        <f t="shared" si="502"/>
        <v>96.08</v>
      </c>
      <c r="I5379" s="3">
        <f t="shared" si="503"/>
        <v>78.080000000000013</v>
      </c>
      <c r="J5379" s="3">
        <f t="shared" si="504"/>
        <v>73.039999999999992</v>
      </c>
      <c r="K5379" s="191">
        <v>16</v>
      </c>
      <c r="L5379" s="3">
        <v>15</v>
      </c>
      <c r="M5379" s="191">
        <v>35.6</v>
      </c>
      <c r="N5379" s="191">
        <v>25.6</v>
      </c>
      <c r="O5379" s="191">
        <v>22.8</v>
      </c>
    </row>
    <row r="5380" spans="2:15" ht="17.25" x14ac:dyDescent="0.35">
      <c r="B5380" s="172">
        <f t="shared" si="500"/>
        <v>5372</v>
      </c>
      <c r="C5380" s="173">
        <v>8</v>
      </c>
      <c r="D5380" s="173">
        <v>12</v>
      </c>
      <c r="E5380" s="174">
        <v>20</v>
      </c>
      <c r="F5380" s="3">
        <f t="shared" si="499"/>
        <v>57.2</v>
      </c>
      <c r="G5380" s="3">
        <f t="shared" si="501"/>
        <v>57.2</v>
      </c>
      <c r="H5380" s="3">
        <f t="shared" si="502"/>
        <v>93.02</v>
      </c>
      <c r="I5380" s="3">
        <f t="shared" si="503"/>
        <v>75.02</v>
      </c>
      <c r="J5380" s="3">
        <f t="shared" si="504"/>
        <v>71.06</v>
      </c>
      <c r="K5380" s="191">
        <v>14</v>
      </c>
      <c r="L5380" s="3">
        <v>14</v>
      </c>
      <c r="M5380" s="191">
        <v>33.9</v>
      </c>
      <c r="N5380" s="191">
        <v>23.9</v>
      </c>
      <c r="O5380" s="191">
        <v>21.7</v>
      </c>
    </row>
    <row r="5381" spans="2:15" ht="17.25" x14ac:dyDescent="0.35">
      <c r="B5381" s="172">
        <f t="shared" si="500"/>
        <v>5373</v>
      </c>
      <c r="C5381" s="173">
        <v>8</v>
      </c>
      <c r="D5381" s="173">
        <v>12</v>
      </c>
      <c r="E5381" s="174">
        <v>21</v>
      </c>
      <c r="F5381" s="3">
        <f t="shared" si="499"/>
        <v>55.400000000000006</v>
      </c>
      <c r="G5381" s="3">
        <f t="shared" si="501"/>
        <v>57.2</v>
      </c>
      <c r="H5381" s="3">
        <f t="shared" si="502"/>
        <v>89.960000000000008</v>
      </c>
      <c r="I5381" s="3">
        <f t="shared" si="503"/>
        <v>73.039999999999992</v>
      </c>
      <c r="J5381" s="3">
        <f t="shared" si="504"/>
        <v>69.98</v>
      </c>
      <c r="K5381" s="191">
        <v>13</v>
      </c>
      <c r="L5381" s="3">
        <v>14</v>
      </c>
      <c r="M5381" s="191">
        <v>32.200000000000003</v>
      </c>
      <c r="N5381" s="191">
        <v>22.8</v>
      </c>
      <c r="O5381" s="191">
        <v>21.1</v>
      </c>
    </row>
    <row r="5382" spans="2:15" ht="17.25" x14ac:dyDescent="0.35">
      <c r="B5382" s="172">
        <f t="shared" si="500"/>
        <v>5374</v>
      </c>
      <c r="C5382" s="173">
        <v>8</v>
      </c>
      <c r="D5382" s="173">
        <v>12</v>
      </c>
      <c r="E5382" s="174">
        <v>22</v>
      </c>
      <c r="F5382" s="3">
        <f t="shared" si="499"/>
        <v>53.6</v>
      </c>
      <c r="G5382" s="3">
        <f t="shared" si="501"/>
        <v>55.400000000000006</v>
      </c>
      <c r="H5382" s="3">
        <f t="shared" si="502"/>
        <v>89.06</v>
      </c>
      <c r="I5382" s="3">
        <f t="shared" si="503"/>
        <v>71.06</v>
      </c>
      <c r="J5382" s="3">
        <f t="shared" si="504"/>
        <v>69.98</v>
      </c>
      <c r="K5382" s="191">
        <v>12</v>
      </c>
      <c r="L5382" s="3">
        <v>13</v>
      </c>
      <c r="M5382" s="191">
        <v>31.7</v>
      </c>
      <c r="N5382" s="191">
        <v>21.7</v>
      </c>
      <c r="O5382" s="191">
        <v>21.1</v>
      </c>
    </row>
    <row r="5383" spans="2:15" ht="17.25" x14ac:dyDescent="0.35">
      <c r="B5383" s="172">
        <f t="shared" si="500"/>
        <v>5375</v>
      </c>
      <c r="C5383" s="173">
        <v>8</v>
      </c>
      <c r="D5383" s="173">
        <v>12</v>
      </c>
      <c r="E5383" s="174">
        <v>23</v>
      </c>
      <c r="F5383" s="3">
        <f t="shared" si="499"/>
        <v>51.8</v>
      </c>
      <c r="G5383" s="3">
        <f t="shared" si="501"/>
        <v>55.400000000000006</v>
      </c>
      <c r="H5383" s="3">
        <f t="shared" si="502"/>
        <v>84.02</v>
      </c>
      <c r="I5383" s="3">
        <f t="shared" si="503"/>
        <v>60.08</v>
      </c>
      <c r="J5383" s="3">
        <f t="shared" si="504"/>
        <v>69.080000000000013</v>
      </c>
      <c r="K5383" s="191">
        <v>11</v>
      </c>
      <c r="L5383" s="3">
        <v>13</v>
      </c>
      <c r="M5383" s="191">
        <v>28.9</v>
      </c>
      <c r="N5383" s="191">
        <v>15.6</v>
      </c>
      <c r="O5383" s="191">
        <v>20.6</v>
      </c>
    </row>
    <row r="5384" spans="2:15" ht="17.25" x14ac:dyDescent="0.35">
      <c r="B5384" s="172">
        <f t="shared" si="500"/>
        <v>5376</v>
      </c>
      <c r="C5384" s="173">
        <v>8</v>
      </c>
      <c r="D5384" s="173">
        <v>12</v>
      </c>
      <c r="E5384" s="174">
        <v>24</v>
      </c>
      <c r="F5384" s="3">
        <f t="shared" si="499"/>
        <v>51.8</v>
      </c>
      <c r="G5384" s="3">
        <f t="shared" si="501"/>
        <v>53.6</v>
      </c>
      <c r="H5384" s="3">
        <f t="shared" si="502"/>
        <v>82.039999999999992</v>
      </c>
      <c r="I5384" s="3">
        <f t="shared" si="503"/>
        <v>60.08</v>
      </c>
      <c r="J5384" s="3">
        <f t="shared" si="504"/>
        <v>69.98</v>
      </c>
      <c r="K5384" s="191">
        <v>11</v>
      </c>
      <c r="L5384" s="3">
        <v>12</v>
      </c>
      <c r="M5384" s="191">
        <v>27.8</v>
      </c>
      <c r="N5384" s="191">
        <v>15.6</v>
      </c>
      <c r="O5384" s="191">
        <v>21.1</v>
      </c>
    </row>
    <row r="5385" spans="2:15" ht="17.25" x14ac:dyDescent="0.35">
      <c r="B5385" s="172">
        <f t="shared" si="500"/>
        <v>5377</v>
      </c>
      <c r="C5385" s="173">
        <v>8</v>
      </c>
      <c r="D5385" s="173">
        <v>13</v>
      </c>
      <c r="E5385" s="174">
        <v>1</v>
      </c>
      <c r="F5385" s="3">
        <f t="shared" si="499"/>
        <v>51.8</v>
      </c>
      <c r="G5385" s="3">
        <f t="shared" si="501"/>
        <v>53.6</v>
      </c>
      <c r="H5385" s="3">
        <f t="shared" si="502"/>
        <v>80.960000000000008</v>
      </c>
      <c r="I5385" s="3">
        <f t="shared" si="503"/>
        <v>51.980000000000004</v>
      </c>
      <c r="J5385" s="3">
        <f t="shared" si="504"/>
        <v>68</v>
      </c>
      <c r="K5385" s="191">
        <v>11</v>
      </c>
      <c r="L5385" s="3">
        <v>12</v>
      </c>
      <c r="M5385" s="191">
        <v>27.2</v>
      </c>
      <c r="N5385" s="191">
        <v>11.1</v>
      </c>
      <c r="O5385" s="191">
        <v>20</v>
      </c>
    </row>
    <row r="5386" spans="2:15" ht="17.25" x14ac:dyDescent="0.35">
      <c r="B5386" s="172">
        <f t="shared" si="500"/>
        <v>5378</v>
      </c>
      <c r="C5386" s="173">
        <v>8</v>
      </c>
      <c r="D5386" s="173">
        <v>13</v>
      </c>
      <c r="E5386" s="174">
        <v>2</v>
      </c>
      <c r="F5386" s="3">
        <f t="shared" ref="F5386:F5449" si="505">(9/5)*K5386+32</f>
        <v>53.6</v>
      </c>
      <c r="G5386" s="3">
        <f t="shared" si="501"/>
        <v>55.400000000000006</v>
      </c>
      <c r="H5386" s="3">
        <f t="shared" si="502"/>
        <v>78.080000000000013</v>
      </c>
      <c r="I5386" s="3">
        <f t="shared" si="503"/>
        <v>53.06</v>
      </c>
      <c r="J5386" s="3">
        <f t="shared" si="504"/>
        <v>66.02</v>
      </c>
      <c r="K5386" s="191">
        <v>12</v>
      </c>
      <c r="L5386" s="3">
        <v>13</v>
      </c>
      <c r="M5386" s="191">
        <v>25.6</v>
      </c>
      <c r="N5386" s="191">
        <v>11.7</v>
      </c>
      <c r="O5386" s="191">
        <v>18.899999999999999</v>
      </c>
    </row>
    <row r="5387" spans="2:15" ht="17.25" x14ac:dyDescent="0.35">
      <c r="B5387" s="172">
        <f t="shared" ref="B5387:B5450" si="506">B5386+1</f>
        <v>5379</v>
      </c>
      <c r="C5387" s="173">
        <v>8</v>
      </c>
      <c r="D5387" s="173">
        <v>13</v>
      </c>
      <c r="E5387" s="174">
        <v>3</v>
      </c>
      <c r="F5387" s="3">
        <f t="shared" si="505"/>
        <v>53.6</v>
      </c>
      <c r="G5387" s="3">
        <f t="shared" si="501"/>
        <v>51.8</v>
      </c>
      <c r="H5387" s="3">
        <f t="shared" si="502"/>
        <v>75.92</v>
      </c>
      <c r="I5387" s="3">
        <f t="shared" si="503"/>
        <v>48.019999999999996</v>
      </c>
      <c r="J5387" s="3">
        <f t="shared" si="504"/>
        <v>64.039999999999992</v>
      </c>
      <c r="K5387" s="191">
        <v>12</v>
      </c>
      <c r="L5387" s="3">
        <v>11</v>
      </c>
      <c r="M5387" s="191">
        <v>24.4</v>
      </c>
      <c r="N5387" s="191">
        <v>8.9</v>
      </c>
      <c r="O5387" s="191">
        <v>17.8</v>
      </c>
    </row>
    <row r="5388" spans="2:15" ht="17.25" x14ac:dyDescent="0.35">
      <c r="B5388" s="172">
        <f t="shared" si="506"/>
        <v>5380</v>
      </c>
      <c r="C5388" s="173">
        <v>8</v>
      </c>
      <c r="D5388" s="173">
        <v>13</v>
      </c>
      <c r="E5388" s="174">
        <v>4</v>
      </c>
      <c r="F5388" s="3">
        <f t="shared" si="505"/>
        <v>53.6</v>
      </c>
      <c r="G5388" s="3">
        <f t="shared" si="501"/>
        <v>48.2</v>
      </c>
      <c r="H5388" s="3">
        <f t="shared" si="502"/>
        <v>75.92</v>
      </c>
      <c r="I5388" s="3">
        <f t="shared" si="503"/>
        <v>48.019999999999996</v>
      </c>
      <c r="J5388" s="3">
        <f t="shared" si="504"/>
        <v>62.96</v>
      </c>
      <c r="K5388" s="191">
        <v>12</v>
      </c>
      <c r="L5388" s="3">
        <v>9</v>
      </c>
      <c r="M5388" s="191">
        <v>24.4</v>
      </c>
      <c r="N5388" s="191">
        <v>8.9</v>
      </c>
      <c r="O5388" s="191">
        <v>17.2</v>
      </c>
    </row>
    <row r="5389" spans="2:15" ht="17.25" x14ac:dyDescent="0.35">
      <c r="B5389" s="172">
        <f t="shared" si="506"/>
        <v>5381</v>
      </c>
      <c r="C5389" s="173">
        <v>8</v>
      </c>
      <c r="D5389" s="173">
        <v>13</v>
      </c>
      <c r="E5389" s="174">
        <v>5</v>
      </c>
      <c r="F5389" s="3">
        <f t="shared" si="505"/>
        <v>53.6</v>
      </c>
      <c r="G5389" s="3">
        <f t="shared" si="501"/>
        <v>46.4</v>
      </c>
      <c r="H5389" s="3">
        <f t="shared" si="502"/>
        <v>73.94</v>
      </c>
      <c r="I5389" s="3">
        <f t="shared" si="503"/>
        <v>44.96</v>
      </c>
      <c r="J5389" s="3">
        <f t="shared" si="504"/>
        <v>62.96</v>
      </c>
      <c r="K5389" s="191">
        <v>12</v>
      </c>
      <c r="L5389" s="3">
        <v>8</v>
      </c>
      <c r="M5389" s="191">
        <v>23.3</v>
      </c>
      <c r="N5389" s="191">
        <v>7.2</v>
      </c>
      <c r="O5389" s="191">
        <v>17.2</v>
      </c>
    </row>
    <row r="5390" spans="2:15" ht="17.25" x14ac:dyDescent="0.35">
      <c r="B5390" s="172">
        <f t="shared" si="506"/>
        <v>5382</v>
      </c>
      <c r="C5390" s="173">
        <v>8</v>
      </c>
      <c r="D5390" s="173">
        <v>13</v>
      </c>
      <c r="E5390" s="174">
        <v>6</v>
      </c>
      <c r="F5390" s="3">
        <f t="shared" si="505"/>
        <v>51.8</v>
      </c>
      <c r="G5390" s="3">
        <f t="shared" si="501"/>
        <v>48.2</v>
      </c>
      <c r="H5390" s="3">
        <f t="shared" si="502"/>
        <v>78.080000000000013</v>
      </c>
      <c r="I5390" s="3">
        <f t="shared" si="503"/>
        <v>46.94</v>
      </c>
      <c r="J5390" s="3">
        <f t="shared" si="504"/>
        <v>64.039999999999992</v>
      </c>
      <c r="K5390" s="191">
        <v>11</v>
      </c>
      <c r="L5390" s="3">
        <v>9</v>
      </c>
      <c r="M5390" s="191">
        <v>25.6</v>
      </c>
      <c r="N5390" s="191">
        <v>8.3000000000000007</v>
      </c>
      <c r="O5390" s="191">
        <v>17.8</v>
      </c>
    </row>
    <row r="5391" spans="2:15" ht="17.25" x14ac:dyDescent="0.35">
      <c r="B5391" s="172">
        <f t="shared" si="506"/>
        <v>5383</v>
      </c>
      <c r="C5391" s="173">
        <v>8</v>
      </c>
      <c r="D5391" s="173">
        <v>13</v>
      </c>
      <c r="E5391" s="174">
        <v>7</v>
      </c>
      <c r="F5391" s="3">
        <f t="shared" si="505"/>
        <v>53.6</v>
      </c>
      <c r="G5391" s="3">
        <f t="shared" si="501"/>
        <v>53.6</v>
      </c>
      <c r="H5391" s="3">
        <f t="shared" si="502"/>
        <v>80.960000000000008</v>
      </c>
      <c r="I5391" s="3">
        <f t="shared" si="503"/>
        <v>57.019999999999996</v>
      </c>
      <c r="J5391" s="3">
        <f t="shared" si="504"/>
        <v>66.02</v>
      </c>
      <c r="K5391" s="191">
        <v>12</v>
      </c>
      <c r="L5391" s="3">
        <v>12</v>
      </c>
      <c r="M5391" s="191">
        <v>27.2</v>
      </c>
      <c r="N5391" s="191">
        <v>13.9</v>
      </c>
      <c r="O5391" s="191">
        <v>18.899999999999999</v>
      </c>
    </row>
    <row r="5392" spans="2:15" ht="17.25" x14ac:dyDescent="0.35">
      <c r="B5392" s="172">
        <f t="shared" si="506"/>
        <v>5384</v>
      </c>
      <c r="C5392" s="173">
        <v>8</v>
      </c>
      <c r="D5392" s="173">
        <v>13</v>
      </c>
      <c r="E5392" s="174">
        <v>8</v>
      </c>
      <c r="F5392" s="3">
        <f t="shared" si="505"/>
        <v>59</v>
      </c>
      <c r="G5392" s="3">
        <f t="shared" si="501"/>
        <v>57.2</v>
      </c>
      <c r="H5392" s="3">
        <f t="shared" si="502"/>
        <v>87.080000000000013</v>
      </c>
      <c r="I5392" s="3">
        <f t="shared" si="503"/>
        <v>62.96</v>
      </c>
      <c r="J5392" s="3">
        <f t="shared" si="504"/>
        <v>68</v>
      </c>
      <c r="K5392" s="191">
        <v>15</v>
      </c>
      <c r="L5392" s="3">
        <v>14</v>
      </c>
      <c r="M5392" s="191">
        <v>30.6</v>
      </c>
      <c r="N5392" s="191">
        <v>17.2</v>
      </c>
      <c r="O5392" s="191">
        <v>20</v>
      </c>
    </row>
    <row r="5393" spans="2:15" ht="17.25" x14ac:dyDescent="0.35">
      <c r="B5393" s="172">
        <f t="shared" si="506"/>
        <v>5385</v>
      </c>
      <c r="C5393" s="173">
        <v>8</v>
      </c>
      <c r="D5393" s="173">
        <v>13</v>
      </c>
      <c r="E5393" s="174">
        <v>9</v>
      </c>
      <c r="F5393" s="3">
        <f t="shared" si="505"/>
        <v>60.8</v>
      </c>
      <c r="G5393" s="3">
        <f t="shared" si="501"/>
        <v>60.8</v>
      </c>
      <c r="H5393" s="3">
        <f t="shared" si="502"/>
        <v>91.039999999999992</v>
      </c>
      <c r="I5393" s="3">
        <f t="shared" si="503"/>
        <v>71.06</v>
      </c>
      <c r="J5393" s="3">
        <f t="shared" si="504"/>
        <v>71.960000000000008</v>
      </c>
      <c r="K5393" s="191">
        <v>16</v>
      </c>
      <c r="L5393" s="3">
        <v>16</v>
      </c>
      <c r="M5393" s="191">
        <v>32.799999999999997</v>
      </c>
      <c r="N5393" s="191">
        <v>21.7</v>
      </c>
      <c r="O5393" s="191">
        <v>22.2</v>
      </c>
    </row>
    <row r="5394" spans="2:15" ht="17.25" x14ac:dyDescent="0.35">
      <c r="B5394" s="172">
        <f t="shared" si="506"/>
        <v>5386</v>
      </c>
      <c r="C5394" s="173">
        <v>8</v>
      </c>
      <c r="D5394" s="173">
        <v>13</v>
      </c>
      <c r="E5394" s="174">
        <v>10</v>
      </c>
      <c r="F5394" s="3">
        <f t="shared" si="505"/>
        <v>64.400000000000006</v>
      </c>
      <c r="G5394" s="3">
        <f t="shared" si="501"/>
        <v>64.400000000000006</v>
      </c>
      <c r="H5394" s="3">
        <f t="shared" si="502"/>
        <v>93.02</v>
      </c>
      <c r="I5394" s="3">
        <f t="shared" si="503"/>
        <v>78.080000000000013</v>
      </c>
      <c r="J5394" s="3">
        <f t="shared" si="504"/>
        <v>75.02</v>
      </c>
      <c r="K5394" s="191">
        <v>18</v>
      </c>
      <c r="L5394" s="3">
        <v>18</v>
      </c>
      <c r="M5394" s="191">
        <v>33.9</v>
      </c>
      <c r="N5394" s="191">
        <v>25.6</v>
      </c>
      <c r="O5394" s="191">
        <v>23.9</v>
      </c>
    </row>
    <row r="5395" spans="2:15" ht="17.25" x14ac:dyDescent="0.35">
      <c r="B5395" s="172">
        <f t="shared" si="506"/>
        <v>5387</v>
      </c>
      <c r="C5395" s="173">
        <v>8</v>
      </c>
      <c r="D5395" s="173">
        <v>13</v>
      </c>
      <c r="E5395" s="174">
        <v>11</v>
      </c>
      <c r="F5395" s="3">
        <f t="shared" si="505"/>
        <v>66.2</v>
      </c>
      <c r="G5395" s="3">
        <f t="shared" si="501"/>
        <v>66.2</v>
      </c>
      <c r="H5395" s="3">
        <f t="shared" si="502"/>
        <v>93.92</v>
      </c>
      <c r="I5395" s="3">
        <f t="shared" si="503"/>
        <v>82.039999999999992</v>
      </c>
      <c r="J5395" s="3">
        <f t="shared" si="504"/>
        <v>78.080000000000013</v>
      </c>
      <c r="K5395" s="191">
        <v>19</v>
      </c>
      <c r="L5395" s="3">
        <v>19</v>
      </c>
      <c r="M5395" s="191">
        <v>34.4</v>
      </c>
      <c r="N5395" s="191">
        <v>27.8</v>
      </c>
      <c r="O5395" s="191">
        <v>25.6</v>
      </c>
    </row>
    <row r="5396" spans="2:15" ht="17.25" x14ac:dyDescent="0.35">
      <c r="B5396" s="172">
        <f t="shared" si="506"/>
        <v>5388</v>
      </c>
      <c r="C5396" s="173">
        <v>8</v>
      </c>
      <c r="D5396" s="173">
        <v>13</v>
      </c>
      <c r="E5396" s="174">
        <v>12</v>
      </c>
      <c r="F5396" s="3">
        <f t="shared" si="505"/>
        <v>68</v>
      </c>
      <c r="G5396" s="3">
        <f t="shared" si="501"/>
        <v>69.800000000000011</v>
      </c>
      <c r="H5396" s="3">
        <f t="shared" si="502"/>
        <v>96.08</v>
      </c>
      <c r="I5396" s="3">
        <f t="shared" si="503"/>
        <v>84.02</v>
      </c>
      <c r="J5396" s="3">
        <f t="shared" si="504"/>
        <v>80.960000000000008</v>
      </c>
      <c r="K5396" s="191">
        <v>20</v>
      </c>
      <c r="L5396" s="3">
        <v>21</v>
      </c>
      <c r="M5396" s="191">
        <v>35.6</v>
      </c>
      <c r="N5396" s="191">
        <v>28.9</v>
      </c>
      <c r="O5396" s="191">
        <v>27.2</v>
      </c>
    </row>
    <row r="5397" spans="2:15" ht="17.25" x14ac:dyDescent="0.35">
      <c r="B5397" s="172">
        <f t="shared" si="506"/>
        <v>5389</v>
      </c>
      <c r="C5397" s="173">
        <v>8</v>
      </c>
      <c r="D5397" s="173">
        <v>13</v>
      </c>
      <c r="E5397" s="174">
        <v>13</v>
      </c>
      <c r="F5397" s="3">
        <f t="shared" si="505"/>
        <v>69.800000000000011</v>
      </c>
      <c r="G5397" s="3">
        <f t="shared" si="501"/>
        <v>71.599999999999994</v>
      </c>
      <c r="H5397" s="3">
        <f t="shared" si="502"/>
        <v>96.08</v>
      </c>
      <c r="I5397" s="3">
        <f t="shared" si="503"/>
        <v>80.960000000000008</v>
      </c>
      <c r="J5397" s="3">
        <f t="shared" si="504"/>
        <v>82.94</v>
      </c>
      <c r="K5397" s="191">
        <v>21</v>
      </c>
      <c r="L5397" s="3">
        <v>22</v>
      </c>
      <c r="M5397" s="191">
        <v>35.6</v>
      </c>
      <c r="N5397" s="191">
        <v>27.2</v>
      </c>
      <c r="O5397" s="191">
        <v>28.3</v>
      </c>
    </row>
    <row r="5398" spans="2:15" ht="17.25" x14ac:dyDescent="0.35">
      <c r="B5398" s="172">
        <f t="shared" si="506"/>
        <v>5390</v>
      </c>
      <c r="C5398" s="173">
        <v>8</v>
      </c>
      <c r="D5398" s="173">
        <v>13</v>
      </c>
      <c r="E5398" s="174">
        <v>14</v>
      </c>
      <c r="F5398" s="3">
        <f t="shared" si="505"/>
        <v>71.599999999999994</v>
      </c>
      <c r="G5398" s="3">
        <f t="shared" si="501"/>
        <v>75.2</v>
      </c>
      <c r="H5398" s="3">
        <f t="shared" si="502"/>
        <v>96.08</v>
      </c>
      <c r="I5398" s="3">
        <f t="shared" si="503"/>
        <v>82.94</v>
      </c>
      <c r="J5398" s="3">
        <f t="shared" si="504"/>
        <v>86</v>
      </c>
      <c r="K5398" s="191">
        <v>22</v>
      </c>
      <c r="L5398" s="3">
        <v>24</v>
      </c>
      <c r="M5398" s="191">
        <v>35.6</v>
      </c>
      <c r="N5398" s="191">
        <v>28.3</v>
      </c>
      <c r="O5398" s="191">
        <v>30</v>
      </c>
    </row>
    <row r="5399" spans="2:15" ht="17.25" x14ac:dyDescent="0.35">
      <c r="B5399" s="172">
        <f t="shared" si="506"/>
        <v>5391</v>
      </c>
      <c r="C5399" s="173">
        <v>8</v>
      </c>
      <c r="D5399" s="173">
        <v>13</v>
      </c>
      <c r="E5399" s="174">
        <v>15</v>
      </c>
      <c r="F5399" s="3">
        <f t="shared" si="505"/>
        <v>73.400000000000006</v>
      </c>
      <c r="G5399" s="3">
        <f t="shared" si="501"/>
        <v>77</v>
      </c>
      <c r="H5399" s="3">
        <f t="shared" si="502"/>
        <v>96.98</v>
      </c>
      <c r="I5399" s="3">
        <f t="shared" si="503"/>
        <v>82.039999999999992</v>
      </c>
      <c r="J5399" s="3">
        <f t="shared" si="504"/>
        <v>84.92</v>
      </c>
      <c r="K5399" s="191">
        <v>23</v>
      </c>
      <c r="L5399" s="3">
        <v>25</v>
      </c>
      <c r="M5399" s="191">
        <v>36.1</v>
      </c>
      <c r="N5399" s="191">
        <v>27.8</v>
      </c>
      <c r="O5399" s="191">
        <v>29.4</v>
      </c>
    </row>
    <row r="5400" spans="2:15" ht="17.25" x14ac:dyDescent="0.35">
      <c r="B5400" s="172">
        <f t="shared" si="506"/>
        <v>5392</v>
      </c>
      <c r="C5400" s="173">
        <v>8</v>
      </c>
      <c r="D5400" s="173">
        <v>13</v>
      </c>
      <c r="E5400" s="174">
        <v>16</v>
      </c>
      <c r="F5400" s="3">
        <f t="shared" si="505"/>
        <v>73.400000000000006</v>
      </c>
      <c r="G5400" s="3">
        <f t="shared" si="501"/>
        <v>75.2</v>
      </c>
      <c r="H5400" s="3">
        <f t="shared" si="502"/>
        <v>96.08</v>
      </c>
      <c r="I5400" s="3">
        <f t="shared" si="503"/>
        <v>80.06</v>
      </c>
      <c r="J5400" s="3">
        <f t="shared" si="504"/>
        <v>86</v>
      </c>
      <c r="K5400" s="191">
        <v>23</v>
      </c>
      <c r="L5400" s="3">
        <v>24</v>
      </c>
      <c r="M5400" s="191">
        <v>35.6</v>
      </c>
      <c r="N5400" s="191">
        <v>26.7</v>
      </c>
      <c r="O5400" s="191">
        <v>30</v>
      </c>
    </row>
    <row r="5401" spans="2:15" ht="17.25" x14ac:dyDescent="0.35">
      <c r="B5401" s="172">
        <f t="shared" si="506"/>
        <v>5393</v>
      </c>
      <c r="C5401" s="173">
        <v>8</v>
      </c>
      <c r="D5401" s="173">
        <v>13</v>
      </c>
      <c r="E5401" s="174">
        <v>17</v>
      </c>
      <c r="F5401" s="3">
        <f t="shared" si="505"/>
        <v>71.599999999999994</v>
      </c>
      <c r="G5401" s="3">
        <f t="shared" ref="G5401:G5464" si="507">(9/5)*L5401+32</f>
        <v>77</v>
      </c>
      <c r="H5401" s="3">
        <f t="shared" ref="H5401:H5464" si="508">(9/5)*M5401+32</f>
        <v>95</v>
      </c>
      <c r="I5401" s="3">
        <f t="shared" ref="I5401:I5464" si="509">(9/5)*N5401+32</f>
        <v>80.06</v>
      </c>
      <c r="J5401" s="3">
        <f t="shared" ref="J5401:J5464" si="510">(9/5)*O5401+32</f>
        <v>87.98</v>
      </c>
      <c r="K5401" s="191">
        <v>22</v>
      </c>
      <c r="L5401" s="3">
        <v>25</v>
      </c>
      <c r="M5401" s="191">
        <v>35</v>
      </c>
      <c r="N5401" s="191">
        <v>26.7</v>
      </c>
      <c r="O5401" s="191">
        <v>31.1</v>
      </c>
    </row>
    <row r="5402" spans="2:15" ht="17.25" x14ac:dyDescent="0.35">
      <c r="B5402" s="172">
        <f t="shared" si="506"/>
        <v>5394</v>
      </c>
      <c r="C5402" s="173">
        <v>8</v>
      </c>
      <c r="D5402" s="173">
        <v>13</v>
      </c>
      <c r="E5402" s="174">
        <v>18</v>
      </c>
      <c r="F5402" s="3">
        <f t="shared" si="505"/>
        <v>73.400000000000006</v>
      </c>
      <c r="G5402" s="3">
        <f t="shared" si="507"/>
        <v>75.2</v>
      </c>
      <c r="H5402" s="3">
        <f t="shared" si="508"/>
        <v>93.02</v>
      </c>
      <c r="I5402" s="3">
        <f t="shared" si="509"/>
        <v>77</v>
      </c>
      <c r="J5402" s="3">
        <f t="shared" si="510"/>
        <v>84.02</v>
      </c>
      <c r="K5402" s="191">
        <v>23</v>
      </c>
      <c r="L5402" s="3">
        <v>24</v>
      </c>
      <c r="M5402" s="191">
        <v>33.9</v>
      </c>
      <c r="N5402" s="191">
        <v>25</v>
      </c>
      <c r="O5402" s="191">
        <v>28.9</v>
      </c>
    </row>
    <row r="5403" spans="2:15" ht="17.25" x14ac:dyDescent="0.35">
      <c r="B5403" s="172">
        <f t="shared" si="506"/>
        <v>5395</v>
      </c>
      <c r="C5403" s="173">
        <v>8</v>
      </c>
      <c r="D5403" s="173">
        <v>13</v>
      </c>
      <c r="E5403" s="174">
        <v>19</v>
      </c>
      <c r="F5403" s="3">
        <f t="shared" si="505"/>
        <v>69.800000000000011</v>
      </c>
      <c r="G5403" s="3">
        <f t="shared" si="507"/>
        <v>71.599999999999994</v>
      </c>
      <c r="H5403" s="3">
        <f t="shared" si="508"/>
        <v>91.039999999999992</v>
      </c>
      <c r="I5403" s="3">
        <f t="shared" si="509"/>
        <v>73.039999999999992</v>
      </c>
      <c r="J5403" s="3">
        <f t="shared" si="510"/>
        <v>82.039999999999992</v>
      </c>
      <c r="K5403" s="191">
        <v>21</v>
      </c>
      <c r="L5403" s="3">
        <v>22</v>
      </c>
      <c r="M5403" s="191">
        <v>32.799999999999997</v>
      </c>
      <c r="N5403" s="191">
        <v>22.8</v>
      </c>
      <c r="O5403" s="191">
        <v>27.8</v>
      </c>
    </row>
    <row r="5404" spans="2:15" ht="17.25" x14ac:dyDescent="0.35">
      <c r="B5404" s="172">
        <f t="shared" si="506"/>
        <v>5396</v>
      </c>
      <c r="C5404" s="173">
        <v>8</v>
      </c>
      <c r="D5404" s="173">
        <v>13</v>
      </c>
      <c r="E5404" s="174">
        <v>20</v>
      </c>
      <c r="F5404" s="3">
        <f t="shared" si="505"/>
        <v>66.2</v>
      </c>
      <c r="G5404" s="3">
        <f t="shared" si="507"/>
        <v>66.2</v>
      </c>
      <c r="H5404" s="3">
        <f t="shared" si="508"/>
        <v>87.98</v>
      </c>
      <c r="I5404" s="3">
        <f t="shared" si="509"/>
        <v>69.98</v>
      </c>
      <c r="J5404" s="3">
        <f t="shared" si="510"/>
        <v>78.98</v>
      </c>
      <c r="K5404" s="191">
        <v>19</v>
      </c>
      <c r="L5404" s="3">
        <v>19</v>
      </c>
      <c r="M5404" s="191">
        <v>31.1</v>
      </c>
      <c r="N5404" s="191">
        <v>21.1</v>
      </c>
      <c r="O5404" s="191">
        <v>26.1</v>
      </c>
    </row>
    <row r="5405" spans="2:15" ht="17.25" x14ac:dyDescent="0.35">
      <c r="B5405" s="172">
        <f t="shared" si="506"/>
        <v>5397</v>
      </c>
      <c r="C5405" s="173">
        <v>8</v>
      </c>
      <c r="D5405" s="173">
        <v>13</v>
      </c>
      <c r="E5405" s="174">
        <v>21</v>
      </c>
      <c r="F5405" s="3">
        <f t="shared" si="505"/>
        <v>64.400000000000006</v>
      </c>
      <c r="G5405" s="3">
        <f t="shared" si="507"/>
        <v>60.8</v>
      </c>
      <c r="H5405" s="3">
        <f t="shared" si="508"/>
        <v>82.94</v>
      </c>
      <c r="I5405" s="3">
        <f t="shared" si="509"/>
        <v>68</v>
      </c>
      <c r="J5405" s="3">
        <f t="shared" si="510"/>
        <v>77</v>
      </c>
      <c r="K5405" s="191">
        <v>18</v>
      </c>
      <c r="L5405" s="3">
        <v>16</v>
      </c>
      <c r="M5405" s="191">
        <v>28.3</v>
      </c>
      <c r="N5405" s="191">
        <v>20</v>
      </c>
      <c r="O5405" s="191">
        <v>25</v>
      </c>
    </row>
    <row r="5406" spans="2:15" ht="17.25" x14ac:dyDescent="0.35">
      <c r="B5406" s="172">
        <f t="shared" si="506"/>
        <v>5398</v>
      </c>
      <c r="C5406" s="173">
        <v>8</v>
      </c>
      <c r="D5406" s="173">
        <v>13</v>
      </c>
      <c r="E5406" s="174">
        <v>22</v>
      </c>
      <c r="F5406" s="3">
        <f t="shared" si="505"/>
        <v>60.8</v>
      </c>
      <c r="G5406" s="3">
        <f t="shared" si="507"/>
        <v>62.6</v>
      </c>
      <c r="H5406" s="3">
        <f t="shared" si="508"/>
        <v>86</v>
      </c>
      <c r="I5406" s="3">
        <f t="shared" si="509"/>
        <v>64.039999999999992</v>
      </c>
      <c r="J5406" s="3">
        <f t="shared" si="510"/>
        <v>75.02</v>
      </c>
      <c r="K5406" s="191">
        <v>16</v>
      </c>
      <c r="L5406" s="3">
        <v>17</v>
      </c>
      <c r="M5406" s="191">
        <v>30</v>
      </c>
      <c r="N5406" s="191">
        <v>17.8</v>
      </c>
      <c r="O5406" s="191">
        <v>23.9</v>
      </c>
    </row>
    <row r="5407" spans="2:15" ht="17.25" x14ac:dyDescent="0.35">
      <c r="B5407" s="172">
        <f t="shared" si="506"/>
        <v>5399</v>
      </c>
      <c r="C5407" s="173">
        <v>8</v>
      </c>
      <c r="D5407" s="173">
        <v>13</v>
      </c>
      <c r="E5407" s="174">
        <v>23</v>
      </c>
      <c r="F5407" s="3">
        <f t="shared" si="505"/>
        <v>60.8</v>
      </c>
      <c r="G5407" s="3">
        <f t="shared" si="507"/>
        <v>57.2</v>
      </c>
      <c r="H5407" s="3">
        <f t="shared" si="508"/>
        <v>84.02</v>
      </c>
      <c r="I5407" s="3">
        <f t="shared" si="509"/>
        <v>60.08</v>
      </c>
      <c r="J5407" s="3">
        <f t="shared" si="510"/>
        <v>75.02</v>
      </c>
      <c r="K5407" s="191">
        <v>16</v>
      </c>
      <c r="L5407" s="3">
        <v>14</v>
      </c>
      <c r="M5407" s="191">
        <v>28.9</v>
      </c>
      <c r="N5407" s="191">
        <v>15.6</v>
      </c>
      <c r="O5407" s="191">
        <v>23.9</v>
      </c>
    </row>
    <row r="5408" spans="2:15" ht="17.25" x14ac:dyDescent="0.35">
      <c r="B5408" s="172">
        <f t="shared" si="506"/>
        <v>5400</v>
      </c>
      <c r="C5408" s="173">
        <v>8</v>
      </c>
      <c r="D5408" s="173">
        <v>13</v>
      </c>
      <c r="E5408" s="174">
        <v>24</v>
      </c>
      <c r="F5408" s="3">
        <f t="shared" si="505"/>
        <v>62.6</v>
      </c>
      <c r="G5408" s="3">
        <f t="shared" si="507"/>
        <v>53.6</v>
      </c>
      <c r="H5408" s="3">
        <f t="shared" si="508"/>
        <v>80.06</v>
      </c>
      <c r="I5408" s="3">
        <f t="shared" si="509"/>
        <v>59</v>
      </c>
      <c r="J5408" s="3">
        <f t="shared" si="510"/>
        <v>71.06</v>
      </c>
      <c r="K5408" s="191">
        <v>17</v>
      </c>
      <c r="L5408" s="3">
        <v>12</v>
      </c>
      <c r="M5408" s="191">
        <v>26.7</v>
      </c>
      <c r="N5408" s="191">
        <v>15</v>
      </c>
      <c r="O5408" s="191">
        <v>21.7</v>
      </c>
    </row>
    <row r="5409" spans="2:15" ht="17.25" x14ac:dyDescent="0.35">
      <c r="B5409" s="172">
        <f t="shared" si="506"/>
        <v>5401</v>
      </c>
      <c r="C5409" s="173">
        <v>8</v>
      </c>
      <c r="D5409" s="173">
        <v>14</v>
      </c>
      <c r="E5409" s="174">
        <v>1</v>
      </c>
      <c r="F5409" s="3">
        <f t="shared" si="505"/>
        <v>60.8</v>
      </c>
      <c r="G5409" s="3">
        <f t="shared" si="507"/>
        <v>50</v>
      </c>
      <c r="H5409" s="3">
        <f t="shared" si="508"/>
        <v>78.98</v>
      </c>
      <c r="I5409" s="3">
        <f t="shared" si="509"/>
        <v>55.94</v>
      </c>
      <c r="J5409" s="3">
        <f t="shared" si="510"/>
        <v>68</v>
      </c>
      <c r="K5409" s="191">
        <v>16</v>
      </c>
      <c r="L5409" s="3">
        <v>10</v>
      </c>
      <c r="M5409" s="191">
        <v>26.1</v>
      </c>
      <c r="N5409" s="191">
        <v>13.3</v>
      </c>
      <c r="O5409" s="191">
        <v>20</v>
      </c>
    </row>
    <row r="5410" spans="2:15" ht="17.25" x14ac:dyDescent="0.35">
      <c r="B5410" s="172">
        <f t="shared" si="506"/>
        <v>5402</v>
      </c>
      <c r="C5410" s="173">
        <v>8</v>
      </c>
      <c r="D5410" s="173">
        <v>14</v>
      </c>
      <c r="E5410" s="174">
        <v>2</v>
      </c>
      <c r="F5410" s="3">
        <f t="shared" si="505"/>
        <v>60.8</v>
      </c>
      <c r="G5410" s="3">
        <f t="shared" si="507"/>
        <v>50</v>
      </c>
      <c r="H5410" s="3">
        <f t="shared" si="508"/>
        <v>78.98</v>
      </c>
      <c r="I5410" s="3">
        <f t="shared" si="509"/>
        <v>55.94</v>
      </c>
      <c r="J5410" s="3">
        <f t="shared" si="510"/>
        <v>68</v>
      </c>
      <c r="K5410" s="191">
        <v>16</v>
      </c>
      <c r="L5410" s="3">
        <v>10</v>
      </c>
      <c r="M5410" s="191">
        <v>26.1</v>
      </c>
      <c r="N5410" s="191">
        <v>13.3</v>
      </c>
      <c r="O5410" s="191">
        <v>20</v>
      </c>
    </row>
    <row r="5411" spans="2:15" ht="17.25" x14ac:dyDescent="0.35">
      <c r="B5411" s="172">
        <f t="shared" si="506"/>
        <v>5403</v>
      </c>
      <c r="C5411" s="173">
        <v>8</v>
      </c>
      <c r="D5411" s="173">
        <v>14</v>
      </c>
      <c r="E5411" s="174">
        <v>3</v>
      </c>
      <c r="F5411" s="3">
        <f t="shared" si="505"/>
        <v>60.8</v>
      </c>
      <c r="G5411" s="3">
        <f t="shared" si="507"/>
        <v>48.2</v>
      </c>
      <c r="H5411" s="3">
        <f t="shared" si="508"/>
        <v>75.92</v>
      </c>
      <c r="I5411" s="3">
        <f t="shared" si="509"/>
        <v>53.06</v>
      </c>
      <c r="J5411" s="3">
        <f t="shared" si="510"/>
        <v>66.92</v>
      </c>
      <c r="K5411" s="191">
        <v>16</v>
      </c>
      <c r="L5411" s="3">
        <v>9</v>
      </c>
      <c r="M5411" s="191">
        <v>24.4</v>
      </c>
      <c r="N5411" s="191">
        <v>11.7</v>
      </c>
      <c r="O5411" s="191">
        <v>19.399999999999999</v>
      </c>
    </row>
    <row r="5412" spans="2:15" ht="17.25" x14ac:dyDescent="0.35">
      <c r="B5412" s="172">
        <f t="shared" si="506"/>
        <v>5404</v>
      </c>
      <c r="C5412" s="173">
        <v>8</v>
      </c>
      <c r="D5412" s="173">
        <v>14</v>
      </c>
      <c r="E5412" s="174">
        <v>4</v>
      </c>
      <c r="F5412" s="3">
        <f t="shared" si="505"/>
        <v>60.8</v>
      </c>
      <c r="G5412" s="3">
        <f t="shared" si="507"/>
        <v>46.4</v>
      </c>
      <c r="H5412" s="3">
        <f t="shared" si="508"/>
        <v>75.92</v>
      </c>
      <c r="I5412" s="3">
        <f t="shared" si="509"/>
        <v>48.019999999999996</v>
      </c>
      <c r="J5412" s="3">
        <f t="shared" si="510"/>
        <v>66.02</v>
      </c>
      <c r="K5412" s="191">
        <v>16</v>
      </c>
      <c r="L5412" s="3">
        <v>8</v>
      </c>
      <c r="M5412" s="191">
        <v>24.4</v>
      </c>
      <c r="N5412" s="191">
        <v>8.9</v>
      </c>
      <c r="O5412" s="191">
        <v>18.899999999999999</v>
      </c>
    </row>
    <row r="5413" spans="2:15" ht="17.25" x14ac:dyDescent="0.35">
      <c r="B5413" s="172">
        <f t="shared" si="506"/>
        <v>5405</v>
      </c>
      <c r="C5413" s="173">
        <v>8</v>
      </c>
      <c r="D5413" s="173">
        <v>14</v>
      </c>
      <c r="E5413" s="174">
        <v>5</v>
      </c>
      <c r="F5413" s="3">
        <f t="shared" si="505"/>
        <v>59</v>
      </c>
      <c r="G5413" s="3">
        <f t="shared" si="507"/>
        <v>46.4</v>
      </c>
      <c r="H5413" s="3">
        <f t="shared" si="508"/>
        <v>75.92</v>
      </c>
      <c r="I5413" s="3">
        <f t="shared" si="509"/>
        <v>48.019999999999996</v>
      </c>
      <c r="J5413" s="3">
        <f t="shared" si="510"/>
        <v>66.02</v>
      </c>
      <c r="K5413" s="191">
        <v>15</v>
      </c>
      <c r="L5413" s="3">
        <v>8</v>
      </c>
      <c r="M5413" s="191">
        <v>24.4</v>
      </c>
      <c r="N5413" s="191">
        <v>8.9</v>
      </c>
      <c r="O5413" s="191">
        <v>18.899999999999999</v>
      </c>
    </row>
    <row r="5414" spans="2:15" ht="17.25" x14ac:dyDescent="0.35">
      <c r="B5414" s="172">
        <f t="shared" si="506"/>
        <v>5406</v>
      </c>
      <c r="C5414" s="173">
        <v>8</v>
      </c>
      <c r="D5414" s="173">
        <v>14</v>
      </c>
      <c r="E5414" s="174">
        <v>6</v>
      </c>
      <c r="F5414" s="3">
        <f t="shared" si="505"/>
        <v>62.6</v>
      </c>
      <c r="G5414" s="3">
        <f t="shared" si="507"/>
        <v>48.2</v>
      </c>
      <c r="H5414" s="3">
        <f t="shared" si="508"/>
        <v>77</v>
      </c>
      <c r="I5414" s="3">
        <f t="shared" si="509"/>
        <v>53.06</v>
      </c>
      <c r="J5414" s="3">
        <f t="shared" si="510"/>
        <v>66.02</v>
      </c>
      <c r="K5414" s="191">
        <v>17</v>
      </c>
      <c r="L5414" s="3">
        <v>9</v>
      </c>
      <c r="M5414" s="191">
        <v>25</v>
      </c>
      <c r="N5414" s="191">
        <v>11.7</v>
      </c>
      <c r="O5414" s="191">
        <v>18.899999999999999</v>
      </c>
    </row>
    <row r="5415" spans="2:15" ht="17.25" x14ac:dyDescent="0.35">
      <c r="B5415" s="172">
        <f t="shared" si="506"/>
        <v>5407</v>
      </c>
      <c r="C5415" s="173">
        <v>8</v>
      </c>
      <c r="D5415" s="173">
        <v>14</v>
      </c>
      <c r="E5415" s="174">
        <v>7</v>
      </c>
      <c r="F5415" s="3">
        <f t="shared" si="505"/>
        <v>68</v>
      </c>
      <c r="G5415" s="3">
        <f t="shared" si="507"/>
        <v>55.400000000000006</v>
      </c>
      <c r="H5415" s="3">
        <f t="shared" si="508"/>
        <v>78.98</v>
      </c>
      <c r="I5415" s="3">
        <f t="shared" si="509"/>
        <v>57.019999999999996</v>
      </c>
      <c r="J5415" s="3">
        <f t="shared" si="510"/>
        <v>68</v>
      </c>
      <c r="K5415" s="191">
        <v>20</v>
      </c>
      <c r="L5415" s="3">
        <v>13</v>
      </c>
      <c r="M5415" s="191">
        <v>26.1</v>
      </c>
      <c r="N5415" s="191">
        <v>13.9</v>
      </c>
      <c r="O5415" s="191">
        <v>20</v>
      </c>
    </row>
    <row r="5416" spans="2:15" ht="17.25" x14ac:dyDescent="0.35">
      <c r="B5416" s="172">
        <f t="shared" si="506"/>
        <v>5408</v>
      </c>
      <c r="C5416" s="173">
        <v>8</v>
      </c>
      <c r="D5416" s="173">
        <v>14</v>
      </c>
      <c r="E5416" s="174">
        <v>8</v>
      </c>
      <c r="F5416" s="3">
        <f t="shared" si="505"/>
        <v>71.599999999999994</v>
      </c>
      <c r="G5416" s="3">
        <f t="shared" si="507"/>
        <v>62.6</v>
      </c>
      <c r="H5416" s="3">
        <f t="shared" si="508"/>
        <v>82.039999999999992</v>
      </c>
      <c r="I5416" s="3">
        <f t="shared" si="509"/>
        <v>64.039999999999992</v>
      </c>
      <c r="J5416" s="3">
        <f t="shared" si="510"/>
        <v>71.960000000000008</v>
      </c>
      <c r="K5416" s="191">
        <v>22</v>
      </c>
      <c r="L5416" s="3">
        <v>17</v>
      </c>
      <c r="M5416" s="191">
        <v>27.8</v>
      </c>
      <c r="N5416" s="191">
        <v>17.8</v>
      </c>
      <c r="O5416" s="191">
        <v>22.2</v>
      </c>
    </row>
    <row r="5417" spans="2:15" ht="17.25" x14ac:dyDescent="0.35">
      <c r="B5417" s="172">
        <f t="shared" si="506"/>
        <v>5409</v>
      </c>
      <c r="C5417" s="173">
        <v>8</v>
      </c>
      <c r="D5417" s="173">
        <v>14</v>
      </c>
      <c r="E5417" s="174">
        <v>9</v>
      </c>
      <c r="F5417" s="3">
        <f t="shared" si="505"/>
        <v>78.800000000000011</v>
      </c>
      <c r="G5417" s="3">
        <f t="shared" si="507"/>
        <v>66.2</v>
      </c>
      <c r="H5417" s="3">
        <f t="shared" si="508"/>
        <v>84.92</v>
      </c>
      <c r="I5417" s="3">
        <f t="shared" si="509"/>
        <v>69.080000000000013</v>
      </c>
      <c r="J5417" s="3">
        <f t="shared" si="510"/>
        <v>75.02</v>
      </c>
      <c r="K5417" s="191">
        <v>26</v>
      </c>
      <c r="L5417" s="3">
        <v>19</v>
      </c>
      <c r="M5417" s="191">
        <v>29.4</v>
      </c>
      <c r="N5417" s="191">
        <v>20.6</v>
      </c>
      <c r="O5417" s="191">
        <v>23.9</v>
      </c>
    </row>
    <row r="5418" spans="2:15" ht="17.25" x14ac:dyDescent="0.35">
      <c r="B5418" s="172">
        <f t="shared" si="506"/>
        <v>5410</v>
      </c>
      <c r="C5418" s="173">
        <v>8</v>
      </c>
      <c r="D5418" s="173">
        <v>14</v>
      </c>
      <c r="E5418" s="174">
        <v>10</v>
      </c>
      <c r="F5418" s="3">
        <f t="shared" si="505"/>
        <v>82.4</v>
      </c>
      <c r="G5418" s="3">
        <f t="shared" si="507"/>
        <v>75.2</v>
      </c>
      <c r="H5418" s="3">
        <f t="shared" si="508"/>
        <v>87.080000000000013</v>
      </c>
      <c r="I5418" s="3">
        <f t="shared" si="509"/>
        <v>71.960000000000008</v>
      </c>
      <c r="J5418" s="3">
        <f t="shared" si="510"/>
        <v>78.080000000000013</v>
      </c>
      <c r="K5418" s="191">
        <v>28</v>
      </c>
      <c r="L5418" s="3">
        <v>24</v>
      </c>
      <c r="M5418" s="191">
        <v>30.6</v>
      </c>
      <c r="N5418" s="191">
        <v>22.2</v>
      </c>
      <c r="O5418" s="191">
        <v>25.6</v>
      </c>
    </row>
    <row r="5419" spans="2:15" ht="17.25" x14ac:dyDescent="0.35">
      <c r="B5419" s="172">
        <f t="shared" si="506"/>
        <v>5411</v>
      </c>
      <c r="C5419" s="173">
        <v>8</v>
      </c>
      <c r="D5419" s="173">
        <v>14</v>
      </c>
      <c r="E5419" s="174">
        <v>11</v>
      </c>
      <c r="F5419" s="3">
        <f t="shared" si="505"/>
        <v>86</v>
      </c>
      <c r="G5419" s="3">
        <f t="shared" si="507"/>
        <v>80.599999999999994</v>
      </c>
      <c r="H5419" s="3">
        <f t="shared" si="508"/>
        <v>89.960000000000008</v>
      </c>
      <c r="I5419" s="3">
        <f t="shared" si="509"/>
        <v>75.92</v>
      </c>
      <c r="J5419" s="3">
        <f t="shared" si="510"/>
        <v>80.06</v>
      </c>
      <c r="K5419" s="191">
        <v>30</v>
      </c>
      <c r="L5419" s="3">
        <v>27</v>
      </c>
      <c r="M5419" s="191">
        <v>32.200000000000003</v>
      </c>
      <c r="N5419" s="191">
        <v>24.4</v>
      </c>
      <c r="O5419" s="191">
        <v>26.7</v>
      </c>
    </row>
    <row r="5420" spans="2:15" ht="17.25" x14ac:dyDescent="0.35">
      <c r="B5420" s="172">
        <f t="shared" si="506"/>
        <v>5412</v>
      </c>
      <c r="C5420" s="173">
        <v>8</v>
      </c>
      <c r="D5420" s="173">
        <v>14</v>
      </c>
      <c r="E5420" s="174">
        <v>12</v>
      </c>
      <c r="F5420" s="3">
        <f t="shared" si="505"/>
        <v>87.800000000000011</v>
      </c>
      <c r="G5420" s="3">
        <f t="shared" si="507"/>
        <v>84.2</v>
      </c>
      <c r="H5420" s="3">
        <f t="shared" si="508"/>
        <v>91.94</v>
      </c>
      <c r="I5420" s="3">
        <f t="shared" si="509"/>
        <v>77</v>
      </c>
      <c r="J5420" s="3">
        <f t="shared" si="510"/>
        <v>82.94</v>
      </c>
      <c r="K5420" s="191">
        <v>31</v>
      </c>
      <c r="L5420" s="3">
        <v>29</v>
      </c>
      <c r="M5420" s="191">
        <v>33.299999999999997</v>
      </c>
      <c r="N5420" s="191">
        <v>25</v>
      </c>
      <c r="O5420" s="191">
        <v>28.3</v>
      </c>
    </row>
    <row r="5421" spans="2:15" ht="17.25" x14ac:dyDescent="0.35">
      <c r="B5421" s="172">
        <f t="shared" si="506"/>
        <v>5413</v>
      </c>
      <c r="C5421" s="173">
        <v>8</v>
      </c>
      <c r="D5421" s="173">
        <v>14</v>
      </c>
      <c r="E5421" s="174">
        <v>13</v>
      </c>
      <c r="F5421" s="3">
        <f t="shared" si="505"/>
        <v>87.800000000000011</v>
      </c>
      <c r="G5421" s="3">
        <f t="shared" si="507"/>
        <v>89.6</v>
      </c>
      <c r="H5421" s="3">
        <f t="shared" si="508"/>
        <v>93.02</v>
      </c>
      <c r="I5421" s="3">
        <f t="shared" si="509"/>
        <v>77</v>
      </c>
      <c r="J5421" s="3">
        <f t="shared" si="510"/>
        <v>84.02</v>
      </c>
      <c r="K5421" s="191">
        <v>31</v>
      </c>
      <c r="L5421" s="3">
        <v>32</v>
      </c>
      <c r="M5421" s="191">
        <v>33.9</v>
      </c>
      <c r="N5421" s="191">
        <v>25</v>
      </c>
      <c r="O5421" s="191">
        <v>28.9</v>
      </c>
    </row>
    <row r="5422" spans="2:15" ht="17.25" x14ac:dyDescent="0.35">
      <c r="B5422" s="172">
        <f t="shared" si="506"/>
        <v>5414</v>
      </c>
      <c r="C5422" s="173">
        <v>8</v>
      </c>
      <c r="D5422" s="173">
        <v>14</v>
      </c>
      <c r="E5422" s="174">
        <v>14</v>
      </c>
      <c r="F5422" s="3">
        <f t="shared" si="505"/>
        <v>91.4</v>
      </c>
      <c r="G5422" s="3">
        <f t="shared" si="507"/>
        <v>91.4</v>
      </c>
      <c r="H5422" s="3">
        <f t="shared" si="508"/>
        <v>93.92</v>
      </c>
      <c r="I5422" s="3">
        <f t="shared" si="509"/>
        <v>78.080000000000013</v>
      </c>
      <c r="J5422" s="3">
        <f t="shared" si="510"/>
        <v>84.92</v>
      </c>
      <c r="K5422" s="191">
        <v>33</v>
      </c>
      <c r="L5422" s="3">
        <v>33</v>
      </c>
      <c r="M5422" s="191">
        <v>34.4</v>
      </c>
      <c r="N5422" s="191">
        <v>25.6</v>
      </c>
      <c r="O5422" s="191">
        <v>29.4</v>
      </c>
    </row>
    <row r="5423" spans="2:15" ht="17.25" x14ac:dyDescent="0.35">
      <c r="B5423" s="172">
        <f t="shared" si="506"/>
        <v>5415</v>
      </c>
      <c r="C5423" s="173">
        <v>8</v>
      </c>
      <c r="D5423" s="173">
        <v>14</v>
      </c>
      <c r="E5423" s="174">
        <v>15</v>
      </c>
      <c r="F5423" s="3">
        <f t="shared" si="505"/>
        <v>93.2</v>
      </c>
      <c r="G5423" s="3">
        <f t="shared" si="507"/>
        <v>93.2</v>
      </c>
      <c r="H5423" s="3">
        <f t="shared" si="508"/>
        <v>93.92</v>
      </c>
      <c r="I5423" s="3">
        <f t="shared" si="509"/>
        <v>78.080000000000013</v>
      </c>
      <c r="J5423" s="3">
        <f t="shared" si="510"/>
        <v>86</v>
      </c>
      <c r="K5423" s="191">
        <v>34</v>
      </c>
      <c r="L5423" s="3">
        <v>34</v>
      </c>
      <c r="M5423" s="191">
        <v>34.4</v>
      </c>
      <c r="N5423" s="191">
        <v>25.6</v>
      </c>
      <c r="O5423" s="191">
        <v>30</v>
      </c>
    </row>
    <row r="5424" spans="2:15" ht="17.25" x14ac:dyDescent="0.35">
      <c r="B5424" s="172">
        <f t="shared" si="506"/>
        <v>5416</v>
      </c>
      <c r="C5424" s="173">
        <v>8</v>
      </c>
      <c r="D5424" s="173">
        <v>14</v>
      </c>
      <c r="E5424" s="174">
        <v>16</v>
      </c>
      <c r="F5424" s="3">
        <f t="shared" si="505"/>
        <v>91.4</v>
      </c>
      <c r="G5424" s="3">
        <f t="shared" si="507"/>
        <v>93.2</v>
      </c>
      <c r="H5424" s="3">
        <f t="shared" si="508"/>
        <v>93.92</v>
      </c>
      <c r="I5424" s="3">
        <f t="shared" si="509"/>
        <v>75.92</v>
      </c>
      <c r="J5424" s="3">
        <f t="shared" si="510"/>
        <v>87.080000000000013</v>
      </c>
      <c r="K5424" s="191">
        <v>33</v>
      </c>
      <c r="L5424" s="3">
        <v>34</v>
      </c>
      <c r="M5424" s="191">
        <v>34.4</v>
      </c>
      <c r="N5424" s="191">
        <v>24.4</v>
      </c>
      <c r="O5424" s="191">
        <v>30.6</v>
      </c>
    </row>
    <row r="5425" spans="2:15" ht="17.25" x14ac:dyDescent="0.35">
      <c r="B5425" s="172">
        <f t="shared" si="506"/>
        <v>5417</v>
      </c>
      <c r="C5425" s="173">
        <v>8</v>
      </c>
      <c r="D5425" s="173">
        <v>14</v>
      </c>
      <c r="E5425" s="174">
        <v>17</v>
      </c>
      <c r="F5425" s="3">
        <f t="shared" si="505"/>
        <v>91.4</v>
      </c>
      <c r="G5425" s="3">
        <f t="shared" si="507"/>
        <v>93.2</v>
      </c>
      <c r="H5425" s="3">
        <f t="shared" si="508"/>
        <v>93.02</v>
      </c>
      <c r="I5425" s="3">
        <f t="shared" si="509"/>
        <v>73.039999999999992</v>
      </c>
      <c r="J5425" s="3">
        <f t="shared" si="510"/>
        <v>86</v>
      </c>
      <c r="K5425" s="191">
        <v>33</v>
      </c>
      <c r="L5425" s="3">
        <v>34</v>
      </c>
      <c r="M5425" s="191">
        <v>33.9</v>
      </c>
      <c r="N5425" s="191">
        <v>22.8</v>
      </c>
      <c r="O5425" s="191">
        <v>30</v>
      </c>
    </row>
    <row r="5426" spans="2:15" ht="17.25" x14ac:dyDescent="0.35">
      <c r="B5426" s="172">
        <f t="shared" si="506"/>
        <v>5418</v>
      </c>
      <c r="C5426" s="173">
        <v>8</v>
      </c>
      <c r="D5426" s="173">
        <v>14</v>
      </c>
      <c r="E5426" s="174">
        <v>18</v>
      </c>
      <c r="F5426" s="3">
        <f t="shared" si="505"/>
        <v>89.6</v>
      </c>
      <c r="G5426" s="3">
        <f t="shared" si="507"/>
        <v>91.4</v>
      </c>
      <c r="H5426" s="3">
        <f t="shared" si="508"/>
        <v>91.039999999999992</v>
      </c>
      <c r="I5426" s="3">
        <f t="shared" si="509"/>
        <v>71.06</v>
      </c>
      <c r="J5426" s="3">
        <f t="shared" si="510"/>
        <v>84.92</v>
      </c>
      <c r="K5426" s="191">
        <v>32</v>
      </c>
      <c r="L5426" s="3">
        <v>33</v>
      </c>
      <c r="M5426" s="191">
        <v>32.799999999999997</v>
      </c>
      <c r="N5426" s="191">
        <v>21.7</v>
      </c>
      <c r="O5426" s="191">
        <v>29.4</v>
      </c>
    </row>
    <row r="5427" spans="2:15" ht="17.25" x14ac:dyDescent="0.35">
      <c r="B5427" s="172">
        <f t="shared" si="506"/>
        <v>5419</v>
      </c>
      <c r="C5427" s="173">
        <v>8</v>
      </c>
      <c r="D5427" s="173">
        <v>14</v>
      </c>
      <c r="E5427" s="174">
        <v>19</v>
      </c>
      <c r="F5427" s="3">
        <f t="shared" si="505"/>
        <v>84.2</v>
      </c>
      <c r="G5427" s="3">
        <f t="shared" si="507"/>
        <v>82.4</v>
      </c>
      <c r="H5427" s="3">
        <f t="shared" si="508"/>
        <v>87.080000000000013</v>
      </c>
      <c r="I5427" s="3">
        <f t="shared" si="509"/>
        <v>66.92</v>
      </c>
      <c r="J5427" s="3">
        <f t="shared" si="510"/>
        <v>82.039999999999992</v>
      </c>
      <c r="K5427" s="191">
        <v>29</v>
      </c>
      <c r="L5427" s="3">
        <v>28</v>
      </c>
      <c r="M5427" s="191">
        <v>30.6</v>
      </c>
      <c r="N5427" s="191">
        <v>19.399999999999999</v>
      </c>
      <c r="O5427" s="191">
        <v>27.8</v>
      </c>
    </row>
    <row r="5428" spans="2:15" ht="17.25" x14ac:dyDescent="0.35">
      <c r="B5428" s="172">
        <f t="shared" si="506"/>
        <v>5420</v>
      </c>
      <c r="C5428" s="173">
        <v>8</v>
      </c>
      <c r="D5428" s="173">
        <v>14</v>
      </c>
      <c r="E5428" s="174">
        <v>20</v>
      </c>
      <c r="F5428" s="3">
        <f t="shared" si="505"/>
        <v>78.800000000000011</v>
      </c>
      <c r="G5428" s="3">
        <f t="shared" si="507"/>
        <v>75.2</v>
      </c>
      <c r="H5428" s="3">
        <f t="shared" si="508"/>
        <v>84.02</v>
      </c>
      <c r="I5428" s="3">
        <f t="shared" si="509"/>
        <v>64.039999999999992</v>
      </c>
      <c r="J5428" s="3">
        <f t="shared" si="510"/>
        <v>80.06</v>
      </c>
      <c r="K5428" s="191">
        <v>26</v>
      </c>
      <c r="L5428" s="3">
        <v>24</v>
      </c>
      <c r="M5428" s="191">
        <v>28.9</v>
      </c>
      <c r="N5428" s="191">
        <v>17.8</v>
      </c>
      <c r="O5428" s="191">
        <v>26.7</v>
      </c>
    </row>
    <row r="5429" spans="2:15" ht="17.25" x14ac:dyDescent="0.35">
      <c r="B5429" s="172">
        <f t="shared" si="506"/>
        <v>5421</v>
      </c>
      <c r="C5429" s="173">
        <v>8</v>
      </c>
      <c r="D5429" s="173">
        <v>14</v>
      </c>
      <c r="E5429" s="174">
        <v>21</v>
      </c>
      <c r="F5429" s="3">
        <f t="shared" si="505"/>
        <v>78.800000000000011</v>
      </c>
      <c r="G5429" s="3">
        <f t="shared" si="507"/>
        <v>69.800000000000011</v>
      </c>
      <c r="H5429" s="3">
        <f t="shared" si="508"/>
        <v>80.960000000000008</v>
      </c>
      <c r="I5429" s="3">
        <f t="shared" si="509"/>
        <v>62.96</v>
      </c>
      <c r="J5429" s="3">
        <f t="shared" si="510"/>
        <v>77</v>
      </c>
      <c r="K5429" s="191">
        <v>26</v>
      </c>
      <c r="L5429" s="3">
        <v>21</v>
      </c>
      <c r="M5429" s="191">
        <v>27.2</v>
      </c>
      <c r="N5429" s="191">
        <v>17.2</v>
      </c>
      <c r="O5429" s="191">
        <v>25</v>
      </c>
    </row>
    <row r="5430" spans="2:15" ht="17.25" x14ac:dyDescent="0.35">
      <c r="B5430" s="172">
        <f t="shared" si="506"/>
        <v>5422</v>
      </c>
      <c r="C5430" s="173">
        <v>8</v>
      </c>
      <c r="D5430" s="173">
        <v>14</v>
      </c>
      <c r="E5430" s="174">
        <v>22</v>
      </c>
      <c r="F5430" s="3">
        <f t="shared" si="505"/>
        <v>77</v>
      </c>
      <c r="G5430" s="3">
        <f t="shared" si="507"/>
        <v>60.8</v>
      </c>
      <c r="H5430" s="3">
        <f t="shared" si="508"/>
        <v>78.98</v>
      </c>
      <c r="I5430" s="3">
        <f t="shared" si="509"/>
        <v>62.06</v>
      </c>
      <c r="J5430" s="3">
        <f t="shared" si="510"/>
        <v>75.02</v>
      </c>
      <c r="K5430" s="191">
        <v>25</v>
      </c>
      <c r="L5430" s="3">
        <v>16</v>
      </c>
      <c r="M5430" s="191">
        <v>26.1</v>
      </c>
      <c r="N5430" s="191">
        <v>16.7</v>
      </c>
      <c r="O5430" s="191">
        <v>23.9</v>
      </c>
    </row>
    <row r="5431" spans="2:15" ht="17.25" x14ac:dyDescent="0.35">
      <c r="B5431" s="172">
        <f t="shared" si="506"/>
        <v>5423</v>
      </c>
      <c r="C5431" s="173">
        <v>8</v>
      </c>
      <c r="D5431" s="173">
        <v>14</v>
      </c>
      <c r="E5431" s="174">
        <v>23</v>
      </c>
      <c r="F5431" s="3">
        <f t="shared" si="505"/>
        <v>69.800000000000011</v>
      </c>
      <c r="G5431" s="3">
        <f t="shared" si="507"/>
        <v>64.400000000000006</v>
      </c>
      <c r="H5431" s="3">
        <f t="shared" si="508"/>
        <v>77</v>
      </c>
      <c r="I5431" s="3">
        <f t="shared" si="509"/>
        <v>59</v>
      </c>
      <c r="J5431" s="3">
        <f t="shared" si="510"/>
        <v>71.960000000000008</v>
      </c>
      <c r="K5431" s="191">
        <v>21</v>
      </c>
      <c r="L5431" s="3">
        <v>18</v>
      </c>
      <c r="M5431" s="191">
        <v>25</v>
      </c>
      <c r="N5431" s="191">
        <v>15</v>
      </c>
      <c r="O5431" s="191">
        <v>22.2</v>
      </c>
    </row>
    <row r="5432" spans="2:15" ht="17.25" x14ac:dyDescent="0.35">
      <c r="B5432" s="172">
        <f t="shared" si="506"/>
        <v>5424</v>
      </c>
      <c r="C5432" s="173">
        <v>8</v>
      </c>
      <c r="D5432" s="173">
        <v>14</v>
      </c>
      <c r="E5432" s="174">
        <v>24</v>
      </c>
      <c r="F5432" s="3">
        <f t="shared" si="505"/>
        <v>66.2</v>
      </c>
      <c r="G5432" s="3">
        <f t="shared" si="507"/>
        <v>57.2</v>
      </c>
      <c r="H5432" s="3">
        <f t="shared" si="508"/>
        <v>75.02</v>
      </c>
      <c r="I5432" s="3">
        <f t="shared" si="509"/>
        <v>57.019999999999996</v>
      </c>
      <c r="J5432" s="3">
        <f t="shared" si="510"/>
        <v>71.06</v>
      </c>
      <c r="K5432" s="191">
        <v>19</v>
      </c>
      <c r="L5432" s="3">
        <v>14</v>
      </c>
      <c r="M5432" s="191">
        <v>23.9</v>
      </c>
      <c r="N5432" s="191">
        <v>13.9</v>
      </c>
      <c r="O5432" s="191">
        <v>21.7</v>
      </c>
    </row>
    <row r="5433" spans="2:15" ht="17.25" x14ac:dyDescent="0.35">
      <c r="B5433" s="172">
        <f t="shared" si="506"/>
        <v>5425</v>
      </c>
      <c r="C5433" s="173">
        <v>8</v>
      </c>
      <c r="D5433" s="173">
        <v>15</v>
      </c>
      <c r="E5433" s="174">
        <v>1</v>
      </c>
      <c r="F5433" s="3">
        <f t="shared" si="505"/>
        <v>66.2</v>
      </c>
      <c r="G5433" s="3">
        <f t="shared" si="507"/>
        <v>57.2</v>
      </c>
      <c r="H5433" s="3">
        <f t="shared" si="508"/>
        <v>71.960000000000008</v>
      </c>
      <c r="I5433" s="3">
        <f t="shared" si="509"/>
        <v>51.980000000000004</v>
      </c>
      <c r="J5433" s="3">
        <f t="shared" si="510"/>
        <v>69.98</v>
      </c>
      <c r="K5433" s="191">
        <v>19</v>
      </c>
      <c r="L5433" s="3">
        <v>14</v>
      </c>
      <c r="M5433" s="191">
        <v>22.2</v>
      </c>
      <c r="N5433" s="191">
        <v>11.1</v>
      </c>
      <c r="O5433" s="191">
        <v>21.1</v>
      </c>
    </row>
    <row r="5434" spans="2:15" ht="17.25" x14ac:dyDescent="0.35">
      <c r="B5434" s="172">
        <f t="shared" si="506"/>
        <v>5426</v>
      </c>
      <c r="C5434" s="173">
        <v>8</v>
      </c>
      <c r="D5434" s="173">
        <v>15</v>
      </c>
      <c r="E5434" s="174">
        <v>2</v>
      </c>
      <c r="F5434" s="3">
        <f t="shared" si="505"/>
        <v>64.400000000000006</v>
      </c>
      <c r="G5434" s="3">
        <f t="shared" si="507"/>
        <v>66.2</v>
      </c>
      <c r="H5434" s="3">
        <f t="shared" si="508"/>
        <v>71.06</v>
      </c>
      <c r="I5434" s="3">
        <f t="shared" si="509"/>
        <v>46.94</v>
      </c>
      <c r="J5434" s="3">
        <f t="shared" si="510"/>
        <v>69.98</v>
      </c>
      <c r="K5434" s="191">
        <v>18</v>
      </c>
      <c r="L5434" s="3">
        <v>19</v>
      </c>
      <c r="M5434" s="191">
        <v>21.7</v>
      </c>
      <c r="N5434" s="191">
        <v>8.3000000000000007</v>
      </c>
      <c r="O5434" s="191">
        <v>21.1</v>
      </c>
    </row>
    <row r="5435" spans="2:15" ht="17.25" x14ac:dyDescent="0.35">
      <c r="B5435" s="172">
        <f t="shared" si="506"/>
        <v>5427</v>
      </c>
      <c r="C5435" s="173">
        <v>8</v>
      </c>
      <c r="D5435" s="173">
        <v>15</v>
      </c>
      <c r="E5435" s="174">
        <v>3</v>
      </c>
      <c r="F5435" s="3">
        <f t="shared" si="505"/>
        <v>66.2</v>
      </c>
      <c r="G5435" s="3">
        <f t="shared" si="507"/>
        <v>62.6</v>
      </c>
      <c r="H5435" s="3">
        <f t="shared" si="508"/>
        <v>69.080000000000013</v>
      </c>
      <c r="I5435" s="3">
        <f t="shared" si="509"/>
        <v>46.04</v>
      </c>
      <c r="J5435" s="3">
        <f t="shared" si="510"/>
        <v>69.98</v>
      </c>
      <c r="K5435" s="191">
        <v>19</v>
      </c>
      <c r="L5435" s="3">
        <v>17</v>
      </c>
      <c r="M5435" s="191">
        <v>20.6</v>
      </c>
      <c r="N5435" s="191">
        <v>7.8</v>
      </c>
      <c r="O5435" s="191">
        <v>21.1</v>
      </c>
    </row>
    <row r="5436" spans="2:15" ht="17.25" x14ac:dyDescent="0.35">
      <c r="B5436" s="172">
        <f t="shared" si="506"/>
        <v>5428</v>
      </c>
      <c r="C5436" s="173">
        <v>8</v>
      </c>
      <c r="D5436" s="173">
        <v>15</v>
      </c>
      <c r="E5436" s="174">
        <v>4</v>
      </c>
      <c r="F5436" s="3">
        <f t="shared" si="505"/>
        <v>59</v>
      </c>
      <c r="G5436" s="3">
        <f t="shared" si="507"/>
        <v>57.2</v>
      </c>
      <c r="H5436" s="3">
        <f t="shared" si="508"/>
        <v>69.98</v>
      </c>
      <c r="I5436" s="3">
        <f t="shared" si="509"/>
        <v>44.96</v>
      </c>
      <c r="J5436" s="3">
        <f t="shared" si="510"/>
        <v>69.080000000000013</v>
      </c>
      <c r="K5436" s="191">
        <v>15</v>
      </c>
      <c r="L5436" s="3">
        <v>14</v>
      </c>
      <c r="M5436" s="191">
        <v>21.1</v>
      </c>
      <c r="N5436" s="191">
        <v>7.2</v>
      </c>
      <c r="O5436" s="191">
        <v>20.6</v>
      </c>
    </row>
    <row r="5437" spans="2:15" ht="17.25" x14ac:dyDescent="0.35">
      <c r="B5437" s="172">
        <f t="shared" si="506"/>
        <v>5429</v>
      </c>
      <c r="C5437" s="173">
        <v>8</v>
      </c>
      <c r="D5437" s="173">
        <v>15</v>
      </c>
      <c r="E5437" s="174">
        <v>5</v>
      </c>
      <c r="F5437" s="3">
        <f t="shared" si="505"/>
        <v>57.2</v>
      </c>
      <c r="G5437" s="3">
        <f t="shared" si="507"/>
        <v>57.2</v>
      </c>
      <c r="H5437" s="3">
        <f t="shared" si="508"/>
        <v>68</v>
      </c>
      <c r="I5437" s="3">
        <f t="shared" si="509"/>
        <v>42.980000000000004</v>
      </c>
      <c r="J5437" s="3">
        <f t="shared" si="510"/>
        <v>68</v>
      </c>
      <c r="K5437" s="191">
        <v>14</v>
      </c>
      <c r="L5437" s="3">
        <v>14</v>
      </c>
      <c r="M5437" s="191">
        <v>20</v>
      </c>
      <c r="N5437" s="191">
        <v>6.1</v>
      </c>
      <c r="O5437" s="191">
        <v>20</v>
      </c>
    </row>
    <row r="5438" spans="2:15" ht="17.25" x14ac:dyDescent="0.35">
      <c r="B5438" s="172">
        <f t="shared" si="506"/>
        <v>5430</v>
      </c>
      <c r="C5438" s="173">
        <v>8</v>
      </c>
      <c r="D5438" s="173">
        <v>15</v>
      </c>
      <c r="E5438" s="174">
        <v>6</v>
      </c>
      <c r="F5438" s="3">
        <f t="shared" si="505"/>
        <v>55.400000000000006</v>
      </c>
      <c r="G5438" s="3">
        <f t="shared" si="507"/>
        <v>55.400000000000006</v>
      </c>
      <c r="H5438" s="3">
        <f t="shared" si="508"/>
        <v>69.080000000000013</v>
      </c>
      <c r="I5438" s="3">
        <f t="shared" si="509"/>
        <v>44.06</v>
      </c>
      <c r="J5438" s="3">
        <f t="shared" si="510"/>
        <v>68</v>
      </c>
      <c r="K5438" s="191">
        <v>13</v>
      </c>
      <c r="L5438" s="3">
        <v>13</v>
      </c>
      <c r="M5438" s="191">
        <v>20.6</v>
      </c>
      <c r="N5438" s="191">
        <v>6.7</v>
      </c>
      <c r="O5438" s="191">
        <v>20</v>
      </c>
    </row>
    <row r="5439" spans="2:15" ht="17.25" x14ac:dyDescent="0.35">
      <c r="B5439" s="172">
        <f t="shared" si="506"/>
        <v>5431</v>
      </c>
      <c r="C5439" s="173">
        <v>8</v>
      </c>
      <c r="D5439" s="173">
        <v>15</v>
      </c>
      <c r="E5439" s="174">
        <v>7</v>
      </c>
      <c r="F5439" s="3">
        <f t="shared" si="505"/>
        <v>57.2</v>
      </c>
      <c r="G5439" s="3">
        <f t="shared" si="507"/>
        <v>59</v>
      </c>
      <c r="H5439" s="3">
        <f t="shared" si="508"/>
        <v>73.039999999999992</v>
      </c>
      <c r="I5439" s="3">
        <f t="shared" si="509"/>
        <v>51.980000000000004</v>
      </c>
      <c r="J5439" s="3">
        <f t="shared" si="510"/>
        <v>69.98</v>
      </c>
      <c r="K5439" s="191">
        <v>14</v>
      </c>
      <c r="L5439" s="3">
        <v>15</v>
      </c>
      <c r="M5439" s="191">
        <v>22.8</v>
      </c>
      <c r="N5439" s="191">
        <v>11.1</v>
      </c>
      <c r="O5439" s="191">
        <v>21.1</v>
      </c>
    </row>
    <row r="5440" spans="2:15" ht="17.25" x14ac:dyDescent="0.35">
      <c r="B5440" s="172">
        <f t="shared" si="506"/>
        <v>5432</v>
      </c>
      <c r="C5440" s="173">
        <v>8</v>
      </c>
      <c r="D5440" s="173">
        <v>15</v>
      </c>
      <c r="E5440" s="174">
        <v>8</v>
      </c>
      <c r="F5440" s="3">
        <f t="shared" si="505"/>
        <v>57.2</v>
      </c>
      <c r="G5440" s="3">
        <f t="shared" si="507"/>
        <v>60.8</v>
      </c>
      <c r="H5440" s="3">
        <f t="shared" si="508"/>
        <v>77</v>
      </c>
      <c r="I5440" s="3">
        <f t="shared" si="509"/>
        <v>59</v>
      </c>
      <c r="J5440" s="3">
        <f t="shared" si="510"/>
        <v>73.039999999999992</v>
      </c>
      <c r="K5440" s="191">
        <v>14</v>
      </c>
      <c r="L5440" s="3">
        <v>16</v>
      </c>
      <c r="M5440" s="191">
        <v>25</v>
      </c>
      <c r="N5440" s="191">
        <v>15</v>
      </c>
      <c r="O5440" s="191">
        <v>22.8</v>
      </c>
    </row>
    <row r="5441" spans="2:15" ht="17.25" x14ac:dyDescent="0.35">
      <c r="B5441" s="172">
        <f t="shared" si="506"/>
        <v>5433</v>
      </c>
      <c r="C5441" s="173">
        <v>8</v>
      </c>
      <c r="D5441" s="173">
        <v>15</v>
      </c>
      <c r="E5441" s="174">
        <v>9</v>
      </c>
      <c r="F5441" s="3">
        <f t="shared" si="505"/>
        <v>59</v>
      </c>
      <c r="G5441" s="3">
        <f t="shared" si="507"/>
        <v>64.400000000000006</v>
      </c>
      <c r="H5441" s="3">
        <f t="shared" si="508"/>
        <v>78.98</v>
      </c>
      <c r="I5441" s="3">
        <f t="shared" si="509"/>
        <v>64.039999999999992</v>
      </c>
      <c r="J5441" s="3">
        <f t="shared" si="510"/>
        <v>75.92</v>
      </c>
      <c r="K5441" s="191">
        <v>15</v>
      </c>
      <c r="L5441" s="3">
        <v>18</v>
      </c>
      <c r="M5441" s="191">
        <v>26.1</v>
      </c>
      <c r="N5441" s="191">
        <v>17.8</v>
      </c>
      <c r="O5441" s="191">
        <v>24.4</v>
      </c>
    </row>
    <row r="5442" spans="2:15" ht="17.25" x14ac:dyDescent="0.35">
      <c r="B5442" s="172">
        <f t="shared" si="506"/>
        <v>5434</v>
      </c>
      <c r="C5442" s="173">
        <v>8</v>
      </c>
      <c r="D5442" s="173">
        <v>15</v>
      </c>
      <c r="E5442" s="174">
        <v>10</v>
      </c>
      <c r="F5442" s="3">
        <f t="shared" si="505"/>
        <v>62.6</v>
      </c>
      <c r="G5442" s="3">
        <f t="shared" si="507"/>
        <v>66.2</v>
      </c>
      <c r="H5442" s="3">
        <f t="shared" si="508"/>
        <v>84.02</v>
      </c>
      <c r="I5442" s="3">
        <f t="shared" si="509"/>
        <v>69.98</v>
      </c>
      <c r="J5442" s="3">
        <f t="shared" si="510"/>
        <v>78.98</v>
      </c>
      <c r="K5442" s="191">
        <v>17</v>
      </c>
      <c r="L5442" s="3">
        <v>19</v>
      </c>
      <c r="M5442" s="191">
        <v>28.9</v>
      </c>
      <c r="N5442" s="191">
        <v>21.1</v>
      </c>
      <c r="O5442" s="191">
        <v>26.1</v>
      </c>
    </row>
    <row r="5443" spans="2:15" ht="17.25" x14ac:dyDescent="0.35">
      <c r="B5443" s="172">
        <f t="shared" si="506"/>
        <v>5435</v>
      </c>
      <c r="C5443" s="173">
        <v>8</v>
      </c>
      <c r="D5443" s="173">
        <v>15</v>
      </c>
      <c r="E5443" s="174">
        <v>11</v>
      </c>
      <c r="F5443" s="3">
        <f t="shared" si="505"/>
        <v>68</v>
      </c>
      <c r="G5443" s="3">
        <f t="shared" si="507"/>
        <v>69.800000000000011</v>
      </c>
      <c r="H5443" s="3">
        <f t="shared" si="508"/>
        <v>86</v>
      </c>
      <c r="I5443" s="3">
        <f t="shared" si="509"/>
        <v>71.960000000000008</v>
      </c>
      <c r="J5443" s="3">
        <f t="shared" si="510"/>
        <v>80.06</v>
      </c>
      <c r="K5443" s="191">
        <v>20</v>
      </c>
      <c r="L5443" s="3">
        <v>21</v>
      </c>
      <c r="M5443" s="191">
        <v>30</v>
      </c>
      <c r="N5443" s="191">
        <v>22.2</v>
      </c>
      <c r="O5443" s="191">
        <v>26.7</v>
      </c>
    </row>
    <row r="5444" spans="2:15" ht="17.25" x14ac:dyDescent="0.35">
      <c r="B5444" s="172">
        <f t="shared" si="506"/>
        <v>5436</v>
      </c>
      <c r="C5444" s="173">
        <v>8</v>
      </c>
      <c r="D5444" s="173">
        <v>15</v>
      </c>
      <c r="E5444" s="174">
        <v>12</v>
      </c>
      <c r="F5444" s="3">
        <f t="shared" si="505"/>
        <v>71.599999999999994</v>
      </c>
      <c r="G5444" s="3">
        <f t="shared" si="507"/>
        <v>71.599999999999994</v>
      </c>
      <c r="H5444" s="3">
        <f t="shared" si="508"/>
        <v>87.98</v>
      </c>
      <c r="I5444" s="3">
        <f t="shared" si="509"/>
        <v>75.92</v>
      </c>
      <c r="J5444" s="3">
        <f t="shared" si="510"/>
        <v>82.94</v>
      </c>
      <c r="K5444" s="191">
        <v>22</v>
      </c>
      <c r="L5444" s="3">
        <v>22</v>
      </c>
      <c r="M5444" s="191">
        <v>31.1</v>
      </c>
      <c r="N5444" s="191">
        <v>24.4</v>
      </c>
      <c r="O5444" s="191">
        <v>28.3</v>
      </c>
    </row>
    <row r="5445" spans="2:15" ht="17.25" x14ac:dyDescent="0.35">
      <c r="B5445" s="172">
        <f t="shared" si="506"/>
        <v>5437</v>
      </c>
      <c r="C5445" s="173">
        <v>8</v>
      </c>
      <c r="D5445" s="173">
        <v>15</v>
      </c>
      <c r="E5445" s="174">
        <v>13</v>
      </c>
      <c r="F5445" s="3">
        <f t="shared" si="505"/>
        <v>75.2</v>
      </c>
      <c r="G5445" s="3">
        <f t="shared" si="507"/>
        <v>75.2</v>
      </c>
      <c r="H5445" s="3">
        <f t="shared" si="508"/>
        <v>89.960000000000008</v>
      </c>
      <c r="I5445" s="3">
        <f t="shared" si="509"/>
        <v>75.92</v>
      </c>
      <c r="J5445" s="3">
        <f t="shared" si="510"/>
        <v>86</v>
      </c>
      <c r="K5445" s="191">
        <v>24</v>
      </c>
      <c r="L5445" s="3">
        <v>24</v>
      </c>
      <c r="M5445" s="191">
        <v>32.200000000000003</v>
      </c>
      <c r="N5445" s="191">
        <v>24.4</v>
      </c>
      <c r="O5445" s="191">
        <v>30</v>
      </c>
    </row>
    <row r="5446" spans="2:15" ht="17.25" x14ac:dyDescent="0.35">
      <c r="B5446" s="172">
        <f t="shared" si="506"/>
        <v>5438</v>
      </c>
      <c r="C5446" s="173">
        <v>8</v>
      </c>
      <c r="D5446" s="173">
        <v>15</v>
      </c>
      <c r="E5446" s="174">
        <v>14</v>
      </c>
      <c r="F5446" s="3">
        <f t="shared" si="505"/>
        <v>78.800000000000011</v>
      </c>
      <c r="G5446" s="3">
        <f t="shared" si="507"/>
        <v>78.800000000000011</v>
      </c>
      <c r="H5446" s="3">
        <f t="shared" si="508"/>
        <v>91.94</v>
      </c>
      <c r="I5446" s="3">
        <f t="shared" si="509"/>
        <v>80.06</v>
      </c>
      <c r="J5446" s="3">
        <f t="shared" si="510"/>
        <v>87.98</v>
      </c>
      <c r="K5446" s="191">
        <v>26</v>
      </c>
      <c r="L5446" s="3">
        <v>26</v>
      </c>
      <c r="M5446" s="191">
        <v>33.299999999999997</v>
      </c>
      <c r="N5446" s="191">
        <v>26.7</v>
      </c>
      <c r="O5446" s="191">
        <v>31.1</v>
      </c>
    </row>
    <row r="5447" spans="2:15" ht="17.25" x14ac:dyDescent="0.35">
      <c r="B5447" s="172">
        <f t="shared" si="506"/>
        <v>5439</v>
      </c>
      <c r="C5447" s="173">
        <v>8</v>
      </c>
      <c r="D5447" s="173">
        <v>15</v>
      </c>
      <c r="E5447" s="174">
        <v>15</v>
      </c>
      <c r="F5447" s="3">
        <f t="shared" si="505"/>
        <v>84.2</v>
      </c>
      <c r="G5447" s="3">
        <f t="shared" si="507"/>
        <v>80.599999999999994</v>
      </c>
      <c r="H5447" s="3">
        <f t="shared" si="508"/>
        <v>93.02</v>
      </c>
      <c r="I5447" s="3">
        <f t="shared" si="509"/>
        <v>80.960000000000008</v>
      </c>
      <c r="J5447" s="3">
        <f t="shared" si="510"/>
        <v>89.06</v>
      </c>
      <c r="K5447" s="191">
        <v>29</v>
      </c>
      <c r="L5447" s="3">
        <v>27</v>
      </c>
      <c r="M5447" s="191">
        <v>33.9</v>
      </c>
      <c r="N5447" s="191">
        <v>27.2</v>
      </c>
      <c r="O5447" s="191">
        <v>31.7</v>
      </c>
    </row>
    <row r="5448" spans="2:15" ht="17.25" x14ac:dyDescent="0.35">
      <c r="B5448" s="172">
        <f t="shared" si="506"/>
        <v>5440</v>
      </c>
      <c r="C5448" s="173">
        <v>8</v>
      </c>
      <c r="D5448" s="173">
        <v>15</v>
      </c>
      <c r="E5448" s="174">
        <v>16</v>
      </c>
      <c r="F5448" s="3">
        <f t="shared" si="505"/>
        <v>86</v>
      </c>
      <c r="G5448" s="3">
        <f t="shared" si="507"/>
        <v>80.599999999999994</v>
      </c>
      <c r="H5448" s="3">
        <f t="shared" si="508"/>
        <v>93.02</v>
      </c>
      <c r="I5448" s="3">
        <f t="shared" si="509"/>
        <v>82.039999999999992</v>
      </c>
      <c r="J5448" s="3">
        <f t="shared" si="510"/>
        <v>91.039999999999992</v>
      </c>
      <c r="K5448" s="191">
        <v>30</v>
      </c>
      <c r="L5448" s="3">
        <v>27</v>
      </c>
      <c r="M5448" s="191">
        <v>33.9</v>
      </c>
      <c r="N5448" s="191">
        <v>27.8</v>
      </c>
      <c r="O5448" s="191">
        <v>32.799999999999997</v>
      </c>
    </row>
    <row r="5449" spans="2:15" ht="17.25" x14ac:dyDescent="0.35">
      <c r="B5449" s="172">
        <f t="shared" si="506"/>
        <v>5441</v>
      </c>
      <c r="C5449" s="173">
        <v>8</v>
      </c>
      <c r="D5449" s="173">
        <v>15</v>
      </c>
      <c r="E5449" s="174">
        <v>17</v>
      </c>
      <c r="F5449" s="3">
        <f t="shared" si="505"/>
        <v>86</v>
      </c>
      <c r="G5449" s="3">
        <f t="shared" si="507"/>
        <v>82.4</v>
      </c>
      <c r="H5449" s="3">
        <f t="shared" si="508"/>
        <v>93.02</v>
      </c>
      <c r="I5449" s="3">
        <f t="shared" si="509"/>
        <v>80.960000000000008</v>
      </c>
      <c r="J5449" s="3">
        <f t="shared" si="510"/>
        <v>89.960000000000008</v>
      </c>
      <c r="K5449" s="191">
        <v>30</v>
      </c>
      <c r="L5449" s="3">
        <v>28</v>
      </c>
      <c r="M5449" s="191">
        <v>33.9</v>
      </c>
      <c r="N5449" s="191">
        <v>27.2</v>
      </c>
      <c r="O5449" s="191">
        <v>32.200000000000003</v>
      </c>
    </row>
    <row r="5450" spans="2:15" ht="17.25" x14ac:dyDescent="0.35">
      <c r="B5450" s="172">
        <f t="shared" si="506"/>
        <v>5442</v>
      </c>
      <c r="C5450" s="173">
        <v>8</v>
      </c>
      <c r="D5450" s="173">
        <v>15</v>
      </c>
      <c r="E5450" s="174">
        <v>18</v>
      </c>
      <c r="F5450" s="3">
        <f t="shared" ref="F5450:F5513" si="511">(9/5)*K5450+32</f>
        <v>82.4</v>
      </c>
      <c r="G5450" s="3">
        <f t="shared" si="507"/>
        <v>80.599999999999994</v>
      </c>
      <c r="H5450" s="3">
        <f t="shared" si="508"/>
        <v>91.039999999999992</v>
      </c>
      <c r="I5450" s="3">
        <f t="shared" si="509"/>
        <v>80.960000000000008</v>
      </c>
      <c r="J5450" s="3">
        <f t="shared" si="510"/>
        <v>87.98</v>
      </c>
      <c r="K5450" s="191">
        <v>28</v>
      </c>
      <c r="L5450" s="3">
        <v>27</v>
      </c>
      <c r="M5450" s="191">
        <v>32.799999999999997</v>
      </c>
      <c r="N5450" s="191">
        <v>27.2</v>
      </c>
      <c r="O5450" s="191">
        <v>31.1</v>
      </c>
    </row>
    <row r="5451" spans="2:15" ht="17.25" x14ac:dyDescent="0.35">
      <c r="B5451" s="172">
        <f t="shared" ref="B5451:B5514" si="512">B5450+1</f>
        <v>5443</v>
      </c>
      <c r="C5451" s="173">
        <v>8</v>
      </c>
      <c r="D5451" s="173">
        <v>15</v>
      </c>
      <c r="E5451" s="174">
        <v>19</v>
      </c>
      <c r="F5451" s="3">
        <f t="shared" si="511"/>
        <v>78.800000000000011</v>
      </c>
      <c r="G5451" s="3">
        <f t="shared" si="507"/>
        <v>71.599999999999994</v>
      </c>
      <c r="H5451" s="3">
        <f t="shared" si="508"/>
        <v>86</v>
      </c>
      <c r="I5451" s="3">
        <f t="shared" si="509"/>
        <v>77</v>
      </c>
      <c r="J5451" s="3">
        <f t="shared" si="510"/>
        <v>84.02</v>
      </c>
      <c r="K5451" s="191">
        <v>26</v>
      </c>
      <c r="L5451" s="3">
        <v>22</v>
      </c>
      <c r="M5451" s="191">
        <v>30</v>
      </c>
      <c r="N5451" s="191">
        <v>25</v>
      </c>
      <c r="O5451" s="191">
        <v>28.9</v>
      </c>
    </row>
    <row r="5452" spans="2:15" ht="17.25" x14ac:dyDescent="0.35">
      <c r="B5452" s="172">
        <f t="shared" si="512"/>
        <v>5444</v>
      </c>
      <c r="C5452" s="173">
        <v>8</v>
      </c>
      <c r="D5452" s="173">
        <v>15</v>
      </c>
      <c r="E5452" s="174">
        <v>20</v>
      </c>
      <c r="F5452" s="3">
        <f t="shared" si="511"/>
        <v>75.2</v>
      </c>
      <c r="G5452" s="3">
        <f t="shared" si="507"/>
        <v>71.599999999999994</v>
      </c>
      <c r="H5452" s="3">
        <f t="shared" si="508"/>
        <v>84.02</v>
      </c>
      <c r="I5452" s="3">
        <f t="shared" si="509"/>
        <v>73.039999999999992</v>
      </c>
      <c r="J5452" s="3">
        <f t="shared" si="510"/>
        <v>80.06</v>
      </c>
      <c r="K5452" s="191">
        <v>24</v>
      </c>
      <c r="L5452" s="3">
        <v>22</v>
      </c>
      <c r="M5452" s="191">
        <v>28.9</v>
      </c>
      <c r="N5452" s="191">
        <v>22.8</v>
      </c>
      <c r="O5452" s="191">
        <v>26.7</v>
      </c>
    </row>
    <row r="5453" spans="2:15" ht="17.25" x14ac:dyDescent="0.35">
      <c r="B5453" s="172">
        <f t="shared" si="512"/>
        <v>5445</v>
      </c>
      <c r="C5453" s="173">
        <v>8</v>
      </c>
      <c r="D5453" s="173">
        <v>15</v>
      </c>
      <c r="E5453" s="174">
        <v>21</v>
      </c>
      <c r="F5453" s="3">
        <f t="shared" si="511"/>
        <v>73.400000000000006</v>
      </c>
      <c r="G5453" s="3">
        <f t="shared" si="507"/>
        <v>69.800000000000011</v>
      </c>
      <c r="H5453" s="3">
        <f t="shared" si="508"/>
        <v>78.98</v>
      </c>
      <c r="I5453" s="3">
        <f t="shared" si="509"/>
        <v>71.06</v>
      </c>
      <c r="J5453" s="3">
        <f t="shared" si="510"/>
        <v>77</v>
      </c>
      <c r="K5453" s="191">
        <v>23</v>
      </c>
      <c r="L5453" s="3">
        <v>21</v>
      </c>
      <c r="M5453" s="191">
        <v>26.1</v>
      </c>
      <c r="N5453" s="191">
        <v>21.7</v>
      </c>
      <c r="O5453" s="191">
        <v>25</v>
      </c>
    </row>
    <row r="5454" spans="2:15" ht="17.25" x14ac:dyDescent="0.35">
      <c r="B5454" s="172">
        <f t="shared" si="512"/>
        <v>5446</v>
      </c>
      <c r="C5454" s="173">
        <v>8</v>
      </c>
      <c r="D5454" s="173">
        <v>15</v>
      </c>
      <c r="E5454" s="174">
        <v>22</v>
      </c>
      <c r="F5454" s="3">
        <f t="shared" si="511"/>
        <v>71.599999999999994</v>
      </c>
      <c r="G5454" s="3">
        <f t="shared" si="507"/>
        <v>69.800000000000011</v>
      </c>
      <c r="H5454" s="3">
        <f t="shared" si="508"/>
        <v>77</v>
      </c>
      <c r="I5454" s="3">
        <f t="shared" si="509"/>
        <v>66.02</v>
      </c>
      <c r="J5454" s="3">
        <f t="shared" si="510"/>
        <v>77</v>
      </c>
      <c r="K5454" s="191">
        <v>22</v>
      </c>
      <c r="L5454" s="3">
        <v>21</v>
      </c>
      <c r="M5454" s="191">
        <v>25</v>
      </c>
      <c r="N5454" s="191">
        <v>18.899999999999999</v>
      </c>
      <c r="O5454" s="191">
        <v>25</v>
      </c>
    </row>
    <row r="5455" spans="2:15" ht="17.25" x14ac:dyDescent="0.35">
      <c r="B5455" s="172">
        <f t="shared" si="512"/>
        <v>5447</v>
      </c>
      <c r="C5455" s="173">
        <v>8</v>
      </c>
      <c r="D5455" s="173">
        <v>15</v>
      </c>
      <c r="E5455" s="174">
        <v>23</v>
      </c>
      <c r="F5455" s="3">
        <f t="shared" si="511"/>
        <v>71.599999999999994</v>
      </c>
      <c r="G5455" s="3">
        <f t="shared" si="507"/>
        <v>66.2</v>
      </c>
      <c r="H5455" s="3">
        <f t="shared" si="508"/>
        <v>75.92</v>
      </c>
      <c r="I5455" s="3">
        <f t="shared" si="509"/>
        <v>64.039999999999992</v>
      </c>
      <c r="J5455" s="3">
        <f t="shared" si="510"/>
        <v>73.94</v>
      </c>
      <c r="K5455" s="191">
        <v>22</v>
      </c>
      <c r="L5455" s="3">
        <v>19</v>
      </c>
      <c r="M5455" s="191">
        <v>24.4</v>
      </c>
      <c r="N5455" s="191">
        <v>17.8</v>
      </c>
      <c r="O5455" s="191">
        <v>23.3</v>
      </c>
    </row>
    <row r="5456" spans="2:15" ht="17.25" x14ac:dyDescent="0.35">
      <c r="B5456" s="172">
        <f t="shared" si="512"/>
        <v>5448</v>
      </c>
      <c r="C5456" s="173">
        <v>8</v>
      </c>
      <c r="D5456" s="173">
        <v>15</v>
      </c>
      <c r="E5456" s="174">
        <v>24</v>
      </c>
      <c r="F5456" s="3">
        <f t="shared" si="511"/>
        <v>69.800000000000011</v>
      </c>
      <c r="G5456" s="3">
        <f t="shared" si="507"/>
        <v>64.400000000000006</v>
      </c>
      <c r="H5456" s="3">
        <f t="shared" si="508"/>
        <v>73.039999999999992</v>
      </c>
      <c r="I5456" s="3">
        <f t="shared" si="509"/>
        <v>59</v>
      </c>
      <c r="J5456" s="3">
        <f t="shared" si="510"/>
        <v>73.039999999999992</v>
      </c>
      <c r="K5456" s="191">
        <v>21</v>
      </c>
      <c r="L5456" s="3">
        <v>18</v>
      </c>
      <c r="M5456" s="191">
        <v>22.8</v>
      </c>
      <c r="N5456" s="191">
        <v>15</v>
      </c>
      <c r="O5456" s="191">
        <v>22.8</v>
      </c>
    </row>
    <row r="5457" spans="2:15" ht="17.25" x14ac:dyDescent="0.35">
      <c r="B5457" s="172">
        <f t="shared" si="512"/>
        <v>5449</v>
      </c>
      <c r="C5457" s="173">
        <v>8</v>
      </c>
      <c r="D5457" s="173">
        <v>16</v>
      </c>
      <c r="E5457" s="174">
        <v>1</v>
      </c>
      <c r="F5457" s="3">
        <f t="shared" si="511"/>
        <v>68</v>
      </c>
      <c r="G5457" s="3">
        <f t="shared" si="507"/>
        <v>62.6</v>
      </c>
      <c r="H5457" s="3">
        <f t="shared" si="508"/>
        <v>71.960000000000008</v>
      </c>
      <c r="I5457" s="3">
        <f t="shared" si="509"/>
        <v>55.94</v>
      </c>
      <c r="J5457" s="3">
        <f t="shared" si="510"/>
        <v>71.960000000000008</v>
      </c>
      <c r="K5457" s="191">
        <v>20</v>
      </c>
      <c r="L5457" s="3">
        <v>17</v>
      </c>
      <c r="M5457" s="191">
        <v>22.2</v>
      </c>
      <c r="N5457" s="191">
        <v>13.3</v>
      </c>
      <c r="O5457" s="191">
        <v>22.2</v>
      </c>
    </row>
    <row r="5458" spans="2:15" ht="17.25" x14ac:dyDescent="0.35">
      <c r="B5458" s="172">
        <f t="shared" si="512"/>
        <v>5450</v>
      </c>
      <c r="C5458" s="173">
        <v>8</v>
      </c>
      <c r="D5458" s="173">
        <v>16</v>
      </c>
      <c r="E5458" s="174">
        <v>2</v>
      </c>
      <c r="F5458" s="3">
        <f t="shared" si="511"/>
        <v>68</v>
      </c>
      <c r="G5458" s="3">
        <f t="shared" si="507"/>
        <v>59</v>
      </c>
      <c r="H5458" s="3">
        <f t="shared" si="508"/>
        <v>69.98</v>
      </c>
      <c r="I5458" s="3">
        <f t="shared" si="509"/>
        <v>51.980000000000004</v>
      </c>
      <c r="J5458" s="3">
        <f t="shared" si="510"/>
        <v>69.98</v>
      </c>
      <c r="K5458" s="191">
        <v>20</v>
      </c>
      <c r="L5458" s="3">
        <v>15</v>
      </c>
      <c r="M5458" s="191">
        <v>21.1</v>
      </c>
      <c r="N5458" s="191">
        <v>11.1</v>
      </c>
      <c r="O5458" s="191">
        <v>21.1</v>
      </c>
    </row>
    <row r="5459" spans="2:15" ht="17.25" x14ac:dyDescent="0.35">
      <c r="B5459" s="172">
        <f t="shared" si="512"/>
        <v>5451</v>
      </c>
      <c r="C5459" s="173">
        <v>8</v>
      </c>
      <c r="D5459" s="173">
        <v>16</v>
      </c>
      <c r="E5459" s="174">
        <v>3</v>
      </c>
      <c r="F5459" s="3">
        <f t="shared" si="511"/>
        <v>66.2</v>
      </c>
      <c r="G5459" s="3">
        <f t="shared" si="507"/>
        <v>57.2</v>
      </c>
      <c r="H5459" s="3">
        <f t="shared" si="508"/>
        <v>66.92</v>
      </c>
      <c r="I5459" s="3">
        <f t="shared" si="509"/>
        <v>51.980000000000004</v>
      </c>
      <c r="J5459" s="3">
        <f t="shared" si="510"/>
        <v>69.98</v>
      </c>
      <c r="K5459" s="191">
        <v>19</v>
      </c>
      <c r="L5459" s="3">
        <v>14</v>
      </c>
      <c r="M5459" s="191">
        <v>19.399999999999999</v>
      </c>
      <c r="N5459" s="191">
        <v>11.1</v>
      </c>
      <c r="O5459" s="191">
        <v>21.1</v>
      </c>
    </row>
    <row r="5460" spans="2:15" ht="17.25" x14ac:dyDescent="0.35">
      <c r="B5460" s="172">
        <f t="shared" si="512"/>
        <v>5452</v>
      </c>
      <c r="C5460" s="173">
        <v>8</v>
      </c>
      <c r="D5460" s="173">
        <v>16</v>
      </c>
      <c r="E5460" s="174">
        <v>4</v>
      </c>
      <c r="F5460" s="3">
        <f t="shared" si="511"/>
        <v>64.400000000000006</v>
      </c>
      <c r="G5460" s="3">
        <f t="shared" si="507"/>
        <v>53.6</v>
      </c>
      <c r="H5460" s="3">
        <f t="shared" si="508"/>
        <v>68</v>
      </c>
      <c r="I5460" s="3">
        <f t="shared" si="509"/>
        <v>50</v>
      </c>
      <c r="J5460" s="3">
        <f t="shared" si="510"/>
        <v>66.02</v>
      </c>
      <c r="K5460" s="191">
        <v>18</v>
      </c>
      <c r="L5460" s="3">
        <v>12</v>
      </c>
      <c r="M5460" s="191">
        <v>20</v>
      </c>
      <c r="N5460" s="191">
        <v>10</v>
      </c>
      <c r="O5460" s="191">
        <v>18.899999999999999</v>
      </c>
    </row>
    <row r="5461" spans="2:15" ht="17.25" x14ac:dyDescent="0.35">
      <c r="B5461" s="172">
        <f t="shared" si="512"/>
        <v>5453</v>
      </c>
      <c r="C5461" s="173">
        <v>8</v>
      </c>
      <c r="D5461" s="173">
        <v>16</v>
      </c>
      <c r="E5461" s="174">
        <v>5</v>
      </c>
      <c r="F5461" s="3">
        <f t="shared" si="511"/>
        <v>62.6</v>
      </c>
      <c r="G5461" s="3">
        <f t="shared" si="507"/>
        <v>51.8</v>
      </c>
      <c r="H5461" s="3">
        <f t="shared" si="508"/>
        <v>66.02</v>
      </c>
      <c r="I5461" s="3">
        <f t="shared" si="509"/>
        <v>50</v>
      </c>
      <c r="J5461" s="3">
        <f t="shared" si="510"/>
        <v>66.02</v>
      </c>
      <c r="K5461" s="191">
        <v>17</v>
      </c>
      <c r="L5461" s="3">
        <v>11</v>
      </c>
      <c r="M5461" s="191">
        <v>18.899999999999999</v>
      </c>
      <c r="N5461" s="191">
        <v>10</v>
      </c>
      <c r="O5461" s="191">
        <v>18.899999999999999</v>
      </c>
    </row>
    <row r="5462" spans="2:15" ht="17.25" x14ac:dyDescent="0.35">
      <c r="B5462" s="172">
        <f t="shared" si="512"/>
        <v>5454</v>
      </c>
      <c r="C5462" s="173">
        <v>8</v>
      </c>
      <c r="D5462" s="173">
        <v>16</v>
      </c>
      <c r="E5462" s="174">
        <v>6</v>
      </c>
      <c r="F5462" s="3">
        <f t="shared" si="511"/>
        <v>64.400000000000006</v>
      </c>
      <c r="G5462" s="3">
        <f t="shared" si="507"/>
        <v>51.8</v>
      </c>
      <c r="H5462" s="3">
        <f t="shared" si="508"/>
        <v>66.02</v>
      </c>
      <c r="I5462" s="3">
        <f t="shared" si="509"/>
        <v>48.92</v>
      </c>
      <c r="J5462" s="3">
        <f t="shared" si="510"/>
        <v>64.94</v>
      </c>
      <c r="K5462" s="191">
        <v>18</v>
      </c>
      <c r="L5462" s="3">
        <v>11</v>
      </c>
      <c r="M5462" s="191">
        <v>18.899999999999999</v>
      </c>
      <c r="N5462" s="191">
        <v>9.4</v>
      </c>
      <c r="O5462" s="191">
        <v>18.3</v>
      </c>
    </row>
    <row r="5463" spans="2:15" ht="17.25" x14ac:dyDescent="0.35">
      <c r="B5463" s="172">
        <f t="shared" si="512"/>
        <v>5455</v>
      </c>
      <c r="C5463" s="173">
        <v>8</v>
      </c>
      <c r="D5463" s="173">
        <v>16</v>
      </c>
      <c r="E5463" s="174">
        <v>7</v>
      </c>
      <c r="F5463" s="3">
        <f t="shared" si="511"/>
        <v>69.800000000000011</v>
      </c>
      <c r="G5463" s="3">
        <f t="shared" si="507"/>
        <v>55.400000000000006</v>
      </c>
      <c r="H5463" s="3">
        <f t="shared" si="508"/>
        <v>73.039999999999992</v>
      </c>
      <c r="I5463" s="3">
        <f t="shared" si="509"/>
        <v>57.019999999999996</v>
      </c>
      <c r="J5463" s="3">
        <f t="shared" si="510"/>
        <v>68</v>
      </c>
      <c r="K5463" s="191">
        <v>21</v>
      </c>
      <c r="L5463" s="3">
        <v>13</v>
      </c>
      <c r="M5463" s="191">
        <v>22.8</v>
      </c>
      <c r="N5463" s="191">
        <v>13.9</v>
      </c>
      <c r="O5463" s="191">
        <v>20</v>
      </c>
    </row>
    <row r="5464" spans="2:15" ht="17.25" x14ac:dyDescent="0.35">
      <c r="B5464" s="172">
        <f t="shared" si="512"/>
        <v>5456</v>
      </c>
      <c r="C5464" s="173">
        <v>8</v>
      </c>
      <c r="D5464" s="173">
        <v>16</v>
      </c>
      <c r="E5464" s="174">
        <v>8</v>
      </c>
      <c r="F5464" s="3">
        <f t="shared" si="511"/>
        <v>77</v>
      </c>
      <c r="G5464" s="3">
        <f t="shared" si="507"/>
        <v>62.6</v>
      </c>
      <c r="H5464" s="3">
        <f t="shared" si="508"/>
        <v>80.960000000000008</v>
      </c>
      <c r="I5464" s="3">
        <f t="shared" si="509"/>
        <v>62.96</v>
      </c>
      <c r="J5464" s="3">
        <f t="shared" si="510"/>
        <v>73.039999999999992</v>
      </c>
      <c r="K5464" s="191">
        <v>25</v>
      </c>
      <c r="L5464" s="3">
        <v>17</v>
      </c>
      <c r="M5464" s="191">
        <v>27.2</v>
      </c>
      <c r="N5464" s="191">
        <v>17.2</v>
      </c>
      <c r="O5464" s="191">
        <v>22.8</v>
      </c>
    </row>
    <row r="5465" spans="2:15" ht="17.25" x14ac:dyDescent="0.35">
      <c r="B5465" s="172">
        <f t="shared" si="512"/>
        <v>5457</v>
      </c>
      <c r="C5465" s="173">
        <v>8</v>
      </c>
      <c r="D5465" s="173">
        <v>16</v>
      </c>
      <c r="E5465" s="174">
        <v>9</v>
      </c>
      <c r="F5465" s="3">
        <f t="shared" si="511"/>
        <v>84.2</v>
      </c>
      <c r="G5465" s="3">
        <f t="shared" ref="G5465:G5528" si="513">(9/5)*L5465+32</f>
        <v>69.800000000000011</v>
      </c>
      <c r="H5465" s="3">
        <f t="shared" ref="H5465:H5528" si="514">(9/5)*M5465+32</f>
        <v>84.02</v>
      </c>
      <c r="I5465" s="3">
        <f t="shared" ref="I5465:I5528" si="515">(9/5)*N5465+32</f>
        <v>69.98</v>
      </c>
      <c r="J5465" s="3">
        <f t="shared" ref="J5465:J5528" si="516">(9/5)*O5465+32</f>
        <v>75.92</v>
      </c>
      <c r="K5465" s="191">
        <v>29</v>
      </c>
      <c r="L5465" s="3">
        <v>21</v>
      </c>
      <c r="M5465" s="191">
        <v>28.9</v>
      </c>
      <c r="N5465" s="191">
        <v>21.1</v>
      </c>
      <c r="O5465" s="191">
        <v>24.4</v>
      </c>
    </row>
    <row r="5466" spans="2:15" ht="17.25" x14ac:dyDescent="0.35">
      <c r="B5466" s="172">
        <f t="shared" si="512"/>
        <v>5458</v>
      </c>
      <c r="C5466" s="173">
        <v>8</v>
      </c>
      <c r="D5466" s="173">
        <v>16</v>
      </c>
      <c r="E5466" s="174">
        <v>10</v>
      </c>
      <c r="F5466" s="3">
        <f t="shared" si="511"/>
        <v>91.4</v>
      </c>
      <c r="G5466" s="3">
        <f t="shared" si="513"/>
        <v>77</v>
      </c>
      <c r="H5466" s="3">
        <f t="shared" si="514"/>
        <v>87.080000000000013</v>
      </c>
      <c r="I5466" s="3">
        <f t="shared" si="515"/>
        <v>75.02</v>
      </c>
      <c r="J5466" s="3">
        <f t="shared" si="516"/>
        <v>80.960000000000008</v>
      </c>
      <c r="K5466" s="191">
        <v>33</v>
      </c>
      <c r="L5466" s="3">
        <v>25</v>
      </c>
      <c r="M5466" s="191">
        <v>30.6</v>
      </c>
      <c r="N5466" s="191">
        <v>23.9</v>
      </c>
      <c r="O5466" s="191">
        <v>27.2</v>
      </c>
    </row>
    <row r="5467" spans="2:15" ht="17.25" x14ac:dyDescent="0.35">
      <c r="B5467" s="172">
        <f t="shared" si="512"/>
        <v>5459</v>
      </c>
      <c r="C5467" s="173">
        <v>8</v>
      </c>
      <c r="D5467" s="173">
        <v>16</v>
      </c>
      <c r="E5467" s="174">
        <v>11</v>
      </c>
      <c r="F5467" s="3">
        <f t="shared" si="511"/>
        <v>95</v>
      </c>
      <c r="G5467" s="3">
        <f t="shared" si="513"/>
        <v>84.2</v>
      </c>
      <c r="H5467" s="3">
        <f t="shared" si="514"/>
        <v>91.039999999999992</v>
      </c>
      <c r="I5467" s="3">
        <f t="shared" si="515"/>
        <v>78.98</v>
      </c>
      <c r="J5467" s="3">
        <f t="shared" si="516"/>
        <v>82.94</v>
      </c>
      <c r="K5467" s="191">
        <v>35</v>
      </c>
      <c r="L5467" s="3">
        <v>29</v>
      </c>
      <c r="M5467" s="191">
        <v>32.799999999999997</v>
      </c>
      <c r="N5467" s="191">
        <v>26.1</v>
      </c>
      <c r="O5467" s="191">
        <v>28.3</v>
      </c>
    </row>
    <row r="5468" spans="2:15" ht="17.25" x14ac:dyDescent="0.35">
      <c r="B5468" s="172">
        <f t="shared" si="512"/>
        <v>5460</v>
      </c>
      <c r="C5468" s="173">
        <v>8</v>
      </c>
      <c r="D5468" s="173">
        <v>16</v>
      </c>
      <c r="E5468" s="174">
        <v>12</v>
      </c>
      <c r="F5468" s="3">
        <f t="shared" si="511"/>
        <v>95</v>
      </c>
      <c r="G5468" s="3">
        <f t="shared" si="513"/>
        <v>91.4</v>
      </c>
      <c r="H5468" s="3">
        <f t="shared" si="514"/>
        <v>93.92</v>
      </c>
      <c r="I5468" s="3">
        <f t="shared" si="515"/>
        <v>82.94</v>
      </c>
      <c r="J5468" s="3">
        <f t="shared" si="516"/>
        <v>86</v>
      </c>
      <c r="K5468" s="191">
        <v>35</v>
      </c>
      <c r="L5468" s="3">
        <v>33</v>
      </c>
      <c r="M5468" s="191">
        <v>34.4</v>
      </c>
      <c r="N5468" s="191">
        <v>28.3</v>
      </c>
      <c r="O5468" s="191">
        <v>30</v>
      </c>
    </row>
    <row r="5469" spans="2:15" ht="17.25" x14ac:dyDescent="0.35">
      <c r="B5469" s="172">
        <f t="shared" si="512"/>
        <v>5461</v>
      </c>
      <c r="C5469" s="173">
        <v>8</v>
      </c>
      <c r="D5469" s="173">
        <v>16</v>
      </c>
      <c r="E5469" s="174">
        <v>13</v>
      </c>
      <c r="F5469" s="3">
        <f t="shared" si="511"/>
        <v>96.8</v>
      </c>
      <c r="G5469" s="3">
        <f t="shared" si="513"/>
        <v>95</v>
      </c>
      <c r="H5469" s="3">
        <f t="shared" si="514"/>
        <v>95</v>
      </c>
      <c r="I5469" s="3">
        <f t="shared" si="515"/>
        <v>84.92</v>
      </c>
      <c r="J5469" s="3">
        <f t="shared" si="516"/>
        <v>89.06</v>
      </c>
      <c r="K5469" s="191">
        <v>36</v>
      </c>
      <c r="L5469" s="3">
        <v>35</v>
      </c>
      <c r="M5469" s="191">
        <v>35</v>
      </c>
      <c r="N5469" s="191">
        <v>29.4</v>
      </c>
      <c r="O5469" s="191">
        <v>31.7</v>
      </c>
    </row>
    <row r="5470" spans="2:15" ht="17.25" x14ac:dyDescent="0.35">
      <c r="B5470" s="172">
        <f t="shared" si="512"/>
        <v>5462</v>
      </c>
      <c r="C5470" s="173">
        <v>8</v>
      </c>
      <c r="D5470" s="173">
        <v>16</v>
      </c>
      <c r="E5470" s="174">
        <v>14</v>
      </c>
      <c r="F5470" s="3">
        <f t="shared" si="511"/>
        <v>98.600000000000009</v>
      </c>
      <c r="G5470" s="3">
        <f t="shared" si="513"/>
        <v>100.4</v>
      </c>
      <c r="H5470" s="3">
        <f t="shared" si="514"/>
        <v>96.08</v>
      </c>
      <c r="I5470" s="3">
        <f t="shared" si="515"/>
        <v>87.080000000000013</v>
      </c>
      <c r="J5470" s="3">
        <f t="shared" si="516"/>
        <v>89.960000000000008</v>
      </c>
      <c r="K5470" s="191">
        <v>37</v>
      </c>
      <c r="L5470" s="3">
        <v>38</v>
      </c>
      <c r="M5470" s="191">
        <v>35.6</v>
      </c>
      <c r="N5470" s="191">
        <v>30.6</v>
      </c>
      <c r="O5470" s="191">
        <v>32.200000000000003</v>
      </c>
    </row>
    <row r="5471" spans="2:15" ht="17.25" x14ac:dyDescent="0.35">
      <c r="B5471" s="172">
        <f t="shared" si="512"/>
        <v>5463</v>
      </c>
      <c r="C5471" s="173">
        <v>8</v>
      </c>
      <c r="D5471" s="173">
        <v>16</v>
      </c>
      <c r="E5471" s="174">
        <v>15</v>
      </c>
      <c r="F5471" s="3">
        <f t="shared" si="511"/>
        <v>96.8</v>
      </c>
      <c r="G5471" s="3">
        <f t="shared" si="513"/>
        <v>100.4</v>
      </c>
      <c r="H5471" s="3">
        <f t="shared" si="514"/>
        <v>96.98</v>
      </c>
      <c r="I5471" s="3">
        <f t="shared" si="515"/>
        <v>87.080000000000013</v>
      </c>
      <c r="J5471" s="3">
        <f t="shared" si="516"/>
        <v>91.94</v>
      </c>
      <c r="K5471" s="191">
        <v>36</v>
      </c>
      <c r="L5471" s="3">
        <v>38</v>
      </c>
      <c r="M5471" s="191">
        <v>36.1</v>
      </c>
      <c r="N5471" s="191">
        <v>30.6</v>
      </c>
      <c r="O5471" s="191">
        <v>33.299999999999997</v>
      </c>
    </row>
    <row r="5472" spans="2:15" ht="17.25" x14ac:dyDescent="0.35">
      <c r="B5472" s="172">
        <f t="shared" si="512"/>
        <v>5464</v>
      </c>
      <c r="C5472" s="173">
        <v>8</v>
      </c>
      <c r="D5472" s="173">
        <v>16</v>
      </c>
      <c r="E5472" s="174">
        <v>16</v>
      </c>
      <c r="F5472" s="3">
        <f t="shared" si="511"/>
        <v>98.600000000000009</v>
      </c>
      <c r="G5472" s="3">
        <f t="shared" si="513"/>
        <v>100.4</v>
      </c>
      <c r="H5472" s="3">
        <f t="shared" si="514"/>
        <v>96.98</v>
      </c>
      <c r="I5472" s="3">
        <f t="shared" si="515"/>
        <v>89.06</v>
      </c>
      <c r="J5472" s="3">
        <f t="shared" si="516"/>
        <v>91.94</v>
      </c>
      <c r="K5472" s="191">
        <v>37</v>
      </c>
      <c r="L5472" s="3">
        <v>38</v>
      </c>
      <c r="M5472" s="191">
        <v>36.1</v>
      </c>
      <c r="N5472" s="191">
        <v>31.7</v>
      </c>
      <c r="O5472" s="191">
        <v>33.299999999999997</v>
      </c>
    </row>
    <row r="5473" spans="2:15" ht="17.25" x14ac:dyDescent="0.35">
      <c r="B5473" s="172">
        <f t="shared" si="512"/>
        <v>5465</v>
      </c>
      <c r="C5473" s="173">
        <v>8</v>
      </c>
      <c r="D5473" s="173">
        <v>16</v>
      </c>
      <c r="E5473" s="174">
        <v>17</v>
      </c>
      <c r="F5473" s="3">
        <f t="shared" si="511"/>
        <v>96.8</v>
      </c>
      <c r="G5473" s="3">
        <f t="shared" si="513"/>
        <v>96.8</v>
      </c>
      <c r="H5473" s="3">
        <f t="shared" si="514"/>
        <v>96.98</v>
      </c>
      <c r="I5473" s="3">
        <f t="shared" si="515"/>
        <v>87.98</v>
      </c>
      <c r="J5473" s="3">
        <f t="shared" si="516"/>
        <v>91.039999999999992</v>
      </c>
      <c r="K5473" s="191">
        <v>36</v>
      </c>
      <c r="L5473" s="3">
        <v>36</v>
      </c>
      <c r="M5473" s="191">
        <v>36.1</v>
      </c>
      <c r="N5473" s="191">
        <v>31.1</v>
      </c>
      <c r="O5473" s="191">
        <v>32.799999999999997</v>
      </c>
    </row>
    <row r="5474" spans="2:15" ht="17.25" x14ac:dyDescent="0.35">
      <c r="B5474" s="172">
        <f t="shared" si="512"/>
        <v>5466</v>
      </c>
      <c r="C5474" s="173">
        <v>8</v>
      </c>
      <c r="D5474" s="173">
        <v>16</v>
      </c>
      <c r="E5474" s="174">
        <v>18</v>
      </c>
      <c r="F5474" s="3">
        <f t="shared" si="511"/>
        <v>93.2</v>
      </c>
      <c r="G5474" s="3">
        <f t="shared" si="513"/>
        <v>93.2</v>
      </c>
      <c r="H5474" s="3">
        <f t="shared" si="514"/>
        <v>93.92</v>
      </c>
      <c r="I5474" s="3">
        <f t="shared" si="515"/>
        <v>84.92</v>
      </c>
      <c r="J5474" s="3">
        <f t="shared" si="516"/>
        <v>89.960000000000008</v>
      </c>
      <c r="K5474" s="191">
        <v>34</v>
      </c>
      <c r="L5474" s="3">
        <v>34</v>
      </c>
      <c r="M5474" s="191">
        <v>34.4</v>
      </c>
      <c r="N5474" s="191">
        <v>29.4</v>
      </c>
      <c r="O5474" s="191">
        <v>32.200000000000003</v>
      </c>
    </row>
    <row r="5475" spans="2:15" ht="17.25" x14ac:dyDescent="0.35">
      <c r="B5475" s="172">
        <f t="shared" si="512"/>
        <v>5467</v>
      </c>
      <c r="C5475" s="173">
        <v>8</v>
      </c>
      <c r="D5475" s="173">
        <v>16</v>
      </c>
      <c r="E5475" s="174">
        <v>19</v>
      </c>
      <c r="F5475" s="3">
        <f t="shared" si="511"/>
        <v>87.800000000000011</v>
      </c>
      <c r="G5475" s="3">
        <f t="shared" si="513"/>
        <v>86</v>
      </c>
      <c r="H5475" s="3">
        <f t="shared" si="514"/>
        <v>87.98</v>
      </c>
      <c r="I5475" s="3">
        <f t="shared" si="515"/>
        <v>80.960000000000008</v>
      </c>
      <c r="J5475" s="3">
        <f t="shared" si="516"/>
        <v>87.080000000000013</v>
      </c>
      <c r="K5475" s="191">
        <v>31</v>
      </c>
      <c r="L5475" s="3">
        <v>30</v>
      </c>
      <c r="M5475" s="191">
        <v>31.1</v>
      </c>
      <c r="N5475" s="191">
        <v>27.2</v>
      </c>
      <c r="O5475" s="191">
        <v>30.6</v>
      </c>
    </row>
    <row r="5476" spans="2:15" ht="17.25" x14ac:dyDescent="0.35">
      <c r="B5476" s="172">
        <f t="shared" si="512"/>
        <v>5468</v>
      </c>
      <c r="C5476" s="173">
        <v>8</v>
      </c>
      <c r="D5476" s="173">
        <v>16</v>
      </c>
      <c r="E5476" s="174">
        <v>20</v>
      </c>
      <c r="F5476" s="3">
        <f t="shared" si="511"/>
        <v>84.2</v>
      </c>
      <c r="G5476" s="3">
        <f t="shared" si="513"/>
        <v>82.4</v>
      </c>
      <c r="H5476" s="3">
        <f t="shared" si="514"/>
        <v>84.92</v>
      </c>
      <c r="I5476" s="3">
        <f t="shared" si="515"/>
        <v>78.98</v>
      </c>
      <c r="J5476" s="3">
        <f t="shared" si="516"/>
        <v>80.06</v>
      </c>
      <c r="K5476" s="191">
        <v>29</v>
      </c>
      <c r="L5476" s="3">
        <v>28</v>
      </c>
      <c r="M5476" s="191">
        <v>29.4</v>
      </c>
      <c r="N5476" s="191">
        <v>26.1</v>
      </c>
      <c r="O5476" s="191">
        <v>26.7</v>
      </c>
    </row>
    <row r="5477" spans="2:15" ht="17.25" x14ac:dyDescent="0.35">
      <c r="B5477" s="172">
        <f t="shared" si="512"/>
        <v>5469</v>
      </c>
      <c r="C5477" s="173">
        <v>8</v>
      </c>
      <c r="D5477" s="173">
        <v>16</v>
      </c>
      <c r="E5477" s="174">
        <v>21</v>
      </c>
      <c r="F5477" s="3">
        <f t="shared" si="511"/>
        <v>78.800000000000011</v>
      </c>
      <c r="G5477" s="3">
        <f t="shared" si="513"/>
        <v>78.800000000000011</v>
      </c>
      <c r="H5477" s="3">
        <f t="shared" si="514"/>
        <v>84.92</v>
      </c>
      <c r="I5477" s="3">
        <f t="shared" si="515"/>
        <v>78.080000000000013</v>
      </c>
      <c r="J5477" s="3">
        <f t="shared" si="516"/>
        <v>78.080000000000013</v>
      </c>
      <c r="K5477" s="191">
        <v>26</v>
      </c>
      <c r="L5477" s="3">
        <v>26</v>
      </c>
      <c r="M5477" s="191">
        <v>29.4</v>
      </c>
      <c r="N5477" s="191">
        <v>25.6</v>
      </c>
      <c r="O5477" s="191">
        <v>25.6</v>
      </c>
    </row>
    <row r="5478" spans="2:15" ht="17.25" x14ac:dyDescent="0.35">
      <c r="B5478" s="172">
        <f t="shared" si="512"/>
        <v>5470</v>
      </c>
      <c r="C5478" s="173">
        <v>8</v>
      </c>
      <c r="D5478" s="173">
        <v>16</v>
      </c>
      <c r="E5478" s="174">
        <v>22</v>
      </c>
      <c r="F5478" s="3">
        <f t="shared" si="511"/>
        <v>75.2</v>
      </c>
      <c r="G5478" s="3">
        <f t="shared" si="513"/>
        <v>71.599999999999994</v>
      </c>
      <c r="H5478" s="3">
        <f t="shared" si="514"/>
        <v>78.080000000000013</v>
      </c>
      <c r="I5478" s="3">
        <f t="shared" si="515"/>
        <v>71.06</v>
      </c>
      <c r="J5478" s="3">
        <f t="shared" si="516"/>
        <v>75.02</v>
      </c>
      <c r="K5478" s="191">
        <v>24</v>
      </c>
      <c r="L5478" s="3">
        <v>22</v>
      </c>
      <c r="M5478" s="191">
        <v>25.6</v>
      </c>
      <c r="N5478" s="191">
        <v>21.7</v>
      </c>
      <c r="O5478" s="191">
        <v>23.9</v>
      </c>
    </row>
    <row r="5479" spans="2:15" ht="17.25" x14ac:dyDescent="0.35">
      <c r="B5479" s="172">
        <f t="shared" si="512"/>
        <v>5471</v>
      </c>
      <c r="C5479" s="173">
        <v>8</v>
      </c>
      <c r="D5479" s="173">
        <v>16</v>
      </c>
      <c r="E5479" s="174">
        <v>23</v>
      </c>
      <c r="F5479" s="3">
        <f t="shared" si="511"/>
        <v>68</v>
      </c>
      <c r="G5479" s="3">
        <f t="shared" si="513"/>
        <v>66.2</v>
      </c>
      <c r="H5479" s="3">
        <f t="shared" si="514"/>
        <v>73.94</v>
      </c>
      <c r="I5479" s="3">
        <f t="shared" si="515"/>
        <v>71.960000000000008</v>
      </c>
      <c r="J5479" s="3">
        <f t="shared" si="516"/>
        <v>73.94</v>
      </c>
      <c r="K5479" s="191">
        <v>20</v>
      </c>
      <c r="L5479" s="3">
        <v>19</v>
      </c>
      <c r="M5479" s="191">
        <v>23.3</v>
      </c>
      <c r="N5479" s="191">
        <v>22.2</v>
      </c>
      <c r="O5479" s="191">
        <v>23.3</v>
      </c>
    </row>
    <row r="5480" spans="2:15" ht="17.25" x14ac:dyDescent="0.35">
      <c r="B5480" s="172">
        <f t="shared" si="512"/>
        <v>5472</v>
      </c>
      <c r="C5480" s="173">
        <v>8</v>
      </c>
      <c r="D5480" s="173">
        <v>16</v>
      </c>
      <c r="E5480" s="174">
        <v>24</v>
      </c>
      <c r="F5480" s="3">
        <f t="shared" si="511"/>
        <v>64.400000000000006</v>
      </c>
      <c r="G5480" s="3">
        <f t="shared" si="513"/>
        <v>62.6</v>
      </c>
      <c r="H5480" s="3">
        <f t="shared" si="514"/>
        <v>75.92</v>
      </c>
      <c r="I5480" s="3">
        <f t="shared" si="515"/>
        <v>62.06</v>
      </c>
      <c r="J5480" s="3">
        <f t="shared" si="516"/>
        <v>73.039999999999992</v>
      </c>
      <c r="K5480" s="191">
        <v>18</v>
      </c>
      <c r="L5480" s="3">
        <v>17</v>
      </c>
      <c r="M5480" s="191">
        <v>24.4</v>
      </c>
      <c r="N5480" s="191">
        <v>16.7</v>
      </c>
      <c r="O5480" s="191">
        <v>22.8</v>
      </c>
    </row>
    <row r="5481" spans="2:15" ht="17.25" x14ac:dyDescent="0.35">
      <c r="B5481" s="172">
        <f t="shared" si="512"/>
        <v>5473</v>
      </c>
      <c r="C5481" s="173">
        <v>8</v>
      </c>
      <c r="D5481" s="173">
        <v>17</v>
      </c>
      <c r="E5481" s="174">
        <v>1</v>
      </c>
      <c r="F5481" s="3">
        <f t="shared" si="511"/>
        <v>60.8</v>
      </c>
      <c r="G5481" s="3">
        <f t="shared" si="513"/>
        <v>60.8</v>
      </c>
      <c r="H5481" s="3">
        <f t="shared" si="514"/>
        <v>73.039999999999992</v>
      </c>
      <c r="I5481" s="3">
        <f t="shared" si="515"/>
        <v>59</v>
      </c>
      <c r="J5481" s="3">
        <f t="shared" si="516"/>
        <v>71.960000000000008</v>
      </c>
      <c r="K5481" s="191">
        <v>16</v>
      </c>
      <c r="L5481" s="3">
        <v>16</v>
      </c>
      <c r="M5481" s="191">
        <v>22.8</v>
      </c>
      <c r="N5481" s="191">
        <v>15</v>
      </c>
      <c r="O5481" s="191">
        <v>22.2</v>
      </c>
    </row>
    <row r="5482" spans="2:15" ht="17.25" x14ac:dyDescent="0.35">
      <c r="B5482" s="172">
        <f t="shared" si="512"/>
        <v>5474</v>
      </c>
      <c r="C5482" s="173">
        <v>8</v>
      </c>
      <c r="D5482" s="173">
        <v>17</v>
      </c>
      <c r="E5482" s="174">
        <v>2</v>
      </c>
      <c r="F5482" s="3">
        <f t="shared" si="511"/>
        <v>59</v>
      </c>
      <c r="G5482" s="3">
        <f t="shared" si="513"/>
        <v>57.2</v>
      </c>
      <c r="H5482" s="3">
        <f t="shared" si="514"/>
        <v>71.06</v>
      </c>
      <c r="I5482" s="3">
        <f t="shared" si="515"/>
        <v>55.040000000000006</v>
      </c>
      <c r="J5482" s="3">
        <f t="shared" si="516"/>
        <v>71.960000000000008</v>
      </c>
      <c r="K5482" s="191">
        <v>15</v>
      </c>
      <c r="L5482" s="3">
        <v>14</v>
      </c>
      <c r="M5482" s="191">
        <v>21.7</v>
      </c>
      <c r="N5482" s="191">
        <v>12.8</v>
      </c>
      <c r="O5482" s="191">
        <v>22.2</v>
      </c>
    </row>
    <row r="5483" spans="2:15" ht="17.25" x14ac:dyDescent="0.35">
      <c r="B5483" s="172">
        <f t="shared" si="512"/>
        <v>5475</v>
      </c>
      <c r="C5483" s="173">
        <v>8</v>
      </c>
      <c r="D5483" s="173">
        <v>17</v>
      </c>
      <c r="E5483" s="174">
        <v>3</v>
      </c>
      <c r="F5483" s="3">
        <f t="shared" si="511"/>
        <v>55.400000000000006</v>
      </c>
      <c r="G5483" s="3">
        <f t="shared" si="513"/>
        <v>55.400000000000006</v>
      </c>
      <c r="H5483" s="3">
        <f t="shared" si="514"/>
        <v>71.960000000000008</v>
      </c>
      <c r="I5483" s="3">
        <f t="shared" si="515"/>
        <v>51.980000000000004</v>
      </c>
      <c r="J5483" s="3">
        <f t="shared" si="516"/>
        <v>73.039999999999992</v>
      </c>
      <c r="K5483" s="191">
        <v>13</v>
      </c>
      <c r="L5483" s="3">
        <v>13</v>
      </c>
      <c r="M5483" s="191">
        <v>22.2</v>
      </c>
      <c r="N5483" s="191">
        <v>11.1</v>
      </c>
      <c r="O5483" s="191">
        <v>22.8</v>
      </c>
    </row>
    <row r="5484" spans="2:15" ht="17.25" x14ac:dyDescent="0.35">
      <c r="B5484" s="172">
        <f t="shared" si="512"/>
        <v>5476</v>
      </c>
      <c r="C5484" s="173">
        <v>8</v>
      </c>
      <c r="D5484" s="173">
        <v>17</v>
      </c>
      <c r="E5484" s="174">
        <v>4</v>
      </c>
      <c r="F5484" s="3">
        <f t="shared" si="511"/>
        <v>55.400000000000006</v>
      </c>
      <c r="G5484" s="3">
        <f t="shared" si="513"/>
        <v>53.6</v>
      </c>
      <c r="H5484" s="3">
        <f t="shared" si="514"/>
        <v>69.98</v>
      </c>
      <c r="I5484" s="3">
        <f t="shared" si="515"/>
        <v>51.08</v>
      </c>
      <c r="J5484" s="3">
        <f t="shared" si="516"/>
        <v>71.06</v>
      </c>
      <c r="K5484" s="191">
        <v>13</v>
      </c>
      <c r="L5484" s="3">
        <v>12</v>
      </c>
      <c r="M5484" s="191">
        <v>21.1</v>
      </c>
      <c r="N5484" s="191">
        <v>10.6</v>
      </c>
      <c r="O5484" s="191">
        <v>21.7</v>
      </c>
    </row>
    <row r="5485" spans="2:15" ht="17.25" x14ac:dyDescent="0.35">
      <c r="B5485" s="172">
        <f t="shared" si="512"/>
        <v>5477</v>
      </c>
      <c r="C5485" s="173">
        <v>8</v>
      </c>
      <c r="D5485" s="173">
        <v>17</v>
      </c>
      <c r="E5485" s="174">
        <v>5</v>
      </c>
      <c r="F5485" s="3">
        <f t="shared" si="511"/>
        <v>53.6</v>
      </c>
      <c r="G5485" s="3">
        <f t="shared" si="513"/>
        <v>51.8</v>
      </c>
      <c r="H5485" s="3">
        <f t="shared" si="514"/>
        <v>66.92</v>
      </c>
      <c r="I5485" s="3">
        <f t="shared" si="515"/>
        <v>50</v>
      </c>
      <c r="J5485" s="3">
        <f t="shared" si="516"/>
        <v>69.080000000000013</v>
      </c>
      <c r="K5485" s="191">
        <v>12</v>
      </c>
      <c r="L5485" s="3">
        <v>11</v>
      </c>
      <c r="M5485" s="191">
        <v>19.399999999999999</v>
      </c>
      <c r="N5485" s="191">
        <v>10</v>
      </c>
      <c r="O5485" s="191">
        <v>20.6</v>
      </c>
    </row>
    <row r="5486" spans="2:15" ht="17.25" x14ac:dyDescent="0.35">
      <c r="B5486" s="172">
        <f t="shared" si="512"/>
        <v>5478</v>
      </c>
      <c r="C5486" s="173">
        <v>8</v>
      </c>
      <c r="D5486" s="173">
        <v>17</v>
      </c>
      <c r="E5486" s="174">
        <v>6</v>
      </c>
      <c r="F5486" s="3">
        <f t="shared" si="511"/>
        <v>53.6</v>
      </c>
      <c r="G5486" s="3">
        <f t="shared" si="513"/>
        <v>51.8</v>
      </c>
      <c r="H5486" s="3">
        <f t="shared" si="514"/>
        <v>71.06</v>
      </c>
      <c r="I5486" s="3">
        <f t="shared" si="515"/>
        <v>50</v>
      </c>
      <c r="J5486" s="3">
        <f t="shared" si="516"/>
        <v>69.080000000000013</v>
      </c>
      <c r="K5486" s="191">
        <v>12</v>
      </c>
      <c r="L5486" s="3">
        <v>11</v>
      </c>
      <c r="M5486" s="191">
        <v>21.7</v>
      </c>
      <c r="N5486" s="191">
        <v>10</v>
      </c>
      <c r="O5486" s="191">
        <v>20.6</v>
      </c>
    </row>
    <row r="5487" spans="2:15" ht="17.25" x14ac:dyDescent="0.35">
      <c r="B5487" s="172">
        <f t="shared" si="512"/>
        <v>5479</v>
      </c>
      <c r="C5487" s="173">
        <v>8</v>
      </c>
      <c r="D5487" s="173">
        <v>17</v>
      </c>
      <c r="E5487" s="174">
        <v>7</v>
      </c>
      <c r="F5487" s="3">
        <f t="shared" si="511"/>
        <v>57.2</v>
      </c>
      <c r="G5487" s="3">
        <f t="shared" si="513"/>
        <v>55.400000000000006</v>
      </c>
      <c r="H5487" s="3">
        <f t="shared" si="514"/>
        <v>78.98</v>
      </c>
      <c r="I5487" s="3">
        <f t="shared" si="515"/>
        <v>57.92</v>
      </c>
      <c r="J5487" s="3">
        <f t="shared" si="516"/>
        <v>75.02</v>
      </c>
      <c r="K5487" s="191">
        <v>14</v>
      </c>
      <c r="L5487" s="3">
        <v>13</v>
      </c>
      <c r="M5487" s="191">
        <v>26.1</v>
      </c>
      <c r="N5487" s="191">
        <v>14.4</v>
      </c>
      <c r="O5487" s="191">
        <v>23.9</v>
      </c>
    </row>
    <row r="5488" spans="2:15" ht="17.25" x14ac:dyDescent="0.35">
      <c r="B5488" s="172">
        <f t="shared" si="512"/>
        <v>5480</v>
      </c>
      <c r="C5488" s="173">
        <v>8</v>
      </c>
      <c r="D5488" s="173">
        <v>17</v>
      </c>
      <c r="E5488" s="174">
        <v>8</v>
      </c>
      <c r="F5488" s="3">
        <f t="shared" si="511"/>
        <v>60.8</v>
      </c>
      <c r="G5488" s="3">
        <f t="shared" si="513"/>
        <v>57.2</v>
      </c>
      <c r="H5488" s="3">
        <f t="shared" si="514"/>
        <v>84.02</v>
      </c>
      <c r="I5488" s="3">
        <f t="shared" si="515"/>
        <v>66.02</v>
      </c>
      <c r="J5488" s="3">
        <f t="shared" si="516"/>
        <v>78.080000000000013</v>
      </c>
      <c r="K5488" s="191">
        <v>16</v>
      </c>
      <c r="L5488" s="3">
        <v>14</v>
      </c>
      <c r="M5488" s="191">
        <v>28.9</v>
      </c>
      <c r="N5488" s="191">
        <v>18.899999999999999</v>
      </c>
      <c r="O5488" s="191">
        <v>25.6</v>
      </c>
    </row>
    <row r="5489" spans="2:15" ht="17.25" x14ac:dyDescent="0.35">
      <c r="B5489" s="172">
        <f t="shared" si="512"/>
        <v>5481</v>
      </c>
      <c r="C5489" s="173">
        <v>8</v>
      </c>
      <c r="D5489" s="173">
        <v>17</v>
      </c>
      <c r="E5489" s="174">
        <v>9</v>
      </c>
      <c r="F5489" s="3">
        <f t="shared" si="511"/>
        <v>64.400000000000006</v>
      </c>
      <c r="G5489" s="3">
        <f t="shared" si="513"/>
        <v>60.8</v>
      </c>
      <c r="H5489" s="3">
        <f t="shared" si="514"/>
        <v>87.98</v>
      </c>
      <c r="I5489" s="3">
        <f t="shared" si="515"/>
        <v>73.94</v>
      </c>
      <c r="J5489" s="3">
        <f t="shared" si="516"/>
        <v>80.06</v>
      </c>
      <c r="K5489" s="191">
        <v>18</v>
      </c>
      <c r="L5489" s="3">
        <v>16</v>
      </c>
      <c r="M5489" s="191">
        <v>31.1</v>
      </c>
      <c r="N5489" s="191">
        <v>23.3</v>
      </c>
      <c r="O5489" s="191">
        <v>26.7</v>
      </c>
    </row>
    <row r="5490" spans="2:15" ht="17.25" x14ac:dyDescent="0.35">
      <c r="B5490" s="172">
        <f t="shared" si="512"/>
        <v>5482</v>
      </c>
      <c r="C5490" s="173">
        <v>8</v>
      </c>
      <c r="D5490" s="173">
        <v>17</v>
      </c>
      <c r="E5490" s="174">
        <v>10</v>
      </c>
      <c r="F5490" s="3">
        <f t="shared" si="511"/>
        <v>68</v>
      </c>
      <c r="G5490" s="3">
        <f t="shared" si="513"/>
        <v>64.400000000000006</v>
      </c>
      <c r="H5490" s="3">
        <f t="shared" si="514"/>
        <v>91.039999999999992</v>
      </c>
      <c r="I5490" s="3">
        <f t="shared" si="515"/>
        <v>80.06</v>
      </c>
      <c r="J5490" s="3">
        <f t="shared" si="516"/>
        <v>82.94</v>
      </c>
      <c r="K5490" s="191">
        <v>20</v>
      </c>
      <c r="L5490" s="3">
        <v>18</v>
      </c>
      <c r="M5490" s="191">
        <v>32.799999999999997</v>
      </c>
      <c r="N5490" s="191">
        <v>26.7</v>
      </c>
      <c r="O5490" s="191">
        <v>28.3</v>
      </c>
    </row>
    <row r="5491" spans="2:15" ht="17.25" x14ac:dyDescent="0.35">
      <c r="B5491" s="172">
        <f t="shared" si="512"/>
        <v>5483</v>
      </c>
      <c r="C5491" s="173">
        <v>8</v>
      </c>
      <c r="D5491" s="173">
        <v>17</v>
      </c>
      <c r="E5491" s="174">
        <v>11</v>
      </c>
      <c r="F5491" s="3">
        <f t="shared" si="511"/>
        <v>73.400000000000006</v>
      </c>
      <c r="G5491" s="3">
        <f t="shared" si="513"/>
        <v>68</v>
      </c>
      <c r="H5491" s="3">
        <f t="shared" si="514"/>
        <v>93.92</v>
      </c>
      <c r="I5491" s="3">
        <f t="shared" si="515"/>
        <v>82.94</v>
      </c>
      <c r="J5491" s="3">
        <f t="shared" si="516"/>
        <v>86</v>
      </c>
      <c r="K5491" s="191">
        <v>23</v>
      </c>
      <c r="L5491" s="3">
        <v>20</v>
      </c>
      <c r="M5491" s="191">
        <v>34.4</v>
      </c>
      <c r="N5491" s="191">
        <v>28.3</v>
      </c>
      <c r="O5491" s="191">
        <v>30</v>
      </c>
    </row>
    <row r="5492" spans="2:15" ht="17.25" x14ac:dyDescent="0.35">
      <c r="B5492" s="172">
        <f t="shared" si="512"/>
        <v>5484</v>
      </c>
      <c r="C5492" s="173">
        <v>8</v>
      </c>
      <c r="D5492" s="173">
        <v>17</v>
      </c>
      <c r="E5492" s="174">
        <v>12</v>
      </c>
      <c r="F5492" s="3">
        <f t="shared" si="511"/>
        <v>77</v>
      </c>
      <c r="G5492" s="3">
        <f t="shared" si="513"/>
        <v>69.800000000000011</v>
      </c>
      <c r="H5492" s="3">
        <f t="shared" si="514"/>
        <v>96.98</v>
      </c>
      <c r="I5492" s="3">
        <f t="shared" si="515"/>
        <v>87.080000000000013</v>
      </c>
      <c r="J5492" s="3">
        <f t="shared" si="516"/>
        <v>87.98</v>
      </c>
      <c r="K5492" s="191">
        <v>25</v>
      </c>
      <c r="L5492" s="3">
        <v>21</v>
      </c>
      <c r="M5492" s="191">
        <v>36.1</v>
      </c>
      <c r="N5492" s="191">
        <v>30.6</v>
      </c>
      <c r="O5492" s="191">
        <v>31.1</v>
      </c>
    </row>
    <row r="5493" spans="2:15" ht="17.25" x14ac:dyDescent="0.35">
      <c r="B5493" s="172">
        <f t="shared" si="512"/>
        <v>5485</v>
      </c>
      <c r="C5493" s="173">
        <v>8</v>
      </c>
      <c r="D5493" s="173">
        <v>17</v>
      </c>
      <c r="E5493" s="174">
        <v>13</v>
      </c>
      <c r="F5493" s="3">
        <f t="shared" si="511"/>
        <v>78.800000000000011</v>
      </c>
      <c r="G5493" s="3">
        <f t="shared" si="513"/>
        <v>73.400000000000006</v>
      </c>
      <c r="H5493" s="3">
        <f t="shared" si="514"/>
        <v>100.03999999999999</v>
      </c>
      <c r="I5493" s="3">
        <f t="shared" si="515"/>
        <v>89.06</v>
      </c>
      <c r="J5493" s="3">
        <f t="shared" si="516"/>
        <v>91.039999999999992</v>
      </c>
      <c r="K5493" s="191">
        <v>26</v>
      </c>
      <c r="L5493" s="3">
        <v>23</v>
      </c>
      <c r="M5493" s="191">
        <v>37.799999999999997</v>
      </c>
      <c r="N5493" s="191">
        <v>31.7</v>
      </c>
      <c r="O5493" s="191">
        <v>32.799999999999997</v>
      </c>
    </row>
    <row r="5494" spans="2:15" ht="17.25" x14ac:dyDescent="0.35">
      <c r="B5494" s="172">
        <f t="shared" si="512"/>
        <v>5486</v>
      </c>
      <c r="C5494" s="173">
        <v>8</v>
      </c>
      <c r="D5494" s="173">
        <v>17</v>
      </c>
      <c r="E5494" s="174">
        <v>14</v>
      </c>
      <c r="F5494" s="3">
        <f t="shared" si="511"/>
        <v>86</v>
      </c>
      <c r="G5494" s="3">
        <f t="shared" si="513"/>
        <v>73.400000000000006</v>
      </c>
      <c r="H5494" s="3">
        <f t="shared" si="514"/>
        <v>100.03999999999999</v>
      </c>
      <c r="I5494" s="3">
        <f t="shared" si="515"/>
        <v>91.039999999999992</v>
      </c>
      <c r="J5494" s="3">
        <f t="shared" si="516"/>
        <v>93.02</v>
      </c>
      <c r="K5494" s="191">
        <v>30</v>
      </c>
      <c r="L5494" s="3">
        <v>23</v>
      </c>
      <c r="M5494" s="191">
        <v>37.799999999999997</v>
      </c>
      <c r="N5494" s="191">
        <v>32.799999999999997</v>
      </c>
      <c r="O5494" s="191">
        <v>33.9</v>
      </c>
    </row>
    <row r="5495" spans="2:15" ht="17.25" x14ac:dyDescent="0.35">
      <c r="B5495" s="172">
        <f t="shared" si="512"/>
        <v>5487</v>
      </c>
      <c r="C5495" s="173">
        <v>8</v>
      </c>
      <c r="D5495" s="173">
        <v>17</v>
      </c>
      <c r="E5495" s="174">
        <v>15</v>
      </c>
      <c r="F5495" s="3">
        <f t="shared" si="511"/>
        <v>87.800000000000011</v>
      </c>
      <c r="G5495" s="3">
        <f t="shared" si="513"/>
        <v>75.2</v>
      </c>
      <c r="H5495" s="3">
        <f t="shared" si="514"/>
        <v>100.03999999999999</v>
      </c>
      <c r="I5495" s="3">
        <f t="shared" si="515"/>
        <v>91.039999999999992</v>
      </c>
      <c r="J5495" s="3">
        <f t="shared" si="516"/>
        <v>89.06</v>
      </c>
      <c r="K5495" s="191">
        <v>31</v>
      </c>
      <c r="L5495" s="3">
        <v>24</v>
      </c>
      <c r="M5495" s="191">
        <v>37.799999999999997</v>
      </c>
      <c r="N5495" s="191">
        <v>32.799999999999997</v>
      </c>
      <c r="O5495" s="191">
        <v>31.7</v>
      </c>
    </row>
    <row r="5496" spans="2:15" ht="17.25" x14ac:dyDescent="0.35">
      <c r="B5496" s="172">
        <f t="shared" si="512"/>
        <v>5488</v>
      </c>
      <c r="C5496" s="173">
        <v>8</v>
      </c>
      <c r="D5496" s="173">
        <v>17</v>
      </c>
      <c r="E5496" s="174">
        <v>16</v>
      </c>
      <c r="F5496" s="3">
        <f t="shared" si="511"/>
        <v>87.800000000000011</v>
      </c>
      <c r="G5496" s="3">
        <f t="shared" si="513"/>
        <v>73.400000000000006</v>
      </c>
      <c r="H5496" s="3">
        <f t="shared" si="514"/>
        <v>100.03999999999999</v>
      </c>
      <c r="I5496" s="3">
        <f t="shared" si="515"/>
        <v>91.94</v>
      </c>
      <c r="J5496" s="3">
        <f t="shared" si="516"/>
        <v>89.06</v>
      </c>
      <c r="K5496" s="191">
        <v>31</v>
      </c>
      <c r="L5496" s="3">
        <v>23</v>
      </c>
      <c r="M5496" s="191">
        <v>37.799999999999997</v>
      </c>
      <c r="N5496" s="191">
        <v>33.299999999999997</v>
      </c>
      <c r="O5496" s="191">
        <v>31.7</v>
      </c>
    </row>
    <row r="5497" spans="2:15" ht="17.25" x14ac:dyDescent="0.35">
      <c r="B5497" s="172">
        <f t="shared" si="512"/>
        <v>5489</v>
      </c>
      <c r="C5497" s="173">
        <v>8</v>
      </c>
      <c r="D5497" s="173">
        <v>17</v>
      </c>
      <c r="E5497" s="174">
        <v>17</v>
      </c>
      <c r="F5497" s="3">
        <f t="shared" si="511"/>
        <v>78.800000000000011</v>
      </c>
      <c r="G5497" s="3">
        <f t="shared" si="513"/>
        <v>75.2</v>
      </c>
      <c r="H5497" s="3">
        <f t="shared" si="514"/>
        <v>98.960000000000008</v>
      </c>
      <c r="I5497" s="3">
        <f t="shared" si="515"/>
        <v>91.039999999999992</v>
      </c>
      <c r="J5497" s="3">
        <f t="shared" si="516"/>
        <v>87.98</v>
      </c>
      <c r="K5497" s="191">
        <v>26</v>
      </c>
      <c r="L5497" s="3">
        <v>24</v>
      </c>
      <c r="M5497" s="191">
        <v>37.200000000000003</v>
      </c>
      <c r="N5497" s="191">
        <v>32.799999999999997</v>
      </c>
      <c r="O5497" s="191">
        <v>31.1</v>
      </c>
    </row>
    <row r="5498" spans="2:15" ht="17.25" x14ac:dyDescent="0.35">
      <c r="B5498" s="172">
        <f t="shared" si="512"/>
        <v>5490</v>
      </c>
      <c r="C5498" s="173">
        <v>8</v>
      </c>
      <c r="D5498" s="173">
        <v>17</v>
      </c>
      <c r="E5498" s="174">
        <v>18</v>
      </c>
      <c r="F5498" s="3">
        <f t="shared" si="511"/>
        <v>77</v>
      </c>
      <c r="G5498" s="3">
        <f t="shared" si="513"/>
        <v>73.400000000000006</v>
      </c>
      <c r="H5498" s="3">
        <f t="shared" si="514"/>
        <v>96.98</v>
      </c>
      <c r="I5498" s="3">
        <f t="shared" si="515"/>
        <v>87.98</v>
      </c>
      <c r="J5498" s="3">
        <f t="shared" si="516"/>
        <v>89.960000000000008</v>
      </c>
      <c r="K5498" s="191">
        <v>25</v>
      </c>
      <c r="L5498" s="3">
        <v>23</v>
      </c>
      <c r="M5498" s="191">
        <v>36.1</v>
      </c>
      <c r="N5498" s="191">
        <v>31.1</v>
      </c>
      <c r="O5498" s="191">
        <v>32.200000000000003</v>
      </c>
    </row>
    <row r="5499" spans="2:15" ht="17.25" x14ac:dyDescent="0.35">
      <c r="B5499" s="172">
        <f t="shared" si="512"/>
        <v>5491</v>
      </c>
      <c r="C5499" s="173">
        <v>8</v>
      </c>
      <c r="D5499" s="173">
        <v>17</v>
      </c>
      <c r="E5499" s="174">
        <v>19</v>
      </c>
      <c r="F5499" s="3">
        <f t="shared" si="511"/>
        <v>71.599999999999994</v>
      </c>
      <c r="G5499" s="3">
        <f t="shared" si="513"/>
        <v>66.2</v>
      </c>
      <c r="H5499" s="3">
        <f t="shared" si="514"/>
        <v>93.02</v>
      </c>
      <c r="I5499" s="3">
        <f t="shared" si="515"/>
        <v>80.960000000000008</v>
      </c>
      <c r="J5499" s="3">
        <f t="shared" si="516"/>
        <v>87.080000000000013</v>
      </c>
      <c r="K5499" s="191">
        <v>22</v>
      </c>
      <c r="L5499" s="3">
        <v>19</v>
      </c>
      <c r="M5499" s="191">
        <v>33.9</v>
      </c>
      <c r="N5499" s="191">
        <v>27.2</v>
      </c>
      <c r="O5499" s="191">
        <v>30.6</v>
      </c>
    </row>
    <row r="5500" spans="2:15" ht="17.25" x14ac:dyDescent="0.35">
      <c r="B5500" s="172">
        <f t="shared" si="512"/>
        <v>5492</v>
      </c>
      <c r="C5500" s="173">
        <v>8</v>
      </c>
      <c r="D5500" s="173">
        <v>17</v>
      </c>
      <c r="E5500" s="174">
        <v>20</v>
      </c>
      <c r="F5500" s="3">
        <f t="shared" si="511"/>
        <v>68</v>
      </c>
      <c r="G5500" s="3">
        <f t="shared" si="513"/>
        <v>66.2</v>
      </c>
      <c r="H5500" s="3">
        <f t="shared" si="514"/>
        <v>89.960000000000008</v>
      </c>
      <c r="I5500" s="3">
        <f t="shared" si="515"/>
        <v>75.92</v>
      </c>
      <c r="J5500" s="3">
        <f t="shared" si="516"/>
        <v>82.94</v>
      </c>
      <c r="K5500" s="191">
        <v>20</v>
      </c>
      <c r="L5500" s="3">
        <v>19</v>
      </c>
      <c r="M5500" s="191">
        <v>32.200000000000003</v>
      </c>
      <c r="N5500" s="191">
        <v>24.4</v>
      </c>
      <c r="O5500" s="191">
        <v>28.3</v>
      </c>
    </row>
    <row r="5501" spans="2:15" ht="17.25" x14ac:dyDescent="0.35">
      <c r="B5501" s="172">
        <f t="shared" si="512"/>
        <v>5493</v>
      </c>
      <c r="C5501" s="173">
        <v>8</v>
      </c>
      <c r="D5501" s="173">
        <v>17</v>
      </c>
      <c r="E5501" s="174">
        <v>21</v>
      </c>
      <c r="F5501" s="3">
        <f t="shared" si="511"/>
        <v>66.2</v>
      </c>
      <c r="G5501" s="3">
        <f t="shared" si="513"/>
        <v>64.400000000000006</v>
      </c>
      <c r="H5501" s="3">
        <f t="shared" si="514"/>
        <v>84.92</v>
      </c>
      <c r="I5501" s="3">
        <f t="shared" si="515"/>
        <v>73.94</v>
      </c>
      <c r="J5501" s="3">
        <f t="shared" si="516"/>
        <v>80.06</v>
      </c>
      <c r="K5501" s="191">
        <v>19</v>
      </c>
      <c r="L5501" s="3">
        <v>18</v>
      </c>
      <c r="M5501" s="191">
        <v>29.4</v>
      </c>
      <c r="N5501" s="191">
        <v>23.3</v>
      </c>
      <c r="O5501" s="191">
        <v>26.7</v>
      </c>
    </row>
    <row r="5502" spans="2:15" ht="17.25" x14ac:dyDescent="0.35">
      <c r="B5502" s="172">
        <f t="shared" si="512"/>
        <v>5494</v>
      </c>
      <c r="C5502" s="173">
        <v>8</v>
      </c>
      <c r="D5502" s="173">
        <v>17</v>
      </c>
      <c r="E5502" s="174">
        <v>22</v>
      </c>
      <c r="F5502" s="3">
        <f t="shared" si="511"/>
        <v>66.2</v>
      </c>
      <c r="G5502" s="3">
        <f t="shared" si="513"/>
        <v>57.2</v>
      </c>
      <c r="H5502" s="3">
        <f t="shared" si="514"/>
        <v>80.960000000000008</v>
      </c>
      <c r="I5502" s="3">
        <f t="shared" si="515"/>
        <v>71.06</v>
      </c>
      <c r="J5502" s="3">
        <f t="shared" si="516"/>
        <v>80.960000000000008</v>
      </c>
      <c r="K5502" s="191">
        <v>19</v>
      </c>
      <c r="L5502" s="3">
        <v>14</v>
      </c>
      <c r="M5502" s="191">
        <v>27.2</v>
      </c>
      <c r="N5502" s="191">
        <v>21.7</v>
      </c>
      <c r="O5502" s="191">
        <v>27.2</v>
      </c>
    </row>
    <row r="5503" spans="2:15" ht="17.25" x14ac:dyDescent="0.35">
      <c r="B5503" s="172">
        <f t="shared" si="512"/>
        <v>5495</v>
      </c>
      <c r="C5503" s="173">
        <v>8</v>
      </c>
      <c r="D5503" s="173">
        <v>17</v>
      </c>
      <c r="E5503" s="174">
        <v>23</v>
      </c>
      <c r="F5503" s="3">
        <f t="shared" si="511"/>
        <v>62.6</v>
      </c>
      <c r="G5503" s="3">
        <f t="shared" si="513"/>
        <v>53.6</v>
      </c>
      <c r="H5503" s="3">
        <f t="shared" si="514"/>
        <v>82.039999999999992</v>
      </c>
      <c r="I5503" s="3">
        <f t="shared" si="515"/>
        <v>62.96</v>
      </c>
      <c r="J5503" s="3">
        <f t="shared" si="516"/>
        <v>78.080000000000013</v>
      </c>
      <c r="K5503" s="191">
        <v>17</v>
      </c>
      <c r="L5503" s="3">
        <v>12</v>
      </c>
      <c r="M5503" s="191">
        <v>27.8</v>
      </c>
      <c r="N5503" s="191">
        <v>17.2</v>
      </c>
      <c r="O5503" s="191">
        <v>25.6</v>
      </c>
    </row>
    <row r="5504" spans="2:15" ht="17.25" x14ac:dyDescent="0.35">
      <c r="B5504" s="172">
        <f t="shared" si="512"/>
        <v>5496</v>
      </c>
      <c r="C5504" s="173">
        <v>8</v>
      </c>
      <c r="D5504" s="173">
        <v>17</v>
      </c>
      <c r="E5504" s="174">
        <v>24</v>
      </c>
      <c r="F5504" s="3">
        <f t="shared" si="511"/>
        <v>60.8</v>
      </c>
      <c r="G5504" s="3">
        <f t="shared" si="513"/>
        <v>51.8</v>
      </c>
      <c r="H5504" s="3">
        <f t="shared" si="514"/>
        <v>78.080000000000013</v>
      </c>
      <c r="I5504" s="3">
        <f t="shared" si="515"/>
        <v>57.92</v>
      </c>
      <c r="J5504" s="3">
        <f t="shared" si="516"/>
        <v>75.02</v>
      </c>
      <c r="K5504" s="191">
        <v>16</v>
      </c>
      <c r="L5504" s="3">
        <v>11</v>
      </c>
      <c r="M5504" s="191">
        <v>25.6</v>
      </c>
      <c r="N5504" s="191">
        <v>14.4</v>
      </c>
      <c r="O5504" s="191">
        <v>23.9</v>
      </c>
    </row>
    <row r="5505" spans="2:15" ht="17.25" x14ac:dyDescent="0.35">
      <c r="B5505" s="172">
        <f t="shared" si="512"/>
        <v>5497</v>
      </c>
      <c r="C5505" s="173">
        <v>8</v>
      </c>
      <c r="D5505" s="173">
        <v>18</v>
      </c>
      <c r="E5505" s="174">
        <v>1</v>
      </c>
      <c r="F5505" s="3">
        <f t="shared" si="511"/>
        <v>62.6</v>
      </c>
      <c r="G5505" s="3">
        <f t="shared" si="513"/>
        <v>50</v>
      </c>
      <c r="H5505" s="3">
        <f t="shared" si="514"/>
        <v>78.080000000000013</v>
      </c>
      <c r="I5505" s="3">
        <f t="shared" si="515"/>
        <v>60.08</v>
      </c>
      <c r="J5505" s="3">
        <f t="shared" si="516"/>
        <v>75.02</v>
      </c>
      <c r="K5505" s="191">
        <v>17</v>
      </c>
      <c r="L5505" s="3">
        <v>10</v>
      </c>
      <c r="M5505" s="191">
        <v>25.6</v>
      </c>
      <c r="N5505" s="191">
        <v>15.6</v>
      </c>
      <c r="O5505" s="191">
        <v>23.9</v>
      </c>
    </row>
    <row r="5506" spans="2:15" ht="17.25" x14ac:dyDescent="0.35">
      <c r="B5506" s="172">
        <f t="shared" si="512"/>
        <v>5498</v>
      </c>
      <c r="C5506" s="173">
        <v>8</v>
      </c>
      <c r="D5506" s="173">
        <v>18</v>
      </c>
      <c r="E5506" s="174">
        <v>2</v>
      </c>
      <c r="F5506" s="3">
        <f t="shared" si="511"/>
        <v>57.2</v>
      </c>
      <c r="G5506" s="3">
        <f t="shared" si="513"/>
        <v>48.2</v>
      </c>
      <c r="H5506" s="3">
        <f t="shared" si="514"/>
        <v>75.92</v>
      </c>
      <c r="I5506" s="3">
        <f t="shared" si="515"/>
        <v>55.040000000000006</v>
      </c>
      <c r="J5506" s="3">
        <f t="shared" si="516"/>
        <v>69.98</v>
      </c>
      <c r="K5506" s="191">
        <v>14</v>
      </c>
      <c r="L5506" s="3">
        <v>9</v>
      </c>
      <c r="M5506" s="191">
        <v>24.4</v>
      </c>
      <c r="N5506" s="191">
        <v>12.8</v>
      </c>
      <c r="O5506" s="191">
        <v>21.1</v>
      </c>
    </row>
    <row r="5507" spans="2:15" ht="17.25" x14ac:dyDescent="0.35">
      <c r="B5507" s="172">
        <f t="shared" si="512"/>
        <v>5499</v>
      </c>
      <c r="C5507" s="173">
        <v>8</v>
      </c>
      <c r="D5507" s="173">
        <v>18</v>
      </c>
      <c r="E5507" s="174">
        <v>3</v>
      </c>
      <c r="F5507" s="3">
        <f t="shared" si="511"/>
        <v>57.2</v>
      </c>
      <c r="G5507" s="3">
        <f t="shared" si="513"/>
        <v>48.2</v>
      </c>
      <c r="H5507" s="3">
        <f t="shared" si="514"/>
        <v>73.039999999999992</v>
      </c>
      <c r="I5507" s="3">
        <f t="shared" si="515"/>
        <v>53.06</v>
      </c>
      <c r="J5507" s="3">
        <f t="shared" si="516"/>
        <v>71.960000000000008</v>
      </c>
      <c r="K5507" s="191">
        <v>14</v>
      </c>
      <c r="L5507" s="3">
        <v>9</v>
      </c>
      <c r="M5507" s="191">
        <v>22.8</v>
      </c>
      <c r="N5507" s="191">
        <v>11.7</v>
      </c>
      <c r="O5507" s="191">
        <v>22.2</v>
      </c>
    </row>
    <row r="5508" spans="2:15" ht="17.25" x14ac:dyDescent="0.35">
      <c r="B5508" s="172">
        <f t="shared" si="512"/>
        <v>5500</v>
      </c>
      <c r="C5508" s="173">
        <v>8</v>
      </c>
      <c r="D5508" s="173">
        <v>18</v>
      </c>
      <c r="E5508" s="174">
        <v>4</v>
      </c>
      <c r="F5508" s="3">
        <f t="shared" si="511"/>
        <v>57.2</v>
      </c>
      <c r="G5508" s="3">
        <f t="shared" si="513"/>
        <v>48.2</v>
      </c>
      <c r="H5508" s="3">
        <f t="shared" si="514"/>
        <v>75.92</v>
      </c>
      <c r="I5508" s="3">
        <f t="shared" si="515"/>
        <v>53.96</v>
      </c>
      <c r="J5508" s="3">
        <f t="shared" si="516"/>
        <v>69.98</v>
      </c>
      <c r="K5508" s="191">
        <v>14</v>
      </c>
      <c r="L5508" s="3">
        <v>9</v>
      </c>
      <c r="M5508" s="191">
        <v>24.4</v>
      </c>
      <c r="N5508" s="191">
        <v>12.2</v>
      </c>
      <c r="O5508" s="191">
        <v>21.1</v>
      </c>
    </row>
    <row r="5509" spans="2:15" ht="17.25" x14ac:dyDescent="0.35">
      <c r="B5509" s="172">
        <f t="shared" si="512"/>
        <v>5501</v>
      </c>
      <c r="C5509" s="173">
        <v>8</v>
      </c>
      <c r="D5509" s="173">
        <v>18</v>
      </c>
      <c r="E5509" s="174">
        <v>5</v>
      </c>
      <c r="F5509" s="3">
        <f t="shared" si="511"/>
        <v>59</v>
      </c>
      <c r="G5509" s="3">
        <f t="shared" si="513"/>
        <v>46.4</v>
      </c>
      <c r="H5509" s="3">
        <f t="shared" si="514"/>
        <v>71.06</v>
      </c>
      <c r="I5509" s="3">
        <f t="shared" si="515"/>
        <v>51.08</v>
      </c>
      <c r="J5509" s="3">
        <f t="shared" si="516"/>
        <v>68</v>
      </c>
      <c r="K5509" s="191">
        <v>15</v>
      </c>
      <c r="L5509" s="3">
        <v>8</v>
      </c>
      <c r="M5509" s="191">
        <v>21.7</v>
      </c>
      <c r="N5509" s="191">
        <v>10.6</v>
      </c>
      <c r="O5509" s="191">
        <v>20</v>
      </c>
    </row>
    <row r="5510" spans="2:15" ht="17.25" x14ac:dyDescent="0.35">
      <c r="B5510" s="172">
        <f t="shared" si="512"/>
        <v>5502</v>
      </c>
      <c r="C5510" s="173">
        <v>8</v>
      </c>
      <c r="D5510" s="173">
        <v>18</v>
      </c>
      <c r="E5510" s="174">
        <v>6</v>
      </c>
      <c r="F5510" s="3">
        <f t="shared" si="511"/>
        <v>64.400000000000006</v>
      </c>
      <c r="G5510" s="3">
        <f t="shared" si="513"/>
        <v>46.4</v>
      </c>
      <c r="H5510" s="3">
        <f t="shared" si="514"/>
        <v>73.94</v>
      </c>
      <c r="I5510" s="3">
        <f t="shared" si="515"/>
        <v>51.08</v>
      </c>
      <c r="J5510" s="3">
        <f t="shared" si="516"/>
        <v>68</v>
      </c>
      <c r="K5510" s="191">
        <v>18</v>
      </c>
      <c r="L5510" s="3">
        <v>8</v>
      </c>
      <c r="M5510" s="191">
        <v>23.3</v>
      </c>
      <c r="N5510" s="191">
        <v>10.6</v>
      </c>
      <c r="O5510" s="191">
        <v>20</v>
      </c>
    </row>
    <row r="5511" spans="2:15" ht="17.25" x14ac:dyDescent="0.35">
      <c r="B5511" s="172">
        <f t="shared" si="512"/>
        <v>5503</v>
      </c>
      <c r="C5511" s="173">
        <v>8</v>
      </c>
      <c r="D5511" s="173">
        <v>18</v>
      </c>
      <c r="E5511" s="174">
        <v>7</v>
      </c>
      <c r="F5511" s="3">
        <f t="shared" si="511"/>
        <v>71.599999999999994</v>
      </c>
      <c r="G5511" s="3">
        <f t="shared" si="513"/>
        <v>50</v>
      </c>
      <c r="H5511" s="3">
        <f t="shared" si="514"/>
        <v>78.98</v>
      </c>
      <c r="I5511" s="3">
        <f t="shared" si="515"/>
        <v>59</v>
      </c>
      <c r="J5511" s="3">
        <f t="shared" si="516"/>
        <v>71.06</v>
      </c>
      <c r="K5511" s="191">
        <v>22</v>
      </c>
      <c r="L5511" s="3">
        <v>10</v>
      </c>
      <c r="M5511" s="191">
        <v>26.1</v>
      </c>
      <c r="N5511" s="191">
        <v>15</v>
      </c>
      <c r="O5511" s="191">
        <v>21.7</v>
      </c>
    </row>
    <row r="5512" spans="2:15" ht="17.25" x14ac:dyDescent="0.35">
      <c r="B5512" s="172">
        <f t="shared" si="512"/>
        <v>5504</v>
      </c>
      <c r="C5512" s="173">
        <v>8</v>
      </c>
      <c r="D5512" s="173">
        <v>18</v>
      </c>
      <c r="E5512" s="174">
        <v>8</v>
      </c>
      <c r="F5512" s="3">
        <f t="shared" si="511"/>
        <v>78.800000000000011</v>
      </c>
      <c r="G5512" s="3">
        <f t="shared" si="513"/>
        <v>53.6</v>
      </c>
      <c r="H5512" s="3">
        <f t="shared" si="514"/>
        <v>84.92</v>
      </c>
      <c r="I5512" s="3">
        <f t="shared" si="515"/>
        <v>66.92</v>
      </c>
      <c r="J5512" s="3">
        <f t="shared" si="516"/>
        <v>75.02</v>
      </c>
      <c r="K5512" s="191">
        <v>26</v>
      </c>
      <c r="L5512" s="3">
        <v>12</v>
      </c>
      <c r="M5512" s="191">
        <v>29.4</v>
      </c>
      <c r="N5512" s="191">
        <v>19.399999999999999</v>
      </c>
      <c r="O5512" s="191">
        <v>23.9</v>
      </c>
    </row>
    <row r="5513" spans="2:15" ht="17.25" x14ac:dyDescent="0.35">
      <c r="B5513" s="172">
        <f t="shared" si="512"/>
        <v>5505</v>
      </c>
      <c r="C5513" s="173">
        <v>8</v>
      </c>
      <c r="D5513" s="173">
        <v>18</v>
      </c>
      <c r="E5513" s="174">
        <v>9</v>
      </c>
      <c r="F5513" s="3">
        <f t="shared" si="511"/>
        <v>80.599999999999994</v>
      </c>
      <c r="G5513" s="3">
        <f t="shared" si="513"/>
        <v>57.2</v>
      </c>
      <c r="H5513" s="3">
        <f t="shared" si="514"/>
        <v>89.960000000000008</v>
      </c>
      <c r="I5513" s="3">
        <f t="shared" si="515"/>
        <v>75.02</v>
      </c>
      <c r="J5513" s="3">
        <f t="shared" si="516"/>
        <v>82.039999999999992</v>
      </c>
      <c r="K5513" s="191">
        <v>27</v>
      </c>
      <c r="L5513" s="3">
        <v>14</v>
      </c>
      <c r="M5513" s="191">
        <v>32.200000000000003</v>
      </c>
      <c r="N5513" s="191">
        <v>23.9</v>
      </c>
      <c r="O5513" s="191">
        <v>27.8</v>
      </c>
    </row>
    <row r="5514" spans="2:15" ht="17.25" x14ac:dyDescent="0.35">
      <c r="B5514" s="172">
        <f t="shared" si="512"/>
        <v>5506</v>
      </c>
      <c r="C5514" s="173">
        <v>8</v>
      </c>
      <c r="D5514" s="173">
        <v>18</v>
      </c>
      <c r="E5514" s="174">
        <v>10</v>
      </c>
      <c r="F5514" s="3">
        <f t="shared" ref="F5514:F5577" si="517">(9/5)*K5514+32</f>
        <v>87.800000000000011</v>
      </c>
      <c r="G5514" s="3">
        <f t="shared" si="513"/>
        <v>66.2</v>
      </c>
      <c r="H5514" s="3">
        <f t="shared" si="514"/>
        <v>91.94</v>
      </c>
      <c r="I5514" s="3">
        <f t="shared" si="515"/>
        <v>82.039999999999992</v>
      </c>
      <c r="J5514" s="3">
        <f t="shared" si="516"/>
        <v>84.92</v>
      </c>
      <c r="K5514" s="191">
        <v>31</v>
      </c>
      <c r="L5514" s="3">
        <v>19</v>
      </c>
      <c r="M5514" s="191">
        <v>33.299999999999997</v>
      </c>
      <c r="N5514" s="191">
        <v>27.8</v>
      </c>
      <c r="O5514" s="191">
        <v>29.4</v>
      </c>
    </row>
    <row r="5515" spans="2:15" ht="17.25" x14ac:dyDescent="0.35">
      <c r="B5515" s="172">
        <f t="shared" ref="B5515:B5578" si="518">B5514+1</f>
        <v>5507</v>
      </c>
      <c r="C5515" s="173">
        <v>8</v>
      </c>
      <c r="D5515" s="173">
        <v>18</v>
      </c>
      <c r="E5515" s="174">
        <v>11</v>
      </c>
      <c r="F5515" s="3">
        <f t="shared" si="517"/>
        <v>91.4</v>
      </c>
      <c r="G5515" s="3">
        <f t="shared" si="513"/>
        <v>73.400000000000006</v>
      </c>
      <c r="H5515" s="3">
        <f t="shared" si="514"/>
        <v>96.08</v>
      </c>
      <c r="I5515" s="3">
        <f t="shared" si="515"/>
        <v>87.080000000000013</v>
      </c>
      <c r="J5515" s="3">
        <f t="shared" si="516"/>
        <v>84.92</v>
      </c>
      <c r="K5515" s="191">
        <v>33</v>
      </c>
      <c r="L5515" s="3">
        <v>23</v>
      </c>
      <c r="M5515" s="191">
        <v>35.6</v>
      </c>
      <c r="N5515" s="191">
        <v>30.6</v>
      </c>
      <c r="O5515" s="191">
        <v>29.4</v>
      </c>
    </row>
    <row r="5516" spans="2:15" ht="17.25" x14ac:dyDescent="0.35">
      <c r="B5516" s="172">
        <f t="shared" si="518"/>
        <v>5508</v>
      </c>
      <c r="C5516" s="173">
        <v>8</v>
      </c>
      <c r="D5516" s="173">
        <v>18</v>
      </c>
      <c r="E5516" s="174">
        <v>12</v>
      </c>
      <c r="F5516" s="3">
        <f t="shared" si="517"/>
        <v>93.2</v>
      </c>
      <c r="G5516" s="3">
        <f t="shared" si="513"/>
        <v>75.2</v>
      </c>
      <c r="H5516" s="3">
        <f t="shared" si="514"/>
        <v>100.94</v>
      </c>
      <c r="I5516" s="3">
        <f t="shared" si="515"/>
        <v>89.960000000000008</v>
      </c>
      <c r="J5516" s="3">
        <f t="shared" si="516"/>
        <v>87.98</v>
      </c>
      <c r="K5516" s="191">
        <v>34</v>
      </c>
      <c r="L5516" s="3">
        <v>24</v>
      </c>
      <c r="M5516" s="191">
        <v>38.299999999999997</v>
      </c>
      <c r="N5516" s="191">
        <v>32.200000000000003</v>
      </c>
      <c r="O5516" s="191">
        <v>31.1</v>
      </c>
    </row>
    <row r="5517" spans="2:15" ht="17.25" x14ac:dyDescent="0.35">
      <c r="B5517" s="172">
        <f t="shared" si="518"/>
        <v>5509</v>
      </c>
      <c r="C5517" s="173">
        <v>8</v>
      </c>
      <c r="D5517" s="173">
        <v>18</v>
      </c>
      <c r="E5517" s="174">
        <v>13</v>
      </c>
      <c r="F5517" s="3">
        <f t="shared" si="517"/>
        <v>91.4</v>
      </c>
      <c r="G5517" s="3">
        <f t="shared" si="513"/>
        <v>80.599999999999994</v>
      </c>
      <c r="H5517" s="3">
        <f t="shared" si="514"/>
        <v>100.94</v>
      </c>
      <c r="I5517" s="3">
        <f t="shared" si="515"/>
        <v>93.92</v>
      </c>
      <c r="J5517" s="3">
        <f t="shared" si="516"/>
        <v>89.06</v>
      </c>
      <c r="K5517" s="191">
        <v>33</v>
      </c>
      <c r="L5517" s="3">
        <v>27</v>
      </c>
      <c r="M5517" s="191">
        <v>38.299999999999997</v>
      </c>
      <c r="N5517" s="191">
        <v>34.4</v>
      </c>
      <c r="O5517" s="191">
        <v>31.7</v>
      </c>
    </row>
    <row r="5518" spans="2:15" ht="17.25" x14ac:dyDescent="0.35">
      <c r="B5518" s="172">
        <f t="shared" si="518"/>
        <v>5510</v>
      </c>
      <c r="C5518" s="173">
        <v>8</v>
      </c>
      <c r="D5518" s="173">
        <v>18</v>
      </c>
      <c r="E5518" s="174">
        <v>14</v>
      </c>
      <c r="F5518" s="3">
        <f t="shared" si="517"/>
        <v>95</v>
      </c>
      <c r="G5518" s="3">
        <f t="shared" si="513"/>
        <v>84.2</v>
      </c>
      <c r="H5518" s="3">
        <f t="shared" si="514"/>
        <v>102.92</v>
      </c>
      <c r="I5518" s="3">
        <f t="shared" si="515"/>
        <v>96.08</v>
      </c>
      <c r="J5518" s="3">
        <f t="shared" si="516"/>
        <v>89.960000000000008</v>
      </c>
      <c r="K5518" s="191">
        <v>35</v>
      </c>
      <c r="L5518" s="3">
        <v>29</v>
      </c>
      <c r="M5518" s="191">
        <v>39.4</v>
      </c>
      <c r="N5518" s="191">
        <v>35.6</v>
      </c>
      <c r="O5518" s="191">
        <v>32.200000000000003</v>
      </c>
    </row>
    <row r="5519" spans="2:15" ht="17.25" x14ac:dyDescent="0.35">
      <c r="B5519" s="172">
        <f t="shared" si="518"/>
        <v>5511</v>
      </c>
      <c r="C5519" s="173">
        <v>8</v>
      </c>
      <c r="D5519" s="173">
        <v>18</v>
      </c>
      <c r="E5519" s="174">
        <v>15</v>
      </c>
      <c r="F5519" s="3">
        <f t="shared" si="517"/>
        <v>95</v>
      </c>
      <c r="G5519" s="3">
        <f t="shared" si="513"/>
        <v>84.2</v>
      </c>
      <c r="H5519" s="3">
        <f t="shared" si="514"/>
        <v>104</v>
      </c>
      <c r="I5519" s="3">
        <f t="shared" si="515"/>
        <v>95</v>
      </c>
      <c r="J5519" s="3">
        <f t="shared" si="516"/>
        <v>91.039999999999992</v>
      </c>
      <c r="K5519" s="191">
        <v>35</v>
      </c>
      <c r="L5519" s="3">
        <v>29</v>
      </c>
      <c r="M5519" s="191">
        <v>40</v>
      </c>
      <c r="N5519" s="191">
        <v>35</v>
      </c>
      <c r="O5519" s="191">
        <v>32.799999999999997</v>
      </c>
    </row>
    <row r="5520" spans="2:15" ht="17.25" x14ac:dyDescent="0.35">
      <c r="B5520" s="172">
        <f t="shared" si="518"/>
        <v>5512</v>
      </c>
      <c r="C5520" s="173">
        <v>8</v>
      </c>
      <c r="D5520" s="173">
        <v>18</v>
      </c>
      <c r="E5520" s="174">
        <v>16</v>
      </c>
      <c r="F5520" s="3">
        <f t="shared" si="517"/>
        <v>89.6</v>
      </c>
      <c r="G5520" s="3">
        <f t="shared" si="513"/>
        <v>80.599999999999994</v>
      </c>
      <c r="H5520" s="3">
        <f t="shared" si="514"/>
        <v>104</v>
      </c>
      <c r="I5520" s="3">
        <f t="shared" si="515"/>
        <v>96.08</v>
      </c>
      <c r="J5520" s="3">
        <f t="shared" si="516"/>
        <v>91.94</v>
      </c>
      <c r="K5520" s="191">
        <v>32</v>
      </c>
      <c r="L5520" s="3">
        <v>27</v>
      </c>
      <c r="M5520" s="191">
        <v>40</v>
      </c>
      <c r="N5520" s="191">
        <v>35.6</v>
      </c>
      <c r="O5520" s="191">
        <v>33.299999999999997</v>
      </c>
    </row>
    <row r="5521" spans="2:15" ht="17.25" x14ac:dyDescent="0.35">
      <c r="B5521" s="172">
        <f t="shared" si="518"/>
        <v>5513</v>
      </c>
      <c r="C5521" s="173">
        <v>8</v>
      </c>
      <c r="D5521" s="173">
        <v>18</v>
      </c>
      <c r="E5521" s="174">
        <v>17</v>
      </c>
      <c r="F5521" s="3">
        <f t="shared" si="517"/>
        <v>86</v>
      </c>
      <c r="G5521" s="3">
        <f t="shared" si="513"/>
        <v>80.599999999999994</v>
      </c>
      <c r="H5521" s="3">
        <f t="shared" si="514"/>
        <v>102.92</v>
      </c>
      <c r="I5521" s="3">
        <f t="shared" si="515"/>
        <v>95</v>
      </c>
      <c r="J5521" s="3">
        <f t="shared" si="516"/>
        <v>91.039999999999992</v>
      </c>
      <c r="K5521" s="191">
        <v>30</v>
      </c>
      <c r="L5521" s="3">
        <v>27</v>
      </c>
      <c r="M5521" s="191">
        <v>39.4</v>
      </c>
      <c r="N5521" s="191">
        <v>35</v>
      </c>
      <c r="O5521" s="191">
        <v>32.799999999999997</v>
      </c>
    </row>
    <row r="5522" spans="2:15" ht="17.25" x14ac:dyDescent="0.35">
      <c r="B5522" s="172">
        <f t="shared" si="518"/>
        <v>5514</v>
      </c>
      <c r="C5522" s="173">
        <v>8</v>
      </c>
      <c r="D5522" s="173">
        <v>18</v>
      </c>
      <c r="E5522" s="174">
        <v>18</v>
      </c>
      <c r="F5522" s="3">
        <f t="shared" si="517"/>
        <v>84.2</v>
      </c>
      <c r="G5522" s="3">
        <f t="shared" si="513"/>
        <v>77</v>
      </c>
      <c r="H5522" s="3">
        <f t="shared" si="514"/>
        <v>100.03999999999999</v>
      </c>
      <c r="I5522" s="3">
        <f t="shared" si="515"/>
        <v>89.06</v>
      </c>
      <c r="J5522" s="3">
        <f t="shared" si="516"/>
        <v>89.960000000000008</v>
      </c>
      <c r="K5522" s="191">
        <v>29</v>
      </c>
      <c r="L5522" s="3">
        <v>25</v>
      </c>
      <c r="M5522" s="191">
        <v>37.799999999999997</v>
      </c>
      <c r="N5522" s="191">
        <v>31.7</v>
      </c>
      <c r="O5522" s="191">
        <v>32.200000000000003</v>
      </c>
    </row>
    <row r="5523" spans="2:15" ht="17.25" x14ac:dyDescent="0.35">
      <c r="B5523" s="172">
        <f t="shared" si="518"/>
        <v>5515</v>
      </c>
      <c r="C5523" s="173">
        <v>8</v>
      </c>
      <c r="D5523" s="173">
        <v>18</v>
      </c>
      <c r="E5523" s="174">
        <v>19</v>
      </c>
      <c r="F5523" s="3">
        <f t="shared" si="517"/>
        <v>77</v>
      </c>
      <c r="G5523" s="3">
        <f t="shared" si="513"/>
        <v>73.400000000000006</v>
      </c>
      <c r="H5523" s="3">
        <f t="shared" si="514"/>
        <v>98.06</v>
      </c>
      <c r="I5523" s="3">
        <f t="shared" si="515"/>
        <v>84.92</v>
      </c>
      <c r="J5523" s="3">
        <f t="shared" si="516"/>
        <v>87.080000000000013</v>
      </c>
      <c r="K5523" s="191">
        <v>25</v>
      </c>
      <c r="L5523" s="3">
        <v>23</v>
      </c>
      <c r="M5523" s="191">
        <v>36.700000000000003</v>
      </c>
      <c r="N5523" s="191">
        <v>29.4</v>
      </c>
      <c r="O5523" s="191">
        <v>30.6</v>
      </c>
    </row>
    <row r="5524" spans="2:15" ht="17.25" x14ac:dyDescent="0.35">
      <c r="B5524" s="172">
        <f t="shared" si="518"/>
        <v>5516</v>
      </c>
      <c r="C5524" s="173">
        <v>8</v>
      </c>
      <c r="D5524" s="173">
        <v>18</v>
      </c>
      <c r="E5524" s="174">
        <v>20</v>
      </c>
      <c r="F5524" s="3">
        <f t="shared" si="517"/>
        <v>71.599999999999994</v>
      </c>
      <c r="G5524" s="3">
        <f t="shared" si="513"/>
        <v>66.2</v>
      </c>
      <c r="H5524" s="3">
        <f t="shared" si="514"/>
        <v>95</v>
      </c>
      <c r="I5524" s="3">
        <f t="shared" si="515"/>
        <v>80.960000000000008</v>
      </c>
      <c r="J5524" s="3">
        <f t="shared" si="516"/>
        <v>80.960000000000008</v>
      </c>
      <c r="K5524" s="191">
        <v>22</v>
      </c>
      <c r="L5524" s="3">
        <v>19</v>
      </c>
      <c r="M5524" s="191">
        <v>35</v>
      </c>
      <c r="N5524" s="191">
        <v>27.2</v>
      </c>
      <c r="O5524" s="191">
        <v>27.2</v>
      </c>
    </row>
    <row r="5525" spans="2:15" ht="17.25" x14ac:dyDescent="0.35">
      <c r="B5525" s="172">
        <f t="shared" si="518"/>
        <v>5517</v>
      </c>
      <c r="C5525" s="173">
        <v>8</v>
      </c>
      <c r="D5525" s="173">
        <v>18</v>
      </c>
      <c r="E5525" s="174">
        <v>21</v>
      </c>
      <c r="F5525" s="3">
        <f t="shared" si="517"/>
        <v>66.2</v>
      </c>
      <c r="G5525" s="3">
        <f t="shared" si="513"/>
        <v>60.8</v>
      </c>
      <c r="H5525" s="3">
        <f t="shared" si="514"/>
        <v>93.02</v>
      </c>
      <c r="I5525" s="3">
        <f t="shared" si="515"/>
        <v>80.06</v>
      </c>
      <c r="J5525" s="3">
        <f t="shared" si="516"/>
        <v>78.98</v>
      </c>
      <c r="K5525" s="191">
        <v>19</v>
      </c>
      <c r="L5525" s="3">
        <v>16</v>
      </c>
      <c r="M5525" s="191">
        <v>33.9</v>
      </c>
      <c r="N5525" s="191">
        <v>26.7</v>
      </c>
      <c r="O5525" s="191">
        <v>26.1</v>
      </c>
    </row>
    <row r="5526" spans="2:15" ht="17.25" x14ac:dyDescent="0.35">
      <c r="B5526" s="172">
        <f t="shared" si="518"/>
        <v>5518</v>
      </c>
      <c r="C5526" s="173">
        <v>8</v>
      </c>
      <c r="D5526" s="173">
        <v>18</v>
      </c>
      <c r="E5526" s="174">
        <v>22</v>
      </c>
      <c r="F5526" s="3">
        <f t="shared" si="517"/>
        <v>64.400000000000006</v>
      </c>
      <c r="G5526" s="3">
        <f t="shared" si="513"/>
        <v>57.2</v>
      </c>
      <c r="H5526" s="3">
        <f t="shared" si="514"/>
        <v>87.080000000000013</v>
      </c>
      <c r="I5526" s="3">
        <f t="shared" si="515"/>
        <v>77</v>
      </c>
      <c r="J5526" s="3">
        <f t="shared" si="516"/>
        <v>75.02</v>
      </c>
      <c r="K5526" s="191">
        <v>18</v>
      </c>
      <c r="L5526" s="3">
        <v>14</v>
      </c>
      <c r="M5526" s="191">
        <v>30.6</v>
      </c>
      <c r="N5526" s="191">
        <v>25</v>
      </c>
      <c r="O5526" s="191">
        <v>23.9</v>
      </c>
    </row>
    <row r="5527" spans="2:15" ht="17.25" x14ac:dyDescent="0.35">
      <c r="B5527" s="172">
        <f t="shared" si="518"/>
        <v>5519</v>
      </c>
      <c r="C5527" s="173">
        <v>8</v>
      </c>
      <c r="D5527" s="173">
        <v>18</v>
      </c>
      <c r="E5527" s="174">
        <v>23</v>
      </c>
      <c r="F5527" s="3">
        <f t="shared" si="517"/>
        <v>64.400000000000006</v>
      </c>
      <c r="G5527" s="3">
        <f t="shared" si="513"/>
        <v>53.6</v>
      </c>
      <c r="H5527" s="3">
        <f t="shared" si="514"/>
        <v>84.02</v>
      </c>
      <c r="I5527" s="3">
        <f t="shared" si="515"/>
        <v>71.960000000000008</v>
      </c>
      <c r="J5527" s="3">
        <f t="shared" si="516"/>
        <v>75.92</v>
      </c>
      <c r="K5527" s="191">
        <v>18</v>
      </c>
      <c r="L5527" s="3">
        <v>12</v>
      </c>
      <c r="M5527" s="191">
        <v>28.9</v>
      </c>
      <c r="N5527" s="191">
        <v>22.2</v>
      </c>
      <c r="O5527" s="191">
        <v>24.4</v>
      </c>
    </row>
    <row r="5528" spans="2:15" ht="17.25" x14ac:dyDescent="0.35">
      <c r="B5528" s="172">
        <f t="shared" si="518"/>
        <v>5520</v>
      </c>
      <c r="C5528" s="173">
        <v>8</v>
      </c>
      <c r="D5528" s="173">
        <v>18</v>
      </c>
      <c r="E5528" s="174">
        <v>24</v>
      </c>
      <c r="F5528" s="3">
        <f t="shared" si="517"/>
        <v>62.6</v>
      </c>
      <c r="G5528" s="3">
        <f t="shared" si="513"/>
        <v>51.8</v>
      </c>
      <c r="H5528" s="3">
        <f t="shared" si="514"/>
        <v>82.039999999999992</v>
      </c>
      <c r="I5528" s="3">
        <f t="shared" si="515"/>
        <v>64.039999999999992</v>
      </c>
      <c r="J5528" s="3">
        <f t="shared" si="516"/>
        <v>73.039999999999992</v>
      </c>
      <c r="K5528" s="191">
        <v>17</v>
      </c>
      <c r="L5528" s="3">
        <v>11</v>
      </c>
      <c r="M5528" s="191">
        <v>27.8</v>
      </c>
      <c r="N5528" s="191">
        <v>17.8</v>
      </c>
      <c r="O5528" s="191">
        <v>22.8</v>
      </c>
    </row>
    <row r="5529" spans="2:15" ht="17.25" x14ac:dyDescent="0.35">
      <c r="B5529" s="172">
        <f t="shared" si="518"/>
        <v>5521</v>
      </c>
      <c r="C5529" s="173">
        <v>8</v>
      </c>
      <c r="D5529" s="173">
        <v>19</v>
      </c>
      <c r="E5529" s="174">
        <v>1</v>
      </c>
      <c r="F5529" s="3">
        <f t="shared" si="517"/>
        <v>62.6</v>
      </c>
      <c r="G5529" s="3">
        <f t="shared" ref="G5529:G5592" si="519">(9/5)*L5529+32</f>
        <v>51.8</v>
      </c>
      <c r="H5529" s="3">
        <f t="shared" ref="H5529:H5592" si="520">(9/5)*M5529+32</f>
        <v>78.98</v>
      </c>
      <c r="I5529" s="3">
        <f t="shared" ref="I5529:I5592" si="521">(9/5)*N5529+32</f>
        <v>60.980000000000004</v>
      </c>
      <c r="J5529" s="3">
        <f t="shared" ref="J5529:J5592" si="522">(9/5)*O5529+32</f>
        <v>71.960000000000008</v>
      </c>
      <c r="K5529" s="191">
        <v>17</v>
      </c>
      <c r="L5529" s="3">
        <v>11</v>
      </c>
      <c r="M5529" s="191">
        <v>26.1</v>
      </c>
      <c r="N5529" s="191">
        <v>16.100000000000001</v>
      </c>
      <c r="O5529" s="191">
        <v>22.2</v>
      </c>
    </row>
    <row r="5530" spans="2:15" ht="17.25" x14ac:dyDescent="0.35">
      <c r="B5530" s="172">
        <f t="shared" si="518"/>
        <v>5522</v>
      </c>
      <c r="C5530" s="173">
        <v>8</v>
      </c>
      <c r="D5530" s="173">
        <v>19</v>
      </c>
      <c r="E5530" s="174">
        <v>2</v>
      </c>
      <c r="F5530" s="3">
        <f t="shared" si="517"/>
        <v>60.8</v>
      </c>
      <c r="G5530" s="3">
        <f t="shared" si="519"/>
        <v>48.2</v>
      </c>
      <c r="H5530" s="3">
        <f t="shared" si="520"/>
        <v>77</v>
      </c>
      <c r="I5530" s="3">
        <f t="shared" si="521"/>
        <v>59</v>
      </c>
      <c r="J5530" s="3">
        <f t="shared" si="522"/>
        <v>71.06</v>
      </c>
      <c r="K5530" s="191">
        <v>16</v>
      </c>
      <c r="L5530" s="3">
        <v>9</v>
      </c>
      <c r="M5530" s="191">
        <v>25</v>
      </c>
      <c r="N5530" s="191">
        <v>15</v>
      </c>
      <c r="O5530" s="191">
        <v>21.7</v>
      </c>
    </row>
    <row r="5531" spans="2:15" ht="17.25" x14ac:dyDescent="0.35">
      <c r="B5531" s="172">
        <f t="shared" si="518"/>
        <v>5523</v>
      </c>
      <c r="C5531" s="173">
        <v>8</v>
      </c>
      <c r="D5531" s="173">
        <v>19</v>
      </c>
      <c r="E5531" s="174">
        <v>3</v>
      </c>
      <c r="F5531" s="3">
        <f t="shared" si="517"/>
        <v>59</v>
      </c>
      <c r="G5531" s="3">
        <f t="shared" si="519"/>
        <v>48.2</v>
      </c>
      <c r="H5531" s="3">
        <f t="shared" si="520"/>
        <v>78.98</v>
      </c>
      <c r="I5531" s="3">
        <f t="shared" si="521"/>
        <v>59</v>
      </c>
      <c r="J5531" s="3">
        <f t="shared" si="522"/>
        <v>71.06</v>
      </c>
      <c r="K5531" s="191">
        <v>15</v>
      </c>
      <c r="L5531" s="3">
        <v>9</v>
      </c>
      <c r="M5531" s="191">
        <v>26.1</v>
      </c>
      <c r="N5531" s="191">
        <v>15</v>
      </c>
      <c r="O5531" s="191">
        <v>21.7</v>
      </c>
    </row>
    <row r="5532" spans="2:15" ht="17.25" x14ac:dyDescent="0.35">
      <c r="B5532" s="172">
        <f t="shared" si="518"/>
        <v>5524</v>
      </c>
      <c r="C5532" s="173">
        <v>8</v>
      </c>
      <c r="D5532" s="173">
        <v>19</v>
      </c>
      <c r="E5532" s="174">
        <v>4</v>
      </c>
      <c r="F5532" s="3">
        <f t="shared" si="517"/>
        <v>53.6</v>
      </c>
      <c r="G5532" s="3">
        <f t="shared" si="519"/>
        <v>48.2</v>
      </c>
      <c r="H5532" s="3">
        <f t="shared" si="520"/>
        <v>78.080000000000013</v>
      </c>
      <c r="I5532" s="3">
        <f t="shared" si="521"/>
        <v>57.92</v>
      </c>
      <c r="J5532" s="3">
        <f t="shared" si="522"/>
        <v>69.080000000000013</v>
      </c>
      <c r="K5532" s="191">
        <v>12</v>
      </c>
      <c r="L5532" s="3">
        <v>9</v>
      </c>
      <c r="M5532" s="191">
        <v>25.6</v>
      </c>
      <c r="N5532" s="191">
        <v>14.4</v>
      </c>
      <c r="O5532" s="191">
        <v>20.6</v>
      </c>
    </row>
    <row r="5533" spans="2:15" ht="17.25" x14ac:dyDescent="0.35">
      <c r="B5533" s="172">
        <f t="shared" si="518"/>
        <v>5525</v>
      </c>
      <c r="C5533" s="173">
        <v>8</v>
      </c>
      <c r="D5533" s="173">
        <v>19</v>
      </c>
      <c r="E5533" s="174">
        <v>5</v>
      </c>
      <c r="F5533" s="3">
        <f t="shared" si="517"/>
        <v>55.400000000000006</v>
      </c>
      <c r="G5533" s="3">
        <f t="shared" si="519"/>
        <v>46.4</v>
      </c>
      <c r="H5533" s="3">
        <f t="shared" si="520"/>
        <v>75.92</v>
      </c>
      <c r="I5533" s="3">
        <f t="shared" si="521"/>
        <v>53.06</v>
      </c>
      <c r="J5533" s="3">
        <f t="shared" si="522"/>
        <v>66.92</v>
      </c>
      <c r="K5533" s="191">
        <v>13</v>
      </c>
      <c r="L5533" s="3">
        <v>8</v>
      </c>
      <c r="M5533" s="191">
        <v>24.4</v>
      </c>
      <c r="N5533" s="191">
        <v>11.7</v>
      </c>
      <c r="O5533" s="191">
        <v>19.399999999999999</v>
      </c>
    </row>
    <row r="5534" spans="2:15" ht="17.25" x14ac:dyDescent="0.35">
      <c r="B5534" s="172">
        <f t="shared" si="518"/>
        <v>5526</v>
      </c>
      <c r="C5534" s="173">
        <v>8</v>
      </c>
      <c r="D5534" s="173">
        <v>19</v>
      </c>
      <c r="E5534" s="174">
        <v>6</v>
      </c>
      <c r="F5534" s="3">
        <f t="shared" si="517"/>
        <v>55.400000000000006</v>
      </c>
      <c r="G5534" s="3">
        <f t="shared" si="519"/>
        <v>48.2</v>
      </c>
      <c r="H5534" s="3">
        <f t="shared" si="520"/>
        <v>75.02</v>
      </c>
      <c r="I5534" s="3">
        <f t="shared" si="521"/>
        <v>57.019999999999996</v>
      </c>
      <c r="J5534" s="3">
        <f t="shared" si="522"/>
        <v>64.94</v>
      </c>
      <c r="K5534" s="191">
        <v>13</v>
      </c>
      <c r="L5534" s="3">
        <v>9</v>
      </c>
      <c r="M5534" s="191">
        <v>23.9</v>
      </c>
      <c r="N5534" s="191">
        <v>13.9</v>
      </c>
      <c r="O5534" s="191">
        <v>18.3</v>
      </c>
    </row>
    <row r="5535" spans="2:15" ht="17.25" x14ac:dyDescent="0.35">
      <c r="B5535" s="172">
        <f t="shared" si="518"/>
        <v>5527</v>
      </c>
      <c r="C5535" s="173">
        <v>8</v>
      </c>
      <c r="D5535" s="173">
        <v>19</v>
      </c>
      <c r="E5535" s="174">
        <v>7</v>
      </c>
      <c r="F5535" s="3">
        <f t="shared" si="517"/>
        <v>64.400000000000006</v>
      </c>
      <c r="G5535" s="3">
        <f t="shared" si="519"/>
        <v>55.400000000000006</v>
      </c>
      <c r="H5535" s="3">
        <f t="shared" si="520"/>
        <v>80.960000000000008</v>
      </c>
      <c r="I5535" s="3">
        <f t="shared" si="521"/>
        <v>62.96</v>
      </c>
      <c r="J5535" s="3">
        <f t="shared" si="522"/>
        <v>69.98</v>
      </c>
      <c r="K5535" s="191">
        <v>18</v>
      </c>
      <c r="L5535" s="3">
        <v>13</v>
      </c>
      <c r="M5535" s="191">
        <v>27.2</v>
      </c>
      <c r="N5535" s="191">
        <v>17.2</v>
      </c>
      <c r="O5535" s="191">
        <v>21.1</v>
      </c>
    </row>
    <row r="5536" spans="2:15" ht="17.25" x14ac:dyDescent="0.35">
      <c r="B5536" s="172">
        <f t="shared" si="518"/>
        <v>5528</v>
      </c>
      <c r="C5536" s="173">
        <v>8</v>
      </c>
      <c r="D5536" s="173">
        <v>19</v>
      </c>
      <c r="E5536" s="174">
        <v>8</v>
      </c>
      <c r="F5536" s="3">
        <f t="shared" si="517"/>
        <v>69.800000000000011</v>
      </c>
      <c r="G5536" s="3">
        <f t="shared" si="519"/>
        <v>60.8</v>
      </c>
      <c r="H5536" s="3">
        <f t="shared" si="520"/>
        <v>87.98</v>
      </c>
      <c r="I5536" s="3">
        <f t="shared" si="521"/>
        <v>73.039999999999992</v>
      </c>
      <c r="J5536" s="3">
        <f t="shared" si="522"/>
        <v>75.92</v>
      </c>
      <c r="K5536" s="191">
        <v>21</v>
      </c>
      <c r="L5536" s="3">
        <v>16</v>
      </c>
      <c r="M5536" s="191">
        <v>31.1</v>
      </c>
      <c r="N5536" s="191">
        <v>22.8</v>
      </c>
      <c r="O5536" s="191">
        <v>24.4</v>
      </c>
    </row>
    <row r="5537" spans="2:15" ht="17.25" x14ac:dyDescent="0.35">
      <c r="B5537" s="172">
        <f t="shared" si="518"/>
        <v>5529</v>
      </c>
      <c r="C5537" s="173">
        <v>8</v>
      </c>
      <c r="D5537" s="173">
        <v>19</v>
      </c>
      <c r="E5537" s="174">
        <v>9</v>
      </c>
      <c r="F5537" s="3">
        <f t="shared" si="517"/>
        <v>75.2</v>
      </c>
      <c r="G5537" s="3">
        <f t="shared" si="519"/>
        <v>69.800000000000011</v>
      </c>
      <c r="H5537" s="3">
        <f t="shared" si="520"/>
        <v>91.039999999999992</v>
      </c>
      <c r="I5537" s="3">
        <f t="shared" si="521"/>
        <v>80.06</v>
      </c>
      <c r="J5537" s="3">
        <f t="shared" si="522"/>
        <v>78.98</v>
      </c>
      <c r="K5537" s="191">
        <v>24</v>
      </c>
      <c r="L5537" s="3">
        <v>21</v>
      </c>
      <c r="M5537" s="191">
        <v>32.799999999999997</v>
      </c>
      <c r="N5537" s="191">
        <v>26.7</v>
      </c>
      <c r="O5537" s="191">
        <v>26.1</v>
      </c>
    </row>
    <row r="5538" spans="2:15" ht="17.25" x14ac:dyDescent="0.35">
      <c r="B5538" s="172">
        <f t="shared" si="518"/>
        <v>5530</v>
      </c>
      <c r="C5538" s="173">
        <v>8</v>
      </c>
      <c r="D5538" s="173">
        <v>19</v>
      </c>
      <c r="E5538" s="174">
        <v>10</v>
      </c>
      <c r="F5538" s="3">
        <f t="shared" si="517"/>
        <v>80.599999999999994</v>
      </c>
      <c r="G5538" s="3">
        <f t="shared" si="519"/>
        <v>73.400000000000006</v>
      </c>
      <c r="H5538" s="3">
        <f t="shared" si="520"/>
        <v>95</v>
      </c>
      <c r="I5538" s="3">
        <f t="shared" si="521"/>
        <v>84.92</v>
      </c>
      <c r="J5538" s="3">
        <f t="shared" si="522"/>
        <v>82.94</v>
      </c>
      <c r="K5538" s="191">
        <v>27</v>
      </c>
      <c r="L5538" s="3">
        <v>23</v>
      </c>
      <c r="M5538" s="191">
        <v>35</v>
      </c>
      <c r="N5538" s="191">
        <v>29.4</v>
      </c>
      <c r="O5538" s="191">
        <v>28.3</v>
      </c>
    </row>
    <row r="5539" spans="2:15" ht="17.25" x14ac:dyDescent="0.35">
      <c r="B5539" s="172">
        <f t="shared" si="518"/>
        <v>5531</v>
      </c>
      <c r="C5539" s="173">
        <v>8</v>
      </c>
      <c r="D5539" s="173">
        <v>19</v>
      </c>
      <c r="E5539" s="174">
        <v>11</v>
      </c>
      <c r="F5539" s="3">
        <f t="shared" si="517"/>
        <v>84.2</v>
      </c>
      <c r="G5539" s="3">
        <f t="shared" si="519"/>
        <v>77</v>
      </c>
      <c r="H5539" s="3">
        <f t="shared" si="520"/>
        <v>100.94</v>
      </c>
      <c r="I5539" s="3">
        <f t="shared" si="521"/>
        <v>82.94</v>
      </c>
      <c r="J5539" s="3">
        <f t="shared" si="522"/>
        <v>84.92</v>
      </c>
      <c r="K5539" s="191">
        <v>29</v>
      </c>
      <c r="L5539" s="3">
        <v>25</v>
      </c>
      <c r="M5539" s="191">
        <v>38.299999999999997</v>
      </c>
      <c r="N5539" s="191">
        <v>28.3</v>
      </c>
      <c r="O5539" s="191">
        <v>29.4</v>
      </c>
    </row>
    <row r="5540" spans="2:15" ht="17.25" x14ac:dyDescent="0.35">
      <c r="B5540" s="172">
        <f t="shared" si="518"/>
        <v>5532</v>
      </c>
      <c r="C5540" s="173">
        <v>8</v>
      </c>
      <c r="D5540" s="173">
        <v>19</v>
      </c>
      <c r="E5540" s="174">
        <v>12</v>
      </c>
      <c r="F5540" s="3">
        <f t="shared" si="517"/>
        <v>87.800000000000011</v>
      </c>
      <c r="G5540" s="3">
        <f t="shared" si="519"/>
        <v>80.599999999999994</v>
      </c>
      <c r="H5540" s="3">
        <f t="shared" si="520"/>
        <v>102.02</v>
      </c>
      <c r="I5540" s="3">
        <f t="shared" si="521"/>
        <v>86</v>
      </c>
      <c r="J5540" s="3">
        <f t="shared" si="522"/>
        <v>89.06</v>
      </c>
      <c r="K5540" s="191">
        <v>31</v>
      </c>
      <c r="L5540" s="3">
        <v>27</v>
      </c>
      <c r="M5540" s="191">
        <v>38.9</v>
      </c>
      <c r="N5540" s="191">
        <v>30</v>
      </c>
      <c r="O5540" s="191">
        <v>31.7</v>
      </c>
    </row>
    <row r="5541" spans="2:15" ht="17.25" x14ac:dyDescent="0.35">
      <c r="B5541" s="172">
        <f t="shared" si="518"/>
        <v>5533</v>
      </c>
      <c r="C5541" s="173">
        <v>8</v>
      </c>
      <c r="D5541" s="173">
        <v>19</v>
      </c>
      <c r="E5541" s="174">
        <v>13</v>
      </c>
      <c r="F5541" s="3">
        <f t="shared" si="517"/>
        <v>91.4</v>
      </c>
      <c r="G5541" s="3">
        <f t="shared" si="519"/>
        <v>82.4</v>
      </c>
      <c r="H5541" s="3">
        <f t="shared" si="520"/>
        <v>104</v>
      </c>
      <c r="I5541" s="3">
        <f t="shared" si="521"/>
        <v>87.98</v>
      </c>
      <c r="J5541" s="3">
        <f t="shared" si="522"/>
        <v>86</v>
      </c>
      <c r="K5541" s="191">
        <v>33</v>
      </c>
      <c r="L5541" s="3">
        <v>28</v>
      </c>
      <c r="M5541" s="191">
        <v>40</v>
      </c>
      <c r="N5541" s="191">
        <v>31.1</v>
      </c>
      <c r="O5541" s="191">
        <v>30</v>
      </c>
    </row>
    <row r="5542" spans="2:15" ht="17.25" x14ac:dyDescent="0.35">
      <c r="B5542" s="172">
        <f t="shared" si="518"/>
        <v>5534</v>
      </c>
      <c r="C5542" s="173">
        <v>8</v>
      </c>
      <c r="D5542" s="173">
        <v>19</v>
      </c>
      <c r="E5542" s="174">
        <v>14</v>
      </c>
      <c r="F5542" s="3">
        <f t="shared" si="517"/>
        <v>91.4</v>
      </c>
      <c r="G5542" s="3">
        <f t="shared" si="519"/>
        <v>84.2</v>
      </c>
      <c r="H5542" s="3">
        <f t="shared" si="520"/>
        <v>105.98</v>
      </c>
      <c r="I5542" s="3">
        <f t="shared" si="521"/>
        <v>89.960000000000008</v>
      </c>
      <c r="J5542" s="3">
        <f t="shared" si="522"/>
        <v>87.98</v>
      </c>
      <c r="K5542" s="191">
        <v>33</v>
      </c>
      <c r="L5542" s="3">
        <v>29</v>
      </c>
      <c r="M5542" s="191">
        <v>41.1</v>
      </c>
      <c r="N5542" s="191">
        <v>32.200000000000003</v>
      </c>
      <c r="O5542" s="191">
        <v>31.1</v>
      </c>
    </row>
    <row r="5543" spans="2:15" ht="17.25" x14ac:dyDescent="0.35">
      <c r="B5543" s="172">
        <f t="shared" si="518"/>
        <v>5535</v>
      </c>
      <c r="C5543" s="173">
        <v>8</v>
      </c>
      <c r="D5543" s="173">
        <v>19</v>
      </c>
      <c r="E5543" s="174">
        <v>15</v>
      </c>
      <c r="F5543" s="3">
        <f t="shared" si="517"/>
        <v>82.4</v>
      </c>
      <c r="G5543" s="3">
        <f t="shared" si="519"/>
        <v>89.6</v>
      </c>
      <c r="H5543" s="3">
        <f t="shared" si="520"/>
        <v>105.98</v>
      </c>
      <c r="I5543" s="3">
        <f t="shared" si="521"/>
        <v>87.98</v>
      </c>
      <c r="J5543" s="3">
        <f t="shared" si="522"/>
        <v>87.98</v>
      </c>
      <c r="K5543" s="191">
        <v>28</v>
      </c>
      <c r="L5543" s="3">
        <v>32</v>
      </c>
      <c r="M5543" s="191">
        <v>41.1</v>
      </c>
      <c r="N5543" s="191">
        <v>31.1</v>
      </c>
      <c r="O5543" s="191">
        <v>31.1</v>
      </c>
    </row>
    <row r="5544" spans="2:15" ht="17.25" x14ac:dyDescent="0.35">
      <c r="B5544" s="172">
        <f t="shared" si="518"/>
        <v>5536</v>
      </c>
      <c r="C5544" s="173">
        <v>8</v>
      </c>
      <c r="D5544" s="173">
        <v>19</v>
      </c>
      <c r="E5544" s="174">
        <v>16</v>
      </c>
      <c r="F5544" s="3">
        <f t="shared" si="517"/>
        <v>87.800000000000011</v>
      </c>
      <c r="G5544" s="3">
        <f t="shared" si="519"/>
        <v>87.800000000000011</v>
      </c>
      <c r="H5544" s="3">
        <f t="shared" si="520"/>
        <v>105.08</v>
      </c>
      <c r="I5544" s="3">
        <f t="shared" si="521"/>
        <v>84.02</v>
      </c>
      <c r="J5544" s="3">
        <f t="shared" si="522"/>
        <v>87.98</v>
      </c>
      <c r="K5544" s="191">
        <v>31</v>
      </c>
      <c r="L5544" s="3">
        <v>31</v>
      </c>
      <c r="M5544" s="191">
        <v>40.6</v>
      </c>
      <c r="N5544" s="191">
        <v>28.9</v>
      </c>
      <c r="O5544" s="191">
        <v>31.1</v>
      </c>
    </row>
    <row r="5545" spans="2:15" ht="17.25" x14ac:dyDescent="0.35">
      <c r="B5545" s="172">
        <f t="shared" si="518"/>
        <v>5537</v>
      </c>
      <c r="C5545" s="173">
        <v>8</v>
      </c>
      <c r="D5545" s="173">
        <v>19</v>
      </c>
      <c r="E5545" s="174">
        <v>17</v>
      </c>
      <c r="F5545" s="3">
        <f t="shared" si="517"/>
        <v>84.2</v>
      </c>
      <c r="G5545" s="3">
        <f t="shared" si="519"/>
        <v>84.2</v>
      </c>
      <c r="H5545" s="3">
        <f t="shared" si="520"/>
        <v>104</v>
      </c>
      <c r="I5545" s="3">
        <f t="shared" si="521"/>
        <v>82.039999999999992</v>
      </c>
      <c r="J5545" s="3">
        <f t="shared" si="522"/>
        <v>87.98</v>
      </c>
      <c r="K5545" s="191">
        <v>29</v>
      </c>
      <c r="L5545" s="3">
        <v>29</v>
      </c>
      <c r="M5545" s="191">
        <v>40</v>
      </c>
      <c r="N5545" s="191">
        <v>27.8</v>
      </c>
      <c r="O5545" s="191">
        <v>31.1</v>
      </c>
    </row>
    <row r="5546" spans="2:15" ht="17.25" x14ac:dyDescent="0.35">
      <c r="B5546" s="172">
        <f t="shared" si="518"/>
        <v>5538</v>
      </c>
      <c r="C5546" s="173">
        <v>8</v>
      </c>
      <c r="D5546" s="173">
        <v>19</v>
      </c>
      <c r="E5546" s="174">
        <v>18</v>
      </c>
      <c r="F5546" s="3">
        <f t="shared" si="517"/>
        <v>78.800000000000011</v>
      </c>
      <c r="G5546" s="3">
        <f t="shared" si="519"/>
        <v>75.2</v>
      </c>
      <c r="H5546" s="3">
        <f t="shared" si="520"/>
        <v>102.02</v>
      </c>
      <c r="I5546" s="3">
        <f t="shared" si="521"/>
        <v>82.039999999999992</v>
      </c>
      <c r="J5546" s="3">
        <f t="shared" si="522"/>
        <v>87.080000000000013</v>
      </c>
      <c r="K5546" s="191">
        <v>26</v>
      </c>
      <c r="L5546" s="3">
        <v>24</v>
      </c>
      <c r="M5546" s="191">
        <v>38.9</v>
      </c>
      <c r="N5546" s="191">
        <v>27.8</v>
      </c>
      <c r="O5546" s="191">
        <v>30.6</v>
      </c>
    </row>
    <row r="5547" spans="2:15" ht="17.25" x14ac:dyDescent="0.35">
      <c r="B5547" s="172">
        <f t="shared" si="518"/>
        <v>5539</v>
      </c>
      <c r="C5547" s="173">
        <v>8</v>
      </c>
      <c r="D5547" s="173">
        <v>19</v>
      </c>
      <c r="E5547" s="174">
        <v>19</v>
      </c>
      <c r="F5547" s="3">
        <f t="shared" si="517"/>
        <v>75.2</v>
      </c>
      <c r="G5547" s="3">
        <f t="shared" si="519"/>
        <v>73.400000000000006</v>
      </c>
      <c r="H5547" s="3">
        <f t="shared" si="520"/>
        <v>98.06</v>
      </c>
      <c r="I5547" s="3">
        <f t="shared" si="521"/>
        <v>78.080000000000013</v>
      </c>
      <c r="J5547" s="3">
        <f t="shared" si="522"/>
        <v>84.02</v>
      </c>
      <c r="K5547" s="191">
        <v>24</v>
      </c>
      <c r="L5547" s="3">
        <v>23</v>
      </c>
      <c r="M5547" s="191">
        <v>36.700000000000003</v>
      </c>
      <c r="N5547" s="191">
        <v>25.6</v>
      </c>
      <c r="O5547" s="191">
        <v>28.9</v>
      </c>
    </row>
    <row r="5548" spans="2:15" ht="17.25" x14ac:dyDescent="0.35">
      <c r="B5548" s="172">
        <f t="shared" si="518"/>
        <v>5540</v>
      </c>
      <c r="C5548" s="173">
        <v>8</v>
      </c>
      <c r="D5548" s="173">
        <v>19</v>
      </c>
      <c r="E5548" s="174">
        <v>20</v>
      </c>
      <c r="F5548" s="3">
        <f t="shared" si="517"/>
        <v>73.400000000000006</v>
      </c>
      <c r="G5548" s="3">
        <f t="shared" si="519"/>
        <v>71.599999999999994</v>
      </c>
      <c r="H5548" s="3">
        <f t="shared" si="520"/>
        <v>93.02</v>
      </c>
      <c r="I5548" s="3">
        <f t="shared" si="521"/>
        <v>77</v>
      </c>
      <c r="J5548" s="3">
        <f t="shared" si="522"/>
        <v>80.960000000000008</v>
      </c>
      <c r="K5548" s="191">
        <v>23</v>
      </c>
      <c r="L5548" s="3">
        <v>22</v>
      </c>
      <c r="M5548" s="191">
        <v>33.9</v>
      </c>
      <c r="N5548" s="191">
        <v>25</v>
      </c>
      <c r="O5548" s="191">
        <v>27.2</v>
      </c>
    </row>
    <row r="5549" spans="2:15" ht="17.25" x14ac:dyDescent="0.35">
      <c r="B5549" s="172">
        <f t="shared" si="518"/>
        <v>5541</v>
      </c>
      <c r="C5549" s="173">
        <v>8</v>
      </c>
      <c r="D5549" s="173">
        <v>19</v>
      </c>
      <c r="E5549" s="174">
        <v>21</v>
      </c>
      <c r="F5549" s="3">
        <f t="shared" si="517"/>
        <v>69.800000000000011</v>
      </c>
      <c r="G5549" s="3">
        <f t="shared" si="519"/>
        <v>69.800000000000011</v>
      </c>
      <c r="H5549" s="3">
        <f t="shared" si="520"/>
        <v>87.98</v>
      </c>
      <c r="I5549" s="3">
        <f t="shared" si="521"/>
        <v>75.02</v>
      </c>
      <c r="J5549" s="3">
        <f t="shared" si="522"/>
        <v>77</v>
      </c>
      <c r="K5549" s="191">
        <v>21</v>
      </c>
      <c r="L5549" s="3">
        <v>21</v>
      </c>
      <c r="M5549" s="191">
        <v>31.1</v>
      </c>
      <c r="N5549" s="191">
        <v>23.9</v>
      </c>
      <c r="O5549" s="191">
        <v>25</v>
      </c>
    </row>
    <row r="5550" spans="2:15" ht="17.25" x14ac:dyDescent="0.35">
      <c r="B5550" s="172">
        <f t="shared" si="518"/>
        <v>5542</v>
      </c>
      <c r="C5550" s="173">
        <v>8</v>
      </c>
      <c r="D5550" s="173">
        <v>19</v>
      </c>
      <c r="E5550" s="174">
        <v>22</v>
      </c>
      <c r="F5550" s="3">
        <f t="shared" si="517"/>
        <v>69.800000000000011</v>
      </c>
      <c r="G5550" s="3">
        <f t="shared" si="519"/>
        <v>68</v>
      </c>
      <c r="H5550" s="3">
        <f t="shared" si="520"/>
        <v>89.960000000000008</v>
      </c>
      <c r="I5550" s="3">
        <f t="shared" si="521"/>
        <v>69.98</v>
      </c>
      <c r="J5550" s="3">
        <f t="shared" si="522"/>
        <v>78.080000000000013</v>
      </c>
      <c r="K5550" s="191">
        <v>21</v>
      </c>
      <c r="L5550" s="3">
        <v>20</v>
      </c>
      <c r="M5550" s="191">
        <v>32.200000000000003</v>
      </c>
      <c r="N5550" s="191">
        <v>21.1</v>
      </c>
      <c r="O5550" s="191">
        <v>25.6</v>
      </c>
    </row>
    <row r="5551" spans="2:15" ht="17.25" x14ac:dyDescent="0.35">
      <c r="B5551" s="172">
        <f t="shared" si="518"/>
        <v>5543</v>
      </c>
      <c r="C5551" s="173">
        <v>8</v>
      </c>
      <c r="D5551" s="173">
        <v>19</v>
      </c>
      <c r="E5551" s="174">
        <v>23</v>
      </c>
      <c r="F5551" s="3">
        <f t="shared" si="517"/>
        <v>68</v>
      </c>
      <c r="G5551" s="3">
        <f t="shared" si="519"/>
        <v>64.580000000000013</v>
      </c>
      <c r="H5551" s="3">
        <f t="shared" si="520"/>
        <v>89.06</v>
      </c>
      <c r="I5551" s="3">
        <f t="shared" si="521"/>
        <v>68</v>
      </c>
      <c r="J5551" s="3">
        <f t="shared" si="522"/>
        <v>75.92</v>
      </c>
      <c r="K5551" s="191">
        <v>20</v>
      </c>
      <c r="L5551" s="3">
        <v>18.100000000000001</v>
      </c>
      <c r="M5551" s="191">
        <v>31.7</v>
      </c>
      <c r="N5551" s="191">
        <v>20</v>
      </c>
      <c r="O5551" s="191">
        <v>24.4</v>
      </c>
    </row>
    <row r="5552" spans="2:15" ht="17.25" x14ac:dyDescent="0.35">
      <c r="B5552" s="172">
        <f t="shared" si="518"/>
        <v>5544</v>
      </c>
      <c r="C5552" s="173">
        <v>8</v>
      </c>
      <c r="D5552" s="173">
        <v>19</v>
      </c>
      <c r="E5552" s="174">
        <v>24</v>
      </c>
      <c r="F5552" s="3">
        <f t="shared" si="517"/>
        <v>69.800000000000011</v>
      </c>
      <c r="G5552" s="3">
        <f t="shared" si="519"/>
        <v>60.8</v>
      </c>
      <c r="H5552" s="3">
        <f t="shared" si="520"/>
        <v>84.92</v>
      </c>
      <c r="I5552" s="3">
        <f t="shared" si="521"/>
        <v>60.980000000000004</v>
      </c>
      <c r="J5552" s="3">
        <f t="shared" si="522"/>
        <v>73.039999999999992</v>
      </c>
      <c r="K5552" s="191">
        <v>21</v>
      </c>
      <c r="L5552" s="3">
        <v>16</v>
      </c>
      <c r="M5552" s="191">
        <v>29.4</v>
      </c>
      <c r="N5552" s="191">
        <v>16.100000000000001</v>
      </c>
      <c r="O5552" s="191">
        <v>22.8</v>
      </c>
    </row>
    <row r="5553" spans="2:15" ht="17.25" x14ac:dyDescent="0.35">
      <c r="B5553" s="172">
        <f t="shared" si="518"/>
        <v>5545</v>
      </c>
      <c r="C5553" s="173">
        <v>8</v>
      </c>
      <c r="D5553" s="173">
        <v>20</v>
      </c>
      <c r="E5553" s="174">
        <v>1</v>
      </c>
      <c r="F5553" s="3">
        <f t="shared" si="517"/>
        <v>68</v>
      </c>
      <c r="G5553" s="3">
        <f t="shared" si="519"/>
        <v>60.8</v>
      </c>
      <c r="H5553" s="3">
        <f t="shared" si="520"/>
        <v>87.080000000000013</v>
      </c>
      <c r="I5553" s="3">
        <f t="shared" si="521"/>
        <v>60.980000000000004</v>
      </c>
      <c r="J5553" s="3">
        <f t="shared" si="522"/>
        <v>71.960000000000008</v>
      </c>
      <c r="K5553" s="191">
        <v>20</v>
      </c>
      <c r="L5553" s="3">
        <v>16</v>
      </c>
      <c r="M5553" s="191">
        <v>30.6</v>
      </c>
      <c r="N5553" s="191">
        <v>16.100000000000001</v>
      </c>
      <c r="O5553" s="191">
        <v>22.2</v>
      </c>
    </row>
    <row r="5554" spans="2:15" ht="17.25" x14ac:dyDescent="0.35">
      <c r="B5554" s="172">
        <f t="shared" si="518"/>
        <v>5546</v>
      </c>
      <c r="C5554" s="173">
        <v>8</v>
      </c>
      <c r="D5554" s="173">
        <v>20</v>
      </c>
      <c r="E5554" s="174">
        <v>2</v>
      </c>
      <c r="F5554" s="3">
        <f t="shared" si="517"/>
        <v>68</v>
      </c>
      <c r="G5554" s="3">
        <f t="shared" si="519"/>
        <v>59</v>
      </c>
      <c r="H5554" s="3">
        <f t="shared" si="520"/>
        <v>87.080000000000013</v>
      </c>
      <c r="I5554" s="3">
        <f t="shared" si="521"/>
        <v>53.96</v>
      </c>
      <c r="J5554" s="3">
        <f t="shared" si="522"/>
        <v>69.080000000000013</v>
      </c>
      <c r="K5554" s="191">
        <v>20</v>
      </c>
      <c r="L5554" s="3">
        <v>15</v>
      </c>
      <c r="M5554" s="191">
        <v>30.6</v>
      </c>
      <c r="N5554" s="191">
        <v>12.2</v>
      </c>
      <c r="O5554" s="191">
        <v>20.6</v>
      </c>
    </row>
    <row r="5555" spans="2:15" ht="17.25" x14ac:dyDescent="0.35">
      <c r="B5555" s="172">
        <f t="shared" si="518"/>
        <v>5547</v>
      </c>
      <c r="C5555" s="173">
        <v>8</v>
      </c>
      <c r="D5555" s="173">
        <v>20</v>
      </c>
      <c r="E5555" s="174">
        <v>3</v>
      </c>
      <c r="F5555" s="3">
        <f t="shared" si="517"/>
        <v>68</v>
      </c>
      <c r="G5555" s="3">
        <f t="shared" si="519"/>
        <v>60.8</v>
      </c>
      <c r="H5555" s="3">
        <f t="shared" si="520"/>
        <v>87.080000000000013</v>
      </c>
      <c r="I5555" s="3">
        <f t="shared" si="521"/>
        <v>53.96</v>
      </c>
      <c r="J5555" s="3">
        <f t="shared" si="522"/>
        <v>69.98</v>
      </c>
      <c r="K5555" s="191">
        <v>20</v>
      </c>
      <c r="L5555" s="3">
        <v>16</v>
      </c>
      <c r="M5555" s="191">
        <v>30.6</v>
      </c>
      <c r="N5555" s="191">
        <v>12.2</v>
      </c>
      <c r="O5555" s="191">
        <v>21.1</v>
      </c>
    </row>
    <row r="5556" spans="2:15" ht="17.25" x14ac:dyDescent="0.35">
      <c r="B5556" s="172">
        <f t="shared" si="518"/>
        <v>5548</v>
      </c>
      <c r="C5556" s="173">
        <v>8</v>
      </c>
      <c r="D5556" s="173">
        <v>20</v>
      </c>
      <c r="E5556" s="174">
        <v>4</v>
      </c>
      <c r="F5556" s="3">
        <f t="shared" si="517"/>
        <v>68</v>
      </c>
      <c r="G5556" s="3">
        <f t="shared" si="519"/>
        <v>60.8</v>
      </c>
      <c r="H5556" s="3">
        <f t="shared" si="520"/>
        <v>86</v>
      </c>
      <c r="I5556" s="3">
        <f t="shared" si="521"/>
        <v>53.96</v>
      </c>
      <c r="J5556" s="3">
        <f t="shared" si="522"/>
        <v>66.02</v>
      </c>
      <c r="K5556" s="191">
        <v>20</v>
      </c>
      <c r="L5556" s="3">
        <v>16</v>
      </c>
      <c r="M5556" s="191">
        <v>30</v>
      </c>
      <c r="N5556" s="191">
        <v>12.2</v>
      </c>
      <c r="O5556" s="191">
        <v>18.899999999999999</v>
      </c>
    </row>
    <row r="5557" spans="2:15" ht="17.25" x14ac:dyDescent="0.35">
      <c r="B5557" s="172">
        <f t="shared" si="518"/>
        <v>5549</v>
      </c>
      <c r="C5557" s="173">
        <v>8</v>
      </c>
      <c r="D5557" s="173">
        <v>20</v>
      </c>
      <c r="E5557" s="174">
        <v>5</v>
      </c>
      <c r="F5557" s="3">
        <f t="shared" si="517"/>
        <v>64.400000000000006</v>
      </c>
      <c r="G5557" s="3">
        <f t="shared" si="519"/>
        <v>57.2</v>
      </c>
      <c r="H5557" s="3">
        <f t="shared" si="520"/>
        <v>87.98</v>
      </c>
      <c r="I5557" s="3">
        <f t="shared" si="521"/>
        <v>55.94</v>
      </c>
      <c r="J5557" s="3">
        <f t="shared" si="522"/>
        <v>66.92</v>
      </c>
      <c r="K5557" s="191">
        <v>18</v>
      </c>
      <c r="L5557" s="3">
        <v>14</v>
      </c>
      <c r="M5557" s="191">
        <v>31.1</v>
      </c>
      <c r="N5557" s="191">
        <v>13.3</v>
      </c>
      <c r="O5557" s="191">
        <v>19.399999999999999</v>
      </c>
    </row>
    <row r="5558" spans="2:15" ht="17.25" x14ac:dyDescent="0.35">
      <c r="B5558" s="172">
        <f t="shared" si="518"/>
        <v>5550</v>
      </c>
      <c r="C5558" s="173">
        <v>8</v>
      </c>
      <c r="D5558" s="173">
        <v>20</v>
      </c>
      <c r="E5558" s="174">
        <v>6</v>
      </c>
      <c r="F5558" s="3">
        <f t="shared" si="517"/>
        <v>64.400000000000006</v>
      </c>
      <c r="G5558" s="3">
        <f t="shared" si="519"/>
        <v>57.2</v>
      </c>
      <c r="H5558" s="3">
        <f t="shared" si="520"/>
        <v>87.080000000000013</v>
      </c>
      <c r="I5558" s="3">
        <f t="shared" si="521"/>
        <v>55.040000000000006</v>
      </c>
      <c r="J5558" s="3">
        <f t="shared" si="522"/>
        <v>66.02</v>
      </c>
      <c r="K5558" s="191">
        <v>18</v>
      </c>
      <c r="L5558" s="3">
        <v>14</v>
      </c>
      <c r="M5558" s="191">
        <v>30.6</v>
      </c>
      <c r="N5558" s="191">
        <v>12.8</v>
      </c>
      <c r="O5558" s="191">
        <v>18.899999999999999</v>
      </c>
    </row>
    <row r="5559" spans="2:15" ht="17.25" x14ac:dyDescent="0.35">
      <c r="B5559" s="172">
        <f t="shared" si="518"/>
        <v>5551</v>
      </c>
      <c r="C5559" s="173">
        <v>8</v>
      </c>
      <c r="D5559" s="173">
        <v>20</v>
      </c>
      <c r="E5559" s="174">
        <v>7</v>
      </c>
      <c r="F5559" s="3">
        <f t="shared" si="517"/>
        <v>69.080000000000013</v>
      </c>
      <c r="G5559" s="3">
        <f t="shared" si="519"/>
        <v>62.6</v>
      </c>
      <c r="H5559" s="3">
        <f t="shared" si="520"/>
        <v>86</v>
      </c>
      <c r="I5559" s="3">
        <f t="shared" si="521"/>
        <v>57.019999999999996</v>
      </c>
      <c r="J5559" s="3">
        <f t="shared" si="522"/>
        <v>69.98</v>
      </c>
      <c r="K5559" s="191">
        <v>20.6</v>
      </c>
      <c r="L5559" s="3">
        <v>17</v>
      </c>
      <c r="M5559" s="191">
        <v>30</v>
      </c>
      <c r="N5559" s="191">
        <v>13.9</v>
      </c>
      <c r="O5559" s="191">
        <v>21.1</v>
      </c>
    </row>
    <row r="5560" spans="2:15" ht="17.25" x14ac:dyDescent="0.35">
      <c r="B5560" s="172">
        <f t="shared" si="518"/>
        <v>5552</v>
      </c>
      <c r="C5560" s="173">
        <v>8</v>
      </c>
      <c r="D5560" s="173">
        <v>20</v>
      </c>
      <c r="E5560" s="174">
        <v>8</v>
      </c>
      <c r="F5560" s="3">
        <f t="shared" si="517"/>
        <v>73.400000000000006</v>
      </c>
      <c r="G5560" s="3">
        <f t="shared" si="519"/>
        <v>69.800000000000011</v>
      </c>
      <c r="H5560" s="3">
        <f t="shared" si="520"/>
        <v>87.080000000000013</v>
      </c>
      <c r="I5560" s="3">
        <f t="shared" si="521"/>
        <v>68</v>
      </c>
      <c r="J5560" s="3">
        <f t="shared" si="522"/>
        <v>75.92</v>
      </c>
      <c r="K5560" s="191">
        <v>23</v>
      </c>
      <c r="L5560" s="3">
        <v>21</v>
      </c>
      <c r="M5560" s="191">
        <v>30.6</v>
      </c>
      <c r="N5560" s="191">
        <v>20</v>
      </c>
      <c r="O5560" s="191">
        <v>24.4</v>
      </c>
    </row>
    <row r="5561" spans="2:15" ht="17.25" x14ac:dyDescent="0.35">
      <c r="B5561" s="172">
        <f t="shared" si="518"/>
        <v>5553</v>
      </c>
      <c r="C5561" s="173">
        <v>8</v>
      </c>
      <c r="D5561" s="173">
        <v>20</v>
      </c>
      <c r="E5561" s="174">
        <v>9</v>
      </c>
      <c r="F5561" s="3">
        <f t="shared" si="517"/>
        <v>78.800000000000011</v>
      </c>
      <c r="G5561" s="3">
        <f t="shared" si="519"/>
        <v>73.400000000000006</v>
      </c>
      <c r="H5561" s="3">
        <f t="shared" si="520"/>
        <v>89.960000000000008</v>
      </c>
      <c r="I5561" s="3">
        <f t="shared" si="521"/>
        <v>75.02</v>
      </c>
      <c r="J5561" s="3">
        <f t="shared" si="522"/>
        <v>78.98</v>
      </c>
      <c r="K5561" s="191">
        <v>26</v>
      </c>
      <c r="L5561" s="3">
        <v>23</v>
      </c>
      <c r="M5561" s="191">
        <v>32.200000000000003</v>
      </c>
      <c r="N5561" s="191">
        <v>23.9</v>
      </c>
      <c r="O5561" s="191">
        <v>26.1</v>
      </c>
    </row>
    <row r="5562" spans="2:15" ht="17.25" x14ac:dyDescent="0.35">
      <c r="B5562" s="172">
        <f t="shared" si="518"/>
        <v>5554</v>
      </c>
      <c r="C5562" s="173">
        <v>8</v>
      </c>
      <c r="D5562" s="173">
        <v>20</v>
      </c>
      <c r="E5562" s="174">
        <v>10</v>
      </c>
      <c r="F5562" s="3">
        <f t="shared" si="517"/>
        <v>82.4</v>
      </c>
      <c r="G5562" s="3">
        <f t="shared" si="519"/>
        <v>75.2</v>
      </c>
      <c r="H5562" s="3">
        <f t="shared" si="520"/>
        <v>93.02</v>
      </c>
      <c r="I5562" s="3">
        <f t="shared" si="521"/>
        <v>78.98</v>
      </c>
      <c r="J5562" s="3">
        <f t="shared" si="522"/>
        <v>82.94</v>
      </c>
      <c r="K5562" s="191">
        <v>28</v>
      </c>
      <c r="L5562" s="3">
        <v>24</v>
      </c>
      <c r="M5562" s="191">
        <v>33.9</v>
      </c>
      <c r="N5562" s="191">
        <v>26.1</v>
      </c>
      <c r="O5562" s="191">
        <v>28.3</v>
      </c>
    </row>
    <row r="5563" spans="2:15" ht="17.25" x14ac:dyDescent="0.35">
      <c r="B5563" s="172">
        <f t="shared" si="518"/>
        <v>5555</v>
      </c>
      <c r="C5563" s="173">
        <v>8</v>
      </c>
      <c r="D5563" s="173">
        <v>20</v>
      </c>
      <c r="E5563" s="174">
        <v>11</v>
      </c>
      <c r="F5563" s="3">
        <f t="shared" si="517"/>
        <v>84.2</v>
      </c>
      <c r="G5563" s="3">
        <f t="shared" si="519"/>
        <v>77</v>
      </c>
      <c r="H5563" s="3">
        <f t="shared" si="520"/>
        <v>96.98</v>
      </c>
      <c r="I5563" s="3">
        <f t="shared" si="521"/>
        <v>78.98</v>
      </c>
      <c r="J5563" s="3">
        <f t="shared" si="522"/>
        <v>87.98</v>
      </c>
      <c r="K5563" s="191">
        <v>29</v>
      </c>
      <c r="L5563" s="3">
        <v>25</v>
      </c>
      <c r="M5563" s="191">
        <v>36.1</v>
      </c>
      <c r="N5563" s="191">
        <v>26.1</v>
      </c>
      <c r="O5563" s="191">
        <v>31.1</v>
      </c>
    </row>
    <row r="5564" spans="2:15" ht="17.25" x14ac:dyDescent="0.35">
      <c r="B5564" s="172">
        <f t="shared" si="518"/>
        <v>5556</v>
      </c>
      <c r="C5564" s="173">
        <v>8</v>
      </c>
      <c r="D5564" s="173">
        <v>20</v>
      </c>
      <c r="E5564" s="174">
        <v>12</v>
      </c>
      <c r="F5564" s="3">
        <f t="shared" si="517"/>
        <v>82.4</v>
      </c>
      <c r="G5564" s="3">
        <f t="shared" si="519"/>
        <v>78.800000000000011</v>
      </c>
      <c r="H5564" s="3">
        <f t="shared" si="520"/>
        <v>96.98</v>
      </c>
      <c r="I5564" s="3">
        <f t="shared" si="521"/>
        <v>84.02</v>
      </c>
      <c r="J5564" s="3">
        <f t="shared" si="522"/>
        <v>91.039999999999992</v>
      </c>
      <c r="K5564" s="191">
        <v>28</v>
      </c>
      <c r="L5564" s="3">
        <v>26</v>
      </c>
      <c r="M5564" s="191">
        <v>36.1</v>
      </c>
      <c r="N5564" s="191">
        <v>28.9</v>
      </c>
      <c r="O5564" s="191">
        <v>32.799999999999997</v>
      </c>
    </row>
    <row r="5565" spans="2:15" ht="17.25" x14ac:dyDescent="0.35">
      <c r="B5565" s="172">
        <f t="shared" si="518"/>
        <v>5557</v>
      </c>
      <c r="C5565" s="173">
        <v>8</v>
      </c>
      <c r="D5565" s="173">
        <v>20</v>
      </c>
      <c r="E5565" s="174">
        <v>13</v>
      </c>
      <c r="F5565" s="3">
        <f t="shared" si="517"/>
        <v>80.599999999999994</v>
      </c>
      <c r="G5565" s="3">
        <f t="shared" si="519"/>
        <v>75.2</v>
      </c>
      <c r="H5565" s="3">
        <f t="shared" si="520"/>
        <v>93.92</v>
      </c>
      <c r="I5565" s="3">
        <f t="shared" si="521"/>
        <v>84.02</v>
      </c>
      <c r="J5565" s="3">
        <f t="shared" si="522"/>
        <v>91.039999999999992</v>
      </c>
      <c r="K5565" s="191">
        <v>27</v>
      </c>
      <c r="L5565" s="3">
        <v>24</v>
      </c>
      <c r="M5565" s="191">
        <v>34.4</v>
      </c>
      <c r="N5565" s="191">
        <v>28.9</v>
      </c>
      <c r="O5565" s="191">
        <v>32.799999999999997</v>
      </c>
    </row>
    <row r="5566" spans="2:15" ht="17.25" x14ac:dyDescent="0.35">
      <c r="B5566" s="172">
        <f t="shared" si="518"/>
        <v>5558</v>
      </c>
      <c r="C5566" s="173">
        <v>8</v>
      </c>
      <c r="D5566" s="173">
        <v>20</v>
      </c>
      <c r="E5566" s="174">
        <v>14</v>
      </c>
      <c r="F5566" s="3">
        <f t="shared" si="517"/>
        <v>82.4</v>
      </c>
      <c r="G5566" s="3">
        <f t="shared" si="519"/>
        <v>80.599999999999994</v>
      </c>
      <c r="H5566" s="3">
        <f t="shared" si="520"/>
        <v>89.960000000000008</v>
      </c>
      <c r="I5566" s="3">
        <f t="shared" si="521"/>
        <v>84.02</v>
      </c>
      <c r="J5566" s="3">
        <f t="shared" si="522"/>
        <v>93.92</v>
      </c>
      <c r="K5566" s="191">
        <v>28</v>
      </c>
      <c r="L5566" s="3">
        <v>27</v>
      </c>
      <c r="M5566" s="191">
        <v>32.200000000000003</v>
      </c>
      <c r="N5566" s="191">
        <v>28.9</v>
      </c>
      <c r="O5566" s="191">
        <v>34.4</v>
      </c>
    </row>
    <row r="5567" spans="2:15" ht="17.25" x14ac:dyDescent="0.35">
      <c r="B5567" s="172">
        <f t="shared" si="518"/>
        <v>5559</v>
      </c>
      <c r="C5567" s="173">
        <v>8</v>
      </c>
      <c r="D5567" s="173">
        <v>20</v>
      </c>
      <c r="E5567" s="174">
        <v>15</v>
      </c>
      <c r="F5567" s="3">
        <f t="shared" si="517"/>
        <v>82.4</v>
      </c>
      <c r="G5567" s="3">
        <f t="shared" si="519"/>
        <v>84.2</v>
      </c>
      <c r="H5567" s="3">
        <f t="shared" si="520"/>
        <v>91.94</v>
      </c>
      <c r="I5567" s="3">
        <f t="shared" si="521"/>
        <v>82.039999999999992</v>
      </c>
      <c r="J5567" s="3">
        <f t="shared" si="522"/>
        <v>95</v>
      </c>
      <c r="K5567" s="191">
        <v>28</v>
      </c>
      <c r="L5567" s="3">
        <v>29</v>
      </c>
      <c r="M5567" s="191">
        <v>33.299999999999997</v>
      </c>
      <c r="N5567" s="191">
        <v>27.8</v>
      </c>
      <c r="O5567" s="191">
        <v>35</v>
      </c>
    </row>
    <row r="5568" spans="2:15" ht="17.25" x14ac:dyDescent="0.35">
      <c r="B5568" s="172">
        <f t="shared" si="518"/>
        <v>5560</v>
      </c>
      <c r="C5568" s="173">
        <v>8</v>
      </c>
      <c r="D5568" s="173">
        <v>20</v>
      </c>
      <c r="E5568" s="174">
        <v>16</v>
      </c>
      <c r="F5568" s="3">
        <f t="shared" si="517"/>
        <v>82.4</v>
      </c>
      <c r="G5568" s="3">
        <f t="shared" si="519"/>
        <v>84.2</v>
      </c>
      <c r="H5568" s="3">
        <f t="shared" si="520"/>
        <v>95</v>
      </c>
      <c r="I5568" s="3">
        <f t="shared" si="521"/>
        <v>78.98</v>
      </c>
      <c r="J5568" s="3">
        <f t="shared" si="522"/>
        <v>95</v>
      </c>
      <c r="K5568" s="191">
        <v>28</v>
      </c>
      <c r="L5568" s="3">
        <v>29</v>
      </c>
      <c r="M5568" s="191">
        <v>35</v>
      </c>
      <c r="N5568" s="191">
        <v>26.1</v>
      </c>
      <c r="O5568" s="191">
        <v>35</v>
      </c>
    </row>
    <row r="5569" spans="2:15" ht="17.25" x14ac:dyDescent="0.35">
      <c r="B5569" s="172">
        <f t="shared" si="518"/>
        <v>5561</v>
      </c>
      <c r="C5569" s="173">
        <v>8</v>
      </c>
      <c r="D5569" s="173">
        <v>20</v>
      </c>
      <c r="E5569" s="174">
        <v>17</v>
      </c>
      <c r="F5569" s="3">
        <f t="shared" si="517"/>
        <v>82.4</v>
      </c>
      <c r="G5569" s="3">
        <f t="shared" si="519"/>
        <v>84.2</v>
      </c>
      <c r="H5569" s="3">
        <f t="shared" si="520"/>
        <v>96.08</v>
      </c>
      <c r="I5569" s="3">
        <f t="shared" si="521"/>
        <v>78.080000000000013</v>
      </c>
      <c r="J5569" s="3">
        <f t="shared" si="522"/>
        <v>93.92</v>
      </c>
      <c r="K5569" s="191">
        <v>28</v>
      </c>
      <c r="L5569" s="3">
        <v>29</v>
      </c>
      <c r="M5569" s="191">
        <v>35.6</v>
      </c>
      <c r="N5569" s="191">
        <v>25.6</v>
      </c>
      <c r="O5569" s="191">
        <v>34.4</v>
      </c>
    </row>
    <row r="5570" spans="2:15" ht="17.25" x14ac:dyDescent="0.35">
      <c r="B5570" s="172">
        <f t="shared" si="518"/>
        <v>5562</v>
      </c>
      <c r="C5570" s="173">
        <v>8</v>
      </c>
      <c r="D5570" s="173">
        <v>20</v>
      </c>
      <c r="E5570" s="174">
        <v>18</v>
      </c>
      <c r="F5570" s="3">
        <f t="shared" si="517"/>
        <v>80.599999999999994</v>
      </c>
      <c r="G5570" s="3">
        <f t="shared" si="519"/>
        <v>82.4</v>
      </c>
      <c r="H5570" s="3">
        <f t="shared" si="520"/>
        <v>93.02</v>
      </c>
      <c r="I5570" s="3">
        <f t="shared" si="521"/>
        <v>77</v>
      </c>
      <c r="J5570" s="3">
        <f t="shared" si="522"/>
        <v>93.92</v>
      </c>
      <c r="K5570" s="191">
        <v>27</v>
      </c>
      <c r="L5570" s="3">
        <v>28</v>
      </c>
      <c r="M5570" s="191">
        <v>33.9</v>
      </c>
      <c r="N5570" s="191">
        <v>25</v>
      </c>
      <c r="O5570" s="191">
        <v>34.4</v>
      </c>
    </row>
    <row r="5571" spans="2:15" ht="17.25" x14ac:dyDescent="0.35">
      <c r="B5571" s="172">
        <f t="shared" si="518"/>
        <v>5563</v>
      </c>
      <c r="C5571" s="173">
        <v>8</v>
      </c>
      <c r="D5571" s="173">
        <v>20</v>
      </c>
      <c r="E5571" s="174">
        <v>19</v>
      </c>
      <c r="F5571" s="3">
        <f t="shared" si="517"/>
        <v>78.800000000000011</v>
      </c>
      <c r="G5571" s="3">
        <f t="shared" si="519"/>
        <v>73.400000000000006</v>
      </c>
      <c r="H5571" s="3">
        <f t="shared" si="520"/>
        <v>89.960000000000008</v>
      </c>
      <c r="I5571" s="3">
        <f t="shared" si="521"/>
        <v>75.02</v>
      </c>
      <c r="J5571" s="3">
        <f t="shared" si="522"/>
        <v>86</v>
      </c>
      <c r="K5571" s="191">
        <v>26</v>
      </c>
      <c r="L5571" s="3">
        <v>23</v>
      </c>
      <c r="M5571" s="191">
        <v>32.200000000000003</v>
      </c>
      <c r="N5571" s="191">
        <v>23.9</v>
      </c>
      <c r="O5571" s="191">
        <v>30</v>
      </c>
    </row>
    <row r="5572" spans="2:15" ht="17.25" x14ac:dyDescent="0.35">
      <c r="B5572" s="172">
        <f t="shared" si="518"/>
        <v>5564</v>
      </c>
      <c r="C5572" s="173">
        <v>8</v>
      </c>
      <c r="D5572" s="173">
        <v>20</v>
      </c>
      <c r="E5572" s="174">
        <v>20</v>
      </c>
      <c r="F5572" s="3">
        <f t="shared" si="517"/>
        <v>77</v>
      </c>
      <c r="G5572" s="3">
        <f t="shared" si="519"/>
        <v>66.2</v>
      </c>
      <c r="H5572" s="3">
        <f t="shared" si="520"/>
        <v>89.06</v>
      </c>
      <c r="I5572" s="3">
        <f t="shared" si="521"/>
        <v>73.039999999999992</v>
      </c>
      <c r="J5572" s="3">
        <f t="shared" si="522"/>
        <v>84.92</v>
      </c>
      <c r="K5572" s="191">
        <v>25</v>
      </c>
      <c r="L5572" s="3">
        <v>19</v>
      </c>
      <c r="M5572" s="191">
        <v>31.7</v>
      </c>
      <c r="N5572" s="191">
        <v>22.8</v>
      </c>
      <c r="O5572" s="191">
        <v>29.4</v>
      </c>
    </row>
    <row r="5573" spans="2:15" ht="17.25" x14ac:dyDescent="0.35">
      <c r="B5573" s="172">
        <f t="shared" si="518"/>
        <v>5565</v>
      </c>
      <c r="C5573" s="173">
        <v>8</v>
      </c>
      <c r="D5573" s="173">
        <v>20</v>
      </c>
      <c r="E5573" s="174">
        <v>21</v>
      </c>
      <c r="F5573" s="3">
        <f t="shared" si="517"/>
        <v>71.599999999999994</v>
      </c>
      <c r="G5573" s="3">
        <f t="shared" si="519"/>
        <v>64.400000000000006</v>
      </c>
      <c r="H5573" s="3">
        <f t="shared" si="520"/>
        <v>89.960000000000008</v>
      </c>
      <c r="I5573" s="3">
        <f t="shared" si="521"/>
        <v>71.06</v>
      </c>
      <c r="J5573" s="3">
        <f t="shared" si="522"/>
        <v>84.02</v>
      </c>
      <c r="K5573" s="191">
        <v>22</v>
      </c>
      <c r="L5573" s="3">
        <v>18</v>
      </c>
      <c r="M5573" s="191">
        <v>32.200000000000003</v>
      </c>
      <c r="N5573" s="191">
        <v>21.7</v>
      </c>
      <c r="O5573" s="191">
        <v>28.9</v>
      </c>
    </row>
    <row r="5574" spans="2:15" ht="17.25" x14ac:dyDescent="0.35">
      <c r="B5574" s="172">
        <f t="shared" si="518"/>
        <v>5566</v>
      </c>
      <c r="C5574" s="173">
        <v>8</v>
      </c>
      <c r="D5574" s="173">
        <v>20</v>
      </c>
      <c r="E5574" s="174">
        <v>22</v>
      </c>
      <c r="F5574" s="3">
        <f t="shared" si="517"/>
        <v>69.800000000000011</v>
      </c>
      <c r="G5574" s="3">
        <f t="shared" si="519"/>
        <v>71.599999999999994</v>
      </c>
      <c r="H5574" s="3">
        <f t="shared" si="520"/>
        <v>84.92</v>
      </c>
      <c r="I5574" s="3">
        <f t="shared" si="521"/>
        <v>69.98</v>
      </c>
      <c r="J5574" s="3">
        <f t="shared" si="522"/>
        <v>80.960000000000008</v>
      </c>
      <c r="K5574" s="191">
        <v>21</v>
      </c>
      <c r="L5574" s="3">
        <v>22</v>
      </c>
      <c r="M5574" s="191">
        <v>29.4</v>
      </c>
      <c r="N5574" s="191">
        <v>21.1</v>
      </c>
      <c r="O5574" s="191">
        <v>27.2</v>
      </c>
    </row>
    <row r="5575" spans="2:15" ht="17.25" x14ac:dyDescent="0.35">
      <c r="B5575" s="172">
        <f t="shared" si="518"/>
        <v>5567</v>
      </c>
      <c r="C5575" s="173">
        <v>8</v>
      </c>
      <c r="D5575" s="173">
        <v>20</v>
      </c>
      <c r="E5575" s="174">
        <v>23</v>
      </c>
      <c r="F5575" s="3">
        <f t="shared" si="517"/>
        <v>66.2</v>
      </c>
      <c r="G5575" s="3">
        <f t="shared" si="519"/>
        <v>69.800000000000011</v>
      </c>
      <c r="H5575" s="3">
        <f t="shared" si="520"/>
        <v>82.039999999999992</v>
      </c>
      <c r="I5575" s="3">
        <f t="shared" si="521"/>
        <v>66.92</v>
      </c>
      <c r="J5575" s="3">
        <f t="shared" si="522"/>
        <v>78.98</v>
      </c>
      <c r="K5575" s="191">
        <v>19</v>
      </c>
      <c r="L5575" s="3">
        <v>21</v>
      </c>
      <c r="M5575" s="191">
        <v>27.8</v>
      </c>
      <c r="N5575" s="191">
        <v>19.399999999999999</v>
      </c>
      <c r="O5575" s="191">
        <v>26.1</v>
      </c>
    </row>
    <row r="5576" spans="2:15" ht="17.25" x14ac:dyDescent="0.35">
      <c r="B5576" s="172">
        <f t="shared" si="518"/>
        <v>5568</v>
      </c>
      <c r="C5576" s="173">
        <v>8</v>
      </c>
      <c r="D5576" s="173">
        <v>20</v>
      </c>
      <c r="E5576" s="174">
        <v>24</v>
      </c>
      <c r="F5576" s="3">
        <f t="shared" si="517"/>
        <v>68</v>
      </c>
      <c r="G5576" s="3">
        <f t="shared" si="519"/>
        <v>66.2</v>
      </c>
      <c r="H5576" s="3">
        <f t="shared" si="520"/>
        <v>82.039999999999992</v>
      </c>
      <c r="I5576" s="3">
        <f t="shared" si="521"/>
        <v>66.02</v>
      </c>
      <c r="J5576" s="3">
        <f t="shared" si="522"/>
        <v>80.06</v>
      </c>
      <c r="K5576" s="191">
        <v>20</v>
      </c>
      <c r="L5576" s="3">
        <v>19</v>
      </c>
      <c r="M5576" s="191">
        <v>27.8</v>
      </c>
      <c r="N5576" s="191">
        <v>18.899999999999999</v>
      </c>
      <c r="O5576" s="191">
        <v>26.7</v>
      </c>
    </row>
    <row r="5577" spans="2:15" ht="17.25" x14ac:dyDescent="0.35">
      <c r="B5577" s="172">
        <f t="shared" si="518"/>
        <v>5569</v>
      </c>
      <c r="C5577" s="173">
        <v>8</v>
      </c>
      <c r="D5577" s="173">
        <v>21</v>
      </c>
      <c r="E5577" s="174">
        <v>1</v>
      </c>
      <c r="F5577" s="3">
        <f t="shared" si="517"/>
        <v>66.2</v>
      </c>
      <c r="G5577" s="3">
        <f t="shared" si="519"/>
        <v>64.400000000000006</v>
      </c>
      <c r="H5577" s="3">
        <f t="shared" si="520"/>
        <v>80.06</v>
      </c>
      <c r="I5577" s="3">
        <f t="shared" si="521"/>
        <v>62.96</v>
      </c>
      <c r="J5577" s="3">
        <f t="shared" si="522"/>
        <v>75.92</v>
      </c>
      <c r="K5577" s="191">
        <v>19</v>
      </c>
      <c r="L5577" s="3">
        <v>18</v>
      </c>
      <c r="M5577" s="191">
        <v>26.7</v>
      </c>
      <c r="N5577" s="191">
        <v>17.2</v>
      </c>
      <c r="O5577" s="191">
        <v>24.4</v>
      </c>
    </row>
    <row r="5578" spans="2:15" ht="17.25" x14ac:dyDescent="0.35">
      <c r="B5578" s="172">
        <f t="shared" si="518"/>
        <v>5570</v>
      </c>
      <c r="C5578" s="173">
        <v>8</v>
      </c>
      <c r="D5578" s="173">
        <v>21</v>
      </c>
      <c r="E5578" s="174">
        <v>2</v>
      </c>
      <c r="F5578" s="3">
        <f t="shared" ref="F5578:F5641" si="523">(9/5)*K5578+32</f>
        <v>64.400000000000006</v>
      </c>
      <c r="G5578" s="3">
        <f t="shared" si="519"/>
        <v>60.8</v>
      </c>
      <c r="H5578" s="3">
        <f t="shared" si="520"/>
        <v>80.06</v>
      </c>
      <c r="I5578" s="3">
        <f t="shared" si="521"/>
        <v>60.980000000000004</v>
      </c>
      <c r="J5578" s="3">
        <f t="shared" si="522"/>
        <v>75.02</v>
      </c>
      <c r="K5578" s="191">
        <v>18</v>
      </c>
      <c r="L5578" s="3">
        <v>16</v>
      </c>
      <c r="M5578" s="191">
        <v>26.7</v>
      </c>
      <c r="N5578" s="191">
        <v>16.100000000000001</v>
      </c>
      <c r="O5578" s="191">
        <v>23.9</v>
      </c>
    </row>
    <row r="5579" spans="2:15" ht="17.25" x14ac:dyDescent="0.35">
      <c r="B5579" s="172">
        <f t="shared" ref="B5579:B5642" si="524">B5578+1</f>
        <v>5571</v>
      </c>
      <c r="C5579" s="173">
        <v>8</v>
      </c>
      <c r="D5579" s="173">
        <v>21</v>
      </c>
      <c r="E5579" s="174">
        <v>3</v>
      </c>
      <c r="F5579" s="3">
        <f t="shared" si="523"/>
        <v>64.400000000000006</v>
      </c>
      <c r="G5579" s="3">
        <f t="shared" si="519"/>
        <v>60.8</v>
      </c>
      <c r="H5579" s="3">
        <f t="shared" si="520"/>
        <v>78.080000000000013</v>
      </c>
      <c r="I5579" s="3">
        <f t="shared" si="521"/>
        <v>60.08</v>
      </c>
      <c r="J5579" s="3">
        <f t="shared" si="522"/>
        <v>73.039999999999992</v>
      </c>
      <c r="K5579" s="191">
        <v>18</v>
      </c>
      <c r="L5579" s="3">
        <v>16</v>
      </c>
      <c r="M5579" s="191">
        <v>25.6</v>
      </c>
      <c r="N5579" s="191">
        <v>15.6</v>
      </c>
      <c r="O5579" s="191">
        <v>22.8</v>
      </c>
    </row>
    <row r="5580" spans="2:15" ht="17.25" x14ac:dyDescent="0.35">
      <c r="B5580" s="172">
        <f t="shared" si="524"/>
        <v>5572</v>
      </c>
      <c r="C5580" s="173">
        <v>8</v>
      </c>
      <c r="D5580" s="173">
        <v>21</v>
      </c>
      <c r="E5580" s="174">
        <v>4</v>
      </c>
      <c r="F5580" s="3">
        <f t="shared" si="523"/>
        <v>66.2</v>
      </c>
      <c r="G5580" s="3">
        <f t="shared" si="519"/>
        <v>59</v>
      </c>
      <c r="H5580" s="3">
        <f t="shared" si="520"/>
        <v>75.92</v>
      </c>
      <c r="I5580" s="3">
        <f t="shared" si="521"/>
        <v>57.92</v>
      </c>
      <c r="J5580" s="3">
        <f t="shared" si="522"/>
        <v>71.06</v>
      </c>
      <c r="K5580" s="191">
        <v>19</v>
      </c>
      <c r="L5580" s="3">
        <v>15</v>
      </c>
      <c r="M5580" s="191">
        <v>24.4</v>
      </c>
      <c r="N5580" s="191">
        <v>14.4</v>
      </c>
      <c r="O5580" s="191">
        <v>21.7</v>
      </c>
    </row>
    <row r="5581" spans="2:15" ht="17.25" x14ac:dyDescent="0.35">
      <c r="B5581" s="172">
        <f t="shared" si="524"/>
        <v>5573</v>
      </c>
      <c r="C5581" s="173">
        <v>8</v>
      </c>
      <c r="D5581" s="173">
        <v>21</v>
      </c>
      <c r="E5581" s="174">
        <v>5</v>
      </c>
      <c r="F5581" s="3">
        <f t="shared" si="523"/>
        <v>68</v>
      </c>
      <c r="G5581" s="3">
        <f t="shared" si="519"/>
        <v>58.64</v>
      </c>
      <c r="H5581" s="3">
        <f t="shared" si="520"/>
        <v>75.02</v>
      </c>
      <c r="I5581" s="3">
        <f t="shared" si="521"/>
        <v>57.92</v>
      </c>
      <c r="J5581" s="3">
        <f t="shared" si="522"/>
        <v>71.06</v>
      </c>
      <c r="K5581" s="191">
        <v>20</v>
      </c>
      <c r="L5581" s="3">
        <v>14.8</v>
      </c>
      <c r="M5581" s="191">
        <v>23.9</v>
      </c>
      <c r="N5581" s="191">
        <v>14.4</v>
      </c>
      <c r="O5581" s="191">
        <v>21.7</v>
      </c>
    </row>
    <row r="5582" spans="2:15" ht="17.25" x14ac:dyDescent="0.35">
      <c r="B5582" s="172">
        <f t="shared" si="524"/>
        <v>5574</v>
      </c>
      <c r="C5582" s="173">
        <v>8</v>
      </c>
      <c r="D5582" s="173">
        <v>21</v>
      </c>
      <c r="E5582" s="174">
        <v>6</v>
      </c>
      <c r="F5582" s="3">
        <f t="shared" si="523"/>
        <v>67.099999999999994</v>
      </c>
      <c r="G5582" s="3">
        <f t="shared" si="519"/>
        <v>59.72</v>
      </c>
      <c r="H5582" s="3">
        <f t="shared" si="520"/>
        <v>75.92</v>
      </c>
      <c r="I5582" s="3">
        <f t="shared" si="521"/>
        <v>51.980000000000004</v>
      </c>
      <c r="J5582" s="3">
        <f t="shared" si="522"/>
        <v>69.98</v>
      </c>
      <c r="K5582" s="191">
        <v>19.5</v>
      </c>
      <c r="L5582" s="3">
        <v>15.4</v>
      </c>
      <c r="M5582" s="191">
        <v>24.4</v>
      </c>
      <c r="N5582" s="191">
        <v>11.1</v>
      </c>
      <c r="O5582" s="191">
        <v>21.1</v>
      </c>
    </row>
    <row r="5583" spans="2:15" ht="17.25" x14ac:dyDescent="0.35">
      <c r="B5583" s="172">
        <f t="shared" si="524"/>
        <v>5575</v>
      </c>
      <c r="C5583" s="173">
        <v>8</v>
      </c>
      <c r="D5583" s="173">
        <v>21</v>
      </c>
      <c r="E5583" s="174">
        <v>7</v>
      </c>
      <c r="F5583" s="3">
        <f t="shared" si="523"/>
        <v>69.800000000000011</v>
      </c>
      <c r="G5583" s="3">
        <f t="shared" si="519"/>
        <v>64.400000000000006</v>
      </c>
      <c r="H5583" s="3">
        <f t="shared" si="520"/>
        <v>80.960000000000008</v>
      </c>
      <c r="I5583" s="3">
        <f t="shared" si="521"/>
        <v>60.08</v>
      </c>
      <c r="J5583" s="3">
        <f t="shared" si="522"/>
        <v>71.960000000000008</v>
      </c>
      <c r="K5583" s="191">
        <v>21</v>
      </c>
      <c r="L5583" s="3">
        <v>18</v>
      </c>
      <c r="M5583" s="191">
        <v>27.2</v>
      </c>
      <c r="N5583" s="191">
        <v>15.6</v>
      </c>
      <c r="O5583" s="191">
        <v>22.2</v>
      </c>
    </row>
    <row r="5584" spans="2:15" ht="17.25" x14ac:dyDescent="0.35">
      <c r="B5584" s="172">
        <f t="shared" si="524"/>
        <v>5576</v>
      </c>
      <c r="C5584" s="173">
        <v>8</v>
      </c>
      <c r="D5584" s="173">
        <v>21</v>
      </c>
      <c r="E5584" s="174">
        <v>8</v>
      </c>
      <c r="F5584" s="3">
        <f t="shared" si="523"/>
        <v>71.599999999999994</v>
      </c>
      <c r="G5584" s="3">
        <f t="shared" si="519"/>
        <v>66.2</v>
      </c>
      <c r="H5584" s="3">
        <f t="shared" si="520"/>
        <v>87.080000000000013</v>
      </c>
      <c r="I5584" s="3">
        <f t="shared" si="521"/>
        <v>66.02</v>
      </c>
      <c r="J5584" s="3">
        <f t="shared" si="522"/>
        <v>73.94</v>
      </c>
      <c r="K5584" s="191">
        <v>22</v>
      </c>
      <c r="L5584" s="3">
        <v>19</v>
      </c>
      <c r="M5584" s="191">
        <v>30.6</v>
      </c>
      <c r="N5584" s="191">
        <v>18.899999999999999</v>
      </c>
      <c r="O5584" s="191">
        <v>23.3</v>
      </c>
    </row>
    <row r="5585" spans="2:15" ht="17.25" x14ac:dyDescent="0.35">
      <c r="B5585" s="172">
        <f t="shared" si="524"/>
        <v>5577</v>
      </c>
      <c r="C5585" s="173">
        <v>8</v>
      </c>
      <c r="D5585" s="173">
        <v>21</v>
      </c>
      <c r="E5585" s="174">
        <v>9</v>
      </c>
      <c r="F5585" s="3">
        <f t="shared" si="523"/>
        <v>77</v>
      </c>
      <c r="G5585" s="3">
        <f t="shared" si="519"/>
        <v>69.800000000000011</v>
      </c>
      <c r="H5585" s="3">
        <f t="shared" si="520"/>
        <v>91.94</v>
      </c>
      <c r="I5585" s="3">
        <f t="shared" si="521"/>
        <v>73.94</v>
      </c>
      <c r="J5585" s="3">
        <f t="shared" si="522"/>
        <v>78.080000000000013</v>
      </c>
      <c r="K5585" s="191">
        <v>25</v>
      </c>
      <c r="L5585" s="3">
        <v>21</v>
      </c>
      <c r="M5585" s="191">
        <v>33.299999999999997</v>
      </c>
      <c r="N5585" s="191">
        <v>23.3</v>
      </c>
      <c r="O5585" s="191">
        <v>25.6</v>
      </c>
    </row>
    <row r="5586" spans="2:15" ht="17.25" x14ac:dyDescent="0.35">
      <c r="B5586" s="172">
        <f t="shared" si="524"/>
        <v>5578</v>
      </c>
      <c r="C5586" s="173">
        <v>8</v>
      </c>
      <c r="D5586" s="173">
        <v>21</v>
      </c>
      <c r="E5586" s="174">
        <v>10</v>
      </c>
      <c r="F5586" s="3">
        <f t="shared" si="523"/>
        <v>80.599999999999994</v>
      </c>
      <c r="G5586" s="3">
        <f t="shared" si="519"/>
        <v>75.2</v>
      </c>
      <c r="H5586" s="3">
        <f t="shared" si="520"/>
        <v>93.92</v>
      </c>
      <c r="I5586" s="3">
        <f t="shared" si="521"/>
        <v>78.98</v>
      </c>
      <c r="J5586" s="3">
        <f t="shared" si="522"/>
        <v>80.06</v>
      </c>
      <c r="K5586" s="191">
        <v>27</v>
      </c>
      <c r="L5586" s="3">
        <v>24</v>
      </c>
      <c r="M5586" s="191">
        <v>34.4</v>
      </c>
      <c r="N5586" s="191">
        <v>26.1</v>
      </c>
      <c r="O5586" s="191">
        <v>26.7</v>
      </c>
    </row>
    <row r="5587" spans="2:15" ht="17.25" x14ac:dyDescent="0.35">
      <c r="B5587" s="172">
        <f t="shared" si="524"/>
        <v>5579</v>
      </c>
      <c r="C5587" s="173">
        <v>8</v>
      </c>
      <c r="D5587" s="173">
        <v>21</v>
      </c>
      <c r="E5587" s="174">
        <v>11</v>
      </c>
      <c r="F5587" s="3">
        <f t="shared" si="523"/>
        <v>82.759999999999991</v>
      </c>
      <c r="G5587" s="3">
        <f t="shared" si="519"/>
        <v>84.2</v>
      </c>
      <c r="H5587" s="3">
        <f t="shared" si="520"/>
        <v>96.98</v>
      </c>
      <c r="I5587" s="3">
        <f t="shared" si="521"/>
        <v>80.960000000000008</v>
      </c>
      <c r="J5587" s="3">
        <f t="shared" si="522"/>
        <v>84.02</v>
      </c>
      <c r="K5587" s="191">
        <v>28.2</v>
      </c>
      <c r="L5587" s="3">
        <v>29</v>
      </c>
      <c r="M5587" s="191">
        <v>36.1</v>
      </c>
      <c r="N5587" s="191">
        <v>27.2</v>
      </c>
      <c r="O5587" s="191">
        <v>28.9</v>
      </c>
    </row>
    <row r="5588" spans="2:15" ht="17.25" x14ac:dyDescent="0.35">
      <c r="B5588" s="172">
        <f t="shared" si="524"/>
        <v>5580</v>
      </c>
      <c r="C5588" s="173">
        <v>8</v>
      </c>
      <c r="D5588" s="173">
        <v>21</v>
      </c>
      <c r="E5588" s="174">
        <v>12</v>
      </c>
      <c r="F5588" s="3">
        <f t="shared" si="523"/>
        <v>84.2</v>
      </c>
      <c r="G5588" s="3">
        <f t="shared" si="519"/>
        <v>84.2</v>
      </c>
      <c r="H5588" s="3">
        <f t="shared" si="520"/>
        <v>100.03999999999999</v>
      </c>
      <c r="I5588" s="3">
        <f t="shared" si="521"/>
        <v>84.02</v>
      </c>
      <c r="J5588" s="3">
        <f t="shared" si="522"/>
        <v>86</v>
      </c>
      <c r="K5588" s="191">
        <v>29</v>
      </c>
      <c r="L5588" s="3">
        <v>29</v>
      </c>
      <c r="M5588" s="191">
        <v>37.799999999999997</v>
      </c>
      <c r="N5588" s="191">
        <v>28.9</v>
      </c>
      <c r="O5588" s="191">
        <v>30</v>
      </c>
    </row>
    <row r="5589" spans="2:15" ht="17.25" x14ac:dyDescent="0.35">
      <c r="B5589" s="172">
        <f t="shared" si="524"/>
        <v>5581</v>
      </c>
      <c r="C5589" s="173">
        <v>8</v>
      </c>
      <c r="D5589" s="173">
        <v>21</v>
      </c>
      <c r="E5589" s="174">
        <v>13</v>
      </c>
      <c r="F5589" s="3">
        <f t="shared" si="523"/>
        <v>84.2</v>
      </c>
      <c r="G5589" s="3">
        <f t="shared" si="519"/>
        <v>87.800000000000011</v>
      </c>
      <c r="H5589" s="3">
        <f t="shared" si="520"/>
        <v>102.02</v>
      </c>
      <c r="I5589" s="3">
        <f t="shared" si="521"/>
        <v>87.080000000000013</v>
      </c>
      <c r="J5589" s="3">
        <f t="shared" si="522"/>
        <v>87.98</v>
      </c>
      <c r="K5589" s="191">
        <v>29</v>
      </c>
      <c r="L5589" s="3">
        <v>31</v>
      </c>
      <c r="M5589" s="191">
        <v>38.9</v>
      </c>
      <c r="N5589" s="191">
        <v>30.6</v>
      </c>
      <c r="O5589" s="191">
        <v>31.1</v>
      </c>
    </row>
    <row r="5590" spans="2:15" ht="17.25" x14ac:dyDescent="0.35">
      <c r="B5590" s="172">
        <f t="shared" si="524"/>
        <v>5582</v>
      </c>
      <c r="C5590" s="173">
        <v>8</v>
      </c>
      <c r="D5590" s="173">
        <v>21</v>
      </c>
      <c r="E5590" s="174">
        <v>14</v>
      </c>
      <c r="F5590" s="3">
        <f t="shared" si="523"/>
        <v>84.2</v>
      </c>
      <c r="G5590" s="3">
        <f t="shared" si="519"/>
        <v>87.800000000000011</v>
      </c>
      <c r="H5590" s="3">
        <f t="shared" si="520"/>
        <v>100.94</v>
      </c>
      <c r="I5590" s="3">
        <f t="shared" si="521"/>
        <v>87.98</v>
      </c>
      <c r="J5590" s="3">
        <f t="shared" si="522"/>
        <v>89.960000000000008</v>
      </c>
      <c r="K5590" s="191">
        <v>29</v>
      </c>
      <c r="L5590" s="3">
        <v>31</v>
      </c>
      <c r="M5590" s="191">
        <v>38.299999999999997</v>
      </c>
      <c r="N5590" s="191">
        <v>31.1</v>
      </c>
      <c r="O5590" s="191">
        <v>32.200000000000003</v>
      </c>
    </row>
    <row r="5591" spans="2:15" ht="17.25" x14ac:dyDescent="0.35">
      <c r="B5591" s="172">
        <f t="shared" si="524"/>
        <v>5583</v>
      </c>
      <c r="C5591" s="173">
        <v>8</v>
      </c>
      <c r="D5591" s="173">
        <v>21</v>
      </c>
      <c r="E5591" s="174">
        <v>15</v>
      </c>
      <c r="F5591" s="3">
        <f t="shared" si="523"/>
        <v>78.800000000000011</v>
      </c>
      <c r="G5591" s="3">
        <f t="shared" si="519"/>
        <v>75.2</v>
      </c>
      <c r="H5591" s="3">
        <f t="shared" si="520"/>
        <v>102.02</v>
      </c>
      <c r="I5591" s="3">
        <f t="shared" si="521"/>
        <v>87.080000000000013</v>
      </c>
      <c r="J5591" s="3">
        <f t="shared" si="522"/>
        <v>89.960000000000008</v>
      </c>
      <c r="K5591" s="191">
        <v>26</v>
      </c>
      <c r="L5591" s="3">
        <v>24</v>
      </c>
      <c r="M5591" s="191">
        <v>38.9</v>
      </c>
      <c r="N5591" s="191">
        <v>30.6</v>
      </c>
      <c r="O5591" s="191">
        <v>32.200000000000003</v>
      </c>
    </row>
    <row r="5592" spans="2:15" ht="17.25" x14ac:dyDescent="0.35">
      <c r="B5592" s="172">
        <f t="shared" si="524"/>
        <v>5584</v>
      </c>
      <c r="C5592" s="173">
        <v>8</v>
      </c>
      <c r="D5592" s="173">
        <v>21</v>
      </c>
      <c r="E5592" s="174">
        <v>16</v>
      </c>
      <c r="F5592" s="3">
        <f t="shared" si="523"/>
        <v>66.2</v>
      </c>
      <c r="G5592" s="3">
        <f t="shared" si="519"/>
        <v>75.2</v>
      </c>
      <c r="H5592" s="3">
        <f t="shared" si="520"/>
        <v>100.94</v>
      </c>
      <c r="I5592" s="3">
        <f t="shared" si="521"/>
        <v>84.92</v>
      </c>
      <c r="J5592" s="3">
        <f t="shared" si="522"/>
        <v>91.039999999999992</v>
      </c>
      <c r="K5592" s="191">
        <v>19</v>
      </c>
      <c r="L5592" s="3">
        <v>24</v>
      </c>
      <c r="M5592" s="191">
        <v>38.299999999999997</v>
      </c>
      <c r="N5592" s="191">
        <v>29.4</v>
      </c>
      <c r="O5592" s="191">
        <v>32.799999999999997</v>
      </c>
    </row>
    <row r="5593" spans="2:15" ht="17.25" x14ac:dyDescent="0.35">
      <c r="B5593" s="172">
        <f t="shared" si="524"/>
        <v>5585</v>
      </c>
      <c r="C5593" s="173">
        <v>8</v>
      </c>
      <c r="D5593" s="173">
        <v>21</v>
      </c>
      <c r="E5593" s="174">
        <v>17</v>
      </c>
      <c r="F5593" s="3">
        <f t="shared" si="523"/>
        <v>62.6</v>
      </c>
      <c r="G5593" s="3">
        <f t="shared" ref="G5593:G5656" si="525">(9/5)*L5593+32</f>
        <v>73.400000000000006</v>
      </c>
      <c r="H5593" s="3">
        <f t="shared" ref="H5593:H5656" si="526">(9/5)*M5593+32</f>
        <v>100.94</v>
      </c>
      <c r="I5593" s="3">
        <f t="shared" ref="I5593:I5656" si="527">(9/5)*N5593+32</f>
        <v>87.080000000000013</v>
      </c>
      <c r="J5593" s="3">
        <f t="shared" ref="J5593:J5656" si="528">(9/5)*O5593+32</f>
        <v>91.94</v>
      </c>
      <c r="K5593" s="191">
        <v>17</v>
      </c>
      <c r="L5593" s="3">
        <v>23</v>
      </c>
      <c r="M5593" s="191">
        <v>38.299999999999997</v>
      </c>
      <c r="N5593" s="191">
        <v>30.6</v>
      </c>
      <c r="O5593" s="191">
        <v>33.299999999999997</v>
      </c>
    </row>
    <row r="5594" spans="2:15" ht="17.25" x14ac:dyDescent="0.35">
      <c r="B5594" s="172">
        <f t="shared" si="524"/>
        <v>5586</v>
      </c>
      <c r="C5594" s="173">
        <v>8</v>
      </c>
      <c r="D5594" s="173">
        <v>21</v>
      </c>
      <c r="E5594" s="174">
        <v>18</v>
      </c>
      <c r="F5594" s="3">
        <f t="shared" si="523"/>
        <v>60.8</v>
      </c>
      <c r="G5594" s="3">
        <f t="shared" si="525"/>
        <v>69.800000000000011</v>
      </c>
      <c r="H5594" s="3">
        <f t="shared" si="526"/>
        <v>98.960000000000008</v>
      </c>
      <c r="I5594" s="3">
        <f t="shared" si="527"/>
        <v>84.02</v>
      </c>
      <c r="J5594" s="3">
        <f t="shared" si="528"/>
        <v>86</v>
      </c>
      <c r="K5594" s="191">
        <v>16</v>
      </c>
      <c r="L5594" s="3">
        <v>21</v>
      </c>
      <c r="M5594" s="191">
        <v>37.200000000000003</v>
      </c>
      <c r="N5594" s="191">
        <v>28.9</v>
      </c>
      <c r="O5594" s="191">
        <v>30</v>
      </c>
    </row>
    <row r="5595" spans="2:15" ht="17.25" x14ac:dyDescent="0.35">
      <c r="B5595" s="172">
        <f t="shared" si="524"/>
        <v>5587</v>
      </c>
      <c r="C5595" s="173">
        <v>8</v>
      </c>
      <c r="D5595" s="173">
        <v>21</v>
      </c>
      <c r="E5595" s="174">
        <v>19</v>
      </c>
      <c r="F5595" s="3">
        <f t="shared" si="523"/>
        <v>62.6</v>
      </c>
      <c r="G5595" s="3">
        <f t="shared" si="525"/>
        <v>64.400000000000006</v>
      </c>
      <c r="H5595" s="3">
        <f t="shared" si="526"/>
        <v>95</v>
      </c>
      <c r="I5595" s="3">
        <f t="shared" si="527"/>
        <v>80.960000000000008</v>
      </c>
      <c r="J5595" s="3">
        <f t="shared" si="528"/>
        <v>82.94</v>
      </c>
      <c r="K5595" s="191">
        <v>17</v>
      </c>
      <c r="L5595" s="3">
        <v>18</v>
      </c>
      <c r="M5595" s="191">
        <v>35</v>
      </c>
      <c r="N5595" s="191">
        <v>27.2</v>
      </c>
      <c r="O5595" s="191">
        <v>28.3</v>
      </c>
    </row>
    <row r="5596" spans="2:15" ht="17.25" x14ac:dyDescent="0.35">
      <c r="B5596" s="172">
        <f t="shared" si="524"/>
        <v>5588</v>
      </c>
      <c r="C5596" s="173">
        <v>8</v>
      </c>
      <c r="D5596" s="173">
        <v>21</v>
      </c>
      <c r="E5596" s="174">
        <v>20</v>
      </c>
      <c r="F5596" s="3">
        <f t="shared" si="523"/>
        <v>62.6</v>
      </c>
      <c r="G5596" s="3">
        <f t="shared" si="525"/>
        <v>62.6</v>
      </c>
      <c r="H5596" s="3">
        <f t="shared" si="526"/>
        <v>93.02</v>
      </c>
      <c r="I5596" s="3">
        <f t="shared" si="527"/>
        <v>75.92</v>
      </c>
      <c r="J5596" s="3">
        <f t="shared" si="528"/>
        <v>82.039999999999992</v>
      </c>
      <c r="K5596" s="191">
        <v>17</v>
      </c>
      <c r="L5596" s="3">
        <v>17</v>
      </c>
      <c r="M5596" s="191">
        <v>33.9</v>
      </c>
      <c r="N5596" s="191">
        <v>24.4</v>
      </c>
      <c r="O5596" s="191">
        <v>27.8</v>
      </c>
    </row>
    <row r="5597" spans="2:15" ht="17.25" x14ac:dyDescent="0.35">
      <c r="B5597" s="172">
        <f t="shared" si="524"/>
        <v>5589</v>
      </c>
      <c r="C5597" s="173">
        <v>8</v>
      </c>
      <c r="D5597" s="173">
        <v>21</v>
      </c>
      <c r="E5597" s="174">
        <v>21</v>
      </c>
      <c r="F5597" s="3">
        <f t="shared" si="523"/>
        <v>60.8</v>
      </c>
      <c r="G5597" s="3">
        <f t="shared" si="525"/>
        <v>62.6</v>
      </c>
      <c r="H5597" s="3">
        <f t="shared" si="526"/>
        <v>89.06</v>
      </c>
      <c r="I5597" s="3">
        <f t="shared" si="527"/>
        <v>75.02</v>
      </c>
      <c r="J5597" s="3">
        <f t="shared" si="528"/>
        <v>80.06</v>
      </c>
      <c r="K5597" s="191">
        <v>16</v>
      </c>
      <c r="L5597" s="3">
        <v>17</v>
      </c>
      <c r="M5597" s="191">
        <v>31.7</v>
      </c>
      <c r="N5597" s="191">
        <v>23.9</v>
      </c>
      <c r="O5597" s="191">
        <v>26.7</v>
      </c>
    </row>
    <row r="5598" spans="2:15" ht="17.25" x14ac:dyDescent="0.35">
      <c r="B5598" s="172">
        <f t="shared" si="524"/>
        <v>5590</v>
      </c>
      <c r="C5598" s="173">
        <v>8</v>
      </c>
      <c r="D5598" s="173">
        <v>21</v>
      </c>
      <c r="E5598" s="174">
        <v>22</v>
      </c>
      <c r="F5598" s="3">
        <f t="shared" si="523"/>
        <v>60.8</v>
      </c>
      <c r="G5598" s="3">
        <f t="shared" si="525"/>
        <v>60.8</v>
      </c>
      <c r="H5598" s="3">
        <f t="shared" si="526"/>
        <v>84.92</v>
      </c>
      <c r="I5598" s="3">
        <f t="shared" si="527"/>
        <v>73.039999999999992</v>
      </c>
      <c r="J5598" s="3">
        <f t="shared" si="528"/>
        <v>78.080000000000013</v>
      </c>
      <c r="K5598" s="191">
        <v>16</v>
      </c>
      <c r="L5598" s="3">
        <v>16</v>
      </c>
      <c r="M5598" s="191">
        <v>29.4</v>
      </c>
      <c r="N5598" s="191">
        <v>22.8</v>
      </c>
      <c r="O5598" s="191">
        <v>25.6</v>
      </c>
    </row>
    <row r="5599" spans="2:15" ht="17.25" x14ac:dyDescent="0.35">
      <c r="B5599" s="172">
        <f t="shared" si="524"/>
        <v>5591</v>
      </c>
      <c r="C5599" s="173">
        <v>8</v>
      </c>
      <c r="D5599" s="173">
        <v>21</v>
      </c>
      <c r="E5599" s="174">
        <v>23</v>
      </c>
      <c r="F5599" s="3">
        <f t="shared" si="523"/>
        <v>62.6</v>
      </c>
      <c r="G5599" s="3">
        <f t="shared" si="525"/>
        <v>60.8</v>
      </c>
      <c r="H5599" s="3">
        <f t="shared" si="526"/>
        <v>84.02</v>
      </c>
      <c r="I5599" s="3">
        <f t="shared" si="527"/>
        <v>71.06</v>
      </c>
      <c r="J5599" s="3">
        <f t="shared" si="528"/>
        <v>77</v>
      </c>
      <c r="K5599" s="191">
        <v>17</v>
      </c>
      <c r="L5599" s="3">
        <v>16</v>
      </c>
      <c r="M5599" s="191">
        <v>28.9</v>
      </c>
      <c r="N5599" s="191">
        <v>21.7</v>
      </c>
      <c r="O5599" s="191">
        <v>25</v>
      </c>
    </row>
    <row r="5600" spans="2:15" ht="17.25" x14ac:dyDescent="0.35">
      <c r="B5600" s="172">
        <f t="shared" si="524"/>
        <v>5592</v>
      </c>
      <c r="C5600" s="173">
        <v>8</v>
      </c>
      <c r="D5600" s="173">
        <v>21</v>
      </c>
      <c r="E5600" s="174">
        <v>24</v>
      </c>
      <c r="F5600" s="3">
        <f t="shared" si="523"/>
        <v>60.620000000000005</v>
      </c>
      <c r="G5600" s="3">
        <f t="shared" si="525"/>
        <v>57.2</v>
      </c>
      <c r="H5600" s="3">
        <f t="shared" si="526"/>
        <v>84.02</v>
      </c>
      <c r="I5600" s="3">
        <f t="shared" si="527"/>
        <v>68</v>
      </c>
      <c r="J5600" s="3">
        <f t="shared" si="528"/>
        <v>75.92</v>
      </c>
      <c r="K5600" s="191">
        <v>15.9</v>
      </c>
      <c r="L5600" s="3">
        <v>14</v>
      </c>
      <c r="M5600" s="191">
        <v>28.9</v>
      </c>
      <c r="N5600" s="191">
        <v>20</v>
      </c>
      <c r="O5600" s="191">
        <v>24.4</v>
      </c>
    </row>
    <row r="5601" spans="2:15" ht="17.25" x14ac:dyDescent="0.35">
      <c r="B5601" s="172">
        <f t="shared" si="524"/>
        <v>5593</v>
      </c>
      <c r="C5601" s="173">
        <v>8</v>
      </c>
      <c r="D5601" s="173">
        <v>22</v>
      </c>
      <c r="E5601" s="174">
        <v>1</v>
      </c>
      <c r="F5601" s="3">
        <f t="shared" si="523"/>
        <v>59</v>
      </c>
      <c r="G5601" s="3">
        <f t="shared" si="525"/>
        <v>55.400000000000006</v>
      </c>
      <c r="H5601" s="3">
        <f t="shared" si="526"/>
        <v>82.94</v>
      </c>
      <c r="I5601" s="3">
        <f t="shared" si="527"/>
        <v>66.02</v>
      </c>
      <c r="J5601" s="3">
        <f t="shared" si="528"/>
        <v>75.02</v>
      </c>
      <c r="K5601" s="191">
        <v>15</v>
      </c>
      <c r="L5601" s="3">
        <v>13</v>
      </c>
      <c r="M5601" s="191">
        <v>28.3</v>
      </c>
      <c r="N5601" s="191">
        <v>18.899999999999999</v>
      </c>
      <c r="O5601" s="191">
        <v>23.9</v>
      </c>
    </row>
    <row r="5602" spans="2:15" ht="17.25" x14ac:dyDescent="0.35">
      <c r="B5602" s="172">
        <f t="shared" si="524"/>
        <v>5594</v>
      </c>
      <c r="C5602" s="173">
        <v>8</v>
      </c>
      <c r="D5602" s="173">
        <v>22</v>
      </c>
      <c r="E5602" s="174">
        <v>2</v>
      </c>
      <c r="F5602" s="3">
        <f t="shared" si="523"/>
        <v>59</v>
      </c>
      <c r="G5602" s="3">
        <f t="shared" si="525"/>
        <v>53.6</v>
      </c>
      <c r="H5602" s="3">
        <f t="shared" si="526"/>
        <v>80.06</v>
      </c>
      <c r="I5602" s="3">
        <f t="shared" si="527"/>
        <v>64.039999999999992</v>
      </c>
      <c r="J5602" s="3">
        <f t="shared" si="528"/>
        <v>73.039999999999992</v>
      </c>
      <c r="K5602" s="191">
        <v>15</v>
      </c>
      <c r="L5602" s="3">
        <v>12</v>
      </c>
      <c r="M5602" s="191">
        <v>26.7</v>
      </c>
      <c r="N5602" s="191">
        <v>17.8</v>
      </c>
      <c r="O5602" s="191">
        <v>22.8</v>
      </c>
    </row>
    <row r="5603" spans="2:15" ht="17.25" x14ac:dyDescent="0.35">
      <c r="B5603" s="172">
        <f t="shared" si="524"/>
        <v>5595</v>
      </c>
      <c r="C5603" s="173">
        <v>8</v>
      </c>
      <c r="D5603" s="173">
        <v>22</v>
      </c>
      <c r="E5603" s="174">
        <v>3</v>
      </c>
      <c r="F5603" s="3">
        <f t="shared" si="523"/>
        <v>58.82</v>
      </c>
      <c r="G5603" s="3">
        <f t="shared" si="525"/>
        <v>51.8</v>
      </c>
      <c r="H5603" s="3">
        <f t="shared" si="526"/>
        <v>80.06</v>
      </c>
      <c r="I5603" s="3">
        <f t="shared" si="527"/>
        <v>57.019999999999996</v>
      </c>
      <c r="J5603" s="3">
        <f t="shared" si="528"/>
        <v>69.98</v>
      </c>
      <c r="K5603" s="191">
        <v>14.9</v>
      </c>
      <c r="L5603" s="3">
        <v>11</v>
      </c>
      <c r="M5603" s="191">
        <v>26.7</v>
      </c>
      <c r="N5603" s="191">
        <v>13.9</v>
      </c>
      <c r="O5603" s="191">
        <v>21.1</v>
      </c>
    </row>
    <row r="5604" spans="2:15" ht="17.25" x14ac:dyDescent="0.35">
      <c r="B5604" s="172">
        <f t="shared" si="524"/>
        <v>5596</v>
      </c>
      <c r="C5604" s="173">
        <v>8</v>
      </c>
      <c r="D5604" s="173">
        <v>22</v>
      </c>
      <c r="E5604" s="174">
        <v>4</v>
      </c>
      <c r="F5604" s="3">
        <f t="shared" si="523"/>
        <v>58.82</v>
      </c>
      <c r="G5604" s="3">
        <f t="shared" si="525"/>
        <v>51.8</v>
      </c>
      <c r="H5604" s="3">
        <f t="shared" si="526"/>
        <v>78.080000000000013</v>
      </c>
      <c r="I5604" s="3">
        <f t="shared" si="527"/>
        <v>55.94</v>
      </c>
      <c r="J5604" s="3">
        <f t="shared" si="528"/>
        <v>71.06</v>
      </c>
      <c r="K5604" s="191">
        <v>14.9</v>
      </c>
      <c r="L5604" s="3">
        <v>11</v>
      </c>
      <c r="M5604" s="191">
        <v>25.6</v>
      </c>
      <c r="N5604" s="191">
        <v>13.3</v>
      </c>
      <c r="O5604" s="191">
        <v>21.7</v>
      </c>
    </row>
    <row r="5605" spans="2:15" ht="17.25" x14ac:dyDescent="0.35">
      <c r="B5605" s="172">
        <f t="shared" si="524"/>
        <v>5597</v>
      </c>
      <c r="C5605" s="173">
        <v>8</v>
      </c>
      <c r="D5605" s="173">
        <v>22</v>
      </c>
      <c r="E5605" s="174">
        <v>5</v>
      </c>
      <c r="F5605" s="3">
        <f t="shared" si="523"/>
        <v>59</v>
      </c>
      <c r="G5605" s="3">
        <f t="shared" si="525"/>
        <v>48.2</v>
      </c>
      <c r="H5605" s="3">
        <f t="shared" si="526"/>
        <v>77</v>
      </c>
      <c r="I5605" s="3">
        <f t="shared" si="527"/>
        <v>55.94</v>
      </c>
      <c r="J5605" s="3">
        <f t="shared" si="528"/>
        <v>71.06</v>
      </c>
      <c r="K5605" s="191">
        <v>15</v>
      </c>
      <c r="L5605" s="3">
        <v>9</v>
      </c>
      <c r="M5605" s="191">
        <v>25</v>
      </c>
      <c r="N5605" s="191">
        <v>13.3</v>
      </c>
      <c r="O5605" s="191">
        <v>21.7</v>
      </c>
    </row>
    <row r="5606" spans="2:15" ht="17.25" x14ac:dyDescent="0.35">
      <c r="B5606" s="172">
        <f t="shared" si="524"/>
        <v>5598</v>
      </c>
      <c r="C5606" s="173">
        <v>8</v>
      </c>
      <c r="D5606" s="173">
        <v>22</v>
      </c>
      <c r="E5606" s="174">
        <v>6</v>
      </c>
      <c r="F5606" s="3">
        <f t="shared" si="523"/>
        <v>57.2</v>
      </c>
      <c r="G5606" s="3">
        <f t="shared" si="525"/>
        <v>53.6</v>
      </c>
      <c r="H5606" s="3">
        <f t="shared" si="526"/>
        <v>75.02</v>
      </c>
      <c r="I5606" s="3">
        <f t="shared" si="527"/>
        <v>53.06</v>
      </c>
      <c r="J5606" s="3">
        <f t="shared" si="528"/>
        <v>69.080000000000013</v>
      </c>
      <c r="K5606" s="191">
        <v>14</v>
      </c>
      <c r="L5606" s="3">
        <v>12</v>
      </c>
      <c r="M5606" s="191">
        <v>23.9</v>
      </c>
      <c r="N5606" s="191">
        <v>11.7</v>
      </c>
      <c r="O5606" s="191">
        <v>20.6</v>
      </c>
    </row>
    <row r="5607" spans="2:15" ht="17.25" x14ac:dyDescent="0.35">
      <c r="B5607" s="172">
        <f t="shared" si="524"/>
        <v>5599</v>
      </c>
      <c r="C5607" s="173">
        <v>8</v>
      </c>
      <c r="D5607" s="173">
        <v>22</v>
      </c>
      <c r="E5607" s="174">
        <v>7</v>
      </c>
      <c r="F5607" s="3">
        <f t="shared" si="523"/>
        <v>59</v>
      </c>
      <c r="G5607" s="3">
        <f t="shared" si="525"/>
        <v>57.2</v>
      </c>
      <c r="H5607" s="3">
        <f t="shared" si="526"/>
        <v>78.080000000000013</v>
      </c>
      <c r="I5607" s="3">
        <f t="shared" si="527"/>
        <v>60.980000000000004</v>
      </c>
      <c r="J5607" s="3">
        <f t="shared" si="528"/>
        <v>69.080000000000013</v>
      </c>
      <c r="K5607" s="191">
        <v>15</v>
      </c>
      <c r="L5607" s="3">
        <v>14</v>
      </c>
      <c r="M5607" s="191">
        <v>25.6</v>
      </c>
      <c r="N5607" s="191">
        <v>16.100000000000001</v>
      </c>
      <c r="O5607" s="191">
        <v>20.6</v>
      </c>
    </row>
    <row r="5608" spans="2:15" ht="17.25" x14ac:dyDescent="0.35">
      <c r="B5608" s="172">
        <f t="shared" si="524"/>
        <v>5600</v>
      </c>
      <c r="C5608" s="173">
        <v>8</v>
      </c>
      <c r="D5608" s="173">
        <v>22</v>
      </c>
      <c r="E5608" s="174">
        <v>8</v>
      </c>
      <c r="F5608" s="3">
        <f t="shared" si="523"/>
        <v>60.8</v>
      </c>
      <c r="G5608" s="3">
        <f t="shared" si="525"/>
        <v>62.6</v>
      </c>
      <c r="H5608" s="3">
        <f t="shared" si="526"/>
        <v>82.94</v>
      </c>
      <c r="I5608" s="3">
        <f t="shared" si="527"/>
        <v>69.080000000000013</v>
      </c>
      <c r="J5608" s="3">
        <f t="shared" si="528"/>
        <v>73.94</v>
      </c>
      <c r="K5608" s="191">
        <v>16</v>
      </c>
      <c r="L5608" s="3">
        <v>17</v>
      </c>
      <c r="M5608" s="191">
        <v>28.3</v>
      </c>
      <c r="N5608" s="191">
        <v>20.6</v>
      </c>
      <c r="O5608" s="191">
        <v>23.3</v>
      </c>
    </row>
    <row r="5609" spans="2:15" ht="17.25" x14ac:dyDescent="0.35">
      <c r="B5609" s="172">
        <f t="shared" si="524"/>
        <v>5601</v>
      </c>
      <c r="C5609" s="173">
        <v>8</v>
      </c>
      <c r="D5609" s="173">
        <v>22</v>
      </c>
      <c r="E5609" s="174">
        <v>9</v>
      </c>
      <c r="F5609" s="3">
        <f t="shared" si="523"/>
        <v>64.400000000000006</v>
      </c>
      <c r="G5609" s="3">
        <f t="shared" si="525"/>
        <v>64.400000000000006</v>
      </c>
      <c r="H5609" s="3">
        <f t="shared" si="526"/>
        <v>87.080000000000013</v>
      </c>
      <c r="I5609" s="3">
        <f t="shared" si="527"/>
        <v>73.94</v>
      </c>
      <c r="J5609" s="3">
        <f t="shared" si="528"/>
        <v>78.080000000000013</v>
      </c>
      <c r="K5609" s="191">
        <v>18</v>
      </c>
      <c r="L5609" s="3">
        <v>18</v>
      </c>
      <c r="M5609" s="191">
        <v>30.6</v>
      </c>
      <c r="N5609" s="191">
        <v>23.3</v>
      </c>
      <c r="O5609" s="191">
        <v>25.6</v>
      </c>
    </row>
    <row r="5610" spans="2:15" ht="17.25" x14ac:dyDescent="0.35">
      <c r="B5610" s="172">
        <f t="shared" si="524"/>
        <v>5602</v>
      </c>
      <c r="C5610" s="173">
        <v>8</v>
      </c>
      <c r="D5610" s="173">
        <v>22</v>
      </c>
      <c r="E5610" s="174">
        <v>10</v>
      </c>
      <c r="F5610" s="3">
        <f t="shared" si="523"/>
        <v>69.800000000000011</v>
      </c>
      <c r="G5610" s="3">
        <f t="shared" si="525"/>
        <v>69.800000000000011</v>
      </c>
      <c r="H5610" s="3">
        <f t="shared" si="526"/>
        <v>93.02</v>
      </c>
      <c r="I5610" s="3">
        <f t="shared" si="527"/>
        <v>78.98</v>
      </c>
      <c r="J5610" s="3">
        <f t="shared" si="528"/>
        <v>80.06</v>
      </c>
      <c r="K5610" s="191">
        <v>21</v>
      </c>
      <c r="L5610" s="3">
        <v>21</v>
      </c>
      <c r="M5610" s="191">
        <v>33.9</v>
      </c>
      <c r="N5610" s="191">
        <v>26.1</v>
      </c>
      <c r="O5610" s="191">
        <v>26.7</v>
      </c>
    </row>
    <row r="5611" spans="2:15" ht="17.25" x14ac:dyDescent="0.35">
      <c r="B5611" s="172">
        <f t="shared" si="524"/>
        <v>5603</v>
      </c>
      <c r="C5611" s="173">
        <v>8</v>
      </c>
      <c r="D5611" s="173">
        <v>22</v>
      </c>
      <c r="E5611" s="174">
        <v>11</v>
      </c>
      <c r="F5611" s="3">
        <f t="shared" si="523"/>
        <v>73.400000000000006</v>
      </c>
      <c r="G5611" s="3">
        <f t="shared" si="525"/>
        <v>73.400000000000006</v>
      </c>
      <c r="H5611" s="3">
        <f t="shared" si="526"/>
        <v>93.92</v>
      </c>
      <c r="I5611" s="3">
        <f t="shared" si="527"/>
        <v>82.94</v>
      </c>
      <c r="J5611" s="3">
        <f t="shared" si="528"/>
        <v>82.039999999999992</v>
      </c>
      <c r="K5611" s="191">
        <v>23</v>
      </c>
      <c r="L5611" s="3">
        <v>23</v>
      </c>
      <c r="M5611" s="191">
        <v>34.4</v>
      </c>
      <c r="N5611" s="191">
        <v>28.3</v>
      </c>
      <c r="O5611" s="191">
        <v>27.8</v>
      </c>
    </row>
    <row r="5612" spans="2:15" ht="17.25" x14ac:dyDescent="0.35">
      <c r="B5612" s="172">
        <f t="shared" si="524"/>
        <v>5604</v>
      </c>
      <c r="C5612" s="173">
        <v>8</v>
      </c>
      <c r="D5612" s="173">
        <v>22</v>
      </c>
      <c r="E5612" s="174">
        <v>12</v>
      </c>
      <c r="F5612" s="3">
        <f t="shared" si="523"/>
        <v>79.16</v>
      </c>
      <c r="G5612" s="3">
        <f t="shared" si="525"/>
        <v>78.800000000000011</v>
      </c>
      <c r="H5612" s="3">
        <f t="shared" si="526"/>
        <v>95</v>
      </c>
      <c r="I5612" s="3">
        <f t="shared" si="527"/>
        <v>84.02</v>
      </c>
      <c r="J5612" s="3">
        <f t="shared" si="528"/>
        <v>84.92</v>
      </c>
      <c r="K5612" s="191">
        <v>26.2</v>
      </c>
      <c r="L5612" s="3">
        <v>26</v>
      </c>
      <c r="M5612" s="191">
        <v>35</v>
      </c>
      <c r="N5612" s="191">
        <v>28.9</v>
      </c>
      <c r="O5612" s="191">
        <v>29.4</v>
      </c>
    </row>
    <row r="5613" spans="2:15" ht="17.25" x14ac:dyDescent="0.35">
      <c r="B5613" s="172">
        <f t="shared" si="524"/>
        <v>5605</v>
      </c>
      <c r="C5613" s="173">
        <v>8</v>
      </c>
      <c r="D5613" s="173">
        <v>22</v>
      </c>
      <c r="E5613" s="174">
        <v>13</v>
      </c>
      <c r="F5613" s="3">
        <f t="shared" si="523"/>
        <v>84.2</v>
      </c>
      <c r="G5613" s="3">
        <f t="shared" si="525"/>
        <v>80.599999999999994</v>
      </c>
      <c r="H5613" s="3">
        <f t="shared" si="526"/>
        <v>100.03999999999999</v>
      </c>
      <c r="I5613" s="3">
        <f t="shared" si="527"/>
        <v>87.080000000000013</v>
      </c>
      <c r="J5613" s="3">
        <f t="shared" si="528"/>
        <v>87.080000000000013</v>
      </c>
      <c r="K5613" s="191">
        <v>29</v>
      </c>
      <c r="L5613" s="3">
        <v>27</v>
      </c>
      <c r="M5613" s="191">
        <v>37.799999999999997</v>
      </c>
      <c r="N5613" s="191">
        <v>30.6</v>
      </c>
      <c r="O5613" s="191">
        <v>30.6</v>
      </c>
    </row>
    <row r="5614" spans="2:15" ht="17.25" x14ac:dyDescent="0.35">
      <c r="B5614" s="172">
        <f t="shared" si="524"/>
        <v>5606</v>
      </c>
      <c r="C5614" s="173">
        <v>8</v>
      </c>
      <c r="D5614" s="173">
        <v>22</v>
      </c>
      <c r="E5614" s="174">
        <v>14</v>
      </c>
      <c r="F5614" s="3">
        <f t="shared" si="523"/>
        <v>84.2</v>
      </c>
      <c r="G5614" s="3">
        <f t="shared" si="525"/>
        <v>82.4</v>
      </c>
      <c r="H5614" s="3">
        <f t="shared" si="526"/>
        <v>98.960000000000008</v>
      </c>
      <c r="I5614" s="3">
        <f t="shared" si="527"/>
        <v>89.06</v>
      </c>
      <c r="J5614" s="3">
        <f t="shared" si="528"/>
        <v>89.960000000000008</v>
      </c>
      <c r="K5614" s="191">
        <v>29</v>
      </c>
      <c r="L5614" s="3">
        <v>28</v>
      </c>
      <c r="M5614" s="191">
        <v>37.200000000000003</v>
      </c>
      <c r="N5614" s="191">
        <v>31.7</v>
      </c>
      <c r="O5614" s="191">
        <v>32.200000000000003</v>
      </c>
    </row>
    <row r="5615" spans="2:15" ht="17.25" x14ac:dyDescent="0.35">
      <c r="B5615" s="172">
        <f t="shared" si="524"/>
        <v>5607</v>
      </c>
      <c r="C5615" s="173">
        <v>8</v>
      </c>
      <c r="D5615" s="173">
        <v>22</v>
      </c>
      <c r="E5615" s="174">
        <v>15</v>
      </c>
      <c r="F5615" s="3">
        <f t="shared" si="523"/>
        <v>82.4</v>
      </c>
      <c r="G5615" s="3">
        <f t="shared" si="525"/>
        <v>84.2</v>
      </c>
      <c r="H5615" s="3">
        <f t="shared" si="526"/>
        <v>96.98</v>
      </c>
      <c r="I5615" s="3">
        <f t="shared" si="527"/>
        <v>89.06</v>
      </c>
      <c r="J5615" s="3">
        <f t="shared" si="528"/>
        <v>89.960000000000008</v>
      </c>
      <c r="K5615" s="191">
        <v>28</v>
      </c>
      <c r="L5615" s="3">
        <v>29</v>
      </c>
      <c r="M5615" s="191">
        <v>36.1</v>
      </c>
      <c r="N5615" s="191">
        <v>31.7</v>
      </c>
      <c r="O5615" s="191">
        <v>32.200000000000003</v>
      </c>
    </row>
    <row r="5616" spans="2:15" ht="17.25" x14ac:dyDescent="0.35">
      <c r="B5616" s="172">
        <f t="shared" si="524"/>
        <v>5608</v>
      </c>
      <c r="C5616" s="173">
        <v>8</v>
      </c>
      <c r="D5616" s="173">
        <v>22</v>
      </c>
      <c r="E5616" s="174">
        <v>16</v>
      </c>
      <c r="F5616" s="3">
        <f t="shared" si="523"/>
        <v>68</v>
      </c>
      <c r="G5616" s="3">
        <f t="shared" si="525"/>
        <v>82.4</v>
      </c>
      <c r="H5616" s="3">
        <f t="shared" si="526"/>
        <v>96.98</v>
      </c>
      <c r="I5616" s="3">
        <f t="shared" si="527"/>
        <v>87.98</v>
      </c>
      <c r="J5616" s="3">
        <f t="shared" si="528"/>
        <v>82.94</v>
      </c>
      <c r="K5616" s="191">
        <v>20</v>
      </c>
      <c r="L5616" s="3">
        <v>28</v>
      </c>
      <c r="M5616" s="191">
        <v>36.1</v>
      </c>
      <c r="N5616" s="191">
        <v>31.1</v>
      </c>
      <c r="O5616" s="191">
        <v>28.3</v>
      </c>
    </row>
    <row r="5617" spans="2:15" ht="17.25" x14ac:dyDescent="0.35">
      <c r="B5617" s="172">
        <f t="shared" si="524"/>
        <v>5609</v>
      </c>
      <c r="C5617" s="173">
        <v>8</v>
      </c>
      <c r="D5617" s="173">
        <v>22</v>
      </c>
      <c r="E5617" s="174">
        <v>17</v>
      </c>
      <c r="F5617" s="3">
        <f t="shared" si="523"/>
        <v>64.400000000000006</v>
      </c>
      <c r="G5617" s="3">
        <f t="shared" si="525"/>
        <v>82.4</v>
      </c>
      <c r="H5617" s="3">
        <f t="shared" si="526"/>
        <v>95</v>
      </c>
      <c r="I5617" s="3">
        <f t="shared" si="527"/>
        <v>87.98</v>
      </c>
      <c r="J5617" s="3">
        <f t="shared" si="528"/>
        <v>75.92</v>
      </c>
      <c r="K5617" s="191">
        <v>18</v>
      </c>
      <c r="L5617" s="3">
        <v>28</v>
      </c>
      <c r="M5617" s="191">
        <v>35</v>
      </c>
      <c r="N5617" s="191">
        <v>31.1</v>
      </c>
      <c r="O5617" s="191">
        <v>24.4</v>
      </c>
    </row>
    <row r="5618" spans="2:15" ht="17.25" x14ac:dyDescent="0.35">
      <c r="B5618" s="172">
        <f t="shared" si="524"/>
        <v>5610</v>
      </c>
      <c r="C5618" s="173">
        <v>8</v>
      </c>
      <c r="D5618" s="173">
        <v>22</v>
      </c>
      <c r="E5618" s="174">
        <v>18</v>
      </c>
      <c r="F5618" s="3">
        <f t="shared" si="523"/>
        <v>66.2</v>
      </c>
      <c r="G5618" s="3">
        <f t="shared" si="525"/>
        <v>73.400000000000006</v>
      </c>
      <c r="H5618" s="3">
        <f t="shared" si="526"/>
        <v>93.02</v>
      </c>
      <c r="I5618" s="3">
        <f t="shared" si="527"/>
        <v>84.02</v>
      </c>
      <c r="J5618" s="3">
        <f t="shared" si="528"/>
        <v>75.02</v>
      </c>
      <c r="K5618" s="191">
        <v>19</v>
      </c>
      <c r="L5618" s="3">
        <v>23</v>
      </c>
      <c r="M5618" s="191">
        <v>33.9</v>
      </c>
      <c r="N5618" s="191">
        <v>28.9</v>
      </c>
      <c r="O5618" s="191">
        <v>23.9</v>
      </c>
    </row>
    <row r="5619" spans="2:15" ht="17.25" x14ac:dyDescent="0.35">
      <c r="B5619" s="172">
        <f t="shared" si="524"/>
        <v>5611</v>
      </c>
      <c r="C5619" s="173">
        <v>8</v>
      </c>
      <c r="D5619" s="173">
        <v>22</v>
      </c>
      <c r="E5619" s="174">
        <v>19</v>
      </c>
      <c r="F5619" s="3">
        <f t="shared" si="523"/>
        <v>64.400000000000006</v>
      </c>
      <c r="G5619" s="3">
        <f t="shared" si="525"/>
        <v>75.2</v>
      </c>
      <c r="H5619" s="3">
        <f t="shared" si="526"/>
        <v>89.06</v>
      </c>
      <c r="I5619" s="3">
        <f t="shared" si="527"/>
        <v>77</v>
      </c>
      <c r="J5619" s="3">
        <f t="shared" si="528"/>
        <v>75.02</v>
      </c>
      <c r="K5619" s="191">
        <v>18</v>
      </c>
      <c r="L5619" s="3">
        <v>24</v>
      </c>
      <c r="M5619" s="191">
        <v>31.7</v>
      </c>
      <c r="N5619" s="191">
        <v>25</v>
      </c>
      <c r="O5619" s="191">
        <v>23.9</v>
      </c>
    </row>
    <row r="5620" spans="2:15" ht="17.25" x14ac:dyDescent="0.35">
      <c r="B5620" s="172">
        <f t="shared" si="524"/>
        <v>5612</v>
      </c>
      <c r="C5620" s="173">
        <v>8</v>
      </c>
      <c r="D5620" s="173">
        <v>22</v>
      </c>
      <c r="E5620" s="174">
        <v>20</v>
      </c>
      <c r="F5620" s="3">
        <f t="shared" si="523"/>
        <v>59</v>
      </c>
      <c r="G5620" s="3">
        <f t="shared" si="525"/>
        <v>69.800000000000011</v>
      </c>
      <c r="H5620" s="3">
        <f t="shared" si="526"/>
        <v>89.960000000000008</v>
      </c>
      <c r="I5620" s="3">
        <f t="shared" si="527"/>
        <v>75.02</v>
      </c>
      <c r="J5620" s="3">
        <f t="shared" si="528"/>
        <v>73.039999999999992</v>
      </c>
      <c r="K5620" s="191">
        <v>15</v>
      </c>
      <c r="L5620" s="3">
        <v>21</v>
      </c>
      <c r="M5620" s="191">
        <v>32.200000000000003</v>
      </c>
      <c r="N5620" s="191">
        <v>23.9</v>
      </c>
      <c r="O5620" s="191">
        <v>22.8</v>
      </c>
    </row>
    <row r="5621" spans="2:15" ht="17.25" x14ac:dyDescent="0.35">
      <c r="B5621" s="172">
        <f t="shared" si="524"/>
        <v>5613</v>
      </c>
      <c r="C5621" s="173">
        <v>8</v>
      </c>
      <c r="D5621" s="173">
        <v>22</v>
      </c>
      <c r="E5621" s="174">
        <v>21</v>
      </c>
      <c r="F5621" s="3">
        <f t="shared" si="523"/>
        <v>59</v>
      </c>
      <c r="G5621" s="3">
        <f t="shared" si="525"/>
        <v>66.2</v>
      </c>
      <c r="H5621" s="3">
        <f t="shared" si="526"/>
        <v>87.080000000000013</v>
      </c>
      <c r="I5621" s="3">
        <f t="shared" si="527"/>
        <v>73.94</v>
      </c>
      <c r="J5621" s="3">
        <f t="shared" si="528"/>
        <v>71.06</v>
      </c>
      <c r="K5621" s="191">
        <v>15</v>
      </c>
      <c r="L5621" s="3">
        <v>19</v>
      </c>
      <c r="M5621" s="191">
        <v>30.6</v>
      </c>
      <c r="N5621" s="191">
        <v>23.3</v>
      </c>
      <c r="O5621" s="191">
        <v>21.7</v>
      </c>
    </row>
    <row r="5622" spans="2:15" ht="17.25" x14ac:dyDescent="0.35">
      <c r="B5622" s="172">
        <f t="shared" si="524"/>
        <v>5614</v>
      </c>
      <c r="C5622" s="173">
        <v>8</v>
      </c>
      <c r="D5622" s="173">
        <v>22</v>
      </c>
      <c r="E5622" s="174">
        <v>22</v>
      </c>
      <c r="F5622" s="3">
        <f t="shared" si="523"/>
        <v>59</v>
      </c>
      <c r="G5622" s="3">
        <f t="shared" si="525"/>
        <v>62.6</v>
      </c>
      <c r="H5622" s="3">
        <f t="shared" si="526"/>
        <v>86</v>
      </c>
      <c r="I5622" s="3">
        <f t="shared" si="527"/>
        <v>68</v>
      </c>
      <c r="J5622" s="3">
        <f t="shared" si="528"/>
        <v>69.080000000000013</v>
      </c>
      <c r="K5622" s="191">
        <v>15</v>
      </c>
      <c r="L5622" s="3">
        <v>17</v>
      </c>
      <c r="M5622" s="191">
        <v>30</v>
      </c>
      <c r="N5622" s="191">
        <v>20</v>
      </c>
      <c r="O5622" s="191">
        <v>20.6</v>
      </c>
    </row>
    <row r="5623" spans="2:15" ht="17.25" x14ac:dyDescent="0.35">
      <c r="B5623" s="172">
        <f t="shared" si="524"/>
        <v>5615</v>
      </c>
      <c r="C5623" s="173">
        <v>8</v>
      </c>
      <c r="D5623" s="173">
        <v>22</v>
      </c>
      <c r="E5623" s="174">
        <v>23</v>
      </c>
      <c r="F5623" s="3">
        <f t="shared" si="523"/>
        <v>59</v>
      </c>
      <c r="G5623" s="3">
        <f t="shared" si="525"/>
        <v>62.6</v>
      </c>
      <c r="H5623" s="3">
        <f t="shared" si="526"/>
        <v>82.94</v>
      </c>
      <c r="I5623" s="3">
        <f t="shared" si="527"/>
        <v>69.080000000000013</v>
      </c>
      <c r="J5623" s="3">
        <f t="shared" si="528"/>
        <v>69.080000000000013</v>
      </c>
      <c r="K5623" s="191">
        <v>15</v>
      </c>
      <c r="L5623" s="3">
        <v>17</v>
      </c>
      <c r="M5623" s="191">
        <v>28.3</v>
      </c>
      <c r="N5623" s="191">
        <v>20.6</v>
      </c>
      <c r="O5623" s="191">
        <v>20.6</v>
      </c>
    </row>
    <row r="5624" spans="2:15" ht="17.25" x14ac:dyDescent="0.35">
      <c r="B5624" s="172">
        <f t="shared" si="524"/>
        <v>5616</v>
      </c>
      <c r="C5624" s="173">
        <v>8</v>
      </c>
      <c r="D5624" s="173">
        <v>22</v>
      </c>
      <c r="E5624" s="174">
        <v>24</v>
      </c>
      <c r="F5624" s="3">
        <f t="shared" si="523"/>
        <v>59</v>
      </c>
      <c r="G5624" s="3">
        <f t="shared" si="525"/>
        <v>57.2</v>
      </c>
      <c r="H5624" s="3">
        <f t="shared" si="526"/>
        <v>80.960000000000008</v>
      </c>
      <c r="I5624" s="3">
        <f t="shared" si="527"/>
        <v>64.94</v>
      </c>
      <c r="J5624" s="3">
        <f t="shared" si="528"/>
        <v>68</v>
      </c>
      <c r="K5624" s="191">
        <v>15</v>
      </c>
      <c r="L5624" s="3">
        <v>14</v>
      </c>
      <c r="M5624" s="191">
        <v>27.2</v>
      </c>
      <c r="N5624" s="191">
        <v>18.3</v>
      </c>
      <c r="O5624" s="191">
        <v>20</v>
      </c>
    </row>
    <row r="5625" spans="2:15" ht="17.25" x14ac:dyDescent="0.35">
      <c r="B5625" s="172">
        <f t="shared" si="524"/>
        <v>5617</v>
      </c>
      <c r="C5625" s="173">
        <v>8</v>
      </c>
      <c r="D5625" s="173">
        <v>23</v>
      </c>
      <c r="E5625" s="174">
        <v>1</v>
      </c>
      <c r="F5625" s="3">
        <f t="shared" si="523"/>
        <v>59</v>
      </c>
      <c r="G5625" s="3">
        <f t="shared" si="525"/>
        <v>55.400000000000006</v>
      </c>
      <c r="H5625" s="3">
        <f t="shared" si="526"/>
        <v>80.06</v>
      </c>
      <c r="I5625" s="3">
        <f t="shared" si="527"/>
        <v>64.039999999999992</v>
      </c>
      <c r="J5625" s="3">
        <f t="shared" si="528"/>
        <v>66.92</v>
      </c>
      <c r="K5625" s="191">
        <v>15</v>
      </c>
      <c r="L5625" s="3">
        <v>13</v>
      </c>
      <c r="M5625" s="191">
        <v>26.7</v>
      </c>
      <c r="N5625" s="191">
        <v>17.8</v>
      </c>
      <c r="O5625" s="191">
        <v>19.399999999999999</v>
      </c>
    </row>
    <row r="5626" spans="2:15" ht="17.25" x14ac:dyDescent="0.35">
      <c r="B5626" s="172">
        <f t="shared" si="524"/>
        <v>5618</v>
      </c>
      <c r="C5626" s="173">
        <v>8</v>
      </c>
      <c r="D5626" s="173">
        <v>23</v>
      </c>
      <c r="E5626" s="174">
        <v>2</v>
      </c>
      <c r="F5626" s="3">
        <f t="shared" si="523"/>
        <v>55.400000000000006</v>
      </c>
      <c r="G5626" s="3">
        <f t="shared" si="525"/>
        <v>51.8</v>
      </c>
      <c r="H5626" s="3">
        <f t="shared" si="526"/>
        <v>78.080000000000013</v>
      </c>
      <c r="I5626" s="3">
        <f t="shared" si="527"/>
        <v>55.040000000000006</v>
      </c>
      <c r="J5626" s="3">
        <f t="shared" si="528"/>
        <v>66.92</v>
      </c>
      <c r="K5626" s="191">
        <v>13</v>
      </c>
      <c r="L5626" s="3">
        <v>11</v>
      </c>
      <c r="M5626" s="191">
        <v>25.6</v>
      </c>
      <c r="N5626" s="191">
        <v>12.8</v>
      </c>
      <c r="O5626" s="191">
        <v>19.399999999999999</v>
      </c>
    </row>
    <row r="5627" spans="2:15" ht="17.25" x14ac:dyDescent="0.35">
      <c r="B5627" s="172">
        <f t="shared" si="524"/>
        <v>5619</v>
      </c>
      <c r="C5627" s="173">
        <v>8</v>
      </c>
      <c r="D5627" s="173">
        <v>23</v>
      </c>
      <c r="E5627" s="174">
        <v>3</v>
      </c>
      <c r="F5627" s="3">
        <f t="shared" si="523"/>
        <v>53.6</v>
      </c>
      <c r="G5627" s="3">
        <f t="shared" si="525"/>
        <v>53.6</v>
      </c>
      <c r="H5627" s="3">
        <f t="shared" si="526"/>
        <v>77</v>
      </c>
      <c r="I5627" s="3">
        <f t="shared" si="527"/>
        <v>57.019999999999996</v>
      </c>
      <c r="J5627" s="3">
        <f t="shared" si="528"/>
        <v>66.92</v>
      </c>
      <c r="K5627" s="191">
        <v>12</v>
      </c>
      <c r="L5627" s="3">
        <v>12</v>
      </c>
      <c r="M5627" s="191">
        <v>25</v>
      </c>
      <c r="N5627" s="191">
        <v>13.9</v>
      </c>
      <c r="O5627" s="191">
        <v>19.399999999999999</v>
      </c>
    </row>
    <row r="5628" spans="2:15" ht="17.25" x14ac:dyDescent="0.35">
      <c r="B5628" s="172">
        <f t="shared" si="524"/>
        <v>5620</v>
      </c>
      <c r="C5628" s="173">
        <v>8</v>
      </c>
      <c r="D5628" s="173">
        <v>23</v>
      </c>
      <c r="E5628" s="174">
        <v>4</v>
      </c>
      <c r="F5628" s="3">
        <f t="shared" si="523"/>
        <v>53.6</v>
      </c>
      <c r="G5628" s="3">
        <f t="shared" si="525"/>
        <v>50</v>
      </c>
      <c r="H5628" s="3">
        <f t="shared" si="526"/>
        <v>77</v>
      </c>
      <c r="I5628" s="3">
        <f t="shared" si="527"/>
        <v>50</v>
      </c>
      <c r="J5628" s="3">
        <f t="shared" si="528"/>
        <v>66.02</v>
      </c>
      <c r="K5628" s="191">
        <v>12</v>
      </c>
      <c r="L5628" s="3">
        <v>10</v>
      </c>
      <c r="M5628" s="191">
        <v>25</v>
      </c>
      <c r="N5628" s="191">
        <v>10</v>
      </c>
      <c r="O5628" s="191">
        <v>18.899999999999999</v>
      </c>
    </row>
    <row r="5629" spans="2:15" ht="17.25" x14ac:dyDescent="0.35">
      <c r="B5629" s="172">
        <f t="shared" si="524"/>
        <v>5621</v>
      </c>
      <c r="C5629" s="173">
        <v>8</v>
      </c>
      <c r="D5629" s="173">
        <v>23</v>
      </c>
      <c r="E5629" s="174">
        <v>5</v>
      </c>
      <c r="F5629" s="3">
        <f t="shared" si="523"/>
        <v>51.8</v>
      </c>
      <c r="G5629" s="3">
        <f t="shared" si="525"/>
        <v>50</v>
      </c>
      <c r="H5629" s="3">
        <f t="shared" si="526"/>
        <v>77</v>
      </c>
      <c r="I5629" s="3">
        <f t="shared" si="527"/>
        <v>50</v>
      </c>
      <c r="J5629" s="3">
        <f t="shared" si="528"/>
        <v>64.94</v>
      </c>
      <c r="K5629" s="191">
        <v>11</v>
      </c>
      <c r="L5629" s="3">
        <v>10</v>
      </c>
      <c r="M5629" s="191">
        <v>25</v>
      </c>
      <c r="N5629" s="191">
        <v>10</v>
      </c>
      <c r="O5629" s="191">
        <v>18.3</v>
      </c>
    </row>
    <row r="5630" spans="2:15" ht="17.25" x14ac:dyDescent="0.35">
      <c r="B5630" s="172">
        <f t="shared" si="524"/>
        <v>5622</v>
      </c>
      <c r="C5630" s="173">
        <v>8</v>
      </c>
      <c r="D5630" s="173">
        <v>23</v>
      </c>
      <c r="E5630" s="174">
        <v>6</v>
      </c>
      <c r="F5630" s="3">
        <f t="shared" si="523"/>
        <v>53.6</v>
      </c>
      <c r="G5630" s="3">
        <f t="shared" si="525"/>
        <v>51.8</v>
      </c>
      <c r="H5630" s="3">
        <f t="shared" si="526"/>
        <v>77</v>
      </c>
      <c r="I5630" s="3">
        <f t="shared" si="527"/>
        <v>50</v>
      </c>
      <c r="J5630" s="3">
        <f t="shared" si="528"/>
        <v>64.94</v>
      </c>
      <c r="K5630" s="191">
        <v>12</v>
      </c>
      <c r="L5630" s="3">
        <v>11</v>
      </c>
      <c r="M5630" s="191">
        <v>25</v>
      </c>
      <c r="N5630" s="191">
        <v>10</v>
      </c>
      <c r="O5630" s="191">
        <v>18.3</v>
      </c>
    </row>
    <row r="5631" spans="2:15" ht="17.25" x14ac:dyDescent="0.35">
      <c r="B5631" s="172">
        <f t="shared" si="524"/>
        <v>5623</v>
      </c>
      <c r="C5631" s="173">
        <v>8</v>
      </c>
      <c r="D5631" s="173">
        <v>23</v>
      </c>
      <c r="E5631" s="174">
        <v>7</v>
      </c>
      <c r="F5631" s="3">
        <f t="shared" si="523"/>
        <v>59</v>
      </c>
      <c r="G5631" s="3">
        <f t="shared" si="525"/>
        <v>57.2</v>
      </c>
      <c r="H5631" s="3">
        <f t="shared" si="526"/>
        <v>82.94</v>
      </c>
      <c r="I5631" s="3">
        <f t="shared" si="527"/>
        <v>60.08</v>
      </c>
      <c r="J5631" s="3">
        <f t="shared" si="528"/>
        <v>66.02</v>
      </c>
      <c r="K5631" s="191">
        <v>15</v>
      </c>
      <c r="L5631" s="3">
        <v>14</v>
      </c>
      <c r="M5631" s="191">
        <v>28.3</v>
      </c>
      <c r="N5631" s="191">
        <v>15.6</v>
      </c>
      <c r="O5631" s="191">
        <v>18.899999999999999</v>
      </c>
    </row>
    <row r="5632" spans="2:15" ht="17.25" x14ac:dyDescent="0.35">
      <c r="B5632" s="172">
        <f t="shared" si="524"/>
        <v>5624</v>
      </c>
      <c r="C5632" s="173">
        <v>8</v>
      </c>
      <c r="D5632" s="173">
        <v>23</v>
      </c>
      <c r="E5632" s="174">
        <v>8</v>
      </c>
      <c r="F5632" s="3">
        <f t="shared" si="523"/>
        <v>60.8</v>
      </c>
      <c r="G5632" s="3">
        <f t="shared" si="525"/>
        <v>60.8</v>
      </c>
      <c r="H5632" s="3">
        <f t="shared" si="526"/>
        <v>84.02</v>
      </c>
      <c r="I5632" s="3">
        <f t="shared" si="527"/>
        <v>64.94</v>
      </c>
      <c r="J5632" s="3">
        <f t="shared" si="528"/>
        <v>66.92</v>
      </c>
      <c r="K5632" s="191">
        <v>16</v>
      </c>
      <c r="L5632" s="3">
        <v>16</v>
      </c>
      <c r="M5632" s="191">
        <v>28.9</v>
      </c>
      <c r="N5632" s="191">
        <v>18.3</v>
      </c>
      <c r="O5632" s="191">
        <v>19.399999999999999</v>
      </c>
    </row>
    <row r="5633" spans="2:15" ht="17.25" x14ac:dyDescent="0.35">
      <c r="B5633" s="172">
        <f t="shared" si="524"/>
        <v>5625</v>
      </c>
      <c r="C5633" s="173">
        <v>8</v>
      </c>
      <c r="D5633" s="173">
        <v>23</v>
      </c>
      <c r="E5633" s="174">
        <v>9</v>
      </c>
      <c r="F5633" s="3">
        <f t="shared" si="523"/>
        <v>69.800000000000011</v>
      </c>
      <c r="G5633" s="3">
        <f t="shared" si="525"/>
        <v>68</v>
      </c>
      <c r="H5633" s="3">
        <f t="shared" si="526"/>
        <v>87.98</v>
      </c>
      <c r="I5633" s="3">
        <f t="shared" si="527"/>
        <v>71.960000000000008</v>
      </c>
      <c r="J5633" s="3">
        <f t="shared" si="528"/>
        <v>64.039999999999992</v>
      </c>
      <c r="K5633" s="191">
        <v>21</v>
      </c>
      <c r="L5633" s="3">
        <v>20</v>
      </c>
      <c r="M5633" s="191">
        <v>31.1</v>
      </c>
      <c r="N5633" s="191">
        <v>22.2</v>
      </c>
      <c r="O5633" s="191">
        <v>17.8</v>
      </c>
    </row>
    <row r="5634" spans="2:15" ht="17.25" x14ac:dyDescent="0.35">
      <c r="B5634" s="172">
        <f t="shared" si="524"/>
        <v>5626</v>
      </c>
      <c r="C5634" s="173">
        <v>8</v>
      </c>
      <c r="D5634" s="173">
        <v>23</v>
      </c>
      <c r="E5634" s="174">
        <v>10</v>
      </c>
      <c r="F5634" s="3">
        <f t="shared" si="523"/>
        <v>73.400000000000006</v>
      </c>
      <c r="G5634" s="3">
        <f t="shared" si="525"/>
        <v>73.400000000000006</v>
      </c>
      <c r="H5634" s="3">
        <f t="shared" si="526"/>
        <v>91.039999999999992</v>
      </c>
      <c r="I5634" s="3">
        <f t="shared" si="527"/>
        <v>75.92</v>
      </c>
      <c r="J5634" s="3">
        <f t="shared" si="528"/>
        <v>64.039999999999992</v>
      </c>
      <c r="K5634" s="191">
        <v>23</v>
      </c>
      <c r="L5634" s="3">
        <v>23</v>
      </c>
      <c r="M5634" s="191">
        <v>32.799999999999997</v>
      </c>
      <c r="N5634" s="191">
        <v>24.4</v>
      </c>
      <c r="O5634" s="191">
        <v>17.8</v>
      </c>
    </row>
    <row r="5635" spans="2:15" ht="17.25" x14ac:dyDescent="0.35">
      <c r="B5635" s="172">
        <f t="shared" si="524"/>
        <v>5627</v>
      </c>
      <c r="C5635" s="173">
        <v>8</v>
      </c>
      <c r="D5635" s="173">
        <v>23</v>
      </c>
      <c r="E5635" s="174">
        <v>11</v>
      </c>
      <c r="F5635" s="3">
        <f t="shared" si="523"/>
        <v>79.16</v>
      </c>
      <c r="G5635" s="3">
        <f t="shared" si="525"/>
        <v>78.800000000000011</v>
      </c>
      <c r="H5635" s="3">
        <f t="shared" si="526"/>
        <v>93.92</v>
      </c>
      <c r="I5635" s="3">
        <f t="shared" si="527"/>
        <v>80.960000000000008</v>
      </c>
      <c r="J5635" s="3">
        <f t="shared" si="528"/>
        <v>66.92</v>
      </c>
      <c r="K5635" s="191">
        <v>26.2</v>
      </c>
      <c r="L5635" s="3">
        <v>26</v>
      </c>
      <c r="M5635" s="191">
        <v>34.4</v>
      </c>
      <c r="N5635" s="191">
        <v>27.2</v>
      </c>
      <c r="O5635" s="191">
        <v>19.399999999999999</v>
      </c>
    </row>
    <row r="5636" spans="2:15" ht="17.25" x14ac:dyDescent="0.35">
      <c r="B5636" s="172">
        <f t="shared" si="524"/>
        <v>5628</v>
      </c>
      <c r="C5636" s="173">
        <v>8</v>
      </c>
      <c r="D5636" s="173">
        <v>23</v>
      </c>
      <c r="E5636" s="174">
        <v>12</v>
      </c>
      <c r="F5636" s="3">
        <f t="shared" si="523"/>
        <v>84.2</v>
      </c>
      <c r="G5636" s="3">
        <f t="shared" si="525"/>
        <v>82.4</v>
      </c>
      <c r="H5636" s="3">
        <f t="shared" si="526"/>
        <v>91.039999999999992</v>
      </c>
      <c r="I5636" s="3">
        <f t="shared" si="527"/>
        <v>80.960000000000008</v>
      </c>
      <c r="J5636" s="3">
        <f t="shared" si="528"/>
        <v>69.080000000000013</v>
      </c>
      <c r="K5636" s="191">
        <v>29</v>
      </c>
      <c r="L5636" s="3">
        <v>28</v>
      </c>
      <c r="M5636" s="191">
        <v>32.799999999999997</v>
      </c>
      <c r="N5636" s="191">
        <v>27.2</v>
      </c>
      <c r="O5636" s="191">
        <v>20.6</v>
      </c>
    </row>
    <row r="5637" spans="2:15" ht="17.25" x14ac:dyDescent="0.35">
      <c r="B5637" s="172">
        <f t="shared" si="524"/>
        <v>5629</v>
      </c>
      <c r="C5637" s="173">
        <v>8</v>
      </c>
      <c r="D5637" s="173">
        <v>23</v>
      </c>
      <c r="E5637" s="174">
        <v>13</v>
      </c>
      <c r="F5637" s="3">
        <f t="shared" si="523"/>
        <v>84.2</v>
      </c>
      <c r="G5637" s="3">
        <f t="shared" si="525"/>
        <v>84.2</v>
      </c>
      <c r="H5637" s="3">
        <f t="shared" si="526"/>
        <v>91.039999999999992</v>
      </c>
      <c r="I5637" s="3">
        <f t="shared" si="527"/>
        <v>84.92</v>
      </c>
      <c r="J5637" s="3">
        <f t="shared" si="528"/>
        <v>73.039999999999992</v>
      </c>
      <c r="K5637" s="191">
        <v>29</v>
      </c>
      <c r="L5637" s="3">
        <v>29</v>
      </c>
      <c r="M5637" s="191">
        <v>32.799999999999997</v>
      </c>
      <c r="N5637" s="191">
        <v>29.4</v>
      </c>
      <c r="O5637" s="191">
        <v>22.8</v>
      </c>
    </row>
    <row r="5638" spans="2:15" ht="17.25" x14ac:dyDescent="0.35">
      <c r="B5638" s="172">
        <f t="shared" si="524"/>
        <v>5630</v>
      </c>
      <c r="C5638" s="173">
        <v>8</v>
      </c>
      <c r="D5638" s="173">
        <v>23</v>
      </c>
      <c r="E5638" s="174">
        <v>14</v>
      </c>
      <c r="F5638" s="3">
        <f t="shared" si="523"/>
        <v>80.599999999999994</v>
      </c>
      <c r="G5638" s="3">
        <f t="shared" si="525"/>
        <v>86.18</v>
      </c>
      <c r="H5638" s="3">
        <f t="shared" si="526"/>
        <v>87.080000000000013</v>
      </c>
      <c r="I5638" s="3">
        <f t="shared" si="527"/>
        <v>86</v>
      </c>
      <c r="J5638" s="3">
        <f t="shared" si="528"/>
        <v>68</v>
      </c>
      <c r="K5638" s="191">
        <v>27</v>
      </c>
      <c r="L5638" s="3">
        <v>30.1</v>
      </c>
      <c r="M5638" s="191">
        <v>30.6</v>
      </c>
      <c r="N5638" s="191">
        <v>30</v>
      </c>
      <c r="O5638" s="191">
        <v>20</v>
      </c>
    </row>
    <row r="5639" spans="2:15" ht="17.25" x14ac:dyDescent="0.35">
      <c r="B5639" s="172">
        <f t="shared" si="524"/>
        <v>5631</v>
      </c>
      <c r="C5639" s="173">
        <v>8</v>
      </c>
      <c r="D5639" s="173">
        <v>23</v>
      </c>
      <c r="E5639" s="174">
        <v>15</v>
      </c>
      <c r="F5639" s="3">
        <f t="shared" si="523"/>
        <v>80.599999999999994</v>
      </c>
      <c r="G5639" s="3">
        <f t="shared" si="525"/>
        <v>87.800000000000011</v>
      </c>
      <c r="H5639" s="3">
        <f t="shared" si="526"/>
        <v>89.06</v>
      </c>
      <c r="I5639" s="3">
        <f t="shared" si="527"/>
        <v>84.92</v>
      </c>
      <c r="J5639" s="3">
        <f t="shared" si="528"/>
        <v>77</v>
      </c>
      <c r="K5639" s="191">
        <v>27</v>
      </c>
      <c r="L5639" s="3">
        <v>31</v>
      </c>
      <c r="M5639" s="191">
        <v>31.7</v>
      </c>
      <c r="N5639" s="191">
        <v>29.4</v>
      </c>
      <c r="O5639" s="191">
        <v>25</v>
      </c>
    </row>
    <row r="5640" spans="2:15" ht="17.25" x14ac:dyDescent="0.35">
      <c r="B5640" s="172">
        <f t="shared" si="524"/>
        <v>5632</v>
      </c>
      <c r="C5640" s="173">
        <v>8</v>
      </c>
      <c r="D5640" s="173">
        <v>23</v>
      </c>
      <c r="E5640" s="174">
        <v>16</v>
      </c>
      <c r="F5640" s="3">
        <f t="shared" si="523"/>
        <v>84.2</v>
      </c>
      <c r="G5640" s="3">
        <f t="shared" si="525"/>
        <v>89.6</v>
      </c>
      <c r="H5640" s="3">
        <f t="shared" si="526"/>
        <v>89.960000000000008</v>
      </c>
      <c r="I5640" s="3">
        <f t="shared" si="527"/>
        <v>82.94</v>
      </c>
      <c r="J5640" s="3">
        <f t="shared" si="528"/>
        <v>73.94</v>
      </c>
      <c r="K5640" s="191">
        <v>29</v>
      </c>
      <c r="L5640" s="3">
        <v>32</v>
      </c>
      <c r="M5640" s="191">
        <v>32.200000000000003</v>
      </c>
      <c r="N5640" s="191">
        <v>28.3</v>
      </c>
      <c r="O5640" s="191">
        <v>23.3</v>
      </c>
    </row>
    <row r="5641" spans="2:15" ht="17.25" x14ac:dyDescent="0.35">
      <c r="B5641" s="172">
        <f t="shared" si="524"/>
        <v>5633</v>
      </c>
      <c r="C5641" s="173">
        <v>8</v>
      </c>
      <c r="D5641" s="173">
        <v>23</v>
      </c>
      <c r="E5641" s="174">
        <v>17</v>
      </c>
      <c r="F5641" s="3">
        <f t="shared" si="523"/>
        <v>84.2</v>
      </c>
      <c r="G5641" s="3">
        <f t="shared" si="525"/>
        <v>84.2</v>
      </c>
      <c r="H5641" s="3">
        <f t="shared" si="526"/>
        <v>95</v>
      </c>
      <c r="I5641" s="3">
        <f t="shared" si="527"/>
        <v>80.960000000000008</v>
      </c>
      <c r="J5641" s="3">
        <f t="shared" si="528"/>
        <v>75.92</v>
      </c>
      <c r="K5641" s="191">
        <v>29</v>
      </c>
      <c r="L5641" s="3">
        <v>29</v>
      </c>
      <c r="M5641" s="191">
        <v>35</v>
      </c>
      <c r="N5641" s="191">
        <v>27.2</v>
      </c>
      <c r="O5641" s="191">
        <v>24.4</v>
      </c>
    </row>
    <row r="5642" spans="2:15" ht="17.25" x14ac:dyDescent="0.35">
      <c r="B5642" s="172">
        <f t="shared" si="524"/>
        <v>5634</v>
      </c>
      <c r="C5642" s="173">
        <v>8</v>
      </c>
      <c r="D5642" s="173">
        <v>23</v>
      </c>
      <c r="E5642" s="174">
        <v>18</v>
      </c>
      <c r="F5642" s="3">
        <f t="shared" ref="F5642:F5705" si="529">(9/5)*K5642+32</f>
        <v>80.599999999999994</v>
      </c>
      <c r="G5642" s="3">
        <f t="shared" si="525"/>
        <v>80.599999999999994</v>
      </c>
      <c r="H5642" s="3">
        <f t="shared" si="526"/>
        <v>89.06</v>
      </c>
      <c r="I5642" s="3">
        <f t="shared" si="527"/>
        <v>78.98</v>
      </c>
      <c r="J5642" s="3">
        <f t="shared" si="528"/>
        <v>75.02</v>
      </c>
      <c r="K5642" s="191">
        <v>27</v>
      </c>
      <c r="L5642" s="3">
        <v>27</v>
      </c>
      <c r="M5642" s="191">
        <v>31.7</v>
      </c>
      <c r="N5642" s="191">
        <v>26.1</v>
      </c>
      <c r="O5642" s="191">
        <v>23.9</v>
      </c>
    </row>
    <row r="5643" spans="2:15" ht="17.25" x14ac:dyDescent="0.35">
      <c r="B5643" s="172">
        <f t="shared" ref="B5643:B5706" si="530">B5642+1</f>
        <v>5635</v>
      </c>
      <c r="C5643" s="173">
        <v>8</v>
      </c>
      <c r="D5643" s="173">
        <v>23</v>
      </c>
      <c r="E5643" s="174">
        <v>19</v>
      </c>
      <c r="F5643" s="3">
        <f t="shared" si="529"/>
        <v>73.400000000000006</v>
      </c>
      <c r="G5643" s="3">
        <f t="shared" si="525"/>
        <v>75.2</v>
      </c>
      <c r="H5643" s="3">
        <f t="shared" si="526"/>
        <v>84.92</v>
      </c>
      <c r="I5643" s="3">
        <f t="shared" si="527"/>
        <v>75.92</v>
      </c>
      <c r="J5643" s="3">
        <f t="shared" si="528"/>
        <v>71.960000000000008</v>
      </c>
      <c r="K5643" s="191">
        <v>23</v>
      </c>
      <c r="L5643" s="3">
        <v>24</v>
      </c>
      <c r="M5643" s="191">
        <v>29.4</v>
      </c>
      <c r="N5643" s="191">
        <v>24.4</v>
      </c>
      <c r="O5643" s="191">
        <v>22.2</v>
      </c>
    </row>
    <row r="5644" spans="2:15" ht="17.25" x14ac:dyDescent="0.35">
      <c r="B5644" s="172">
        <f t="shared" si="530"/>
        <v>5636</v>
      </c>
      <c r="C5644" s="173">
        <v>8</v>
      </c>
      <c r="D5644" s="173">
        <v>23</v>
      </c>
      <c r="E5644" s="174">
        <v>20</v>
      </c>
      <c r="F5644" s="3">
        <f t="shared" si="529"/>
        <v>75.2</v>
      </c>
      <c r="G5644" s="3">
        <f t="shared" si="525"/>
        <v>71.599999999999994</v>
      </c>
      <c r="H5644" s="3">
        <f t="shared" si="526"/>
        <v>82.039999999999992</v>
      </c>
      <c r="I5644" s="3">
        <f t="shared" si="527"/>
        <v>73.94</v>
      </c>
      <c r="J5644" s="3">
        <f t="shared" si="528"/>
        <v>71.06</v>
      </c>
      <c r="K5644" s="191">
        <v>24</v>
      </c>
      <c r="L5644" s="3">
        <v>22</v>
      </c>
      <c r="M5644" s="191">
        <v>27.8</v>
      </c>
      <c r="N5644" s="191">
        <v>23.3</v>
      </c>
      <c r="O5644" s="191">
        <v>21.7</v>
      </c>
    </row>
    <row r="5645" spans="2:15" ht="17.25" x14ac:dyDescent="0.35">
      <c r="B5645" s="172">
        <f t="shared" si="530"/>
        <v>5637</v>
      </c>
      <c r="C5645" s="173">
        <v>8</v>
      </c>
      <c r="D5645" s="173">
        <v>23</v>
      </c>
      <c r="E5645" s="174">
        <v>21</v>
      </c>
      <c r="F5645" s="3">
        <f t="shared" si="529"/>
        <v>73.400000000000006</v>
      </c>
      <c r="G5645" s="3">
        <f t="shared" si="525"/>
        <v>71.599999999999994</v>
      </c>
      <c r="H5645" s="3">
        <f t="shared" si="526"/>
        <v>80.960000000000008</v>
      </c>
      <c r="I5645" s="3">
        <f t="shared" si="527"/>
        <v>71.06</v>
      </c>
      <c r="J5645" s="3">
        <f t="shared" si="528"/>
        <v>69.98</v>
      </c>
      <c r="K5645" s="191">
        <v>23</v>
      </c>
      <c r="L5645" s="3">
        <v>22</v>
      </c>
      <c r="M5645" s="191">
        <v>27.2</v>
      </c>
      <c r="N5645" s="191">
        <v>21.7</v>
      </c>
      <c r="O5645" s="191">
        <v>21.1</v>
      </c>
    </row>
    <row r="5646" spans="2:15" ht="17.25" x14ac:dyDescent="0.35">
      <c r="B5646" s="172">
        <f t="shared" si="530"/>
        <v>5638</v>
      </c>
      <c r="C5646" s="173">
        <v>8</v>
      </c>
      <c r="D5646" s="173">
        <v>23</v>
      </c>
      <c r="E5646" s="174">
        <v>22</v>
      </c>
      <c r="F5646" s="3">
        <f t="shared" si="529"/>
        <v>69.800000000000011</v>
      </c>
      <c r="G5646" s="3">
        <f t="shared" si="525"/>
        <v>66.2</v>
      </c>
      <c r="H5646" s="3">
        <f t="shared" si="526"/>
        <v>80.06</v>
      </c>
      <c r="I5646" s="3">
        <f t="shared" si="527"/>
        <v>68</v>
      </c>
      <c r="J5646" s="3">
        <f t="shared" si="528"/>
        <v>66.92</v>
      </c>
      <c r="K5646" s="191">
        <v>21</v>
      </c>
      <c r="L5646" s="3">
        <v>19</v>
      </c>
      <c r="M5646" s="191">
        <v>26.7</v>
      </c>
      <c r="N5646" s="191">
        <v>20</v>
      </c>
      <c r="O5646" s="191">
        <v>19.399999999999999</v>
      </c>
    </row>
    <row r="5647" spans="2:15" ht="17.25" x14ac:dyDescent="0.35">
      <c r="B5647" s="172">
        <f t="shared" si="530"/>
        <v>5639</v>
      </c>
      <c r="C5647" s="173">
        <v>8</v>
      </c>
      <c r="D5647" s="173">
        <v>23</v>
      </c>
      <c r="E5647" s="174">
        <v>23</v>
      </c>
      <c r="F5647" s="3">
        <f t="shared" si="529"/>
        <v>68</v>
      </c>
      <c r="G5647" s="3">
        <f t="shared" si="525"/>
        <v>66.2</v>
      </c>
      <c r="H5647" s="3">
        <f t="shared" si="526"/>
        <v>78.080000000000013</v>
      </c>
      <c r="I5647" s="3">
        <f t="shared" si="527"/>
        <v>64.039999999999992</v>
      </c>
      <c r="J5647" s="3">
        <f t="shared" si="528"/>
        <v>66.92</v>
      </c>
      <c r="K5647" s="191">
        <v>20</v>
      </c>
      <c r="L5647" s="3">
        <v>19</v>
      </c>
      <c r="M5647" s="191">
        <v>25.6</v>
      </c>
      <c r="N5647" s="191">
        <v>17.8</v>
      </c>
      <c r="O5647" s="191">
        <v>19.399999999999999</v>
      </c>
    </row>
    <row r="5648" spans="2:15" ht="17.25" x14ac:dyDescent="0.35">
      <c r="B5648" s="172">
        <f t="shared" si="530"/>
        <v>5640</v>
      </c>
      <c r="C5648" s="173">
        <v>8</v>
      </c>
      <c r="D5648" s="173">
        <v>23</v>
      </c>
      <c r="E5648" s="174">
        <v>24</v>
      </c>
      <c r="F5648" s="3">
        <f t="shared" si="529"/>
        <v>66.2</v>
      </c>
      <c r="G5648" s="3">
        <f t="shared" si="525"/>
        <v>64.400000000000006</v>
      </c>
      <c r="H5648" s="3">
        <f t="shared" si="526"/>
        <v>77</v>
      </c>
      <c r="I5648" s="3">
        <f t="shared" si="527"/>
        <v>64.039999999999992</v>
      </c>
      <c r="J5648" s="3">
        <f t="shared" si="528"/>
        <v>66.02</v>
      </c>
      <c r="K5648" s="191">
        <v>19</v>
      </c>
      <c r="L5648" s="3">
        <v>18</v>
      </c>
      <c r="M5648" s="191">
        <v>25</v>
      </c>
      <c r="N5648" s="191">
        <v>17.8</v>
      </c>
      <c r="O5648" s="191">
        <v>18.899999999999999</v>
      </c>
    </row>
    <row r="5649" spans="2:15" ht="17.25" x14ac:dyDescent="0.35">
      <c r="B5649" s="172">
        <f t="shared" si="530"/>
        <v>5641</v>
      </c>
      <c r="C5649" s="173">
        <v>8</v>
      </c>
      <c r="D5649" s="173">
        <v>24</v>
      </c>
      <c r="E5649" s="174">
        <v>1</v>
      </c>
      <c r="F5649" s="3">
        <f t="shared" si="529"/>
        <v>66.2</v>
      </c>
      <c r="G5649" s="3">
        <f t="shared" si="525"/>
        <v>64.400000000000006</v>
      </c>
      <c r="H5649" s="3">
        <f t="shared" si="526"/>
        <v>75.92</v>
      </c>
      <c r="I5649" s="3">
        <f t="shared" si="527"/>
        <v>57.019999999999996</v>
      </c>
      <c r="J5649" s="3">
        <f t="shared" si="528"/>
        <v>64.039999999999992</v>
      </c>
      <c r="K5649" s="191">
        <v>19</v>
      </c>
      <c r="L5649" s="3">
        <v>18</v>
      </c>
      <c r="M5649" s="191">
        <v>24.4</v>
      </c>
      <c r="N5649" s="191">
        <v>13.9</v>
      </c>
      <c r="O5649" s="191">
        <v>17.8</v>
      </c>
    </row>
    <row r="5650" spans="2:15" ht="17.25" x14ac:dyDescent="0.35">
      <c r="B5650" s="172">
        <f t="shared" si="530"/>
        <v>5642</v>
      </c>
      <c r="C5650" s="173">
        <v>8</v>
      </c>
      <c r="D5650" s="173">
        <v>24</v>
      </c>
      <c r="E5650" s="174">
        <v>2</v>
      </c>
      <c r="F5650" s="3">
        <f t="shared" si="529"/>
        <v>66.2</v>
      </c>
      <c r="G5650" s="3">
        <f t="shared" si="525"/>
        <v>60.8</v>
      </c>
      <c r="H5650" s="3">
        <f t="shared" si="526"/>
        <v>75.02</v>
      </c>
      <c r="I5650" s="3">
        <f t="shared" si="527"/>
        <v>57.019999999999996</v>
      </c>
      <c r="J5650" s="3">
        <f t="shared" si="528"/>
        <v>66.02</v>
      </c>
      <c r="K5650" s="191">
        <v>19</v>
      </c>
      <c r="L5650" s="3">
        <v>16</v>
      </c>
      <c r="M5650" s="191">
        <v>23.9</v>
      </c>
      <c r="N5650" s="191">
        <v>13.9</v>
      </c>
      <c r="O5650" s="191">
        <v>18.899999999999999</v>
      </c>
    </row>
    <row r="5651" spans="2:15" ht="17.25" x14ac:dyDescent="0.35">
      <c r="B5651" s="172">
        <f t="shared" si="530"/>
        <v>5643</v>
      </c>
      <c r="C5651" s="173">
        <v>8</v>
      </c>
      <c r="D5651" s="173">
        <v>24</v>
      </c>
      <c r="E5651" s="174">
        <v>3</v>
      </c>
      <c r="F5651" s="3">
        <f t="shared" si="529"/>
        <v>62.6</v>
      </c>
      <c r="G5651" s="3">
        <f t="shared" si="525"/>
        <v>60.8</v>
      </c>
      <c r="H5651" s="3">
        <f t="shared" si="526"/>
        <v>73.039999999999992</v>
      </c>
      <c r="I5651" s="3">
        <f t="shared" si="527"/>
        <v>59</v>
      </c>
      <c r="J5651" s="3">
        <f t="shared" si="528"/>
        <v>66.02</v>
      </c>
      <c r="K5651" s="191">
        <v>17</v>
      </c>
      <c r="L5651" s="3">
        <v>16</v>
      </c>
      <c r="M5651" s="191">
        <v>22.8</v>
      </c>
      <c r="N5651" s="191">
        <v>15</v>
      </c>
      <c r="O5651" s="191">
        <v>18.899999999999999</v>
      </c>
    </row>
    <row r="5652" spans="2:15" ht="17.25" x14ac:dyDescent="0.35">
      <c r="B5652" s="172">
        <f t="shared" si="530"/>
        <v>5644</v>
      </c>
      <c r="C5652" s="173">
        <v>8</v>
      </c>
      <c r="D5652" s="173">
        <v>24</v>
      </c>
      <c r="E5652" s="174">
        <v>4</v>
      </c>
      <c r="F5652" s="3">
        <f t="shared" si="529"/>
        <v>60.8</v>
      </c>
      <c r="G5652" s="3">
        <f t="shared" si="525"/>
        <v>60.8</v>
      </c>
      <c r="H5652" s="3">
        <f t="shared" si="526"/>
        <v>73.039999999999992</v>
      </c>
      <c r="I5652" s="3">
        <f t="shared" si="527"/>
        <v>57.92</v>
      </c>
      <c r="J5652" s="3">
        <f t="shared" si="528"/>
        <v>64.039999999999992</v>
      </c>
      <c r="K5652" s="191">
        <v>16</v>
      </c>
      <c r="L5652" s="3">
        <v>16</v>
      </c>
      <c r="M5652" s="191">
        <v>22.8</v>
      </c>
      <c r="N5652" s="191">
        <v>14.4</v>
      </c>
      <c r="O5652" s="191">
        <v>17.8</v>
      </c>
    </row>
    <row r="5653" spans="2:15" ht="17.25" x14ac:dyDescent="0.35">
      <c r="B5653" s="172">
        <f t="shared" si="530"/>
        <v>5645</v>
      </c>
      <c r="C5653" s="173">
        <v>8</v>
      </c>
      <c r="D5653" s="173">
        <v>24</v>
      </c>
      <c r="E5653" s="174">
        <v>5</v>
      </c>
      <c r="F5653" s="3">
        <f t="shared" si="529"/>
        <v>59</v>
      </c>
      <c r="G5653" s="3">
        <f t="shared" si="525"/>
        <v>59</v>
      </c>
      <c r="H5653" s="3">
        <f t="shared" si="526"/>
        <v>71.06</v>
      </c>
      <c r="I5653" s="3">
        <f t="shared" si="527"/>
        <v>57.019999999999996</v>
      </c>
      <c r="J5653" s="3">
        <f t="shared" si="528"/>
        <v>62.06</v>
      </c>
      <c r="K5653" s="191">
        <v>15</v>
      </c>
      <c r="L5653" s="3">
        <v>15</v>
      </c>
      <c r="M5653" s="191">
        <v>21.7</v>
      </c>
      <c r="N5653" s="191">
        <v>13.9</v>
      </c>
      <c r="O5653" s="191">
        <v>16.7</v>
      </c>
    </row>
    <row r="5654" spans="2:15" ht="17.25" x14ac:dyDescent="0.35">
      <c r="B5654" s="172">
        <f t="shared" si="530"/>
        <v>5646</v>
      </c>
      <c r="C5654" s="173">
        <v>8</v>
      </c>
      <c r="D5654" s="173">
        <v>24</v>
      </c>
      <c r="E5654" s="174">
        <v>6</v>
      </c>
      <c r="F5654" s="3">
        <f t="shared" si="529"/>
        <v>55.400000000000006</v>
      </c>
      <c r="G5654" s="3">
        <f t="shared" si="525"/>
        <v>57.2</v>
      </c>
      <c r="H5654" s="3">
        <f t="shared" si="526"/>
        <v>69.98</v>
      </c>
      <c r="I5654" s="3">
        <f t="shared" si="527"/>
        <v>51.08</v>
      </c>
      <c r="J5654" s="3">
        <f t="shared" si="528"/>
        <v>62.06</v>
      </c>
      <c r="K5654" s="191">
        <v>13</v>
      </c>
      <c r="L5654" s="3">
        <v>14</v>
      </c>
      <c r="M5654" s="191">
        <v>21.1</v>
      </c>
      <c r="N5654" s="191">
        <v>10.6</v>
      </c>
      <c r="O5654" s="191">
        <v>16.7</v>
      </c>
    </row>
    <row r="5655" spans="2:15" ht="17.25" x14ac:dyDescent="0.35">
      <c r="B5655" s="172">
        <f t="shared" si="530"/>
        <v>5647</v>
      </c>
      <c r="C5655" s="173">
        <v>8</v>
      </c>
      <c r="D5655" s="173">
        <v>24</v>
      </c>
      <c r="E5655" s="174">
        <v>7</v>
      </c>
      <c r="F5655" s="3">
        <f t="shared" si="529"/>
        <v>59</v>
      </c>
      <c r="G5655" s="3">
        <f t="shared" si="525"/>
        <v>57.2</v>
      </c>
      <c r="H5655" s="3">
        <f t="shared" si="526"/>
        <v>78.080000000000013</v>
      </c>
      <c r="I5655" s="3">
        <f t="shared" si="527"/>
        <v>57.019999999999996</v>
      </c>
      <c r="J5655" s="3">
        <f t="shared" si="528"/>
        <v>60.980000000000004</v>
      </c>
      <c r="K5655" s="191">
        <v>15</v>
      </c>
      <c r="L5655" s="3">
        <v>14</v>
      </c>
      <c r="M5655" s="191">
        <v>25.6</v>
      </c>
      <c r="N5655" s="191">
        <v>13.9</v>
      </c>
      <c r="O5655" s="191">
        <v>16.100000000000001</v>
      </c>
    </row>
    <row r="5656" spans="2:15" ht="17.25" x14ac:dyDescent="0.35">
      <c r="B5656" s="172">
        <f t="shared" si="530"/>
        <v>5648</v>
      </c>
      <c r="C5656" s="173">
        <v>8</v>
      </c>
      <c r="D5656" s="173">
        <v>24</v>
      </c>
      <c r="E5656" s="174">
        <v>8</v>
      </c>
      <c r="F5656" s="3">
        <f t="shared" si="529"/>
        <v>59</v>
      </c>
      <c r="G5656" s="3">
        <f t="shared" si="525"/>
        <v>62.6</v>
      </c>
      <c r="H5656" s="3">
        <f t="shared" si="526"/>
        <v>82.039999999999992</v>
      </c>
      <c r="I5656" s="3">
        <f t="shared" si="527"/>
        <v>64.94</v>
      </c>
      <c r="J5656" s="3">
        <f t="shared" si="528"/>
        <v>66.02</v>
      </c>
      <c r="K5656" s="191">
        <v>15</v>
      </c>
      <c r="L5656" s="3">
        <v>17</v>
      </c>
      <c r="M5656" s="191">
        <v>27.8</v>
      </c>
      <c r="N5656" s="191">
        <v>18.3</v>
      </c>
      <c r="O5656" s="191">
        <v>18.899999999999999</v>
      </c>
    </row>
    <row r="5657" spans="2:15" ht="17.25" x14ac:dyDescent="0.35">
      <c r="B5657" s="172">
        <f t="shared" si="530"/>
        <v>5649</v>
      </c>
      <c r="C5657" s="173">
        <v>8</v>
      </c>
      <c r="D5657" s="173">
        <v>24</v>
      </c>
      <c r="E5657" s="174">
        <v>9</v>
      </c>
      <c r="F5657" s="3">
        <f t="shared" si="529"/>
        <v>59</v>
      </c>
      <c r="G5657" s="3">
        <f t="shared" ref="G5657:G5720" si="531">(9/5)*L5657+32</f>
        <v>64.400000000000006</v>
      </c>
      <c r="H5657" s="3">
        <f t="shared" ref="H5657:H5720" si="532">(9/5)*M5657+32</f>
        <v>84.02</v>
      </c>
      <c r="I5657" s="3">
        <f t="shared" ref="I5657:I5720" si="533">(9/5)*N5657+32</f>
        <v>71.06</v>
      </c>
      <c r="J5657" s="3">
        <f t="shared" ref="J5657:J5720" si="534">(9/5)*O5657+32</f>
        <v>68</v>
      </c>
      <c r="K5657" s="191">
        <v>15</v>
      </c>
      <c r="L5657" s="3">
        <v>18</v>
      </c>
      <c r="M5657" s="191">
        <v>28.9</v>
      </c>
      <c r="N5657" s="191">
        <v>21.7</v>
      </c>
      <c r="O5657" s="191">
        <v>20</v>
      </c>
    </row>
    <row r="5658" spans="2:15" ht="17.25" x14ac:dyDescent="0.35">
      <c r="B5658" s="172">
        <f t="shared" si="530"/>
        <v>5650</v>
      </c>
      <c r="C5658" s="173">
        <v>8</v>
      </c>
      <c r="D5658" s="173">
        <v>24</v>
      </c>
      <c r="E5658" s="174">
        <v>10</v>
      </c>
      <c r="F5658" s="3">
        <f t="shared" si="529"/>
        <v>64.400000000000006</v>
      </c>
      <c r="G5658" s="3">
        <f t="shared" si="531"/>
        <v>68</v>
      </c>
      <c r="H5658" s="3">
        <f t="shared" si="532"/>
        <v>87.080000000000013</v>
      </c>
      <c r="I5658" s="3">
        <f t="shared" si="533"/>
        <v>75.02</v>
      </c>
      <c r="J5658" s="3">
        <f t="shared" si="534"/>
        <v>73.039999999999992</v>
      </c>
      <c r="K5658" s="191">
        <v>18</v>
      </c>
      <c r="L5658" s="3">
        <v>20</v>
      </c>
      <c r="M5658" s="191">
        <v>30.6</v>
      </c>
      <c r="N5658" s="191">
        <v>23.9</v>
      </c>
      <c r="O5658" s="191">
        <v>22.8</v>
      </c>
    </row>
    <row r="5659" spans="2:15" ht="17.25" x14ac:dyDescent="0.35">
      <c r="B5659" s="172">
        <f t="shared" si="530"/>
        <v>5651</v>
      </c>
      <c r="C5659" s="173">
        <v>8</v>
      </c>
      <c r="D5659" s="173">
        <v>24</v>
      </c>
      <c r="E5659" s="174">
        <v>11</v>
      </c>
      <c r="F5659" s="3">
        <f t="shared" si="529"/>
        <v>69.800000000000011</v>
      </c>
      <c r="G5659" s="3">
        <f t="shared" si="531"/>
        <v>71.599999999999994</v>
      </c>
      <c r="H5659" s="3">
        <f t="shared" si="532"/>
        <v>89.960000000000008</v>
      </c>
      <c r="I5659" s="3">
        <f t="shared" si="533"/>
        <v>78.080000000000013</v>
      </c>
      <c r="J5659" s="3">
        <f t="shared" si="534"/>
        <v>73.039999999999992</v>
      </c>
      <c r="K5659" s="191">
        <v>21</v>
      </c>
      <c r="L5659" s="3">
        <v>22</v>
      </c>
      <c r="M5659" s="191">
        <v>32.200000000000003</v>
      </c>
      <c r="N5659" s="191">
        <v>25.6</v>
      </c>
      <c r="O5659" s="191">
        <v>22.8</v>
      </c>
    </row>
    <row r="5660" spans="2:15" ht="17.25" x14ac:dyDescent="0.35">
      <c r="B5660" s="172">
        <f t="shared" si="530"/>
        <v>5652</v>
      </c>
      <c r="C5660" s="173">
        <v>8</v>
      </c>
      <c r="D5660" s="173">
        <v>24</v>
      </c>
      <c r="E5660" s="174">
        <v>12</v>
      </c>
      <c r="F5660" s="3">
        <f t="shared" si="529"/>
        <v>73.400000000000006</v>
      </c>
      <c r="G5660" s="3">
        <f t="shared" si="531"/>
        <v>73.400000000000006</v>
      </c>
      <c r="H5660" s="3">
        <f t="shared" si="532"/>
        <v>93.02</v>
      </c>
      <c r="I5660" s="3">
        <f t="shared" si="533"/>
        <v>80.960000000000008</v>
      </c>
      <c r="J5660" s="3">
        <f t="shared" si="534"/>
        <v>75.92</v>
      </c>
      <c r="K5660" s="191">
        <v>23</v>
      </c>
      <c r="L5660" s="3">
        <v>23</v>
      </c>
      <c r="M5660" s="191">
        <v>33.9</v>
      </c>
      <c r="N5660" s="191">
        <v>27.2</v>
      </c>
      <c r="O5660" s="191">
        <v>24.4</v>
      </c>
    </row>
    <row r="5661" spans="2:15" ht="17.25" x14ac:dyDescent="0.35">
      <c r="B5661" s="172">
        <f t="shared" si="530"/>
        <v>5653</v>
      </c>
      <c r="C5661" s="173">
        <v>8</v>
      </c>
      <c r="D5661" s="173">
        <v>24</v>
      </c>
      <c r="E5661" s="174">
        <v>13</v>
      </c>
      <c r="F5661" s="3">
        <f t="shared" si="529"/>
        <v>78.800000000000011</v>
      </c>
      <c r="G5661" s="3">
        <f t="shared" si="531"/>
        <v>78.800000000000011</v>
      </c>
      <c r="H5661" s="3">
        <f t="shared" si="532"/>
        <v>96.98</v>
      </c>
      <c r="I5661" s="3">
        <f t="shared" si="533"/>
        <v>84.02</v>
      </c>
      <c r="J5661" s="3">
        <f t="shared" si="534"/>
        <v>80.06</v>
      </c>
      <c r="K5661" s="191">
        <v>26</v>
      </c>
      <c r="L5661" s="3">
        <v>26</v>
      </c>
      <c r="M5661" s="191">
        <v>36.1</v>
      </c>
      <c r="N5661" s="191">
        <v>28.9</v>
      </c>
      <c r="O5661" s="191">
        <v>26.7</v>
      </c>
    </row>
    <row r="5662" spans="2:15" ht="17.25" x14ac:dyDescent="0.35">
      <c r="B5662" s="172">
        <f t="shared" si="530"/>
        <v>5654</v>
      </c>
      <c r="C5662" s="173">
        <v>8</v>
      </c>
      <c r="D5662" s="173">
        <v>24</v>
      </c>
      <c r="E5662" s="174">
        <v>14</v>
      </c>
      <c r="F5662" s="3">
        <f t="shared" si="529"/>
        <v>80.599999999999994</v>
      </c>
      <c r="G5662" s="3">
        <f t="shared" si="531"/>
        <v>80.599999999999994</v>
      </c>
      <c r="H5662" s="3">
        <f t="shared" si="532"/>
        <v>96.98</v>
      </c>
      <c r="I5662" s="3">
        <f t="shared" si="533"/>
        <v>84.92</v>
      </c>
      <c r="J5662" s="3">
        <f t="shared" si="534"/>
        <v>80.06</v>
      </c>
      <c r="K5662" s="191">
        <v>27</v>
      </c>
      <c r="L5662" s="3">
        <v>27</v>
      </c>
      <c r="M5662" s="191">
        <v>36.1</v>
      </c>
      <c r="N5662" s="191">
        <v>29.4</v>
      </c>
      <c r="O5662" s="191">
        <v>26.7</v>
      </c>
    </row>
    <row r="5663" spans="2:15" ht="17.25" x14ac:dyDescent="0.35">
      <c r="B5663" s="172">
        <f t="shared" si="530"/>
        <v>5655</v>
      </c>
      <c r="C5663" s="173">
        <v>8</v>
      </c>
      <c r="D5663" s="173">
        <v>24</v>
      </c>
      <c r="E5663" s="174">
        <v>15</v>
      </c>
      <c r="F5663" s="3">
        <f t="shared" si="529"/>
        <v>84.2</v>
      </c>
      <c r="G5663" s="3">
        <f t="shared" si="531"/>
        <v>80.599999999999994</v>
      </c>
      <c r="H5663" s="3">
        <f t="shared" si="532"/>
        <v>98.960000000000008</v>
      </c>
      <c r="I5663" s="3">
        <f t="shared" si="533"/>
        <v>84.92</v>
      </c>
      <c r="J5663" s="3">
        <f t="shared" si="534"/>
        <v>80.960000000000008</v>
      </c>
      <c r="K5663" s="191">
        <v>29</v>
      </c>
      <c r="L5663" s="3">
        <v>27</v>
      </c>
      <c r="M5663" s="191">
        <v>37.200000000000003</v>
      </c>
      <c r="N5663" s="191">
        <v>29.4</v>
      </c>
      <c r="O5663" s="191">
        <v>27.2</v>
      </c>
    </row>
    <row r="5664" spans="2:15" ht="17.25" x14ac:dyDescent="0.35">
      <c r="B5664" s="172">
        <f t="shared" si="530"/>
        <v>5656</v>
      </c>
      <c r="C5664" s="173">
        <v>8</v>
      </c>
      <c r="D5664" s="173">
        <v>24</v>
      </c>
      <c r="E5664" s="174">
        <v>16</v>
      </c>
      <c r="F5664" s="3">
        <f t="shared" si="529"/>
        <v>82.4</v>
      </c>
      <c r="G5664" s="3">
        <f t="shared" si="531"/>
        <v>82.4</v>
      </c>
      <c r="H5664" s="3">
        <f t="shared" si="532"/>
        <v>98.960000000000008</v>
      </c>
      <c r="I5664" s="3">
        <f t="shared" si="533"/>
        <v>86</v>
      </c>
      <c r="J5664" s="3">
        <f t="shared" si="534"/>
        <v>78.080000000000013</v>
      </c>
      <c r="K5664" s="191">
        <v>28</v>
      </c>
      <c r="L5664" s="3">
        <v>28</v>
      </c>
      <c r="M5664" s="191">
        <v>37.200000000000003</v>
      </c>
      <c r="N5664" s="191">
        <v>30</v>
      </c>
      <c r="O5664" s="191">
        <v>25.6</v>
      </c>
    </row>
    <row r="5665" spans="2:15" ht="17.25" x14ac:dyDescent="0.35">
      <c r="B5665" s="172">
        <f t="shared" si="530"/>
        <v>5657</v>
      </c>
      <c r="C5665" s="173">
        <v>8</v>
      </c>
      <c r="D5665" s="173">
        <v>24</v>
      </c>
      <c r="E5665" s="174">
        <v>17</v>
      </c>
      <c r="F5665" s="3">
        <f t="shared" si="529"/>
        <v>82.4</v>
      </c>
      <c r="G5665" s="3">
        <f t="shared" si="531"/>
        <v>82.4</v>
      </c>
      <c r="H5665" s="3">
        <f t="shared" si="532"/>
        <v>96.98</v>
      </c>
      <c r="I5665" s="3">
        <f t="shared" si="533"/>
        <v>84.92</v>
      </c>
      <c r="J5665" s="3">
        <f t="shared" si="534"/>
        <v>77</v>
      </c>
      <c r="K5665" s="191">
        <v>28</v>
      </c>
      <c r="L5665" s="3">
        <v>28</v>
      </c>
      <c r="M5665" s="191">
        <v>36.1</v>
      </c>
      <c r="N5665" s="191">
        <v>29.4</v>
      </c>
      <c r="O5665" s="191">
        <v>25</v>
      </c>
    </row>
    <row r="5666" spans="2:15" ht="17.25" x14ac:dyDescent="0.35">
      <c r="B5666" s="172">
        <f t="shared" si="530"/>
        <v>5658</v>
      </c>
      <c r="C5666" s="173">
        <v>8</v>
      </c>
      <c r="D5666" s="173">
        <v>24</v>
      </c>
      <c r="E5666" s="174">
        <v>18</v>
      </c>
      <c r="F5666" s="3">
        <f t="shared" si="529"/>
        <v>80.599999999999994</v>
      </c>
      <c r="G5666" s="3">
        <f t="shared" si="531"/>
        <v>78.800000000000011</v>
      </c>
      <c r="H5666" s="3">
        <f t="shared" si="532"/>
        <v>95</v>
      </c>
      <c r="I5666" s="3">
        <f t="shared" si="533"/>
        <v>82.039999999999992</v>
      </c>
      <c r="J5666" s="3">
        <f t="shared" si="534"/>
        <v>71.06</v>
      </c>
      <c r="K5666" s="191">
        <v>27</v>
      </c>
      <c r="L5666" s="3">
        <v>26</v>
      </c>
      <c r="M5666" s="191">
        <v>35</v>
      </c>
      <c r="N5666" s="191">
        <v>27.8</v>
      </c>
      <c r="O5666" s="191">
        <v>21.7</v>
      </c>
    </row>
    <row r="5667" spans="2:15" ht="17.25" x14ac:dyDescent="0.35">
      <c r="B5667" s="172">
        <f t="shared" si="530"/>
        <v>5659</v>
      </c>
      <c r="C5667" s="173">
        <v>8</v>
      </c>
      <c r="D5667" s="173">
        <v>24</v>
      </c>
      <c r="E5667" s="174">
        <v>19</v>
      </c>
      <c r="F5667" s="3">
        <f t="shared" si="529"/>
        <v>73.400000000000006</v>
      </c>
      <c r="G5667" s="3">
        <f t="shared" si="531"/>
        <v>71.599999999999994</v>
      </c>
      <c r="H5667" s="3">
        <f t="shared" si="532"/>
        <v>89.960000000000008</v>
      </c>
      <c r="I5667" s="3">
        <f t="shared" si="533"/>
        <v>75.92</v>
      </c>
      <c r="J5667" s="3">
        <f t="shared" si="534"/>
        <v>69.080000000000013</v>
      </c>
      <c r="K5667" s="191">
        <v>23</v>
      </c>
      <c r="L5667" s="3">
        <v>22</v>
      </c>
      <c r="M5667" s="191">
        <v>32.200000000000003</v>
      </c>
      <c r="N5667" s="191">
        <v>24.4</v>
      </c>
      <c r="O5667" s="191">
        <v>20.6</v>
      </c>
    </row>
    <row r="5668" spans="2:15" ht="17.25" x14ac:dyDescent="0.35">
      <c r="B5668" s="172">
        <f t="shared" si="530"/>
        <v>5660</v>
      </c>
      <c r="C5668" s="173">
        <v>8</v>
      </c>
      <c r="D5668" s="173">
        <v>24</v>
      </c>
      <c r="E5668" s="174">
        <v>20</v>
      </c>
      <c r="F5668" s="3">
        <f t="shared" si="529"/>
        <v>71.599999999999994</v>
      </c>
      <c r="G5668" s="3">
        <f t="shared" si="531"/>
        <v>68</v>
      </c>
      <c r="H5668" s="3">
        <f t="shared" si="532"/>
        <v>87.080000000000013</v>
      </c>
      <c r="I5668" s="3">
        <f t="shared" si="533"/>
        <v>73.94</v>
      </c>
      <c r="J5668" s="3">
        <f t="shared" si="534"/>
        <v>68</v>
      </c>
      <c r="K5668" s="191">
        <v>22</v>
      </c>
      <c r="L5668" s="3">
        <v>20</v>
      </c>
      <c r="M5668" s="191">
        <v>30.6</v>
      </c>
      <c r="N5668" s="191">
        <v>23.3</v>
      </c>
      <c r="O5668" s="191">
        <v>20</v>
      </c>
    </row>
    <row r="5669" spans="2:15" ht="17.25" x14ac:dyDescent="0.35">
      <c r="B5669" s="172">
        <f t="shared" si="530"/>
        <v>5661</v>
      </c>
      <c r="C5669" s="173">
        <v>8</v>
      </c>
      <c r="D5669" s="173">
        <v>24</v>
      </c>
      <c r="E5669" s="174">
        <v>21</v>
      </c>
      <c r="F5669" s="3">
        <f t="shared" si="529"/>
        <v>68</v>
      </c>
      <c r="G5669" s="3">
        <f t="shared" si="531"/>
        <v>66.2</v>
      </c>
      <c r="H5669" s="3">
        <f t="shared" si="532"/>
        <v>80.960000000000008</v>
      </c>
      <c r="I5669" s="3">
        <f t="shared" si="533"/>
        <v>71.06</v>
      </c>
      <c r="J5669" s="3">
        <f t="shared" si="534"/>
        <v>66.02</v>
      </c>
      <c r="K5669" s="191">
        <v>20</v>
      </c>
      <c r="L5669" s="3">
        <v>19</v>
      </c>
      <c r="M5669" s="191">
        <v>27.2</v>
      </c>
      <c r="N5669" s="191">
        <v>21.7</v>
      </c>
      <c r="O5669" s="191">
        <v>18.899999999999999</v>
      </c>
    </row>
    <row r="5670" spans="2:15" ht="17.25" x14ac:dyDescent="0.35">
      <c r="B5670" s="172">
        <f t="shared" si="530"/>
        <v>5662</v>
      </c>
      <c r="C5670" s="173">
        <v>8</v>
      </c>
      <c r="D5670" s="173">
        <v>24</v>
      </c>
      <c r="E5670" s="174">
        <v>22</v>
      </c>
      <c r="F5670" s="3">
        <f t="shared" si="529"/>
        <v>62.6</v>
      </c>
      <c r="G5670" s="3">
        <f t="shared" si="531"/>
        <v>62.6</v>
      </c>
      <c r="H5670" s="3">
        <f t="shared" si="532"/>
        <v>82.039999999999992</v>
      </c>
      <c r="I5670" s="3">
        <f t="shared" si="533"/>
        <v>68</v>
      </c>
      <c r="J5670" s="3">
        <f t="shared" si="534"/>
        <v>66.02</v>
      </c>
      <c r="K5670" s="191">
        <v>17</v>
      </c>
      <c r="L5670" s="3">
        <v>17</v>
      </c>
      <c r="M5670" s="191">
        <v>27.8</v>
      </c>
      <c r="N5670" s="191">
        <v>20</v>
      </c>
      <c r="O5670" s="191">
        <v>18.899999999999999</v>
      </c>
    </row>
    <row r="5671" spans="2:15" ht="17.25" x14ac:dyDescent="0.35">
      <c r="B5671" s="172">
        <f t="shared" si="530"/>
        <v>5663</v>
      </c>
      <c r="C5671" s="173">
        <v>8</v>
      </c>
      <c r="D5671" s="173">
        <v>24</v>
      </c>
      <c r="E5671" s="174">
        <v>23</v>
      </c>
      <c r="F5671" s="3">
        <f t="shared" si="529"/>
        <v>62.6</v>
      </c>
      <c r="G5671" s="3">
        <f t="shared" si="531"/>
        <v>64.400000000000006</v>
      </c>
      <c r="H5671" s="3">
        <f t="shared" si="532"/>
        <v>78.98</v>
      </c>
      <c r="I5671" s="3">
        <f t="shared" si="533"/>
        <v>62.06</v>
      </c>
      <c r="J5671" s="3">
        <f t="shared" si="534"/>
        <v>64.94</v>
      </c>
      <c r="K5671" s="191">
        <v>17</v>
      </c>
      <c r="L5671" s="3">
        <v>18</v>
      </c>
      <c r="M5671" s="191">
        <v>26.1</v>
      </c>
      <c r="N5671" s="191">
        <v>16.7</v>
      </c>
      <c r="O5671" s="191">
        <v>18.3</v>
      </c>
    </row>
    <row r="5672" spans="2:15" ht="17.25" x14ac:dyDescent="0.35">
      <c r="B5672" s="172">
        <f t="shared" si="530"/>
        <v>5664</v>
      </c>
      <c r="C5672" s="173">
        <v>8</v>
      </c>
      <c r="D5672" s="173">
        <v>24</v>
      </c>
      <c r="E5672" s="174">
        <v>24</v>
      </c>
      <c r="F5672" s="3">
        <f t="shared" si="529"/>
        <v>60.8</v>
      </c>
      <c r="G5672" s="3">
        <f t="shared" si="531"/>
        <v>64.400000000000006</v>
      </c>
      <c r="H5672" s="3">
        <f t="shared" si="532"/>
        <v>78.080000000000013</v>
      </c>
      <c r="I5672" s="3">
        <f t="shared" si="533"/>
        <v>66.02</v>
      </c>
      <c r="J5672" s="3">
        <f t="shared" si="534"/>
        <v>66.02</v>
      </c>
      <c r="K5672" s="191">
        <v>16</v>
      </c>
      <c r="L5672" s="3">
        <v>18</v>
      </c>
      <c r="M5672" s="191">
        <v>25.6</v>
      </c>
      <c r="N5672" s="191">
        <v>18.899999999999999</v>
      </c>
      <c r="O5672" s="191">
        <v>18.899999999999999</v>
      </c>
    </row>
    <row r="5673" spans="2:15" ht="17.25" x14ac:dyDescent="0.35">
      <c r="B5673" s="172">
        <f t="shared" si="530"/>
        <v>5665</v>
      </c>
      <c r="C5673" s="173">
        <v>8</v>
      </c>
      <c r="D5673" s="173">
        <v>25</v>
      </c>
      <c r="E5673" s="174">
        <v>1</v>
      </c>
      <c r="F5673" s="3">
        <f t="shared" si="529"/>
        <v>60.8</v>
      </c>
      <c r="G5673" s="3">
        <f t="shared" si="531"/>
        <v>62.6</v>
      </c>
      <c r="H5673" s="3">
        <f t="shared" si="532"/>
        <v>73.94</v>
      </c>
      <c r="I5673" s="3">
        <f t="shared" si="533"/>
        <v>55.94</v>
      </c>
      <c r="J5673" s="3">
        <f t="shared" si="534"/>
        <v>64.039999999999992</v>
      </c>
      <c r="K5673" s="191">
        <v>16</v>
      </c>
      <c r="L5673" s="3">
        <v>17</v>
      </c>
      <c r="M5673" s="191">
        <v>23.3</v>
      </c>
      <c r="N5673" s="191">
        <v>13.3</v>
      </c>
      <c r="O5673" s="191">
        <v>17.8</v>
      </c>
    </row>
    <row r="5674" spans="2:15" ht="17.25" x14ac:dyDescent="0.35">
      <c r="B5674" s="172">
        <f t="shared" si="530"/>
        <v>5666</v>
      </c>
      <c r="C5674" s="173">
        <v>8</v>
      </c>
      <c r="D5674" s="173">
        <v>25</v>
      </c>
      <c r="E5674" s="174">
        <v>2</v>
      </c>
      <c r="F5674" s="3">
        <f t="shared" si="529"/>
        <v>60.8</v>
      </c>
      <c r="G5674" s="3">
        <f t="shared" si="531"/>
        <v>62.6</v>
      </c>
      <c r="H5674" s="3">
        <f t="shared" si="532"/>
        <v>75.02</v>
      </c>
      <c r="I5674" s="3">
        <f t="shared" si="533"/>
        <v>53.06</v>
      </c>
      <c r="J5674" s="3">
        <f t="shared" si="534"/>
        <v>60.980000000000004</v>
      </c>
      <c r="K5674" s="191">
        <v>16</v>
      </c>
      <c r="L5674" s="3">
        <v>17</v>
      </c>
      <c r="M5674" s="191">
        <v>23.9</v>
      </c>
      <c r="N5674" s="191">
        <v>11.7</v>
      </c>
      <c r="O5674" s="191">
        <v>16.100000000000001</v>
      </c>
    </row>
    <row r="5675" spans="2:15" ht="17.25" x14ac:dyDescent="0.35">
      <c r="B5675" s="172">
        <f t="shared" si="530"/>
        <v>5667</v>
      </c>
      <c r="C5675" s="173">
        <v>8</v>
      </c>
      <c r="D5675" s="173">
        <v>25</v>
      </c>
      <c r="E5675" s="174">
        <v>3</v>
      </c>
      <c r="F5675" s="3">
        <f t="shared" si="529"/>
        <v>59</v>
      </c>
      <c r="G5675" s="3">
        <f t="shared" si="531"/>
        <v>64.400000000000006</v>
      </c>
      <c r="H5675" s="3">
        <f t="shared" si="532"/>
        <v>69.080000000000013</v>
      </c>
      <c r="I5675" s="3">
        <f t="shared" si="533"/>
        <v>53.96</v>
      </c>
      <c r="J5675" s="3">
        <f t="shared" si="534"/>
        <v>60.980000000000004</v>
      </c>
      <c r="K5675" s="191">
        <v>15</v>
      </c>
      <c r="L5675" s="3">
        <v>18</v>
      </c>
      <c r="M5675" s="191">
        <v>20.6</v>
      </c>
      <c r="N5675" s="191">
        <v>12.2</v>
      </c>
      <c r="O5675" s="191">
        <v>16.100000000000001</v>
      </c>
    </row>
    <row r="5676" spans="2:15" ht="17.25" x14ac:dyDescent="0.35">
      <c r="B5676" s="172">
        <f t="shared" si="530"/>
        <v>5668</v>
      </c>
      <c r="C5676" s="173">
        <v>8</v>
      </c>
      <c r="D5676" s="173">
        <v>25</v>
      </c>
      <c r="E5676" s="174">
        <v>4</v>
      </c>
      <c r="F5676" s="3">
        <f t="shared" si="529"/>
        <v>59</v>
      </c>
      <c r="G5676" s="3">
        <f t="shared" si="531"/>
        <v>62.6</v>
      </c>
      <c r="H5676" s="3">
        <f t="shared" si="532"/>
        <v>69.080000000000013</v>
      </c>
      <c r="I5676" s="3">
        <f t="shared" si="533"/>
        <v>53.96</v>
      </c>
      <c r="J5676" s="3">
        <f t="shared" si="534"/>
        <v>62.06</v>
      </c>
      <c r="K5676" s="191">
        <v>15</v>
      </c>
      <c r="L5676" s="3">
        <v>17</v>
      </c>
      <c r="M5676" s="191">
        <v>20.6</v>
      </c>
      <c r="N5676" s="191">
        <v>12.2</v>
      </c>
      <c r="O5676" s="191">
        <v>16.7</v>
      </c>
    </row>
    <row r="5677" spans="2:15" ht="17.25" x14ac:dyDescent="0.35">
      <c r="B5677" s="172">
        <f t="shared" si="530"/>
        <v>5669</v>
      </c>
      <c r="C5677" s="173">
        <v>8</v>
      </c>
      <c r="D5677" s="173">
        <v>25</v>
      </c>
      <c r="E5677" s="174">
        <v>5</v>
      </c>
      <c r="F5677" s="3">
        <f t="shared" si="529"/>
        <v>59</v>
      </c>
      <c r="G5677" s="3">
        <f t="shared" si="531"/>
        <v>62.6</v>
      </c>
      <c r="H5677" s="3">
        <f t="shared" si="532"/>
        <v>69.080000000000013</v>
      </c>
      <c r="I5677" s="3">
        <f t="shared" si="533"/>
        <v>51.980000000000004</v>
      </c>
      <c r="J5677" s="3">
        <f t="shared" si="534"/>
        <v>59</v>
      </c>
      <c r="K5677" s="191">
        <v>15</v>
      </c>
      <c r="L5677" s="3">
        <v>17</v>
      </c>
      <c r="M5677" s="191">
        <v>20.6</v>
      </c>
      <c r="N5677" s="191">
        <v>11.1</v>
      </c>
      <c r="O5677" s="191">
        <v>15</v>
      </c>
    </row>
    <row r="5678" spans="2:15" ht="17.25" x14ac:dyDescent="0.35">
      <c r="B5678" s="172">
        <f t="shared" si="530"/>
        <v>5670</v>
      </c>
      <c r="C5678" s="173">
        <v>8</v>
      </c>
      <c r="D5678" s="173">
        <v>25</v>
      </c>
      <c r="E5678" s="174">
        <v>6</v>
      </c>
      <c r="F5678" s="3">
        <f t="shared" si="529"/>
        <v>59</v>
      </c>
      <c r="G5678" s="3">
        <f t="shared" si="531"/>
        <v>62.6</v>
      </c>
      <c r="H5678" s="3">
        <f t="shared" si="532"/>
        <v>69.080000000000013</v>
      </c>
      <c r="I5678" s="3">
        <f t="shared" si="533"/>
        <v>50</v>
      </c>
      <c r="J5678" s="3">
        <f t="shared" si="534"/>
        <v>59</v>
      </c>
      <c r="K5678" s="191">
        <v>15</v>
      </c>
      <c r="L5678" s="3">
        <v>17</v>
      </c>
      <c r="M5678" s="191">
        <v>20.6</v>
      </c>
      <c r="N5678" s="191">
        <v>10</v>
      </c>
      <c r="O5678" s="191">
        <v>15</v>
      </c>
    </row>
    <row r="5679" spans="2:15" ht="17.25" x14ac:dyDescent="0.35">
      <c r="B5679" s="172">
        <f t="shared" si="530"/>
        <v>5671</v>
      </c>
      <c r="C5679" s="173">
        <v>8</v>
      </c>
      <c r="D5679" s="173">
        <v>25</v>
      </c>
      <c r="E5679" s="174">
        <v>7</v>
      </c>
      <c r="F5679" s="3">
        <f t="shared" si="529"/>
        <v>60.8</v>
      </c>
      <c r="G5679" s="3">
        <f t="shared" si="531"/>
        <v>64.400000000000006</v>
      </c>
      <c r="H5679" s="3">
        <f t="shared" si="532"/>
        <v>75.92</v>
      </c>
      <c r="I5679" s="3">
        <f t="shared" si="533"/>
        <v>57.92</v>
      </c>
      <c r="J5679" s="3">
        <f t="shared" si="534"/>
        <v>62.96</v>
      </c>
      <c r="K5679" s="191">
        <v>16</v>
      </c>
      <c r="L5679" s="3">
        <v>18</v>
      </c>
      <c r="M5679" s="191">
        <v>24.4</v>
      </c>
      <c r="N5679" s="191">
        <v>14.4</v>
      </c>
      <c r="O5679" s="191">
        <v>17.2</v>
      </c>
    </row>
    <row r="5680" spans="2:15" ht="17.25" x14ac:dyDescent="0.35">
      <c r="B5680" s="172">
        <f t="shared" si="530"/>
        <v>5672</v>
      </c>
      <c r="C5680" s="173">
        <v>8</v>
      </c>
      <c r="D5680" s="173">
        <v>25</v>
      </c>
      <c r="E5680" s="174">
        <v>8</v>
      </c>
      <c r="F5680" s="3">
        <f t="shared" si="529"/>
        <v>64.400000000000006</v>
      </c>
      <c r="G5680" s="3">
        <f t="shared" si="531"/>
        <v>66.2</v>
      </c>
      <c r="H5680" s="3">
        <f t="shared" si="532"/>
        <v>82.039999999999992</v>
      </c>
      <c r="I5680" s="3">
        <f t="shared" si="533"/>
        <v>66.02</v>
      </c>
      <c r="J5680" s="3">
        <f t="shared" si="534"/>
        <v>66.92</v>
      </c>
      <c r="K5680" s="191">
        <v>18</v>
      </c>
      <c r="L5680" s="3">
        <v>19</v>
      </c>
      <c r="M5680" s="191">
        <v>27.8</v>
      </c>
      <c r="N5680" s="191">
        <v>18.899999999999999</v>
      </c>
      <c r="O5680" s="191">
        <v>19.399999999999999</v>
      </c>
    </row>
    <row r="5681" spans="2:15" ht="17.25" x14ac:dyDescent="0.35">
      <c r="B5681" s="172">
        <f t="shared" si="530"/>
        <v>5673</v>
      </c>
      <c r="C5681" s="173">
        <v>8</v>
      </c>
      <c r="D5681" s="173">
        <v>25</v>
      </c>
      <c r="E5681" s="174">
        <v>9</v>
      </c>
      <c r="F5681" s="3">
        <f t="shared" si="529"/>
        <v>69.800000000000011</v>
      </c>
      <c r="G5681" s="3">
        <f t="shared" si="531"/>
        <v>71.599999999999994</v>
      </c>
      <c r="H5681" s="3">
        <f t="shared" si="532"/>
        <v>86</v>
      </c>
      <c r="I5681" s="3">
        <f t="shared" si="533"/>
        <v>73.94</v>
      </c>
      <c r="J5681" s="3">
        <f t="shared" si="534"/>
        <v>69.98</v>
      </c>
      <c r="K5681" s="191">
        <v>21</v>
      </c>
      <c r="L5681" s="3">
        <v>22</v>
      </c>
      <c r="M5681" s="191">
        <v>30</v>
      </c>
      <c r="N5681" s="191">
        <v>23.3</v>
      </c>
      <c r="O5681" s="191">
        <v>21.1</v>
      </c>
    </row>
    <row r="5682" spans="2:15" ht="17.25" x14ac:dyDescent="0.35">
      <c r="B5682" s="172">
        <f t="shared" si="530"/>
        <v>5674</v>
      </c>
      <c r="C5682" s="173">
        <v>8</v>
      </c>
      <c r="D5682" s="173">
        <v>25</v>
      </c>
      <c r="E5682" s="174">
        <v>10</v>
      </c>
      <c r="F5682" s="3">
        <f t="shared" si="529"/>
        <v>78.800000000000011</v>
      </c>
      <c r="G5682" s="3">
        <f t="shared" si="531"/>
        <v>73.400000000000006</v>
      </c>
      <c r="H5682" s="3">
        <f t="shared" si="532"/>
        <v>89.06</v>
      </c>
      <c r="I5682" s="3">
        <f t="shared" si="533"/>
        <v>78.98</v>
      </c>
      <c r="J5682" s="3">
        <f t="shared" si="534"/>
        <v>73.94</v>
      </c>
      <c r="K5682" s="191">
        <v>26</v>
      </c>
      <c r="L5682" s="3">
        <v>23</v>
      </c>
      <c r="M5682" s="191">
        <v>31.7</v>
      </c>
      <c r="N5682" s="191">
        <v>26.1</v>
      </c>
      <c r="O5682" s="191">
        <v>23.3</v>
      </c>
    </row>
    <row r="5683" spans="2:15" ht="17.25" x14ac:dyDescent="0.35">
      <c r="B5683" s="172">
        <f t="shared" si="530"/>
        <v>5675</v>
      </c>
      <c r="C5683" s="173">
        <v>8</v>
      </c>
      <c r="D5683" s="173">
        <v>25</v>
      </c>
      <c r="E5683" s="174">
        <v>11</v>
      </c>
      <c r="F5683" s="3">
        <f t="shared" si="529"/>
        <v>84.2</v>
      </c>
      <c r="G5683" s="3">
        <f t="shared" si="531"/>
        <v>77</v>
      </c>
      <c r="H5683" s="3">
        <f t="shared" si="532"/>
        <v>91.94</v>
      </c>
      <c r="I5683" s="3">
        <f t="shared" si="533"/>
        <v>82.039999999999992</v>
      </c>
      <c r="J5683" s="3">
        <f t="shared" si="534"/>
        <v>75.02</v>
      </c>
      <c r="K5683" s="191">
        <v>29</v>
      </c>
      <c r="L5683" s="3">
        <v>25</v>
      </c>
      <c r="M5683" s="191">
        <v>33.299999999999997</v>
      </c>
      <c r="N5683" s="191">
        <v>27.8</v>
      </c>
      <c r="O5683" s="191">
        <v>23.9</v>
      </c>
    </row>
    <row r="5684" spans="2:15" ht="17.25" x14ac:dyDescent="0.35">
      <c r="B5684" s="172">
        <f t="shared" si="530"/>
        <v>5676</v>
      </c>
      <c r="C5684" s="173">
        <v>8</v>
      </c>
      <c r="D5684" s="173">
        <v>25</v>
      </c>
      <c r="E5684" s="174">
        <v>12</v>
      </c>
      <c r="F5684" s="3">
        <f t="shared" si="529"/>
        <v>86</v>
      </c>
      <c r="G5684" s="3">
        <f t="shared" si="531"/>
        <v>80.599999999999994</v>
      </c>
      <c r="H5684" s="3">
        <f t="shared" si="532"/>
        <v>95</v>
      </c>
      <c r="I5684" s="3">
        <f t="shared" si="533"/>
        <v>84.92</v>
      </c>
      <c r="J5684" s="3">
        <f t="shared" si="534"/>
        <v>78.080000000000013</v>
      </c>
      <c r="K5684" s="191">
        <v>30</v>
      </c>
      <c r="L5684" s="3">
        <v>27</v>
      </c>
      <c r="M5684" s="191">
        <v>35</v>
      </c>
      <c r="N5684" s="191">
        <v>29.4</v>
      </c>
      <c r="O5684" s="191">
        <v>25.6</v>
      </c>
    </row>
    <row r="5685" spans="2:15" ht="17.25" x14ac:dyDescent="0.35">
      <c r="B5685" s="172">
        <f t="shared" si="530"/>
        <v>5677</v>
      </c>
      <c r="C5685" s="173">
        <v>8</v>
      </c>
      <c r="D5685" s="173">
        <v>25</v>
      </c>
      <c r="E5685" s="174">
        <v>13</v>
      </c>
      <c r="F5685" s="3">
        <f t="shared" si="529"/>
        <v>87.800000000000011</v>
      </c>
      <c r="G5685" s="3">
        <f t="shared" si="531"/>
        <v>84.2</v>
      </c>
      <c r="H5685" s="3">
        <f t="shared" si="532"/>
        <v>93.02</v>
      </c>
      <c r="I5685" s="3">
        <f t="shared" si="533"/>
        <v>84.92</v>
      </c>
      <c r="J5685" s="3">
        <f t="shared" si="534"/>
        <v>78.98</v>
      </c>
      <c r="K5685" s="191">
        <v>31</v>
      </c>
      <c r="L5685" s="3">
        <v>29</v>
      </c>
      <c r="M5685" s="191">
        <v>33.9</v>
      </c>
      <c r="N5685" s="191">
        <v>29.4</v>
      </c>
      <c r="O5685" s="191">
        <v>26.1</v>
      </c>
    </row>
    <row r="5686" spans="2:15" ht="17.25" x14ac:dyDescent="0.35">
      <c r="B5686" s="172">
        <f t="shared" si="530"/>
        <v>5678</v>
      </c>
      <c r="C5686" s="173">
        <v>8</v>
      </c>
      <c r="D5686" s="173">
        <v>25</v>
      </c>
      <c r="E5686" s="174">
        <v>14</v>
      </c>
      <c r="F5686" s="3">
        <f t="shared" si="529"/>
        <v>87.800000000000011</v>
      </c>
      <c r="G5686" s="3">
        <f t="shared" si="531"/>
        <v>87.800000000000011</v>
      </c>
      <c r="H5686" s="3">
        <f t="shared" si="532"/>
        <v>93.92</v>
      </c>
      <c r="I5686" s="3">
        <f t="shared" si="533"/>
        <v>86</v>
      </c>
      <c r="J5686" s="3">
        <f t="shared" si="534"/>
        <v>84.02</v>
      </c>
      <c r="K5686" s="191">
        <v>31</v>
      </c>
      <c r="L5686" s="3">
        <v>31</v>
      </c>
      <c r="M5686" s="191">
        <v>34.4</v>
      </c>
      <c r="N5686" s="191">
        <v>30</v>
      </c>
      <c r="O5686" s="191">
        <v>28.9</v>
      </c>
    </row>
    <row r="5687" spans="2:15" ht="17.25" x14ac:dyDescent="0.35">
      <c r="B5687" s="172">
        <f t="shared" si="530"/>
        <v>5679</v>
      </c>
      <c r="C5687" s="173">
        <v>8</v>
      </c>
      <c r="D5687" s="173">
        <v>25</v>
      </c>
      <c r="E5687" s="174">
        <v>15</v>
      </c>
      <c r="F5687" s="3">
        <f t="shared" si="529"/>
        <v>87.800000000000011</v>
      </c>
      <c r="G5687" s="3">
        <f t="shared" si="531"/>
        <v>89.6</v>
      </c>
      <c r="H5687" s="3">
        <f t="shared" si="532"/>
        <v>96.98</v>
      </c>
      <c r="I5687" s="3">
        <f t="shared" si="533"/>
        <v>86</v>
      </c>
      <c r="J5687" s="3">
        <f t="shared" si="534"/>
        <v>82.94</v>
      </c>
      <c r="K5687" s="191">
        <v>31</v>
      </c>
      <c r="L5687" s="3">
        <v>32</v>
      </c>
      <c r="M5687" s="191">
        <v>36.1</v>
      </c>
      <c r="N5687" s="191">
        <v>30</v>
      </c>
      <c r="O5687" s="191">
        <v>28.3</v>
      </c>
    </row>
    <row r="5688" spans="2:15" ht="17.25" x14ac:dyDescent="0.35">
      <c r="B5688" s="172">
        <f t="shared" si="530"/>
        <v>5680</v>
      </c>
      <c r="C5688" s="173">
        <v>8</v>
      </c>
      <c r="D5688" s="173">
        <v>25</v>
      </c>
      <c r="E5688" s="174">
        <v>16</v>
      </c>
      <c r="F5688" s="3">
        <f t="shared" si="529"/>
        <v>87.800000000000011</v>
      </c>
      <c r="G5688" s="3">
        <f t="shared" si="531"/>
        <v>89.6</v>
      </c>
      <c r="H5688" s="3">
        <f t="shared" si="532"/>
        <v>95</v>
      </c>
      <c r="I5688" s="3">
        <f t="shared" si="533"/>
        <v>87.080000000000013</v>
      </c>
      <c r="J5688" s="3">
        <f t="shared" si="534"/>
        <v>82.039999999999992</v>
      </c>
      <c r="K5688" s="191">
        <v>31</v>
      </c>
      <c r="L5688" s="3">
        <v>32</v>
      </c>
      <c r="M5688" s="191">
        <v>35</v>
      </c>
      <c r="N5688" s="191">
        <v>30.6</v>
      </c>
      <c r="O5688" s="191">
        <v>27.8</v>
      </c>
    </row>
    <row r="5689" spans="2:15" ht="17.25" x14ac:dyDescent="0.35">
      <c r="B5689" s="172">
        <f t="shared" si="530"/>
        <v>5681</v>
      </c>
      <c r="C5689" s="173">
        <v>8</v>
      </c>
      <c r="D5689" s="173">
        <v>25</v>
      </c>
      <c r="E5689" s="174">
        <v>17</v>
      </c>
      <c r="F5689" s="3">
        <f t="shared" si="529"/>
        <v>86</v>
      </c>
      <c r="G5689" s="3">
        <f t="shared" si="531"/>
        <v>87.800000000000011</v>
      </c>
      <c r="H5689" s="3">
        <f t="shared" si="532"/>
        <v>93.02</v>
      </c>
      <c r="I5689" s="3">
        <f t="shared" si="533"/>
        <v>86</v>
      </c>
      <c r="J5689" s="3">
        <f t="shared" si="534"/>
        <v>82.039999999999992</v>
      </c>
      <c r="K5689" s="191">
        <v>30</v>
      </c>
      <c r="L5689" s="3">
        <v>31</v>
      </c>
      <c r="M5689" s="191">
        <v>33.9</v>
      </c>
      <c r="N5689" s="191">
        <v>30</v>
      </c>
      <c r="O5689" s="191">
        <v>27.8</v>
      </c>
    </row>
    <row r="5690" spans="2:15" ht="17.25" x14ac:dyDescent="0.35">
      <c r="B5690" s="172">
        <f t="shared" si="530"/>
        <v>5682</v>
      </c>
      <c r="C5690" s="173">
        <v>8</v>
      </c>
      <c r="D5690" s="173">
        <v>25</v>
      </c>
      <c r="E5690" s="174">
        <v>18</v>
      </c>
      <c r="F5690" s="3">
        <f t="shared" si="529"/>
        <v>82.4</v>
      </c>
      <c r="G5690" s="3">
        <f t="shared" si="531"/>
        <v>84.2</v>
      </c>
      <c r="H5690" s="3">
        <f t="shared" si="532"/>
        <v>89.960000000000008</v>
      </c>
      <c r="I5690" s="3">
        <f t="shared" si="533"/>
        <v>82.94</v>
      </c>
      <c r="J5690" s="3">
        <f t="shared" si="534"/>
        <v>82.039999999999992</v>
      </c>
      <c r="K5690" s="191">
        <v>28</v>
      </c>
      <c r="L5690" s="3">
        <v>29</v>
      </c>
      <c r="M5690" s="191">
        <v>32.200000000000003</v>
      </c>
      <c r="N5690" s="191">
        <v>28.3</v>
      </c>
      <c r="O5690" s="191">
        <v>27.8</v>
      </c>
    </row>
    <row r="5691" spans="2:15" ht="17.25" x14ac:dyDescent="0.35">
      <c r="B5691" s="172">
        <f t="shared" si="530"/>
        <v>5683</v>
      </c>
      <c r="C5691" s="173">
        <v>8</v>
      </c>
      <c r="D5691" s="173">
        <v>25</v>
      </c>
      <c r="E5691" s="174">
        <v>19</v>
      </c>
      <c r="F5691" s="3">
        <f t="shared" si="529"/>
        <v>78.800000000000011</v>
      </c>
      <c r="G5691" s="3">
        <f t="shared" si="531"/>
        <v>77</v>
      </c>
      <c r="H5691" s="3">
        <f t="shared" si="532"/>
        <v>87.080000000000013</v>
      </c>
      <c r="I5691" s="3">
        <f t="shared" si="533"/>
        <v>75.92</v>
      </c>
      <c r="J5691" s="3">
        <f t="shared" si="534"/>
        <v>73.94</v>
      </c>
      <c r="K5691" s="191">
        <v>26</v>
      </c>
      <c r="L5691" s="3">
        <v>25</v>
      </c>
      <c r="M5691" s="191">
        <v>30.6</v>
      </c>
      <c r="N5691" s="191">
        <v>24.4</v>
      </c>
      <c r="O5691" s="191">
        <v>23.3</v>
      </c>
    </row>
    <row r="5692" spans="2:15" ht="17.25" x14ac:dyDescent="0.35">
      <c r="B5692" s="172">
        <f t="shared" si="530"/>
        <v>5684</v>
      </c>
      <c r="C5692" s="173">
        <v>8</v>
      </c>
      <c r="D5692" s="173">
        <v>25</v>
      </c>
      <c r="E5692" s="174">
        <v>20</v>
      </c>
      <c r="F5692" s="3">
        <f t="shared" si="529"/>
        <v>77</v>
      </c>
      <c r="G5692" s="3">
        <f t="shared" si="531"/>
        <v>71.599999999999994</v>
      </c>
      <c r="H5692" s="3">
        <f t="shared" si="532"/>
        <v>84.02</v>
      </c>
      <c r="I5692" s="3">
        <f t="shared" si="533"/>
        <v>75.02</v>
      </c>
      <c r="J5692" s="3">
        <f t="shared" si="534"/>
        <v>62.96</v>
      </c>
      <c r="K5692" s="191">
        <v>25</v>
      </c>
      <c r="L5692" s="3">
        <v>22</v>
      </c>
      <c r="M5692" s="191">
        <v>28.9</v>
      </c>
      <c r="N5692" s="191">
        <v>23.9</v>
      </c>
      <c r="O5692" s="191">
        <v>17.2</v>
      </c>
    </row>
    <row r="5693" spans="2:15" ht="17.25" x14ac:dyDescent="0.35">
      <c r="B5693" s="172">
        <f t="shared" si="530"/>
        <v>5685</v>
      </c>
      <c r="C5693" s="173">
        <v>8</v>
      </c>
      <c r="D5693" s="173">
        <v>25</v>
      </c>
      <c r="E5693" s="174">
        <v>21</v>
      </c>
      <c r="F5693" s="3">
        <f t="shared" si="529"/>
        <v>75.2</v>
      </c>
      <c r="G5693" s="3">
        <f t="shared" si="531"/>
        <v>73.400000000000006</v>
      </c>
      <c r="H5693" s="3">
        <f t="shared" si="532"/>
        <v>80.960000000000008</v>
      </c>
      <c r="I5693" s="3">
        <f t="shared" si="533"/>
        <v>71.960000000000008</v>
      </c>
      <c r="J5693" s="3">
        <f t="shared" si="534"/>
        <v>60.980000000000004</v>
      </c>
      <c r="K5693" s="191">
        <v>24</v>
      </c>
      <c r="L5693" s="3">
        <v>23</v>
      </c>
      <c r="M5693" s="191">
        <v>27.2</v>
      </c>
      <c r="N5693" s="191">
        <v>22.2</v>
      </c>
      <c r="O5693" s="191">
        <v>16.100000000000001</v>
      </c>
    </row>
    <row r="5694" spans="2:15" ht="17.25" x14ac:dyDescent="0.35">
      <c r="B5694" s="172">
        <f t="shared" si="530"/>
        <v>5686</v>
      </c>
      <c r="C5694" s="173">
        <v>8</v>
      </c>
      <c r="D5694" s="173">
        <v>25</v>
      </c>
      <c r="E5694" s="174">
        <v>22</v>
      </c>
      <c r="F5694" s="3">
        <f t="shared" si="529"/>
        <v>75.2</v>
      </c>
      <c r="G5694" s="3">
        <f t="shared" si="531"/>
        <v>64.400000000000006</v>
      </c>
      <c r="H5694" s="3">
        <f t="shared" si="532"/>
        <v>78.98</v>
      </c>
      <c r="I5694" s="3">
        <f t="shared" si="533"/>
        <v>66.02</v>
      </c>
      <c r="J5694" s="3">
        <f t="shared" si="534"/>
        <v>60.980000000000004</v>
      </c>
      <c r="K5694" s="191">
        <v>24</v>
      </c>
      <c r="L5694" s="3">
        <v>18</v>
      </c>
      <c r="M5694" s="191">
        <v>26.1</v>
      </c>
      <c r="N5694" s="191">
        <v>18.899999999999999</v>
      </c>
      <c r="O5694" s="191">
        <v>16.100000000000001</v>
      </c>
    </row>
    <row r="5695" spans="2:15" ht="17.25" x14ac:dyDescent="0.35">
      <c r="B5695" s="172">
        <f t="shared" si="530"/>
        <v>5687</v>
      </c>
      <c r="C5695" s="173">
        <v>8</v>
      </c>
      <c r="D5695" s="173">
        <v>25</v>
      </c>
      <c r="E5695" s="174">
        <v>23</v>
      </c>
      <c r="F5695" s="3">
        <f t="shared" si="529"/>
        <v>71.599999999999994</v>
      </c>
      <c r="G5695" s="3">
        <f t="shared" si="531"/>
        <v>68</v>
      </c>
      <c r="H5695" s="3">
        <f t="shared" si="532"/>
        <v>78.080000000000013</v>
      </c>
      <c r="I5695" s="3">
        <f t="shared" si="533"/>
        <v>64.94</v>
      </c>
      <c r="J5695" s="3">
        <f t="shared" si="534"/>
        <v>62.06</v>
      </c>
      <c r="K5695" s="191">
        <v>22</v>
      </c>
      <c r="L5695" s="3">
        <v>20</v>
      </c>
      <c r="M5695" s="191">
        <v>25.6</v>
      </c>
      <c r="N5695" s="191">
        <v>18.3</v>
      </c>
      <c r="O5695" s="191">
        <v>16.7</v>
      </c>
    </row>
    <row r="5696" spans="2:15" ht="17.25" x14ac:dyDescent="0.35">
      <c r="B5696" s="172">
        <f t="shared" si="530"/>
        <v>5688</v>
      </c>
      <c r="C5696" s="173">
        <v>8</v>
      </c>
      <c r="D5696" s="173">
        <v>25</v>
      </c>
      <c r="E5696" s="174">
        <v>24</v>
      </c>
      <c r="F5696" s="3">
        <f t="shared" si="529"/>
        <v>71.599999999999994</v>
      </c>
      <c r="G5696" s="3">
        <f t="shared" si="531"/>
        <v>64.400000000000006</v>
      </c>
      <c r="H5696" s="3">
        <f t="shared" si="532"/>
        <v>77</v>
      </c>
      <c r="I5696" s="3">
        <f t="shared" si="533"/>
        <v>62.96</v>
      </c>
      <c r="J5696" s="3">
        <f t="shared" si="534"/>
        <v>62.06</v>
      </c>
      <c r="K5696" s="191">
        <v>22</v>
      </c>
      <c r="L5696" s="3">
        <v>18</v>
      </c>
      <c r="M5696" s="191">
        <v>25</v>
      </c>
      <c r="N5696" s="191">
        <v>17.2</v>
      </c>
      <c r="O5696" s="191">
        <v>16.7</v>
      </c>
    </row>
    <row r="5697" spans="2:15" ht="17.25" x14ac:dyDescent="0.35">
      <c r="B5697" s="172">
        <f t="shared" si="530"/>
        <v>5689</v>
      </c>
      <c r="C5697" s="173">
        <v>8</v>
      </c>
      <c r="D5697" s="173">
        <v>26</v>
      </c>
      <c r="E5697" s="174">
        <v>1</v>
      </c>
      <c r="F5697" s="3">
        <f t="shared" si="529"/>
        <v>69.800000000000011</v>
      </c>
      <c r="G5697" s="3">
        <f t="shared" si="531"/>
        <v>60.8</v>
      </c>
      <c r="H5697" s="3">
        <f t="shared" si="532"/>
        <v>73.039999999999992</v>
      </c>
      <c r="I5697" s="3">
        <f t="shared" si="533"/>
        <v>55.040000000000006</v>
      </c>
      <c r="J5697" s="3">
        <f t="shared" si="534"/>
        <v>62.96</v>
      </c>
      <c r="K5697" s="191">
        <v>21</v>
      </c>
      <c r="L5697" s="3">
        <v>16</v>
      </c>
      <c r="M5697" s="191">
        <v>22.8</v>
      </c>
      <c r="N5697" s="191">
        <v>12.8</v>
      </c>
      <c r="O5697" s="191">
        <v>17.2</v>
      </c>
    </row>
    <row r="5698" spans="2:15" ht="17.25" x14ac:dyDescent="0.35">
      <c r="B5698" s="172">
        <f t="shared" si="530"/>
        <v>5690</v>
      </c>
      <c r="C5698" s="173">
        <v>8</v>
      </c>
      <c r="D5698" s="173">
        <v>26</v>
      </c>
      <c r="E5698" s="174">
        <v>2</v>
      </c>
      <c r="F5698" s="3">
        <f t="shared" si="529"/>
        <v>69.800000000000011</v>
      </c>
      <c r="G5698" s="3">
        <f t="shared" si="531"/>
        <v>60.8</v>
      </c>
      <c r="H5698" s="3">
        <f t="shared" si="532"/>
        <v>73.039999999999992</v>
      </c>
      <c r="I5698" s="3">
        <f t="shared" si="533"/>
        <v>53.96</v>
      </c>
      <c r="J5698" s="3">
        <f t="shared" si="534"/>
        <v>62.96</v>
      </c>
      <c r="K5698" s="191">
        <v>21</v>
      </c>
      <c r="L5698" s="3">
        <v>16</v>
      </c>
      <c r="M5698" s="191">
        <v>22.8</v>
      </c>
      <c r="N5698" s="191">
        <v>12.2</v>
      </c>
      <c r="O5698" s="191">
        <v>17.2</v>
      </c>
    </row>
    <row r="5699" spans="2:15" ht="17.25" x14ac:dyDescent="0.35">
      <c r="B5699" s="172">
        <f t="shared" si="530"/>
        <v>5691</v>
      </c>
      <c r="C5699" s="173">
        <v>8</v>
      </c>
      <c r="D5699" s="173">
        <v>26</v>
      </c>
      <c r="E5699" s="174">
        <v>3</v>
      </c>
      <c r="F5699" s="3">
        <f t="shared" si="529"/>
        <v>68</v>
      </c>
      <c r="G5699" s="3">
        <f t="shared" si="531"/>
        <v>57.2</v>
      </c>
      <c r="H5699" s="3">
        <f t="shared" si="532"/>
        <v>71.06</v>
      </c>
      <c r="I5699" s="3">
        <f t="shared" si="533"/>
        <v>53.06</v>
      </c>
      <c r="J5699" s="3">
        <f t="shared" si="534"/>
        <v>62.06</v>
      </c>
      <c r="K5699" s="191">
        <v>20</v>
      </c>
      <c r="L5699" s="3">
        <v>14</v>
      </c>
      <c r="M5699" s="191">
        <v>21.7</v>
      </c>
      <c r="N5699" s="191">
        <v>11.7</v>
      </c>
      <c r="O5699" s="191">
        <v>16.7</v>
      </c>
    </row>
    <row r="5700" spans="2:15" ht="17.25" x14ac:dyDescent="0.35">
      <c r="B5700" s="172">
        <f t="shared" si="530"/>
        <v>5692</v>
      </c>
      <c r="C5700" s="173">
        <v>8</v>
      </c>
      <c r="D5700" s="173">
        <v>26</v>
      </c>
      <c r="E5700" s="174">
        <v>4</v>
      </c>
      <c r="F5700" s="3">
        <f t="shared" si="529"/>
        <v>66.2</v>
      </c>
      <c r="G5700" s="3">
        <f t="shared" si="531"/>
        <v>53.6</v>
      </c>
      <c r="H5700" s="3">
        <f t="shared" si="532"/>
        <v>71.960000000000008</v>
      </c>
      <c r="I5700" s="3">
        <f t="shared" si="533"/>
        <v>50</v>
      </c>
      <c r="J5700" s="3">
        <f t="shared" si="534"/>
        <v>62.06</v>
      </c>
      <c r="K5700" s="191">
        <v>19</v>
      </c>
      <c r="L5700" s="3">
        <v>12</v>
      </c>
      <c r="M5700" s="191">
        <v>22.2</v>
      </c>
      <c r="N5700" s="191">
        <v>10</v>
      </c>
      <c r="O5700" s="191">
        <v>16.7</v>
      </c>
    </row>
    <row r="5701" spans="2:15" ht="17.25" x14ac:dyDescent="0.35">
      <c r="B5701" s="172">
        <f t="shared" si="530"/>
        <v>5693</v>
      </c>
      <c r="C5701" s="173">
        <v>8</v>
      </c>
      <c r="D5701" s="173">
        <v>26</v>
      </c>
      <c r="E5701" s="174">
        <v>5</v>
      </c>
      <c r="F5701" s="3">
        <f t="shared" si="529"/>
        <v>64.400000000000006</v>
      </c>
      <c r="G5701" s="3">
        <f t="shared" si="531"/>
        <v>51.8</v>
      </c>
      <c r="H5701" s="3">
        <f t="shared" si="532"/>
        <v>69.080000000000013</v>
      </c>
      <c r="I5701" s="3">
        <f t="shared" si="533"/>
        <v>48.92</v>
      </c>
      <c r="J5701" s="3">
        <f t="shared" si="534"/>
        <v>62.06</v>
      </c>
      <c r="K5701" s="191">
        <v>18</v>
      </c>
      <c r="L5701" s="3">
        <v>11</v>
      </c>
      <c r="M5701" s="191">
        <v>20.6</v>
      </c>
      <c r="N5701" s="191">
        <v>9.4</v>
      </c>
      <c r="O5701" s="191">
        <v>16.7</v>
      </c>
    </row>
    <row r="5702" spans="2:15" ht="17.25" x14ac:dyDescent="0.35">
      <c r="B5702" s="172">
        <f t="shared" si="530"/>
        <v>5694</v>
      </c>
      <c r="C5702" s="173">
        <v>8</v>
      </c>
      <c r="D5702" s="173">
        <v>26</v>
      </c>
      <c r="E5702" s="174">
        <v>6</v>
      </c>
      <c r="F5702" s="3">
        <f t="shared" si="529"/>
        <v>62.6</v>
      </c>
      <c r="G5702" s="3">
        <f t="shared" si="531"/>
        <v>51.8</v>
      </c>
      <c r="H5702" s="3">
        <f t="shared" si="532"/>
        <v>71.06</v>
      </c>
      <c r="I5702" s="3">
        <f t="shared" si="533"/>
        <v>50</v>
      </c>
      <c r="J5702" s="3">
        <f t="shared" si="534"/>
        <v>62.06</v>
      </c>
      <c r="K5702" s="191">
        <v>17</v>
      </c>
      <c r="L5702" s="3">
        <v>11</v>
      </c>
      <c r="M5702" s="191">
        <v>21.7</v>
      </c>
      <c r="N5702" s="191">
        <v>10</v>
      </c>
      <c r="O5702" s="191">
        <v>16.7</v>
      </c>
    </row>
    <row r="5703" spans="2:15" ht="17.25" x14ac:dyDescent="0.35">
      <c r="B5703" s="172">
        <f t="shared" si="530"/>
        <v>5695</v>
      </c>
      <c r="C5703" s="173">
        <v>8</v>
      </c>
      <c r="D5703" s="173">
        <v>26</v>
      </c>
      <c r="E5703" s="174">
        <v>7</v>
      </c>
      <c r="F5703" s="3">
        <f t="shared" si="529"/>
        <v>66.2</v>
      </c>
      <c r="G5703" s="3">
        <f t="shared" si="531"/>
        <v>55.400000000000006</v>
      </c>
      <c r="H5703" s="3">
        <f t="shared" si="532"/>
        <v>75.92</v>
      </c>
      <c r="I5703" s="3">
        <f t="shared" si="533"/>
        <v>60.08</v>
      </c>
      <c r="J5703" s="3">
        <f t="shared" si="534"/>
        <v>64.94</v>
      </c>
      <c r="K5703" s="191">
        <v>19</v>
      </c>
      <c r="L5703" s="3">
        <v>13</v>
      </c>
      <c r="M5703" s="191">
        <v>24.4</v>
      </c>
      <c r="N5703" s="191">
        <v>15.6</v>
      </c>
      <c r="O5703" s="191">
        <v>18.3</v>
      </c>
    </row>
    <row r="5704" spans="2:15" ht="17.25" x14ac:dyDescent="0.35">
      <c r="B5704" s="172">
        <f t="shared" si="530"/>
        <v>5696</v>
      </c>
      <c r="C5704" s="173">
        <v>8</v>
      </c>
      <c r="D5704" s="173">
        <v>26</v>
      </c>
      <c r="E5704" s="174">
        <v>8</v>
      </c>
      <c r="F5704" s="3">
        <f t="shared" si="529"/>
        <v>71.599999999999994</v>
      </c>
      <c r="G5704" s="3">
        <f t="shared" si="531"/>
        <v>64.400000000000006</v>
      </c>
      <c r="H5704" s="3">
        <f t="shared" si="532"/>
        <v>80.960000000000008</v>
      </c>
      <c r="I5704" s="3">
        <f t="shared" si="533"/>
        <v>66.92</v>
      </c>
      <c r="J5704" s="3">
        <f t="shared" si="534"/>
        <v>66.92</v>
      </c>
      <c r="K5704" s="191">
        <v>22</v>
      </c>
      <c r="L5704" s="3">
        <v>18</v>
      </c>
      <c r="M5704" s="191">
        <v>27.2</v>
      </c>
      <c r="N5704" s="191">
        <v>19.399999999999999</v>
      </c>
      <c r="O5704" s="191">
        <v>19.399999999999999</v>
      </c>
    </row>
    <row r="5705" spans="2:15" ht="17.25" x14ac:dyDescent="0.35">
      <c r="B5705" s="172">
        <f t="shared" si="530"/>
        <v>5697</v>
      </c>
      <c r="C5705" s="173">
        <v>8</v>
      </c>
      <c r="D5705" s="173">
        <v>26</v>
      </c>
      <c r="E5705" s="174">
        <v>9</v>
      </c>
      <c r="F5705" s="3">
        <f t="shared" si="529"/>
        <v>77</v>
      </c>
      <c r="G5705" s="3">
        <f t="shared" si="531"/>
        <v>71.599999999999994</v>
      </c>
      <c r="H5705" s="3">
        <f t="shared" si="532"/>
        <v>82.94</v>
      </c>
      <c r="I5705" s="3">
        <f t="shared" si="533"/>
        <v>73.94</v>
      </c>
      <c r="J5705" s="3">
        <f t="shared" si="534"/>
        <v>69.080000000000013</v>
      </c>
      <c r="K5705" s="191">
        <v>25</v>
      </c>
      <c r="L5705" s="3">
        <v>22</v>
      </c>
      <c r="M5705" s="191">
        <v>28.3</v>
      </c>
      <c r="N5705" s="191">
        <v>23.3</v>
      </c>
      <c r="O5705" s="191">
        <v>20.6</v>
      </c>
    </row>
    <row r="5706" spans="2:15" ht="17.25" x14ac:dyDescent="0.35">
      <c r="B5706" s="172">
        <f t="shared" si="530"/>
        <v>5698</v>
      </c>
      <c r="C5706" s="173">
        <v>8</v>
      </c>
      <c r="D5706" s="173">
        <v>26</v>
      </c>
      <c r="E5706" s="174">
        <v>10</v>
      </c>
      <c r="F5706" s="3">
        <f t="shared" ref="F5706:F5769" si="535">(9/5)*K5706+32</f>
        <v>82.4</v>
      </c>
      <c r="G5706" s="3">
        <f t="shared" si="531"/>
        <v>78.800000000000011</v>
      </c>
      <c r="H5706" s="3">
        <f t="shared" si="532"/>
        <v>87.080000000000013</v>
      </c>
      <c r="I5706" s="3">
        <f t="shared" si="533"/>
        <v>80.960000000000008</v>
      </c>
      <c r="J5706" s="3">
        <f t="shared" si="534"/>
        <v>71.06</v>
      </c>
      <c r="K5706" s="191">
        <v>28</v>
      </c>
      <c r="L5706" s="3">
        <v>26</v>
      </c>
      <c r="M5706" s="191">
        <v>30.6</v>
      </c>
      <c r="N5706" s="191">
        <v>27.2</v>
      </c>
      <c r="O5706" s="191">
        <v>21.7</v>
      </c>
    </row>
    <row r="5707" spans="2:15" ht="17.25" x14ac:dyDescent="0.35">
      <c r="B5707" s="172">
        <f t="shared" ref="B5707:B5770" si="536">B5706+1</f>
        <v>5699</v>
      </c>
      <c r="C5707" s="173">
        <v>8</v>
      </c>
      <c r="D5707" s="173">
        <v>26</v>
      </c>
      <c r="E5707" s="174">
        <v>11</v>
      </c>
      <c r="F5707" s="3">
        <f t="shared" si="535"/>
        <v>84.2</v>
      </c>
      <c r="G5707" s="3">
        <f t="shared" si="531"/>
        <v>86</v>
      </c>
      <c r="H5707" s="3">
        <f t="shared" si="532"/>
        <v>91.039999999999992</v>
      </c>
      <c r="I5707" s="3">
        <f t="shared" si="533"/>
        <v>82.94</v>
      </c>
      <c r="J5707" s="3">
        <f t="shared" si="534"/>
        <v>73.039999999999992</v>
      </c>
      <c r="K5707" s="191">
        <v>29</v>
      </c>
      <c r="L5707" s="3">
        <v>30</v>
      </c>
      <c r="M5707" s="191">
        <v>32.799999999999997</v>
      </c>
      <c r="N5707" s="191">
        <v>28.3</v>
      </c>
      <c r="O5707" s="191">
        <v>22.8</v>
      </c>
    </row>
    <row r="5708" spans="2:15" ht="17.25" x14ac:dyDescent="0.35">
      <c r="B5708" s="172">
        <f t="shared" si="536"/>
        <v>5700</v>
      </c>
      <c r="C5708" s="173">
        <v>8</v>
      </c>
      <c r="D5708" s="173">
        <v>26</v>
      </c>
      <c r="E5708" s="174">
        <v>12</v>
      </c>
      <c r="F5708" s="3">
        <f t="shared" si="535"/>
        <v>87.800000000000011</v>
      </c>
      <c r="G5708" s="3">
        <f t="shared" si="531"/>
        <v>87.800000000000011</v>
      </c>
      <c r="H5708" s="3">
        <f t="shared" si="532"/>
        <v>95</v>
      </c>
      <c r="I5708" s="3">
        <f t="shared" si="533"/>
        <v>84.92</v>
      </c>
      <c r="J5708" s="3">
        <f t="shared" si="534"/>
        <v>77</v>
      </c>
      <c r="K5708" s="191">
        <v>31</v>
      </c>
      <c r="L5708" s="3">
        <v>31</v>
      </c>
      <c r="M5708" s="191">
        <v>35</v>
      </c>
      <c r="N5708" s="191">
        <v>29.4</v>
      </c>
      <c r="O5708" s="191">
        <v>25</v>
      </c>
    </row>
    <row r="5709" spans="2:15" ht="17.25" x14ac:dyDescent="0.35">
      <c r="B5709" s="172">
        <f t="shared" si="536"/>
        <v>5701</v>
      </c>
      <c r="C5709" s="173">
        <v>8</v>
      </c>
      <c r="D5709" s="173">
        <v>26</v>
      </c>
      <c r="E5709" s="174">
        <v>13</v>
      </c>
      <c r="F5709" s="3">
        <f t="shared" si="535"/>
        <v>89.6</v>
      </c>
      <c r="G5709" s="3">
        <f t="shared" si="531"/>
        <v>91.4</v>
      </c>
      <c r="H5709" s="3">
        <f t="shared" si="532"/>
        <v>95</v>
      </c>
      <c r="I5709" s="3">
        <f t="shared" si="533"/>
        <v>87.080000000000013</v>
      </c>
      <c r="J5709" s="3">
        <f t="shared" si="534"/>
        <v>82.039999999999992</v>
      </c>
      <c r="K5709" s="191">
        <v>32</v>
      </c>
      <c r="L5709" s="3">
        <v>33</v>
      </c>
      <c r="M5709" s="191">
        <v>35</v>
      </c>
      <c r="N5709" s="191">
        <v>30.6</v>
      </c>
      <c r="O5709" s="191">
        <v>27.8</v>
      </c>
    </row>
    <row r="5710" spans="2:15" ht="17.25" x14ac:dyDescent="0.35">
      <c r="B5710" s="172">
        <f t="shared" si="536"/>
        <v>5702</v>
      </c>
      <c r="C5710" s="173">
        <v>8</v>
      </c>
      <c r="D5710" s="173">
        <v>26</v>
      </c>
      <c r="E5710" s="174">
        <v>14</v>
      </c>
      <c r="F5710" s="3">
        <f t="shared" si="535"/>
        <v>89.6</v>
      </c>
      <c r="G5710" s="3">
        <f t="shared" si="531"/>
        <v>91.4</v>
      </c>
      <c r="H5710" s="3">
        <f t="shared" si="532"/>
        <v>96.98</v>
      </c>
      <c r="I5710" s="3">
        <f t="shared" si="533"/>
        <v>87.98</v>
      </c>
      <c r="J5710" s="3">
        <f t="shared" si="534"/>
        <v>77</v>
      </c>
      <c r="K5710" s="191">
        <v>32</v>
      </c>
      <c r="L5710" s="3">
        <v>33</v>
      </c>
      <c r="M5710" s="191">
        <v>36.1</v>
      </c>
      <c r="N5710" s="191">
        <v>31.1</v>
      </c>
      <c r="O5710" s="191">
        <v>25</v>
      </c>
    </row>
    <row r="5711" spans="2:15" ht="17.25" x14ac:dyDescent="0.35">
      <c r="B5711" s="172">
        <f t="shared" si="536"/>
        <v>5703</v>
      </c>
      <c r="C5711" s="173">
        <v>8</v>
      </c>
      <c r="D5711" s="173">
        <v>26</v>
      </c>
      <c r="E5711" s="174">
        <v>15</v>
      </c>
      <c r="F5711" s="3">
        <f t="shared" si="535"/>
        <v>89.6</v>
      </c>
      <c r="G5711" s="3">
        <f t="shared" si="531"/>
        <v>91.4</v>
      </c>
      <c r="H5711" s="3">
        <f t="shared" si="532"/>
        <v>98.06</v>
      </c>
      <c r="I5711" s="3">
        <f t="shared" si="533"/>
        <v>89.06</v>
      </c>
      <c r="J5711" s="3">
        <f t="shared" si="534"/>
        <v>73.94</v>
      </c>
      <c r="K5711" s="191">
        <v>32</v>
      </c>
      <c r="L5711" s="3">
        <v>33</v>
      </c>
      <c r="M5711" s="191">
        <v>36.700000000000003</v>
      </c>
      <c r="N5711" s="191">
        <v>31.7</v>
      </c>
      <c r="O5711" s="191">
        <v>23.3</v>
      </c>
    </row>
    <row r="5712" spans="2:15" ht="17.25" x14ac:dyDescent="0.35">
      <c r="B5712" s="172">
        <f t="shared" si="536"/>
        <v>5704</v>
      </c>
      <c r="C5712" s="173">
        <v>8</v>
      </c>
      <c r="D5712" s="173">
        <v>26</v>
      </c>
      <c r="E5712" s="174">
        <v>16</v>
      </c>
      <c r="F5712" s="3">
        <f t="shared" si="535"/>
        <v>91.4</v>
      </c>
      <c r="G5712" s="3">
        <f t="shared" si="531"/>
        <v>91.4</v>
      </c>
      <c r="H5712" s="3">
        <f t="shared" si="532"/>
        <v>96.98</v>
      </c>
      <c r="I5712" s="3">
        <f t="shared" si="533"/>
        <v>87.080000000000013</v>
      </c>
      <c r="J5712" s="3">
        <f t="shared" si="534"/>
        <v>71.960000000000008</v>
      </c>
      <c r="K5712" s="191">
        <v>33</v>
      </c>
      <c r="L5712" s="3">
        <v>33</v>
      </c>
      <c r="M5712" s="191">
        <v>36.1</v>
      </c>
      <c r="N5712" s="191">
        <v>30.6</v>
      </c>
      <c r="O5712" s="191">
        <v>22.2</v>
      </c>
    </row>
    <row r="5713" spans="2:15" ht="17.25" x14ac:dyDescent="0.35">
      <c r="B5713" s="172">
        <f t="shared" si="536"/>
        <v>5705</v>
      </c>
      <c r="C5713" s="173">
        <v>8</v>
      </c>
      <c r="D5713" s="173">
        <v>26</v>
      </c>
      <c r="E5713" s="174">
        <v>17</v>
      </c>
      <c r="F5713" s="3">
        <f t="shared" si="535"/>
        <v>87.800000000000011</v>
      </c>
      <c r="G5713" s="3">
        <f t="shared" si="531"/>
        <v>89.6</v>
      </c>
      <c r="H5713" s="3">
        <f t="shared" si="532"/>
        <v>96.98</v>
      </c>
      <c r="I5713" s="3">
        <f t="shared" si="533"/>
        <v>84.02</v>
      </c>
      <c r="J5713" s="3">
        <f t="shared" si="534"/>
        <v>73.039999999999992</v>
      </c>
      <c r="K5713" s="191">
        <v>31</v>
      </c>
      <c r="L5713" s="3">
        <v>32</v>
      </c>
      <c r="M5713" s="191">
        <v>36.1</v>
      </c>
      <c r="N5713" s="191">
        <v>28.9</v>
      </c>
      <c r="O5713" s="191">
        <v>22.8</v>
      </c>
    </row>
    <row r="5714" spans="2:15" ht="17.25" x14ac:dyDescent="0.35">
      <c r="B5714" s="172">
        <f t="shared" si="536"/>
        <v>5706</v>
      </c>
      <c r="C5714" s="173">
        <v>8</v>
      </c>
      <c r="D5714" s="173">
        <v>26</v>
      </c>
      <c r="E5714" s="174">
        <v>18</v>
      </c>
      <c r="F5714" s="3">
        <f t="shared" si="535"/>
        <v>86</v>
      </c>
      <c r="G5714" s="3">
        <f t="shared" si="531"/>
        <v>86</v>
      </c>
      <c r="H5714" s="3">
        <f t="shared" si="532"/>
        <v>93.92</v>
      </c>
      <c r="I5714" s="3">
        <f t="shared" si="533"/>
        <v>80.06</v>
      </c>
      <c r="J5714" s="3">
        <f t="shared" si="534"/>
        <v>71.06</v>
      </c>
      <c r="K5714" s="191">
        <v>30</v>
      </c>
      <c r="L5714" s="3">
        <v>30</v>
      </c>
      <c r="M5714" s="191">
        <v>34.4</v>
      </c>
      <c r="N5714" s="191">
        <v>26.7</v>
      </c>
      <c r="O5714" s="191">
        <v>21.7</v>
      </c>
    </row>
    <row r="5715" spans="2:15" ht="17.25" x14ac:dyDescent="0.35">
      <c r="B5715" s="172">
        <f t="shared" si="536"/>
        <v>5707</v>
      </c>
      <c r="C5715" s="173">
        <v>8</v>
      </c>
      <c r="D5715" s="173">
        <v>26</v>
      </c>
      <c r="E5715" s="174">
        <v>19</v>
      </c>
      <c r="F5715" s="3">
        <f t="shared" si="535"/>
        <v>80.599999999999994</v>
      </c>
      <c r="G5715" s="3">
        <f t="shared" si="531"/>
        <v>73.400000000000006</v>
      </c>
      <c r="H5715" s="3">
        <f t="shared" si="532"/>
        <v>89.960000000000008</v>
      </c>
      <c r="I5715" s="3">
        <f t="shared" si="533"/>
        <v>78.080000000000013</v>
      </c>
      <c r="J5715" s="3">
        <f t="shared" si="534"/>
        <v>71.06</v>
      </c>
      <c r="K5715" s="191">
        <v>27</v>
      </c>
      <c r="L5715" s="3">
        <v>23</v>
      </c>
      <c r="M5715" s="191">
        <v>32.200000000000003</v>
      </c>
      <c r="N5715" s="191">
        <v>25.6</v>
      </c>
      <c r="O5715" s="191">
        <v>21.7</v>
      </c>
    </row>
    <row r="5716" spans="2:15" ht="17.25" x14ac:dyDescent="0.35">
      <c r="B5716" s="172">
        <f t="shared" si="536"/>
        <v>5708</v>
      </c>
      <c r="C5716" s="173">
        <v>8</v>
      </c>
      <c r="D5716" s="173">
        <v>26</v>
      </c>
      <c r="E5716" s="174">
        <v>20</v>
      </c>
      <c r="F5716" s="3">
        <f t="shared" si="535"/>
        <v>71.599999999999994</v>
      </c>
      <c r="G5716" s="3">
        <f t="shared" si="531"/>
        <v>71.599999999999994</v>
      </c>
      <c r="H5716" s="3">
        <f t="shared" si="532"/>
        <v>87.98</v>
      </c>
      <c r="I5716" s="3">
        <f t="shared" si="533"/>
        <v>73.94</v>
      </c>
      <c r="J5716" s="3">
        <f t="shared" si="534"/>
        <v>69.98</v>
      </c>
      <c r="K5716" s="191">
        <v>22</v>
      </c>
      <c r="L5716" s="3">
        <v>22</v>
      </c>
      <c r="M5716" s="191">
        <v>31.1</v>
      </c>
      <c r="N5716" s="191">
        <v>23.3</v>
      </c>
      <c r="O5716" s="191">
        <v>21.1</v>
      </c>
    </row>
    <row r="5717" spans="2:15" ht="17.25" x14ac:dyDescent="0.35">
      <c r="B5717" s="172">
        <f t="shared" si="536"/>
        <v>5709</v>
      </c>
      <c r="C5717" s="173">
        <v>8</v>
      </c>
      <c r="D5717" s="173">
        <v>26</v>
      </c>
      <c r="E5717" s="174">
        <v>21</v>
      </c>
      <c r="F5717" s="3">
        <f t="shared" si="535"/>
        <v>68</v>
      </c>
      <c r="G5717" s="3">
        <f t="shared" si="531"/>
        <v>66.2</v>
      </c>
      <c r="H5717" s="3">
        <f t="shared" si="532"/>
        <v>84.92</v>
      </c>
      <c r="I5717" s="3">
        <f t="shared" si="533"/>
        <v>71.960000000000008</v>
      </c>
      <c r="J5717" s="3">
        <f t="shared" si="534"/>
        <v>69.080000000000013</v>
      </c>
      <c r="K5717" s="191">
        <v>20</v>
      </c>
      <c r="L5717" s="3">
        <v>19</v>
      </c>
      <c r="M5717" s="191">
        <v>29.4</v>
      </c>
      <c r="N5717" s="191">
        <v>22.2</v>
      </c>
      <c r="O5717" s="191">
        <v>20.6</v>
      </c>
    </row>
    <row r="5718" spans="2:15" ht="17.25" x14ac:dyDescent="0.35">
      <c r="B5718" s="172">
        <f t="shared" si="536"/>
        <v>5710</v>
      </c>
      <c r="C5718" s="173">
        <v>8</v>
      </c>
      <c r="D5718" s="173">
        <v>26</v>
      </c>
      <c r="E5718" s="174">
        <v>22</v>
      </c>
      <c r="F5718" s="3">
        <f t="shared" si="535"/>
        <v>64.400000000000006</v>
      </c>
      <c r="G5718" s="3">
        <f t="shared" si="531"/>
        <v>62.6</v>
      </c>
      <c r="H5718" s="3">
        <f t="shared" si="532"/>
        <v>80.06</v>
      </c>
      <c r="I5718" s="3">
        <f t="shared" si="533"/>
        <v>71.960000000000008</v>
      </c>
      <c r="J5718" s="3">
        <f t="shared" si="534"/>
        <v>69.080000000000013</v>
      </c>
      <c r="K5718" s="191">
        <v>18</v>
      </c>
      <c r="L5718" s="3">
        <v>17</v>
      </c>
      <c r="M5718" s="191">
        <v>26.7</v>
      </c>
      <c r="N5718" s="191">
        <v>22.2</v>
      </c>
      <c r="O5718" s="191">
        <v>20.6</v>
      </c>
    </row>
    <row r="5719" spans="2:15" ht="17.25" x14ac:dyDescent="0.35">
      <c r="B5719" s="172">
        <f t="shared" si="536"/>
        <v>5711</v>
      </c>
      <c r="C5719" s="173">
        <v>8</v>
      </c>
      <c r="D5719" s="173">
        <v>26</v>
      </c>
      <c r="E5719" s="174">
        <v>23</v>
      </c>
      <c r="F5719" s="3">
        <f t="shared" si="535"/>
        <v>62.6</v>
      </c>
      <c r="G5719" s="3">
        <f t="shared" si="531"/>
        <v>62.6</v>
      </c>
      <c r="H5719" s="3">
        <f t="shared" si="532"/>
        <v>82.94</v>
      </c>
      <c r="I5719" s="3">
        <f t="shared" si="533"/>
        <v>71.06</v>
      </c>
      <c r="J5719" s="3">
        <f t="shared" si="534"/>
        <v>69.98</v>
      </c>
      <c r="K5719" s="191">
        <v>17</v>
      </c>
      <c r="L5719" s="3">
        <v>17</v>
      </c>
      <c r="M5719" s="191">
        <v>28.3</v>
      </c>
      <c r="N5719" s="191">
        <v>21.7</v>
      </c>
      <c r="O5719" s="191">
        <v>21.1</v>
      </c>
    </row>
    <row r="5720" spans="2:15" ht="17.25" x14ac:dyDescent="0.35">
      <c r="B5720" s="172">
        <f t="shared" si="536"/>
        <v>5712</v>
      </c>
      <c r="C5720" s="173">
        <v>8</v>
      </c>
      <c r="D5720" s="173">
        <v>26</v>
      </c>
      <c r="E5720" s="174">
        <v>24</v>
      </c>
      <c r="F5720" s="3">
        <f t="shared" si="535"/>
        <v>62.6</v>
      </c>
      <c r="G5720" s="3">
        <f t="shared" si="531"/>
        <v>62.6</v>
      </c>
      <c r="H5720" s="3">
        <f t="shared" si="532"/>
        <v>82.039999999999992</v>
      </c>
      <c r="I5720" s="3">
        <f t="shared" si="533"/>
        <v>68</v>
      </c>
      <c r="J5720" s="3">
        <f t="shared" si="534"/>
        <v>69.080000000000013</v>
      </c>
      <c r="K5720" s="191">
        <v>17</v>
      </c>
      <c r="L5720" s="3">
        <v>17</v>
      </c>
      <c r="M5720" s="191">
        <v>27.8</v>
      </c>
      <c r="N5720" s="191">
        <v>20</v>
      </c>
      <c r="O5720" s="191">
        <v>20.6</v>
      </c>
    </row>
    <row r="5721" spans="2:15" ht="17.25" x14ac:dyDescent="0.35">
      <c r="B5721" s="172">
        <f t="shared" si="536"/>
        <v>5713</v>
      </c>
      <c r="C5721" s="173">
        <v>8</v>
      </c>
      <c r="D5721" s="173">
        <v>27</v>
      </c>
      <c r="E5721" s="174">
        <v>1</v>
      </c>
      <c r="F5721" s="3">
        <f t="shared" si="535"/>
        <v>60.8</v>
      </c>
      <c r="G5721" s="3">
        <f t="shared" ref="G5721:G5784" si="537">(9/5)*L5721+32</f>
        <v>62.6</v>
      </c>
      <c r="H5721" s="3">
        <f t="shared" ref="H5721:H5784" si="538">(9/5)*M5721+32</f>
        <v>78.080000000000013</v>
      </c>
      <c r="I5721" s="3">
        <f t="shared" ref="I5721:I5784" si="539">(9/5)*N5721+32</f>
        <v>66.02</v>
      </c>
      <c r="J5721" s="3">
        <f t="shared" ref="J5721:J5784" si="540">(9/5)*O5721+32</f>
        <v>68</v>
      </c>
      <c r="K5721" s="191">
        <v>16</v>
      </c>
      <c r="L5721" s="3">
        <v>17</v>
      </c>
      <c r="M5721" s="191">
        <v>25.6</v>
      </c>
      <c r="N5721" s="191">
        <v>18.899999999999999</v>
      </c>
      <c r="O5721" s="191">
        <v>20</v>
      </c>
    </row>
    <row r="5722" spans="2:15" ht="17.25" x14ac:dyDescent="0.35">
      <c r="B5722" s="172">
        <f t="shared" si="536"/>
        <v>5714</v>
      </c>
      <c r="C5722" s="173">
        <v>8</v>
      </c>
      <c r="D5722" s="173">
        <v>27</v>
      </c>
      <c r="E5722" s="174">
        <v>2</v>
      </c>
      <c r="F5722" s="3">
        <f t="shared" si="535"/>
        <v>60.8</v>
      </c>
      <c r="G5722" s="3">
        <f t="shared" si="537"/>
        <v>62.6</v>
      </c>
      <c r="H5722" s="3">
        <f t="shared" si="538"/>
        <v>75.02</v>
      </c>
      <c r="I5722" s="3">
        <f t="shared" si="539"/>
        <v>64.039999999999992</v>
      </c>
      <c r="J5722" s="3">
        <f t="shared" si="540"/>
        <v>66.92</v>
      </c>
      <c r="K5722" s="191">
        <v>16</v>
      </c>
      <c r="L5722" s="3">
        <v>17</v>
      </c>
      <c r="M5722" s="191">
        <v>23.9</v>
      </c>
      <c r="N5722" s="191">
        <v>17.8</v>
      </c>
      <c r="O5722" s="191">
        <v>19.399999999999999</v>
      </c>
    </row>
    <row r="5723" spans="2:15" ht="17.25" x14ac:dyDescent="0.35">
      <c r="B5723" s="172">
        <f t="shared" si="536"/>
        <v>5715</v>
      </c>
      <c r="C5723" s="173">
        <v>8</v>
      </c>
      <c r="D5723" s="173">
        <v>27</v>
      </c>
      <c r="E5723" s="174">
        <v>3</v>
      </c>
      <c r="F5723" s="3">
        <f t="shared" si="535"/>
        <v>60.8</v>
      </c>
      <c r="G5723" s="3">
        <f t="shared" si="537"/>
        <v>62.6</v>
      </c>
      <c r="H5723" s="3">
        <f t="shared" si="538"/>
        <v>73.039999999999992</v>
      </c>
      <c r="I5723" s="3">
        <f t="shared" si="539"/>
        <v>60.08</v>
      </c>
      <c r="J5723" s="3">
        <f t="shared" si="540"/>
        <v>66.02</v>
      </c>
      <c r="K5723" s="191">
        <v>16</v>
      </c>
      <c r="L5723" s="3">
        <v>17</v>
      </c>
      <c r="M5723" s="191">
        <v>22.8</v>
      </c>
      <c r="N5723" s="191">
        <v>15.6</v>
      </c>
      <c r="O5723" s="191">
        <v>18.899999999999999</v>
      </c>
    </row>
    <row r="5724" spans="2:15" ht="17.25" x14ac:dyDescent="0.35">
      <c r="B5724" s="172">
        <f t="shared" si="536"/>
        <v>5716</v>
      </c>
      <c r="C5724" s="173">
        <v>8</v>
      </c>
      <c r="D5724" s="173">
        <v>27</v>
      </c>
      <c r="E5724" s="174">
        <v>4</v>
      </c>
      <c r="F5724" s="3">
        <f t="shared" si="535"/>
        <v>59</v>
      </c>
      <c r="G5724" s="3">
        <f t="shared" si="537"/>
        <v>60.8</v>
      </c>
      <c r="H5724" s="3">
        <f t="shared" si="538"/>
        <v>71.960000000000008</v>
      </c>
      <c r="I5724" s="3">
        <f t="shared" si="539"/>
        <v>55.94</v>
      </c>
      <c r="J5724" s="3">
        <f t="shared" si="540"/>
        <v>66.02</v>
      </c>
      <c r="K5724" s="191">
        <v>15</v>
      </c>
      <c r="L5724" s="3">
        <v>16</v>
      </c>
      <c r="M5724" s="191">
        <v>22.2</v>
      </c>
      <c r="N5724" s="191">
        <v>13.3</v>
      </c>
      <c r="O5724" s="191">
        <v>18.899999999999999</v>
      </c>
    </row>
    <row r="5725" spans="2:15" ht="17.25" x14ac:dyDescent="0.35">
      <c r="B5725" s="172">
        <f t="shared" si="536"/>
        <v>5717</v>
      </c>
      <c r="C5725" s="173">
        <v>8</v>
      </c>
      <c r="D5725" s="173">
        <v>27</v>
      </c>
      <c r="E5725" s="174">
        <v>5</v>
      </c>
      <c r="F5725" s="3">
        <f t="shared" si="535"/>
        <v>60.8</v>
      </c>
      <c r="G5725" s="3">
        <f t="shared" si="537"/>
        <v>62.6</v>
      </c>
      <c r="H5725" s="3">
        <f t="shared" si="538"/>
        <v>71.06</v>
      </c>
      <c r="I5725" s="3">
        <f t="shared" si="539"/>
        <v>53.96</v>
      </c>
      <c r="J5725" s="3">
        <f t="shared" si="540"/>
        <v>66.02</v>
      </c>
      <c r="K5725" s="191">
        <v>16</v>
      </c>
      <c r="L5725" s="3">
        <v>17</v>
      </c>
      <c r="M5725" s="191">
        <v>21.7</v>
      </c>
      <c r="N5725" s="191">
        <v>12.2</v>
      </c>
      <c r="O5725" s="191">
        <v>18.899999999999999</v>
      </c>
    </row>
    <row r="5726" spans="2:15" ht="17.25" x14ac:dyDescent="0.35">
      <c r="B5726" s="172">
        <f t="shared" si="536"/>
        <v>5718</v>
      </c>
      <c r="C5726" s="173">
        <v>8</v>
      </c>
      <c r="D5726" s="173">
        <v>27</v>
      </c>
      <c r="E5726" s="174">
        <v>6</v>
      </c>
      <c r="F5726" s="3">
        <f t="shared" si="535"/>
        <v>60.8</v>
      </c>
      <c r="G5726" s="3">
        <f t="shared" si="537"/>
        <v>62.6</v>
      </c>
      <c r="H5726" s="3">
        <f t="shared" si="538"/>
        <v>71.960000000000008</v>
      </c>
      <c r="I5726" s="3">
        <f t="shared" si="539"/>
        <v>55.040000000000006</v>
      </c>
      <c r="J5726" s="3">
        <f t="shared" si="540"/>
        <v>66.02</v>
      </c>
      <c r="K5726" s="191">
        <v>16</v>
      </c>
      <c r="L5726" s="3">
        <v>17</v>
      </c>
      <c r="M5726" s="191">
        <v>22.2</v>
      </c>
      <c r="N5726" s="191">
        <v>12.8</v>
      </c>
      <c r="O5726" s="191">
        <v>18.899999999999999</v>
      </c>
    </row>
    <row r="5727" spans="2:15" ht="17.25" x14ac:dyDescent="0.35">
      <c r="B5727" s="172">
        <f t="shared" si="536"/>
        <v>5719</v>
      </c>
      <c r="C5727" s="173">
        <v>8</v>
      </c>
      <c r="D5727" s="173">
        <v>27</v>
      </c>
      <c r="E5727" s="174">
        <v>7</v>
      </c>
      <c r="F5727" s="3">
        <f t="shared" si="535"/>
        <v>60.8</v>
      </c>
      <c r="G5727" s="3">
        <f t="shared" si="537"/>
        <v>64.400000000000006</v>
      </c>
      <c r="H5727" s="3">
        <f t="shared" si="538"/>
        <v>78.080000000000013</v>
      </c>
      <c r="I5727" s="3">
        <f t="shared" si="539"/>
        <v>62.06</v>
      </c>
      <c r="J5727" s="3">
        <f t="shared" si="540"/>
        <v>66.92</v>
      </c>
      <c r="K5727" s="191">
        <v>16</v>
      </c>
      <c r="L5727" s="3">
        <v>18</v>
      </c>
      <c r="M5727" s="191">
        <v>25.6</v>
      </c>
      <c r="N5727" s="191">
        <v>16.7</v>
      </c>
      <c r="O5727" s="191">
        <v>19.399999999999999</v>
      </c>
    </row>
    <row r="5728" spans="2:15" ht="17.25" x14ac:dyDescent="0.35">
      <c r="B5728" s="172">
        <f t="shared" si="536"/>
        <v>5720</v>
      </c>
      <c r="C5728" s="173">
        <v>8</v>
      </c>
      <c r="D5728" s="173">
        <v>27</v>
      </c>
      <c r="E5728" s="174">
        <v>8</v>
      </c>
      <c r="F5728" s="3">
        <f t="shared" si="535"/>
        <v>62.6</v>
      </c>
      <c r="G5728" s="3">
        <f t="shared" si="537"/>
        <v>66.2</v>
      </c>
      <c r="H5728" s="3">
        <f t="shared" si="538"/>
        <v>82.039999999999992</v>
      </c>
      <c r="I5728" s="3">
        <f t="shared" si="539"/>
        <v>69.080000000000013</v>
      </c>
      <c r="J5728" s="3">
        <f t="shared" si="540"/>
        <v>68</v>
      </c>
      <c r="K5728" s="191">
        <v>17</v>
      </c>
      <c r="L5728" s="3">
        <v>19</v>
      </c>
      <c r="M5728" s="191">
        <v>27.8</v>
      </c>
      <c r="N5728" s="191">
        <v>20.6</v>
      </c>
      <c r="O5728" s="191">
        <v>20</v>
      </c>
    </row>
    <row r="5729" spans="2:15" ht="17.25" x14ac:dyDescent="0.35">
      <c r="B5729" s="172">
        <f t="shared" si="536"/>
        <v>5721</v>
      </c>
      <c r="C5729" s="173">
        <v>8</v>
      </c>
      <c r="D5729" s="173">
        <v>27</v>
      </c>
      <c r="E5729" s="174">
        <v>9</v>
      </c>
      <c r="F5729" s="3">
        <f t="shared" si="535"/>
        <v>64.400000000000006</v>
      </c>
      <c r="G5729" s="3">
        <f t="shared" si="537"/>
        <v>69.800000000000011</v>
      </c>
      <c r="H5729" s="3">
        <f t="shared" si="538"/>
        <v>84.02</v>
      </c>
      <c r="I5729" s="3">
        <f t="shared" si="539"/>
        <v>73.94</v>
      </c>
      <c r="J5729" s="3">
        <f t="shared" si="540"/>
        <v>71.06</v>
      </c>
      <c r="K5729" s="191">
        <v>18</v>
      </c>
      <c r="L5729" s="3">
        <v>21</v>
      </c>
      <c r="M5729" s="191">
        <v>28.9</v>
      </c>
      <c r="N5729" s="191">
        <v>23.3</v>
      </c>
      <c r="O5729" s="191">
        <v>21.7</v>
      </c>
    </row>
    <row r="5730" spans="2:15" ht="17.25" x14ac:dyDescent="0.35">
      <c r="B5730" s="172">
        <f t="shared" si="536"/>
        <v>5722</v>
      </c>
      <c r="C5730" s="173">
        <v>8</v>
      </c>
      <c r="D5730" s="173">
        <v>27</v>
      </c>
      <c r="E5730" s="174">
        <v>10</v>
      </c>
      <c r="F5730" s="3">
        <f t="shared" si="535"/>
        <v>69.800000000000011</v>
      </c>
      <c r="G5730" s="3">
        <f t="shared" si="537"/>
        <v>73.400000000000006</v>
      </c>
      <c r="H5730" s="3">
        <f t="shared" si="538"/>
        <v>87.080000000000013</v>
      </c>
      <c r="I5730" s="3">
        <f t="shared" si="539"/>
        <v>80.960000000000008</v>
      </c>
      <c r="J5730" s="3">
        <f t="shared" si="540"/>
        <v>73.94</v>
      </c>
      <c r="K5730" s="191">
        <v>21</v>
      </c>
      <c r="L5730" s="3">
        <v>23</v>
      </c>
      <c r="M5730" s="191">
        <v>30.6</v>
      </c>
      <c r="N5730" s="191">
        <v>27.2</v>
      </c>
      <c r="O5730" s="191">
        <v>23.3</v>
      </c>
    </row>
    <row r="5731" spans="2:15" ht="17.25" x14ac:dyDescent="0.35">
      <c r="B5731" s="172">
        <f t="shared" si="536"/>
        <v>5723</v>
      </c>
      <c r="C5731" s="173">
        <v>8</v>
      </c>
      <c r="D5731" s="173">
        <v>27</v>
      </c>
      <c r="E5731" s="174">
        <v>11</v>
      </c>
      <c r="F5731" s="3">
        <f t="shared" si="535"/>
        <v>73.400000000000006</v>
      </c>
      <c r="G5731" s="3">
        <f t="shared" si="537"/>
        <v>77</v>
      </c>
      <c r="H5731" s="3">
        <f t="shared" si="538"/>
        <v>91.94</v>
      </c>
      <c r="I5731" s="3">
        <f t="shared" si="539"/>
        <v>84.02</v>
      </c>
      <c r="J5731" s="3">
        <f t="shared" si="540"/>
        <v>75.02</v>
      </c>
      <c r="K5731" s="191">
        <v>23</v>
      </c>
      <c r="L5731" s="3">
        <v>25</v>
      </c>
      <c r="M5731" s="191">
        <v>33.299999999999997</v>
      </c>
      <c r="N5731" s="191">
        <v>28.9</v>
      </c>
      <c r="O5731" s="191">
        <v>23.9</v>
      </c>
    </row>
    <row r="5732" spans="2:15" ht="17.25" x14ac:dyDescent="0.35">
      <c r="B5732" s="172">
        <f t="shared" si="536"/>
        <v>5724</v>
      </c>
      <c r="C5732" s="173">
        <v>8</v>
      </c>
      <c r="D5732" s="173">
        <v>27</v>
      </c>
      <c r="E5732" s="174">
        <v>12</v>
      </c>
      <c r="F5732" s="3">
        <f t="shared" si="535"/>
        <v>75.2</v>
      </c>
      <c r="G5732" s="3">
        <f t="shared" si="537"/>
        <v>80.599999999999994</v>
      </c>
      <c r="H5732" s="3">
        <f t="shared" si="538"/>
        <v>95</v>
      </c>
      <c r="I5732" s="3">
        <f t="shared" si="539"/>
        <v>87.080000000000013</v>
      </c>
      <c r="J5732" s="3">
        <f t="shared" si="540"/>
        <v>78.080000000000013</v>
      </c>
      <c r="K5732" s="191">
        <v>24</v>
      </c>
      <c r="L5732" s="3">
        <v>27</v>
      </c>
      <c r="M5732" s="191">
        <v>35</v>
      </c>
      <c r="N5732" s="191">
        <v>30.6</v>
      </c>
      <c r="O5732" s="191">
        <v>25.6</v>
      </c>
    </row>
    <row r="5733" spans="2:15" ht="17.25" x14ac:dyDescent="0.35">
      <c r="B5733" s="172">
        <f t="shared" si="536"/>
        <v>5725</v>
      </c>
      <c r="C5733" s="173">
        <v>8</v>
      </c>
      <c r="D5733" s="173">
        <v>27</v>
      </c>
      <c r="E5733" s="174">
        <v>13</v>
      </c>
      <c r="F5733" s="3">
        <f t="shared" si="535"/>
        <v>78.800000000000011</v>
      </c>
      <c r="G5733" s="3">
        <f t="shared" si="537"/>
        <v>80.599999999999994</v>
      </c>
      <c r="H5733" s="3">
        <f t="shared" si="538"/>
        <v>96.08</v>
      </c>
      <c r="I5733" s="3">
        <f t="shared" si="539"/>
        <v>89.06</v>
      </c>
      <c r="J5733" s="3">
        <f t="shared" si="540"/>
        <v>80.06</v>
      </c>
      <c r="K5733" s="191">
        <v>26</v>
      </c>
      <c r="L5733" s="3">
        <v>27</v>
      </c>
      <c r="M5733" s="191">
        <v>35.6</v>
      </c>
      <c r="N5733" s="191">
        <v>31.7</v>
      </c>
      <c r="O5733" s="191">
        <v>26.7</v>
      </c>
    </row>
    <row r="5734" spans="2:15" ht="17.25" x14ac:dyDescent="0.35">
      <c r="B5734" s="172">
        <f t="shared" si="536"/>
        <v>5726</v>
      </c>
      <c r="C5734" s="173">
        <v>8</v>
      </c>
      <c r="D5734" s="173">
        <v>27</v>
      </c>
      <c r="E5734" s="174">
        <v>14</v>
      </c>
      <c r="F5734" s="3">
        <f t="shared" si="535"/>
        <v>78.800000000000011</v>
      </c>
      <c r="G5734" s="3">
        <f t="shared" si="537"/>
        <v>78.800000000000011</v>
      </c>
      <c r="H5734" s="3">
        <f t="shared" si="538"/>
        <v>98.06</v>
      </c>
      <c r="I5734" s="3">
        <f t="shared" si="539"/>
        <v>89.06</v>
      </c>
      <c r="J5734" s="3">
        <f t="shared" si="540"/>
        <v>82.039999999999992</v>
      </c>
      <c r="K5734" s="191">
        <v>26</v>
      </c>
      <c r="L5734" s="3">
        <v>26</v>
      </c>
      <c r="M5734" s="191">
        <v>36.700000000000003</v>
      </c>
      <c r="N5734" s="191">
        <v>31.7</v>
      </c>
      <c r="O5734" s="191">
        <v>27.8</v>
      </c>
    </row>
    <row r="5735" spans="2:15" ht="17.25" x14ac:dyDescent="0.35">
      <c r="B5735" s="172">
        <f t="shared" si="536"/>
        <v>5727</v>
      </c>
      <c r="C5735" s="173">
        <v>8</v>
      </c>
      <c r="D5735" s="173">
        <v>27</v>
      </c>
      <c r="E5735" s="174">
        <v>15</v>
      </c>
      <c r="F5735" s="3">
        <f t="shared" si="535"/>
        <v>73.400000000000006</v>
      </c>
      <c r="G5735" s="3">
        <f t="shared" si="537"/>
        <v>77</v>
      </c>
      <c r="H5735" s="3">
        <f t="shared" si="538"/>
        <v>98.960000000000008</v>
      </c>
      <c r="I5735" s="3">
        <f t="shared" si="539"/>
        <v>91.039999999999992</v>
      </c>
      <c r="J5735" s="3">
        <f t="shared" si="540"/>
        <v>82.94</v>
      </c>
      <c r="K5735" s="191">
        <v>23</v>
      </c>
      <c r="L5735" s="3">
        <v>25</v>
      </c>
      <c r="M5735" s="191">
        <v>37.200000000000003</v>
      </c>
      <c r="N5735" s="191">
        <v>32.799999999999997</v>
      </c>
      <c r="O5735" s="191">
        <v>28.3</v>
      </c>
    </row>
    <row r="5736" spans="2:15" ht="17.25" x14ac:dyDescent="0.35">
      <c r="B5736" s="172">
        <f t="shared" si="536"/>
        <v>5728</v>
      </c>
      <c r="C5736" s="173">
        <v>8</v>
      </c>
      <c r="D5736" s="173">
        <v>27</v>
      </c>
      <c r="E5736" s="174">
        <v>16</v>
      </c>
      <c r="F5736" s="3">
        <f t="shared" si="535"/>
        <v>69.800000000000011</v>
      </c>
      <c r="G5736" s="3">
        <f t="shared" si="537"/>
        <v>77</v>
      </c>
      <c r="H5736" s="3">
        <f t="shared" si="538"/>
        <v>96.08</v>
      </c>
      <c r="I5736" s="3">
        <f t="shared" si="539"/>
        <v>87.98</v>
      </c>
      <c r="J5736" s="3">
        <f t="shared" si="540"/>
        <v>78.98</v>
      </c>
      <c r="K5736" s="191">
        <v>21</v>
      </c>
      <c r="L5736" s="3">
        <v>25</v>
      </c>
      <c r="M5736" s="191">
        <v>35.6</v>
      </c>
      <c r="N5736" s="191">
        <v>31.1</v>
      </c>
      <c r="O5736" s="191">
        <v>26.1</v>
      </c>
    </row>
    <row r="5737" spans="2:15" ht="17.25" x14ac:dyDescent="0.35">
      <c r="B5737" s="172">
        <f t="shared" si="536"/>
        <v>5729</v>
      </c>
      <c r="C5737" s="173">
        <v>8</v>
      </c>
      <c r="D5737" s="173">
        <v>27</v>
      </c>
      <c r="E5737" s="174">
        <v>17</v>
      </c>
      <c r="F5737" s="3">
        <f t="shared" si="535"/>
        <v>69.800000000000011</v>
      </c>
      <c r="G5737" s="3">
        <f t="shared" si="537"/>
        <v>78.800000000000011</v>
      </c>
      <c r="H5737" s="3">
        <f t="shared" si="538"/>
        <v>95</v>
      </c>
      <c r="I5737" s="3">
        <f t="shared" si="539"/>
        <v>82.94</v>
      </c>
      <c r="J5737" s="3">
        <f t="shared" si="540"/>
        <v>78.98</v>
      </c>
      <c r="K5737" s="191">
        <v>21</v>
      </c>
      <c r="L5737" s="3">
        <v>26</v>
      </c>
      <c r="M5737" s="191">
        <v>35</v>
      </c>
      <c r="N5737" s="191">
        <v>28.3</v>
      </c>
      <c r="O5737" s="191">
        <v>26.1</v>
      </c>
    </row>
    <row r="5738" spans="2:15" ht="17.25" x14ac:dyDescent="0.35">
      <c r="B5738" s="172">
        <f t="shared" si="536"/>
        <v>5730</v>
      </c>
      <c r="C5738" s="173">
        <v>8</v>
      </c>
      <c r="D5738" s="173">
        <v>27</v>
      </c>
      <c r="E5738" s="174">
        <v>18</v>
      </c>
      <c r="F5738" s="3">
        <f t="shared" si="535"/>
        <v>66.2</v>
      </c>
      <c r="G5738" s="3">
        <f t="shared" si="537"/>
        <v>75.2</v>
      </c>
      <c r="H5738" s="3">
        <f t="shared" si="538"/>
        <v>93.92</v>
      </c>
      <c r="I5738" s="3">
        <f t="shared" si="539"/>
        <v>82.039999999999992</v>
      </c>
      <c r="J5738" s="3">
        <f t="shared" si="540"/>
        <v>78.080000000000013</v>
      </c>
      <c r="K5738" s="191">
        <v>19</v>
      </c>
      <c r="L5738" s="3">
        <v>24</v>
      </c>
      <c r="M5738" s="191">
        <v>34.4</v>
      </c>
      <c r="N5738" s="191">
        <v>27.8</v>
      </c>
      <c r="O5738" s="191">
        <v>25.6</v>
      </c>
    </row>
    <row r="5739" spans="2:15" ht="17.25" x14ac:dyDescent="0.35">
      <c r="B5739" s="172">
        <f t="shared" si="536"/>
        <v>5731</v>
      </c>
      <c r="C5739" s="173">
        <v>8</v>
      </c>
      <c r="D5739" s="173">
        <v>27</v>
      </c>
      <c r="E5739" s="174">
        <v>19</v>
      </c>
      <c r="F5739" s="3">
        <f t="shared" si="535"/>
        <v>68</v>
      </c>
      <c r="G5739" s="3">
        <f t="shared" si="537"/>
        <v>71.599999999999994</v>
      </c>
      <c r="H5739" s="3">
        <f t="shared" si="538"/>
        <v>91.039999999999992</v>
      </c>
      <c r="I5739" s="3">
        <f t="shared" si="539"/>
        <v>80.06</v>
      </c>
      <c r="J5739" s="3">
        <f t="shared" si="540"/>
        <v>73.94</v>
      </c>
      <c r="K5739" s="191">
        <v>20</v>
      </c>
      <c r="L5739" s="3">
        <v>22</v>
      </c>
      <c r="M5739" s="191">
        <v>32.799999999999997</v>
      </c>
      <c r="N5739" s="191">
        <v>26.7</v>
      </c>
      <c r="O5739" s="191">
        <v>23.3</v>
      </c>
    </row>
    <row r="5740" spans="2:15" ht="17.25" x14ac:dyDescent="0.35">
      <c r="B5740" s="172">
        <f t="shared" si="536"/>
        <v>5732</v>
      </c>
      <c r="C5740" s="173">
        <v>8</v>
      </c>
      <c r="D5740" s="173">
        <v>27</v>
      </c>
      <c r="E5740" s="174">
        <v>20</v>
      </c>
      <c r="F5740" s="3">
        <f t="shared" si="535"/>
        <v>66.2</v>
      </c>
      <c r="G5740" s="3">
        <f t="shared" si="537"/>
        <v>69.800000000000011</v>
      </c>
      <c r="H5740" s="3">
        <f t="shared" si="538"/>
        <v>87.080000000000013</v>
      </c>
      <c r="I5740" s="3">
        <f t="shared" si="539"/>
        <v>78.98</v>
      </c>
      <c r="J5740" s="3">
        <f t="shared" si="540"/>
        <v>71.06</v>
      </c>
      <c r="K5740" s="191">
        <v>19</v>
      </c>
      <c r="L5740" s="3">
        <v>21</v>
      </c>
      <c r="M5740" s="191">
        <v>30.6</v>
      </c>
      <c r="N5740" s="191">
        <v>26.1</v>
      </c>
      <c r="O5740" s="191">
        <v>21.7</v>
      </c>
    </row>
    <row r="5741" spans="2:15" ht="17.25" x14ac:dyDescent="0.35">
      <c r="B5741" s="172">
        <f t="shared" si="536"/>
        <v>5733</v>
      </c>
      <c r="C5741" s="173">
        <v>8</v>
      </c>
      <c r="D5741" s="173">
        <v>27</v>
      </c>
      <c r="E5741" s="174">
        <v>21</v>
      </c>
      <c r="F5741" s="3">
        <f t="shared" si="535"/>
        <v>66.2</v>
      </c>
      <c r="G5741" s="3">
        <f t="shared" si="537"/>
        <v>66.2</v>
      </c>
      <c r="H5741" s="3">
        <f t="shared" si="538"/>
        <v>84.92</v>
      </c>
      <c r="I5741" s="3">
        <f t="shared" si="539"/>
        <v>77</v>
      </c>
      <c r="J5741" s="3">
        <f t="shared" si="540"/>
        <v>69.080000000000013</v>
      </c>
      <c r="K5741" s="191">
        <v>19</v>
      </c>
      <c r="L5741" s="3">
        <v>19</v>
      </c>
      <c r="M5741" s="191">
        <v>29.4</v>
      </c>
      <c r="N5741" s="191">
        <v>25</v>
      </c>
      <c r="O5741" s="191">
        <v>20.6</v>
      </c>
    </row>
    <row r="5742" spans="2:15" ht="17.25" x14ac:dyDescent="0.35">
      <c r="B5742" s="172">
        <f t="shared" si="536"/>
        <v>5734</v>
      </c>
      <c r="C5742" s="173">
        <v>8</v>
      </c>
      <c r="D5742" s="173">
        <v>27</v>
      </c>
      <c r="E5742" s="174">
        <v>22</v>
      </c>
      <c r="F5742" s="3">
        <f t="shared" si="535"/>
        <v>64.400000000000006</v>
      </c>
      <c r="G5742" s="3">
        <f t="shared" si="537"/>
        <v>64.400000000000006</v>
      </c>
      <c r="H5742" s="3">
        <f t="shared" si="538"/>
        <v>82.94</v>
      </c>
      <c r="I5742" s="3">
        <f t="shared" si="539"/>
        <v>71.06</v>
      </c>
      <c r="J5742" s="3">
        <f t="shared" si="540"/>
        <v>69.080000000000013</v>
      </c>
      <c r="K5742" s="191">
        <v>18</v>
      </c>
      <c r="L5742" s="3">
        <v>18</v>
      </c>
      <c r="M5742" s="191">
        <v>28.3</v>
      </c>
      <c r="N5742" s="191">
        <v>21.7</v>
      </c>
      <c r="O5742" s="191">
        <v>20.6</v>
      </c>
    </row>
    <row r="5743" spans="2:15" ht="17.25" x14ac:dyDescent="0.35">
      <c r="B5743" s="172">
        <f t="shared" si="536"/>
        <v>5735</v>
      </c>
      <c r="C5743" s="173">
        <v>8</v>
      </c>
      <c r="D5743" s="173">
        <v>27</v>
      </c>
      <c r="E5743" s="174">
        <v>23</v>
      </c>
      <c r="F5743" s="3">
        <f t="shared" si="535"/>
        <v>62.6</v>
      </c>
      <c r="G5743" s="3">
        <f t="shared" si="537"/>
        <v>62.6</v>
      </c>
      <c r="H5743" s="3">
        <f t="shared" si="538"/>
        <v>82.039999999999992</v>
      </c>
      <c r="I5743" s="3">
        <f t="shared" si="539"/>
        <v>64.94</v>
      </c>
      <c r="J5743" s="3">
        <f t="shared" si="540"/>
        <v>66.92</v>
      </c>
      <c r="K5743" s="191">
        <v>17</v>
      </c>
      <c r="L5743" s="3">
        <v>17</v>
      </c>
      <c r="M5743" s="191">
        <v>27.8</v>
      </c>
      <c r="N5743" s="191">
        <v>18.3</v>
      </c>
      <c r="O5743" s="191">
        <v>19.399999999999999</v>
      </c>
    </row>
    <row r="5744" spans="2:15" ht="17.25" x14ac:dyDescent="0.35">
      <c r="B5744" s="172">
        <f t="shared" si="536"/>
        <v>5736</v>
      </c>
      <c r="C5744" s="173">
        <v>8</v>
      </c>
      <c r="D5744" s="173">
        <v>27</v>
      </c>
      <c r="E5744" s="174">
        <v>24</v>
      </c>
      <c r="F5744" s="3">
        <f t="shared" si="535"/>
        <v>64.400000000000006</v>
      </c>
      <c r="G5744" s="3">
        <f t="shared" si="537"/>
        <v>60.8</v>
      </c>
      <c r="H5744" s="3">
        <f t="shared" si="538"/>
        <v>78.98</v>
      </c>
      <c r="I5744" s="3">
        <f t="shared" si="539"/>
        <v>64.94</v>
      </c>
      <c r="J5744" s="3">
        <f t="shared" si="540"/>
        <v>66.92</v>
      </c>
      <c r="K5744" s="191">
        <v>18</v>
      </c>
      <c r="L5744" s="3">
        <v>16</v>
      </c>
      <c r="M5744" s="191">
        <v>26.1</v>
      </c>
      <c r="N5744" s="191">
        <v>18.3</v>
      </c>
      <c r="O5744" s="191">
        <v>19.399999999999999</v>
      </c>
    </row>
    <row r="5745" spans="2:15" ht="17.25" x14ac:dyDescent="0.35">
      <c r="B5745" s="172">
        <f t="shared" si="536"/>
        <v>5737</v>
      </c>
      <c r="C5745" s="173">
        <v>8</v>
      </c>
      <c r="D5745" s="173">
        <v>28</v>
      </c>
      <c r="E5745" s="174">
        <v>1</v>
      </c>
      <c r="F5745" s="3">
        <f t="shared" si="535"/>
        <v>62.6</v>
      </c>
      <c r="G5745" s="3">
        <f t="shared" si="537"/>
        <v>57.2</v>
      </c>
      <c r="H5745" s="3">
        <f t="shared" si="538"/>
        <v>77</v>
      </c>
      <c r="I5745" s="3">
        <f t="shared" si="539"/>
        <v>59</v>
      </c>
      <c r="J5745" s="3">
        <f t="shared" si="540"/>
        <v>66.02</v>
      </c>
      <c r="K5745" s="191">
        <v>17</v>
      </c>
      <c r="L5745" s="3">
        <v>14</v>
      </c>
      <c r="M5745" s="191">
        <v>25</v>
      </c>
      <c r="N5745" s="191">
        <v>15</v>
      </c>
      <c r="O5745" s="191">
        <v>18.899999999999999</v>
      </c>
    </row>
    <row r="5746" spans="2:15" ht="17.25" x14ac:dyDescent="0.35">
      <c r="B5746" s="172">
        <f t="shared" si="536"/>
        <v>5738</v>
      </c>
      <c r="C5746" s="173">
        <v>8</v>
      </c>
      <c r="D5746" s="173">
        <v>28</v>
      </c>
      <c r="E5746" s="174">
        <v>2</v>
      </c>
      <c r="F5746" s="3">
        <f t="shared" si="535"/>
        <v>62.6</v>
      </c>
      <c r="G5746" s="3">
        <f t="shared" si="537"/>
        <v>62.6</v>
      </c>
      <c r="H5746" s="3">
        <f t="shared" si="538"/>
        <v>75.92</v>
      </c>
      <c r="I5746" s="3">
        <f t="shared" si="539"/>
        <v>60.980000000000004</v>
      </c>
      <c r="J5746" s="3">
        <f t="shared" si="540"/>
        <v>64.039999999999992</v>
      </c>
      <c r="K5746" s="191">
        <v>17</v>
      </c>
      <c r="L5746" s="3">
        <v>17</v>
      </c>
      <c r="M5746" s="191">
        <v>24.4</v>
      </c>
      <c r="N5746" s="191">
        <v>16.100000000000001</v>
      </c>
      <c r="O5746" s="191">
        <v>17.8</v>
      </c>
    </row>
    <row r="5747" spans="2:15" ht="17.25" x14ac:dyDescent="0.35">
      <c r="B5747" s="172">
        <f t="shared" si="536"/>
        <v>5739</v>
      </c>
      <c r="C5747" s="173">
        <v>8</v>
      </c>
      <c r="D5747" s="173">
        <v>28</v>
      </c>
      <c r="E5747" s="174">
        <v>3</v>
      </c>
      <c r="F5747" s="3">
        <f t="shared" si="535"/>
        <v>60.8</v>
      </c>
      <c r="G5747" s="3">
        <f t="shared" si="537"/>
        <v>62.6</v>
      </c>
      <c r="H5747" s="3">
        <f t="shared" si="538"/>
        <v>75.02</v>
      </c>
      <c r="I5747" s="3">
        <f t="shared" si="539"/>
        <v>55.040000000000006</v>
      </c>
      <c r="J5747" s="3">
        <f t="shared" si="540"/>
        <v>64.039999999999992</v>
      </c>
      <c r="K5747" s="191">
        <v>16</v>
      </c>
      <c r="L5747" s="3">
        <v>17</v>
      </c>
      <c r="M5747" s="191">
        <v>23.9</v>
      </c>
      <c r="N5747" s="191">
        <v>12.8</v>
      </c>
      <c r="O5747" s="191">
        <v>17.8</v>
      </c>
    </row>
    <row r="5748" spans="2:15" ht="17.25" x14ac:dyDescent="0.35">
      <c r="B5748" s="172">
        <f t="shared" si="536"/>
        <v>5740</v>
      </c>
      <c r="C5748" s="173">
        <v>8</v>
      </c>
      <c r="D5748" s="173">
        <v>28</v>
      </c>
      <c r="E5748" s="174">
        <v>4</v>
      </c>
      <c r="F5748" s="3">
        <f t="shared" si="535"/>
        <v>57.2</v>
      </c>
      <c r="G5748" s="3">
        <f t="shared" si="537"/>
        <v>60.8</v>
      </c>
      <c r="H5748" s="3">
        <f t="shared" si="538"/>
        <v>71.960000000000008</v>
      </c>
      <c r="I5748" s="3">
        <f t="shared" si="539"/>
        <v>55.040000000000006</v>
      </c>
      <c r="J5748" s="3">
        <f t="shared" si="540"/>
        <v>64.039999999999992</v>
      </c>
      <c r="K5748" s="191">
        <v>14</v>
      </c>
      <c r="L5748" s="3">
        <v>16</v>
      </c>
      <c r="M5748" s="191">
        <v>22.2</v>
      </c>
      <c r="N5748" s="191">
        <v>12.8</v>
      </c>
      <c r="O5748" s="191">
        <v>17.8</v>
      </c>
    </row>
    <row r="5749" spans="2:15" ht="17.25" x14ac:dyDescent="0.35">
      <c r="B5749" s="172">
        <f t="shared" si="536"/>
        <v>5741</v>
      </c>
      <c r="C5749" s="173">
        <v>8</v>
      </c>
      <c r="D5749" s="173">
        <v>28</v>
      </c>
      <c r="E5749" s="174">
        <v>5</v>
      </c>
      <c r="F5749" s="3">
        <f t="shared" si="535"/>
        <v>59</v>
      </c>
      <c r="G5749" s="3">
        <f t="shared" si="537"/>
        <v>59</v>
      </c>
      <c r="H5749" s="3">
        <f t="shared" si="538"/>
        <v>75.02</v>
      </c>
      <c r="I5749" s="3">
        <f t="shared" si="539"/>
        <v>55.040000000000006</v>
      </c>
      <c r="J5749" s="3">
        <f t="shared" si="540"/>
        <v>62.06</v>
      </c>
      <c r="K5749" s="191">
        <v>15</v>
      </c>
      <c r="L5749" s="3">
        <v>15</v>
      </c>
      <c r="M5749" s="191">
        <v>23.9</v>
      </c>
      <c r="N5749" s="191">
        <v>12.8</v>
      </c>
      <c r="O5749" s="191">
        <v>16.7</v>
      </c>
    </row>
    <row r="5750" spans="2:15" ht="17.25" x14ac:dyDescent="0.35">
      <c r="B5750" s="172">
        <f t="shared" si="536"/>
        <v>5742</v>
      </c>
      <c r="C5750" s="173">
        <v>8</v>
      </c>
      <c r="D5750" s="173">
        <v>28</v>
      </c>
      <c r="E5750" s="174">
        <v>6</v>
      </c>
      <c r="F5750" s="3">
        <f t="shared" si="535"/>
        <v>59</v>
      </c>
      <c r="G5750" s="3">
        <f t="shared" si="537"/>
        <v>59</v>
      </c>
      <c r="H5750" s="3">
        <f t="shared" si="538"/>
        <v>73.039999999999992</v>
      </c>
      <c r="I5750" s="3">
        <f t="shared" si="539"/>
        <v>51.980000000000004</v>
      </c>
      <c r="J5750" s="3">
        <f t="shared" si="540"/>
        <v>60.08</v>
      </c>
      <c r="K5750" s="191">
        <v>15</v>
      </c>
      <c r="L5750" s="3">
        <v>15</v>
      </c>
      <c r="M5750" s="191">
        <v>22.8</v>
      </c>
      <c r="N5750" s="191">
        <v>11.1</v>
      </c>
      <c r="O5750" s="191">
        <v>15.6</v>
      </c>
    </row>
    <row r="5751" spans="2:15" ht="17.25" x14ac:dyDescent="0.35">
      <c r="B5751" s="172">
        <f t="shared" si="536"/>
        <v>5743</v>
      </c>
      <c r="C5751" s="173">
        <v>8</v>
      </c>
      <c r="D5751" s="173">
        <v>28</v>
      </c>
      <c r="E5751" s="174">
        <v>7</v>
      </c>
      <c r="F5751" s="3">
        <f t="shared" si="535"/>
        <v>59</v>
      </c>
      <c r="G5751" s="3">
        <f t="shared" si="537"/>
        <v>62.6</v>
      </c>
      <c r="H5751" s="3">
        <f t="shared" si="538"/>
        <v>80.06</v>
      </c>
      <c r="I5751" s="3">
        <f t="shared" si="539"/>
        <v>60.08</v>
      </c>
      <c r="J5751" s="3">
        <f t="shared" si="540"/>
        <v>62.96</v>
      </c>
      <c r="K5751" s="191">
        <v>15</v>
      </c>
      <c r="L5751" s="3">
        <v>17</v>
      </c>
      <c r="M5751" s="191">
        <v>26.7</v>
      </c>
      <c r="N5751" s="191">
        <v>15.6</v>
      </c>
      <c r="O5751" s="191">
        <v>17.2</v>
      </c>
    </row>
    <row r="5752" spans="2:15" ht="17.25" x14ac:dyDescent="0.35">
      <c r="B5752" s="172">
        <f t="shared" si="536"/>
        <v>5744</v>
      </c>
      <c r="C5752" s="173">
        <v>8</v>
      </c>
      <c r="D5752" s="173">
        <v>28</v>
      </c>
      <c r="E5752" s="174">
        <v>8</v>
      </c>
      <c r="F5752" s="3">
        <f t="shared" si="535"/>
        <v>60.8</v>
      </c>
      <c r="G5752" s="3">
        <f t="shared" si="537"/>
        <v>66.2</v>
      </c>
      <c r="H5752" s="3">
        <f t="shared" si="538"/>
        <v>86</v>
      </c>
      <c r="I5752" s="3">
        <f t="shared" si="539"/>
        <v>69.080000000000013</v>
      </c>
      <c r="J5752" s="3">
        <f t="shared" si="540"/>
        <v>66.02</v>
      </c>
      <c r="K5752" s="191">
        <v>16</v>
      </c>
      <c r="L5752" s="3">
        <v>19</v>
      </c>
      <c r="M5752" s="191">
        <v>30</v>
      </c>
      <c r="N5752" s="191">
        <v>20.6</v>
      </c>
      <c r="O5752" s="191">
        <v>18.899999999999999</v>
      </c>
    </row>
    <row r="5753" spans="2:15" ht="17.25" x14ac:dyDescent="0.35">
      <c r="B5753" s="172">
        <f t="shared" si="536"/>
        <v>5745</v>
      </c>
      <c r="C5753" s="173">
        <v>8</v>
      </c>
      <c r="D5753" s="173">
        <v>28</v>
      </c>
      <c r="E5753" s="174">
        <v>9</v>
      </c>
      <c r="F5753" s="3">
        <f t="shared" si="535"/>
        <v>64.400000000000006</v>
      </c>
      <c r="G5753" s="3">
        <f t="shared" si="537"/>
        <v>66.2</v>
      </c>
      <c r="H5753" s="3">
        <f t="shared" si="538"/>
        <v>89.06</v>
      </c>
      <c r="I5753" s="3">
        <f t="shared" si="539"/>
        <v>75.92</v>
      </c>
      <c r="J5753" s="3">
        <f t="shared" si="540"/>
        <v>68</v>
      </c>
      <c r="K5753" s="191">
        <v>18</v>
      </c>
      <c r="L5753" s="3">
        <v>19</v>
      </c>
      <c r="M5753" s="191">
        <v>31.7</v>
      </c>
      <c r="N5753" s="191">
        <v>24.4</v>
      </c>
      <c r="O5753" s="191">
        <v>20</v>
      </c>
    </row>
    <row r="5754" spans="2:15" ht="17.25" x14ac:dyDescent="0.35">
      <c r="B5754" s="172">
        <f t="shared" si="536"/>
        <v>5746</v>
      </c>
      <c r="C5754" s="173">
        <v>8</v>
      </c>
      <c r="D5754" s="173">
        <v>28</v>
      </c>
      <c r="E5754" s="174">
        <v>10</v>
      </c>
      <c r="F5754" s="3">
        <f t="shared" si="535"/>
        <v>68</v>
      </c>
      <c r="G5754" s="3">
        <f t="shared" si="537"/>
        <v>71.599999999999994</v>
      </c>
      <c r="H5754" s="3">
        <f t="shared" si="538"/>
        <v>91.94</v>
      </c>
      <c r="I5754" s="3">
        <f t="shared" si="539"/>
        <v>80.960000000000008</v>
      </c>
      <c r="J5754" s="3">
        <f t="shared" si="540"/>
        <v>71.06</v>
      </c>
      <c r="K5754" s="191">
        <v>20</v>
      </c>
      <c r="L5754" s="3">
        <v>22</v>
      </c>
      <c r="M5754" s="191">
        <v>33.299999999999997</v>
      </c>
      <c r="N5754" s="191">
        <v>27.2</v>
      </c>
      <c r="O5754" s="191">
        <v>21.7</v>
      </c>
    </row>
    <row r="5755" spans="2:15" ht="17.25" x14ac:dyDescent="0.35">
      <c r="B5755" s="172">
        <f t="shared" si="536"/>
        <v>5747</v>
      </c>
      <c r="C5755" s="173">
        <v>8</v>
      </c>
      <c r="D5755" s="173">
        <v>28</v>
      </c>
      <c r="E5755" s="174">
        <v>11</v>
      </c>
      <c r="F5755" s="3">
        <f t="shared" si="535"/>
        <v>69.800000000000011</v>
      </c>
      <c r="G5755" s="3">
        <f t="shared" si="537"/>
        <v>71.599999999999994</v>
      </c>
      <c r="H5755" s="3">
        <f t="shared" si="538"/>
        <v>95</v>
      </c>
      <c r="I5755" s="3">
        <f t="shared" si="539"/>
        <v>87.080000000000013</v>
      </c>
      <c r="J5755" s="3">
        <f t="shared" si="540"/>
        <v>73.94</v>
      </c>
      <c r="K5755" s="191">
        <v>21</v>
      </c>
      <c r="L5755" s="3">
        <v>22</v>
      </c>
      <c r="M5755" s="191">
        <v>35</v>
      </c>
      <c r="N5755" s="191">
        <v>30.6</v>
      </c>
      <c r="O5755" s="191">
        <v>23.3</v>
      </c>
    </row>
    <row r="5756" spans="2:15" ht="17.25" x14ac:dyDescent="0.35">
      <c r="B5756" s="172">
        <f t="shared" si="536"/>
        <v>5748</v>
      </c>
      <c r="C5756" s="173">
        <v>8</v>
      </c>
      <c r="D5756" s="173">
        <v>28</v>
      </c>
      <c r="E5756" s="174">
        <v>12</v>
      </c>
      <c r="F5756" s="3">
        <f t="shared" si="535"/>
        <v>73.400000000000006</v>
      </c>
      <c r="G5756" s="3">
        <f t="shared" si="537"/>
        <v>75.2</v>
      </c>
      <c r="H5756" s="3">
        <f t="shared" si="538"/>
        <v>98.06</v>
      </c>
      <c r="I5756" s="3">
        <f t="shared" si="539"/>
        <v>89.06</v>
      </c>
      <c r="J5756" s="3">
        <f t="shared" si="540"/>
        <v>75.02</v>
      </c>
      <c r="K5756" s="191">
        <v>23</v>
      </c>
      <c r="L5756" s="3">
        <v>24</v>
      </c>
      <c r="M5756" s="191">
        <v>36.700000000000003</v>
      </c>
      <c r="N5756" s="191">
        <v>31.7</v>
      </c>
      <c r="O5756" s="191">
        <v>23.9</v>
      </c>
    </row>
    <row r="5757" spans="2:15" ht="17.25" x14ac:dyDescent="0.35">
      <c r="B5757" s="172">
        <f t="shared" si="536"/>
        <v>5749</v>
      </c>
      <c r="C5757" s="173">
        <v>8</v>
      </c>
      <c r="D5757" s="173">
        <v>28</v>
      </c>
      <c r="E5757" s="174">
        <v>13</v>
      </c>
      <c r="F5757" s="3">
        <f t="shared" si="535"/>
        <v>73.400000000000006</v>
      </c>
      <c r="G5757" s="3">
        <f t="shared" si="537"/>
        <v>75.2</v>
      </c>
      <c r="H5757" s="3">
        <f t="shared" si="538"/>
        <v>98.960000000000008</v>
      </c>
      <c r="I5757" s="3">
        <f t="shared" si="539"/>
        <v>89.960000000000008</v>
      </c>
      <c r="J5757" s="3">
        <f t="shared" si="540"/>
        <v>73.94</v>
      </c>
      <c r="K5757" s="191">
        <v>23</v>
      </c>
      <c r="L5757" s="3">
        <v>24</v>
      </c>
      <c r="M5757" s="191">
        <v>37.200000000000003</v>
      </c>
      <c r="N5757" s="191">
        <v>32.200000000000003</v>
      </c>
      <c r="O5757" s="191">
        <v>23.3</v>
      </c>
    </row>
    <row r="5758" spans="2:15" ht="17.25" x14ac:dyDescent="0.35">
      <c r="B5758" s="172">
        <f t="shared" si="536"/>
        <v>5750</v>
      </c>
      <c r="C5758" s="173">
        <v>8</v>
      </c>
      <c r="D5758" s="173">
        <v>28</v>
      </c>
      <c r="E5758" s="174">
        <v>14</v>
      </c>
      <c r="F5758" s="3">
        <f t="shared" si="535"/>
        <v>78.800000000000011</v>
      </c>
      <c r="G5758" s="3">
        <f t="shared" si="537"/>
        <v>75.2</v>
      </c>
      <c r="H5758" s="3">
        <f t="shared" si="538"/>
        <v>100.03999999999999</v>
      </c>
      <c r="I5758" s="3">
        <f t="shared" si="539"/>
        <v>91.94</v>
      </c>
      <c r="J5758" s="3">
        <f t="shared" si="540"/>
        <v>73.94</v>
      </c>
      <c r="K5758" s="191">
        <v>26</v>
      </c>
      <c r="L5758" s="3">
        <v>24</v>
      </c>
      <c r="M5758" s="191">
        <v>37.799999999999997</v>
      </c>
      <c r="N5758" s="191">
        <v>33.299999999999997</v>
      </c>
      <c r="O5758" s="191">
        <v>23.3</v>
      </c>
    </row>
    <row r="5759" spans="2:15" ht="17.25" x14ac:dyDescent="0.35">
      <c r="B5759" s="172">
        <f t="shared" si="536"/>
        <v>5751</v>
      </c>
      <c r="C5759" s="173">
        <v>8</v>
      </c>
      <c r="D5759" s="173">
        <v>28</v>
      </c>
      <c r="E5759" s="174">
        <v>15</v>
      </c>
      <c r="F5759" s="3">
        <f t="shared" si="535"/>
        <v>78.800000000000011</v>
      </c>
      <c r="G5759" s="3">
        <f t="shared" si="537"/>
        <v>75.2</v>
      </c>
      <c r="H5759" s="3">
        <f t="shared" si="538"/>
        <v>100.94</v>
      </c>
      <c r="I5759" s="3">
        <f t="shared" si="539"/>
        <v>91.94</v>
      </c>
      <c r="J5759" s="3">
        <f t="shared" si="540"/>
        <v>75.02</v>
      </c>
      <c r="K5759" s="191">
        <v>26</v>
      </c>
      <c r="L5759" s="3">
        <v>24</v>
      </c>
      <c r="M5759" s="191">
        <v>38.299999999999997</v>
      </c>
      <c r="N5759" s="191">
        <v>33.299999999999997</v>
      </c>
      <c r="O5759" s="191">
        <v>23.9</v>
      </c>
    </row>
    <row r="5760" spans="2:15" ht="17.25" x14ac:dyDescent="0.35">
      <c r="B5760" s="172">
        <f t="shared" si="536"/>
        <v>5752</v>
      </c>
      <c r="C5760" s="173">
        <v>8</v>
      </c>
      <c r="D5760" s="173">
        <v>28</v>
      </c>
      <c r="E5760" s="174">
        <v>16</v>
      </c>
      <c r="F5760" s="3">
        <f t="shared" si="535"/>
        <v>77</v>
      </c>
      <c r="G5760" s="3">
        <f t="shared" si="537"/>
        <v>75.2</v>
      </c>
      <c r="H5760" s="3">
        <f t="shared" si="538"/>
        <v>96.98</v>
      </c>
      <c r="I5760" s="3">
        <f t="shared" si="539"/>
        <v>91.94</v>
      </c>
      <c r="J5760" s="3">
        <f t="shared" si="540"/>
        <v>78.080000000000013</v>
      </c>
      <c r="K5760" s="191">
        <v>25</v>
      </c>
      <c r="L5760" s="3">
        <v>24</v>
      </c>
      <c r="M5760" s="191">
        <v>36.1</v>
      </c>
      <c r="N5760" s="191">
        <v>33.299999999999997</v>
      </c>
      <c r="O5760" s="191">
        <v>25.6</v>
      </c>
    </row>
    <row r="5761" spans="2:15" ht="17.25" x14ac:dyDescent="0.35">
      <c r="B5761" s="172">
        <f t="shared" si="536"/>
        <v>5753</v>
      </c>
      <c r="C5761" s="173">
        <v>8</v>
      </c>
      <c r="D5761" s="173">
        <v>28</v>
      </c>
      <c r="E5761" s="174">
        <v>17</v>
      </c>
      <c r="F5761" s="3">
        <f t="shared" si="535"/>
        <v>75.2</v>
      </c>
      <c r="G5761" s="3">
        <f t="shared" si="537"/>
        <v>77</v>
      </c>
      <c r="H5761" s="3">
        <f t="shared" si="538"/>
        <v>96.98</v>
      </c>
      <c r="I5761" s="3">
        <f t="shared" si="539"/>
        <v>91.039999999999992</v>
      </c>
      <c r="J5761" s="3">
        <f t="shared" si="540"/>
        <v>75.92</v>
      </c>
      <c r="K5761" s="191">
        <v>24</v>
      </c>
      <c r="L5761" s="3">
        <v>25</v>
      </c>
      <c r="M5761" s="191">
        <v>36.1</v>
      </c>
      <c r="N5761" s="191">
        <v>32.799999999999997</v>
      </c>
      <c r="O5761" s="191">
        <v>24.4</v>
      </c>
    </row>
    <row r="5762" spans="2:15" ht="17.25" x14ac:dyDescent="0.35">
      <c r="B5762" s="172">
        <f t="shared" si="536"/>
        <v>5754</v>
      </c>
      <c r="C5762" s="173">
        <v>8</v>
      </c>
      <c r="D5762" s="173">
        <v>28</v>
      </c>
      <c r="E5762" s="174">
        <v>18</v>
      </c>
      <c r="F5762" s="3">
        <f t="shared" si="535"/>
        <v>71.599999999999994</v>
      </c>
      <c r="G5762" s="3">
        <f t="shared" si="537"/>
        <v>75.2</v>
      </c>
      <c r="H5762" s="3">
        <f t="shared" si="538"/>
        <v>95</v>
      </c>
      <c r="I5762" s="3">
        <f t="shared" si="539"/>
        <v>87.98</v>
      </c>
      <c r="J5762" s="3">
        <f t="shared" si="540"/>
        <v>73.94</v>
      </c>
      <c r="K5762" s="191">
        <v>22</v>
      </c>
      <c r="L5762" s="3">
        <v>24</v>
      </c>
      <c r="M5762" s="191">
        <v>35</v>
      </c>
      <c r="N5762" s="191">
        <v>31.1</v>
      </c>
      <c r="O5762" s="191">
        <v>23.3</v>
      </c>
    </row>
    <row r="5763" spans="2:15" ht="17.25" x14ac:dyDescent="0.35">
      <c r="B5763" s="172">
        <f t="shared" si="536"/>
        <v>5755</v>
      </c>
      <c r="C5763" s="173">
        <v>8</v>
      </c>
      <c r="D5763" s="173">
        <v>28</v>
      </c>
      <c r="E5763" s="174">
        <v>19</v>
      </c>
      <c r="F5763" s="3">
        <f t="shared" si="535"/>
        <v>69.800000000000011</v>
      </c>
      <c r="G5763" s="3">
        <f t="shared" si="537"/>
        <v>69.800000000000011</v>
      </c>
      <c r="H5763" s="3">
        <f t="shared" si="538"/>
        <v>91.039999999999992</v>
      </c>
      <c r="I5763" s="3">
        <f t="shared" si="539"/>
        <v>84.02</v>
      </c>
      <c r="J5763" s="3">
        <f t="shared" si="540"/>
        <v>69.080000000000013</v>
      </c>
      <c r="K5763" s="191">
        <v>21</v>
      </c>
      <c r="L5763" s="3">
        <v>21</v>
      </c>
      <c r="M5763" s="191">
        <v>32.799999999999997</v>
      </c>
      <c r="N5763" s="191">
        <v>28.9</v>
      </c>
      <c r="O5763" s="191">
        <v>20.6</v>
      </c>
    </row>
    <row r="5764" spans="2:15" ht="17.25" x14ac:dyDescent="0.35">
      <c r="B5764" s="172">
        <f t="shared" si="536"/>
        <v>5756</v>
      </c>
      <c r="C5764" s="173">
        <v>8</v>
      </c>
      <c r="D5764" s="173">
        <v>28</v>
      </c>
      <c r="E5764" s="174">
        <v>20</v>
      </c>
      <c r="F5764" s="3">
        <f t="shared" si="535"/>
        <v>66.2</v>
      </c>
      <c r="G5764" s="3">
        <f t="shared" si="537"/>
        <v>66.2</v>
      </c>
      <c r="H5764" s="3">
        <f t="shared" si="538"/>
        <v>84.02</v>
      </c>
      <c r="I5764" s="3">
        <f t="shared" si="539"/>
        <v>82.039999999999992</v>
      </c>
      <c r="J5764" s="3">
        <f t="shared" si="540"/>
        <v>66.92</v>
      </c>
      <c r="K5764" s="191">
        <v>19</v>
      </c>
      <c r="L5764" s="3">
        <v>19</v>
      </c>
      <c r="M5764" s="191">
        <v>28.9</v>
      </c>
      <c r="N5764" s="191">
        <v>27.8</v>
      </c>
      <c r="O5764" s="191">
        <v>19.399999999999999</v>
      </c>
    </row>
    <row r="5765" spans="2:15" ht="17.25" x14ac:dyDescent="0.35">
      <c r="B5765" s="172">
        <f t="shared" si="536"/>
        <v>5757</v>
      </c>
      <c r="C5765" s="173">
        <v>8</v>
      </c>
      <c r="D5765" s="173">
        <v>28</v>
      </c>
      <c r="E5765" s="174">
        <v>21</v>
      </c>
      <c r="F5765" s="3">
        <f t="shared" si="535"/>
        <v>66.2</v>
      </c>
      <c r="G5765" s="3">
        <f t="shared" si="537"/>
        <v>64.400000000000006</v>
      </c>
      <c r="H5765" s="3">
        <f t="shared" si="538"/>
        <v>84.02</v>
      </c>
      <c r="I5765" s="3">
        <f t="shared" si="539"/>
        <v>78.98</v>
      </c>
      <c r="J5765" s="3">
        <f t="shared" si="540"/>
        <v>64.94</v>
      </c>
      <c r="K5765" s="191">
        <v>19</v>
      </c>
      <c r="L5765" s="3">
        <v>18</v>
      </c>
      <c r="M5765" s="191">
        <v>28.9</v>
      </c>
      <c r="N5765" s="191">
        <v>26.1</v>
      </c>
      <c r="O5765" s="191">
        <v>18.3</v>
      </c>
    </row>
    <row r="5766" spans="2:15" ht="17.25" x14ac:dyDescent="0.35">
      <c r="B5766" s="172">
        <f t="shared" si="536"/>
        <v>5758</v>
      </c>
      <c r="C5766" s="173">
        <v>8</v>
      </c>
      <c r="D5766" s="173">
        <v>28</v>
      </c>
      <c r="E5766" s="174">
        <v>22</v>
      </c>
      <c r="F5766" s="3">
        <f t="shared" si="535"/>
        <v>62.6</v>
      </c>
      <c r="G5766" s="3">
        <f t="shared" si="537"/>
        <v>64.400000000000006</v>
      </c>
      <c r="H5766" s="3">
        <f t="shared" si="538"/>
        <v>82.94</v>
      </c>
      <c r="I5766" s="3">
        <f t="shared" si="539"/>
        <v>73.039999999999992</v>
      </c>
      <c r="J5766" s="3">
        <f t="shared" si="540"/>
        <v>64.039999999999992</v>
      </c>
      <c r="K5766" s="191">
        <v>17</v>
      </c>
      <c r="L5766" s="3">
        <v>18</v>
      </c>
      <c r="M5766" s="191">
        <v>28.3</v>
      </c>
      <c r="N5766" s="191">
        <v>22.8</v>
      </c>
      <c r="O5766" s="191">
        <v>17.8</v>
      </c>
    </row>
    <row r="5767" spans="2:15" ht="17.25" x14ac:dyDescent="0.35">
      <c r="B5767" s="172">
        <f t="shared" si="536"/>
        <v>5759</v>
      </c>
      <c r="C5767" s="173">
        <v>8</v>
      </c>
      <c r="D5767" s="173">
        <v>28</v>
      </c>
      <c r="E5767" s="174">
        <v>23</v>
      </c>
      <c r="F5767" s="3">
        <f t="shared" si="535"/>
        <v>62.6</v>
      </c>
      <c r="G5767" s="3">
        <f t="shared" si="537"/>
        <v>64.400000000000006</v>
      </c>
      <c r="H5767" s="3">
        <f t="shared" si="538"/>
        <v>80.06</v>
      </c>
      <c r="I5767" s="3">
        <f t="shared" si="539"/>
        <v>69.98</v>
      </c>
      <c r="J5767" s="3">
        <f t="shared" si="540"/>
        <v>62.96</v>
      </c>
      <c r="K5767" s="191">
        <v>17</v>
      </c>
      <c r="L5767" s="3">
        <v>18</v>
      </c>
      <c r="M5767" s="191">
        <v>26.7</v>
      </c>
      <c r="N5767" s="191">
        <v>21.1</v>
      </c>
      <c r="O5767" s="191">
        <v>17.2</v>
      </c>
    </row>
    <row r="5768" spans="2:15" ht="17.25" x14ac:dyDescent="0.35">
      <c r="B5768" s="172">
        <f t="shared" si="536"/>
        <v>5760</v>
      </c>
      <c r="C5768" s="173">
        <v>8</v>
      </c>
      <c r="D5768" s="173">
        <v>28</v>
      </c>
      <c r="E5768" s="174">
        <v>24</v>
      </c>
      <c r="F5768" s="3">
        <f t="shared" si="535"/>
        <v>62.6</v>
      </c>
      <c r="G5768" s="3">
        <f t="shared" si="537"/>
        <v>62.6</v>
      </c>
      <c r="H5768" s="3">
        <f t="shared" si="538"/>
        <v>78.98</v>
      </c>
      <c r="I5768" s="3">
        <f t="shared" si="539"/>
        <v>69.98</v>
      </c>
      <c r="J5768" s="3">
        <f t="shared" si="540"/>
        <v>62.96</v>
      </c>
      <c r="K5768" s="191">
        <v>17</v>
      </c>
      <c r="L5768" s="3">
        <v>17</v>
      </c>
      <c r="M5768" s="191">
        <v>26.1</v>
      </c>
      <c r="N5768" s="191">
        <v>21.1</v>
      </c>
      <c r="O5768" s="191">
        <v>17.2</v>
      </c>
    </row>
    <row r="5769" spans="2:15" ht="17.25" x14ac:dyDescent="0.35">
      <c r="B5769" s="172">
        <f t="shared" si="536"/>
        <v>5761</v>
      </c>
      <c r="C5769" s="173">
        <v>8</v>
      </c>
      <c r="D5769" s="173">
        <v>29</v>
      </c>
      <c r="E5769" s="174">
        <v>1</v>
      </c>
      <c r="F5769" s="3">
        <f t="shared" si="535"/>
        <v>60.8</v>
      </c>
      <c r="G5769" s="3">
        <f t="shared" si="537"/>
        <v>60.8</v>
      </c>
      <c r="H5769" s="3">
        <f t="shared" si="538"/>
        <v>78.080000000000013</v>
      </c>
      <c r="I5769" s="3">
        <f t="shared" si="539"/>
        <v>62.96</v>
      </c>
      <c r="J5769" s="3">
        <f t="shared" si="540"/>
        <v>62.96</v>
      </c>
      <c r="K5769" s="191">
        <v>16</v>
      </c>
      <c r="L5769" s="3">
        <v>16</v>
      </c>
      <c r="M5769" s="191">
        <v>25.6</v>
      </c>
      <c r="N5769" s="191">
        <v>17.2</v>
      </c>
      <c r="O5769" s="191">
        <v>17.2</v>
      </c>
    </row>
    <row r="5770" spans="2:15" ht="17.25" x14ac:dyDescent="0.35">
      <c r="B5770" s="172">
        <f t="shared" si="536"/>
        <v>5762</v>
      </c>
      <c r="C5770" s="173">
        <v>8</v>
      </c>
      <c r="D5770" s="173">
        <v>29</v>
      </c>
      <c r="E5770" s="174">
        <v>2</v>
      </c>
      <c r="F5770" s="3">
        <f t="shared" ref="F5770:F5833" si="541">(9/5)*K5770+32</f>
        <v>60.8</v>
      </c>
      <c r="G5770" s="3">
        <f t="shared" si="537"/>
        <v>57.2</v>
      </c>
      <c r="H5770" s="3">
        <f t="shared" si="538"/>
        <v>75.02</v>
      </c>
      <c r="I5770" s="3">
        <f t="shared" si="539"/>
        <v>68</v>
      </c>
      <c r="J5770" s="3">
        <f t="shared" si="540"/>
        <v>62.06</v>
      </c>
      <c r="K5770" s="191">
        <v>16</v>
      </c>
      <c r="L5770" s="3">
        <v>14</v>
      </c>
      <c r="M5770" s="191">
        <v>23.9</v>
      </c>
      <c r="N5770" s="191">
        <v>20</v>
      </c>
      <c r="O5770" s="191">
        <v>16.7</v>
      </c>
    </row>
    <row r="5771" spans="2:15" ht="17.25" x14ac:dyDescent="0.35">
      <c r="B5771" s="172">
        <f t="shared" ref="B5771:B5834" si="542">B5770+1</f>
        <v>5763</v>
      </c>
      <c r="C5771" s="173">
        <v>8</v>
      </c>
      <c r="D5771" s="173">
        <v>29</v>
      </c>
      <c r="E5771" s="174">
        <v>3</v>
      </c>
      <c r="F5771" s="3">
        <f t="shared" si="541"/>
        <v>59</v>
      </c>
      <c r="G5771" s="3">
        <f t="shared" si="537"/>
        <v>57.2</v>
      </c>
      <c r="H5771" s="3">
        <f t="shared" si="538"/>
        <v>75.02</v>
      </c>
      <c r="I5771" s="3">
        <f t="shared" si="539"/>
        <v>57.019999999999996</v>
      </c>
      <c r="J5771" s="3">
        <f t="shared" si="540"/>
        <v>60.980000000000004</v>
      </c>
      <c r="K5771" s="191">
        <v>15</v>
      </c>
      <c r="L5771" s="3">
        <v>14</v>
      </c>
      <c r="M5771" s="191">
        <v>23.9</v>
      </c>
      <c r="N5771" s="191">
        <v>13.9</v>
      </c>
      <c r="O5771" s="191">
        <v>16.100000000000001</v>
      </c>
    </row>
    <row r="5772" spans="2:15" ht="17.25" x14ac:dyDescent="0.35">
      <c r="B5772" s="172">
        <f t="shared" si="542"/>
        <v>5764</v>
      </c>
      <c r="C5772" s="173">
        <v>8</v>
      </c>
      <c r="D5772" s="173">
        <v>29</v>
      </c>
      <c r="E5772" s="174">
        <v>4</v>
      </c>
      <c r="F5772" s="3">
        <f t="shared" si="541"/>
        <v>59</v>
      </c>
      <c r="G5772" s="3">
        <f t="shared" si="537"/>
        <v>54.32</v>
      </c>
      <c r="H5772" s="3">
        <f t="shared" si="538"/>
        <v>73.94</v>
      </c>
      <c r="I5772" s="3">
        <f t="shared" si="539"/>
        <v>57.019999999999996</v>
      </c>
      <c r="J5772" s="3">
        <f t="shared" si="540"/>
        <v>60.980000000000004</v>
      </c>
      <c r="K5772" s="191">
        <v>15</v>
      </c>
      <c r="L5772" s="3">
        <v>12.4</v>
      </c>
      <c r="M5772" s="191">
        <v>23.3</v>
      </c>
      <c r="N5772" s="191">
        <v>13.9</v>
      </c>
      <c r="O5772" s="191">
        <v>16.100000000000001</v>
      </c>
    </row>
    <row r="5773" spans="2:15" ht="17.25" x14ac:dyDescent="0.35">
      <c r="B5773" s="172">
        <f t="shared" si="542"/>
        <v>5765</v>
      </c>
      <c r="C5773" s="173">
        <v>8</v>
      </c>
      <c r="D5773" s="173">
        <v>29</v>
      </c>
      <c r="E5773" s="174">
        <v>5</v>
      </c>
      <c r="F5773" s="3">
        <f t="shared" si="541"/>
        <v>55.400000000000006</v>
      </c>
      <c r="G5773" s="3">
        <f t="shared" si="537"/>
        <v>51.8</v>
      </c>
      <c r="H5773" s="3">
        <f t="shared" si="538"/>
        <v>73.039999999999992</v>
      </c>
      <c r="I5773" s="3">
        <f t="shared" si="539"/>
        <v>53.96</v>
      </c>
      <c r="J5773" s="3">
        <f t="shared" si="540"/>
        <v>60.08</v>
      </c>
      <c r="K5773" s="191">
        <v>13</v>
      </c>
      <c r="L5773" s="3">
        <v>11</v>
      </c>
      <c r="M5773" s="191">
        <v>22.8</v>
      </c>
      <c r="N5773" s="191">
        <v>12.2</v>
      </c>
      <c r="O5773" s="191">
        <v>15.6</v>
      </c>
    </row>
    <row r="5774" spans="2:15" ht="17.25" x14ac:dyDescent="0.35">
      <c r="B5774" s="172">
        <f t="shared" si="542"/>
        <v>5766</v>
      </c>
      <c r="C5774" s="173">
        <v>8</v>
      </c>
      <c r="D5774" s="173">
        <v>29</v>
      </c>
      <c r="E5774" s="174">
        <v>6</v>
      </c>
      <c r="F5774" s="3">
        <f t="shared" si="541"/>
        <v>59</v>
      </c>
      <c r="G5774" s="3">
        <f t="shared" si="537"/>
        <v>53.6</v>
      </c>
      <c r="H5774" s="3">
        <f t="shared" si="538"/>
        <v>75.02</v>
      </c>
      <c r="I5774" s="3">
        <f t="shared" si="539"/>
        <v>53.06</v>
      </c>
      <c r="J5774" s="3">
        <f t="shared" si="540"/>
        <v>60.08</v>
      </c>
      <c r="K5774" s="191">
        <v>15</v>
      </c>
      <c r="L5774" s="3">
        <v>12</v>
      </c>
      <c r="M5774" s="191">
        <v>23.9</v>
      </c>
      <c r="N5774" s="191">
        <v>11.7</v>
      </c>
      <c r="O5774" s="191">
        <v>15.6</v>
      </c>
    </row>
    <row r="5775" spans="2:15" ht="17.25" x14ac:dyDescent="0.35">
      <c r="B5775" s="172">
        <f t="shared" si="542"/>
        <v>5767</v>
      </c>
      <c r="C5775" s="173">
        <v>8</v>
      </c>
      <c r="D5775" s="173">
        <v>29</v>
      </c>
      <c r="E5775" s="174">
        <v>7</v>
      </c>
      <c r="F5775" s="3">
        <f t="shared" si="541"/>
        <v>64.400000000000006</v>
      </c>
      <c r="G5775" s="3">
        <f t="shared" si="537"/>
        <v>55.400000000000006</v>
      </c>
      <c r="H5775" s="3">
        <f t="shared" si="538"/>
        <v>80.960000000000008</v>
      </c>
      <c r="I5775" s="3">
        <f t="shared" si="539"/>
        <v>59</v>
      </c>
      <c r="J5775" s="3">
        <f t="shared" si="540"/>
        <v>60.08</v>
      </c>
      <c r="K5775" s="191">
        <v>18</v>
      </c>
      <c r="L5775" s="3">
        <v>13</v>
      </c>
      <c r="M5775" s="191">
        <v>27.2</v>
      </c>
      <c r="N5775" s="191">
        <v>15</v>
      </c>
      <c r="O5775" s="191">
        <v>15.6</v>
      </c>
    </row>
    <row r="5776" spans="2:15" ht="17.25" x14ac:dyDescent="0.35">
      <c r="B5776" s="172">
        <f t="shared" si="542"/>
        <v>5768</v>
      </c>
      <c r="C5776" s="173">
        <v>8</v>
      </c>
      <c r="D5776" s="173">
        <v>29</v>
      </c>
      <c r="E5776" s="174">
        <v>8</v>
      </c>
      <c r="F5776" s="3">
        <f t="shared" si="541"/>
        <v>68</v>
      </c>
      <c r="G5776" s="3">
        <f t="shared" si="537"/>
        <v>59</v>
      </c>
      <c r="H5776" s="3">
        <f t="shared" si="538"/>
        <v>86</v>
      </c>
      <c r="I5776" s="3">
        <f t="shared" si="539"/>
        <v>69.080000000000013</v>
      </c>
      <c r="J5776" s="3">
        <f t="shared" si="540"/>
        <v>64.039999999999992</v>
      </c>
      <c r="K5776" s="191">
        <v>20</v>
      </c>
      <c r="L5776" s="3">
        <v>15</v>
      </c>
      <c r="M5776" s="191">
        <v>30</v>
      </c>
      <c r="N5776" s="191">
        <v>20.6</v>
      </c>
      <c r="O5776" s="191">
        <v>17.8</v>
      </c>
    </row>
    <row r="5777" spans="2:15" ht="17.25" x14ac:dyDescent="0.35">
      <c r="B5777" s="172">
        <f t="shared" si="542"/>
        <v>5769</v>
      </c>
      <c r="C5777" s="173">
        <v>8</v>
      </c>
      <c r="D5777" s="173">
        <v>29</v>
      </c>
      <c r="E5777" s="174">
        <v>9</v>
      </c>
      <c r="F5777" s="3">
        <f t="shared" si="541"/>
        <v>68</v>
      </c>
      <c r="G5777" s="3">
        <f t="shared" si="537"/>
        <v>64.400000000000006</v>
      </c>
      <c r="H5777" s="3">
        <f t="shared" si="538"/>
        <v>91.039999999999992</v>
      </c>
      <c r="I5777" s="3">
        <f t="shared" si="539"/>
        <v>77</v>
      </c>
      <c r="J5777" s="3">
        <f t="shared" si="540"/>
        <v>68</v>
      </c>
      <c r="K5777" s="191">
        <v>20</v>
      </c>
      <c r="L5777" s="3">
        <v>18</v>
      </c>
      <c r="M5777" s="191">
        <v>32.799999999999997</v>
      </c>
      <c r="N5777" s="191">
        <v>25</v>
      </c>
      <c r="O5777" s="191">
        <v>20</v>
      </c>
    </row>
    <row r="5778" spans="2:15" ht="17.25" x14ac:dyDescent="0.35">
      <c r="B5778" s="172">
        <f t="shared" si="542"/>
        <v>5770</v>
      </c>
      <c r="C5778" s="173">
        <v>8</v>
      </c>
      <c r="D5778" s="173">
        <v>29</v>
      </c>
      <c r="E5778" s="174">
        <v>10</v>
      </c>
      <c r="F5778" s="3">
        <f t="shared" si="541"/>
        <v>71.599999999999994</v>
      </c>
      <c r="G5778" s="3">
        <f t="shared" si="537"/>
        <v>69.98</v>
      </c>
      <c r="H5778" s="3">
        <f t="shared" si="538"/>
        <v>93.02</v>
      </c>
      <c r="I5778" s="3">
        <f t="shared" si="539"/>
        <v>84.02</v>
      </c>
      <c r="J5778" s="3">
        <f t="shared" si="540"/>
        <v>69.080000000000013</v>
      </c>
      <c r="K5778" s="191">
        <v>22</v>
      </c>
      <c r="L5778" s="3">
        <v>21.1</v>
      </c>
      <c r="M5778" s="191">
        <v>33.9</v>
      </c>
      <c r="N5778" s="191">
        <v>28.9</v>
      </c>
      <c r="O5778" s="191">
        <v>20.6</v>
      </c>
    </row>
    <row r="5779" spans="2:15" ht="17.25" x14ac:dyDescent="0.35">
      <c r="B5779" s="172">
        <f t="shared" si="542"/>
        <v>5771</v>
      </c>
      <c r="C5779" s="173">
        <v>8</v>
      </c>
      <c r="D5779" s="173">
        <v>29</v>
      </c>
      <c r="E5779" s="174">
        <v>11</v>
      </c>
      <c r="F5779" s="3">
        <f t="shared" si="541"/>
        <v>78.259999999999991</v>
      </c>
      <c r="G5779" s="3">
        <f t="shared" si="537"/>
        <v>75.2</v>
      </c>
      <c r="H5779" s="3">
        <f t="shared" si="538"/>
        <v>96.08</v>
      </c>
      <c r="I5779" s="3">
        <f t="shared" si="539"/>
        <v>87.98</v>
      </c>
      <c r="J5779" s="3">
        <f t="shared" si="540"/>
        <v>71.960000000000008</v>
      </c>
      <c r="K5779" s="191">
        <v>25.7</v>
      </c>
      <c r="L5779" s="3">
        <v>24</v>
      </c>
      <c r="M5779" s="191">
        <v>35.6</v>
      </c>
      <c r="N5779" s="191">
        <v>31.1</v>
      </c>
      <c r="O5779" s="191">
        <v>22.2</v>
      </c>
    </row>
    <row r="5780" spans="2:15" ht="17.25" x14ac:dyDescent="0.35">
      <c r="B5780" s="172">
        <f t="shared" si="542"/>
        <v>5772</v>
      </c>
      <c r="C5780" s="173">
        <v>8</v>
      </c>
      <c r="D5780" s="173">
        <v>29</v>
      </c>
      <c r="E5780" s="174">
        <v>12</v>
      </c>
      <c r="F5780" s="3">
        <f t="shared" si="541"/>
        <v>84.2</v>
      </c>
      <c r="G5780" s="3">
        <f t="shared" si="537"/>
        <v>78.800000000000011</v>
      </c>
      <c r="H5780" s="3">
        <f t="shared" si="538"/>
        <v>98.06</v>
      </c>
      <c r="I5780" s="3">
        <f t="shared" si="539"/>
        <v>89.960000000000008</v>
      </c>
      <c r="J5780" s="3">
        <f t="shared" si="540"/>
        <v>75.92</v>
      </c>
      <c r="K5780" s="191">
        <v>29</v>
      </c>
      <c r="L5780" s="3">
        <v>26</v>
      </c>
      <c r="M5780" s="191">
        <v>36.700000000000003</v>
      </c>
      <c r="N5780" s="191">
        <v>32.200000000000003</v>
      </c>
      <c r="O5780" s="191">
        <v>24.4</v>
      </c>
    </row>
    <row r="5781" spans="2:15" ht="17.25" x14ac:dyDescent="0.35">
      <c r="B5781" s="172">
        <f t="shared" si="542"/>
        <v>5773</v>
      </c>
      <c r="C5781" s="173">
        <v>8</v>
      </c>
      <c r="D5781" s="173">
        <v>29</v>
      </c>
      <c r="E5781" s="174">
        <v>13</v>
      </c>
      <c r="F5781" s="3">
        <f t="shared" si="541"/>
        <v>84.2</v>
      </c>
      <c r="G5781" s="3">
        <f t="shared" si="537"/>
        <v>80.599999999999994</v>
      </c>
      <c r="H5781" s="3">
        <f t="shared" si="538"/>
        <v>100.03999999999999</v>
      </c>
      <c r="I5781" s="3">
        <f t="shared" si="539"/>
        <v>91.039999999999992</v>
      </c>
      <c r="J5781" s="3">
        <f t="shared" si="540"/>
        <v>75.02</v>
      </c>
      <c r="K5781" s="191">
        <v>29</v>
      </c>
      <c r="L5781" s="3">
        <v>27</v>
      </c>
      <c r="M5781" s="191">
        <v>37.799999999999997</v>
      </c>
      <c r="N5781" s="191">
        <v>32.799999999999997</v>
      </c>
      <c r="O5781" s="191">
        <v>23.9</v>
      </c>
    </row>
    <row r="5782" spans="2:15" ht="17.25" x14ac:dyDescent="0.35">
      <c r="B5782" s="172">
        <f t="shared" si="542"/>
        <v>5774</v>
      </c>
      <c r="C5782" s="173">
        <v>8</v>
      </c>
      <c r="D5782" s="173">
        <v>29</v>
      </c>
      <c r="E5782" s="174">
        <v>14</v>
      </c>
      <c r="F5782" s="3">
        <f t="shared" si="541"/>
        <v>82.4</v>
      </c>
      <c r="G5782" s="3">
        <f t="shared" si="537"/>
        <v>78.800000000000011</v>
      </c>
      <c r="H5782" s="3">
        <f t="shared" si="538"/>
        <v>100.94</v>
      </c>
      <c r="I5782" s="3">
        <f t="shared" si="539"/>
        <v>93.02</v>
      </c>
      <c r="J5782" s="3">
        <f t="shared" si="540"/>
        <v>77</v>
      </c>
      <c r="K5782" s="191">
        <v>28</v>
      </c>
      <c r="L5782" s="3">
        <v>26</v>
      </c>
      <c r="M5782" s="191">
        <v>38.299999999999997</v>
      </c>
      <c r="N5782" s="191">
        <v>33.9</v>
      </c>
      <c r="O5782" s="191">
        <v>25</v>
      </c>
    </row>
    <row r="5783" spans="2:15" ht="17.25" x14ac:dyDescent="0.35">
      <c r="B5783" s="172">
        <f t="shared" si="542"/>
        <v>5775</v>
      </c>
      <c r="C5783" s="173">
        <v>8</v>
      </c>
      <c r="D5783" s="173">
        <v>29</v>
      </c>
      <c r="E5783" s="174">
        <v>15</v>
      </c>
      <c r="F5783" s="3">
        <f t="shared" si="541"/>
        <v>66.2</v>
      </c>
      <c r="G5783" s="3">
        <f t="shared" si="537"/>
        <v>75.2</v>
      </c>
      <c r="H5783" s="3">
        <f t="shared" si="538"/>
        <v>100.94</v>
      </c>
      <c r="I5783" s="3">
        <f t="shared" si="539"/>
        <v>93.92</v>
      </c>
      <c r="J5783" s="3">
        <f t="shared" si="540"/>
        <v>73.039999999999992</v>
      </c>
      <c r="K5783" s="191">
        <v>19</v>
      </c>
      <c r="L5783" s="3">
        <v>24</v>
      </c>
      <c r="M5783" s="191">
        <v>38.299999999999997</v>
      </c>
      <c r="N5783" s="191">
        <v>34.4</v>
      </c>
      <c r="O5783" s="191">
        <v>22.8</v>
      </c>
    </row>
    <row r="5784" spans="2:15" ht="17.25" x14ac:dyDescent="0.35">
      <c r="B5784" s="172">
        <f t="shared" si="542"/>
        <v>5776</v>
      </c>
      <c r="C5784" s="173">
        <v>8</v>
      </c>
      <c r="D5784" s="173">
        <v>29</v>
      </c>
      <c r="E5784" s="174">
        <v>16</v>
      </c>
      <c r="F5784" s="3">
        <f t="shared" si="541"/>
        <v>60.8</v>
      </c>
      <c r="G5784" s="3">
        <f t="shared" si="537"/>
        <v>69.800000000000011</v>
      </c>
      <c r="H5784" s="3">
        <f t="shared" si="538"/>
        <v>100.94</v>
      </c>
      <c r="I5784" s="3">
        <f t="shared" si="539"/>
        <v>93.92</v>
      </c>
      <c r="J5784" s="3">
        <f t="shared" si="540"/>
        <v>75.92</v>
      </c>
      <c r="K5784" s="191">
        <v>16</v>
      </c>
      <c r="L5784" s="3">
        <v>21</v>
      </c>
      <c r="M5784" s="191">
        <v>38.299999999999997</v>
      </c>
      <c r="N5784" s="191">
        <v>34.4</v>
      </c>
      <c r="O5784" s="191">
        <v>24.4</v>
      </c>
    </row>
    <row r="5785" spans="2:15" ht="17.25" x14ac:dyDescent="0.35">
      <c r="B5785" s="172">
        <f t="shared" si="542"/>
        <v>5777</v>
      </c>
      <c r="C5785" s="173">
        <v>8</v>
      </c>
      <c r="D5785" s="173">
        <v>29</v>
      </c>
      <c r="E5785" s="174">
        <v>17</v>
      </c>
      <c r="F5785" s="3">
        <f t="shared" si="541"/>
        <v>64.400000000000006</v>
      </c>
      <c r="G5785" s="3">
        <f t="shared" ref="G5785:G5848" si="543">(9/5)*L5785+32</f>
        <v>62.6</v>
      </c>
      <c r="H5785" s="3">
        <f t="shared" ref="H5785:H5848" si="544">(9/5)*M5785+32</f>
        <v>100.03999999999999</v>
      </c>
      <c r="I5785" s="3">
        <f t="shared" ref="I5785:I5848" si="545">(9/5)*N5785+32</f>
        <v>86</v>
      </c>
      <c r="J5785" s="3">
        <f t="shared" ref="J5785:J5848" si="546">(9/5)*O5785+32</f>
        <v>75.02</v>
      </c>
      <c r="K5785" s="191">
        <v>18</v>
      </c>
      <c r="L5785" s="3">
        <v>17</v>
      </c>
      <c r="M5785" s="191">
        <v>37.799999999999997</v>
      </c>
      <c r="N5785" s="191">
        <v>30</v>
      </c>
      <c r="O5785" s="191">
        <v>23.9</v>
      </c>
    </row>
    <row r="5786" spans="2:15" ht="17.25" x14ac:dyDescent="0.35">
      <c r="B5786" s="172">
        <f t="shared" si="542"/>
        <v>5778</v>
      </c>
      <c r="C5786" s="173">
        <v>8</v>
      </c>
      <c r="D5786" s="173">
        <v>29</v>
      </c>
      <c r="E5786" s="174">
        <v>18</v>
      </c>
      <c r="F5786" s="3">
        <f t="shared" si="541"/>
        <v>62.6</v>
      </c>
      <c r="G5786" s="3">
        <f t="shared" si="543"/>
        <v>60.8</v>
      </c>
      <c r="H5786" s="3">
        <f t="shared" si="544"/>
        <v>96.98</v>
      </c>
      <c r="I5786" s="3">
        <f t="shared" si="545"/>
        <v>86</v>
      </c>
      <c r="J5786" s="3">
        <f t="shared" si="546"/>
        <v>71.960000000000008</v>
      </c>
      <c r="K5786" s="191">
        <v>17</v>
      </c>
      <c r="L5786" s="3">
        <v>16</v>
      </c>
      <c r="M5786" s="191">
        <v>36.1</v>
      </c>
      <c r="N5786" s="191">
        <v>30</v>
      </c>
      <c r="O5786" s="191">
        <v>22.2</v>
      </c>
    </row>
    <row r="5787" spans="2:15" ht="17.25" x14ac:dyDescent="0.35">
      <c r="B5787" s="172">
        <f t="shared" si="542"/>
        <v>5779</v>
      </c>
      <c r="C5787" s="173">
        <v>8</v>
      </c>
      <c r="D5787" s="173">
        <v>29</v>
      </c>
      <c r="E5787" s="174">
        <v>19</v>
      </c>
      <c r="F5787" s="3">
        <f t="shared" si="541"/>
        <v>62.6</v>
      </c>
      <c r="G5787" s="3">
        <f t="shared" si="543"/>
        <v>60.8</v>
      </c>
      <c r="H5787" s="3">
        <f t="shared" si="544"/>
        <v>93.02</v>
      </c>
      <c r="I5787" s="3">
        <f t="shared" si="545"/>
        <v>82.039999999999992</v>
      </c>
      <c r="J5787" s="3">
        <f t="shared" si="546"/>
        <v>68</v>
      </c>
      <c r="K5787" s="191">
        <v>17</v>
      </c>
      <c r="L5787" s="3">
        <v>16</v>
      </c>
      <c r="M5787" s="191">
        <v>33.9</v>
      </c>
      <c r="N5787" s="191">
        <v>27.8</v>
      </c>
      <c r="O5787" s="191">
        <v>20</v>
      </c>
    </row>
    <row r="5788" spans="2:15" ht="17.25" x14ac:dyDescent="0.35">
      <c r="B5788" s="172">
        <f t="shared" si="542"/>
        <v>5780</v>
      </c>
      <c r="C5788" s="173">
        <v>8</v>
      </c>
      <c r="D5788" s="173">
        <v>29</v>
      </c>
      <c r="E5788" s="174">
        <v>20</v>
      </c>
      <c r="F5788" s="3">
        <f t="shared" si="541"/>
        <v>60.8</v>
      </c>
      <c r="G5788" s="3">
        <f t="shared" si="543"/>
        <v>59</v>
      </c>
      <c r="H5788" s="3">
        <f t="shared" si="544"/>
        <v>89.960000000000008</v>
      </c>
      <c r="I5788" s="3">
        <f t="shared" si="545"/>
        <v>82.039999999999992</v>
      </c>
      <c r="J5788" s="3">
        <f t="shared" si="546"/>
        <v>68</v>
      </c>
      <c r="K5788" s="191">
        <v>16</v>
      </c>
      <c r="L5788" s="3">
        <v>15</v>
      </c>
      <c r="M5788" s="191">
        <v>32.200000000000003</v>
      </c>
      <c r="N5788" s="191">
        <v>27.8</v>
      </c>
      <c r="O5788" s="191">
        <v>20</v>
      </c>
    </row>
    <row r="5789" spans="2:15" ht="17.25" x14ac:dyDescent="0.35">
      <c r="B5789" s="172">
        <f t="shared" si="542"/>
        <v>5781</v>
      </c>
      <c r="C5789" s="173">
        <v>8</v>
      </c>
      <c r="D5789" s="173">
        <v>29</v>
      </c>
      <c r="E5789" s="174">
        <v>21</v>
      </c>
      <c r="F5789" s="3">
        <f t="shared" si="541"/>
        <v>62.6</v>
      </c>
      <c r="G5789" s="3">
        <f t="shared" si="543"/>
        <v>59</v>
      </c>
      <c r="H5789" s="3">
        <f t="shared" si="544"/>
        <v>87.98</v>
      </c>
      <c r="I5789" s="3">
        <f t="shared" si="545"/>
        <v>80.06</v>
      </c>
      <c r="J5789" s="3">
        <f t="shared" si="546"/>
        <v>68</v>
      </c>
      <c r="K5789" s="191">
        <v>17</v>
      </c>
      <c r="L5789" s="3">
        <v>15</v>
      </c>
      <c r="M5789" s="191">
        <v>31.1</v>
      </c>
      <c r="N5789" s="191">
        <v>26.7</v>
      </c>
      <c r="O5789" s="191">
        <v>20</v>
      </c>
    </row>
    <row r="5790" spans="2:15" ht="17.25" x14ac:dyDescent="0.35">
      <c r="B5790" s="172">
        <f t="shared" si="542"/>
        <v>5782</v>
      </c>
      <c r="C5790" s="173">
        <v>8</v>
      </c>
      <c r="D5790" s="173">
        <v>29</v>
      </c>
      <c r="E5790" s="174">
        <v>22</v>
      </c>
      <c r="F5790" s="3">
        <f t="shared" si="541"/>
        <v>60.8</v>
      </c>
      <c r="G5790" s="3">
        <f t="shared" si="543"/>
        <v>60.8</v>
      </c>
      <c r="H5790" s="3">
        <f t="shared" si="544"/>
        <v>86</v>
      </c>
      <c r="I5790" s="3">
        <f t="shared" si="545"/>
        <v>73.94</v>
      </c>
      <c r="J5790" s="3">
        <f t="shared" si="546"/>
        <v>66.92</v>
      </c>
      <c r="K5790" s="191">
        <v>16</v>
      </c>
      <c r="L5790" s="3">
        <v>16</v>
      </c>
      <c r="M5790" s="191">
        <v>30</v>
      </c>
      <c r="N5790" s="191">
        <v>23.3</v>
      </c>
      <c r="O5790" s="191">
        <v>19.399999999999999</v>
      </c>
    </row>
    <row r="5791" spans="2:15" ht="17.25" x14ac:dyDescent="0.35">
      <c r="B5791" s="172">
        <f t="shared" si="542"/>
        <v>5783</v>
      </c>
      <c r="C5791" s="173">
        <v>8</v>
      </c>
      <c r="D5791" s="173">
        <v>29</v>
      </c>
      <c r="E5791" s="174">
        <v>23</v>
      </c>
      <c r="F5791" s="3">
        <f t="shared" si="541"/>
        <v>60.8</v>
      </c>
      <c r="G5791" s="3">
        <f t="shared" si="543"/>
        <v>60.8</v>
      </c>
      <c r="H5791" s="3">
        <f t="shared" si="544"/>
        <v>82.94</v>
      </c>
      <c r="I5791" s="3">
        <f t="shared" si="545"/>
        <v>73.039999999999992</v>
      </c>
      <c r="J5791" s="3">
        <f t="shared" si="546"/>
        <v>64.039999999999992</v>
      </c>
      <c r="K5791" s="191">
        <v>16</v>
      </c>
      <c r="L5791" s="3">
        <v>16</v>
      </c>
      <c r="M5791" s="191">
        <v>28.3</v>
      </c>
      <c r="N5791" s="191">
        <v>22.8</v>
      </c>
      <c r="O5791" s="191">
        <v>17.8</v>
      </c>
    </row>
    <row r="5792" spans="2:15" ht="17.25" x14ac:dyDescent="0.35">
      <c r="B5792" s="172">
        <f t="shared" si="542"/>
        <v>5784</v>
      </c>
      <c r="C5792" s="173">
        <v>8</v>
      </c>
      <c r="D5792" s="173">
        <v>29</v>
      </c>
      <c r="E5792" s="174">
        <v>24</v>
      </c>
      <c r="F5792" s="3">
        <f t="shared" si="541"/>
        <v>57.2</v>
      </c>
      <c r="G5792" s="3">
        <f t="shared" si="543"/>
        <v>57.2</v>
      </c>
      <c r="H5792" s="3">
        <f t="shared" si="544"/>
        <v>78.080000000000013</v>
      </c>
      <c r="I5792" s="3">
        <f t="shared" si="545"/>
        <v>69.080000000000013</v>
      </c>
      <c r="J5792" s="3">
        <f t="shared" si="546"/>
        <v>62.96</v>
      </c>
      <c r="K5792" s="191">
        <v>14</v>
      </c>
      <c r="L5792" s="3">
        <v>14</v>
      </c>
      <c r="M5792" s="191">
        <v>25.6</v>
      </c>
      <c r="N5792" s="191">
        <v>20.6</v>
      </c>
      <c r="O5792" s="191">
        <v>17.2</v>
      </c>
    </row>
    <row r="5793" spans="2:15" ht="17.25" x14ac:dyDescent="0.35">
      <c r="B5793" s="172">
        <f t="shared" si="542"/>
        <v>5785</v>
      </c>
      <c r="C5793" s="173">
        <v>8</v>
      </c>
      <c r="D5793" s="173">
        <v>30</v>
      </c>
      <c r="E5793" s="174">
        <v>1</v>
      </c>
      <c r="F5793" s="3">
        <f t="shared" si="541"/>
        <v>55.400000000000006</v>
      </c>
      <c r="G5793" s="3">
        <f t="shared" si="543"/>
        <v>57.2</v>
      </c>
      <c r="H5793" s="3">
        <f t="shared" si="544"/>
        <v>82.039999999999992</v>
      </c>
      <c r="I5793" s="3">
        <f t="shared" si="545"/>
        <v>64.94</v>
      </c>
      <c r="J5793" s="3">
        <f t="shared" si="546"/>
        <v>62.06</v>
      </c>
      <c r="K5793" s="191">
        <v>13</v>
      </c>
      <c r="L5793" s="3">
        <v>14</v>
      </c>
      <c r="M5793" s="191">
        <v>27.8</v>
      </c>
      <c r="N5793" s="191">
        <v>18.3</v>
      </c>
      <c r="O5793" s="191">
        <v>16.7</v>
      </c>
    </row>
    <row r="5794" spans="2:15" ht="17.25" x14ac:dyDescent="0.35">
      <c r="B5794" s="172">
        <f t="shared" si="542"/>
        <v>5786</v>
      </c>
      <c r="C5794" s="173">
        <v>8</v>
      </c>
      <c r="D5794" s="173">
        <v>30</v>
      </c>
      <c r="E5794" s="174">
        <v>2</v>
      </c>
      <c r="F5794" s="3">
        <f t="shared" si="541"/>
        <v>55.400000000000006</v>
      </c>
      <c r="G5794" s="3">
        <f t="shared" si="543"/>
        <v>55.400000000000006</v>
      </c>
      <c r="H5794" s="3">
        <f t="shared" si="544"/>
        <v>80.06</v>
      </c>
      <c r="I5794" s="3">
        <f t="shared" si="545"/>
        <v>64.94</v>
      </c>
      <c r="J5794" s="3">
        <f t="shared" si="546"/>
        <v>60.08</v>
      </c>
      <c r="K5794" s="191">
        <v>13</v>
      </c>
      <c r="L5794" s="3">
        <v>13</v>
      </c>
      <c r="M5794" s="191">
        <v>26.7</v>
      </c>
      <c r="N5794" s="191">
        <v>18.3</v>
      </c>
      <c r="O5794" s="191">
        <v>15.6</v>
      </c>
    </row>
    <row r="5795" spans="2:15" ht="17.25" x14ac:dyDescent="0.35">
      <c r="B5795" s="172">
        <f t="shared" si="542"/>
        <v>5787</v>
      </c>
      <c r="C5795" s="173">
        <v>8</v>
      </c>
      <c r="D5795" s="173">
        <v>30</v>
      </c>
      <c r="E5795" s="174">
        <v>3</v>
      </c>
      <c r="F5795" s="3">
        <f t="shared" si="541"/>
        <v>53.6</v>
      </c>
      <c r="G5795" s="3">
        <f t="shared" si="543"/>
        <v>53.6</v>
      </c>
      <c r="H5795" s="3">
        <f t="shared" si="544"/>
        <v>78.98</v>
      </c>
      <c r="I5795" s="3">
        <f t="shared" si="545"/>
        <v>64.039999999999992</v>
      </c>
      <c r="J5795" s="3">
        <f t="shared" si="546"/>
        <v>60.08</v>
      </c>
      <c r="K5795" s="191">
        <v>12</v>
      </c>
      <c r="L5795" s="3">
        <v>12</v>
      </c>
      <c r="M5795" s="191">
        <v>26.1</v>
      </c>
      <c r="N5795" s="191">
        <v>17.8</v>
      </c>
      <c r="O5795" s="191">
        <v>15.6</v>
      </c>
    </row>
    <row r="5796" spans="2:15" ht="17.25" x14ac:dyDescent="0.35">
      <c r="B5796" s="172">
        <f t="shared" si="542"/>
        <v>5788</v>
      </c>
      <c r="C5796" s="173">
        <v>8</v>
      </c>
      <c r="D5796" s="173">
        <v>30</v>
      </c>
      <c r="E5796" s="174">
        <v>4</v>
      </c>
      <c r="F5796" s="3">
        <f t="shared" si="541"/>
        <v>53.6</v>
      </c>
      <c r="G5796" s="3">
        <f t="shared" si="543"/>
        <v>53.6</v>
      </c>
      <c r="H5796" s="3">
        <f t="shared" si="544"/>
        <v>75.02</v>
      </c>
      <c r="I5796" s="3">
        <f t="shared" si="545"/>
        <v>60.08</v>
      </c>
      <c r="J5796" s="3">
        <f t="shared" si="546"/>
        <v>60.980000000000004</v>
      </c>
      <c r="K5796" s="191">
        <v>12</v>
      </c>
      <c r="L5796" s="3">
        <v>12</v>
      </c>
      <c r="M5796" s="191">
        <v>23.9</v>
      </c>
      <c r="N5796" s="191">
        <v>15.6</v>
      </c>
      <c r="O5796" s="191">
        <v>16.100000000000001</v>
      </c>
    </row>
    <row r="5797" spans="2:15" ht="17.25" x14ac:dyDescent="0.35">
      <c r="B5797" s="172">
        <f t="shared" si="542"/>
        <v>5789</v>
      </c>
      <c r="C5797" s="173">
        <v>8</v>
      </c>
      <c r="D5797" s="173">
        <v>30</v>
      </c>
      <c r="E5797" s="174">
        <v>5</v>
      </c>
      <c r="F5797" s="3">
        <f t="shared" si="541"/>
        <v>53.6</v>
      </c>
      <c r="G5797" s="3">
        <f t="shared" si="543"/>
        <v>53.6</v>
      </c>
      <c r="H5797" s="3">
        <f t="shared" si="544"/>
        <v>73.94</v>
      </c>
      <c r="I5797" s="3">
        <f t="shared" si="545"/>
        <v>60.08</v>
      </c>
      <c r="J5797" s="3">
        <f t="shared" si="546"/>
        <v>60.08</v>
      </c>
      <c r="K5797" s="191">
        <v>12</v>
      </c>
      <c r="L5797" s="3">
        <v>12</v>
      </c>
      <c r="M5797" s="191">
        <v>23.3</v>
      </c>
      <c r="N5797" s="191">
        <v>15.6</v>
      </c>
      <c r="O5797" s="191">
        <v>15.6</v>
      </c>
    </row>
    <row r="5798" spans="2:15" ht="17.25" x14ac:dyDescent="0.35">
      <c r="B5798" s="172">
        <f t="shared" si="542"/>
        <v>5790</v>
      </c>
      <c r="C5798" s="173">
        <v>8</v>
      </c>
      <c r="D5798" s="173">
        <v>30</v>
      </c>
      <c r="E5798" s="174">
        <v>6</v>
      </c>
      <c r="F5798" s="3">
        <f t="shared" si="541"/>
        <v>53.6</v>
      </c>
      <c r="G5798" s="3">
        <f t="shared" si="543"/>
        <v>50</v>
      </c>
      <c r="H5798" s="3">
        <f t="shared" si="544"/>
        <v>73.039999999999992</v>
      </c>
      <c r="I5798" s="3">
        <f t="shared" si="545"/>
        <v>64.039999999999992</v>
      </c>
      <c r="J5798" s="3">
        <f t="shared" si="546"/>
        <v>59</v>
      </c>
      <c r="K5798" s="191">
        <v>12</v>
      </c>
      <c r="L5798" s="3">
        <v>10</v>
      </c>
      <c r="M5798" s="191">
        <v>22.8</v>
      </c>
      <c r="N5798" s="191">
        <v>17.8</v>
      </c>
      <c r="O5798" s="191">
        <v>15</v>
      </c>
    </row>
    <row r="5799" spans="2:15" ht="17.25" x14ac:dyDescent="0.35">
      <c r="B5799" s="172">
        <f t="shared" si="542"/>
        <v>5791</v>
      </c>
      <c r="C5799" s="173">
        <v>8</v>
      </c>
      <c r="D5799" s="173">
        <v>30</v>
      </c>
      <c r="E5799" s="174">
        <v>7</v>
      </c>
      <c r="F5799" s="3">
        <f t="shared" si="541"/>
        <v>59</v>
      </c>
      <c r="G5799" s="3">
        <f t="shared" si="543"/>
        <v>55.400000000000006</v>
      </c>
      <c r="H5799" s="3">
        <f t="shared" si="544"/>
        <v>80.06</v>
      </c>
      <c r="I5799" s="3">
        <f t="shared" si="545"/>
        <v>62.96</v>
      </c>
      <c r="J5799" s="3">
        <f t="shared" si="546"/>
        <v>60.980000000000004</v>
      </c>
      <c r="K5799" s="191">
        <v>15</v>
      </c>
      <c r="L5799" s="3">
        <v>13</v>
      </c>
      <c r="M5799" s="191">
        <v>26.7</v>
      </c>
      <c r="N5799" s="191">
        <v>17.2</v>
      </c>
      <c r="O5799" s="191">
        <v>16.100000000000001</v>
      </c>
    </row>
    <row r="5800" spans="2:15" ht="17.25" x14ac:dyDescent="0.35">
      <c r="B5800" s="172">
        <f t="shared" si="542"/>
        <v>5792</v>
      </c>
      <c r="C5800" s="173">
        <v>8</v>
      </c>
      <c r="D5800" s="173">
        <v>30</v>
      </c>
      <c r="E5800" s="174">
        <v>8</v>
      </c>
      <c r="F5800" s="3">
        <f t="shared" si="541"/>
        <v>66.2</v>
      </c>
      <c r="G5800" s="3">
        <f t="shared" si="543"/>
        <v>59</v>
      </c>
      <c r="H5800" s="3">
        <f t="shared" si="544"/>
        <v>87.98</v>
      </c>
      <c r="I5800" s="3">
        <f t="shared" si="545"/>
        <v>73.039999999999992</v>
      </c>
      <c r="J5800" s="3">
        <f t="shared" si="546"/>
        <v>64.039999999999992</v>
      </c>
      <c r="K5800" s="191">
        <v>19</v>
      </c>
      <c r="L5800" s="3">
        <v>15</v>
      </c>
      <c r="M5800" s="191">
        <v>31.1</v>
      </c>
      <c r="N5800" s="191">
        <v>22.8</v>
      </c>
      <c r="O5800" s="191">
        <v>17.8</v>
      </c>
    </row>
    <row r="5801" spans="2:15" ht="17.25" x14ac:dyDescent="0.35">
      <c r="B5801" s="172">
        <f t="shared" si="542"/>
        <v>5793</v>
      </c>
      <c r="C5801" s="173">
        <v>8</v>
      </c>
      <c r="D5801" s="173">
        <v>30</v>
      </c>
      <c r="E5801" s="174">
        <v>9</v>
      </c>
      <c r="F5801" s="3">
        <f t="shared" si="541"/>
        <v>71.599999999999994</v>
      </c>
      <c r="G5801" s="3">
        <f t="shared" si="543"/>
        <v>64.400000000000006</v>
      </c>
      <c r="H5801" s="3">
        <f t="shared" si="544"/>
        <v>91.039999999999992</v>
      </c>
      <c r="I5801" s="3">
        <f t="shared" si="545"/>
        <v>77</v>
      </c>
      <c r="J5801" s="3">
        <f t="shared" si="546"/>
        <v>68</v>
      </c>
      <c r="K5801" s="191">
        <v>22</v>
      </c>
      <c r="L5801" s="3">
        <v>18</v>
      </c>
      <c r="M5801" s="191">
        <v>32.799999999999997</v>
      </c>
      <c r="N5801" s="191">
        <v>25</v>
      </c>
      <c r="O5801" s="191">
        <v>20</v>
      </c>
    </row>
    <row r="5802" spans="2:15" ht="17.25" x14ac:dyDescent="0.35">
      <c r="B5802" s="172">
        <f t="shared" si="542"/>
        <v>5794</v>
      </c>
      <c r="C5802" s="173">
        <v>8</v>
      </c>
      <c r="D5802" s="173">
        <v>30</v>
      </c>
      <c r="E5802" s="174">
        <v>10</v>
      </c>
      <c r="F5802" s="3">
        <f t="shared" si="541"/>
        <v>77</v>
      </c>
      <c r="G5802" s="3">
        <f t="shared" si="543"/>
        <v>71.599999999999994</v>
      </c>
      <c r="H5802" s="3">
        <f t="shared" si="544"/>
        <v>93.92</v>
      </c>
      <c r="I5802" s="3">
        <f t="shared" si="545"/>
        <v>82.94</v>
      </c>
      <c r="J5802" s="3">
        <f t="shared" si="546"/>
        <v>71.06</v>
      </c>
      <c r="K5802" s="191">
        <v>25</v>
      </c>
      <c r="L5802" s="3">
        <v>22</v>
      </c>
      <c r="M5802" s="191">
        <v>34.4</v>
      </c>
      <c r="N5802" s="191">
        <v>28.3</v>
      </c>
      <c r="O5802" s="191">
        <v>21.7</v>
      </c>
    </row>
    <row r="5803" spans="2:15" ht="17.25" x14ac:dyDescent="0.35">
      <c r="B5803" s="172">
        <f t="shared" si="542"/>
        <v>5795</v>
      </c>
      <c r="C5803" s="173">
        <v>8</v>
      </c>
      <c r="D5803" s="173">
        <v>30</v>
      </c>
      <c r="E5803" s="174">
        <v>11</v>
      </c>
      <c r="F5803" s="3">
        <f t="shared" si="541"/>
        <v>78.800000000000011</v>
      </c>
      <c r="G5803" s="3">
        <f t="shared" si="543"/>
        <v>75.2</v>
      </c>
      <c r="H5803" s="3">
        <f t="shared" si="544"/>
        <v>96.98</v>
      </c>
      <c r="I5803" s="3">
        <f t="shared" si="545"/>
        <v>89.06</v>
      </c>
      <c r="J5803" s="3">
        <f t="shared" si="546"/>
        <v>73.94</v>
      </c>
      <c r="K5803" s="191">
        <v>26</v>
      </c>
      <c r="L5803" s="3">
        <v>24</v>
      </c>
      <c r="M5803" s="191">
        <v>36.1</v>
      </c>
      <c r="N5803" s="191">
        <v>31.7</v>
      </c>
      <c r="O5803" s="191">
        <v>23.3</v>
      </c>
    </row>
    <row r="5804" spans="2:15" ht="17.25" x14ac:dyDescent="0.35">
      <c r="B5804" s="172">
        <f t="shared" si="542"/>
        <v>5796</v>
      </c>
      <c r="C5804" s="173">
        <v>8</v>
      </c>
      <c r="D5804" s="173">
        <v>30</v>
      </c>
      <c r="E5804" s="174">
        <v>12</v>
      </c>
      <c r="F5804" s="3">
        <f t="shared" si="541"/>
        <v>80.599999999999994</v>
      </c>
      <c r="G5804" s="3">
        <f t="shared" si="543"/>
        <v>80.599999999999994</v>
      </c>
      <c r="H5804" s="3">
        <f t="shared" si="544"/>
        <v>98.960000000000008</v>
      </c>
      <c r="I5804" s="3">
        <f t="shared" si="545"/>
        <v>93.02</v>
      </c>
      <c r="J5804" s="3">
        <f t="shared" si="546"/>
        <v>78.080000000000013</v>
      </c>
      <c r="K5804" s="191">
        <v>27</v>
      </c>
      <c r="L5804" s="3">
        <v>27</v>
      </c>
      <c r="M5804" s="191">
        <v>37.200000000000003</v>
      </c>
      <c r="N5804" s="191">
        <v>33.9</v>
      </c>
      <c r="O5804" s="191">
        <v>25.6</v>
      </c>
    </row>
    <row r="5805" spans="2:15" ht="17.25" x14ac:dyDescent="0.35">
      <c r="B5805" s="172">
        <f t="shared" si="542"/>
        <v>5797</v>
      </c>
      <c r="C5805" s="173">
        <v>8</v>
      </c>
      <c r="D5805" s="173">
        <v>30</v>
      </c>
      <c r="E5805" s="174">
        <v>13</v>
      </c>
      <c r="F5805" s="3">
        <f t="shared" si="541"/>
        <v>82.4</v>
      </c>
      <c r="G5805" s="3">
        <f t="shared" si="543"/>
        <v>84.2</v>
      </c>
      <c r="H5805" s="3">
        <f t="shared" si="544"/>
        <v>102.02</v>
      </c>
      <c r="I5805" s="3">
        <f t="shared" si="545"/>
        <v>93.92</v>
      </c>
      <c r="J5805" s="3">
        <f t="shared" si="546"/>
        <v>80.960000000000008</v>
      </c>
      <c r="K5805" s="191">
        <v>28</v>
      </c>
      <c r="L5805" s="3">
        <v>29</v>
      </c>
      <c r="M5805" s="191">
        <v>38.9</v>
      </c>
      <c r="N5805" s="191">
        <v>34.4</v>
      </c>
      <c r="O5805" s="191">
        <v>27.2</v>
      </c>
    </row>
    <row r="5806" spans="2:15" ht="17.25" x14ac:dyDescent="0.35">
      <c r="B5806" s="172">
        <f t="shared" si="542"/>
        <v>5798</v>
      </c>
      <c r="C5806" s="173">
        <v>8</v>
      </c>
      <c r="D5806" s="173">
        <v>30</v>
      </c>
      <c r="E5806" s="174">
        <v>14</v>
      </c>
      <c r="F5806" s="3">
        <f t="shared" si="541"/>
        <v>82.4</v>
      </c>
      <c r="G5806" s="3">
        <f t="shared" si="543"/>
        <v>87.800000000000011</v>
      </c>
      <c r="H5806" s="3">
        <f t="shared" si="544"/>
        <v>104</v>
      </c>
      <c r="I5806" s="3">
        <f t="shared" si="545"/>
        <v>89.960000000000008</v>
      </c>
      <c r="J5806" s="3">
        <f t="shared" si="546"/>
        <v>82.94</v>
      </c>
      <c r="K5806" s="191">
        <v>28</v>
      </c>
      <c r="L5806" s="3">
        <v>31</v>
      </c>
      <c r="M5806" s="191">
        <v>40</v>
      </c>
      <c r="N5806" s="191">
        <v>32.200000000000003</v>
      </c>
      <c r="O5806" s="191">
        <v>28.3</v>
      </c>
    </row>
    <row r="5807" spans="2:15" ht="17.25" x14ac:dyDescent="0.35">
      <c r="B5807" s="172">
        <f t="shared" si="542"/>
        <v>5799</v>
      </c>
      <c r="C5807" s="173">
        <v>8</v>
      </c>
      <c r="D5807" s="173">
        <v>30</v>
      </c>
      <c r="E5807" s="174">
        <v>15</v>
      </c>
      <c r="F5807" s="3">
        <f t="shared" si="541"/>
        <v>82.4</v>
      </c>
      <c r="G5807" s="3">
        <f t="shared" si="543"/>
        <v>88.34</v>
      </c>
      <c r="H5807" s="3">
        <f t="shared" si="544"/>
        <v>104</v>
      </c>
      <c r="I5807" s="3">
        <f t="shared" si="545"/>
        <v>89.06</v>
      </c>
      <c r="J5807" s="3">
        <f t="shared" si="546"/>
        <v>84.02</v>
      </c>
      <c r="K5807" s="191">
        <v>28</v>
      </c>
      <c r="L5807" s="3">
        <v>31.3</v>
      </c>
      <c r="M5807" s="191">
        <v>40</v>
      </c>
      <c r="N5807" s="191">
        <v>31.7</v>
      </c>
      <c r="O5807" s="191">
        <v>28.9</v>
      </c>
    </row>
    <row r="5808" spans="2:15" ht="17.25" x14ac:dyDescent="0.35">
      <c r="B5808" s="172">
        <f t="shared" si="542"/>
        <v>5800</v>
      </c>
      <c r="C5808" s="173">
        <v>8</v>
      </c>
      <c r="D5808" s="173">
        <v>30</v>
      </c>
      <c r="E5808" s="174">
        <v>16</v>
      </c>
      <c r="F5808" s="3">
        <f t="shared" si="541"/>
        <v>82.4</v>
      </c>
      <c r="G5808" s="3">
        <f t="shared" si="543"/>
        <v>87.800000000000011</v>
      </c>
      <c r="H5808" s="3">
        <f t="shared" si="544"/>
        <v>102.92</v>
      </c>
      <c r="I5808" s="3">
        <f t="shared" si="545"/>
        <v>82.039999999999992</v>
      </c>
      <c r="J5808" s="3">
        <f t="shared" si="546"/>
        <v>84.92</v>
      </c>
      <c r="K5808" s="191">
        <v>28</v>
      </c>
      <c r="L5808" s="3">
        <v>31</v>
      </c>
      <c r="M5808" s="191">
        <v>39.4</v>
      </c>
      <c r="N5808" s="191">
        <v>27.8</v>
      </c>
      <c r="O5808" s="191">
        <v>29.4</v>
      </c>
    </row>
    <row r="5809" spans="2:15" ht="17.25" x14ac:dyDescent="0.35">
      <c r="B5809" s="172">
        <f t="shared" si="542"/>
        <v>5801</v>
      </c>
      <c r="C5809" s="173">
        <v>8</v>
      </c>
      <c r="D5809" s="173">
        <v>30</v>
      </c>
      <c r="E5809" s="174">
        <v>17</v>
      </c>
      <c r="F5809" s="3">
        <f t="shared" si="541"/>
        <v>82.4</v>
      </c>
      <c r="G5809" s="3">
        <f t="shared" si="543"/>
        <v>87.800000000000011</v>
      </c>
      <c r="H5809" s="3">
        <f t="shared" si="544"/>
        <v>102.02</v>
      </c>
      <c r="I5809" s="3">
        <f t="shared" si="545"/>
        <v>82.94</v>
      </c>
      <c r="J5809" s="3">
        <f t="shared" si="546"/>
        <v>84.02</v>
      </c>
      <c r="K5809" s="191">
        <v>28</v>
      </c>
      <c r="L5809" s="3">
        <v>31</v>
      </c>
      <c r="M5809" s="191">
        <v>38.9</v>
      </c>
      <c r="N5809" s="191">
        <v>28.3</v>
      </c>
      <c r="O5809" s="191">
        <v>28.9</v>
      </c>
    </row>
    <row r="5810" spans="2:15" ht="17.25" x14ac:dyDescent="0.35">
      <c r="B5810" s="172">
        <f t="shared" si="542"/>
        <v>5802</v>
      </c>
      <c r="C5810" s="173">
        <v>8</v>
      </c>
      <c r="D5810" s="173">
        <v>30</v>
      </c>
      <c r="E5810" s="174">
        <v>18</v>
      </c>
      <c r="F5810" s="3">
        <f t="shared" si="541"/>
        <v>80.599999999999994</v>
      </c>
      <c r="G5810" s="3">
        <f t="shared" si="543"/>
        <v>80.599999999999994</v>
      </c>
      <c r="H5810" s="3">
        <f t="shared" si="544"/>
        <v>100.03999999999999</v>
      </c>
      <c r="I5810" s="3">
        <f t="shared" si="545"/>
        <v>82.039999999999992</v>
      </c>
      <c r="J5810" s="3">
        <f t="shared" si="546"/>
        <v>82.94</v>
      </c>
      <c r="K5810" s="191">
        <v>27</v>
      </c>
      <c r="L5810" s="3">
        <v>27</v>
      </c>
      <c r="M5810" s="191">
        <v>37.799999999999997</v>
      </c>
      <c r="N5810" s="191">
        <v>27.8</v>
      </c>
      <c r="O5810" s="191">
        <v>28.3</v>
      </c>
    </row>
    <row r="5811" spans="2:15" ht="17.25" x14ac:dyDescent="0.35">
      <c r="B5811" s="172">
        <f t="shared" si="542"/>
        <v>5803</v>
      </c>
      <c r="C5811" s="173">
        <v>8</v>
      </c>
      <c r="D5811" s="173">
        <v>30</v>
      </c>
      <c r="E5811" s="174">
        <v>19</v>
      </c>
      <c r="F5811" s="3">
        <f t="shared" si="541"/>
        <v>73.400000000000006</v>
      </c>
      <c r="G5811" s="3">
        <f t="shared" si="543"/>
        <v>71.599999999999994</v>
      </c>
      <c r="H5811" s="3">
        <f t="shared" si="544"/>
        <v>96.08</v>
      </c>
      <c r="I5811" s="3">
        <f t="shared" si="545"/>
        <v>80.06</v>
      </c>
      <c r="J5811" s="3">
        <f t="shared" si="546"/>
        <v>80.06</v>
      </c>
      <c r="K5811" s="191">
        <v>23</v>
      </c>
      <c r="L5811" s="3">
        <v>22</v>
      </c>
      <c r="M5811" s="191">
        <v>35.6</v>
      </c>
      <c r="N5811" s="191">
        <v>26.7</v>
      </c>
      <c r="O5811" s="191">
        <v>26.7</v>
      </c>
    </row>
    <row r="5812" spans="2:15" ht="17.25" x14ac:dyDescent="0.35">
      <c r="B5812" s="172">
        <f t="shared" si="542"/>
        <v>5804</v>
      </c>
      <c r="C5812" s="173">
        <v>8</v>
      </c>
      <c r="D5812" s="173">
        <v>30</v>
      </c>
      <c r="E5812" s="174">
        <v>20</v>
      </c>
      <c r="F5812" s="3">
        <f t="shared" si="541"/>
        <v>71.599999999999994</v>
      </c>
      <c r="G5812" s="3">
        <f t="shared" si="543"/>
        <v>66.2</v>
      </c>
      <c r="H5812" s="3">
        <f t="shared" si="544"/>
        <v>91.039999999999992</v>
      </c>
      <c r="I5812" s="3">
        <f t="shared" si="545"/>
        <v>75.02</v>
      </c>
      <c r="J5812" s="3">
        <f t="shared" si="546"/>
        <v>77</v>
      </c>
      <c r="K5812" s="191">
        <v>22</v>
      </c>
      <c r="L5812" s="3">
        <v>19</v>
      </c>
      <c r="M5812" s="191">
        <v>32.799999999999997</v>
      </c>
      <c r="N5812" s="191">
        <v>23.9</v>
      </c>
      <c r="O5812" s="191">
        <v>25</v>
      </c>
    </row>
    <row r="5813" spans="2:15" ht="17.25" x14ac:dyDescent="0.35">
      <c r="B5813" s="172">
        <f t="shared" si="542"/>
        <v>5805</v>
      </c>
      <c r="C5813" s="173">
        <v>8</v>
      </c>
      <c r="D5813" s="173">
        <v>30</v>
      </c>
      <c r="E5813" s="174">
        <v>21</v>
      </c>
      <c r="F5813" s="3">
        <f t="shared" si="541"/>
        <v>69.800000000000011</v>
      </c>
      <c r="G5813" s="3">
        <f t="shared" si="543"/>
        <v>64.400000000000006</v>
      </c>
      <c r="H5813" s="3">
        <f t="shared" si="544"/>
        <v>87.98</v>
      </c>
      <c r="I5813" s="3">
        <f t="shared" si="545"/>
        <v>75.92</v>
      </c>
      <c r="J5813" s="3">
        <f t="shared" si="546"/>
        <v>75.02</v>
      </c>
      <c r="K5813" s="191">
        <v>21</v>
      </c>
      <c r="L5813" s="3">
        <v>18</v>
      </c>
      <c r="M5813" s="191">
        <v>31.1</v>
      </c>
      <c r="N5813" s="191">
        <v>24.4</v>
      </c>
      <c r="O5813" s="191">
        <v>23.9</v>
      </c>
    </row>
    <row r="5814" spans="2:15" ht="17.25" x14ac:dyDescent="0.35">
      <c r="B5814" s="172">
        <f t="shared" si="542"/>
        <v>5806</v>
      </c>
      <c r="C5814" s="173">
        <v>8</v>
      </c>
      <c r="D5814" s="173">
        <v>30</v>
      </c>
      <c r="E5814" s="174">
        <v>22</v>
      </c>
      <c r="F5814" s="3">
        <f t="shared" si="541"/>
        <v>69.800000000000011</v>
      </c>
      <c r="G5814" s="3">
        <f t="shared" si="543"/>
        <v>60.8</v>
      </c>
      <c r="H5814" s="3">
        <f t="shared" si="544"/>
        <v>87.080000000000013</v>
      </c>
      <c r="I5814" s="3">
        <f t="shared" si="545"/>
        <v>71.960000000000008</v>
      </c>
      <c r="J5814" s="3">
        <f t="shared" si="546"/>
        <v>73.039999999999992</v>
      </c>
      <c r="K5814" s="191">
        <v>21</v>
      </c>
      <c r="L5814" s="3">
        <v>16</v>
      </c>
      <c r="M5814" s="191">
        <v>30.6</v>
      </c>
      <c r="N5814" s="191">
        <v>22.2</v>
      </c>
      <c r="O5814" s="191">
        <v>22.8</v>
      </c>
    </row>
    <row r="5815" spans="2:15" ht="17.25" x14ac:dyDescent="0.35">
      <c r="B5815" s="172">
        <f t="shared" si="542"/>
        <v>5807</v>
      </c>
      <c r="C5815" s="173">
        <v>8</v>
      </c>
      <c r="D5815" s="173">
        <v>30</v>
      </c>
      <c r="E5815" s="174">
        <v>23</v>
      </c>
      <c r="F5815" s="3">
        <f t="shared" si="541"/>
        <v>68</v>
      </c>
      <c r="G5815" s="3">
        <f t="shared" si="543"/>
        <v>60.8</v>
      </c>
      <c r="H5815" s="3">
        <f t="shared" si="544"/>
        <v>82.94</v>
      </c>
      <c r="I5815" s="3">
        <f t="shared" si="545"/>
        <v>68</v>
      </c>
      <c r="J5815" s="3">
        <f t="shared" si="546"/>
        <v>71.06</v>
      </c>
      <c r="K5815" s="191">
        <v>20</v>
      </c>
      <c r="L5815" s="3">
        <v>16</v>
      </c>
      <c r="M5815" s="191">
        <v>28.3</v>
      </c>
      <c r="N5815" s="191">
        <v>20</v>
      </c>
      <c r="O5815" s="191">
        <v>21.7</v>
      </c>
    </row>
    <row r="5816" spans="2:15" ht="17.25" x14ac:dyDescent="0.35">
      <c r="B5816" s="172">
        <f t="shared" si="542"/>
        <v>5808</v>
      </c>
      <c r="C5816" s="173">
        <v>8</v>
      </c>
      <c r="D5816" s="173">
        <v>30</v>
      </c>
      <c r="E5816" s="174">
        <v>24</v>
      </c>
      <c r="F5816" s="3">
        <f t="shared" si="541"/>
        <v>68</v>
      </c>
      <c r="G5816" s="3">
        <f t="shared" si="543"/>
        <v>60.8</v>
      </c>
      <c r="H5816" s="3">
        <f t="shared" si="544"/>
        <v>82.039999999999992</v>
      </c>
      <c r="I5816" s="3">
        <f t="shared" si="545"/>
        <v>66.02</v>
      </c>
      <c r="J5816" s="3">
        <f t="shared" si="546"/>
        <v>68</v>
      </c>
      <c r="K5816" s="191">
        <v>20</v>
      </c>
      <c r="L5816" s="3">
        <v>16</v>
      </c>
      <c r="M5816" s="191">
        <v>27.8</v>
      </c>
      <c r="N5816" s="191">
        <v>18.899999999999999</v>
      </c>
      <c r="O5816" s="191">
        <v>20</v>
      </c>
    </row>
    <row r="5817" spans="2:15" ht="17.25" x14ac:dyDescent="0.35">
      <c r="B5817" s="172">
        <f t="shared" si="542"/>
        <v>5809</v>
      </c>
      <c r="C5817" s="173">
        <v>8</v>
      </c>
      <c r="D5817" s="173">
        <v>31</v>
      </c>
      <c r="E5817" s="174">
        <v>1</v>
      </c>
      <c r="F5817" s="3">
        <f t="shared" si="541"/>
        <v>66.2</v>
      </c>
      <c r="G5817" s="3">
        <f t="shared" si="543"/>
        <v>57.2</v>
      </c>
      <c r="H5817" s="3">
        <f t="shared" si="544"/>
        <v>82.94</v>
      </c>
      <c r="I5817" s="3">
        <f t="shared" si="545"/>
        <v>62.96</v>
      </c>
      <c r="J5817" s="3">
        <f t="shared" si="546"/>
        <v>66.92</v>
      </c>
      <c r="K5817" s="191">
        <v>19</v>
      </c>
      <c r="L5817" s="3">
        <v>14</v>
      </c>
      <c r="M5817" s="191">
        <v>28.3</v>
      </c>
      <c r="N5817" s="191">
        <v>17.2</v>
      </c>
      <c r="O5817" s="191">
        <v>19.399999999999999</v>
      </c>
    </row>
    <row r="5818" spans="2:15" ht="17.25" x14ac:dyDescent="0.35">
      <c r="B5818" s="172">
        <f t="shared" si="542"/>
        <v>5810</v>
      </c>
      <c r="C5818" s="173">
        <v>8</v>
      </c>
      <c r="D5818" s="173">
        <v>31</v>
      </c>
      <c r="E5818" s="174">
        <v>2</v>
      </c>
      <c r="F5818" s="3">
        <f t="shared" si="541"/>
        <v>64.400000000000006</v>
      </c>
      <c r="G5818" s="3">
        <f t="shared" si="543"/>
        <v>55.400000000000006</v>
      </c>
      <c r="H5818" s="3">
        <f t="shared" si="544"/>
        <v>78.98</v>
      </c>
      <c r="I5818" s="3">
        <f t="shared" si="545"/>
        <v>60.980000000000004</v>
      </c>
      <c r="J5818" s="3">
        <f t="shared" si="546"/>
        <v>60.980000000000004</v>
      </c>
      <c r="K5818" s="191">
        <v>18</v>
      </c>
      <c r="L5818" s="3">
        <v>13</v>
      </c>
      <c r="M5818" s="191">
        <v>26.1</v>
      </c>
      <c r="N5818" s="191">
        <v>16.100000000000001</v>
      </c>
      <c r="O5818" s="191">
        <v>16.100000000000001</v>
      </c>
    </row>
    <row r="5819" spans="2:15" ht="17.25" x14ac:dyDescent="0.35">
      <c r="B5819" s="172">
        <f t="shared" si="542"/>
        <v>5811</v>
      </c>
      <c r="C5819" s="173">
        <v>8</v>
      </c>
      <c r="D5819" s="173">
        <v>31</v>
      </c>
      <c r="E5819" s="174">
        <v>3</v>
      </c>
      <c r="F5819" s="3">
        <f t="shared" si="541"/>
        <v>64.400000000000006</v>
      </c>
      <c r="G5819" s="3">
        <f t="shared" si="543"/>
        <v>57.2</v>
      </c>
      <c r="H5819" s="3">
        <f t="shared" si="544"/>
        <v>77</v>
      </c>
      <c r="I5819" s="3">
        <f t="shared" si="545"/>
        <v>60.08</v>
      </c>
      <c r="J5819" s="3">
        <f t="shared" si="546"/>
        <v>60.980000000000004</v>
      </c>
      <c r="K5819" s="191">
        <v>18</v>
      </c>
      <c r="L5819" s="3">
        <v>14</v>
      </c>
      <c r="M5819" s="191">
        <v>25</v>
      </c>
      <c r="N5819" s="191">
        <v>15.6</v>
      </c>
      <c r="O5819" s="191">
        <v>16.100000000000001</v>
      </c>
    </row>
    <row r="5820" spans="2:15" ht="17.25" x14ac:dyDescent="0.35">
      <c r="B5820" s="172">
        <f t="shared" si="542"/>
        <v>5812</v>
      </c>
      <c r="C5820" s="173">
        <v>8</v>
      </c>
      <c r="D5820" s="173">
        <v>31</v>
      </c>
      <c r="E5820" s="174">
        <v>4</v>
      </c>
      <c r="F5820" s="3">
        <f t="shared" si="541"/>
        <v>64.400000000000006</v>
      </c>
      <c r="G5820" s="3">
        <f t="shared" si="543"/>
        <v>57.2</v>
      </c>
      <c r="H5820" s="3">
        <f t="shared" si="544"/>
        <v>73.94</v>
      </c>
      <c r="I5820" s="3">
        <f t="shared" si="545"/>
        <v>55.94</v>
      </c>
      <c r="J5820" s="3">
        <f t="shared" si="546"/>
        <v>60.08</v>
      </c>
      <c r="K5820" s="191">
        <v>18</v>
      </c>
      <c r="L5820" s="3">
        <v>14</v>
      </c>
      <c r="M5820" s="191">
        <v>23.3</v>
      </c>
      <c r="N5820" s="191">
        <v>13.3</v>
      </c>
      <c r="O5820" s="191">
        <v>15.6</v>
      </c>
    </row>
    <row r="5821" spans="2:15" ht="17.25" x14ac:dyDescent="0.35">
      <c r="B5821" s="172">
        <f t="shared" si="542"/>
        <v>5813</v>
      </c>
      <c r="C5821" s="173">
        <v>8</v>
      </c>
      <c r="D5821" s="173">
        <v>31</v>
      </c>
      <c r="E5821" s="174">
        <v>5</v>
      </c>
      <c r="F5821" s="3">
        <f t="shared" si="541"/>
        <v>61.88</v>
      </c>
      <c r="G5821" s="3">
        <f t="shared" si="543"/>
        <v>56.480000000000004</v>
      </c>
      <c r="H5821" s="3">
        <f t="shared" si="544"/>
        <v>75.02</v>
      </c>
      <c r="I5821" s="3">
        <f t="shared" si="545"/>
        <v>57.92</v>
      </c>
      <c r="J5821" s="3">
        <f t="shared" si="546"/>
        <v>57.019999999999996</v>
      </c>
      <c r="K5821" s="191">
        <v>16.600000000000001</v>
      </c>
      <c r="L5821" s="3">
        <v>13.6</v>
      </c>
      <c r="M5821" s="191">
        <v>23.9</v>
      </c>
      <c r="N5821" s="191">
        <v>14.4</v>
      </c>
      <c r="O5821" s="191">
        <v>13.9</v>
      </c>
    </row>
    <row r="5822" spans="2:15" ht="17.25" x14ac:dyDescent="0.35">
      <c r="B5822" s="172">
        <f t="shared" si="542"/>
        <v>5814</v>
      </c>
      <c r="C5822" s="173">
        <v>8</v>
      </c>
      <c r="D5822" s="173">
        <v>31</v>
      </c>
      <c r="E5822" s="174">
        <v>6</v>
      </c>
      <c r="F5822" s="3">
        <f t="shared" si="541"/>
        <v>60.8</v>
      </c>
      <c r="G5822" s="3">
        <f t="shared" si="543"/>
        <v>57.2</v>
      </c>
      <c r="H5822" s="3">
        <f t="shared" si="544"/>
        <v>80.06</v>
      </c>
      <c r="I5822" s="3">
        <f t="shared" si="545"/>
        <v>55.94</v>
      </c>
      <c r="J5822" s="3">
        <f t="shared" si="546"/>
        <v>55.040000000000006</v>
      </c>
      <c r="K5822" s="191">
        <v>16</v>
      </c>
      <c r="L5822" s="3">
        <v>14</v>
      </c>
      <c r="M5822" s="191">
        <v>26.7</v>
      </c>
      <c r="N5822" s="191">
        <v>13.3</v>
      </c>
      <c r="O5822" s="191">
        <v>12.8</v>
      </c>
    </row>
    <row r="5823" spans="2:15" ht="17.25" x14ac:dyDescent="0.35">
      <c r="B5823" s="172">
        <f t="shared" si="542"/>
        <v>5815</v>
      </c>
      <c r="C5823" s="173">
        <v>8</v>
      </c>
      <c r="D5823" s="173">
        <v>31</v>
      </c>
      <c r="E5823" s="174">
        <v>7</v>
      </c>
      <c r="F5823" s="3">
        <f t="shared" si="541"/>
        <v>66.2</v>
      </c>
      <c r="G5823" s="3">
        <f t="shared" si="543"/>
        <v>59</v>
      </c>
      <c r="H5823" s="3">
        <f t="shared" si="544"/>
        <v>82.94</v>
      </c>
      <c r="I5823" s="3">
        <f t="shared" si="545"/>
        <v>60.08</v>
      </c>
      <c r="J5823" s="3">
        <f t="shared" si="546"/>
        <v>64.039999999999992</v>
      </c>
      <c r="K5823" s="191">
        <v>19</v>
      </c>
      <c r="L5823" s="3">
        <v>15</v>
      </c>
      <c r="M5823" s="191">
        <v>28.3</v>
      </c>
      <c r="N5823" s="191">
        <v>15.6</v>
      </c>
      <c r="O5823" s="191">
        <v>17.8</v>
      </c>
    </row>
    <row r="5824" spans="2:15" ht="17.25" x14ac:dyDescent="0.35">
      <c r="B5824" s="172">
        <f t="shared" si="542"/>
        <v>5816</v>
      </c>
      <c r="C5824" s="173">
        <v>8</v>
      </c>
      <c r="D5824" s="173">
        <v>31</v>
      </c>
      <c r="E5824" s="174">
        <v>8</v>
      </c>
      <c r="F5824" s="3">
        <f t="shared" si="541"/>
        <v>71.599999999999994</v>
      </c>
      <c r="G5824" s="3">
        <f t="shared" si="543"/>
        <v>62.6</v>
      </c>
      <c r="H5824" s="3">
        <f t="shared" si="544"/>
        <v>89.06</v>
      </c>
      <c r="I5824" s="3">
        <f t="shared" si="545"/>
        <v>71.06</v>
      </c>
      <c r="J5824" s="3">
        <f t="shared" si="546"/>
        <v>69.080000000000013</v>
      </c>
      <c r="K5824" s="191">
        <v>22</v>
      </c>
      <c r="L5824" s="3">
        <v>17</v>
      </c>
      <c r="M5824" s="191">
        <v>31.7</v>
      </c>
      <c r="N5824" s="191">
        <v>21.7</v>
      </c>
      <c r="O5824" s="191">
        <v>20.6</v>
      </c>
    </row>
    <row r="5825" spans="2:15" ht="17.25" x14ac:dyDescent="0.35">
      <c r="B5825" s="172">
        <f t="shared" si="542"/>
        <v>5817</v>
      </c>
      <c r="C5825" s="173">
        <v>8</v>
      </c>
      <c r="D5825" s="173">
        <v>31</v>
      </c>
      <c r="E5825" s="174">
        <v>9</v>
      </c>
      <c r="F5825" s="3">
        <f t="shared" si="541"/>
        <v>77</v>
      </c>
      <c r="G5825" s="3">
        <f t="shared" si="543"/>
        <v>69.800000000000011</v>
      </c>
      <c r="H5825" s="3">
        <f t="shared" si="544"/>
        <v>93.92</v>
      </c>
      <c r="I5825" s="3">
        <f t="shared" si="545"/>
        <v>75.02</v>
      </c>
      <c r="J5825" s="3">
        <f t="shared" si="546"/>
        <v>71.960000000000008</v>
      </c>
      <c r="K5825" s="191">
        <v>25</v>
      </c>
      <c r="L5825" s="3">
        <v>21</v>
      </c>
      <c r="M5825" s="191">
        <v>34.4</v>
      </c>
      <c r="N5825" s="191">
        <v>23.9</v>
      </c>
      <c r="O5825" s="191">
        <v>22.2</v>
      </c>
    </row>
    <row r="5826" spans="2:15" ht="17.25" x14ac:dyDescent="0.35">
      <c r="B5826" s="172">
        <f t="shared" si="542"/>
        <v>5818</v>
      </c>
      <c r="C5826" s="173">
        <v>8</v>
      </c>
      <c r="D5826" s="173">
        <v>31</v>
      </c>
      <c r="E5826" s="174">
        <v>10</v>
      </c>
      <c r="F5826" s="3">
        <f t="shared" si="541"/>
        <v>80.599999999999994</v>
      </c>
      <c r="G5826" s="3">
        <f t="shared" si="543"/>
        <v>75.2</v>
      </c>
      <c r="H5826" s="3">
        <f t="shared" si="544"/>
        <v>96.98</v>
      </c>
      <c r="I5826" s="3">
        <f t="shared" si="545"/>
        <v>82.039999999999992</v>
      </c>
      <c r="J5826" s="3">
        <f t="shared" si="546"/>
        <v>75.02</v>
      </c>
      <c r="K5826" s="191">
        <v>27</v>
      </c>
      <c r="L5826" s="3">
        <v>24</v>
      </c>
      <c r="M5826" s="191">
        <v>36.1</v>
      </c>
      <c r="N5826" s="191">
        <v>27.8</v>
      </c>
      <c r="O5826" s="191">
        <v>23.9</v>
      </c>
    </row>
    <row r="5827" spans="2:15" ht="17.25" x14ac:dyDescent="0.35">
      <c r="B5827" s="172">
        <f t="shared" si="542"/>
        <v>5819</v>
      </c>
      <c r="C5827" s="173">
        <v>8</v>
      </c>
      <c r="D5827" s="173">
        <v>31</v>
      </c>
      <c r="E5827" s="174">
        <v>11</v>
      </c>
      <c r="F5827" s="3">
        <f t="shared" si="541"/>
        <v>84.2</v>
      </c>
      <c r="G5827" s="3">
        <f t="shared" si="543"/>
        <v>80.599999999999994</v>
      </c>
      <c r="H5827" s="3">
        <f t="shared" si="544"/>
        <v>98.960000000000008</v>
      </c>
      <c r="I5827" s="3">
        <f t="shared" si="545"/>
        <v>89.06</v>
      </c>
      <c r="J5827" s="3">
        <f t="shared" si="546"/>
        <v>78.98</v>
      </c>
      <c r="K5827" s="191">
        <v>29</v>
      </c>
      <c r="L5827" s="3">
        <v>27</v>
      </c>
      <c r="M5827" s="191">
        <v>37.200000000000003</v>
      </c>
      <c r="N5827" s="191">
        <v>31.7</v>
      </c>
      <c r="O5827" s="191">
        <v>26.1</v>
      </c>
    </row>
    <row r="5828" spans="2:15" ht="17.25" x14ac:dyDescent="0.35">
      <c r="B5828" s="172">
        <f t="shared" si="542"/>
        <v>5820</v>
      </c>
      <c r="C5828" s="173">
        <v>8</v>
      </c>
      <c r="D5828" s="173">
        <v>31</v>
      </c>
      <c r="E5828" s="174">
        <v>12</v>
      </c>
      <c r="F5828" s="3">
        <f t="shared" si="541"/>
        <v>86</v>
      </c>
      <c r="G5828" s="3">
        <f t="shared" si="543"/>
        <v>87.800000000000011</v>
      </c>
      <c r="H5828" s="3">
        <f t="shared" si="544"/>
        <v>102.02</v>
      </c>
      <c r="I5828" s="3">
        <f t="shared" si="545"/>
        <v>91.94</v>
      </c>
      <c r="J5828" s="3">
        <f t="shared" si="546"/>
        <v>82.039999999999992</v>
      </c>
      <c r="K5828" s="191">
        <v>30</v>
      </c>
      <c r="L5828" s="3">
        <v>31</v>
      </c>
      <c r="M5828" s="191">
        <v>38.9</v>
      </c>
      <c r="N5828" s="191">
        <v>33.299999999999997</v>
      </c>
      <c r="O5828" s="191">
        <v>27.8</v>
      </c>
    </row>
    <row r="5829" spans="2:15" ht="17.25" x14ac:dyDescent="0.35">
      <c r="B5829" s="172">
        <f t="shared" si="542"/>
        <v>5821</v>
      </c>
      <c r="C5829" s="173">
        <v>8</v>
      </c>
      <c r="D5829" s="173">
        <v>31</v>
      </c>
      <c r="E5829" s="174">
        <v>13</v>
      </c>
      <c r="F5829" s="3">
        <f t="shared" si="541"/>
        <v>86</v>
      </c>
      <c r="G5829" s="3">
        <f t="shared" si="543"/>
        <v>89.6</v>
      </c>
      <c r="H5829" s="3">
        <f t="shared" si="544"/>
        <v>104</v>
      </c>
      <c r="I5829" s="3">
        <f t="shared" si="545"/>
        <v>93.92</v>
      </c>
      <c r="J5829" s="3">
        <f t="shared" si="546"/>
        <v>84.92</v>
      </c>
      <c r="K5829" s="191">
        <v>30</v>
      </c>
      <c r="L5829" s="3">
        <v>32</v>
      </c>
      <c r="M5829" s="191">
        <v>40</v>
      </c>
      <c r="N5829" s="191">
        <v>34.4</v>
      </c>
      <c r="O5829" s="191">
        <v>29.4</v>
      </c>
    </row>
    <row r="5830" spans="2:15" ht="17.25" x14ac:dyDescent="0.35">
      <c r="B5830" s="172">
        <f t="shared" si="542"/>
        <v>5822</v>
      </c>
      <c r="C5830" s="173">
        <v>8</v>
      </c>
      <c r="D5830" s="173">
        <v>31</v>
      </c>
      <c r="E5830" s="174">
        <v>14</v>
      </c>
      <c r="F5830" s="3">
        <f t="shared" si="541"/>
        <v>86</v>
      </c>
      <c r="G5830" s="3">
        <f t="shared" si="543"/>
        <v>89.6</v>
      </c>
      <c r="H5830" s="3">
        <f t="shared" si="544"/>
        <v>105.08</v>
      </c>
      <c r="I5830" s="3">
        <f t="shared" si="545"/>
        <v>93.92</v>
      </c>
      <c r="J5830" s="3">
        <f t="shared" si="546"/>
        <v>86</v>
      </c>
      <c r="K5830" s="191">
        <v>30</v>
      </c>
      <c r="L5830" s="3">
        <v>32</v>
      </c>
      <c r="M5830" s="191">
        <v>40.6</v>
      </c>
      <c r="N5830" s="191">
        <v>34.4</v>
      </c>
      <c r="O5830" s="191">
        <v>30</v>
      </c>
    </row>
    <row r="5831" spans="2:15" ht="17.25" x14ac:dyDescent="0.35">
      <c r="B5831" s="172">
        <f t="shared" si="542"/>
        <v>5823</v>
      </c>
      <c r="C5831" s="173">
        <v>8</v>
      </c>
      <c r="D5831" s="173">
        <v>31</v>
      </c>
      <c r="E5831" s="174">
        <v>15</v>
      </c>
      <c r="F5831" s="3">
        <f t="shared" si="541"/>
        <v>87.800000000000011</v>
      </c>
      <c r="G5831" s="3">
        <f t="shared" si="543"/>
        <v>91.4</v>
      </c>
      <c r="H5831" s="3">
        <f t="shared" si="544"/>
        <v>105.08</v>
      </c>
      <c r="I5831" s="3">
        <f t="shared" si="545"/>
        <v>89.960000000000008</v>
      </c>
      <c r="J5831" s="3">
        <f t="shared" si="546"/>
        <v>87.98</v>
      </c>
      <c r="K5831" s="191">
        <v>31</v>
      </c>
      <c r="L5831" s="3">
        <v>33</v>
      </c>
      <c r="M5831" s="191">
        <v>40.6</v>
      </c>
      <c r="N5831" s="191">
        <v>32.200000000000003</v>
      </c>
      <c r="O5831" s="191">
        <v>31.1</v>
      </c>
    </row>
    <row r="5832" spans="2:15" ht="17.25" x14ac:dyDescent="0.35">
      <c r="B5832" s="172">
        <f t="shared" si="542"/>
        <v>5824</v>
      </c>
      <c r="C5832" s="173">
        <v>8</v>
      </c>
      <c r="D5832" s="173">
        <v>31</v>
      </c>
      <c r="E5832" s="174">
        <v>16</v>
      </c>
      <c r="F5832" s="3">
        <f t="shared" si="541"/>
        <v>87.800000000000011</v>
      </c>
      <c r="G5832" s="3">
        <f t="shared" si="543"/>
        <v>91.4</v>
      </c>
      <c r="H5832" s="3">
        <f t="shared" si="544"/>
        <v>105.08</v>
      </c>
      <c r="I5832" s="3">
        <f t="shared" si="545"/>
        <v>84.02</v>
      </c>
      <c r="J5832" s="3">
        <f t="shared" si="546"/>
        <v>87.98</v>
      </c>
      <c r="K5832" s="191">
        <v>31</v>
      </c>
      <c r="L5832" s="3">
        <v>33</v>
      </c>
      <c r="M5832" s="191">
        <v>40.6</v>
      </c>
      <c r="N5832" s="191">
        <v>28.9</v>
      </c>
      <c r="O5832" s="191">
        <v>31.1</v>
      </c>
    </row>
    <row r="5833" spans="2:15" ht="17.25" x14ac:dyDescent="0.35">
      <c r="B5833" s="172">
        <f t="shared" si="542"/>
        <v>5825</v>
      </c>
      <c r="C5833" s="173">
        <v>8</v>
      </c>
      <c r="D5833" s="173">
        <v>31</v>
      </c>
      <c r="E5833" s="174">
        <v>17</v>
      </c>
      <c r="F5833" s="3">
        <f t="shared" si="541"/>
        <v>87.800000000000011</v>
      </c>
      <c r="G5833" s="3">
        <f t="shared" si="543"/>
        <v>91.4</v>
      </c>
      <c r="H5833" s="3">
        <f t="shared" si="544"/>
        <v>104</v>
      </c>
      <c r="I5833" s="3">
        <f t="shared" si="545"/>
        <v>78.98</v>
      </c>
      <c r="J5833" s="3">
        <f t="shared" si="546"/>
        <v>84.92</v>
      </c>
      <c r="K5833" s="191">
        <v>31</v>
      </c>
      <c r="L5833" s="3">
        <v>33</v>
      </c>
      <c r="M5833" s="191">
        <v>40</v>
      </c>
      <c r="N5833" s="191">
        <v>26.1</v>
      </c>
      <c r="O5833" s="191">
        <v>29.4</v>
      </c>
    </row>
    <row r="5834" spans="2:15" ht="17.25" x14ac:dyDescent="0.35">
      <c r="B5834" s="172">
        <f t="shared" si="542"/>
        <v>5826</v>
      </c>
      <c r="C5834" s="173">
        <v>8</v>
      </c>
      <c r="D5834" s="173">
        <v>31</v>
      </c>
      <c r="E5834" s="174">
        <v>18</v>
      </c>
      <c r="F5834" s="3">
        <f t="shared" ref="F5834:F5897" si="547">(9/5)*K5834+32</f>
        <v>84.2</v>
      </c>
      <c r="G5834" s="3">
        <f t="shared" si="543"/>
        <v>84.2</v>
      </c>
      <c r="H5834" s="3">
        <f t="shared" si="544"/>
        <v>100.03999999999999</v>
      </c>
      <c r="I5834" s="3">
        <f t="shared" si="545"/>
        <v>78.98</v>
      </c>
      <c r="J5834" s="3">
        <f t="shared" si="546"/>
        <v>84.02</v>
      </c>
      <c r="K5834" s="191">
        <v>29</v>
      </c>
      <c r="L5834" s="3">
        <v>29</v>
      </c>
      <c r="M5834" s="191">
        <v>37.799999999999997</v>
      </c>
      <c r="N5834" s="191">
        <v>26.1</v>
      </c>
      <c r="O5834" s="191">
        <v>28.9</v>
      </c>
    </row>
    <row r="5835" spans="2:15" ht="17.25" x14ac:dyDescent="0.35">
      <c r="B5835" s="172">
        <f t="shared" ref="B5835:B5898" si="548">B5834+1</f>
        <v>5827</v>
      </c>
      <c r="C5835" s="173">
        <v>8</v>
      </c>
      <c r="D5835" s="173">
        <v>31</v>
      </c>
      <c r="E5835" s="174">
        <v>19</v>
      </c>
      <c r="F5835" s="3">
        <f t="shared" si="547"/>
        <v>75.2</v>
      </c>
      <c r="G5835" s="3">
        <f t="shared" si="543"/>
        <v>78.800000000000011</v>
      </c>
      <c r="H5835" s="3">
        <f t="shared" si="544"/>
        <v>96.98</v>
      </c>
      <c r="I5835" s="3">
        <f t="shared" si="545"/>
        <v>80.06</v>
      </c>
      <c r="J5835" s="3">
        <f t="shared" si="546"/>
        <v>78.080000000000013</v>
      </c>
      <c r="K5835" s="191">
        <v>24</v>
      </c>
      <c r="L5835" s="3">
        <v>26</v>
      </c>
      <c r="M5835" s="191">
        <v>36.1</v>
      </c>
      <c r="N5835" s="191">
        <v>26.7</v>
      </c>
      <c r="O5835" s="191">
        <v>25.6</v>
      </c>
    </row>
    <row r="5836" spans="2:15" ht="17.25" x14ac:dyDescent="0.35">
      <c r="B5836" s="172">
        <f t="shared" si="548"/>
        <v>5828</v>
      </c>
      <c r="C5836" s="173">
        <v>8</v>
      </c>
      <c r="D5836" s="173">
        <v>31</v>
      </c>
      <c r="E5836" s="174">
        <v>20</v>
      </c>
      <c r="F5836" s="3">
        <f t="shared" si="547"/>
        <v>73.400000000000006</v>
      </c>
      <c r="G5836" s="3">
        <f t="shared" si="543"/>
        <v>69.800000000000011</v>
      </c>
      <c r="H5836" s="3">
        <f t="shared" si="544"/>
        <v>91.94</v>
      </c>
      <c r="I5836" s="3">
        <f t="shared" si="545"/>
        <v>78.080000000000013</v>
      </c>
      <c r="J5836" s="3">
        <f t="shared" si="546"/>
        <v>78.080000000000013</v>
      </c>
      <c r="K5836" s="191">
        <v>23</v>
      </c>
      <c r="L5836" s="3">
        <v>21</v>
      </c>
      <c r="M5836" s="191">
        <v>33.299999999999997</v>
      </c>
      <c r="N5836" s="191">
        <v>25.6</v>
      </c>
      <c r="O5836" s="191">
        <v>25.6</v>
      </c>
    </row>
    <row r="5837" spans="2:15" ht="17.25" x14ac:dyDescent="0.35">
      <c r="B5837" s="172">
        <f t="shared" si="548"/>
        <v>5829</v>
      </c>
      <c r="C5837" s="173">
        <v>8</v>
      </c>
      <c r="D5837" s="173">
        <v>31</v>
      </c>
      <c r="E5837" s="174">
        <v>21</v>
      </c>
      <c r="F5837" s="3">
        <f t="shared" si="547"/>
        <v>75.2</v>
      </c>
      <c r="G5837" s="3">
        <f t="shared" si="543"/>
        <v>69.800000000000011</v>
      </c>
      <c r="H5837" s="3">
        <f t="shared" si="544"/>
        <v>91.94</v>
      </c>
      <c r="I5837" s="3">
        <f t="shared" si="545"/>
        <v>73.94</v>
      </c>
      <c r="J5837" s="3">
        <f t="shared" si="546"/>
        <v>75.02</v>
      </c>
      <c r="K5837" s="191">
        <v>24</v>
      </c>
      <c r="L5837" s="3">
        <v>21</v>
      </c>
      <c r="M5837" s="191">
        <v>33.299999999999997</v>
      </c>
      <c r="N5837" s="191">
        <v>23.3</v>
      </c>
      <c r="O5837" s="191">
        <v>23.9</v>
      </c>
    </row>
    <row r="5838" spans="2:15" ht="17.25" x14ac:dyDescent="0.35">
      <c r="B5838" s="172">
        <f t="shared" si="548"/>
        <v>5830</v>
      </c>
      <c r="C5838" s="173">
        <v>8</v>
      </c>
      <c r="D5838" s="173">
        <v>31</v>
      </c>
      <c r="E5838" s="174">
        <v>22</v>
      </c>
      <c r="F5838" s="3">
        <f t="shared" si="547"/>
        <v>71.960000000000008</v>
      </c>
      <c r="G5838" s="3">
        <f t="shared" si="543"/>
        <v>68.180000000000007</v>
      </c>
      <c r="H5838" s="3">
        <f t="shared" si="544"/>
        <v>90.32</v>
      </c>
      <c r="I5838" s="3">
        <f t="shared" si="545"/>
        <v>70.88</v>
      </c>
      <c r="J5838" s="3">
        <f t="shared" si="546"/>
        <v>73.94</v>
      </c>
      <c r="K5838" s="191">
        <v>22.2</v>
      </c>
      <c r="L5838" s="3">
        <v>20.100000000000001</v>
      </c>
      <c r="M5838" s="191">
        <v>32.4</v>
      </c>
      <c r="N5838" s="191">
        <v>21.6</v>
      </c>
      <c r="O5838" s="191">
        <v>23.3</v>
      </c>
    </row>
    <row r="5839" spans="2:15" ht="17.25" x14ac:dyDescent="0.35">
      <c r="B5839" s="172">
        <f t="shared" si="548"/>
        <v>5831</v>
      </c>
      <c r="C5839" s="173">
        <v>8</v>
      </c>
      <c r="D5839" s="173">
        <v>31</v>
      </c>
      <c r="E5839" s="174">
        <v>23</v>
      </c>
      <c r="F5839" s="3">
        <f t="shared" si="547"/>
        <v>68.539999999999992</v>
      </c>
      <c r="G5839" s="3">
        <f t="shared" si="543"/>
        <v>66.38</v>
      </c>
      <c r="H5839" s="3">
        <f t="shared" si="544"/>
        <v>88.88</v>
      </c>
      <c r="I5839" s="3">
        <f t="shared" si="545"/>
        <v>67.64</v>
      </c>
      <c r="J5839" s="3">
        <f t="shared" si="546"/>
        <v>72.680000000000007</v>
      </c>
      <c r="K5839" s="191">
        <v>20.3</v>
      </c>
      <c r="L5839" s="3">
        <v>19.100000000000001</v>
      </c>
      <c r="M5839" s="191">
        <v>31.6</v>
      </c>
      <c r="N5839" s="191">
        <v>19.8</v>
      </c>
      <c r="O5839" s="191">
        <v>22.6</v>
      </c>
    </row>
    <row r="5840" spans="2:15" ht="17.25" x14ac:dyDescent="0.35">
      <c r="B5840" s="172">
        <f t="shared" si="548"/>
        <v>5832</v>
      </c>
      <c r="C5840" s="173">
        <v>8</v>
      </c>
      <c r="D5840" s="173">
        <v>31</v>
      </c>
      <c r="E5840" s="174">
        <v>24</v>
      </c>
      <c r="F5840" s="3">
        <f t="shared" si="547"/>
        <v>65.300000000000011</v>
      </c>
      <c r="G5840" s="3">
        <f t="shared" si="543"/>
        <v>64.759999999999991</v>
      </c>
      <c r="H5840" s="3">
        <f t="shared" si="544"/>
        <v>87.259999999999991</v>
      </c>
      <c r="I5840" s="3">
        <f t="shared" si="545"/>
        <v>64.580000000000013</v>
      </c>
      <c r="J5840" s="3">
        <f t="shared" si="546"/>
        <v>71.599999999999994</v>
      </c>
      <c r="K5840" s="191">
        <v>18.5</v>
      </c>
      <c r="L5840" s="3">
        <v>18.2</v>
      </c>
      <c r="M5840" s="191">
        <v>30.7</v>
      </c>
      <c r="N5840" s="191">
        <v>18.100000000000001</v>
      </c>
      <c r="O5840" s="191">
        <v>22</v>
      </c>
    </row>
    <row r="5841" spans="2:15" ht="17.25" x14ac:dyDescent="0.35">
      <c r="B5841" s="172">
        <f t="shared" si="548"/>
        <v>5833</v>
      </c>
      <c r="C5841" s="173">
        <v>9</v>
      </c>
      <c r="D5841" s="173">
        <v>1</v>
      </c>
      <c r="E5841" s="174">
        <v>1</v>
      </c>
      <c r="F5841" s="3">
        <f t="shared" si="547"/>
        <v>61.88</v>
      </c>
      <c r="G5841" s="3">
        <f t="shared" si="543"/>
        <v>62.96</v>
      </c>
      <c r="H5841" s="3">
        <f t="shared" si="544"/>
        <v>85.64</v>
      </c>
      <c r="I5841" s="3">
        <f t="shared" si="545"/>
        <v>61.34</v>
      </c>
      <c r="J5841" s="3">
        <f t="shared" si="546"/>
        <v>70.34</v>
      </c>
      <c r="K5841" s="191">
        <v>16.600000000000001</v>
      </c>
      <c r="L5841" s="3">
        <v>17.2</v>
      </c>
      <c r="M5841" s="191">
        <v>29.8</v>
      </c>
      <c r="N5841" s="191">
        <v>16.3</v>
      </c>
      <c r="O5841" s="191">
        <v>21.3</v>
      </c>
    </row>
    <row r="5842" spans="2:15" ht="17.25" x14ac:dyDescent="0.35">
      <c r="B5842" s="172">
        <f t="shared" si="548"/>
        <v>5834</v>
      </c>
      <c r="C5842" s="173">
        <v>9</v>
      </c>
      <c r="D5842" s="173">
        <v>1</v>
      </c>
      <c r="E5842" s="174">
        <v>2</v>
      </c>
      <c r="F5842" s="3">
        <f t="shared" si="547"/>
        <v>58.64</v>
      </c>
      <c r="G5842" s="3">
        <f t="shared" si="543"/>
        <v>61.34</v>
      </c>
      <c r="H5842" s="3">
        <f t="shared" si="544"/>
        <v>84.02</v>
      </c>
      <c r="I5842" s="3">
        <f t="shared" si="545"/>
        <v>58.28</v>
      </c>
      <c r="J5842" s="3">
        <f t="shared" si="546"/>
        <v>69.259999999999991</v>
      </c>
      <c r="K5842" s="191">
        <v>14.8</v>
      </c>
      <c r="L5842" s="3">
        <v>16.3</v>
      </c>
      <c r="M5842" s="191">
        <v>28.9</v>
      </c>
      <c r="N5842" s="191">
        <v>14.6</v>
      </c>
      <c r="O5842" s="191">
        <v>20.7</v>
      </c>
    </row>
    <row r="5843" spans="2:15" ht="17.25" x14ac:dyDescent="0.35">
      <c r="B5843" s="172">
        <f t="shared" si="548"/>
        <v>5835</v>
      </c>
      <c r="C5843" s="173">
        <v>9</v>
      </c>
      <c r="D5843" s="173">
        <v>1</v>
      </c>
      <c r="E5843" s="174">
        <v>3</v>
      </c>
      <c r="F5843" s="3">
        <f t="shared" si="547"/>
        <v>55.22</v>
      </c>
      <c r="G5843" s="3">
        <f t="shared" si="543"/>
        <v>59.540000000000006</v>
      </c>
      <c r="H5843" s="3">
        <f t="shared" si="544"/>
        <v>82.580000000000013</v>
      </c>
      <c r="I5843" s="3">
        <f t="shared" si="545"/>
        <v>55.040000000000006</v>
      </c>
      <c r="J5843" s="3">
        <f t="shared" si="546"/>
        <v>68</v>
      </c>
      <c r="K5843" s="191">
        <v>12.9</v>
      </c>
      <c r="L5843" s="3">
        <v>15.3</v>
      </c>
      <c r="M5843" s="191">
        <v>28.1</v>
      </c>
      <c r="N5843" s="191">
        <v>12.8</v>
      </c>
      <c r="O5843" s="191">
        <v>20</v>
      </c>
    </row>
    <row r="5844" spans="2:15" ht="17.25" x14ac:dyDescent="0.35">
      <c r="B5844" s="172">
        <f t="shared" si="548"/>
        <v>5836</v>
      </c>
      <c r="C5844" s="173">
        <v>9</v>
      </c>
      <c r="D5844" s="173">
        <v>1</v>
      </c>
      <c r="E5844" s="174">
        <v>4</v>
      </c>
      <c r="F5844" s="3">
        <f t="shared" si="547"/>
        <v>51.980000000000004</v>
      </c>
      <c r="G5844" s="3">
        <f t="shared" si="543"/>
        <v>57.92</v>
      </c>
      <c r="H5844" s="3">
        <f t="shared" si="544"/>
        <v>80.960000000000008</v>
      </c>
      <c r="I5844" s="3">
        <f t="shared" si="545"/>
        <v>51.980000000000004</v>
      </c>
      <c r="J5844" s="3">
        <f t="shared" si="546"/>
        <v>66.92</v>
      </c>
      <c r="K5844" s="191">
        <v>11.1</v>
      </c>
      <c r="L5844" s="3">
        <v>14.4</v>
      </c>
      <c r="M5844" s="191">
        <v>27.2</v>
      </c>
      <c r="N5844" s="191">
        <v>11.1</v>
      </c>
      <c r="O5844" s="191">
        <v>19.399999999999999</v>
      </c>
    </row>
    <row r="5845" spans="2:15" ht="17.25" x14ac:dyDescent="0.35">
      <c r="B5845" s="172">
        <f t="shared" si="548"/>
        <v>5837</v>
      </c>
      <c r="C5845" s="173">
        <v>9</v>
      </c>
      <c r="D5845" s="173">
        <v>1</v>
      </c>
      <c r="E5845" s="174">
        <v>5</v>
      </c>
      <c r="F5845" s="3">
        <f t="shared" si="547"/>
        <v>53.96</v>
      </c>
      <c r="G5845" s="3">
        <f t="shared" si="543"/>
        <v>56.66</v>
      </c>
      <c r="H5845" s="3">
        <f t="shared" si="544"/>
        <v>80.06</v>
      </c>
      <c r="I5845" s="3">
        <f t="shared" si="545"/>
        <v>48.92</v>
      </c>
      <c r="J5845" s="3">
        <f t="shared" si="546"/>
        <v>66.02</v>
      </c>
      <c r="K5845" s="191">
        <v>12.2</v>
      </c>
      <c r="L5845" s="3">
        <v>13.7</v>
      </c>
      <c r="M5845" s="191">
        <v>26.7</v>
      </c>
      <c r="N5845" s="191">
        <v>9.4</v>
      </c>
      <c r="O5845" s="191">
        <v>18.899999999999999</v>
      </c>
    </row>
    <row r="5846" spans="2:15" ht="17.25" x14ac:dyDescent="0.35">
      <c r="B5846" s="172">
        <f t="shared" si="548"/>
        <v>5838</v>
      </c>
      <c r="C5846" s="173">
        <v>9</v>
      </c>
      <c r="D5846" s="173">
        <v>1</v>
      </c>
      <c r="E5846" s="174">
        <v>6</v>
      </c>
      <c r="F5846" s="3">
        <f t="shared" si="547"/>
        <v>53.96</v>
      </c>
      <c r="G5846" s="3">
        <f t="shared" si="543"/>
        <v>55.58</v>
      </c>
      <c r="H5846" s="3">
        <f t="shared" si="544"/>
        <v>78.98</v>
      </c>
      <c r="I5846" s="3">
        <f t="shared" si="545"/>
        <v>50</v>
      </c>
      <c r="J5846" s="3">
        <f t="shared" si="546"/>
        <v>64.94</v>
      </c>
      <c r="K5846" s="191">
        <v>12.2</v>
      </c>
      <c r="L5846" s="3">
        <v>13.1</v>
      </c>
      <c r="M5846" s="191">
        <v>26.1</v>
      </c>
      <c r="N5846" s="191">
        <v>10</v>
      </c>
      <c r="O5846" s="191">
        <v>18.3</v>
      </c>
    </row>
    <row r="5847" spans="2:15" ht="17.25" x14ac:dyDescent="0.35">
      <c r="B5847" s="172">
        <f t="shared" si="548"/>
        <v>5839</v>
      </c>
      <c r="C5847" s="173">
        <v>9</v>
      </c>
      <c r="D5847" s="173">
        <v>1</v>
      </c>
      <c r="E5847" s="174">
        <v>7</v>
      </c>
      <c r="F5847" s="3">
        <f t="shared" si="547"/>
        <v>56.84</v>
      </c>
      <c r="G5847" s="3">
        <f t="shared" si="543"/>
        <v>59.36</v>
      </c>
      <c r="H5847" s="3">
        <f t="shared" si="544"/>
        <v>84.92</v>
      </c>
      <c r="I5847" s="3">
        <f t="shared" si="545"/>
        <v>53.96</v>
      </c>
      <c r="J5847" s="3">
        <f t="shared" si="546"/>
        <v>66.02</v>
      </c>
      <c r="K5847" s="191">
        <v>13.8</v>
      </c>
      <c r="L5847" s="3">
        <v>15.2</v>
      </c>
      <c r="M5847" s="191">
        <v>29.4</v>
      </c>
      <c r="N5847" s="191">
        <v>12.2</v>
      </c>
      <c r="O5847" s="191">
        <v>18.899999999999999</v>
      </c>
    </row>
    <row r="5848" spans="2:15" ht="17.25" x14ac:dyDescent="0.35">
      <c r="B5848" s="172">
        <f t="shared" si="548"/>
        <v>5840</v>
      </c>
      <c r="C5848" s="173">
        <v>9</v>
      </c>
      <c r="D5848" s="173">
        <v>1</v>
      </c>
      <c r="E5848" s="174">
        <v>8</v>
      </c>
      <c r="F5848" s="3">
        <f t="shared" si="547"/>
        <v>61.88</v>
      </c>
      <c r="G5848" s="3">
        <f t="shared" si="543"/>
        <v>63.86</v>
      </c>
      <c r="H5848" s="3">
        <f t="shared" si="544"/>
        <v>87.080000000000013</v>
      </c>
      <c r="I5848" s="3">
        <f t="shared" si="545"/>
        <v>62.06</v>
      </c>
      <c r="J5848" s="3">
        <f t="shared" si="546"/>
        <v>69.98</v>
      </c>
      <c r="K5848" s="191">
        <v>16.600000000000001</v>
      </c>
      <c r="L5848" s="3">
        <v>17.7</v>
      </c>
      <c r="M5848" s="191">
        <v>30.6</v>
      </c>
      <c r="N5848" s="191">
        <v>16.7</v>
      </c>
      <c r="O5848" s="191">
        <v>21.1</v>
      </c>
    </row>
    <row r="5849" spans="2:15" ht="17.25" x14ac:dyDescent="0.35">
      <c r="B5849" s="172">
        <f t="shared" si="548"/>
        <v>5841</v>
      </c>
      <c r="C5849" s="173">
        <v>9</v>
      </c>
      <c r="D5849" s="173">
        <v>1</v>
      </c>
      <c r="E5849" s="174">
        <v>9</v>
      </c>
      <c r="F5849" s="3">
        <f t="shared" si="547"/>
        <v>65.84</v>
      </c>
      <c r="G5849" s="3">
        <f t="shared" ref="G5849:G5912" si="549">(9/5)*L5849+32</f>
        <v>69.800000000000011</v>
      </c>
      <c r="H5849" s="3">
        <f t="shared" ref="H5849:H5912" si="550">(9/5)*M5849+32</f>
        <v>91.94</v>
      </c>
      <c r="I5849" s="3">
        <f t="shared" ref="I5849:I5912" si="551">(9/5)*N5849+32</f>
        <v>68</v>
      </c>
      <c r="J5849" s="3">
        <f t="shared" ref="J5849:J5912" si="552">(9/5)*O5849+32</f>
        <v>73.039999999999992</v>
      </c>
      <c r="K5849" s="191">
        <v>18.8</v>
      </c>
      <c r="L5849" s="3">
        <v>21</v>
      </c>
      <c r="M5849" s="191">
        <v>33.299999999999997</v>
      </c>
      <c r="N5849" s="191">
        <v>20</v>
      </c>
      <c r="O5849" s="191">
        <v>22.8</v>
      </c>
    </row>
    <row r="5850" spans="2:15" ht="17.25" x14ac:dyDescent="0.35">
      <c r="B5850" s="172">
        <f t="shared" si="548"/>
        <v>5842</v>
      </c>
      <c r="C5850" s="173">
        <v>9</v>
      </c>
      <c r="D5850" s="173">
        <v>1</v>
      </c>
      <c r="E5850" s="174">
        <v>10</v>
      </c>
      <c r="F5850" s="3">
        <f t="shared" si="547"/>
        <v>69.98</v>
      </c>
      <c r="G5850" s="3">
        <f t="shared" si="549"/>
        <v>75.2</v>
      </c>
      <c r="H5850" s="3">
        <f t="shared" si="550"/>
        <v>96.98</v>
      </c>
      <c r="I5850" s="3">
        <f t="shared" si="551"/>
        <v>73.039999999999992</v>
      </c>
      <c r="J5850" s="3">
        <f t="shared" si="552"/>
        <v>75.92</v>
      </c>
      <c r="K5850" s="191">
        <v>21.1</v>
      </c>
      <c r="L5850" s="3">
        <v>24</v>
      </c>
      <c r="M5850" s="191">
        <v>36.1</v>
      </c>
      <c r="N5850" s="191">
        <v>22.8</v>
      </c>
      <c r="O5850" s="191">
        <v>24.4</v>
      </c>
    </row>
    <row r="5851" spans="2:15" ht="17.25" x14ac:dyDescent="0.35">
      <c r="B5851" s="172">
        <f t="shared" si="548"/>
        <v>5843</v>
      </c>
      <c r="C5851" s="173">
        <v>9</v>
      </c>
      <c r="D5851" s="173">
        <v>1</v>
      </c>
      <c r="E5851" s="174">
        <v>11</v>
      </c>
      <c r="F5851" s="3">
        <f t="shared" si="547"/>
        <v>72.86</v>
      </c>
      <c r="G5851" s="3">
        <f t="shared" si="549"/>
        <v>77.539999999999992</v>
      </c>
      <c r="H5851" s="3">
        <f t="shared" si="550"/>
        <v>100.94</v>
      </c>
      <c r="I5851" s="3">
        <f t="shared" si="551"/>
        <v>77</v>
      </c>
      <c r="J5851" s="3">
        <f t="shared" si="552"/>
        <v>78.080000000000013</v>
      </c>
      <c r="K5851" s="191">
        <v>22.7</v>
      </c>
      <c r="L5851" s="3">
        <v>25.3</v>
      </c>
      <c r="M5851" s="191">
        <v>38.299999999999997</v>
      </c>
      <c r="N5851" s="191">
        <v>25</v>
      </c>
      <c r="O5851" s="191">
        <v>25.6</v>
      </c>
    </row>
    <row r="5852" spans="2:15" ht="17.25" x14ac:dyDescent="0.35">
      <c r="B5852" s="172">
        <f t="shared" si="548"/>
        <v>5844</v>
      </c>
      <c r="C5852" s="173">
        <v>9</v>
      </c>
      <c r="D5852" s="173">
        <v>1</v>
      </c>
      <c r="E5852" s="174">
        <v>12</v>
      </c>
      <c r="F5852" s="3">
        <f t="shared" si="547"/>
        <v>75.92</v>
      </c>
      <c r="G5852" s="3">
        <f t="shared" si="549"/>
        <v>80.960000000000008</v>
      </c>
      <c r="H5852" s="3">
        <f t="shared" si="550"/>
        <v>102.02</v>
      </c>
      <c r="I5852" s="3">
        <f t="shared" si="551"/>
        <v>80.960000000000008</v>
      </c>
      <c r="J5852" s="3">
        <f t="shared" si="552"/>
        <v>78.98</v>
      </c>
      <c r="K5852" s="191">
        <v>24.4</v>
      </c>
      <c r="L5852" s="3">
        <v>27.2</v>
      </c>
      <c r="M5852" s="191">
        <v>38.9</v>
      </c>
      <c r="N5852" s="191">
        <v>27.2</v>
      </c>
      <c r="O5852" s="191">
        <v>26.1</v>
      </c>
    </row>
    <row r="5853" spans="2:15" ht="17.25" x14ac:dyDescent="0.35">
      <c r="B5853" s="172">
        <f t="shared" si="548"/>
        <v>5845</v>
      </c>
      <c r="C5853" s="173">
        <v>9</v>
      </c>
      <c r="D5853" s="173">
        <v>1</v>
      </c>
      <c r="E5853" s="174">
        <v>13</v>
      </c>
      <c r="F5853" s="3">
        <f t="shared" si="547"/>
        <v>69.98</v>
      </c>
      <c r="G5853" s="3">
        <f t="shared" si="549"/>
        <v>83.300000000000011</v>
      </c>
      <c r="H5853" s="3">
        <f t="shared" si="550"/>
        <v>102.02</v>
      </c>
      <c r="I5853" s="3">
        <f t="shared" si="551"/>
        <v>82.94</v>
      </c>
      <c r="J5853" s="3">
        <f t="shared" si="552"/>
        <v>80.960000000000008</v>
      </c>
      <c r="K5853" s="191">
        <v>21.1</v>
      </c>
      <c r="L5853" s="3">
        <v>28.5</v>
      </c>
      <c r="M5853" s="191">
        <v>38.9</v>
      </c>
      <c r="N5853" s="191">
        <v>28.3</v>
      </c>
      <c r="O5853" s="191">
        <v>27.2</v>
      </c>
    </row>
    <row r="5854" spans="2:15" ht="17.25" x14ac:dyDescent="0.35">
      <c r="B5854" s="172">
        <f t="shared" si="548"/>
        <v>5846</v>
      </c>
      <c r="C5854" s="173">
        <v>9</v>
      </c>
      <c r="D5854" s="173">
        <v>1</v>
      </c>
      <c r="E5854" s="174">
        <v>14</v>
      </c>
      <c r="F5854" s="3">
        <f t="shared" si="547"/>
        <v>68</v>
      </c>
      <c r="G5854" s="3">
        <f t="shared" si="549"/>
        <v>84.740000000000009</v>
      </c>
      <c r="H5854" s="3">
        <f t="shared" si="550"/>
        <v>102.02</v>
      </c>
      <c r="I5854" s="3">
        <f t="shared" si="551"/>
        <v>84.02</v>
      </c>
      <c r="J5854" s="3">
        <f t="shared" si="552"/>
        <v>84.02</v>
      </c>
      <c r="K5854" s="191">
        <v>20</v>
      </c>
      <c r="L5854" s="3">
        <v>29.3</v>
      </c>
      <c r="M5854" s="191">
        <v>38.9</v>
      </c>
      <c r="N5854" s="191">
        <v>28.9</v>
      </c>
      <c r="O5854" s="191">
        <v>28.9</v>
      </c>
    </row>
    <row r="5855" spans="2:15" ht="17.25" x14ac:dyDescent="0.35">
      <c r="B5855" s="172">
        <f t="shared" si="548"/>
        <v>5847</v>
      </c>
      <c r="C5855" s="173">
        <v>9</v>
      </c>
      <c r="D5855" s="173">
        <v>1</v>
      </c>
      <c r="E5855" s="174">
        <v>15</v>
      </c>
      <c r="F5855" s="3">
        <f t="shared" si="547"/>
        <v>64.94</v>
      </c>
      <c r="G5855" s="3">
        <f t="shared" si="549"/>
        <v>83.66</v>
      </c>
      <c r="H5855" s="3">
        <f t="shared" si="550"/>
        <v>105.08</v>
      </c>
      <c r="I5855" s="3">
        <f t="shared" si="551"/>
        <v>82.94</v>
      </c>
      <c r="J5855" s="3">
        <f t="shared" si="552"/>
        <v>84.02</v>
      </c>
      <c r="K5855" s="191">
        <v>18.3</v>
      </c>
      <c r="L5855" s="3">
        <v>28.7</v>
      </c>
      <c r="M5855" s="191">
        <v>40.6</v>
      </c>
      <c r="N5855" s="191">
        <v>28.3</v>
      </c>
      <c r="O5855" s="191">
        <v>28.9</v>
      </c>
    </row>
    <row r="5856" spans="2:15" ht="17.25" x14ac:dyDescent="0.35">
      <c r="B5856" s="172">
        <f t="shared" si="548"/>
        <v>5848</v>
      </c>
      <c r="C5856" s="173">
        <v>9</v>
      </c>
      <c r="D5856" s="173">
        <v>1</v>
      </c>
      <c r="E5856" s="174">
        <v>16</v>
      </c>
      <c r="F5856" s="3">
        <f t="shared" si="547"/>
        <v>66.92</v>
      </c>
      <c r="G5856" s="3">
        <f t="shared" si="549"/>
        <v>81.680000000000007</v>
      </c>
      <c r="H5856" s="3">
        <f t="shared" si="550"/>
        <v>100.94</v>
      </c>
      <c r="I5856" s="3">
        <f t="shared" si="551"/>
        <v>82.039999999999992</v>
      </c>
      <c r="J5856" s="3">
        <f t="shared" si="552"/>
        <v>82.94</v>
      </c>
      <c r="K5856" s="191">
        <v>19.399999999999999</v>
      </c>
      <c r="L5856" s="3">
        <v>27.6</v>
      </c>
      <c r="M5856" s="191">
        <v>38.299999999999997</v>
      </c>
      <c r="N5856" s="191">
        <v>27.8</v>
      </c>
      <c r="O5856" s="191">
        <v>28.3</v>
      </c>
    </row>
    <row r="5857" spans="2:15" ht="17.25" x14ac:dyDescent="0.35">
      <c r="B5857" s="172">
        <f t="shared" si="548"/>
        <v>5849</v>
      </c>
      <c r="C5857" s="173">
        <v>9</v>
      </c>
      <c r="D5857" s="173">
        <v>1</v>
      </c>
      <c r="E5857" s="174">
        <v>17</v>
      </c>
      <c r="F5857" s="3">
        <f t="shared" si="547"/>
        <v>68</v>
      </c>
      <c r="G5857" s="3">
        <f t="shared" si="549"/>
        <v>77.539999999999992</v>
      </c>
      <c r="H5857" s="3">
        <f t="shared" si="550"/>
        <v>102.02</v>
      </c>
      <c r="I5857" s="3">
        <f t="shared" si="551"/>
        <v>80.06</v>
      </c>
      <c r="J5857" s="3">
        <f t="shared" si="552"/>
        <v>78.98</v>
      </c>
      <c r="K5857" s="191">
        <v>20</v>
      </c>
      <c r="L5857" s="3">
        <v>25.3</v>
      </c>
      <c r="M5857" s="191">
        <v>38.9</v>
      </c>
      <c r="N5857" s="191">
        <v>26.7</v>
      </c>
      <c r="O5857" s="191">
        <v>26.1</v>
      </c>
    </row>
    <row r="5858" spans="2:15" ht="17.25" x14ac:dyDescent="0.35">
      <c r="B5858" s="172">
        <f t="shared" si="548"/>
        <v>5850</v>
      </c>
      <c r="C5858" s="173">
        <v>9</v>
      </c>
      <c r="D5858" s="173">
        <v>1</v>
      </c>
      <c r="E5858" s="174">
        <v>18</v>
      </c>
      <c r="F5858" s="3">
        <f t="shared" si="547"/>
        <v>66.92</v>
      </c>
      <c r="G5858" s="3">
        <f t="shared" si="549"/>
        <v>75.2</v>
      </c>
      <c r="H5858" s="3">
        <f t="shared" si="550"/>
        <v>98.960000000000008</v>
      </c>
      <c r="I5858" s="3">
        <f t="shared" si="551"/>
        <v>75.92</v>
      </c>
      <c r="J5858" s="3">
        <f t="shared" si="552"/>
        <v>78.98</v>
      </c>
      <c r="K5858" s="191">
        <v>19.399999999999999</v>
      </c>
      <c r="L5858" s="3">
        <v>24</v>
      </c>
      <c r="M5858" s="191">
        <v>37.200000000000003</v>
      </c>
      <c r="N5858" s="191">
        <v>24.4</v>
      </c>
      <c r="O5858" s="191">
        <v>26.1</v>
      </c>
    </row>
    <row r="5859" spans="2:15" ht="17.25" x14ac:dyDescent="0.35">
      <c r="B5859" s="172">
        <f t="shared" si="548"/>
        <v>5851</v>
      </c>
      <c r="C5859" s="173">
        <v>9</v>
      </c>
      <c r="D5859" s="173">
        <v>1</v>
      </c>
      <c r="E5859" s="174">
        <v>19</v>
      </c>
      <c r="F5859" s="3">
        <f t="shared" si="547"/>
        <v>64.94</v>
      </c>
      <c r="G5859" s="3">
        <f t="shared" si="549"/>
        <v>71.599999999999994</v>
      </c>
      <c r="H5859" s="3">
        <f t="shared" si="550"/>
        <v>89.960000000000008</v>
      </c>
      <c r="I5859" s="3">
        <f t="shared" si="551"/>
        <v>71.960000000000008</v>
      </c>
      <c r="J5859" s="3">
        <f t="shared" si="552"/>
        <v>73.94</v>
      </c>
      <c r="K5859" s="191">
        <v>18.3</v>
      </c>
      <c r="L5859" s="3">
        <v>22</v>
      </c>
      <c r="M5859" s="191">
        <v>32.200000000000003</v>
      </c>
      <c r="N5859" s="191">
        <v>22.2</v>
      </c>
      <c r="O5859" s="191">
        <v>23.3</v>
      </c>
    </row>
    <row r="5860" spans="2:15" ht="17.25" x14ac:dyDescent="0.35">
      <c r="B5860" s="172">
        <f t="shared" si="548"/>
        <v>5852</v>
      </c>
      <c r="C5860" s="173">
        <v>9</v>
      </c>
      <c r="D5860" s="173">
        <v>1</v>
      </c>
      <c r="E5860" s="174">
        <v>20</v>
      </c>
      <c r="F5860" s="3">
        <f t="shared" si="547"/>
        <v>64.94</v>
      </c>
      <c r="G5860" s="3">
        <f t="shared" si="549"/>
        <v>69.800000000000011</v>
      </c>
      <c r="H5860" s="3">
        <f t="shared" si="550"/>
        <v>91.94</v>
      </c>
      <c r="I5860" s="3">
        <f t="shared" si="551"/>
        <v>69.080000000000013</v>
      </c>
      <c r="J5860" s="3">
        <f t="shared" si="552"/>
        <v>73.039999999999992</v>
      </c>
      <c r="K5860" s="191">
        <v>18.3</v>
      </c>
      <c r="L5860" s="3">
        <v>21</v>
      </c>
      <c r="M5860" s="191">
        <v>33.299999999999997</v>
      </c>
      <c r="N5860" s="191">
        <v>20.6</v>
      </c>
      <c r="O5860" s="191">
        <v>22.8</v>
      </c>
    </row>
    <row r="5861" spans="2:15" ht="17.25" x14ac:dyDescent="0.35">
      <c r="B5861" s="172">
        <f t="shared" si="548"/>
        <v>5853</v>
      </c>
      <c r="C5861" s="173">
        <v>9</v>
      </c>
      <c r="D5861" s="173">
        <v>1</v>
      </c>
      <c r="E5861" s="174">
        <v>21</v>
      </c>
      <c r="F5861" s="3">
        <f t="shared" si="547"/>
        <v>62.96</v>
      </c>
      <c r="G5861" s="3">
        <f t="shared" si="549"/>
        <v>66.92</v>
      </c>
      <c r="H5861" s="3">
        <f t="shared" si="550"/>
        <v>91.039999999999992</v>
      </c>
      <c r="I5861" s="3">
        <f t="shared" si="551"/>
        <v>66.92</v>
      </c>
      <c r="J5861" s="3">
        <f t="shared" si="552"/>
        <v>69.98</v>
      </c>
      <c r="K5861" s="191">
        <v>17.2</v>
      </c>
      <c r="L5861" s="3">
        <v>19.399999999999999</v>
      </c>
      <c r="M5861" s="191">
        <v>32.799999999999997</v>
      </c>
      <c r="N5861" s="191">
        <v>19.399999999999999</v>
      </c>
      <c r="O5861" s="191">
        <v>21.1</v>
      </c>
    </row>
    <row r="5862" spans="2:15" ht="17.25" x14ac:dyDescent="0.35">
      <c r="B5862" s="172">
        <f t="shared" si="548"/>
        <v>5854</v>
      </c>
      <c r="C5862" s="173">
        <v>9</v>
      </c>
      <c r="D5862" s="173">
        <v>1</v>
      </c>
      <c r="E5862" s="174">
        <v>22</v>
      </c>
      <c r="F5862" s="3">
        <f t="shared" si="547"/>
        <v>60.980000000000004</v>
      </c>
      <c r="G5862" s="3">
        <f t="shared" si="549"/>
        <v>64.400000000000006</v>
      </c>
      <c r="H5862" s="3">
        <f t="shared" si="550"/>
        <v>87.98</v>
      </c>
      <c r="I5862" s="3">
        <f t="shared" si="551"/>
        <v>62.06</v>
      </c>
      <c r="J5862" s="3">
        <f t="shared" si="552"/>
        <v>68</v>
      </c>
      <c r="K5862" s="191">
        <v>16.100000000000001</v>
      </c>
      <c r="L5862" s="3">
        <v>18</v>
      </c>
      <c r="M5862" s="191">
        <v>31.1</v>
      </c>
      <c r="N5862" s="191">
        <v>16.7</v>
      </c>
      <c r="O5862" s="191">
        <v>20</v>
      </c>
    </row>
    <row r="5863" spans="2:15" ht="17.25" x14ac:dyDescent="0.35">
      <c r="B5863" s="172">
        <f t="shared" si="548"/>
        <v>5855</v>
      </c>
      <c r="C5863" s="173">
        <v>9</v>
      </c>
      <c r="D5863" s="173">
        <v>1</v>
      </c>
      <c r="E5863" s="174">
        <v>23</v>
      </c>
      <c r="F5863" s="3">
        <f t="shared" si="547"/>
        <v>59.900000000000006</v>
      </c>
      <c r="G5863" s="3">
        <f t="shared" si="549"/>
        <v>63.14</v>
      </c>
      <c r="H5863" s="3">
        <f t="shared" si="550"/>
        <v>87.080000000000013</v>
      </c>
      <c r="I5863" s="3">
        <f t="shared" si="551"/>
        <v>59</v>
      </c>
      <c r="J5863" s="3">
        <f t="shared" si="552"/>
        <v>68</v>
      </c>
      <c r="K5863" s="191">
        <v>15.5</v>
      </c>
      <c r="L5863" s="3">
        <v>17.3</v>
      </c>
      <c r="M5863" s="191">
        <v>30.6</v>
      </c>
      <c r="N5863" s="191">
        <v>15</v>
      </c>
      <c r="O5863" s="191">
        <v>20</v>
      </c>
    </row>
    <row r="5864" spans="2:15" ht="17.25" x14ac:dyDescent="0.35">
      <c r="B5864" s="172">
        <f t="shared" si="548"/>
        <v>5856</v>
      </c>
      <c r="C5864" s="173">
        <v>9</v>
      </c>
      <c r="D5864" s="173">
        <v>1</v>
      </c>
      <c r="E5864" s="174">
        <v>24</v>
      </c>
      <c r="F5864" s="3">
        <f t="shared" si="547"/>
        <v>59</v>
      </c>
      <c r="G5864" s="3">
        <f t="shared" si="549"/>
        <v>62.78</v>
      </c>
      <c r="H5864" s="3">
        <f t="shared" si="550"/>
        <v>82.94</v>
      </c>
      <c r="I5864" s="3">
        <f t="shared" si="551"/>
        <v>55.94</v>
      </c>
      <c r="J5864" s="3">
        <f t="shared" si="552"/>
        <v>68</v>
      </c>
      <c r="K5864" s="191">
        <v>15</v>
      </c>
      <c r="L5864" s="3">
        <v>17.100000000000001</v>
      </c>
      <c r="M5864" s="191">
        <v>28.3</v>
      </c>
      <c r="N5864" s="191">
        <v>13.3</v>
      </c>
      <c r="O5864" s="191">
        <v>20</v>
      </c>
    </row>
    <row r="5865" spans="2:15" ht="17.25" x14ac:dyDescent="0.35">
      <c r="B5865" s="172">
        <f t="shared" si="548"/>
        <v>5857</v>
      </c>
      <c r="C5865" s="173">
        <v>9</v>
      </c>
      <c r="D5865" s="173">
        <v>2</v>
      </c>
      <c r="E5865" s="174">
        <v>1</v>
      </c>
      <c r="F5865" s="3">
        <f t="shared" si="547"/>
        <v>59.900000000000006</v>
      </c>
      <c r="G5865" s="3">
        <f t="shared" si="549"/>
        <v>62.6</v>
      </c>
      <c r="H5865" s="3">
        <f t="shared" si="550"/>
        <v>82.94</v>
      </c>
      <c r="I5865" s="3">
        <f t="shared" si="551"/>
        <v>51.08</v>
      </c>
      <c r="J5865" s="3">
        <f t="shared" si="552"/>
        <v>66.02</v>
      </c>
      <c r="K5865" s="191">
        <v>15.5</v>
      </c>
      <c r="L5865" s="3">
        <v>17</v>
      </c>
      <c r="M5865" s="191">
        <v>28.3</v>
      </c>
      <c r="N5865" s="191">
        <v>10.6</v>
      </c>
      <c r="O5865" s="191">
        <v>18.899999999999999</v>
      </c>
    </row>
    <row r="5866" spans="2:15" ht="17.25" x14ac:dyDescent="0.35">
      <c r="B5866" s="172">
        <f t="shared" si="548"/>
        <v>5858</v>
      </c>
      <c r="C5866" s="173">
        <v>9</v>
      </c>
      <c r="D5866" s="173">
        <v>2</v>
      </c>
      <c r="E5866" s="174">
        <v>2</v>
      </c>
      <c r="F5866" s="3">
        <f t="shared" si="547"/>
        <v>59.900000000000006</v>
      </c>
      <c r="G5866" s="3">
        <f t="shared" si="549"/>
        <v>62.6</v>
      </c>
      <c r="H5866" s="3">
        <f t="shared" si="550"/>
        <v>82.94</v>
      </c>
      <c r="I5866" s="3">
        <f t="shared" si="551"/>
        <v>51.08</v>
      </c>
      <c r="J5866" s="3">
        <f t="shared" si="552"/>
        <v>64.94</v>
      </c>
      <c r="K5866" s="191">
        <v>15.5</v>
      </c>
      <c r="L5866" s="3">
        <v>17</v>
      </c>
      <c r="M5866" s="191">
        <v>28.3</v>
      </c>
      <c r="N5866" s="191">
        <v>10.6</v>
      </c>
      <c r="O5866" s="191">
        <v>18.3</v>
      </c>
    </row>
    <row r="5867" spans="2:15" ht="17.25" x14ac:dyDescent="0.35">
      <c r="B5867" s="172">
        <f t="shared" si="548"/>
        <v>5859</v>
      </c>
      <c r="C5867" s="173">
        <v>9</v>
      </c>
      <c r="D5867" s="173">
        <v>2</v>
      </c>
      <c r="E5867" s="174">
        <v>3</v>
      </c>
      <c r="F5867" s="3">
        <f t="shared" si="547"/>
        <v>59.900000000000006</v>
      </c>
      <c r="G5867" s="3">
        <f t="shared" si="549"/>
        <v>60.8</v>
      </c>
      <c r="H5867" s="3">
        <f t="shared" si="550"/>
        <v>80.960000000000008</v>
      </c>
      <c r="I5867" s="3">
        <f t="shared" si="551"/>
        <v>46.94</v>
      </c>
      <c r="J5867" s="3">
        <f t="shared" si="552"/>
        <v>62.06</v>
      </c>
      <c r="K5867" s="191">
        <v>15.5</v>
      </c>
      <c r="L5867" s="3">
        <v>16</v>
      </c>
      <c r="M5867" s="191">
        <v>27.2</v>
      </c>
      <c r="N5867" s="191">
        <v>8.3000000000000007</v>
      </c>
      <c r="O5867" s="191">
        <v>16.7</v>
      </c>
    </row>
    <row r="5868" spans="2:15" ht="17.25" x14ac:dyDescent="0.35">
      <c r="B5868" s="172">
        <f t="shared" si="548"/>
        <v>5860</v>
      </c>
      <c r="C5868" s="173">
        <v>9</v>
      </c>
      <c r="D5868" s="173">
        <v>2</v>
      </c>
      <c r="E5868" s="174">
        <v>4</v>
      </c>
      <c r="F5868" s="3">
        <f t="shared" si="547"/>
        <v>59</v>
      </c>
      <c r="G5868" s="3">
        <f t="shared" si="549"/>
        <v>60.8</v>
      </c>
      <c r="H5868" s="3">
        <f t="shared" si="550"/>
        <v>78.98</v>
      </c>
      <c r="I5868" s="3">
        <f t="shared" si="551"/>
        <v>48.019999999999996</v>
      </c>
      <c r="J5868" s="3">
        <f t="shared" si="552"/>
        <v>60.980000000000004</v>
      </c>
      <c r="K5868" s="191">
        <v>15</v>
      </c>
      <c r="L5868" s="3">
        <v>16</v>
      </c>
      <c r="M5868" s="191">
        <v>26.1</v>
      </c>
      <c r="N5868" s="191">
        <v>8.9</v>
      </c>
      <c r="O5868" s="191">
        <v>16.100000000000001</v>
      </c>
    </row>
    <row r="5869" spans="2:15" ht="17.25" x14ac:dyDescent="0.35">
      <c r="B5869" s="172">
        <f t="shared" si="548"/>
        <v>5861</v>
      </c>
      <c r="C5869" s="173">
        <v>9</v>
      </c>
      <c r="D5869" s="173">
        <v>2</v>
      </c>
      <c r="E5869" s="174">
        <v>5</v>
      </c>
      <c r="F5869" s="3">
        <f t="shared" si="547"/>
        <v>56.84</v>
      </c>
      <c r="G5869" s="3">
        <f t="shared" si="549"/>
        <v>59</v>
      </c>
      <c r="H5869" s="3">
        <f t="shared" si="550"/>
        <v>78.080000000000013</v>
      </c>
      <c r="I5869" s="3">
        <f t="shared" si="551"/>
        <v>44.96</v>
      </c>
      <c r="J5869" s="3">
        <f t="shared" si="552"/>
        <v>60.08</v>
      </c>
      <c r="K5869" s="191">
        <v>13.8</v>
      </c>
      <c r="L5869" s="3">
        <v>15</v>
      </c>
      <c r="M5869" s="191">
        <v>25.6</v>
      </c>
      <c r="N5869" s="191">
        <v>7.2</v>
      </c>
      <c r="O5869" s="191">
        <v>15.6</v>
      </c>
    </row>
    <row r="5870" spans="2:15" ht="17.25" x14ac:dyDescent="0.35">
      <c r="B5870" s="172">
        <f t="shared" si="548"/>
        <v>5862</v>
      </c>
      <c r="C5870" s="173">
        <v>9</v>
      </c>
      <c r="D5870" s="173">
        <v>2</v>
      </c>
      <c r="E5870" s="174">
        <v>6</v>
      </c>
      <c r="F5870" s="3">
        <f t="shared" si="547"/>
        <v>54.86</v>
      </c>
      <c r="G5870" s="3">
        <f t="shared" si="549"/>
        <v>57.56</v>
      </c>
      <c r="H5870" s="3">
        <f t="shared" si="550"/>
        <v>75.02</v>
      </c>
      <c r="I5870" s="3">
        <f t="shared" si="551"/>
        <v>46.04</v>
      </c>
      <c r="J5870" s="3">
        <f t="shared" si="552"/>
        <v>60.08</v>
      </c>
      <c r="K5870" s="191">
        <v>12.7</v>
      </c>
      <c r="L5870" s="3">
        <v>14.2</v>
      </c>
      <c r="M5870" s="191">
        <v>23.9</v>
      </c>
      <c r="N5870" s="191">
        <v>7.8</v>
      </c>
      <c r="O5870" s="191">
        <v>15.6</v>
      </c>
    </row>
    <row r="5871" spans="2:15" ht="17.25" x14ac:dyDescent="0.35">
      <c r="B5871" s="172">
        <f t="shared" si="548"/>
        <v>5863</v>
      </c>
      <c r="C5871" s="173">
        <v>9</v>
      </c>
      <c r="D5871" s="173">
        <v>2</v>
      </c>
      <c r="E5871" s="174">
        <v>7</v>
      </c>
      <c r="F5871" s="3">
        <f t="shared" si="547"/>
        <v>59</v>
      </c>
      <c r="G5871" s="3">
        <f t="shared" si="549"/>
        <v>60.8</v>
      </c>
      <c r="H5871" s="3">
        <f t="shared" si="550"/>
        <v>82.039999999999992</v>
      </c>
      <c r="I5871" s="3">
        <f t="shared" si="551"/>
        <v>53.06</v>
      </c>
      <c r="J5871" s="3">
        <f t="shared" si="552"/>
        <v>64.94</v>
      </c>
      <c r="K5871" s="191">
        <v>15</v>
      </c>
      <c r="L5871" s="3">
        <v>16</v>
      </c>
      <c r="M5871" s="191">
        <v>27.8</v>
      </c>
      <c r="N5871" s="191">
        <v>11.7</v>
      </c>
      <c r="O5871" s="191">
        <v>18.3</v>
      </c>
    </row>
    <row r="5872" spans="2:15" ht="17.25" x14ac:dyDescent="0.35">
      <c r="B5872" s="172">
        <f t="shared" si="548"/>
        <v>5864</v>
      </c>
      <c r="C5872" s="173">
        <v>9</v>
      </c>
      <c r="D5872" s="173">
        <v>2</v>
      </c>
      <c r="E5872" s="174">
        <v>8</v>
      </c>
      <c r="F5872" s="3">
        <f t="shared" si="547"/>
        <v>60.980000000000004</v>
      </c>
      <c r="G5872" s="3">
        <f t="shared" si="549"/>
        <v>60.8</v>
      </c>
      <c r="H5872" s="3">
        <f t="shared" si="550"/>
        <v>89.06</v>
      </c>
      <c r="I5872" s="3">
        <f t="shared" si="551"/>
        <v>60.980000000000004</v>
      </c>
      <c r="J5872" s="3">
        <f t="shared" si="552"/>
        <v>69.080000000000013</v>
      </c>
      <c r="K5872" s="191">
        <v>16.100000000000001</v>
      </c>
      <c r="L5872" s="3">
        <v>16</v>
      </c>
      <c r="M5872" s="191">
        <v>31.7</v>
      </c>
      <c r="N5872" s="191">
        <v>16.100000000000001</v>
      </c>
      <c r="O5872" s="191">
        <v>20.6</v>
      </c>
    </row>
    <row r="5873" spans="2:15" ht="17.25" x14ac:dyDescent="0.35">
      <c r="B5873" s="172">
        <f t="shared" si="548"/>
        <v>5865</v>
      </c>
      <c r="C5873" s="173">
        <v>9</v>
      </c>
      <c r="D5873" s="173">
        <v>2</v>
      </c>
      <c r="E5873" s="174">
        <v>9</v>
      </c>
      <c r="F5873" s="3">
        <f t="shared" si="547"/>
        <v>65.84</v>
      </c>
      <c r="G5873" s="3">
        <f t="shared" si="549"/>
        <v>60.980000000000004</v>
      </c>
      <c r="H5873" s="3">
        <f t="shared" si="550"/>
        <v>89.960000000000008</v>
      </c>
      <c r="I5873" s="3">
        <f t="shared" si="551"/>
        <v>64.94</v>
      </c>
      <c r="J5873" s="3">
        <f t="shared" si="552"/>
        <v>71.960000000000008</v>
      </c>
      <c r="K5873" s="191">
        <v>18.8</v>
      </c>
      <c r="L5873" s="3">
        <v>16.100000000000001</v>
      </c>
      <c r="M5873" s="191">
        <v>32.200000000000003</v>
      </c>
      <c r="N5873" s="191">
        <v>18.3</v>
      </c>
      <c r="O5873" s="191">
        <v>22.2</v>
      </c>
    </row>
    <row r="5874" spans="2:15" ht="17.25" x14ac:dyDescent="0.35">
      <c r="B5874" s="172">
        <f t="shared" si="548"/>
        <v>5866</v>
      </c>
      <c r="C5874" s="173">
        <v>9</v>
      </c>
      <c r="D5874" s="173">
        <v>2</v>
      </c>
      <c r="E5874" s="174">
        <v>10</v>
      </c>
      <c r="F5874" s="3">
        <f t="shared" si="547"/>
        <v>70.88</v>
      </c>
      <c r="G5874" s="3">
        <f t="shared" si="549"/>
        <v>60.8</v>
      </c>
      <c r="H5874" s="3">
        <f t="shared" si="550"/>
        <v>93.02</v>
      </c>
      <c r="I5874" s="3">
        <f t="shared" si="551"/>
        <v>71.06</v>
      </c>
      <c r="J5874" s="3">
        <f t="shared" si="552"/>
        <v>75.02</v>
      </c>
      <c r="K5874" s="191">
        <v>21.6</v>
      </c>
      <c r="L5874" s="3">
        <v>16</v>
      </c>
      <c r="M5874" s="191">
        <v>33.9</v>
      </c>
      <c r="N5874" s="191">
        <v>21.7</v>
      </c>
      <c r="O5874" s="191">
        <v>23.9</v>
      </c>
    </row>
    <row r="5875" spans="2:15" ht="17.25" x14ac:dyDescent="0.35">
      <c r="B5875" s="172">
        <f t="shared" si="548"/>
        <v>5867</v>
      </c>
      <c r="C5875" s="173">
        <v>9</v>
      </c>
      <c r="D5875" s="173">
        <v>2</v>
      </c>
      <c r="E5875" s="174">
        <v>11</v>
      </c>
      <c r="F5875" s="3">
        <f t="shared" si="547"/>
        <v>77</v>
      </c>
      <c r="G5875" s="3">
        <f t="shared" si="549"/>
        <v>64.039999999999992</v>
      </c>
      <c r="H5875" s="3">
        <f t="shared" si="550"/>
        <v>96.08</v>
      </c>
      <c r="I5875" s="3">
        <f t="shared" si="551"/>
        <v>75.02</v>
      </c>
      <c r="J5875" s="3">
        <f t="shared" si="552"/>
        <v>78.98</v>
      </c>
      <c r="K5875" s="191">
        <v>25</v>
      </c>
      <c r="L5875" s="3">
        <v>17.8</v>
      </c>
      <c r="M5875" s="191">
        <v>35.6</v>
      </c>
      <c r="N5875" s="191">
        <v>23.9</v>
      </c>
      <c r="O5875" s="191">
        <v>26.1</v>
      </c>
    </row>
    <row r="5876" spans="2:15" ht="17.25" x14ac:dyDescent="0.35">
      <c r="B5876" s="172">
        <f t="shared" si="548"/>
        <v>5868</v>
      </c>
      <c r="C5876" s="173">
        <v>9</v>
      </c>
      <c r="D5876" s="173">
        <v>2</v>
      </c>
      <c r="E5876" s="174">
        <v>12</v>
      </c>
      <c r="F5876" s="3">
        <f t="shared" si="547"/>
        <v>79.88</v>
      </c>
      <c r="G5876" s="3">
        <f t="shared" si="549"/>
        <v>68.900000000000006</v>
      </c>
      <c r="H5876" s="3">
        <f t="shared" si="550"/>
        <v>96.98</v>
      </c>
      <c r="I5876" s="3">
        <f t="shared" si="551"/>
        <v>78.080000000000013</v>
      </c>
      <c r="J5876" s="3">
        <f t="shared" si="552"/>
        <v>82.94</v>
      </c>
      <c r="K5876" s="191">
        <v>26.6</v>
      </c>
      <c r="L5876" s="3">
        <v>20.5</v>
      </c>
      <c r="M5876" s="191">
        <v>36.1</v>
      </c>
      <c r="N5876" s="191">
        <v>25.6</v>
      </c>
      <c r="O5876" s="191">
        <v>28.3</v>
      </c>
    </row>
    <row r="5877" spans="2:15" ht="17.25" x14ac:dyDescent="0.35">
      <c r="B5877" s="172">
        <f t="shared" si="548"/>
        <v>5869</v>
      </c>
      <c r="C5877" s="173">
        <v>9</v>
      </c>
      <c r="D5877" s="173">
        <v>2</v>
      </c>
      <c r="E5877" s="174">
        <v>13</v>
      </c>
      <c r="F5877" s="3">
        <f t="shared" si="547"/>
        <v>82.94</v>
      </c>
      <c r="G5877" s="3">
        <f t="shared" si="549"/>
        <v>72.14</v>
      </c>
      <c r="H5877" s="3">
        <f t="shared" si="550"/>
        <v>98.960000000000008</v>
      </c>
      <c r="I5877" s="3">
        <f t="shared" si="551"/>
        <v>80.960000000000008</v>
      </c>
      <c r="J5877" s="3">
        <f t="shared" si="552"/>
        <v>84.92</v>
      </c>
      <c r="K5877" s="191">
        <v>28.3</v>
      </c>
      <c r="L5877" s="3">
        <v>22.3</v>
      </c>
      <c r="M5877" s="191">
        <v>37.200000000000003</v>
      </c>
      <c r="N5877" s="191">
        <v>27.2</v>
      </c>
      <c r="O5877" s="191">
        <v>29.4</v>
      </c>
    </row>
    <row r="5878" spans="2:15" ht="17.25" x14ac:dyDescent="0.35">
      <c r="B5878" s="172">
        <f t="shared" si="548"/>
        <v>5870</v>
      </c>
      <c r="C5878" s="173">
        <v>9</v>
      </c>
      <c r="D5878" s="173">
        <v>2</v>
      </c>
      <c r="E5878" s="174">
        <v>14</v>
      </c>
      <c r="F5878" s="3">
        <f t="shared" si="547"/>
        <v>84.92</v>
      </c>
      <c r="G5878" s="3">
        <f t="shared" si="549"/>
        <v>75.2</v>
      </c>
      <c r="H5878" s="3">
        <f t="shared" si="550"/>
        <v>100.94</v>
      </c>
      <c r="I5878" s="3">
        <f t="shared" si="551"/>
        <v>84.02</v>
      </c>
      <c r="J5878" s="3">
        <f t="shared" si="552"/>
        <v>84.92</v>
      </c>
      <c r="K5878" s="191">
        <v>29.4</v>
      </c>
      <c r="L5878" s="3">
        <v>24</v>
      </c>
      <c r="M5878" s="191">
        <v>38.299999999999997</v>
      </c>
      <c r="N5878" s="191">
        <v>28.9</v>
      </c>
      <c r="O5878" s="191">
        <v>29.4</v>
      </c>
    </row>
    <row r="5879" spans="2:15" ht="17.25" x14ac:dyDescent="0.35">
      <c r="B5879" s="172">
        <f t="shared" si="548"/>
        <v>5871</v>
      </c>
      <c r="C5879" s="173">
        <v>9</v>
      </c>
      <c r="D5879" s="173">
        <v>2</v>
      </c>
      <c r="E5879" s="174">
        <v>15</v>
      </c>
      <c r="F5879" s="3">
        <f t="shared" si="547"/>
        <v>86</v>
      </c>
      <c r="G5879" s="3">
        <f t="shared" si="549"/>
        <v>76.64</v>
      </c>
      <c r="H5879" s="3">
        <f t="shared" si="550"/>
        <v>93.92</v>
      </c>
      <c r="I5879" s="3">
        <f t="shared" si="551"/>
        <v>84.92</v>
      </c>
      <c r="J5879" s="3">
        <f t="shared" si="552"/>
        <v>89.06</v>
      </c>
      <c r="K5879" s="191">
        <v>30</v>
      </c>
      <c r="L5879" s="3">
        <v>24.8</v>
      </c>
      <c r="M5879" s="191">
        <v>34.4</v>
      </c>
      <c r="N5879" s="191">
        <v>29.4</v>
      </c>
      <c r="O5879" s="191">
        <v>31.7</v>
      </c>
    </row>
    <row r="5880" spans="2:15" ht="17.25" x14ac:dyDescent="0.35">
      <c r="B5880" s="172">
        <f t="shared" si="548"/>
        <v>5872</v>
      </c>
      <c r="C5880" s="173">
        <v>9</v>
      </c>
      <c r="D5880" s="173">
        <v>2</v>
      </c>
      <c r="E5880" s="174">
        <v>16</v>
      </c>
      <c r="F5880" s="3">
        <f t="shared" si="547"/>
        <v>86</v>
      </c>
      <c r="G5880" s="3">
        <f t="shared" si="549"/>
        <v>76.099999999999994</v>
      </c>
      <c r="H5880" s="3">
        <f t="shared" si="550"/>
        <v>96.08</v>
      </c>
      <c r="I5880" s="3">
        <f t="shared" si="551"/>
        <v>86</v>
      </c>
      <c r="J5880" s="3">
        <f t="shared" si="552"/>
        <v>87.98</v>
      </c>
      <c r="K5880" s="191">
        <v>30</v>
      </c>
      <c r="L5880" s="3">
        <v>24.5</v>
      </c>
      <c r="M5880" s="191">
        <v>35.6</v>
      </c>
      <c r="N5880" s="191">
        <v>30</v>
      </c>
      <c r="O5880" s="191">
        <v>31.1</v>
      </c>
    </row>
    <row r="5881" spans="2:15" ht="17.25" x14ac:dyDescent="0.35">
      <c r="B5881" s="172">
        <f t="shared" si="548"/>
        <v>5873</v>
      </c>
      <c r="C5881" s="173">
        <v>9</v>
      </c>
      <c r="D5881" s="173">
        <v>2</v>
      </c>
      <c r="E5881" s="174">
        <v>17</v>
      </c>
      <c r="F5881" s="3">
        <f t="shared" si="547"/>
        <v>81.86</v>
      </c>
      <c r="G5881" s="3">
        <f t="shared" si="549"/>
        <v>70.34</v>
      </c>
      <c r="H5881" s="3">
        <f t="shared" si="550"/>
        <v>96.08</v>
      </c>
      <c r="I5881" s="3">
        <f t="shared" si="551"/>
        <v>84.02</v>
      </c>
      <c r="J5881" s="3">
        <f t="shared" si="552"/>
        <v>87.98</v>
      </c>
      <c r="K5881" s="191">
        <v>27.7</v>
      </c>
      <c r="L5881" s="3">
        <v>21.3</v>
      </c>
      <c r="M5881" s="191">
        <v>35.6</v>
      </c>
      <c r="N5881" s="191">
        <v>28.9</v>
      </c>
      <c r="O5881" s="191">
        <v>31.1</v>
      </c>
    </row>
    <row r="5882" spans="2:15" ht="17.25" x14ac:dyDescent="0.35">
      <c r="B5882" s="172">
        <f t="shared" si="548"/>
        <v>5874</v>
      </c>
      <c r="C5882" s="173">
        <v>9</v>
      </c>
      <c r="D5882" s="173">
        <v>2</v>
      </c>
      <c r="E5882" s="174">
        <v>18</v>
      </c>
      <c r="F5882" s="3">
        <f t="shared" si="547"/>
        <v>77.900000000000006</v>
      </c>
      <c r="G5882" s="3">
        <f t="shared" si="549"/>
        <v>68</v>
      </c>
      <c r="H5882" s="3">
        <f t="shared" si="550"/>
        <v>93.92</v>
      </c>
      <c r="I5882" s="3">
        <f t="shared" si="551"/>
        <v>80.06</v>
      </c>
      <c r="J5882" s="3">
        <f t="shared" si="552"/>
        <v>86</v>
      </c>
      <c r="K5882" s="191">
        <v>25.5</v>
      </c>
      <c r="L5882" s="3">
        <v>20</v>
      </c>
      <c r="M5882" s="191">
        <v>34.4</v>
      </c>
      <c r="N5882" s="191">
        <v>26.7</v>
      </c>
      <c r="O5882" s="191">
        <v>30</v>
      </c>
    </row>
    <row r="5883" spans="2:15" ht="17.25" x14ac:dyDescent="0.35">
      <c r="B5883" s="172">
        <f t="shared" si="548"/>
        <v>5875</v>
      </c>
      <c r="C5883" s="173">
        <v>9</v>
      </c>
      <c r="D5883" s="173">
        <v>2</v>
      </c>
      <c r="E5883" s="174">
        <v>19</v>
      </c>
      <c r="F5883" s="3">
        <f t="shared" si="547"/>
        <v>75.92</v>
      </c>
      <c r="G5883" s="3">
        <f t="shared" si="549"/>
        <v>66.02</v>
      </c>
      <c r="H5883" s="3">
        <f t="shared" si="550"/>
        <v>89.06</v>
      </c>
      <c r="I5883" s="3">
        <f t="shared" si="551"/>
        <v>75.92</v>
      </c>
      <c r="J5883" s="3">
        <f t="shared" si="552"/>
        <v>80.06</v>
      </c>
      <c r="K5883" s="191">
        <v>24.4</v>
      </c>
      <c r="L5883" s="3">
        <v>18.899999999999999</v>
      </c>
      <c r="M5883" s="191">
        <v>31.7</v>
      </c>
      <c r="N5883" s="191">
        <v>24.4</v>
      </c>
      <c r="O5883" s="191">
        <v>26.7</v>
      </c>
    </row>
    <row r="5884" spans="2:15" ht="17.25" x14ac:dyDescent="0.35">
      <c r="B5884" s="172">
        <f t="shared" si="548"/>
        <v>5876</v>
      </c>
      <c r="C5884" s="173">
        <v>9</v>
      </c>
      <c r="D5884" s="173">
        <v>2</v>
      </c>
      <c r="E5884" s="174">
        <v>20</v>
      </c>
      <c r="F5884" s="3">
        <f t="shared" si="547"/>
        <v>72.86</v>
      </c>
      <c r="G5884" s="3">
        <f t="shared" si="549"/>
        <v>65.66</v>
      </c>
      <c r="H5884" s="3">
        <f t="shared" si="550"/>
        <v>87.98</v>
      </c>
      <c r="I5884" s="3">
        <f t="shared" si="551"/>
        <v>69.98</v>
      </c>
      <c r="J5884" s="3">
        <f t="shared" si="552"/>
        <v>77</v>
      </c>
      <c r="K5884" s="191">
        <v>22.7</v>
      </c>
      <c r="L5884" s="3">
        <v>18.7</v>
      </c>
      <c r="M5884" s="191">
        <v>31.1</v>
      </c>
      <c r="N5884" s="191">
        <v>21.1</v>
      </c>
      <c r="O5884" s="191">
        <v>25</v>
      </c>
    </row>
    <row r="5885" spans="2:15" ht="17.25" x14ac:dyDescent="0.35">
      <c r="B5885" s="172">
        <f t="shared" si="548"/>
        <v>5877</v>
      </c>
      <c r="C5885" s="173">
        <v>9</v>
      </c>
      <c r="D5885" s="173">
        <v>2</v>
      </c>
      <c r="E5885" s="174">
        <v>21</v>
      </c>
      <c r="F5885" s="3">
        <f t="shared" si="547"/>
        <v>68.900000000000006</v>
      </c>
      <c r="G5885" s="3">
        <f t="shared" si="549"/>
        <v>66.2</v>
      </c>
      <c r="H5885" s="3">
        <f t="shared" si="550"/>
        <v>86</v>
      </c>
      <c r="I5885" s="3">
        <f t="shared" si="551"/>
        <v>68</v>
      </c>
      <c r="J5885" s="3">
        <f t="shared" si="552"/>
        <v>73.039999999999992</v>
      </c>
      <c r="K5885" s="191">
        <v>20.5</v>
      </c>
      <c r="L5885" s="3">
        <v>19</v>
      </c>
      <c r="M5885" s="191">
        <v>30</v>
      </c>
      <c r="N5885" s="191">
        <v>20</v>
      </c>
      <c r="O5885" s="191">
        <v>22.8</v>
      </c>
    </row>
    <row r="5886" spans="2:15" ht="17.25" x14ac:dyDescent="0.35">
      <c r="B5886" s="172">
        <f t="shared" si="548"/>
        <v>5878</v>
      </c>
      <c r="C5886" s="173">
        <v>9</v>
      </c>
      <c r="D5886" s="173">
        <v>2</v>
      </c>
      <c r="E5886" s="174">
        <v>22</v>
      </c>
      <c r="F5886" s="3">
        <f t="shared" si="547"/>
        <v>66.92</v>
      </c>
      <c r="G5886" s="3">
        <f t="shared" si="549"/>
        <v>65.48</v>
      </c>
      <c r="H5886" s="3">
        <f t="shared" si="550"/>
        <v>82.94</v>
      </c>
      <c r="I5886" s="3">
        <f t="shared" si="551"/>
        <v>68</v>
      </c>
      <c r="J5886" s="3">
        <f t="shared" si="552"/>
        <v>75.02</v>
      </c>
      <c r="K5886" s="191">
        <v>19.399999999999999</v>
      </c>
      <c r="L5886" s="3">
        <v>18.600000000000001</v>
      </c>
      <c r="M5886" s="191">
        <v>28.3</v>
      </c>
      <c r="N5886" s="191">
        <v>20</v>
      </c>
      <c r="O5886" s="191">
        <v>23.9</v>
      </c>
    </row>
    <row r="5887" spans="2:15" ht="17.25" x14ac:dyDescent="0.35">
      <c r="B5887" s="172">
        <f t="shared" si="548"/>
        <v>5879</v>
      </c>
      <c r="C5887" s="173">
        <v>9</v>
      </c>
      <c r="D5887" s="173">
        <v>2</v>
      </c>
      <c r="E5887" s="174">
        <v>23</v>
      </c>
      <c r="F5887" s="3">
        <f t="shared" si="547"/>
        <v>65.84</v>
      </c>
      <c r="G5887" s="3">
        <f t="shared" si="549"/>
        <v>64.580000000000013</v>
      </c>
      <c r="H5887" s="3">
        <f t="shared" si="550"/>
        <v>84.92</v>
      </c>
      <c r="I5887" s="3">
        <f t="shared" si="551"/>
        <v>57.92</v>
      </c>
      <c r="J5887" s="3">
        <f t="shared" si="552"/>
        <v>71.06</v>
      </c>
      <c r="K5887" s="191">
        <v>18.8</v>
      </c>
      <c r="L5887" s="3">
        <v>18.100000000000001</v>
      </c>
      <c r="M5887" s="191">
        <v>29.4</v>
      </c>
      <c r="N5887" s="191">
        <v>14.4</v>
      </c>
      <c r="O5887" s="191">
        <v>21.7</v>
      </c>
    </row>
    <row r="5888" spans="2:15" ht="17.25" x14ac:dyDescent="0.35">
      <c r="B5888" s="172">
        <f t="shared" si="548"/>
        <v>5880</v>
      </c>
      <c r="C5888" s="173">
        <v>9</v>
      </c>
      <c r="D5888" s="173">
        <v>2</v>
      </c>
      <c r="E5888" s="174">
        <v>24</v>
      </c>
      <c r="F5888" s="3">
        <f t="shared" si="547"/>
        <v>64.94</v>
      </c>
      <c r="G5888" s="3">
        <f t="shared" si="549"/>
        <v>64.400000000000006</v>
      </c>
      <c r="H5888" s="3">
        <f t="shared" si="550"/>
        <v>82.039999999999992</v>
      </c>
      <c r="I5888" s="3">
        <f t="shared" si="551"/>
        <v>57.92</v>
      </c>
      <c r="J5888" s="3">
        <f t="shared" si="552"/>
        <v>71.960000000000008</v>
      </c>
      <c r="K5888" s="191">
        <v>18.3</v>
      </c>
      <c r="L5888" s="3">
        <v>18</v>
      </c>
      <c r="M5888" s="191">
        <v>27.8</v>
      </c>
      <c r="N5888" s="191">
        <v>14.4</v>
      </c>
      <c r="O5888" s="191">
        <v>22.2</v>
      </c>
    </row>
    <row r="5889" spans="2:15" ht="17.25" x14ac:dyDescent="0.35">
      <c r="B5889" s="172">
        <f t="shared" si="548"/>
        <v>5881</v>
      </c>
      <c r="C5889" s="173">
        <v>9</v>
      </c>
      <c r="D5889" s="173">
        <v>3</v>
      </c>
      <c r="E5889" s="174">
        <v>1</v>
      </c>
      <c r="F5889" s="3">
        <f t="shared" si="547"/>
        <v>65.84</v>
      </c>
      <c r="G5889" s="3">
        <f t="shared" si="549"/>
        <v>64.400000000000006</v>
      </c>
      <c r="H5889" s="3">
        <f t="shared" si="550"/>
        <v>80.960000000000008</v>
      </c>
      <c r="I5889" s="3">
        <f t="shared" si="551"/>
        <v>51.980000000000004</v>
      </c>
      <c r="J5889" s="3">
        <f t="shared" si="552"/>
        <v>71.06</v>
      </c>
      <c r="K5889" s="191">
        <v>18.8</v>
      </c>
      <c r="L5889" s="3">
        <v>18</v>
      </c>
      <c r="M5889" s="191">
        <v>27.2</v>
      </c>
      <c r="N5889" s="191">
        <v>11.1</v>
      </c>
      <c r="O5889" s="191">
        <v>21.7</v>
      </c>
    </row>
    <row r="5890" spans="2:15" ht="17.25" x14ac:dyDescent="0.35">
      <c r="B5890" s="172">
        <f t="shared" si="548"/>
        <v>5882</v>
      </c>
      <c r="C5890" s="173">
        <v>9</v>
      </c>
      <c r="D5890" s="173">
        <v>3</v>
      </c>
      <c r="E5890" s="174">
        <v>2</v>
      </c>
      <c r="F5890" s="3">
        <f t="shared" si="547"/>
        <v>64.94</v>
      </c>
      <c r="G5890" s="3">
        <f t="shared" si="549"/>
        <v>56.480000000000004</v>
      </c>
      <c r="H5890" s="3">
        <f t="shared" si="550"/>
        <v>78.98</v>
      </c>
      <c r="I5890" s="3">
        <f t="shared" si="551"/>
        <v>51.980000000000004</v>
      </c>
      <c r="J5890" s="3">
        <f t="shared" si="552"/>
        <v>66.92</v>
      </c>
      <c r="K5890" s="191">
        <v>18.3</v>
      </c>
      <c r="L5890" s="3">
        <v>13.6</v>
      </c>
      <c r="M5890" s="191">
        <v>26.1</v>
      </c>
      <c r="N5890" s="191">
        <v>11.1</v>
      </c>
      <c r="O5890" s="191">
        <v>19.399999999999999</v>
      </c>
    </row>
    <row r="5891" spans="2:15" ht="17.25" x14ac:dyDescent="0.35">
      <c r="B5891" s="172">
        <f t="shared" si="548"/>
        <v>5883</v>
      </c>
      <c r="C5891" s="173">
        <v>9</v>
      </c>
      <c r="D5891" s="173">
        <v>3</v>
      </c>
      <c r="E5891" s="174">
        <v>3</v>
      </c>
      <c r="F5891" s="3">
        <f t="shared" si="547"/>
        <v>64.94</v>
      </c>
      <c r="G5891" s="3">
        <f t="shared" si="549"/>
        <v>53.6</v>
      </c>
      <c r="H5891" s="3">
        <f t="shared" si="550"/>
        <v>77</v>
      </c>
      <c r="I5891" s="3">
        <f t="shared" si="551"/>
        <v>53.06</v>
      </c>
      <c r="J5891" s="3">
        <f t="shared" si="552"/>
        <v>64.94</v>
      </c>
      <c r="K5891" s="191">
        <v>18.3</v>
      </c>
      <c r="L5891" s="3">
        <v>12</v>
      </c>
      <c r="M5891" s="191">
        <v>25</v>
      </c>
      <c r="N5891" s="191">
        <v>11.7</v>
      </c>
      <c r="O5891" s="191">
        <v>18.3</v>
      </c>
    </row>
    <row r="5892" spans="2:15" ht="17.25" x14ac:dyDescent="0.35">
      <c r="B5892" s="172">
        <f t="shared" si="548"/>
        <v>5884</v>
      </c>
      <c r="C5892" s="173">
        <v>9</v>
      </c>
      <c r="D5892" s="173">
        <v>3</v>
      </c>
      <c r="E5892" s="174">
        <v>4</v>
      </c>
      <c r="F5892" s="3">
        <f t="shared" si="547"/>
        <v>66.92</v>
      </c>
      <c r="G5892" s="3">
        <f t="shared" si="549"/>
        <v>49.82</v>
      </c>
      <c r="H5892" s="3">
        <f t="shared" si="550"/>
        <v>78.98</v>
      </c>
      <c r="I5892" s="3">
        <f t="shared" si="551"/>
        <v>46.94</v>
      </c>
      <c r="J5892" s="3">
        <f t="shared" si="552"/>
        <v>66.02</v>
      </c>
      <c r="K5892" s="191">
        <v>19.399999999999999</v>
      </c>
      <c r="L5892" s="3">
        <v>9.9</v>
      </c>
      <c r="M5892" s="191">
        <v>26.1</v>
      </c>
      <c r="N5892" s="191">
        <v>8.3000000000000007</v>
      </c>
      <c r="O5892" s="191">
        <v>18.899999999999999</v>
      </c>
    </row>
    <row r="5893" spans="2:15" ht="17.25" x14ac:dyDescent="0.35">
      <c r="B5893" s="172">
        <f t="shared" si="548"/>
        <v>5885</v>
      </c>
      <c r="C5893" s="173">
        <v>9</v>
      </c>
      <c r="D5893" s="173">
        <v>3</v>
      </c>
      <c r="E5893" s="174">
        <v>5</v>
      </c>
      <c r="F5893" s="3">
        <f t="shared" si="547"/>
        <v>70.88</v>
      </c>
      <c r="G5893" s="3">
        <f t="shared" si="549"/>
        <v>48.74</v>
      </c>
      <c r="H5893" s="3">
        <f t="shared" si="550"/>
        <v>77</v>
      </c>
      <c r="I5893" s="3">
        <f t="shared" si="551"/>
        <v>48.019999999999996</v>
      </c>
      <c r="J5893" s="3">
        <f t="shared" si="552"/>
        <v>64.039999999999992</v>
      </c>
      <c r="K5893" s="191">
        <v>21.6</v>
      </c>
      <c r="L5893" s="3">
        <v>9.3000000000000007</v>
      </c>
      <c r="M5893" s="191">
        <v>25</v>
      </c>
      <c r="N5893" s="191">
        <v>8.9</v>
      </c>
      <c r="O5893" s="191">
        <v>17.8</v>
      </c>
    </row>
    <row r="5894" spans="2:15" ht="17.25" x14ac:dyDescent="0.35">
      <c r="B5894" s="172">
        <f t="shared" si="548"/>
        <v>5886</v>
      </c>
      <c r="C5894" s="173">
        <v>9</v>
      </c>
      <c r="D5894" s="173">
        <v>3</v>
      </c>
      <c r="E5894" s="174">
        <v>6</v>
      </c>
      <c r="F5894" s="3">
        <f t="shared" si="547"/>
        <v>66.92</v>
      </c>
      <c r="G5894" s="3">
        <f t="shared" si="549"/>
        <v>44.96</v>
      </c>
      <c r="H5894" s="3">
        <f t="shared" si="550"/>
        <v>78.98</v>
      </c>
      <c r="I5894" s="3">
        <f t="shared" si="551"/>
        <v>44.96</v>
      </c>
      <c r="J5894" s="3">
        <f t="shared" si="552"/>
        <v>64.039999999999992</v>
      </c>
      <c r="K5894" s="191">
        <v>19.399999999999999</v>
      </c>
      <c r="L5894" s="3">
        <v>7.2</v>
      </c>
      <c r="M5894" s="191">
        <v>26.1</v>
      </c>
      <c r="N5894" s="191">
        <v>7.2</v>
      </c>
      <c r="O5894" s="191">
        <v>17.8</v>
      </c>
    </row>
    <row r="5895" spans="2:15" ht="17.25" x14ac:dyDescent="0.35">
      <c r="B5895" s="172">
        <f t="shared" si="548"/>
        <v>5887</v>
      </c>
      <c r="C5895" s="173">
        <v>9</v>
      </c>
      <c r="D5895" s="173">
        <v>3</v>
      </c>
      <c r="E5895" s="174">
        <v>7</v>
      </c>
      <c r="F5895" s="3">
        <f t="shared" si="547"/>
        <v>66.92</v>
      </c>
      <c r="G5895" s="3">
        <f t="shared" si="549"/>
        <v>49.28</v>
      </c>
      <c r="H5895" s="3">
        <f t="shared" si="550"/>
        <v>80.960000000000008</v>
      </c>
      <c r="I5895" s="3">
        <f t="shared" si="551"/>
        <v>53.06</v>
      </c>
      <c r="J5895" s="3">
        <f t="shared" si="552"/>
        <v>69.080000000000013</v>
      </c>
      <c r="K5895" s="191">
        <v>19.399999999999999</v>
      </c>
      <c r="L5895" s="3">
        <v>9.6</v>
      </c>
      <c r="M5895" s="191">
        <v>27.2</v>
      </c>
      <c r="N5895" s="191">
        <v>11.7</v>
      </c>
      <c r="O5895" s="191">
        <v>20.6</v>
      </c>
    </row>
    <row r="5896" spans="2:15" ht="17.25" x14ac:dyDescent="0.35">
      <c r="B5896" s="172">
        <f t="shared" si="548"/>
        <v>5888</v>
      </c>
      <c r="C5896" s="173">
        <v>9</v>
      </c>
      <c r="D5896" s="173">
        <v>3</v>
      </c>
      <c r="E5896" s="174">
        <v>8</v>
      </c>
      <c r="F5896" s="3">
        <f t="shared" si="547"/>
        <v>68</v>
      </c>
      <c r="G5896" s="3">
        <f t="shared" si="549"/>
        <v>55.22</v>
      </c>
      <c r="H5896" s="3">
        <f t="shared" si="550"/>
        <v>86</v>
      </c>
      <c r="I5896" s="3">
        <f t="shared" si="551"/>
        <v>59</v>
      </c>
      <c r="J5896" s="3">
        <f t="shared" si="552"/>
        <v>73.94</v>
      </c>
      <c r="K5896" s="191">
        <v>20</v>
      </c>
      <c r="L5896" s="3">
        <v>12.9</v>
      </c>
      <c r="M5896" s="191">
        <v>30</v>
      </c>
      <c r="N5896" s="191">
        <v>15</v>
      </c>
      <c r="O5896" s="191">
        <v>23.3</v>
      </c>
    </row>
    <row r="5897" spans="2:15" ht="17.25" x14ac:dyDescent="0.35">
      <c r="B5897" s="172">
        <f t="shared" si="548"/>
        <v>5889</v>
      </c>
      <c r="C5897" s="173">
        <v>9</v>
      </c>
      <c r="D5897" s="173">
        <v>3</v>
      </c>
      <c r="E5897" s="174">
        <v>9</v>
      </c>
      <c r="F5897" s="3">
        <f t="shared" si="547"/>
        <v>70.88</v>
      </c>
      <c r="G5897" s="3">
        <f t="shared" si="549"/>
        <v>59.36</v>
      </c>
      <c r="H5897" s="3">
        <f t="shared" si="550"/>
        <v>93.92</v>
      </c>
      <c r="I5897" s="3">
        <f t="shared" si="551"/>
        <v>66.92</v>
      </c>
      <c r="J5897" s="3">
        <f t="shared" si="552"/>
        <v>78.080000000000013</v>
      </c>
      <c r="K5897" s="191">
        <v>21.6</v>
      </c>
      <c r="L5897" s="3">
        <v>15.2</v>
      </c>
      <c r="M5897" s="191">
        <v>34.4</v>
      </c>
      <c r="N5897" s="191">
        <v>19.399999999999999</v>
      </c>
      <c r="O5897" s="191">
        <v>25.6</v>
      </c>
    </row>
    <row r="5898" spans="2:15" ht="17.25" x14ac:dyDescent="0.35">
      <c r="B5898" s="172">
        <f t="shared" si="548"/>
        <v>5890</v>
      </c>
      <c r="C5898" s="173">
        <v>9</v>
      </c>
      <c r="D5898" s="173">
        <v>3</v>
      </c>
      <c r="E5898" s="174">
        <v>10</v>
      </c>
      <c r="F5898" s="3">
        <f t="shared" ref="F5898:F5961" si="553">(9/5)*K5898+32</f>
        <v>73.94</v>
      </c>
      <c r="G5898" s="3">
        <f t="shared" si="549"/>
        <v>63.5</v>
      </c>
      <c r="H5898" s="3">
        <f t="shared" si="550"/>
        <v>96.08</v>
      </c>
      <c r="I5898" s="3">
        <f t="shared" si="551"/>
        <v>73.039999999999992</v>
      </c>
      <c r="J5898" s="3">
        <f t="shared" si="552"/>
        <v>82.039999999999992</v>
      </c>
      <c r="K5898" s="191">
        <v>23.3</v>
      </c>
      <c r="L5898" s="3">
        <v>17.5</v>
      </c>
      <c r="M5898" s="191">
        <v>35.6</v>
      </c>
      <c r="N5898" s="191">
        <v>22.8</v>
      </c>
      <c r="O5898" s="191">
        <v>27.8</v>
      </c>
    </row>
    <row r="5899" spans="2:15" ht="17.25" x14ac:dyDescent="0.35">
      <c r="B5899" s="172">
        <f t="shared" ref="B5899:B5962" si="554">B5898+1</f>
        <v>5891</v>
      </c>
      <c r="C5899" s="173">
        <v>9</v>
      </c>
      <c r="D5899" s="173">
        <v>3</v>
      </c>
      <c r="E5899" s="174">
        <v>11</v>
      </c>
      <c r="F5899" s="3">
        <f t="shared" si="553"/>
        <v>73.94</v>
      </c>
      <c r="G5899" s="3">
        <f t="shared" si="549"/>
        <v>71.599999999999994</v>
      </c>
      <c r="H5899" s="3">
        <f t="shared" si="550"/>
        <v>98.960000000000008</v>
      </c>
      <c r="I5899" s="3">
        <f t="shared" si="551"/>
        <v>77</v>
      </c>
      <c r="J5899" s="3">
        <f t="shared" si="552"/>
        <v>84.02</v>
      </c>
      <c r="K5899" s="191">
        <v>23.3</v>
      </c>
      <c r="L5899" s="3">
        <v>22</v>
      </c>
      <c r="M5899" s="191">
        <v>37.200000000000003</v>
      </c>
      <c r="N5899" s="191">
        <v>25</v>
      </c>
      <c r="O5899" s="191">
        <v>28.9</v>
      </c>
    </row>
    <row r="5900" spans="2:15" ht="17.25" x14ac:dyDescent="0.35">
      <c r="B5900" s="172">
        <f t="shared" si="554"/>
        <v>5892</v>
      </c>
      <c r="C5900" s="173">
        <v>9</v>
      </c>
      <c r="D5900" s="173">
        <v>3</v>
      </c>
      <c r="E5900" s="174">
        <v>12</v>
      </c>
      <c r="F5900" s="3">
        <f t="shared" si="553"/>
        <v>72.86</v>
      </c>
      <c r="G5900" s="3">
        <f t="shared" si="549"/>
        <v>75.92</v>
      </c>
      <c r="H5900" s="3">
        <f t="shared" si="550"/>
        <v>100.03999999999999</v>
      </c>
      <c r="I5900" s="3">
        <f t="shared" si="551"/>
        <v>80.960000000000008</v>
      </c>
      <c r="J5900" s="3">
        <f t="shared" si="552"/>
        <v>87.080000000000013</v>
      </c>
      <c r="K5900" s="191">
        <v>22.7</v>
      </c>
      <c r="L5900" s="3">
        <v>24.4</v>
      </c>
      <c r="M5900" s="191">
        <v>37.799999999999997</v>
      </c>
      <c r="N5900" s="191">
        <v>27.2</v>
      </c>
      <c r="O5900" s="191">
        <v>30.6</v>
      </c>
    </row>
    <row r="5901" spans="2:15" ht="17.25" x14ac:dyDescent="0.35">
      <c r="B5901" s="172">
        <f t="shared" si="554"/>
        <v>5893</v>
      </c>
      <c r="C5901" s="173">
        <v>9</v>
      </c>
      <c r="D5901" s="173">
        <v>3</v>
      </c>
      <c r="E5901" s="174">
        <v>13</v>
      </c>
      <c r="F5901" s="3">
        <f t="shared" si="553"/>
        <v>73.94</v>
      </c>
      <c r="G5901" s="3">
        <f t="shared" si="549"/>
        <v>77.180000000000007</v>
      </c>
      <c r="H5901" s="3">
        <f t="shared" si="550"/>
        <v>100.03999999999999</v>
      </c>
      <c r="I5901" s="3">
        <f t="shared" si="551"/>
        <v>84.02</v>
      </c>
      <c r="J5901" s="3">
        <f t="shared" si="552"/>
        <v>87.98</v>
      </c>
      <c r="K5901" s="191">
        <v>23.3</v>
      </c>
      <c r="L5901" s="3">
        <v>25.1</v>
      </c>
      <c r="M5901" s="191">
        <v>37.799999999999997</v>
      </c>
      <c r="N5901" s="191">
        <v>28.9</v>
      </c>
      <c r="O5901" s="191">
        <v>31.1</v>
      </c>
    </row>
    <row r="5902" spans="2:15" ht="17.25" x14ac:dyDescent="0.35">
      <c r="B5902" s="172">
        <f t="shared" si="554"/>
        <v>5894</v>
      </c>
      <c r="C5902" s="173">
        <v>9</v>
      </c>
      <c r="D5902" s="173">
        <v>3</v>
      </c>
      <c r="E5902" s="174">
        <v>14</v>
      </c>
      <c r="F5902" s="3">
        <f t="shared" si="553"/>
        <v>77</v>
      </c>
      <c r="G5902" s="3">
        <f t="shared" si="549"/>
        <v>79.34</v>
      </c>
      <c r="H5902" s="3">
        <f t="shared" si="550"/>
        <v>100.03999999999999</v>
      </c>
      <c r="I5902" s="3">
        <f t="shared" si="551"/>
        <v>84.02</v>
      </c>
      <c r="J5902" s="3">
        <f t="shared" si="552"/>
        <v>91.039999999999992</v>
      </c>
      <c r="K5902" s="191">
        <v>25</v>
      </c>
      <c r="L5902" s="3">
        <v>26.3</v>
      </c>
      <c r="M5902" s="191">
        <v>37.799999999999997</v>
      </c>
      <c r="N5902" s="191">
        <v>28.9</v>
      </c>
      <c r="O5902" s="191">
        <v>32.799999999999997</v>
      </c>
    </row>
    <row r="5903" spans="2:15" ht="17.25" x14ac:dyDescent="0.35">
      <c r="B5903" s="172">
        <f t="shared" si="554"/>
        <v>5895</v>
      </c>
      <c r="C5903" s="173">
        <v>9</v>
      </c>
      <c r="D5903" s="173">
        <v>3</v>
      </c>
      <c r="E5903" s="174">
        <v>15</v>
      </c>
      <c r="F5903" s="3">
        <f t="shared" si="553"/>
        <v>78.98</v>
      </c>
      <c r="G5903" s="3">
        <f t="shared" si="549"/>
        <v>79.88</v>
      </c>
      <c r="H5903" s="3">
        <f t="shared" si="550"/>
        <v>98.960000000000008</v>
      </c>
      <c r="I5903" s="3">
        <f t="shared" si="551"/>
        <v>86</v>
      </c>
      <c r="J5903" s="3">
        <f t="shared" si="552"/>
        <v>87.080000000000013</v>
      </c>
      <c r="K5903" s="191">
        <v>26.1</v>
      </c>
      <c r="L5903" s="3">
        <v>26.6</v>
      </c>
      <c r="M5903" s="191">
        <v>37.200000000000003</v>
      </c>
      <c r="N5903" s="191">
        <v>30</v>
      </c>
      <c r="O5903" s="191">
        <v>30.6</v>
      </c>
    </row>
    <row r="5904" spans="2:15" ht="17.25" x14ac:dyDescent="0.35">
      <c r="B5904" s="172">
        <f t="shared" si="554"/>
        <v>5896</v>
      </c>
      <c r="C5904" s="173">
        <v>9</v>
      </c>
      <c r="D5904" s="173">
        <v>3</v>
      </c>
      <c r="E5904" s="174">
        <v>16</v>
      </c>
      <c r="F5904" s="3">
        <f t="shared" si="553"/>
        <v>79.88</v>
      </c>
      <c r="G5904" s="3">
        <f t="shared" si="549"/>
        <v>81.14</v>
      </c>
      <c r="H5904" s="3">
        <f t="shared" si="550"/>
        <v>98.960000000000008</v>
      </c>
      <c r="I5904" s="3">
        <f t="shared" si="551"/>
        <v>86</v>
      </c>
      <c r="J5904" s="3">
        <f t="shared" si="552"/>
        <v>82.039999999999992</v>
      </c>
      <c r="K5904" s="191">
        <v>26.6</v>
      </c>
      <c r="L5904" s="3">
        <v>27.3</v>
      </c>
      <c r="M5904" s="191">
        <v>37.200000000000003</v>
      </c>
      <c r="N5904" s="191">
        <v>30</v>
      </c>
      <c r="O5904" s="191">
        <v>27.8</v>
      </c>
    </row>
    <row r="5905" spans="2:15" ht="17.25" x14ac:dyDescent="0.35">
      <c r="B5905" s="172">
        <f t="shared" si="554"/>
        <v>5897</v>
      </c>
      <c r="C5905" s="173">
        <v>9</v>
      </c>
      <c r="D5905" s="173">
        <v>3</v>
      </c>
      <c r="E5905" s="174">
        <v>17</v>
      </c>
      <c r="F5905" s="3">
        <f t="shared" si="553"/>
        <v>77.900000000000006</v>
      </c>
      <c r="G5905" s="3">
        <f t="shared" si="549"/>
        <v>81.319999999999993</v>
      </c>
      <c r="H5905" s="3">
        <f t="shared" si="550"/>
        <v>98.06</v>
      </c>
      <c r="I5905" s="3">
        <f t="shared" si="551"/>
        <v>84.92</v>
      </c>
      <c r="J5905" s="3">
        <f t="shared" si="552"/>
        <v>80.960000000000008</v>
      </c>
      <c r="K5905" s="191">
        <v>25.5</v>
      </c>
      <c r="L5905" s="3">
        <v>27.4</v>
      </c>
      <c r="M5905" s="191">
        <v>36.700000000000003</v>
      </c>
      <c r="N5905" s="191">
        <v>29.4</v>
      </c>
      <c r="O5905" s="191">
        <v>27.2</v>
      </c>
    </row>
    <row r="5906" spans="2:15" ht="17.25" x14ac:dyDescent="0.35">
      <c r="B5906" s="172">
        <f t="shared" si="554"/>
        <v>5898</v>
      </c>
      <c r="C5906" s="173">
        <v>9</v>
      </c>
      <c r="D5906" s="173">
        <v>3</v>
      </c>
      <c r="E5906" s="174">
        <v>18</v>
      </c>
      <c r="F5906" s="3">
        <f t="shared" si="553"/>
        <v>74.84</v>
      </c>
      <c r="G5906" s="3">
        <f t="shared" si="549"/>
        <v>76.64</v>
      </c>
      <c r="H5906" s="3">
        <f t="shared" si="550"/>
        <v>95</v>
      </c>
      <c r="I5906" s="3">
        <f t="shared" si="551"/>
        <v>82.039999999999992</v>
      </c>
      <c r="J5906" s="3">
        <f t="shared" si="552"/>
        <v>71.06</v>
      </c>
      <c r="K5906" s="191">
        <v>23.8</v>
      </c>
      <c r="L5906" s="3">
        <v>24.8</v>
      </c>
      <c r="M5906" s="191">
        <v>35</v>
      </c>
      <c r="N5906" s="191">
        <v>27.8</v>
      </c>
      <c r="O5906" s="191">
        <v>21.7</v>
      </c>
    </row>
    <row r="5907" spans="2:15" ht="17.25" x14ac:dyDescent="0.35">
      <c r="B5907" s="172">
        <f t="shared" si="554"/>
        <v>5899</v>
      </c>
      <c r="C5907" s="173">
        <v>9</v>
      </c>
      <c r="D5907" s="173">
        <v>3</v>
      </c>
      <c r="E5907" s="174">
        <v>19</v>
      </c>
      <c r="F5907" s="3">
        <f t="shared" si="553"/>
        <v>72.86</v>
      </c>
      <c r="G5907" s="3">
        <f t="shared" si="549"/>
        <v>73.94</v>
      </c>
      <c r="H5907" s="3">
        <f t="shared" si="550"/>
        <v>91.039999999999992</v>
      </c>
      <c r="I5907" s="3">
        <f t="shared" si="551"/>
        <v>73.039999999999992</v>
      </c>
      <c r="J5907" s="3">
        <f t="shared" si="552"/>
        <v>69.080000000000013</v>
      </c>
      <c r="K5907" s="191">
        <v>22.7</v>
      </c>
      <c r="L5907" s="3">
        <v>23.3</v>
      </c>
      <c r="M5907" s="191">
        <v>32.799999999999997</v>
      </c>
      <c r="N5907" s="191">
        <v>22.8</v>
      </c>
      <c r="O5907" s="191">
        <v>20.6</v>
      </c>
    </row>
    <row r="5908" spans="2:15" ht="17.25" x14ac:dyDescent="0.35">
      <c r="B5908" s="172">
        <f t="shared" si="554"/>
        <v>5900</v>
      </c>
      <c r="C5908" s="173">
        <v>9</v>
      </c>
      <c r="D5908" s="173">
        <v>3</v>
      </c>
      <c r="E5908" s="174">
        <v>20</v>
      </c>
      <c r="F5908" s="3">
        <f t="shared" si="553"/>
        <v>68.900000000000006</v>
      </c>
      <c r="G5908" s="3">
        <f t="shared" si="549"/>
        <v>69.080000000000013</v>
      </c>
      <c r="H5908" s="3">
        <f t="shared" si="550"/>
        <v>87.080000000000013</v>
      </c>
      <c r="I5908" s="3">
        <f t="shared" si="551"/>
        <v>73.94</v>
      </c>
      <c r="J5908" s="3">
        <f t="shared" si="552"/>
        <v>69.080000000000013</v>
      </c>
      <c r="K5908" s="191">
        <v>20.5</v>
      </c>
      <c r="L5908" s="3">
        <v>20.6</v>
      </c>
      <c r="M5908" s="191">
        <v>30.6</v>
      </c>
      <c r="N5908" s="191">
        <v>23.3</v>
      </c>
      <c r="O5908" s="191">
        <v>20.6</v>
      </c>
    </row>
    <row r="5909" spans="2:15" ht="17.25" x14ac:dyDescent="0.35">
      <c r="B5909" s="172">
        <f t="shared" si="554"/>
        <v>5901</v>
      </c>
      <c r="C5909" s="173">
        <v>9</v>
      </c>
      <c r="D5909" s="173">
        <v>3</v>
      </c>
      <c r="E5909" s="174">
        <v>21</v>
      </c>
      <c r="F5909" s="3">
        <f t="shared" si="553"/>
        <v>64.94</v>
      </c>
      <c r="G5909" s="3">
        <f t="shared" si="549"/>
        <v>65.66</v>
      </c>
      <c r="H5909" s="3">
        <f t="shared" si="550"/>
        <v>82.039999999999992</v>
      </c>
      <c r="I5909" s="3">
        <f t="shared" si="551"/>
        <v>66.92</v>
      </c>
      <c r="J5909" s="3">
        <f t="shared" si="552"/>
        <v>69.080000000000013</v>
      </c>
      <c r="K5909" s="191">
        <v>18.3</v>
      </c>
      <c r="L5909" s="3">
        <v>18.7</v>
      </c>
      <c r="M5909" s="191">
        <v>27.8</v>
      </c>
      <c r="N5909" s="191">
        <v>19.399999999999999</v>
      </c>
      <c r="O5909" s="191">
        <v>20.6</v>
      </c>
    </row>
    <row r="5910" spans="2:15" ht="17.25" x14ac:dyDescent="0.35">
      <c r="B5910" s="172">
        <f t="shared" si="554"/>
        <v>5902</v>
      </c>
      <c r="C5910" s="173">
        <v>9</v>
      </c>
      <c r="D5910" s="173">
        <v>3</v>
      </c>
      <c r="E5910" s="174">
        <v>22</v>
      </c>
      <c r="F5910" s="3">
        <f t="shared" si="553"/>
        <v>63.86</v>
      </c>
      <c r="G5910" s="3">
        <f t="shared" si="549"/>
        <v>64.94</v>
      </c>
      <c r="H5910" s="3">
        <f t="shared" si="550"/>
        <v>87.080000000000013</v>
      </c>
      <c r="I5910" s="3">
        <f t="shared" si="551"/>
        <v>60.980000000000004</v>
      </c>
      <c r="J5910" s="3">
        <f t="shared" si="552"/>
        <v>69.98</v>
      </c>
      <c r="K5910" s="191">
        <v>17.7</v>
      </c>
      <c r="L5910" s="3">
        <v>18.3</v>
      </c>
      <c r="M5910" s="191">
        <v>30.6</v>
      </c>
      <c r="N5910" s="191">
        <v>16.100000000000001</v>
      </c>
      <c r="O5910" s="191">
        <v>21.1</v>
      </c>
    </row>
    <row r="5911" spans="2:15" ht="17.25" x14ac:dyDescent="0.35">
      <c r="B5911" s="172">
        <f t="shared" si="554"/>
        <v>5903</v>
      </c>
      <c r="C5911" s="173">
        <v>9</v>
      </c>
      <c r="D5911" s="173">
        <v>3</v>
      </c>
      <c r="E5911" s="174">
        <v>23</v>
      </c>
      <c r="F5911" s="3">
        <f t="shared" si="553"/>
        <v>60.980000000000004</v>
      </c>
      <c r="G5911" s="3">
        <f t="shared" si="549"/>
        <v>63.14</v>
      </c>
      <c r="H5911" s="3">
        <f t="shared" si="550"/>
        <v>87.080000000000013</v>
      </c>
      <c r="I5911" s="3">
        <f t="shared" si="551"/>
        <v>59</v>
      </c>
      <c r="J5911" s="3">
        <f t="shared" si="552"/>
        <v>69.080000000000013</v>
      </c>
      <c r="K5911" s="191">
        <v>16.100000000000001</v>
      </c>
      <c r="L5911" s="3">
        <v>17.3</v>
      </c>
      <c r="M5911" s="191">
        <v>30.6</v>
      </c>
      <c r="N5911" s="191">
        <v>15</v>
      </c>
      <c r="O5911" s="191">
        <v>20.6</v>
      </c>
    </row>
    <row r="5912" spans="2:15" ht="17.25" x14ac:dyDescent="0.35">
      <c r="B5912" s="172">
        <f t="shared" si="554"/>
        <v>5904</v>
      </c>
      <c r="C5912" s="173">
        <v>9</v>
      </c>
      <c r="D5912" s="173">
        <v>3</v>
      </c>
      <c r="E5912" s="174">
        <v>24</v>
      </c>
      <c r="F5912" s="3">
        <f t="shared" si="553"/>
        <v>59.900000000000006</v>
      </c>
      <c r="G5912" s="3">
        <f t="shared" si="549"/>
        <v>64.400000000000006</v>
      </c>
      <c r="H5912" s="3">
        <f t="shared" si="550"/>
        <v>86</v>
      </c>
      <c r="I5912" s="3">
        <f t="shared" si="551"/>
        <v>57.92</v>
      </c>
      <c r="J5912" s="3">
        <f t="shared" si="552"/>
        <v>68</v>
      </c>
      <c r="K5912" s="191">
        <v>15.5</v>
      </c>
      <c r="L5912" s="3">
        <v>18</v>
      </c>
      <c r="M5912" s="191">
        <v>30</v>
      </c>
      <c r="N5912" s="191">
        <v>14.4</v>
      </c>
      <c r="O5912" s="191">
        <v>20</v>
      </c>
    </row>
    <row r="5913" spans="2:15" ht="17.25" x14ac:dyDescent="0.35">
      <c r="B5913" s="172">
        <f t="shared" si="554"/>
        <v>5905</v>
      </c>
      <c r="C5913" s="173">
        <v>9</v>
      </c>
      <c r="D5913" s="173">
        <v>4</v>
      </c>
      <c r="E5913" s="174">
        <v>1</v>
      </c>
      <c r="F5913" s="3">
        <f t="shared" si="553"/>
        <v>59</v>
      </c>
      <c r="G5913" s="3">
        <f t="shared" ref="G5913:G5976" si="555">(9/5)*L5913+32</f>
        <v>63.86</v>
      </c>
      <c r="H5913" s="3">
        <f t="shared" ref="H5913:H5976" si="556">(9/5)*M5913+32</f>
        <v>80.960000000000008</v>
      </c>
      <c r="I5913" s="3">
        <f t="shared" ref="I5913:I5976" si="557">(9/5)*N5913+32</f>
        <v>55.040000000000006</v>
      </c>
      <c r="J5913" s="3">
        <f t="shared" ref="J5913:J5976" si="558">(9/5)*O5913+32</f>
        <v>66.92</v>
      </c>
      <c r="K5913" s="191">
        <v>15</v>
      </c>
      <c r="L5913" s="3">
        <v>17.7</v>
      </c>
      <c r="M5913" s="191">
        <v>27.2</v>
      </c>
      <c r="N5913" s="191">
        <v>12.8</v>
      </c>
      <c r="O5913" s="191">
        <v>19.399999999999999</v>
      </c>
    </row>
    <row r="5914" spans="2:15" ht="17.25" x14ac:dyDescent="0.35">
      <c r="B5914" s="172">
        <f t="shared" si="554"/>
        <v>5906</v>
      </c>
      <c r="C5914" s="173">
        <v>9</v>
      </c>
      <c r="D5914" s="173">
        <v>4</v>
      </c>
      <c r="E5914" s="174">
        <v>2</v>
      </c>
      <c r="F5914" s="3">
        <f t="shared" si="553"/>
        <v>59</v>
      </c>
      <c r="G5914" s="3">
        <f t="shared" si="555"/>
        <v>60.44</v>
      </c>
      <c r="H5914" s="3">
        <f t="shared" si="556"/>
        <v>84.02</v>
      </c>
      <c r="I5914" s="3">
        <f t="shared" si="557"/>
        <v>53.06</v>
      </c>
      <c r="J5914" s="3">
        <f t="shared" si="558"/>
        <v>66.02</v>
      </c>
      <c r="K5914" s="191">
        <v>15</v>
      </c>
      <c r="L5914" s="3">
        <v>15.8</v>
      </c>
      <c r="M5914" s="191">
        <v>28.9</v>
      </c>
      <c r="N5914" s="191">
        <v>11.7</v>
      </c>
      <c r="O5914" s="191">
        <v>18.899999999999999</v>
      </c>
    </row>
    <row r="5915" spans="2:15" ht="17.25" x14ac:dyDescent="0.35">
      <c r="B5915" s="172">
        <f t="shared" si="554"/>
        <v>5907</v>
      </c>
      <c r="C5915" s="173">
        <v>9</v>
      </c>
      <c r="D5915" s="173">
        <v>4</v>
      </c>
      <c r="E5915" s="174">
        <v>3</v>
      </c>
      <c r="F5915" s="3">
        <f t="shared" si="553"/>
        <v>57.92</v>
      </c>
      <c r="G5915" s="3">
        <f t="shared" si="555"/>
        <v>59</v>
      </c>
      <c r="H5915" s="3">
        <f t="shared" si="556"/>
        <v>84.02</v>
      </c>
      <c r="I5915" s="3">
        <f t="shared" si="557"/>
        <v>51.980000000000004</v>
      </c>
      <c r="J5915" s="3">
        <f t="shared" si="558"/>
        <v>66.92</v>
      </c>
      <c r="K5915" s="191">
        <v>14.4</v>
      </c>
      <c r="L5915" s="3">
        <v>15</v>
      </c>
      <c r="M5915" s="191">
        <v>28.9</v>
      </c>
      <c r="N5915" s="191">
        <v>11.1</v>
      </c>
      <c r="O5915" s="191">
        <v>19.399999999999999</v>
      </c>
    </row>
    <row r="5916" spans="2:15" ht="17.25" x14ac:dyDescent="0.35">
      <c r="B5916" s="172">
        <f t="shared" si="554"/>
        <v>5908</v>
      </c>
      <c r="C5916" s="173">
        <v>9</v>
      </c>
      <c r="D5916" s="173">
        <v>4</v>
      </c>
      <c r="E5916" s="174">
        <v>4</v>
      </c>
      <c r="F5916" s="3">
        <f t="shared" si="553"/>
        <v>56.84</v>
      </c>
      <c r="G5916" s="3">
        <f t="shared" si="555"/>
        <v>57.56</v>
      </c>
      <c r="H5916" s="3">
        <f t="shared" si="556"/>
        <v>84.02</v>
      </c>
      <c r="I5916" s="3">
        <f t="shared" si="557"/>
        <v>48.92</v>
      </c>
      <c r="J5916" s="3">
        <f t="shared" si="558"/>
        <v>66.92</v>
      </c>
      <c r="K5916" s="191">
        <v>13.8</v>
      </c>
      <c r="L5916" s="3">
        <v>14.2</v>
      </c>
      <c r="M5916" s="191">
        <v>28.9</v>
      </c>
      <c r="N5916" s="191">
        <v>9.4</v>
      </c>
      <c r="O5916" s="191">
        <v>19.399999999999999</v>
      </c>
    </row>
    <row r="5917" spans="2:15" ht="17.25" x14ac:dyDescent="0.35">
      <c r="B5917" s="172">
        <f t="shared" si="554"/>
        <v>5909</v>
      </c>
      <c r="C5917" s="173">
        <v>9</v>
      </c>
      <c r="D5917" s="173">
        <v>4</v>
      </c>
      <c r="E5917" s="174">
        <v>5</v>
      </c>
      <c r="F5917" s="3">
        <f t="shared" si="553"/>
        <v>56.84</v>
      </c>
      <c r="G5917" s="3">
        <f t="shared" si="555"/>
        <v>58.1</v>
      </c>
      <c r="H5917" s="3">
        <f t="shared" si="556"/>
        <v>80.960000000000008</v>
      </c>
      <c r="I5917" s="3">
        <f t="shared" si="557"/>
        <v>46.94</v>
      </c>
      <c r="J5917" s="3">
        <f t="shared" si="558"/>
        <v>62.96</v>
      </c>
      <c r="K5917" s="191">
        <v>13.8</v>
      </c>
      <c r="L5917" s="3">
        <v>14.5</v>
      </c>
      <c r="M5917" s="191">
        <v>27.2</v>
      </c>
      <c r="N5917" s="191">
        <v>8.3000000000000007</v>
      </c>
      <c r="O5917" s="191">
        <v>17.2</v>
      </c>
    </row>
    <row r="5918" spans="2:15" ht="17.25" x14ac:dyDescent="0.35">
      <c r="B5918" s="172">
        <f t="shared" si="554"/>
        <v>5910</v>
      </c>
      <c r="C5918" s="173">
        <v>9</v>
      </c>
      <c r="D5918" s="173">
        <v>4</v>
      </c>
      <c r="E5918" s="174">
        <v>6</v>
      </c>
      <c r="F5918" s="3">
        <f t="shared" si="553"/>
        <v>56.84</v>
      </c>
      <c r="G5918" s="3">
        <f t="shared" si="555"/>
        <v>56.480000000000004</v>
      </c>
      <c r="H5918" s="3">
        <f t="shared" si="556"/>
        <v>78.98</v>
      </c>
      <c r="I5918" s="3">
        <f t="shared" si="557"/>
        <v>46.04</v>
      </c>
      <c r="J5918" s="3">
        <f t="shared" si="558"/>
        <v>62.96</v>
      </c>
      <c r="K5918" s="191">
        <v>13.8</v>
      </c>
      <c r="L5918" s="3">
        <v>13.6</v>
      </c>
      <c r="M5918" s="191">
        <v>26.1</v>
      </c>
      <c r="N5918" s="191">
        <v>7.8</v>
      </c>
      <c r="O5918" s="191">
        <v>17.2</v>
      </c>
    </row>
    <row r="5919" spans="2:15" ht="17.25" x14ac:dyDescent="0.35">
      <c r="B5919" s="172">
        <f t="shared" si="554"/>
        <v>5911</v>
      </c>
      <c r="C5919" s="173">
        <v>9</v>
      </c>
      <c r="D5919" s="173">
        <v>4</v>
      </c>
      <c r="E5919" s="174">
        <v>7</v>
      </c>
      <c r="F5919" s="3">
        <f t="shared" si="553"/>
        <v>62.96</v>
      </c>
      <c r="G5919" s="3">
        <f t="shared" si="555"/>
        <v>64.039999999999992</v>
      </c>
      <c r="H5919" s="3">
        <f t="shared" si="556"/>
        <v>80.960000000000008</v>
      </c>
      <c r="I5919" s="3">
        <f t="shared" si="557"/>
        <v>53.06</v>
      </c>
      <c r="J5919" s="3">
        <f t="shared" si="558"/>
        <v>64.94</v>
      </c>
      <c r="K5919" s="191">
        <v>17.2</v>
      </c>
      <c r="L5919" s="3">
        <v>17.8</v>
      </c>
      <c r="M5919" s="191">
        <v>27.2</v>
      </c>
      <c r="N5919" s="191">
        <v>11.7</v>
      </c>
      <c r="O5919" s="191">
        <v>18.3</v>
      </c>
    </row>
    <row r="5920" spans="2:15" ht="17.25" x14ac:dyDescent="0.35">
      <c r="B5920" s="172">
        <f t="shared" si="554"/>
        <v>5912</v>
      </c>
      <c r="C5920" s="173">
        <v>9</v>
      </c>
      <c r="D5920" s="173">
        <v>4</v>
      </c>
      <c r="E5920" s="174">
        <v>8</v>
      </c>
      <c r="F5920" s="3">
        <f t="shared" si="553"/>
        <v>69.98</v>
      </c>
      <c r="G5920" s="3">
        <f t="shared" si="555"/>
        <v>71.599999999999994</v>
      </c>
      <c r="H5920" s="3">
        <f t="shared" si="556"/>
        <v>84.02</v>
      </c>
      <c r="I5920" s="3">
        <f t="shared" si="557"/>
        <v>62.06</v>
      </c>
      <c r="J5920" s="3">
        <f t="shared" si="558"/>
        <v>66.92</v>
      </c>
      <c r="K5920" s="191">
        <v>21.1</v>
      </c>
      <c r="L5920" s="3">
        <v>22</v>
      </c>
      <c r="M5920" s="191">
        <v>28.9</v>
      </c>
      <c r="N5920" s="191">
        <v>16.7</v>
      </c>
      <c r="O5920" s="191">
        <v>19.399999999999999</v>
      </c>
    </row>
    <row r="5921" spans="2:15" ht="17.25" x14ac:dyDescent="0.35">
      <c r="B5921" s="172">
        <f t="shared" si="554"/>
        <v>5913</v>
      </c>
      <c r="C5921" s="173">
        <v>9</v>
      </c>
      <c r="D5921" s="173">
        <v>4</v>
      </c>
      <c r="E5921" s="174">
        <v>9</v>
      </c>
      <c r="F5921" s="3">
        <f t="shared" si="553"/>
        <v>75.92</v>
      </c>
      <c r="G5921" s="3">
        <f t="shared" si="555"/>
        <v>78.080000000000013</v>
      </c>
      <c r="H5921" s="3">
        <f t="shared" si="556"/>
        <v>87.98</v>
      </c>
      <c r="I5921" s="3">
        <f t="shared" si="557"/>
        <v>69.080000000000013</v>
      </c>
      <c r="J5921" s="3">
        <f t="shared" si="558"/>
        <v>68</v>
      </c>
      <c r="K5921" s="191">
        <v>24.4</v>
      </c>
      <c r="L5921" s="3">
        <v>25.6</v>
      </c>
      <c r="M5921" s="191">
        <v>31.1</v>
      </c>
      <c r="N5921" s="191">
        <v>20.6</v>
      </c>
      <c r="O5921" s="191">
        <v>20</v>
      </c>
    </row>
    <row r="5922" spans="2:15" ht="17.25" x14ac:dyDescent="0.35">
      <c r="B5922" s="172">
        <f t="shared" si="554"/>
        <v>5914</v>
      </c>
      <c r="C5922" s="173">
        <v>9</v>
      </c>
      <c r="D5922" s="173">
        <v>4</v>
      </c>
      <c r="E5922" s="174">
        <v>10</v>
      </c>
      <c r="F5922" s="3">
        <f t="shared" si="553"/>
        <v>78.98</v>
      </c>
      <c r="G5922" s="3">
        <f t="shared" si="555"/>
        <v>81.680000000000007</v>
      </c>
      <c r="H5922" s="3">
        <f t="shared" si="556"/>
        <v>89.06</v>
      </c>
      <c r="I5922" s="3">
        <f t="shared" si="557"/>
        <v>75.02</v>
      </c>
      <c r="J5922" s="3">
        <f t="shared" si="558"/>
        <v>71.960000000000008</v>
      </c>
      <c r="K5922" s="191">
        <v>26.1</v>
      </c>
      <c r="L5922" s="3">
        <v>27.6</v>
      </c>
      <c r="M5922" s="191">
        <v>31.7</v>
      </c>
      <c r="N5922" s="191">
        <v>23.9</v>
      </c>
      <c r="O5922" s="191">
        <v>22.2</v>
      </c>
    </row>
    <row r="5923" spans="2:15" ht="17.25" x14ac:dyDescent="0.35">
      <c r="B5923" s="172">
        <f t="shared" si="554"/>
        <v>5915</v>
      </c>
      <c r="C5923" s="173">
        <v>9</v>
      </c>
      <c r="D5923" s="173">
        <v>4</v>
      </c>
      <c r="E5923" s="174">
        <v>11</v>
      </c>
      <c r="F5923" s="3">
        <f t="shared" si="553"/>
        <v>80.960000000000008</v>
      </c>
      <c r="G5923" s="3">
        <f t="shared" si="555"/>
        <v>87.080000000000013</v>
      </c>
      <c r="H5923" s="3">
        <f t="shared" si="556"/>
        <v>91.039999999999992</v>
      </c>
      <c r="I5923" s="3">
        <f t="shared" si="557"/>
        <v>80.06</v>
      </c>
      <c r="J5923" s="3">
        <f t="shared" si="558"/>
        <v>77</v>
      </c>
      <c r="K5923" s="191">
        <v>27.2</v>
      </c>
      <c r="L5923" s="3">
        <v>30.6</v>
      </c>
      <c r="M5923" s="191">
        <v>32.799999999999997</v>
      </c>
      <c r="N5923" s="191">
        <v>26.7</v>
      </c>
      <c r="O5923" s="191">
        <v>25</v>
      </c>
    </row>
    <row r="5924" spans="2:15" ht="17.25" x14ac:dyDescent="0.35">
      <c r="B5924" s="172">
        <f t="shared" si="554"/>
        <v>5916</v>
      </c>
      <c r="C5924" s="173">
        <v>9</v>
      </c>
      <c r="D5924" s="173">
        <v>4</v>
      </c>
      <c r="E5924" s="174">
        <v>12</v>
      </c>
      <c r="F5924" s="3">
        <f t="shared" si="553"/>
        <v>82.94</v>
      </c>
      <c r="G5924" s="3">
        <f t="shared" si="555"/>
        <v>89.78</v>
      </c>
      <c r="H5924" s="3">
        <f t="shared" si="556"/>
        <v>93.02</v>
      </c>
      <c r="I5924" s="3">
        <f t="shared" si="557"/>
        <v>86</v>
      </c>
      <c r="J5924" s="3">
        <f t="shared" si="558"/>
        <v>77</v>
      </c>
      <c r="K5924" s="191">
        <v>28.3</v>
      </c>
      <c r="L5924" s="3">
        <v>32.1</v>
      </c>
      <c r="M5924" s="191">
        <v>33.9</v>
      </c>
      <c r="N5924" s="191">
        <v>30</v>
      </c>
      <c r="O5924" s="191">
        <v>25</v>
      </c>
    </row>
    <row r="5925" spans="2:15" ht="17.25" x14ac:dyDescent="0.35">
      <c r="B5925" s="172">
        <f t="shared" si="554"/>
        <v>5917</v>
      </c>
      <c r="C5925" s="173">
        <v>9</v>
      </c>
      <c r="D5925" s="173">
        <v>4</v>
      </c>
      <c r="E5925" s="174">
        <v>13</v>
      </c>
      <c r="F5925" s="3">
        <f t="shared" si="553"/>
        <v>84.92</v>
      </c>
      <c r="G5925" s="3">
        <f t="shared" si="555"/>
        <v>90.32</v>
      </c>
      <c r="H5925" s="3">
        <f t="shared" si="556"/>
        <v>93.92</v>
      </c>
      <c r="I5925" s="3">
        <f t="shared" si="557"/>
        <v>87.98</v>
      </c>
      <c r="J5925" s="3">
        <f t="shared" si="558"/>
        <v>78.080000000000013</v>
      </c>
      <c r="K5925" s="191">
        <v>29.4</v>
      </c>
      <c r="L5925" s="3">
        <v>32.4</v>
      </c>
      <c r="M5925" s="191">
        <v>34.4</v>
      </c>
      <c r="N5925" s="191">
        <v>31.1</v>
      </c>
      <c r="O5925" s="191">
        <v>25.6</v>
      </c>
    </row>
    <row r="5926" spans="2:15" ht="17.25" x14ac:dyDescent="0.35">
      <c r="B5926" s="172">
        <f t="shared" si="554"/>
        <v>5918</v>
      </c>
      <c r="C5926" s="173">
        <v>9</v>
      </c>
      <c r="D5926" s="173">
        <v>4</v>
      </c>
      <c r="E5926" s="174">
        <v>14</v>
      </c>
      <c r="F5926" s="3">
        <f t="shared" si="553"/>
        <v>84.92</v>
      </c>
      <c r="G5926" s="3">
        <f t="shared" si="555"/>
        <v>89.78</v>
      </c>
      <c r="H5926" s="3">
        <f t="shared" si="556"/>
        <v>95</v>
      </c>
      <c r="I5926" s="3">
        <f t="shared" si="557"/>
        <v>89.960000000000008</v>
      </c>
      <c r="J5926" s="3">
        <f t="shared" si="558"/>
        <v>78.080000000000013</v>
      </c>
      <c r="K5926" s="191">
        <v>29.4</v>
      </c>
      <c r="L5926" s="3">
        <v>32.1</v>
      </c>
      <c r="M5926" s="191">
        <v>35</v>
      </c>
      <c r="N5926" s="191">
        <v>32.200000000000003</v>
      </c>
      <c r="O5926" s="191">
        <v>25.6</v>
      </c>
    </row>
    <row r="5927" spans="2:15" ht="17.25" x14ac:dyDescent="0.35">
      <c r="B5927" s="172">
        <f t="shared" si="554"/>
        <v>5919</v>
      </c>
      <c r="C5927" s="173">
        <v>9</v>
      </c>
      <c r="D5927" s="173">
        <v>4</v>
      </c>
      <c r="E5927" s="174">
        <v>15</v>
      </c>
      <c r="F5927" s="3">
        <f t="shared" si="553"/>
        <v>83.84</v>
      </c>
      <c r="G5927" s="3">
        <f t="shared" si="555"/>
        <v>89.42</v>
      </c>
      <c r="H5927" s="3">
        <f t="shared" si="556"/>
        <v>87.98</v>
      </c>
      <c r="I5927" s="3">
        <f t="shared" si="557"/>
        <v>89.960000000000008</v>
      </c>
      <c r="J5927" s="3">
        <f t="shared" si="558"/>
        <v>75.92</v>
      </c>
      <c r="K5927" s="191">
        <v>28.8</v>
      </c>
      <c r="L5927" s="3">
        <v>31.9</v>
      </c>
      <c r="M5927" s="191">
        <v>31.1</v>
      </c>
      <c r="N5927" s="191">
        <v>32.200000000000003</v>
      </c>
      <c r="O5927" s="191">
        <v>24.4</v>
      </c>
    </row>
    <row r="5928" spans="2:15" ht="17.25" x14ac:dyDescent="0.35">
      <c r="B5928" s="172">
        <f t="shared" si="554"/>
        <v>5920</v>
      </c>
      <c r="C5928" s="173">
        <v>9</v>
      </c>
      <c r="D5928" s="173">
        <v>4</v>
      </c>
      <c r="E5928" s="174">
        <v>16</v>
      </c>
      <c r="F5928" s="3">
        <f t="shared" si="553"/>
        <v>84.92</v>
      </c>
      <c r="G5928" s="3">
        <f t="shared" si="555"/>
        <v>87.800000000000011</v>
      </c>
      <c r="H5928" s="3">
        <f t="shared" si="556"/>
        <v>75.92</v>
      </c>
      <c r="I5928" s="3">
        <f t="shared" si="557"/>
        <v>89.960000000000008</v>
      </c>
      <c r="J5928" s="3">
        <f t="shared" si="558"/>
        <v>80.06</v>
      </c>
      <c r="K5928" s="191">
        <v>29.4</v>
      </c>
      <c r="L5928" s="3">
        <v>31</v>
      </c>
      <c r="M5928" s="191">
        <v>24.4</v>
      </c>
      <c r="N5928" s="191">
        <v>32.200000000000003</v>
      </c>
      <c r="O5928" s="191">
        <v>26.7</v>
      </c>
    </row>
    <row r="5929" spans="2:15" ht="17.25" x14ac:dyDescent="0.35">
      <c r="B5929" s="172">
        <f t="shared" si="554"/>
        <v>5921</v>
      </c>
      <c r="C5929" s="173">
        <v>9</v>
      </c>
      <c r="D5929" s="173">
        <v>4</v>
      </c>
      <c r="E5929" s="174">
        <v>17</v>
      </c>
      <c r="F5929" s="3">
        <f t="shared" si="553"/>
        <v>84.92</v>
      </c>
      <c r="G5929" s="3">
        <f t="shared" si="555"/>
        <v>86.18</v>
      </c>
      <c r="H5929" s="3">
        <f t="shared" si="556"/>
        <v>80.06</v>
      </c>
      <c r="I5929" s="3">
        <f t="shared" si="557"/>
        <v>87.080000000000013</v>
      </c>
      <c r="J5929" s="3">
        <f t="shared" si="558"/>
        <v>80.06</v>
      </c>
      <c r="K5929" s="191">
        <v>29.4</v>
      </c>
      <c r="L5929" s="3">
        <v>30.1</v>
      </c>
      <c r="M5929" s="191">
        <v>26.7</v>
      </c>
      <c r="N5929" s="191">
        <v>30.6</v>
      </c>
      <c r="O5929" s="191">
        <v>26.7</v>
      </c>
    </row>
    <row r="5930" spans="2:15" ht="17.25" x14ac:dyDescent="0.35">
      <c r="B5930" s="172">
        <f t="shared" si="554"/>
        <v>5922</v>
      </c>
      <c r="C5930" s="173">
        <v>9</v>
      </c>
      <c r="D5930" s="173">
        <v>4</v>
      </c>
      <c r="E5930" s="174">
        <v>18</v>
      </c>
      <c r="F5930" s="3">
        <f t="shared" si="553"/>
        <v>79.88</v>
      </c>
      <c r="G5930" s="3">
        <f t="shared" si="555"/>
        <v>79.88</v>
      </c>
      <c r="H5930" s="3">
        <f t="shared" si="556"/>
        <v>82.94</v>
      </c>
      <c r="I5930" s="3">
        <f t="shared" si="557"/>
        <v>82.94</v>
      </c>
      <c r="J5930" s="3">
        <f t="shared" si="558"/>
        <v>78.080000000000013</v>
      </c>
      <c r="K5930" s="191">
        <v>26.6</v>
      </c>
      <c r="L5930" s="3">
        <v>26.6</v>
      </c>
      <c r="M5930" s="191">
        <v>28.3</v>
      </c>
      <c r="N5930" s="191">
        <v>28.3</v>
      </c>
      <c r="O5930" s="191">
        <v>25.6</v>
      </c>
    </row>
    <row r="5931" spans="2:15" ht="17.25" x14ac:dyDescent="0.35">
      <c r="B5931" s="172">
        <f t="shared" si="554"/>
        <v>5923</v>
      </c>
      <c r="C5931" s="173">
        <v>9</v>
      </c>
      <c r="D5931" s="173">
        <v>4</v>
      </c>
      <c r="E5931" s="174">
        <v>19</v>
      </c>
      <c r="F5931" s="3">
        <f t="shared" si="553"/>
        <v>77</v>
      </c>
      <c r="G5931" s="3">
        <f t="shared" si="555"/>
        <v>74.300000000000011</v>
      </c>
      <c r="H5931" s="3">
        <f t="shared" si="556"/>
        <v>82.039999999999992</v>
      </c>
      <c r="I5931" s="3">
        <f t="shared" si="557"/>
        <v>78.98</v>
      </c>
      <c r="J5931" s="3">
        <f t="shared" si="558"/>
        <v>75.02</v>
      </c>
      <c r="K5931" s="191">
        <v>25</v>
      </c>
      <c r="L5931" s="3">
        <v>23.5</v>
      </c>
      <c r="M5931" s="191">
        <v>27.8</v>
      </c>
      <c r="N5931" s="191">
        <v>26.1</v>
      </c>
      <c r="O5931" s="191">
        <v>23.9</v>
      </c>
    </row>
    <row r="5932" spans="2:15" ht="17.25" x14ac:dyDescent="0.35">
      <c r="B5932" s="172">
        <f t="shared" si="554"/>
        <v>5924</v>
      </c>
      <c r="C5932" s="173">
        <v>9</v>
      </c>
      <c r="D5932" s="173">
        <v>4</v>
      </c>
      <c r="E5932" s="174">
        <v>20</v>
      </c>
      <c r="F5932" s="3">
        <f t="shared" si="553"/>
        <v>66.92</v>
      </c>
      <c r="G5932" s="3">
        <f t="shared" si="555"/>
        <v>66.92</v>
      </c>
      <c r="H5932" s="3">
        <f t="shared" si="556"/>
        <v>78.98</v>
      </c>
      <c r="I5932" s="3">
        <f t="shared" si="557"/>
        <v>75.92</v>
      </c>
      <c r="J5932" s="3">
        <f t="shared" si="558"/>
        <v>71.06</v>
      </c>
      <c r="K5932" s="191">
        <v>19.399999999999999</v>
      </c>
      <c r="L5932" s="3">
        <v>19.399999999999999</v>
      </c>
      <c r="M5932" s="191">
        <v>26.1</v>
      </c>
      <c r="N5932" s="191">
        <v>24.4</v>
      </c>
      <c r="O5932" s="191">
        <v>21.7</v>
      </c>
    </row>
    <row r="5933" spans="2:15" ht="17.25" x14ac:dyDescent="0.35">
      <c r="B5933" s="172">
        <f t="shared" si="554"/>
        <v>5925</v>
      </c>
      <c r="C5933" s="173">
        <v>9</v>
      </c>
      <c r="D5933" s="173">
        <v>4</v>
      </c>
      <c r="E5933" s="174">
        <v>21</v>
      </c>
      <c r="F5933" s="3">
        <f t="shared" si="553"/>
        <v>65.84</v>
      </c>
      <c r="G5933" s="3">
        <f t="shared" si="555"/>
        <v>64.400000000000006</v>
      </c>
      <c r="H5933" s="3">
        <f t="shared" si="556"/>
        <v>78.98</v>
      </c>
      <c r="I5933" s="3">
        <f t="shared" si="557"/>
        <v>71.06</v>
      </c>
      <c r="J5933" s="3">
        <f t="shared" si="558"/>
        <v>71.06</v>
      </c>
      <c r="K5933" s="191">
        <v>18.8</v>
      </c>
      <c r="L5933" s="3">
        <v>18</v>
      </c>
      <c r="M5933" s="191">
        <v>26.1</v>
      </c>
      <c r="N5933" s="191">
        <v>21.7</v>
      </c>
      <c r="O5933" s="191">
        <v>21.7</v>
      </c>
    </row>
    <row r="5934" spans="2:15" ht="17.25" x14ac:dyDescent="0.35">
      <c r="B5934" s="172">
        <f t="shared" si="554"/>
        <v>5926</v>
      </c>
      <c r="C5934" s="173">
        <v>9</v>
      </c>
      <c r="D5934" s="173">
        <v>4</v>
      </c>
      <c r="E5934" s="174">
        <v>22</v>
      </c>
      <c r="F5934" s="3">
        <f t="shared" si="553"/>
        <v>63.86</v>
      </c>
      <c r="G5934" s="3">
        <f t="shared" si="555"/>
        <v>63.5</v>
      </c>
      <c r="H5934" s="3">
        <f t="shared" si="556"/>
        <v>77</v>
      </c>
      <c r="I5934" s="3">
        <f t="shared" si="557"/>
        <v>69.080000000000013</v>
      </c>
      <c r="J5934" s="3">
        <f t="shared" si="558"/>
        <v>64.94</v>
      </c>
      <c r="K5934" s="191">
        <v>17.7</v>
      </c>
      <c r="L5934" s="3">
        <v>17.5</v>
      </c>
      <c r="M5934" s="191">
        <v>25</v>
      </c>
      <c r="N5934" s="191">
        <v>20.6</v>
      </c>
      <c r="O5934" s="191">
        <v>18.3</v>
      </c>
    </row>
    <row r="5935" spans="2:15" ht="17.25" x14ac:dyDescent="0.35">
      <c r="B5935" s="172">
        <f t="shared" si="554"/>
        <v>5927</v>
      </c>
      <c r="C5935" s="173">
        <v>9</v>
      </c>
      <c r="D5935" s="173">
        <v>4</v>
      </c>
      <c r="E5935" s="174">
        <v>23</v>
      </c>
      <c r="F5935" s="3">
        <f t="shared" si="553"/>
        <v>62.96</v>
      </c>
      <c r="G5935" s="3">
        <f t="shared" si="555"/>
        <v>62.6</v>
      </c>
      <c r="H5935" s="3">
        <f t="shared" si="556"/>
        <v>73.94</v>
      </c>
      <c r="I5935" s="3">
        <f t="shared" si="557"/>
        <v>64.039999999999992</v>
      </c>
      <c r="J5935" s="3">
        <f t="shared" si="558"/>
        <v>64.94</v>
      </c>
      <c r="K5935" s="191">
        <v>17.2</v>
      </c>
      <c r="L5935" s="3">
        <v>17</v>
      </c>
      <c r="M5935" s="191">
        <v>23.3</v>
      </c>
      <c r="N5935" s="191">
        <v>17.8</v>
      </c>
      <c r="O5935" s="191">
        <v>18.3</v>
      </c>
    </row>
    <row r="5936" spans="2:15" ht="17.25" x14ac:dyDescent="0.35">
      <c r="B5936" s="172">
        <f t="shared" si="554"/>
        <v>5928</v>
      </c>
      <c r="C5936" s="173">
        <v>9</v>
      </c>
      <c r="D5936" s="173">
        <v>4</v>
      </c>
      <c r="E5936" s="174">
        <v>24</v>
      </c>
      <c r="F5936" s="3">
        <f t="shared" si="553"/>
        <v>57.92</v>
      </c>
      <c r="G5936" s="3">
        <f t="shared" si="555"/>
        <v>62.6</v>
      </c>
      <c r="H5936" s="3">
        <f t="shared" si="556"/>
        <v>75.02</v>
      </c>
      <c r="I5936" s="3">
        <f t="shared" si="557"/>
        <v>53.96</v>
      </c>
      <c r="J5936" s="3">
        <f t="shared" si="558"/>
        <v>64.94</v>
      </c>
      <c r="K5936" s="191">
        <v>14.4</v>
      </c>
      <c r="L5936" s="3">
        <v>17</v>
      </c>
      <c r="M5936" s="191">
        <v>23.9</v>
      </c>
      <c r="N5936" s="191">
        <v>12.2</v>
      </c>
      <c r="O5936" s="191">
        <v>18.3</v>
      </c>
    </row>
    <row r="5937" spans="2:15" ht="17.25" x14ac:dyDescent="0.35">
      <c r="B5937" s="172">
        <f t="shared" si="554"/>
        <v>5929</v>
      </c>
      <c r="C5937" s="173">
        <v>9</v>
      </c>
      <c r="D5937" s="173">
        <v>5</v>
      </c>
      <c r="E5937" s="174">
        <v>1</v>
      </c>
      <c r="F5937" s="3">
        <f t="shared" si="553"/>
        <v>61.88</v>
      </c>
      <c r="G5937" s="3">
        <f t="shared" si="555"/>
        <v>60.08</v>
      </c>
      <c r="H5937" s="3">
        <f t="shared" si="556"/>
        <v>73.039999999999992</v>
      </c>
      <c r="I5937" s="3">
        <f t="shared" si="557"/>
        <v>53.06</v>
      </c>
      <c r="J5937" s="3">
        <f t="shared" si="558"/>
        <v>64.94</v>
      </c>
      <c r="K5937" s="191">
        <v>16.600000000000001</v>
      </c>
      <c r="L5937" s="3">
        <v>15.6</v>
      </c>
      <c r="M5937" s="191">
        <v>22.8</v>
      </c>
      <c r="N5937" s="191">
        <v>11.7</v>
      </c>
      <c r="O5937" s="191">
        <v>18.3</v>
      </c>
    </row>
    <row r="5938" spans="2:15" ht="17.25" x14ac:dyDescent="0.35">
      <c r="B5938" s="172">
        <f t="shared" si="554"/>
        <v>5930</v>
      </c>
      <c r="C5938" s="173">
        <v>9</v>
      </c>
      <c r="D5938" s="173">
        <v>5</v>
      </c>
      <c r="E5938" s="174">
        <v>2</v>
      </c>
      <c r="F5938" s="3">
        <f t="shared" si="553"/>
        <v>57.92</v>
      </c>
      <c r="G5938" s="3">
        <f t="shared" si="555"/>
        <v>57.2</v>
      </c>
      <c r="H5938" s="3">
        <f t="shared" si="556"/>
        <v>71.06</v>
      </c>
      <c r="I5938" s="3">
        <f t="shared" si="557"/>
        <v>51.980000000000004</v>
      </c>
      <c r="J5938" s="3">
        <f t="shared" si="558"/>
        <v>64.94</v>
      </c>
      <c r="K5938" s="191">
        <v>14.4</v>
      </c>
      <c r="L5938" s="3">
        <v>14</v>
      </c>
      <c r="M5938" s="191">
        <v>21.7</v>
      </c>
      <c r="N5938" s="191">
        <v>11.1</v>
      </c>
      <c r="O5938" s="191">
        <v>18.3</v>
      </c>
    </row>
    <row r="5939" spans="2:15" ht="17.25" x14ac:dyDescent="0.35">
      <c r="B5939" s="172">
        <f t="shared" si="554"/>
        <v>5931</v>
      </c>
      <c r="C5939" s="173">
        <v>9</v>
      </c>
      <c r="D5939" s="173">
        <v>5</v>
      </c>
      <c r="E5939" s="174">
        <v>3</v>
      </c>
      <c r="F5939" s="3">
        <f t="shared" si="553"/>
        <v>56.84</v>
      </c>
      <c r="G5939" s="3">
        <f t="shared" si="555"/>
        <v>57.56</v>
      </c>
      <c r="H5939" s="3">
        <f t="shared" si="556"/>
        <v>71.06</v>
      </c>
      <c r="I5939" s="3">
        <f t="shared" si="557"/>
        <v>51.08</v>
      </c>
      <c r="J5939" s="3">
        <f t="shared" si="558"/>
        <v>64.039999999999992</v>
      </c>
      <c r="K5939" s="191">
        <v>13.8</v>
      </c>
      <c r="L5939" s="3">
        <v>14.2</v>
      </c>
      <c r="M5939" s="191">
        <v>21.7</v>
      </c>
      <c r="N5939" s="191">
        <v>10.6</v>
      </c>
      <c r="O5939" s="191">
        <v>17.8</v>
      </c>
    </row>
    <row r="5940" spans="2:15" ht="17.25" x14ac:dyDescent="0.35">
      <c r="B5940" s="172">
        <f t="shared" si="554"/>
        <v>5932</v>
      </c>
      <c r="C5940" s="173">
        <v>9</v>
      </c>
      <c r="D5940" s="173">
        <v>5</v>
      </c>
      <c r="E5940" s="174">
        <v>4</v>
      </c>
      <c r="F5940" s="3">
        <f t="shared" si="553"/>
        <v>57.92</v>
      </c>
      <c r="G5940" s="3">
        <f t="shared" si="555"/>
        <v>55.040000000000006</v>
      </c>
      <c r="H5940" s="3">
        <f t="shared" si="556"/>
        <v>69.98</v>
      </c>
      <c r="I5940" s="3">
        <f t="shared" si="557"/>
        <v>46.94</v>
      </c>
      <c r="J5940" s="3">
        <f t="shared" si="558"/>
        <v>64.039999999999992</v>
      </c>
      <c r="K5940" s="191">
        <v>14.4</v>
      </c>
      <c r="L5940" s="3">
        <v>12.8</v>
      </c>
      <c r="M5940" s="191">
        <v>21.1</v>
      </c>
      <c r="N5940" s="191">
        <v>8.3000000000000007</v>
      </c>
      <c r="O5940" s="191">
        <v>17.8</v>
      </c>
    </row>
    <row r="5941" spans="2:15" ht="17.25" x14ac:dyDescent="0.35">
      <c r="B5941" s="172">
        <f t="shared" si="554"/>
        <v>5933</v>
      </c>
      <c r="C5941" s="173">
        <v>9</v>
      </c>
      <c r="D5941" s="173">
        <v>5</v>
      </c>
      <c r="E5941" s="174">
        <v>5</v>
      </c>
      <c r="F5941" s="3">
        <f t="shared" si="553"/>
        <v>57.92</v>
      </c>
      <c r="G5941" s="3">
        <f t="shared" si="555"/>
        <v>55.400000000000006</v>
      </c>
      <c r="H5941" s="3">
        <f t="shared" si="556"/>
        <v>69.080000000000013</v>
      </c>
      <c r="I5941" s="3">
        <f t="shared" si="557"/>
        <v>46.04</v>
      </c>
      <c r="J5941" s="3">
        <f t="shared" si="558"/>
        <v>60.980000000000004</v>
      </c>
      <c r="K5941" s="191">
        <v>14.4</v>
      </c>
      <c r="L5941" s="3">
        <v>13</v>
      </c>
      <c r="M5941" s="191">
        <v>20.6</v>
      </c>
      <c r="N5941" s="191">
        <v>7.8</v>
      </c>
      <c r="O5941" s="191">
        <v>16.100000000000001</v>
      </c>
    </row>
    <row r="5942" spans="2:15" ht="17.25" x14ac:dyDescent="0.35">
      <c r="B5942" s="172">
        <f t="shared" si="554"/>
        <v>5934</v>
      </c>
      <c r="C5942" s="173">
        <v>9</v>
      </c>
      <c r="D5942" s="173">
        <v>5</v>
      </c>
      <c r="E5942" s="174">
        <v>6</v>
      </c>
      <c r="F5942" s="3">
        <f t="shared" si="553"/>
        <v>56.84</v>
      </c>
      <c r="G5942" s="3">
        <f t="shared" si="555"/>
        <v>55.76</v>
      </c>
      <c r="H5942" s="3">
        <f t="shared" si="556"/>
        <v>68</v>
      </c>
      <c r="I5942" s="3">
        <f t="shared" si="557"/>
        <v>46.04</v>
      </c>
      <c r="J5942" s="3">
        <f t="shared" si="558"/>
        <v>59</v>
      </c>
      <c r="K5942" s="191">
        <v>13.8</v>
      </c>
      <c r="L5942" s="3">
        <v>13.2</v>
      </c>
      <c r="M5942" s="191">
        <v>20</v>
      </c>
      <c r="N5942" s="191">
        <v>7.8</v>
      </c>
      <c r="O5942" s="191">
        <v>15</v>
      </c>
    </row>
    <row r="5943" spans="2:15" ht="17.25" x14ac:dyDescent="0.35">
      <c r="B5943" s="172">
        <f t="shared" si="554"/>
        <v>5935</v>
      </c>
      <c r="C5943" s="173">
        <v>9</v>
      </c>
      <c r="D5943" s="173">
        <v>5</v>
      </c>
      <c r="E5943" s="174">
        <v>7</v>
      </c>
      <c r="F5943" s="3">
        <f t="shared" si="553"/>
        <v>57.92</v>
      </c>
      <c r="G5943" s="3">
        <f t="shared" si="555"/>
        <v>57.379999999999995</v>
      </c>
      <c r="H5943" s="3">
        <f t="shared" si="556"/>
        <v>71.06</v>
      </c>
      <c r="I5943" s="3">
        <f t="shared" si="557"/>
        <v>53.96</v>
      </c>
      <c r="J5943" s="3">
        <f t="shared" si="558"/>
        <v>60.08</v>
      </c>
      <c r="K5943" s="191">
        <v>14.4</v>
      </c>
      <c r="L5943" s="3">
        <v>14.1</v>
      </c>
      <c r="M5943" s="191">
        <v>21.7</v>
      </c>
      <c r="N5943" s="191">
        <v>12.2</v>
      </c>
      <c r="O5943" s="191">
        <v>15.6</v>
      </c>
    </row>
    <row r="5944" spans="2:15" ht="17.25" x14ac:dyDescent="0.35">
      <c r="B5944" s="172">
        <f t="shared" si="554"/>
        <v>5936</v>
      </c>
      <c r="C5944" s="173">
        <v>9</v>
      </c>
      <c r="D5944" s="173">
        <v>5</v>
      </c>
      <c r="E5944" s="174">
        <v>8</v>
      </c>
      <c r="F5944" s="3">
        <f t="shared" si="553"/>
        <v>60.980000000000004</v>
      </c>
      <c r="G5944" s="3">
        <f t="shared" si="555"/>
        <v>57.74</v>
      </c>
      <c r="H5944" s="3">
        <f t="shared" si="556"/>
        <v>75.92</v>
      </c>
      <c r="I5944" s="3">
        <f t="shared" si="557"/>
        <v>60.980000000000004</v>
      </c>
      <c r="J5944" s="3">
        <f t="shared" si="558"/>
        <v>62.96</v>
      </c>
      <c r="K5944" s="191">
        <v>16.100000000000001</v>
      </c>
      <c r="L5944" s="3">
        <v>14.3</v>
      </c>
      <c r="M5944" s="191">
        <v>24.4</v>
      </c>
      <c r="N5944" s="191">
        <v>16.100000000000001</v>
      </c>
      <c r="O5944" s="191">
        <v>17.2</v>
      </c>
    </row>
    <row r="5945" spans="2:15" ht="17.25" x14ac:dyDescent="0.35">
      <c r="B5945" s="172">
        <f t="shared" si="554"/>
        <v>5937</v>
      </c>
      <c r="C5945" s="173">
        <v>9</v>
      </c>
      <c r="D5945" s="173">
        <v>5</v>
      </c>
      <c r="E5945" s="174">
        <v>9</v>
      </c>
      <c r="F5945" s="3">
        <f t="shared" si="553"/>
        <v>60.980000000000004</v>
      </c>
      <c r="G5945" s="3">
        <f t="shared" si="555"/>
        <v>60.08</v>
      </c>
      <c r="H5945" s="3">
        <f t="shared" si="556"/>
        <v>78.080000000000013</v>
      </c>
      <c r="I5945" s="3">
        <f t="shared" si="557"/>
        <v>69.080000000000013</v>
      </c>
      <c r="J5945" s="3">
        <f t="shared" si="558"/>
        <v>64.94</v>
      </c>
      <c r="K5945" s="191">
        <v>16.100000000000001</v>
      </c>
      <c r="L5945" s="3">
        <v>15.6</v>
      </c>
      <c r="M5945" s="191">
        <v>25.6</v>
      </c>
      <c r="N5945" s="191">
        <v>20.6</v>
      </c>
      <c r="O5945" s="191">
        <v>18.3</v>
      </c>
    </row>
    <row r="5946" spans="2:15" ht="17.25" x14ac:dyDescent="0.35">
      <c r="B5946" s="172">
        <f t="shared" si="554"/>
        <v>5938</v>
      </c>
      <c r="C5946" s="173">
        <v>9</v>
      </c>
      <c r="D5946" s="173">
        <v>5</v>
      </c>
      <c r="E5946" s="174">
        <v>10</v>
      </c>
      <c r="F5946" s="3">
        <f t="shared" si="553"/>
        <v>64.94</v>
      </c>
      <c r="G5946" s="3">
        <f t="shared" si="555"/>
        <v>60.620000000000005</v>
      </c>
      <c r="H5946" s="3">
        <f t="shared" si="556"/>
        <v>80.06</v>
      </c>
      <c r="I5946" s="3">
        <f t="shared" si="557"/>
        <v>75.92</v>
      </c>
      <c r="J5946" s="3">
        <f t="shared" si="558"/>
        <v>66.92</v>
      </c>
      <c r="K5946" s="191">
        <v>18.3</v>
      </c>
      <c r="L5946" s="3">
        <v>15.9</v>
      </c>
      <c r="M5946" s="191">
        <v>26.7</v>
      </c>
      <c r="N5946" s="191">
        <v>24.4</v>
      </c>
      <c r="O5946" s="191">
        <v>19.399999999999999</v>
      </c>
    </row>
    <row r="5947" spans="2:15" ht="17.25" x14ac:dyDescent="0.35">
      <c r="B5947" s="172">
        <f t="shared" si="554"/>
        <v>5939</v>
      </c>
      <c r="C5947" s="173">
        <v>9</v>
      </c>
      <c r="D5947" s="173">
        <v>5</v>
      </c>
      <c r="E5947" s="174">
        <v>11</v>
      </c>
      <c r="F5947" s="3">
        <f t="shared" si="553"/>
        <v>65.84</v>
      </c>
      <c r="G5947" s="3">
        <f t="shared" si="555"/>
        <v>60.980000000000004</v>
      </c>
      <c r="H5947" s="3">
        <f t="shared" si="556"/>
        <v>82.94</v>
      </c>
      <c r="I5947" s="3">
        <f t="shared" si="557"/>
        <v>82.039999999999992</v>
      </c>
      <c r="J5947" s="3">
        <f t="shared" si="558"/>
        <v>69.98</v>
      </c>
      <c r="K5947" s="191">
        <v>18.8</v>
      </c>
      <c r="L5947" s="3">
        <v>16.100000000000001</v>
      </c>
      <c r="M5947" s="191">
        <v>28.3</v>
      </c>
      <c r="N5947" s="191">
        <v>27.8</v>
      </c>
      <c r="O5947" s="191">
        <v>21.1</v>
      </c>
    </row>
    <row r="5948" spans="2:15" ht="17.25" x14ac:dyDescent="0.35">
      <c r="B5948" s="172">
        <f t="shared" si="554"/>
        <v>5940</v>
      </c>
      <c r="C5948" s="173">
        <v>9</v>
      </c>
      <c r="D5948" s="173">
        <v>5</v>
      </c>
      <c r="E5948" s="174">
        <v>12</v>
      </c>
      <c r="F5948" s="3">
        <f t="shared" si="553"/>
        <v>69.98</v>
      </c>
      <c r="G5948" s="3">
        <f t="shared" si="555"/>
        <v>63.319999999999993</v>
      </c>
      <c r="H5948" s="3">
        <f t="shared" si="556"/>
        <v>86</v>
      </c>
      <c r="I5948" s="3">
        <f t="shared" si="557"/>
        <v>82.94</v>
      </c>
      <c r="J5948" s="3">
        <f t="shared" si="558"/>
        <v>71.960000000000008</v>
      </c>
      <c r="K5948" s="191">
        <v>21.1</v>
      </c>
      <c r="L5948" s="3">
        <v>17.399999999999999</v>
      </c>
      <c r="M5948" s="191">
        <v>30</v>
      </c>
      <c r="N5948" s="191">
        <v>28.3</v>
      </c>
      <c r="O5948" s="191">
        <v>22.2</v>
      </c>
    </row>
    <row r="5949" spans="2:15" ht="17.25" x14ac:dyDescent="0.35">
      <c r="B5949" s="172">
        <f t="shared" si="554"/>
        <v>5941</v>
      </c>
      <c r="C5949" s="173">
        <v>9</v>
      </c>
      <c r="D5949" s="173">
        <v>5</v>
      </c>
      <c r="E5949" s="174">
        <v>13</v>
      </c>
      <c r="F5949" s="3">
        <f t="shared" si="553"/>
        <v>72.86</v>
      </c>
      <c r="G5949" s="3">
        <f t="shared" si="555"/>
        <v>64.759999999999991</v>
      </c>
      <c r="H5949" s="3">
        <f t="shared" si="556"/>
        <v>87.98</v>
      </c>
      <c r="I5949" s="3">
        <f t="shared" si="557"/>
        <v>84.92</v>
      </c>
      <c r="J5949" s="3">
        <f t="shared" si="558"/>
        <v>75.02</v>
      </c>
      <c r="K5949" s="191">
        <v>22.7</v>
      </c>
      <c r="L5949" s="3">
        <v>18.2</v>
      </c>
      <c r="M5949" s="191">
        <v>31.1</v>
      </c>
      <c r="N5949" s="191">
        <v>29.4</v>
      </c>
      <c r="O5949" s="191">
        <v>23.9</v>
      </c>
    </row>
    <row r="5950" spans="2:15" ht="17.25" x14ac:dyDescent="0.35">
      <c r="B5950" s="172">
        <f t="shared" si="554"/>
        <v>5942</v>
      </c>
      <c r="C5950" s="173">
        <v>9</v>
      </c>
      <c r="D5950" s="173">
        <v>5</v>
      </c>
      <c r="E5950" s="174">
        <v>14</v>
      </c>
      <c r="F5950" s="3">
        <f t="shared" si="553"/>
        <v>77</v>
      </c>
      <c r="G5950" s="3">
        <f t="shared" si="555"/>
        <v>66.2</v>
      </c>
      <c r="H5950" s="3">
        <f t="shared" si="556"/>
        <v>89.06</v>
      </c>
      <c r="I5950" s="3">
        <f t="shared" si="557"/>
        <v>87.080000000000013</v>
      </c>
      <c r="J5950" s="3">
        <f t="shared" si="558"/>
        <v>75.92</v>
      </c>
      <c r="K5950" s="191">
        <v>25</v>
      </c>
      <c r="L5950" s="3">
        <v>19</v>
      </c>
      <c r="M5950" s="191">
        <v>31.7</v>
      </c>
      <c r="N5950" s="191">
        <v>30.6</v>
      </c>
      <c r="O5950" s="191">
        <v>24.4</v>
      </c>
    </row>
    <row r="5951" spans="2:15" ht="17.25" x14ac:dyDescent="0.35">
      <c r="B5951" s="172">
        <f t="shared" si="554"/>
        <v>5943</v>
      </c>
      <c r="C5951" s="173">
        <v>9</v>
      </c>
      <c r="D5951" s="173">
        <v>5</v>
      </c>
      <c r="E5951" s="174">
        <v>15</v>
      </c>
      <c r="F5951" s="3">
        <f t="shared" si="553"/>
        <v>77</v>
      </c>
      <c r="G5951" s="3">
        <f t="shared" si="555"/>
        <v>68.539999999999992</v>
      </c>
      <c r="H5951" s="3">
        <f t="shared" si="556"/>
        <v>91.94</v>
      </c>
      <c r="I5951" s="3">
        <f t="shared" si="557"/>
        <v>87.080000000000013</v>
      </c>
      <c r="J5951" s="3">
        <f t="shared" si="558"/>
        <v>75.92</v>
      </c>
      <c r="K5951" s="191">
        <v>25</v>
      </c>
      <c r="L5951" s="3">
        <v>20.3</v>
      </c>
      <c r="M5951" s="191">
        <v>33.299999999999997</v>
      </c>
      <c r="N5951" s="191">
        <v>30.6</v>
      </c>
      <c r="O5951" s="191">
        <v>24.4</v>
      </c>
    </row>
    <row r="5952" spans="2:15" ht="17.25" x14ac:dyDescent="0.35">
      <c r="B5952" s="172">
        <f t="shared" si="554"/>
        <v>5944</v>
      </c>
      <c r="C5952" s="173">
        <v>9</v>
      </c>
      <c r="D5952" s="173">
        <v>5</v>
      </c>
      <c r="E5952" s="174">
        <v>16</v>
      </c>
      <c r="F5952" s="3">
        <f t="shared" si="553"/>
        <v>75.92</v>
      </c>
      <c r="G5952" s="3">
        <f t="shared" si="555"/>
        <v>70.16</v>
      </c>
      <c r="H5952" s="3">
        <f t="shared" si="556"/>
        <v>89.960000000000008</v>
      </c>
      <c r="I5952" s="3">
        <f t="shared" si="557"/>
        <v>84.92</v>
      </c>
      <c r="J5952" s="3">
        <f t="shared" si="558"/>
        <v>75.02</v>
      </c>
      <c r="K5952" s="191">
        <v>24.4</v>
      </c>
      <c r="L5952" s="3">
        <v>21.2</v>
      </c>
      <c r="M5952" s="191">
        <v>32.200000000000003</v>
      </c>
      <c r="N5952" s="191">
        <v>29.4</v>
      </c>
      <c r="O5952" s="191">
        <v>23.9</v>
      </c>
    </row>
    <row r="5953" spans="2:15" ht="17.25" x14ac:dyDescent="0.35">
      <c r="B5953" s="172">
        <f t="shared" si="554"/>
        <v>5945</v>
      </c>
      <c r="C5953" s="173">
        <v>9</v>
      </c>
      <c r="D5953" s="173">
        <v>5</v>
      </c>
      <c r="E5953" s="174">
        <v>17</v>
      </c>
      <c r="F5953" s="3">
        <f t="shared" si="553"/>
        <v>73.94</v>
      </c>
      <c r="G5953" s="3">
        <f t="shared" si="555"/>
        <v>71.42</v>
      </c>
      <c r="H5953" s="3">
        <f t="shared" si="556"/>
        <v>89.06</v>
      </c>
      <c r="I5953" s="3">
        <f t="shared" si="557"/>
        <v>82.94</v>
      </c>
      <c r="J5953" s="3">
        <f t="shared" si="558"/>
        <v>64.039999999999992</v>
      </c>
      <c r="K5953" s="191">
        <v>23.3</v>
      </c>
      <c r="L5953" s="3">
        <v>21.9</v>
      </c>
      <c r="M5953" s="191">
        <v>31.7</v>
      </c>
      <c r="N5953" s="191">
        <v>28.3</v>
      </c>
      <c r="O5953" s="191">
        <v>17.8</v>
      </c>
    </row>
    <row r="5954" spans="2:15" ht="17.25" x14ac:dyDescent="0.35">
      <c r="B5954" s="172">
        <f t="shared" si="554"/>
        <v>5946</v>
      </c>
      <c r="C5954" s="173">
        <v>9</v>
      </c>
      <c r="D5954" s="173">
        <v>5</v>
      </c>
      <c r="E5954" s="174">
        <v>18</v>
      </c>
      <c r="F5954" s="3">
        <f t="shared" si="553"/>
        <v>70.88</v>
      </c>
      <c r="G5954" s="3">
        <f t="shared" si="555"/>
        <v>69.800000000000011</v>
      </c>
      <c r="H5954" s="3">
        <f t="shared" si="556"/>
        <v>87.080000000000013</v>
      </c>
      <c r="I5954" s="3">
        <f t="shared" si="557"/>
        <v>78.98</v>
      </c>
      <c r="J5954" s="3">
        <f t="shared" si="558"/>
        <v>64.94</v>
      </c>
      <c r="K5954" s="191">
        <v>21.6</v>
      </c>
      <c r="L5954" s="3">
        <v>21</v>
      </c>
      <c r="M5954" s="191">
        <v>30.6</v>
      </c>
      <c r="N5954" s="191">
        <v>26.1</v>
      </c>
      <c r="O5954" s="191">
        <v>18.3</v>
      </c>
    </row>
    <row r="5955" spans="2:15" ht="17.25" x14ac:dyDescent="0.35">
      <c r="B5955" s="172">
        <f t="shared" si="554"/>
        <v>5947</v>
      </c>
      <c r="C5955" s="173">
        <v>9</v>
      </c>
      <c r="D5955" s="173">
        <v>5</v>
      </c>
      <c r="E5955" s="174">
        <v>19</v>
      </c>
      <c r="F5955" s="3">
        <f t="shared" si="553"/>
        <v>66.92</v>
      </c>
      <c r="G5955" s="3">
        <f t="shared" si="555"/>
        <v>68.180000000000007</v>
      </c>
      <c r="H5955" s="3">
        <f t="shared" si="556"/>
        <v>82.94</v>
      </c>
      <c r="I5955" s="3">
        <f t="shared" si="557"/>
        <v>75.92</v>
      </c>
      <c r="J5955" s="3">
        <f t="shared" si="558"/>
        <v>62.96</v>
      </c>
      <c r="K5955" s="191">
        <v>19.399999999999999</v>
      </c>
      <c r="L5955" s="3">
        <v>20.100000000000001</v>
      </c>
      <c r="M5955" s="191">
        <v>28.3</v>
      </c>
      <c r="N5955" s="191">
        <v>24.4</v>
      </c>
      <c r="O5955" s="191">
        <v>17.2</v>
      </c>
    </row>
    <row r="5956" spans="2:15" ht="17.25" x14ac:dyDescent="0.35">
      <c r="B5956" s="172">
        <f t="shared" si="554"/>
        <v>5948</v>
      </c>
      <c r="C5956" s="173">
        <v>9</v>
      </c>
      <c r="D5956" s="173">
        <v>5</v>
      </c>
      <c r="E5956" s="174">
        <v>20</v>
      </c>
      <c r="F5956" s="3">
        <f t="shared" si="553"/>
        <v>63.86</v>
      </c>
      <c r="G5956" s="3">
        <f t="shared" si="555"/>
        <v>68.72</v>
      </c>
      <c r="H5956" s="3">
        <f t="shared" si="556"/>
        <v>78.98</v>
      </c>
      <c r="I5956" s="3">
        <f t="shared" si="557"/>
        <v>73.039999999999992</v>
      </c>
      <c r="J5956" s="3">
        <f t="shared" si="558"/>
        <v>62.06</v>
      </c>
      <c r="K5956" s="191">
        <v>17.7</v>
      </c>
      <c r="L5956" s="3">
        <v>20.399999999999999</v>
      </c>
      <c r="M5956" s="191">
        <v>26.1</v>
      </c>
      <c r="N5956" s="191">
        <v>22.8</v>
      </c>
      <c r="O5956" s="191">
        <v>16.7</v>
      </c>
    </row>
    <row r="5957" spans="2:15" ht="17.25" x14ac:dyDescent="0.35">
      <c r="B5957" s="172">
        <f t="shared" si="554"/>
        <v>5949</v>
      </c>
      <c r="C5957" s="173">
        <v>9</v>
      </c>
      <c r="D5957" s="173">
        <v>5</v>
      </c>
      <c r="E5957" s="174">
        <v>21</v>
      </c>
      <c r="F5957" s="3">
        <f t="shared" si="553"/>
        <v>61.88</v>
      </c>
      <c r="G5957" s="3">
        <f t="shared" si="555"/>
        <v>67.099999999999994</v>
      </c>
      <c r="H5957" s="3">
        <f t="shared" si="556"/>
        <v>80.06</v>
      </c>
      <c r="I5957" s="3">
        <f t="shared" si="557"/>
        <v>66.02</v>
      </c>
      <c r="J5957" s="3">
        <f t="shared" si="558"/>
        <v>62.06</v>
      </c>
      <c r="K5957" s="191">
        <v>16.600000000000001</v>
      </c>
      <c r="L5957" s="3">
        <v>19.5</v>
      </c>
      <c r="M5957" s="191">
        <v>26.7</v>
      </c>
      <c r="N5957" s="191">
        <v>18.899999999999999</v>
      </c>
      <c r="O5957" s="191">
        <v>16.7</v>
      </c>
    </row>
    <row r="5958" spans="2:15" ht="17.25" x14ac:dyDescent="0.35">
      <c r="B5958" s="172">
        <f t="shared" si="554"/>
        <v>5950</v>
      </c>
      <c r="C5958" s="173">
        <v>9</v>
      </c>
      <c r="D5958" s="173">
        <v>5</v>
      </c>
      <c r="E5958" s="174">
        <v>22</v>
      </c>
      <c r="F5958" s="3">
        <f t="shared" si="553"/>
        <v>63.86</v>
      </c>
      <c r="G5958" s="3">
        <f t="shared" si="555"/>
        <v>66.38</v>
      </c>
      <c r="H5958" s="3">
        <f t="shared" si="556"/>
        <v>78.98</v>
      </c>
      <c r="I5958" s="3">
        <f t="shared" si="557"/>
        <v>62.06</v>
      </c>
      <c r="J5958" s="3">
        <f t="shared" si="558"/>
        <v>62.06</v>
      </c>
      <c r="K5958" s="191">
        <v>17.7</v>
      </c>
      <c r="L5958" s="3">
        <v>19.100000000000001</v>
      </c>
      <c r="M5958" s="191">
        <v>26.1</v>
      </c>
      <c r="N5958" s="191">
        <v>16.7</v>
      </c>
      <c r="O5958" s="191">
        <v>16.7</v>
      </c>
    </row>
    <row r="5959" spans="2:15" ht="17.25" x14ac:dyDescent="0.35">
      <c r="B5959" s="172">
        <f t="shared" si="554"/>
        <v>5951</v>
      </c>
      <c r="C5959" s="173">
        <v>9</v>
      </c>
      <c r="D5959" s="173">
        <v>5</v>
      </c>
      <c r="E5959" s="174">
        <v>23</v>
      </c>
      <c r="F5959" s="3">
        <f t="shared" si="553"/>
        <v>60.980000000000004</v>
      </c>
      <c r="G5959" s="3">
        <f t="shared" si="555"/>
        <v>66.92</v>
      </c>
      <c r="H5959" s="3">
        <f t="shared" si="556"/>
        <v>75.02</v>
      </c>
      <c r="I5959" s="3">
        <f t="shared" si="557"/>
        <v>57.019999999999996</v>
      </c>
      <c r="J5959" s="3">
        <f t="shared" si="558"/>
        <v>60.980000000000004</v>
      </c>
      <c r="K5959" s="191">
        <v>16.100000000000001</v>
      </c>
      <c r="L5959" s="3">
        <v>19.399999999999999</v>
      </c>
      <c r="M5959" s="191">
        <v>23.9</v>
      </c>
      <c r="N5959" s="191">
        <v>13.9</v>
      </c>
      <c r="O5959" s="191">
        <v>16.100000000000001</v>
      </c>
    </row>
    <row r="5960" spans="2:15" ht="17.25" x14ac:dyDescent="0.35">
      <c r="B5960" s="172">
        <f t="shared" si="554"/>
        <v>5952</v>
      </c>
      <c r="C5960" s="173">
        <v>9</v>
      </c>
      <c r="D5960" s="173">
        <v>5</v>
      </c>
      <c r="E5960" s="174">
        <v>24</v>
      </c>
      <c r="F5960" s="3">
        <f t="shared" si="553"/>
        <v>59</v>
      </c>
      <c r="G5960" s="3">
        <f t="shared" si="555"/>
        <v>67.28</v>
      </c>
      <c r="H5960" s="3">
        <f t="shared" si="556"/>
        <v>73.039999999999992</v>
      </c>
      <c r="I5960" s="3">
        <f t="shared" si="557"/>
        <v>55.040000000000006</v>
      </c>
      <c r="J5960" s="3">
        <f t="shared" si="558"/>
        <v>60.08</v>
      </c>
      <c r="K5960" s="191">
        <v>15</v>
      </c>
      <c r="L5960" s="3">
        <v>19.600000000000001</v>
      </c>
      <c r="M5960" s="191">
        <v>22.8</v>
      </c>
      <c r="N5960" s="191">
        <v>12.8</v>
      </c>
      <c r="O5960" s="191">
        <v>15.6</v>
      </c>
    </row>
    <row r="5961" spans="2:15" ht="17.25" x14ac:dyDescent="0.35">
      <c r="B5961" s="172">
        <f t="shared" si="554"/>
        <v>5953</v>
      </c>
      <c r="C5961" s="173">
        <v>9</v>
      </c>
      <c r="D5961" s="173">
        <v>6</v>
      </c>
      <c r="E5961" s="174">
        <v>1</v>
      </c>
      <c r="F5961" s="3">
        <f t="shared" si="553"/>
        <v>57.92</v>
      </c>
      <c r="G5961" s="3">
        <f t="shared" si="555"/>
        <v>67.64</v>
      </c>
      <c r="H5961" s="3">
        <f t="shared" si="556"/>
        <v>73.039999999999992</v>
      </c>
      <c r="I5961" s="3">
        <f t="shared" si="557"/>
        <v>53.96</v>
      </c>
      <c r="J5961" s="3">
        <f t="shared" si="558"/>
        <v>60.980000000000004</v>
      </c>
      <c r="K5961" s="191">
        <v>14.4</v>
      </c>
      <c r="L5961" s="3">
        <v>19.8</v>
      </c>
      <c r="M5961" s="191">
        <v>22.8</v>
      </c>
      <c r="N5961" s="191">
        <v>12.2</v>
      </c>
      <c r="O5961" s="191">
        <v>16.100000000000001</v>
      </c>
    </row>
    <row r="5962" spans="2:15" ht="17.25" x14ac:dyDescent="0.35">
      <c r="B5962" s="172">
        <f t="shared" si="554"/>
        <v>5954</v>
      </c>
      <c r="C5962" s="173">
        <v>9</v>
      </c>
      <c r="D5962" s="173">
        <v>6</v>
      </c>
      <c r="E5962" s="174">
        <v>2</v>
      </c>
      <c r="F5962" s="3">
        <f t="shared" ref="F5962:F6025" si="559">(9/5)*K5962+32</f>
        <v>56.84</v>
      </c>
      <c r="G5962" s="3">
        <f t="shared" si="555"/>
        <v>68.180000000000007</v>
      </c>
      <c r="H5962" s="3">
        <f t="shared" si="556"/>
        <v>71.06</v>
      </c>
      <c r="I5962" s="3">
        <f t="shared" si="557"/>
        <v>51.08</v>
      </c>
      <c r="J5962" s="3">
        <f t="shared" si="558"/>
        <v>60.08</v>
      </c>
      <c r="K5962" s="191">
        <v>13.8</v>
      </c>
      <c r="L5962" s="3">
        <v>20.100000000000001</v>
      </c>
      <c r="M5962" s="191">
        <v>21.7</v>
      </c>
      <c r="N5962" s="191">
        <v>10.6</v>
      </c>
      <c r="O5962" s="191">
        <v>15.6</v>
      </c>
    </row>
    <row r="5963" spans="2:15" ht="17.25" x14ac:dyDescent="0.35">
      <c r="B5963" s="172">
        <f t="shared" ref="B5963:B6026" si="560">B5962+1</f>
        <v>5955</v>
      </c>
      <c r="C5963" s="173">
        <v>9</v>
      </c>
      <c r="D5963" s="173">
        <v>6</v>
      </c>
      <c r="E5963" s="174">
        <v>3</v>
      </c>
      <c r="F5963" s="3">
        <f t="shared" si="559"/>
        <v>59</v>
      </c>
      <c r="G5963" s="3">
        <f t="shared" si="555"/>
        <v>66.56</v>
      </c>
      <c r="H5963" s="3">
        <f t="shared" si="556"/>
        <v>69.98</v>
      </c>
      <c r="I5963" s="3">
        <f t="shared" si="557"/>
        <v>51.08</v>
      </c>
      <c r="J5963" s="3">
        <f t="shared" si="558"/>
        <v>60.08</v>
      </c>
      <c r="K5963" s="191">
        <v>15</v>
      </c>
      <c r="L5963" s="3">
        <v>19.2</v>
      </c>
      <c r="M5963" s="191">
        <v>21.1</v>
      </c>
      <c r="N5963" s="191">
        <v>10.6</v>
      </c>
      <c r="O5963" s="191">
        <v>15.6</v>
      </c>
    </row>
    <row r="5964" spans="2:15" ht="17.25" x14ac:dyDescent="0.35">
      <c r="B5964" s="172">
        <f t="shared" si="560"/>
        <v>5956</v>
      </c>
      <c r="C5964" s="173">
        <v>9</v>
      </c>
      <c r="D5964" s="173">
        <v>6</v>
      </c>
      <c r="E5964" s="174">
        <v>4</v>
      </c>
      <c r="F5964" s="3">
        <f t="shared" si="559"/>
        <v>57.92</v>
      </c>
      <c r="G5964" s="3">
        <f t="shared" si="555"/>
        <v>66.02</v>
      </c>
      <c r="H5964" s="3">
        <f t="shared" si="556"/>
        <v>69.080000000000013</v>
      </c>
      <c r="I5964" s="3">
        <f t="shared" si="557"/>
        <v>48.92</v>
      </c>
      <c r="J5964" s="3">
        <f t="shared" si="558"/>
        <v>59</v>
      </c>
      <c r="K5964" s="191">
        <v>14.4</v>
      </c>
      <c r="L5964" s="3">
        <v>18.899999999999999</v>
      </c>
      <c r="M5964" s="191">
        <v>20.6</v>
      </c>
      <c r="N5964" s="191">
        <v>9.4</v>
      </c>
      <c r="O5964" s="191">
        <v>15</v>
      </c>
    </row>
    <row r="5965" spans="2:15" ht="17.25" x14ac:dyDescent="0.35">
      <c r="B5965" s="172">
        <f t="shared" si="560"/>
        <v>5957</v>
      </c>
      <c r="C5965" s="173">
        <v>9</v>
      </c>
      <c r="D5965" s="173">
        <v>6</v>
      </c>
      <c r="E5965" s="174">
        <v>5</v>
      </c>
      <c r="F5965" s="3">
        <f t="shared" si="559"/>
        <v>55.94</v>
      </c>
      <c r="G5965" s="3">
        <f t="shared" si="555"/>
        <v>66.56</v>
      </c>
      <c r="H5965" s="3">
        <f t="shared" si="556"/>
        <v>68</v>
      </c>
      <c r="I5965" s="3">
        <f t="shared" si="557"/>
        <v>48.92</v>
      </c>
      <c r="J5965" s="3">
        <f t="shared" si="558"/>
        <v>59</v>
      </c>
      <c r="K5965" s="191">
        <v>13.3</v>
      </c>
      <c r="L5965" s="3">
        <v>19.2</v>
      </c>
      <c r="M5965" s="191">
        <v>20</v>
      </c>
      <c r="N5965" s="191">
        <v>9.4</v>
      </c>
      <c r="O5965" s="191">
        <v>15</v>
      </c>
    </row>
    <row r="5966" spans="2:15" ht="17.25" x14ac:dyDescent="0.35">
      <c r="B5966" s="172">
        <f t="shared" si="560"/>
        <v>5958</v>
      </c>
      <c r="C5966" s="173">
        <v>9</v>
      </c>
      <c r="D5966" s="173">
        <v>6</v>
      </c>
      <c r="E5966" s="174">
        <v>6</v>
      </c>
      <c r="F5966" s="3">
        <f t="shared" si="559"/>
        <v>55.94</v>
      </c>
      <c r="G5966" s="3">
        <f t="shared" si="555"/>
        <v>66.92</v>
      </c>
      <c r="H5966" s="3">
        <f t="shared" si="556"/>
        <v>66.92</v>
      </c>
      <c r="I5966" s="3">
        <f t="shared" si="557"/>
        <v>51.980000000000004</v>
      </c>
      <c r="J5966" s="3">
        <f t="shared" si="558"/>
        <v>59</v>
      </c>
      <c r="K5966" s="191">
        <v>13.3</v>
      </c>
      <c r="L5966" s="3">
        <v>19.399999999999999</v>
      </c>
      <c r="M5966" s="191">
        <v>19.399999999999999</v>
      </c>
      <c r="N5966" s="191">
        <v>11.1</v>
      </c>
      <c r="O5966" s="191">
        <v>15</v>
      </c>
    </row>
    <row r="5967" spans="2:15" ht="17.25" x14ac:dyDescent="0.35">
      <c r="B5967" s="172">
        <f t="shared" si="560"/>
        <v>5959</v>
      </c>
      <c r="C5967" s="173">
        <v>9</v>
      </c>
      <c r="D5967" s="173">
        <v>6</v>
      </c>
      <c r="E5967" s="174">
        <v>7</v>
      </c>
      <c r="F5967" s="3">
        <f t="shared" si="559"/>
        <v>61.88</v>
      </c>
      <c r="G5967" s="3">
        <f t="shared" si="555"/>
        <v>68.180000000000007</v>
      </c>
      <c r="H5967" s="3">
        <f t="shared" si="556"/>
        <v>71.960000000000008</v>
      </c>
      <c r="I5967" s="3">
        <f t="shared" si="557"/>
        <v>60.08</v>
      </c>
      <c r="J5967" s="3">
        <f t="shared" si="558"/>
        <v>60.980000000000004</v>
      </c>
      <c r="K5967" s="191">
        <v>16.600000000000001</v>
      </c>
      <c r="L5967" s="3">
        <v>20.100000000000001</v>
      </c>
      <c r="M5967" s="191">
        <v>22.2</v>
      </c>
      <c r="N5967" s="191">
        <v>15.6</v>
      </c>
      <c r="O5967" s="191">
        <v>16.100000000000001</v>
      </c>
    </row>
    <row r="5968" spans="2:15" ht="17.25" x14ac:dyDescent="0.35">
      <c r="B5968" s="172">
        <f t="shared" si="560"/>
        <v>5960</v>
      </c>
      <c r="C5968" s="173">
        <v>9</v>
      </c>
      <c r="D5968" s="173">
        <v>6</v>
      </c>
      <c r="E5968" s="174">
        <v>8</v>
      </c>
      <c r="F5968" s="3">
        <f t="shared" si="559"/>
        <v>68.900000000000006</v>
      </c>
      <c r="G5968" s="3">
        <f t="shared" si="555"/>
        <v>70.7</v>
      </c>
      <c r="H5968" s="3">
        <f t="shared" si="556"/>
        <v>78.98</v>
      </c>
      <c r="I5968" s="3">
        <f t="shared" si="557"/>
        <v>66.02</v>
      </c>
      <c r="J5968" s="3">
        <f t="shared" si="558"/>
        <v>60.980000000000004</v>
      </c>
      <c r="K5968" s="191">
        <v>20.5</v>
      </c>
      <c r="L5968" s="3">
        <v>21.5</v>
      </c>
      <c r="M5968" s="191">
        <v>26.1</v>
      </c>
      <c r="N5968" s="191">
        <v>18.899999999999999</v>
      </c>
      <c r="O5968" s="191">
        <v>16.100000000000001</v>
      </c>
    </row>
    <row r="5969" spans="2:15" ht="17.25" x14ac:dyDescent="0.35">
      <c r="B5969" s="172">
        <f t="shared" si="560"/>
        <v>5961</v>
      </c>
      <c r="C5969" s="173">
        <v>9</v>
      </c>
      <c r="D5969" s="173">
        <v>6</v>
      </c>
      <c r="E5969" s="174">
        <v>9</v>
      </c>
      <c r="F5969" s="3">
        <f t="shared" si="559"/>
        <v>74.84</v>
      </c>
      <c r="G5969" s="3">
        <f t="shared" si="555"/>
        <v>75.2</v>
      </c>
      <c r="H5969" s="3">
        <f t="shared" si="556"/>
        <v>82.94</v>
      </c>
      <c r="I5969" s="3">
        <f t="shared" si="557"/>
        <v>73.94</v>
      </c>
      <c r="J5969" s="3">
        <f t="shared" si="558"/>
        <v>64.94</v>
      </c>
      <c r="K5969" s="191">
        <v>23.8</v>
      </c>
      <c r="L5969" s="3">
        <v>24</v>
      </c>
      <c r="M5969" s="191">
        <v>28.3</v>
      </c>
      <c r="N5969" s="191">
        <v>23.3</v>
      </c>
      <c r="O5969" s="191">
        <v>18.3</v>
      </c>
    </row>
    <row r="5970" spans="2:15" ht="17.25" x14ac:dyDescent="0.35">
      <c r="B5970" s="172">
        <f t="shared" si="560"/>
        <v>5962</v>
      </c>
      <c r="C5970" s="173">
        <v>9</v>
      </c>
      <c r="D5970" s="173">
        <v>6</v>
      </c>
      <c r="E5970" s="174">
        <v>10</v>
      </c>
      <c r="F5970" s="3">
        <f t="shared" si="559"/>
        <v>81.86</v>
      </c>
      <c r="G5970" s="3">
        <f t="shared" si="555"/>
        <v>78.800000000000011</v>
      </c>
      <c r="H5970" s="3">
        <f t="shared" si="556"/>
        <v>84.92</v>
      </c>
      <c r="I5970" s="3">
        <f t="shared" si="557"/>
        <v>78.080000000000013</v>
      </c>
      <c r="J5970" s="3">
        <f t="shared" si="558"/>
        <v>69.98</v>
      </c>
      <c r="K5970" s="191">
        <v>27.7</v>
      </c>
      <c r="L5970" s="3">
        <v>26</v>
      </c>
      <c r="M5970" s="191">
        <v>29.4</v>
      </c>
      <c r="N5970" s="191">
        <v>25.6</v>
      </c>
      <c r="O5970" s="191">
        <v>21.1</v>
      </c>
    </row>
    <row r="5971" spans="2:15" ht="17.25" x14ac:dyDescent="0.35">
      <c r="B5971" s="172">
        <f t="shared" si="560"/>
        <v>5963</v>
      </c>
      <c r="C5971" s="173">
        <v>9</v>
      </c>
      <c r="D5971" s="173">
        <v>6</v>
      </c>
      <c r="E5971" s="174">
        <v>11</v>
      </c>
      <c r="F5971" s="3">
        <f t="shared" si="559"/>
        <v>82.94</v>
      </c>
      <c r="G5971" s="3">
        <f t="shared" si="555"/>
        <v>81.319999999999993</v>
      </c>
      <c r="H5971" s="3">
        <f t="shared" si="556"/>
        <v>87.98</v>
      </c>
      <c r="I5971" s="3">
        <f t="shared" si="557"/>
        <v>80.06</v>
      </c>
      <c r="J5971" s="3">
        <f t="shared" si="558"/>
        <v>71.960000000000008</v>
      </c>
      <c r="K5971" s="191">
        <v>28.3</v>
      </c>
      <c r="L5971" s="3">
        <v>27.4</v>
      </c>
      <c r="M5971" s="191">
        <v>31.1</v>
      </c>
      <c r="N5971" s="191">
        <v>26.7</v>
      </c>
      <c r="O5971" s="191">
        <v>22.2</v>
      </c>
    </row>
    <row r="5972" spans="2:15" ht="17.25" x14ac:dyDescent="0.35">
      <c r="B5972" s="172">
        <f t="shared" si="560"/>
        <v>5964</v>
      </c>
      <c r="C5972" s="173">
        <v>9</v>
      </c>
      <c r="D5972" s="173">
        <v>6</v>
      </c>
      <c r="E5972" s="174">
        <v>12</v>
      </c>
      <c r="F5972" s="3">
        <f t="shared" si="559"/>
        <v>84.92</v>
      </c>
      <c r="G5972" s="3">
        <f t="shared" si="555"/>
        <v>83.300000000000011</v>
      </c>
      <c r="H5972" s="3">
        <f t="shared" si="556"/>
        <v>91.039999999999992</v>
      </c>
      <c r="I5972" s="3">
        <f t="shared" si="557"/>
        <v>80.960000000000008</v>
      </c>
      <c r="J5972" s="3">
        <f t="shared" si="558"/>
        <v>75.02</v>
      </c>
      <c r="K5972" s="191">
        <v>29.4</v>
      </c>
      <c r="L5972" s="3">
        <v>28.5</v>
      </c>
      <c r="M5972" s="191">
        <v>32.799999999999997</v>
      </c>
      <c r="N5972" s="191">
        <v>27.2</v>
      </c>
      <c r="O5972" s="191">
        <v>23.9</v>
      </c>
    </row>
    <row r="5973" spans="2:15" ht="17.25" x14ac:dyDescent="0.35">
      <c r="B5973" s="172">
        <f t="shared" si="560"/>
        <v>5965</v>
      </c>
      <c r="C5973" s="173">
        <v>9</v>
      </c>
      <c r="D5973" s="173">
        <v>6</v>
      </c>
      <c r="E5973" s="174">
        <v>13</v>
      </c>
      <c r="F5973" s="3">
        <f t="shared" si="559"/>
        <v>86.9</v>
      </c>
      <c r="G5973" s="3">
        <f t="shared" si="555"/>
        <v>84.56</v>
      </c>
      <c r="H5973" s="3">
        <f t="shared" si="556"/>
        <v>91.94</v>
      </c>
      <c r="I5973" s="3">
        <f t="shared" si="557"/>
        <v>82.039999999999992</v>
      </c>
      <c r="J5973" s="3">
        <f t="shared" si="558"/>
        <v>75.92</v>
      </c>
      <c r="K5973" s="191">
        <v>30.5</v>
      </c>
      <c r="L5973" s="3">
        <v>29.2</v>
      </c>
      <c r="M5973" s="191">
        <v>33.299999999999997</v>
      </c>
      <c r="N5973" s="191">
        <v>27.8</v>
      </c>
      <c r="O5973" s="191">
        <v>24.4</v>
      </c>
    </row>
    <row r="5974" spans="2:15" ht="17.25" x14ac:dyDescent="0.35">
      <c r="B5974" s="172">
        <f t="shared" si="560"/>
        <v>5966</v>
      </c>
      <c r="C5974" s="173">
        <v>9</v>
      </c>
      <c r="D5974" s="173">
        <v>6</v>
      </c>
      <c r="E5974" s="174">
        <v>14</v>
      </c>
      <c r="F5974" s="3">
        <f t="shared" si="559"/>
        <v>86.9</v>
      </c>
      <c r="G5974" s="3">
        <f t="shared" si="555"/>
        <v>84.740000000000009</v>
      </c>
      <c r="H5974" s="3">
        <f t="shared" si="556"/>
        <v>93.02</v>
      </c>
      <c r="I5974" s="3">
        <f t="shared" si="557"/>
        <v>80.960000000000008</v>
      </c>
      <c r="J5974" s="3">
        <f t="shared" si="558"/>
        <v>78.080000000000013</v>
      </c>
      <c r="K5974" s="191">
        <v>30.5</v>
      </c>
      <c r="L5974" s="3">
        <v>29.3</v>
      </c>
      <c r="M5974" s="191">
        <v>33.9</v>
      </c>
      <c r="N5974" s="191">
        <v>27.2</v>
      </c>
      <c r="O5974" s="191">
        <v>25.6</v>
      </c>
    </row>
    <row r="5975" spans="2:15" ht="17.25" x14ac:dyDescent="0.35">
      <c r="B5975" s="172">
        <f t="shared" si="560"/>
        <v>5967</v>
      </c>
      <c r="C5975" s="173">
        <v>9</v>
      </c>
      <c r="D5975" s="173">
        <v>6</v>
      </c>
      <c r="E5975" s="174">
        <v>15</v>
      </c>
      <c r="F5975" s="3">
        <f t="shared" si="559"/>
        <v>87.98</v>
      </c>
      <c r="G5975" s="3">
        <f t="shared" si="555"/>
        <v>84.2</v>
      </c>
      <c r="H5975" s="3">
        <f t="shared" si="556"/>
        <v>93.92</v>
      </c>
      <c r="I5975" s="3">
        <f t="shared" si="557"/>
        <v>78.98</v>
      </c>
      <c r="J5975" s="3">
        <f t="shared" si="558"/>
        <v>78.98</v>
      </c>
      <c r="K5975" s="191">
        <v>31.1</v>
      </c>
      <c r="L5975" s="3">
        <v>29</v>
      </c>
      <c r="M5975" s="191">
        <v>34.4</v>
      </c>
      <c r="N5975" s="191">
        <v>26.1</v>
      </c>
      <c r="O5975" s="191">
        <v>26.1</v>
      </c>
    </row>
    <row r="5976" spans="2:15" ht="17.25" x14ac:dyDescent="0.35">
      <c r="B5976" s="172">
        <f t="shared" si="560"/>
        <v>5968</v>
      </c>
      <c r="C5976" s="173">
        <v>9</v>
      </c>
      <c r="D5976" s="173">
        <v>6</v>
      </c>
      <c r="E5976" s="174">
        <v>16</v>
      </c>
      <c r="F5976" s="3">
        <f t="shared" si="559"/>
        <v>86.9</v>
      </c>
      <c r="G5976" s="3">
        <f t="shared" si="555"/>
        <v>82.759999999999991</v>
      </c>
      <c r="H5976" s="3">
        <f t="shared" si="556"/>
        <v>93.92</v>
      </c>
      <c r="I5976" s="3">
        <f t="shared" si="557"/>
        <v>77</v>
      </c>
      <c r="J5976" s="3">
        <f t="shared" si="558"/>
        <v>80.06</v>
      </c>
      <c r="K5976" s="191">
        <v>30.5</v>
      </c>
      <c r="L5976" s="3">
        <v>28.2</v>
      </c>
      <c r="M5976" s="191">
        <v>34.4</v>
      </c>
      <c r="N5976" s="191">
        <v>25</v>
      </c>
      <c r="O5976" s="191">
        <v>26.7</v>
      </c>
    </row>
    <row r="5977" spans="2:15" ht="17.25" x14ac:dyDescent="0.35">
      <c r="B5977" s="172">
        <f t="shared" si="560"/>
        <v>5969</v>
      </c>
      <c r="C5977" s="173">
        <v>9</v>
      </c>
      <c r="D5977" s="173">
        <v>6</v>
      </c>
      <c r="E5977" s="174">
        <v>17</v>
      </c>
      <c r="F5977" s="3">
        <f t="shared" si="559"/>
        <v>83.84</v>
      </c>
      <c r="G5977" s="3">
        <f t="shared" ref="G5977:G6040" si="561">(9/5)*L5977+32</f>
        <v>79.16</v>
      </c>
      <c r="H5977" s="3">
        <f t="shared" ref="H5977:H6040" si="562">(9/5)*M5977+32</f>
        <v>91.039999999999992</v>
      </c>
      <c r="I5977" s="3">
        <f t="shared" ref="I5977:I6040" si="563">(9/5)*N5977+32</f>
        <v>73.039999999999992</v>
      </c>
      <c r="J5977" s="3">
        <f t="shared" ref="J5977:J6040" si="564">(9/5)*O5977+32</f>
        <v>80.06</v>
      </c>
      <c r="K5977" s="191">
        <v>28.8</v>
      </c>
      <c r="L5977" s="3">
        <v>26.2</v>
      </c>
      <c r="M5977" s="191">
        <v>32.799999999999997</v>
      </c>
      <c r="N5977" s="191">
        <v>22.8</v>
      </c>
      <c r="O5977" s="191">
        <v>26.7</v>
      </c>
    </row>
    <row r="5978" spans="2:15" ht="17.25" x14ac:dyDescent="0.35">
      <c r="B5978" s="172">
        <f t="shared" si="560"/>
        <v>5970</v>
      </c>
      <c r="C5978" s="173">
        <v>9</v>
      </c>
      <c r="D5978" s="173">
        <v>6</v>
      </c>
      <c r="E5978" s="174">
        <v>18</v>
      </c>
      <c r="F5978" s="3">
        <f t="shared" si="559"/>
        <v>77.900000000000006</v>
      </c>
      <c r="G5978" s="3">
        <f t="shared" si="561"/>
        <v>73.759999999999991</v>
      </c>
      <c r="H5978" s="3">
        <f t="shared" si="562"/>
        <v>89.06</v>
      </c>
      <c r="I5978" s="3">
        <f t="shared" si="563"/>
        <v>62.96</v>
      </c>
      <c r="J5978" s="3">
        <f t="shared" si="564"/>
        <v>73.94</v>
      </c>
      <c r="K5978" s="191">
        <v>25.5</v>
      </c>
      <c r="L5978" s="3">
        <v>23.2</v>
      </c>
      <c r="M5978" s="191">
        <v>31.7</v>
      </c>
      <c r="N5978" s="191">
        <v>17.2</v>
      </c>
      <c r="O5978" s="191">
        <v>23.3</v>
      </c>
    </row>
    <row r="5979" spans="2:15" ht="17.25" x14ac:dyDescent="0.35">
      <c r="B5979" s="172">
        <f t="shared" si="560"/>
        <v>5971</v>
      </c>
      <c r="C5979" s="173">
        <v>9</v>
      </c>
      <c r="D5979" s="173">
        <v>6</v>
      </c>
      <c r="E5979" s="174">
        <v>19</v>
      </c>
      <c r="F5979" s="3">
        <f t="shared" si="559"/>
        <v>72.86</v>
      </c>
      <c r="G5979" s="3">
        <f t="shared" si="561"/>
        <v>68</v>
      </c>
      <c r="H5979" s="3">
        <f t="shared" si="562"/>
        <v>84.92</v>
      </c>
      <c r="I5979" s="3">
        <f t="shared" si="563"/>
        <v>57.92</v>
      </c>
      <c r="J5979" s="3">
        <f t="shared" si="564"/>
        <v>71.06</v>
      </c>
      <c r="K5979" s="191">
        <v>22.7</v>
      </c>
      <c r="L5979" s="3">
        <v>20</v>
      </c>
      <c r="M5979" s="191">
        <v>29.4</v>
      </c>
      <c r="N5979" s="191">
        <v>14.4</v>
      </c>
      <c r="O5979" s="191">
        <v>21.7</v>
      </c>
    </row>
    <row r="5980" spans="2:15" ht="17.25" x14ac:dyDescent="0.35">
      <c r="B5980" s="172">
        <f t="shared" si="560"/>
        <v>5972</v>
      </c>
      <c r="C5980" s="173">
        <v>9</v>
      </c>
      <c r="D5980" s="173">
        <v>6</v>
      </c>
      <c r="E5980" s="174">
        <v>20</v>
      </c>
      <c r="F5980" s="3">
        <f t="shared" si="559"/>
        <v>69.98</v>
      </c>
      <c r="G5980" s="3">
        <f t="shared" si="561"/>
        <v>64.039999999999992</v>
      </c>
      <c r="H5980" s="3">
        <f t="shared" si="562"/>
        <v>84.02</v>
      </c>
      <c r="I5980" s="3">
        <f t="shared" si="563"/>
        <v>57.019999999999996</v>
      </c>
      <c r="J5980" s="3">
        <f t="shared" si="564"/>
        <v>68</v>
      </c>
      <c r="K5980" s="191">
        <v>21.1</v>
      </c>
      <c r="L5980" s="3">
        <v>17.8</v>
      </c>
      <c r="M5980" s="191">
        <v>28.9</v>
      </c>
      <c r="N5980" s="191">
        <v>13.9</v>
      </c>
      <c r="O5980" s="191">
        <v>20</v>
      </c>
    </row>
    <row r="5981" spans="2:15" ht="17.25" x14ac:dyDescent="0.35">
      <c r="B5981" s="172">
        <f t="shared" si="560"/>
        <v>5973</v>
      </c>
      <c r="C5981" s="173">
        <v>9</v>
      </c>
      <c r="D5981" s="173">
        <v>6</v>
      </c>
      <c r="E5981" s="174">
        <v>21</v>
      </c>
      <c r="F5981" s="3">
        <f t="shared" si="559"/>
        <v>68.900000000000006</v>
      </c>
      <c r="G5981" s="3">
        <f t="shared" si="561"/>
        <v>60.8</v>
      </c>
      <c r="H5981" s="3">
        <f t="shared" si="562"/>
        <v>84.02</v>
      </c>
      <c r="I5981" s="3">
        <f t="shared" si="563"/>
        <v>53.96</v>
      </c>
      <c r="J5981" s="3">
        <f t="shared" si="564"/>
        <v>66.92</v>
      </c>
      <c r="K5981" s="191">
        <v>20.5</v>
      </c>
      <c r="L5981" s="3">
        <v>16</v>
      </c>
      <c r="M5981" s="191">
        <v>28.9</v>
      </c>
      <c r="N5981" s="191">
        <v>12.2</v>
      </c>
      <c r="O5981" s="191">
        <v>19.399999999999999</v>
      </c>
    </row>
    <row r="5982" spans="2:15" ht="17.25" x14ac:dyDescent="0.35">
      <c r="B5982" s="172">
        <f t="shared" si="560"/>
        <v>5974</v>
      </c>
      <c r="C5982" s="173">
        <v>9</v>
      </c>
      <c r="D5982" s="173">
        <v>6</v>
      </c>
      <c r="E5982" s="174">
        <v>22</v>
      </c>
      <c r="F5982" s="3">
        <f t="shared" si="559"/>
        <v>68</v>
      </c>
      <c r="G5982" s="3">
        <f t="shared" si="561"/>
        <v>59</v>
      </c>
      <c r="H5982" s="3">
        <f t="shared" si="562"/>
        <v>77</v>
      </c>
      <c r="I5982" s="3">
        <f t="shared" si="563"/>
        <v>51.980000000000004</v>
      </c>
      <c r="J5982" s="3">
        <f t="shared" si="564"/>
        <v>66.92</v>
      </c>
      <c r="K5982" s="191">
        <v>20</v>
      </c>
      <c r="L5982" s="3">
        <v>15</v>
      </c>
      <c r="M5982" s="191">
        <v>25</v>
      </c>
      <c r="N5982" s="191">
        <v>11.1</v>
      </c>
      <c r="O5982" s="191">
        <v>19.399999999999999</v>
      </c>
    </row>
    <row r="5983" spans="2:15" ht="17.25" x14ac:dyDescent="0.35">
      <c r="B5983" s="172">
        <f t="shared" si="560"/>
        <v>5975</v>
      </c>
      <c r="C5983" s="173">
        <v>9</v>
      </c>
      <c r="D5983" s="173">
        <v>6</v>
      </c>
      <c r="E5983" s="174">
        <v>23</v>
      </c>
      <c r="F5983" s="3">
        <f t="shared" si="559"/>
        <v>61.88</v>
      </c>
      <c r="G5983" s="3">
        <f t="shared" si="561"/>
        <v>56.84</v>
      </c>
      <c r="H5983" s="3">
        <f t="shared" si="562"/>
        <v>77</v>
      </c>
      <c r="I5983" s="3">
        <f t="shared" si="563"/>
        <v>51.980000000000004</v>
      </c>
      <c r="J5983" s="3">
        <f t="shared" si="564"/>
        <v>66.92</v>
      </c>
      <c r="K5983" s="191">
        <v>16.600000000000001</v>
      </c>
      <c r="L5983" s="3">
        <v>13.8</v>
      </c>
      <c r="M5983" s="191">
        <v>25</v>
      </c>
      <c r="N5983" s="191">
        <v>11.1</v>
      </c>
      <c r="O5983" s="191">
        <v>19.399999999999999</v>
      </c>
    </row>
    <row r="5984" spans="2:15" ht="17.25" x14ac:dyDescent="0.35">
      <c r="B5984" s="172">
        <f t="shared" si="560"/>
        <v>5976</v>
      </c>
      <c r="C5984" s="173">
        <v>9</v>
      </c>
      <c r="D5984" s="173">
        <v>6</v>
      </c>
      <c r="E5984" s="174">
        <v>24</v>
      </c>
      <c r="F5984" s="3">
        <f t="shared" si="559"/>
        <v>62.96</v>
      </c>
      <c r="G5984" s="3">
        <f t="shared" si="561"/>
        <v>55.58</v>
      </c>
      <c r="H5984" s="3">
        <f t="shared" si="562"/>
        <v>75.02</v>
      </c>
      <c r="I5984" s="3">
        <f t="shared" si="563"/>
        <v>51.980000000000004</v>
      </c>
      <c r="J5984" s="3">
        <f t="shared" si="564"/>
        <v>66.92</v>
      </c>
      <c r="K5984" s="191">
        <v>17.2</v>
      </c>
      <c r="L5984" s="3">
        <v>13.1</v>
      </c>
      <c r="M5984" s="191">
        <v>23.9</v>
      </c>
      <c r="N5984" s="191">
        <v>11.1</v>
      </c>
      <c r="O5984" s="191">
        <v>19.399999999999999</v>
      </c>
    </row>
    <row r="5985" spans="2:15" ht="17.25" x14ac:dyDescent="0.35">
      <c r="B5985" s="172">
        <f t="shared" si="560"/>
        <v>5977</v>
      </c>
      <c r="C5985" s="173">
        <v>9</v>
      </c>
      <c r="D5985" s="173">
        <v>7</v>
      </c>
      <c r="E5985" s="174">
        <v>1</v>
      </c>
      <c r="F5985" s="3">
        <f t="shared" si="559"/>
        <v>61.88</v>
      </c>
      <c r="G5985" s="3">
        <f t="shared" si="561"/>
        <v>54.68</v>
      </c>
      <c r="H5985" s="3">
        <f t="shared" si="562"/>
        <v>73.039999999999992</v>
      </c>
      <c r="I5985" s="3">
        <f t="shared" si="563"/>
        <v>50</v>
      </c>
      <c r="J5985" s="3">
        <f t="shared" si="564"/>
        <v>64.94</v>
      </c>
      <c r="K5985" s="191">
        <v>16.600000000000001</v>
      </c>
      <c r="L5985" s="3">
        <v>12.6</v>
      </c>
      <c r="M5985" s="191">
        <v>22.8</v>
      </c>
      <c r="N5985" s="191">
        <v>10</v>
      </c>
      <c r="O5985" s="191">
        <v>18.3</v>
      </c>
    </row>
    <row r="5986" spans="2:15" ht="17.25" x14ac:dyDescent="0.35">
      <c r="B5986" s="172">
        <f t="shared" si="560"/>
        <v>5978</v>
      </c>
      <c r="C5986" s="173">
        <v>9</v>
      </c>
      <c r="D5986" s="173">
        <v>7</v>
      </c>
      <c r="E5986" s="174">
        <v>2</v>
      </c>
      <c r="F5986" s="3">
        <f t="shared" si="559"/>
        <v>63.86</v>
      </c>
      <c r="G5986" s="3">
        <f t="shared" si="561"/>
        <v>53.6</v>
      </c>
      <c r="H5986" s="3">
        <f t="shared" si="562"/>
        <v>73.94</v>
      </c>
      <c r="I5986" s="3">
        <f t="shared" si="563"/>
        <v>48.92</v>
      </c>
      <c r="J5986" s="3">
        <f t="shared" si="564"/>
        <v>64.94</v>
      </c>
      <c r="K5986" s="191">
        <v>17.7</v>
      </c>
      <c r="L5986" s="3">
        <v>12</v>
      </c>
      <c r="M5986" s="191">
        <v>23.3</v>
      </c>
      <c r="N5986" s="191">
        <v>9.4</v>
      </c>
      <c r="O5986" s="191">
        <v>18.3</v>
      </c>
    </row>
    <row r="5987" spans="2:15" ht="17.25" x14ac:dyDescent="0.35">
      <c r="B5987" s="172">
        <f t="shared" si="560"/>
        <v>5979</v>
      </c>
      <c r="C5987" s="173">
        <v>9</v>
      </c>
      <c r="D5987" s="173">
        <v>7</v>
      </c>
      <c r="E5987" s="174">
        <v>3</v>
      </c>
      <c r="F5987" s="3">
        <f t="shared" si="559"/>
        <v>61.88</v>
      </c>
      <c r="G5987" s="3">
        <f t="shared" si="561"/>
        <v>52.7</v>
      </c>
      <c r="H5987" s="3">
        <f t="shared" si="562"/>
        <v>71.06</v>
      </c>
      <c r="I5987" s="3">
        <f t="shared" si="563"/>
        <v>44.96</v>
      </c>
      <c r="J5987" s="3">
        <f t="shared" si="564"/>
        <v>64.94</v>
      </c>
      <c r="K5987" s="191">
        <v>16.600000000000001</v>
      </c>
      <c r="L5987" s="3">
        <v>11.5</v>
      </c>
      <c r="M5987" s="191">
        <v>21.7</v>
      </c>
      <c r="N5987" s="191">
        <v>7.2</v>
      </c>
      <c r="O5987" s="191">
        <v>18.3</v>
      </c>
    </row>
    <row r="5988" spans="2:15" ht="17.25" x14ac:dyDescent="0.35">
      <c r="B5988" s="172">
        <f t="shared" si="560"/>
        <v>5980</v>
      </c>
      <c r="C5988" s="173">
        <v>9</v>
      </c>
      <c r="D5988" s="173">
        <v>7</v>
      </c>
      <c r="E5988" s="174">
        <v>4</v>
      </c>
      <c r="F5988" s="3">
        <f t="shared" si="559"/>
        <v>62.96</v>
      </c>
      <c r="G5988" s="3">
        <f t="shared" si="561"/>
        <v>51.8</v>
      </c>
      <c r="H5988" s="3">
        <f t="shared" si="562"/>
        <v>66.92</v>
      </c>
      <c r="I5988" s="3">
        <f t="shared" si="563"/>
        <v>44.96</v>
      </c>
      <c r="J5988" s="3">
        <f t="shared" si="564"/>
        <v>62.96</v>
      </c>
      <c r="K5988" s="191">
        <v>17.2</v>
      </c>
      <c r="L5988" s="3">
        <v>11</v>
      </c>
      <c r="M5988" s="191">
        <v>19.399999999999999</v>
      </c>
      <c r="N5988" s="191">
        <v>7.2</v>
      </c>
      <c r="O5988" s="191">
        <v>17.2</v>
      </c>
    </row>
    <row r="5989" spans="2:15" ht="17.25" x14ac:dyDescent="0.35">
      <c r="B5989" s="172">
        <f t="shared" si="560"/>
        <v>5981</v>
      </c>
      <c r="C5989" s="173">
        <v>9</v>
      </c>
      <c r="D5989" s="173">
        <v>7</v>
      </c>
      <c r="E5989" s="174">
        <v>5</v>
      </c>
      <c r="F5989" s="3">
        <f t="shared" si="559"/>
        <v>62.96</v>
      </c>
      <c r="G5989" s="3">
        <f t="shared" si="561"/>
        <v>52.34</v>
      </c>
      <c r="H5989" s="3">
        <f t="shared" si="562"/>
        <v>66.02</v>
      </c>
      <c r="I5989" s="3">
        <f t="shared" si="563"/>
        <v>44.06</v>
      </c>
      <c r="J5989" s="3">
        <f t="shared" si="564"/>
        <v>64.039999999999992</v>
      </c>
      <c r="K5989" s="191">
        <v>17.2</v>
      </c>
      <c r="L5989" s="3">
        <v>11.3</v>
      </c>
      <c r="M5989" s="191">
        <v>18.899999999999999</v>
      </c>
      <c r="N5989" s="191">
        <v>6.7</v>
      </c>
      <c r="O5989" s="191">
        <v>17.8</v>
      </c>
    </row>
    <row r="5990" spans="2:15" ht="17.25" x14ac:dyDescent="0.35">
      <c r="B5990" s="172">
        <f t="shared" si="560"/>
        <v>5982</v>
      </c>
      <c r="C5990" s="173">
        <v>9</v>
      </c>
      <c r="D5990" s="173">
        <v>7</v>
      </c>
      <c r="E5990" s="174">
        <v>6</v>
      </c>
      <c r="F5990" s="3">
        <f t="shared" si="559"/>
        <v>63.86</v>
      </c>
      <c r="G5990" s="3">
        <f t="shared" si="561"/>
        <v>53.06</v>
      </c>
      <c r="H5990" s="3">
        <f t="shared" si="562"/>
        <v>66.92</v>
      </c>
      <c r="I5990" s="3">
        <f t="shared" si="563"/>
        <v>42.980000000000004</v>
      </c>
      <c r="J5990" s="3">
        <f t="shared" si="564"/>
        <v>62.96</v>
      </c>
      <c r="K5990" s="191">
        <v>17.7</v>
      </c>
      <c r="L5990" s="3">
        <v>11.7</v>
      </c>
      <c r="M5990" s="191">
        <v>19.399999999999999</v>
      </c>
      <c r="N5990" s="191">
        <v>6.1</v>
      </c>
      <c r="O5990" s="191">
        <v>17.2</v>
      </c>
    </row>
    <row r="5991" spans="2:15" ht="17.25" x14ac:dyDescent="0.35">
      <c r="B5991" s="172">
        <f t="shared" si="560"/>
        <v>5983</v>
      </c>
      <c r="C5991" s="173">
        <v>9</v>
      </c>
      <c r="D5991" s="173">
        <v>7</v>
      </c>
      <c r="E5991" s="174">
        <v>7</v>
      </c>
      <c r="F5991" s="3">
        <f t="shared" si="559"/>
        <v>61.88</v>
      </c>
      <c r="G5991" s="3">
        <f t="shared" si="561"/>
        <v>58.64</v>
      </c>
      <c r="H5991" s="3">
        <f t="shared" si="562"/>
        <v>73.94</v>
      </c>
      <c r="I5991" s="3">
        <f t="shared" si="563"/>
        <v>48.92</v>
      </c>
      <c r="J5991" s="3">
        <f t="shared" si="564"/>
        <v>66.02</v>
      </c>
      <c r="K5991" s="191">
        <v>16.600000000000001</v>
      </c>
      <c r="L5991" s="3">
        <v>14.8</v>
      </c>
      <c r="M5991" s="191">
        <v>23.3</v>
      </c>
      <c r="N5991" s="191">
        <v>9.4</v>
      </c>
      <c r="O5991" s="191">
        <v>18.899999999999999</v>
      </c>
    </row>
    <row r="5992" spans="2:15" ht="17.25" x14ac:dyDescent="0.35">
      <c r="B5992" s="172">
        <f t="shared" si="560"/>
        <v>5984</v>
      </c>
      <c r="C5992" s="173">
        <v>9</v>
      </c>
      <c r="D5992" s="173">
        <v>7</v>
      </c>
      <c r="E5992" s="174">
        <v>8</v>
      </c>
      <c r="F5992" s="3">
        <f t="shared" si="559"/>
        <v>68</v>
      </c>
      <c r="G5992" s="3">
        <f t="shared" si="561"/>
        <v>64.94</v>
      </c>
      <c r="H5992" s="3">
        <f t="shared" si="562"/>
        <v>80.960000000000008</v>
      </c>
      <c r="I5992" s="3">
        <f t="shared" si="563"/>
        <v>53.96</v>
      </c>
      <c r="J5992" s="3">
        <f t="shared" si="564"/>
        <v>69.080000000000013</v>
      </c>
      <c r="K5992" s="191">
        <v>20</v>
      </c>
      <c r="L5992" s="3">
        <v>18.3</v>
      </c>
      <c r="M5992" s="191">
        <v>27.2</v>
      </c>
      <c r="N5992" s="191">
        <v>12.2</v>
      </c>
      <c r="O5992" s="191">
        <v>20.6</v>
      </c>
    </row>
    <row r="5993" spans="2:15" ht="17.25" x14ac:dyDescent="0.35">
      <c r="B5993" s="172">
        <f t="shared" si="560"/>
        <v>5985</v>
      </c>
      <c r="C5993" s="173">
        <v>9</v>
      </c>
      <c r="D5993" s="173">
        <v>7</v>
      </c>
      <c r="E5993" s="174">
        <v>9</v>
      </c>
      <c r="F5993" s="3">
        <f t="shared" si="559"/>
        <v>72.86</v>
      </c>
      <c r="G5993" s="3">
        <f t="shared" si="561"/>
        <v>71.599999999999994</v>
      </c>
      <c r="H5993" s="3">
        <f t="shared" si="562"/>
        <v>84.92</v>
      </c>
      <c r="I5993" s="3">
        <f t="shared" si="563"/>
        <v>60.08</v>
      </c>
      <c r="J5993" s="3">
        <f t="shared" si="564"/>
        <v>69.98</v>
      </c>
      <c r="K5993" s="191">
        <v>22.7</v>
      </c>
      <c r="L5993" s="3">
        <v>22</v>
      </c>
      <c r="M5993" s="191">
        <v>29.4</v>
      </c>
      <c r="N5993" s="191">
        <v>15.6</v>
      </c>
      <c r="O5993" s="191">
        <v>21.1</v>
      </c>
    </row>
    <row r="5994" spans="2:15" ht="17.25" x14ac:dyDescent="0.35">
      <c r="B5994" s="172">
        <f t="shared" si="560"/>
        <v>5986</v>
      </c>
      <c r="C5994" s="173">
        <v>9</v>
      </c>
      <c r="D5994" s="173">
        <v>7</v>
      </c>
      <c r="E5994" s="174">
        <v>10</v>
      </c>
      <c r="F5994" s="3">
        <f t="shared" si="559"/>
        <v>77.900000000000006</v>
      </c>
      <c r="G5994" s="3">
        <f t="shared" si="561"/>
        <v>76.099999999999994</v>
      </c>
      <c r="H5994" s="3">
        <f t="shared" si="562"/>
        <v>87.080000000000013</v>
      </c>
      <c r="I5994" s="3">
        <f t="shared" si="563"/>
        <v>62.06</v>
      </c>
      <c r="J5994" s="3">
        <f t="shared" si="564"/>
        <v>68</v>
      </c>
      <c r="K5994" s="191">
        <v>25.5</v>
      </c>
      <c r="L5994" s="3">
        <v>24.5</v>
      </c>
      <c r="M5994" s="191">
        <v>30.6</v>
      </c>
      <c r="N5994" s="191">
        <v>16.7</v>
      </c>
      <c r="O5994" s="191">
        <v>20</v>
      </c>
    </row>
    <row r="5995" spans="2:15" ht="17.25" x14ac:dyDescent="0.35">
      <c r="B5995" s="172">
        <f t="shared" si="560"/>
        <v>5987</v>
      </c>
      <c r="C5995" s="173">
        <v>9</v>
      </c>
      <c r="D5995" s="173">
        <v>7</v>
      </c>
      <c r="E5995" s="174">
        <v>11</v>
      </c>
      <c r="F5995" s="3">
        <f t="shared" si="559"/>
        <v>78.98</v>
      </c>
      <c r="G5995" s="3">
        <f t="shared" si="561"/>
        <v>79.7</v>
      </c>
      <c r="H5995" s="3">
        <f t="shared" si="562"/>
        <v>89.960000000000008</v>
      </c>
      <c r="I5995" s="3">
        <f t="shared" si="563"/>
        <v>64.039999999999992</v>
      </c>
      <c r="J5995" s="3">
        <f t="shared" si="564"/>
        <v>69.98</v>
      </c>
      <c r="K5995" s="191">
        <v>26.1</v>
      </c>
      <c r="L5995" s="3">
        <v>26.5</v>
      </c>
      <c r="M5995" s="191">
        <v>32.200000000000003</v>
      </c>
      <c r="N5995" s="191">
        <v>17.8</v>
      </c>
      <c r="O5995" s="191">
        <v>21.1</v>
      </c>
    </row>
    <row r="5996" spans="2:15" ht="17.25" x14ac:dyDescent="0.35">
      <c r="B5996" s="172">
        <f t="shared" si="560"/>
        <v>5988</v>
      </c>
      <c r="C5996" s="173">
        <v>9</v>
      </c>
      <c r="D5996" s="173">
        <v>7</v>
      </c>
      <c r="E5996" s="174">
        <v>12</v>
      </c>
      <c r="F5996" s="3">
        <f t="shared" si="559"/>
        <v>81.86</v>
      </c>
      <c r="G5996" s="3">
        <f t="shared" si="561"/>
        <v>82.580000000000013</v>
      </c>
      <c r="H5996" s="3">
        <f t="shared" si="562"/>
        <v>93.02</v>
      </c>
      <c r="I5996" s="3">
        <f t="shared" si="563"/>
        <v>66.92</v>
      </c>
      <c r="J5996" s="3">
        <f t="shared" si="564"/>
        <v>69.98</v>
      </c>
      <c r="K5996" s="191">
        <v>27.7</v>
      </c>
      <c r="L5996" s="3">
        <v>28.1</v>
      </c>
      <c r="M5996" s="191">
        <v>33.9</v>
      </c>
      <c r="N5996" s="191">
        <v>19.399999999999999</v>
      </c>
      <c r="O5996" s="191">
        <v>21.1</v>
      </c>
    </row>
    <row r="5997" spans="2:15" ht="17.25" x14ac:dyDescent="0.35">
      <c r="B5997" s="172">
        <f t="shared" si="560"/>
        <v>5989</v>
      </c>
      <c r="C5997" s="173">
        <v>9</v>
      </c>
      <c r="D5997" s="173">
        <v>7</v>
      </c>
      <c r="E5997" s="174">
        <v>13</v>
      </c>
      <c r="F5997" s="3">
        <f t="shared" si="559"/>
        <v>81.86</v>
      </c>
      <c r="G5997" s="3">
        <f t="shared" si="561"/>
        <v>84.740000000000009</v>
      </c>
      <c r="H5997" s="3">
        <f t="shared" si="562"/>
        <v>93.92</v>
      </c>
      <c r="I5997" s="3">
        <f t="shared" si="563"/>
        <v>71.06</v>
      </c>
      <c r="J5997" s="3">
        <f t="shared" si="564"/>
        <v>69.98</v>
      </c>
      <c r="K5997" s="191">
        <v>27.7</v>
      </c>
      <c r="L5997" s="3">
        <v>29.3</v>
      </c>
      <c r="M5997" s="191">
        <v>34.4</v>
      </c>
      <c r="N5997" s="191">
        <v>21.7</v>
      </c>
      <c r="O5997" s="191">
        <v>21.1</v>
      </c>
    </row>
    <row r="5998" spans="2:15" ht="17.25" x14ac:dyDescent="0.35">
      <c r="B5998" s="172">
        <f t="shared" si="560"/>
        <v>5990</v>
      </c>
      <c r="C5998" s="173">
        <v>9</v>
      </c>
      <c r="D5998" s="173">
        <v>7</v>
      </c>
      <c r="E5998" s="174">
        <v>14</v>
      </c>
      <c r="F5998" s="3">
        <f t="shared" si="559"/>
        <v>83.84</v>
      </c>
      <c r="G5998" s="3">
        <f t="shared" si="561"/>
        <v>85.82</v>
      </c>
      <c r="H5998" s="3">
        <f t="shared" si="562"/>
        <v>93.92</v>
      </c>
      <c r="I5998" s="3">
        <f t="shared" si="563"/>
        <v>71.06</v>
      </c>
      <c r="J5998" s="3">
        <f t="shared" si="564"/>
        <v>71.06</v>
      </c>
      <c r="K5998" s="191">
        <v>28.8</v>
      </c>
      <c r="L5998" s="3">
        <v>29.9</v>
      </c>
      <c r="M5998" s="191">
        <v>34.4</v>
      </c>
      <c r="N5998" s="191">
        <v>21.7</v>
      </c>
      <c r="O5998" s="191">
        <v>21.7</v>
      </c>
    </row>
    <row r="5999" spans="2:15" ht="17.25" x14ac:dyDescent="0.35">
      <c r="B5999" s="172">
        <f t="shared" si="560"/>
        <v>5991</v>
      </c>
      <c r="C5999" s="173">
        <v>9</v>
      </c>
      <c r="D5999" s="173">
        <v>7</v>
      </c>
      <c r="E5999" s="174">
        <v>15</v>
      </c>
      <c r="F5999" s="3">
        <f t="shared" si="559"/>
        <v>82.94</v>
      </c>
      <c r="G5999" s="3">
        <f t="shared" si="561"/>
        <v>86.18</v>
      </c>
      <c r="H5999" s="3">
        <f t="shared" si="562"/>
        <v>93.92</v>
      </c>
      <c r="I5999" s="3">
        <f t="shared" si="563"/>
        <v>71.06</v>
      </c>
      <c r="J5999" s="3">
        <f t="shared" si="564"/>
        <v>68</v>
      </c>
      <c r="K5999" s="191">
        <v>28.3</v>
      </c>
      <c r="L5999" s="3">
        <v>30.1</v>
      </c>
      <c r="M5999" s="191">
        <v>34.4</v>
      </c>
      <c r="N5999" s="191">
        <v>21.7</v>
      </c>
      <c r="O5999" s="191">
        <v>20</v>
      </c>
    </row>
    <row r="6000" spans="2:15" ht="17.25" x14ac:dyDescent="0.35">
      <c r="B6000" s="172">
        <f t="shared" si="560"/>
        <v>5992</v>
      </c>
      <c r="C6000" s="173">
        <v>9</v>
      </c>
      <c r="D6000" s="173">
        <v>7</v>
      </c>
      <c r="E6000" s="174">
        <v>16</v>
      </c>
      <c r="F6000" s="3">
        <f t="shared" si="559"/>
        <v>81.86</v>
      </c>
      <c r="G6000" s="3">
        <f t="shared" si="561"/>
        <v>85.64</v>
      </c>
      <c r="H6000" s="3">
        <f t="shared" si="562"/>
        <v>93.92</v>
      </c>
      <c r="I6000" s="3">
        <f t="shared" si="563"/>
        <v>71.960000000000008</v>
      </c>
      <c r="J6000" s="3">
        <f t="shared" si="564"/>
        <v>69.080000000000013</v>
      </c>
      <c r="K6000" s="191">
        <v>27.7</v>
      </c>
      <c r="L6000" s="3">
        <v>29.8</v>
      </c>
      <c r="M6000" s="191">
        <v>34.4</v>
      </c>
      <c r="N6000" s="191">
        <v>22.2</v>
      </c>
      <c r="O6000" s="191">
        <v>20.6</v>
      </c>
    </row>
    <row r="6001" spans="2:15" ht="17.25" x14ac:dyDescent="0.35">
      <c r="B6001" s="172">
        <f t="shared" si="560"/>
        <v>5993</v>
      </c>
      <c r="C6001" s="173">
        <v>9</v>
      </c>
      <c r="D6001" s="173">
        <v>7</v>
      </c>
      <c r="E6001" s="174">
        <v>17</v>
      </c>
      <c r="F6001" s="3">
        <f t="shared" si="559"/>
        <v>78.98</v>
      </c>
      <c r="G6001" s="3">
        <f t="shared" si="561"/>
        <v>82.94</v>
      </c>
      <c r="H6001" s="3">
        <f t="shared" si="562"/>
        <v>93.92</v>
      </c>
      <c r="I6001" s="3">
        <f t="shared" si="563"/>
        <v>69.98</v>
      </c>
      <c r="J6001" s="3">
        <f t="shared" si="564"/>
        <v>66.92</v>
      </c>
      <c r="K6001" s="191">
        <v>26.1</v>
      </c>
      <c r="L6001" s="3">
        <v>28.3</v>
      </c>
      <c r="M6001" s="191">
        <v>34.4</v>
      </c>
      <c r="N6001" s="191">
        <v>21.1</v>
      </c>
      <c r="O6001" s="191">
        <v>19.399999999999999</v>
      </c>
    </row>
    <row r="6002" spans="2:15" ht="17.25" x14ac:dyDescent="0.35">
      <c r="B6002" s="172">
        <f t="shared" si="560"/>
        <v>5994</v>
      </c>
      <c r="C6002" s="173">
        <v>9</v>
      </c>
      <c r="D6002" s="173">
        <v>7</v>
      </c>
      <c r="E6002" s="174">
        <v>18</v>
      </c>
      <c r="F6002" s="3">
        <f t="shared" si="559"/>
        <v>75.92</v>
      </c>
      <c r="G6002" s="3">
        <f t="shared" si="561"/>
        <v>77.900000000000006</v>
      </c>
      <c r="H6002" s="3">
        <f t="shared" si="562"/>
        <v>89.960000000000008</v>
      </c>
      <c r="I6002" s="3">
        <f t="shared" si="563"/>
        <v>66.92</v>
      </c>
      <c r="J6002" s="3">
        <f t="shared" si="564"/>
        <v>64.94</v>
      </c>
      <c r="K6002" s="191">
        <v>24.4</v>
      </c>
      <c r="L6002" s="3">
        <v>25.5</v>
      </c>
      <c r="M6002" s="191">
        <v>32.200000000000003</v>
      </c>
      <c r="N6002" s="191">
        <v>19.399999999999999</v>
      </c>
      <c r="O6002" s="191">
        <v>18.3</v>
      </c>
    </row>
    <row r="6003" spans="2:15" ht="17.25" x14ac:dyDescent="0.35">
      <c r="B6003" s="172">
        <f t="shared" si="560"/>
        <v>5995</v>
      </c>
      <c r="C6003" s="173">
        <v>9</v>
      </c>
      <c r="D6003" s="173">
        <v>7</v>
      </c>
      <c r="E6003" s="174">
        <v>19</v>
      </c>
      <c r="F6003" s="3">
        <f t="shared" si="559"/>
        <v>73.94</v>
      </c>
      <c r="G6003" s="3">
        <f t="shared" si="561"/>
        <v>73.580000000000013</v>
      </c>
      <c r="H6003" s="3">
        <f t="shared" si="562"/>
        <v>87.98</v>
      </c>
      <c r="I6003" s="3">
        <f t="shared" si="563"/>
        <v>62.06</v>
      </c>
      <c r="J6003" s="3">
        <f t="shared" si="564"/>
        <v>64.039999999999992</v>
      </c>
      <c r="K6003" s="191">
        <v>23.3</v>
      </c>
      <c r="L6003" s="3">
        <v>23.1</v>
      </c>
      <c r="M6003" s="191">
        <v>31.1</v>
      </c>
      <c r="N6003" s="191">
        <v>16.7</v>
      </c>
      <c r="O6003" s="191">
        <v>17.8</v>
      </c>
    </row>
    <row r="6004" spans="2:15" ht="17.25" x14ac:dyDescent="0.35">
      <c r="B6004" s="172">
        <f t="shared" si="560"/>
        <v>5996</v>
      </c>
      <c r="C6004" s="173">
        <v>9</v>
      </c>
      <c r="D6004" s="173">
        <v>7</v>
      </c>
      <c r="E6004" s="174">
        <v>20</v>
      </c>
      <c r="F6004" s="3">
        <f t="shared" si="559"/>
        <v>66.92</v>
      </c>
      <c r="G6004" s="3">
        <f t="shared" si="561"/>
        <v>71.06</v>
      </c>
      <c r="H6004" s="3">
        <f t="shared" si="562"/>
        <v>82.94</v>
      </c>
      <c r="I6004" s="3">
        <f t="shared" si="563"/>
        <v>64.039999999999992</v>
      </c>
      <c r="J6004" s="3">
        <f t="shared" si="564"/>
        <v>64.039999999999992</v>
      </c>
      <c r="K6004" s="191">
        <v>19.399999999999999</v>
      </c>
      <c r="L6004" s="3">
        <v>21.7</v>
      </c>
      <c r="M6004" s="191">
        <v>28.3</v>
      </c>
      <c r="N6004" s="191">
        <v>17.8</v>
      </c>
      <c r="O6004" s="191">
        <v>17.8</v>
      </c>
    </row>
    <row r="6005" spans="2:15" ht="17.25" x14ac:dyDescent="0.35">
      <c r="B6005" s="172">
        <f t="shared" si="560"/>
        <v>5997</v>
      </c>
      <c r="C6005" s="173">
        <v>9</v>
      </c>
      <c r="D6005" s="173">
        <v>7</v>
      </c>
      <c r="E6005" s="174">
        <v>21</v>
      </c>
      <c r="F6005" s="3">
        <f t="shared" si="559"/>
        <v>65.84</v>
      </c>
      <c r="G6005" s="3">
        <f t="shared" si="561"/>
        <v>69.259999999999991</v>
      </c>
      <c r="H6005" s="3">
        <f t="shared" si="562"/>
        <v>80.960000000000008</v>
      </c>
      <c r="I6005" s="3">
        <f t="shared" si="563"/>
        <v>57.92</v>
      </c>
      <c r="J6005" s="3">
        <f t="shared" si="564"/>
        <v>62.96</v>
      </c>
      <c r="K6005" s="191">
        <v>18.8</v>
      </c>
      <c r="L6005" s="3">
        <v>20.7</v>
      </c>
      <c r="M6005" s="191">
        <v>27.2</v>
      </c>
      <c r="N6005" s="191">
        <v>14.4</v>
      </c>
      <c r="O6005" s="191">
        <v>17.2</v>
      </c>
    </row>
    <row r="6006" spans="2:15" ht="17.25" x14ac:dyDescent="0.35">
      <c r="B6006" s="172">
        <f t="shared" si="560"/>
        <v>5998</v>
      </c>
      <c r="C6006" s="173">
        <v>9</v>
      </c>
      <c r="D6006" s="173">
        <v>7</v>
      </c>
      <c r="E6006" s="174">
        <v>22</v>
      </c>
      <c r="F6006" s="3">
        <f t="shared" si="559"/>
        <v>61.88</v>
      </c>
      <c r="G6006" s="3">
        <f t="shared" si="561"/>
        <v>68</v>
      </c>
      <c r="H6006" s="3">
        <f t="shared" si="562"/>
        <v>78.98</v>
      </c>
      <c r="I6006" s="3">
        <f t="shared" si="563"/>
        <v>57.019999999999996</v>
      </c>
      <c r="J6006" s="3">
        <f t="shared" si="564"/>
        <v>62.96</v>
      </c>
      <c r="K6006" s="191">
        <v>16.600000000000001</v>
      </c>
      <c r="L6006" s="3">
        <v>20</v>
      </c>
      <c r="M6006" s="191">
        <v>26.1</v>
      </c>
      <c r="N6006" s="191">
        <v>13.9</v>
      </c>
      <c r="O6006" s="191">
        <v>17.2</v>
      </c>
    </row>
    <row r="6007" spans="2:15" ht="17.25" x14ac:dyDescent="0.35">
      <c r="B6007" s="172">
        <f t="shared" si="560"/>
        <v>5999</v>
      </c>
      <c r="C6007" s="173">
        <v>9</v>
      </c>
      <c r="D6007" s="173">
        <v>7</v>
      </c>
      <c r="E6007" s="174">
        <v>23</v>
      </c>
      <c r="F6007" s="3">
        <f t="shared" si="559"/>
        <v>59.900000000000006</v>
      </c>
      <c r="G6007" s="3">
        <f t="shared" si="561"/>
        <v>66.38</v>
      </c>
      <c r="H6007" s="3">
        <f t="shared" si="562"/>
        <v>78.98</v>
      </c>
      <c r="I6007" s="3">
        <f t="shared" si="563"/>
        <v>55.040000000000006</v>
      </c>
      <c r="J6007" s="3">
        <f t="shared" si="564"/>
        <v>62.06</v>
      </c>
      <c r="K6007" s="191">
        <v>15.5</v>
      </c>
      <c r="L6007" s="3">
        <v>19.100000000000001</v>
      </c>
      <c r="M6007" s="191">
        <v>26.1</v>
      </c>
      <c r="N6007" s="191">
        <v>12.8</v>
      </c>
      <c r="O6007" s="191">
        <v>16.7</v>
      </c>
    </row>
    <row r="6008" spans="2:15" ht="17.25" x14ac:dyDescent="0.35">
      <c r="B6008" s="172">
        <f t="shared" si="560"/>
        <v>6000</v>
      </c>
      <c r="C6008" s="173">
        <v>9</v>
      </c>
      <c r="D6008" s="173">
        <v>7</v>
      </c>
      <c r="E6008" s="174">
        <v>24</v>
      </c>
      <c r="F6008" s="3">
        <f t="shared" si="559"/>
        <v>59.900000000000006</v>
      </c>
      <c r="G6008" s="3">
        <f t="shared" si="561"/>
        <v>65.48</v>
      </c>
      <c r="H6008" s="3">
        <f t="shared" si="562"/>
        <v>75.92</v>
      </c>
      <c r="I6008" s="3">
        <f t="shared" si="563"/>
        <v>55.040000000000006</v>
      </c>
      <c r="J6008" s="3">
        <f t="shared" si="564"/>
        <v>60.980000000000004</v>
      </c>
      <c r="K6008" s="191">
        <v>15.5</v>
      </c>
      <c r="L6008" s="3">
        <v>18.600000000000001</v>
      </c>
      <c r="M6008" s="191">
        <v>24.4</v>
      </c>
      <c r="N6008" s="191">
        <v>12.8</v>
      </c>
      <c r="O6008" s="191">
        <v>16.100000000000001</v>
      </c>
    </row>
    <row r="6009" spans="2:15" ht="17.25" x14ac:dyDescent="0.35">
      <c r="B6009" s="172">
        <f t="shared" si="560"/>
        <v>6001</v>
      </c>
      <c r="C6009" s="173">
        <v>9</v>
      </c>
      <c r="D6009" s="173">
        <v>8</v>
      </c>
      <c r="E6009" s="174">
        <v>1</v>
      </c>
      <c r="F6009" s="3">
        <f t="shared" si="559"/>
        <v>59</v>
      </c>
      <c r="G6009" s="3">
        <f t="shared" si="561"/>
        <v>64.580000000000013</v>
      </c>
      <c r="H6009" s="3">
        <f t="shared" si="562"/>
        <v>75.02</v>
      </c>
      <c r="I6009" s="3">
        <f t="shared" si="563"/>
        <v>46.94</v>
      </c>
      <c r="J6009" s="3">
        <f t="shared" si="564"/>
        <v>60.980000000000004</v>
      </c>
      <c r="K6009" s="191">
        <v>15</v>
      </c>
      <c r="L6009" s="3">
        <v>18.100000000000001</v>
      </c>
      <c r="M6009" s="191">
        <v>23.9</v>
      </c>
      <c r="N6009" s="191">
        <v>8.3000000000000007</v>
      </c>
      <c r="O6009" s="191">
        <v>16.100000000000001</v>
      </c>
    </row>
    <row r="6010" spans="2:15" ht="17.25" x14ac:dyDescent="0.35">
      <c r="B6010" s="172">
        <f t="shared" si="560"/>
        <v>6002</v>
      </c>
      <c r="C6010" s="173">
        <v>9</v>
      </c>
      <c r="D6010" s="173">
        <v>8</v>
      </c>
      <c r="E6010" s="174">
        <v>2</v>
      </c>
      <c r="F6010" s="3">
        <f t="shared" si="559"/>
        <v>56.84</v>
      </c>
      <c r="G6010" s="3">
        <f t="shared" si="561"/>
        <v>63.680000000000007</v>
      </c>
      <c r="H6010" s="3">
        <f t="shared" si="562"/>
        <v>73.039999999999992</v>
      </c>
      <c r="I6010" s="3">
        <f t="shared" si="563"/>
        <v>51.08</v>
      </c>
      <c r="J6010" s="3">
        <f t="shared" si="564"/>
        <v>60.980000000000004</v>
      </c>
      <c r="K6010" s="191">
        <v>13.8</v>
      </c>
      <c r="L6010" s="3">
        <v>17.600000000000001</v>
      </c>
      <c r="M6010" s="191">
        <v>22.8</v>
      </c>
      <c r="N6010" s="191">
        <v>10.6</v>
      </c>
      <c r="O6010" s="191">
        <v>16.100000000000001</v>
      </c>
    </row>
    <row r="6011" spans="2:15" ht="17.25" x14ac:dyDescent="0.35">
      <c r="B6011" s="172">
        <f t="shared" si="560"/>
        <v>6003</v>
      </c>
      <c r="C6011" s="173">
        <v>9</v>
      </c>
      <c r="D6011" s="173">
        <v>8</v>
      </c>
      <c r="E6011" s="174">
        <v>3</v>
      </c>
      <c r="F6011" s="3">
        <f t="shared" si="559"/>
        <v>59</v>
      </c>
      <c r="G6011" s="3">
        <f t="shared" si="561"/>
        <v>63.319999999999993</v>
      </c>
      <c r="H6011" s="3">
        <f t="shared" si="562"/>
        <v>69.98</v>
      </c>
      <c r="I6011" s="3">
        <f t="shared" si="563"/>
        <v>48.92</v>
      </c>
      <c r="J6011" s="3">
        <f t="shared" si="564"/>
        <v>60.08</v>
      </c>
      <c r="K6011" s="191">
        <v>15</v>
      </c>
      <c r="L6011" s="3">
        <v>17.399999999999999</v>
      </c>
      <c r="M6011" s="191">
        <v>21.1</v>
      </c>
      <c r="N6011" s="191">
        <v>9.4</v>
      </c>
      <c r="O6011" s="191">
        <v>15.6</v>
      </c>
    </row>
    <row r="6012" spans="2:15" ht="17.25" x14ac:dyDescent="0.35">
      <c r="B6012" s="172">
        <f t="shared" si="560"/>
        <v>6004</v>
      </c>
      <c r="C6012" s="173">
        <v>9</v>
      </c>
      <c r="D6012" s="173">
        <v>8</v>
      </c>
      <c r="E6012" s="174">
        <v>4</v>
      </c>
      <c r="F6012" s="3">
        <f t="shared" si="559"/>
        <v>56.84</v>
      </c>
      <c r="G6012" s="3">
        <f t="shared" si="561"/>
        <v>62.78</v>
      </c>
      <c r="H6012" s="3">
        <f t="shared" si="562"/>
        <v>69.080000000000013</v>
      </c>
      <c r="I6012" s="3">
        <f t="shared" si="563"/>
        <v>46.04</v>
      </c>
      <c r="J6012" s="3">
        <f t="shared" si="564"/>
        <v>60.08</v>
      </c>
      <c r="K6012" s="191">
        <v>13.8</v>
      </c>
      <c r="L6012" s="3">
        <v>17.100000000000001</v>
      </c>
      <c r="M6012" s="191">
        <v>20.6</v>
      </c>
      <c r="N6012" s="191">
        <v>7.8</v>
      </c>
      <c r="O6012" s="191">
        <v>15.6</v>
      </c>
    </row>
    <row r="6013" spans="2:15" ht="17.25" x14ac:dyDescent="0.35">
      <c r="B6013" s="172">
        <f t="shared" si="560"/>
        <v>6005</v>
      </c>
      <c r="C6013" s="173">
        <v>9</v>
      </c>
      <c r="D6013" s="173">
        <v>8</v>
      </c>
      <c r="E6013" s="174">
        <v>5</v>
      </c>
      <c r="F6013" s="3">
        <f t="shared" si="559"/>
        <v>54.86</v>
      </c>
      <c r="G6013" s="3">
        <f t="shared" si="561"/>
        <v>62.6</v>
      </c>
      <c r="H6013" s="3">
        <f t="shared" si="562"/>
        <v>69.080000000000013</v>
      </c>
      <c r="I6013" s="3">
        <f t="shared" si="563"/>
        <v>44.06</v>
      </c>
      <c r="J6013" s="3">
        <f t="shared" si="564"/>
        <v>60.08</v>
      </c>
      <c r="K6013" s="191">
        <v>12.7</v>
      </c>
      <c r="L6013" s="3">
        <v>17</v>
      </c>
      <c r="M6013" s="191">
        <v>20.6</v>
      </c>
      <c r="N6013" s="191">
        <v>6.7</v>
      </c>
      <c r="O6013" s="191">
        <v>15.6</v>
      </c>
    </row>
    <row r="6014" spans="2:15" ht="17.25" x14ac:dyDescent="0.35">
      <c r="B6014" s="172">
        <f t="shared" si="560"/>
        <v>6006</v>
      </c>
      <c r="C6014" s="173">
        <v>9</v>
      </c>
      <c r="D6014" s="173">
        <v>8</v>
      </c>
      <c r="E6014" s="174">
        <v>6</v>
      </c>
      <c r="F6014" s="3">
        <f t="shared" si="559"/>
        <v>53.96</v>
      </c>
      <c r="G6014" s="3">
        <f t="shared" si="561"/>
        <v>60.980000000000004</v>
      </c>
      <c r="H6014" s="3">
        <f t="shared" si="562"/>
        <v>69.98</v>
      </c>
      <c r="I6014" s="3">
        <f t="shared" si="563"/>
        <v>44.06</v>
      </c>
      <c r="J6014" s="3">
        <f t="shared" si="564"/>
        <v>57.019999999999996</v>
      </c>
      <c r="K6014" s="191">
        <v>12.2</v>
      </c>
      <c r="L6014" s="3">
        <v>16.100000000000001</v>
      </c>
      <c r="M6014" s="191">
        <v>21.1</v>
      </c>
      <c r="N6014" s="191">
        <v>6.7</v>
      </c>
      <c r="O6014" s="191">
        <v>13.9</v>
      </c>
    </row>
    <row r="6015" spans="2:15" ht="17.25" x14ac:dyDescent="0.35">
      <c r="B6015" s="172">
        <f t="shared" si="560"/>
        <v>6007</v>
      </c>
      <c r="C6015" s="173">
        <v>9</v>
      </c>
      <c r="D6015" s="173">
        <v>8</v>
      </c>
      <c r="E6015" s="174">
        <v>7</v>
      </c>
      <c r="F6015" s="3">
        <f t="shared" si="559"/>
        <v>63.86</v>
      </c>
      <c r="G6015" s="3">
        <f t="shared" si="561"/>
        <v>64.22</v>
      </c>
      <c r="H6015" s="3">
        <f t="shared" si="562"/>
        <v>73.039999999999992</v>
      </c>
      <c r="I6015" s="3">
        <f t="shared" si="563"/>
        <v>51.08</v>
      </c>
      <c r="J6015" s="3">
        <f t="shared" si="564"/>
        <v>59</v>
      </c>
      <c r="K6015" s="191">
        <v>17.7</v>
      </c>
      <c r="L6015" s="3">
        <v>17.899999999999999</v>
      </c>
      <c r="M6015" s="191">
        <v>22.8</v>
      </c>
      <c r="N6015" s="191">
        <v>10.6</v>
      </c>
      <c r="O6015" s="191">
        <v>15</v>
      </c>
    </row>
    <row r="6016" spans="2:15" ht="17.25" x14ac:dyDescent="0.35">
      <c r="B6016" s="172">
        <f t="shared" si="560"/>
        <v>6008</v>
      </c>
      <c r="C6016" s="173">
        <v>9</v>
      </c>
      <c r="D6016" s="173">
        <v>8</v>
      </c>
      <c r="E6016" s="174">
        <v>8</v>
      </c>
      <c r="F6016" s="3">
        <f t="shared" si="559"/>
        <v>69.98</v>
      </c>
      <c r="G6016" s="3">
        <f t="shared" si="561"/>
        <v>68</v>
      </c>
      <c r="H6016" s="3">
        <f t="shared" si="562"/>
        <v>80.960000000000008</v>
      </c>
      <c r="I6016" s="3">
        <f t="shared" si="563"/>
        <v>57.019999999999996</v>
      </c>
      <c r="J6016" s="3">
        <f t="shared" si="564"/>
        <v>59</v>
      </c>
      <c r="K6016" s="191">
        <v>21.1</v>
      </c>
      <c r="L6016" s="3">
        <v>20</v>
      </c>
      <c r="M6016" s="191">
        <v>27.2</v>
      </c>
      <c r="N6016" s="191">
        <v>13.9</v>
      </c>
      <c r="O6016" s="191">
        <v>15</v>
      </c>
    </row>
    <row r="6017" spans="2:15" ht="17.25" x14ac:dyDescent="0.35">
      <c r="B6017" s="172">
        <f t="shared" si="560"/>
        <v>6009</v>
      </c>
      <c r="C6017" s="173">
        <v>9</v>
      </c>
      <c r="D6017" s="173">
        <v>8</v>
      </c>
      <c r="E6017" s="174">
        <v>9</v>
      </c>
      <c r="F6017" s="3">
        <f t="shared" si="559"/>
        <v>75.92</v>
      </c>
      <c r="G6017" s="3">
        <f t="shared" si="561"/>
        <v>74.48</v>
      </c>
      <c r="H6017" s="3">
        <f t="shared" si="562"/>
        <v>84.02</v>
      </c>
      <c r="I6017" s="3">
        <f t="shared" si="563"/>
        <v>64.039999999999992</v>
      </c>
      <c r="J6017" s="3">
        <f t="shared" si="564"/>
        <v>60.08</v>
      </c>
      <c r="K6017" s="191">
        <v>24.4</v>
      </c>
      <c r="L6017" s="3">
        <v>23.6</v>
      </c>
      <c r="M6017" s="191">
        <v>28.9</v>
      </c>
      <c r="N6017" s="191">
        <v>17.8</v>
      </c>
      <c r="O6017" s="191">
        <v>15.6</v>
      </c>
    </row>
    <row r="6018" spans="2:15" ht="17.25" x14ac:dyDescent="0.35">
      <c r="B6018" s="172">
        <f t="shared" si="560"/>
        <v>6010</v>
      </c>
      <c r="C6018" s="173">
        <v>9</v>
      </c>
      <c r="D6018" s="173">
        <v>8</v>
      </c>
      <c r="E6018" s="174">
        <v>10</v>
      </c>
      <c r="F6018" s="3">
        <f t="shared" si="559"/>
        <v>78.98</v>
      </c>
      <c r="G6018" s="3">
        <f t="shared" si="561"/>
        <v>78.080000000000013</v>
      </c>
      <c r="H6018" s="3">
        <f t="shared" si="562"/>
        <v>87.98</v>
      </c>
      <c r="I6018" s="3">
        <f t="shared" si="563"/>
        <v>69.98</v>
      </c>
      <c r="J6018" s="3">
        <f t="shared" si="564"/>
        <v>60.980000000000004</v>
      </c>
      <c r="K6018" s="191">
        <v>26.1</v>
      </c>
      <c r="L6018" s="3">
        <v>25.6</v>
      </c>
      <c r="M6018" s="191">
        <v>31.1</v>
      </c>
      <c r="N6018" s="191">
        <v>21.1</v>
      </c>
      <c r="O6018" s="191">
        <v>16.100000000000001</v>
      </c>
    </row>
    <row r="6019" spans="2:15" ht="17.25" x14ac:dyDescent="0.35">
      <c r="B6019" s="172">
        <f t="shared" si="560"/>
        <v>6011</v>
      </c>
      <c r="C6019" s="173">
        <v>9</v>
      </c>
      <c r="D6019" s="173">
        <v>8</v>
      </c>
      <c r="E6019" s="174">
        <v>11</v>
      </c>
      <c r="F6019" s="3">
        <f t="shared" si="559"/>
        <v>82.94</v>
      </c>
      <c r="G6019" s="3">
        <f t="shared" si="561"/>
        <v>79.7</v>
      </c>
      <c r="H6019" s="3">
        <f t="shared" si="562"/>
        <v>91.039999999999992</v>
      </c>
      <c r="I6019" s="3">
        <f t="shared" si="563"/>
        <v>73.94</v>
      </c>
      <c r="J6019" s="3">
        <f t="shared" si="564"/>
        <v>60.980000000000004</v>
      </c>
      <c r="K6019" s="191">
        <v>28.3</v>
      </c>
      <c r="L6019" s="3">
        <v>26.5</v>
      </c>
      <c r="M6019" s="191">
        <v>32.799999999999997</v>
      </c>
      <c r="N6019" s="191">
        <v>23.3</v>
      </c>
      <c r="O6019" s="191">
        <v>16.100000000000001</v>
      </c>
    </row>
    <row r="6020" spans="2:15" ht="17.25" x14ac:dyDescent="0.35">
      <c r="B6020" s="172">
        <f t="shared" si="560"/>
        <v>6012</v>
      </c>
      <c r="C6020" s="173">
        <v>9</v>
      </c>
      <c r="D6020" s="173">
        <v>8</v>
      </c>
      <c r="E6020" s="174">
        <v>12</v>
      </c>
      <c r="F6020" s="3">
        <f t="shared" si="559"/>
        <v>82.94</v>
      </c>
      <c r="G6020" s="3">
        <f t="shared" si="561"/>
        <v>84.2</v>
      </c>
      <c r="H6020" s="3">
        <f t="shared" si="562"/>
        <v>95</v>
      </c>
      <c r="I6020" s="3">
        <f t="shared" si="563"/>
        <v>75.92</v>
      </c>
      <c r="J6020" s="3">
        <f t="shared" si="564"/>
        <v>64.039999999999992</v>
      </c>
      <c r="K6020" s="191">
        <v>28.3</v>
      </c>
      <c r="L6020" s="3">
        <v>29</v>
      </c>
      <c r="M6020" s="191">
        <v>35</v>
      </c>
      <c r="N6020" s="191">
        <v>24.4</v>
      </c>
      <c r="O6020" s="191">
        <v>17.8</v>
      </c>
    </row>
    <row r="6021" spans="2:15" ht="17.25" x14ac:dyDescent="0.35">
      <c r="B6021" s="172">
        <f t="shared" si="560"/>
        <v>6013</v>
      </c>
      <c r="C6021" s="173">
        <v>9</v>
      </c>
      <c r="D6021" s="173">
        <v>8</v>
      </c>
      <c r="E6021" s="174">
        <v>13</v>
      </c>
      <c r="F6021" s="3">
        <f t="shared" si="559"/>
        <v>87.98</v>
      </c>
      <c r="G6021" s="3">
        <f t="shared" si="561"/>
        <v>82.580000000000013</v>
      </c>
      <c r="H6021" s="3">
        <f t="shared" si="562"/>
        <v>96.08</v>
      </c>
      <c r="I6021" s="3">
        <f t="shared" si="563"/>
        <v>78.98</v>
      </c>
      <c r="J6021" s="3">
        <f t="shared" si="564"/>
        <v>66.92</v>
      </c>
      <c r="K6021" s="191">
        <v>31.1</v>
      </c>
      <c r="L6021" s="3">
        <v>28.1</v>
      </c>
      <c r="M6021" s="191">
        <v>35.6</v>
      </c>
      <c r="N6021" s="191">
        <v>26.1</v>
      </c>
      <c r="O6021" s="191">
        <v>19.399999999999999</v>
      </c>
    </row>
    <row r="6022" spans="2:15" ht="17.25" x14ac:dyDescent="0.35">
      <c r="B6022" s="172">
        <f t="shared" si="560"/>
        <v>6014</v>
      </c>
      <c r="C6022" s="173">
        <v>9</v>
      </c>
      <c r="D6022" s="173">
        <v>8</v>
      </c>
      <c r="E6022" s="174">
        <v>14</v>
      </c>
      <c r="F6022" s="3">
        <f t="shared" si="559"/>
        <v>86</v>
      </c>
      <c r="G6022" s="3">
        <f t="shared" si="561"/>
        <v>82.22</v>
      </c>
      <c r="H6022" s="3">
        <f t="shared" si="562"/>
        <v>96.98</v>
      </c>
      <c r="I6022" s="3">
        <f t="shared" si="563"/>
        <v>78.98</v>
      </c>
      <c r="J6022" s="3">
        <f t="shared" si="564"/>
        <v>69.98</v>
      </c>
      <c r="K6022" s="191">
        <v>30</v>
      </c>
      <c r="L6022" s="3">
        <v>27.9</v>
      </c>
      <c r="M6022" s="191">
        <v>36.1</v>
      </c>
      <c r="N6022" s="191">
        <v>26.1</v>
      </c>
      <c r="O6022" s="191">
        <v>21.1</v>
      </c>
    </row>
    <row r="6023" spans="2:15" ht="17.25" x14ac:dyDescent="0.35">
      <c r="B6023" s="172">
        <f t="shared" si="560"/>
        <v>6015</v>
      </c>
      <c r="C6023" s="173">
        <v>9</v>
      </c>
      <c r="D6023" s="173">
        <v>8</v>
      </c>
      <c r="E6023" s="174">
        <v>15</v>
      </c>
      <c r="F6023" s="3">
        <f t="shared" si="559"/>
        <v>84.92</v>
      </c>
      <c r="G6023" s="3">
        <f t="shared" si="561"/>
        <v>78.800000000000011</v>
      </c>
      <c r="H6023" s="3">
        <f t="shared" si="562"/>
        <v>98.960000000000008</v>
      </c>
      <c r="I6023" s="3">
        <f t="shared" si="563"/>
        <v>80.960000000000008</v>
      </c>
      <c r="J6023" s="3">
        <f t="shared" si="564"/>
        <v>69.98</v>
      </c>
      <c r="K6023" s="191">
        <v>29.4</v>
      </c>
      <c r="L6023" s="3">
        <v>26</v>
      </c>
      <c r="M6023" s="191">
        <v>37.200000000000003</v>
      </c>
      <c r="N6023" s="191">
        <v>27.2</v>
      </c>
      <c r="O6023" s="191">
        <v>21.1</v>
      </c>
    </row>
    <row r="6024" spans="2:15" ht="17.25" x14ac:dyDescent="0.35">
      <c r="B6024" s="172">
        <f t="shared" si="560"/>
        <v>6016</v>
      </c>
      <c r="C6024" s="173">
        <v>9</v>
      </c>
      <c r="D6024" s="173">
        <v>8</v>
      </c>
      <c r="E6024" s="174">
        <v>16</v>
      </c>
      <c r="F6024" s="3">
        <f t="shared" si="559"/>
        <v>84.92</v>
      </c>
      <c r="G6024" s="3">
        <f t="shared" si="561"/>
        <v>79.52</v>
      </c>
      <c r="H6024" s="3">
        <f t="shared" si="562"/>
        <v>98.06</v>
      </c>
      <c r="I6024" s="3">
        <f t="shared" si="563"/>
        <v>80.06</v>
      </c>
      <c r="J6024" s="3">
        <f t="shared" si="564"/>
        <v>68</v>
      </c>
      <c r="K6024" s="191">
        <v>29.4</v>
      </c>
      <c r="L6024" s="3">
        <v>26.4</v>
      </c>
      <c r="M6024" s="191">
        <v>36.700000000000003</v>
      </c>
      <c r="N6024" s="191">
        <v>26.7</v>
      </c>
      <c r="O6024" s="191">
        <v>20</v>
      </c>
    </row>
    <row r="6025" spans="2:15" ht="17.25" x14ac:dyDescent="0.35">
      <c r="B6025" s="172">
        <f t="shared" si="560"/>
        <v>6017</v>
      </c>
      <c r="C6025" s="173">
        <v>9</v>
      </c>
      <c r="D6025" s="173">
        <v>8</v>
      </c>
      <c r="E6025" s="174">
        <v>17</v>
      </c>
      <c r="F6025" s="3">
        <f t="shared" si="559"/>
        <v>84.92</v>
      </c>
      <c r="G6025" s="3">
        <f t="shared" si="561"/>
        <v>78.259999999999991</v>
      </c>
      <c r="H6025" s="3">
        <f t="shared" si="562"/>
        <v>96.98</v>
      </c>
      <c r="I6025" s="3">
        <f t="shared" si="563"/>
        <v>78.98</v>
      </c>
      <c r="J6025" s="3">
        <f t="shared" si="564"/>
        <v>66.92</v>
      </c>
      <c r="K6025" s="191">
        <v>29.4</v>
      </c>
      <c r="L6025" s="3">
        <v>25.7</v>
      </c>
      <c r="M6025" s="191">
        <v>36.1</v>
      </c>
      <c r="N6025" s="191">
        <v>26.1</v>
      </c>
      <c r="O6025" s="191">
        <v>19.399999999999999</v>
      </c>
    </row>
    <row r="6026" spans="2:15" ht="17.25" x14ac:dyDescent="0.35">
      <c r="B6026" s="172">
        <f t="shared" si="560"/>
        <v>6018</v>
      </c>
      <c r="C6026" s="173">
        <v>9</v>
      </c>
      <c r="D6026" s="173">
        <v>8</v>
      </c>
      <c r="E6026" s="174">
        <v>18</v>
      </c>
      <c r="F6026" s="3">
        <f t="shared" ref="F6026:F6089" si="565">(9/5)*K6026+32</f>
        <v>79.88</v>
      </c>
      <c r="G6026" s="3">
        <f t="shared" si="561"/>
        <v>75.02</v>
      </c>
      <c r="H6026" s="3">
        <f t="shared" si="562"/>
        <v>93.92</v>
      </c>
      <c r="I6026" s="3">
        <f t="shared" si="563"/>
        <v>75.92</v>
      </c>
      <c r="J6026" s="3">
        <f t="shared" si="564"/>
        <v>64.94</v>
      </c>
      <c r="K6026" s="191">
        <v>26.6</v>
      </c>
      <c r="L6026" s="3">
        <v>23.9</v>
      </c>
      <c r="M6026" s="191">
        <v>34.4</v>
      </c>
      <c r="N6026" s="191">
        <v>24.4</v>
      </c>
      <c r="O6026" s="191">
        <v>18.3</v>
      </c>
    </row>
    <row r="6027" spans="2:15" ht="17.25" x14ac:dyDescent="0.35">
      <c r="B6027" s="172">
        <f t="shared" ref="B6027:B6090" si="566">B6026+1</f>
        <v>6019</v>
      </c>
      <c r="C6027" s="173">
        <v>9</v>
      </c>
      <c r="D6027" s="173">
        <v>8</v>
      </c>
      <c r="E6027" s="174">
        <v>19</v>
      </c>
      <c r="F6027" s="3">
        <f t="shared" si="565"/>
        <v>73.94</v>
      </c>
      <c r="G6027" s="3">
        <f t="shared" si="561"/>
        <v>71.599999999999994</v>
      </c>
      <c r="H6027" s="3">
        <f t="shared" si="562"/>
        <v>89.06</v>
      </c>
      <c r="I6027" s="3">
        <f t="shared" si="563"/>
        <v>71.06</v>
      </c>
      <c r="J6027" s="3">
        <f t="shared" si="564"/>
        <v>64.039999999999992</v>
      </c>
      <c r="K6027" s="191">
        <v>23.3</v>
      </c>
      <c r="L6027" s="3">
        <v>22</v>
      </c>
      <c r="M6027" s="191">
        <v>31.7</v>
      </c>
      <c r="N6027" s="191">
        <v>21.7</v>
      </c>
      <c r="O6027" s="191">
        <v>17.8</v>
      </c>
    </row>
    <row r="6028" spans="2:15" ht="17.25" x14ac:dyDescent="0.35">
      <c r="B6028" s="172">
        <f t="shared" si="566"/>
        <v>6020</v>
      </c>
      <c r="C6028" s="173">
        <v>9</v>
      </c>
      <c r="D6028" s="173">
        <v>8</v>
      </c>
      <c r="E6028" s="174">
        <v>20</v>
      </c>
      <c r="F6028" s="3">
        <f t="shared" si="565"/>
        <v>71.960000000000008</v>
      </c>
      <c r="G6028" s="3">
        <f t="shared" si="561"/>
        <v>69.800000000000011</v>
      </c>
      <c r="H6028" s="3">
        <f t="shared" si="562"/>
        <v>84.92</v>
      </c>
      <c r="I6028" s="3">
        <f t="shared" si="563"/>
        <v>69.080000000000013</v>
      </c>
      <c r="J6028" s="3">
        <f t="shared" si="564"/>
        <v>62.06</v>
      </c>
      <c r="K6028" s="191">
        <v>22.2</v>
      </c>
      <c r="L6028" s="3">
        <v>21</v>
      </c>
      <c r="M6028" s="191">
        <v>29.4</v>
      </c>
      <c r="N6028" s="191">
        <v>20.6</v>
      </c>
      <c r="O6028" s="191">
        <v>16.7</v>
      </c>
    </row>
    <row r="6029" spans="2:15" ht="17.25" x14ac:dyDescent="0.35">
      <c r="B6029" s="172">
        <f t="shared" si="566"/>
        <v>6021</v>
      </c>
      <c r="C6029" s="173">
        <v>9</v>
      </c>
      <c r="D6029" s="173">
        <v>8</v>
      </c>
      <c r="E6029" s="174">
        <v>21</v>
      </c>
      <c r="F6029" s="3">
        <f t="shared" si="565"/>
        <v>70.88</v>
      </c>
      <c r="G6029" s="3">
        <f t="shared" si="561"/>
        <v>64.400000000000006</v>
      </c>
      <c r="H6029" s="3">
        <f t="shared" si="562"/>
        <v>80.06</v>
      </c>
      <c r="I6029" s="3">
        <f t="shared" si="563"/>
        <v>60.980000000000004</v>
      </c>
      <c r="J6029" s="3">
        <f t="shared" si="564"/>
        <v>60.980000000000004</v>
      </c>
      <c r="K6029" s="191">
        <v>21.6</v>
      </c>
      <c r="L6029" s="3">
        <v>18</v>
      </c>
      <c r="M6029" s="191">
        <v>26.7</v>
      </c>
      <c r="N6029" s="191">
        <v>16.100000000000001</v>
      </c>
      <c r="O6029" s="191">
        <v>16.100000000000001</v>
      </c>
    </row>
    <row r="6030" spans="2:15" ht="17.25" x14ac:dyDescent="0.35">
      <c r="B6030" s="172">
        <f t="shared" si="566"/>
        <v>6022</v>
      </c>
      <c r="C6030" s="173">
        <v>9</v>
      </c>
      <c r="D6030" s="173">
        <v>8</v>
      </c>
      <c r="E6030" s="174">
        <v>22</v>
      </c>
      <c r="F6030" s="3">
        <f t="shared" si="565"/>
        <v>70.88</v>
      </c>
      <c r="G6030" s="3">
        <f t="shared" si="561"/>
        <v>60.8</v>
      </c>
      <c r="H6030" s="3">
        <f t="shared" si="562"/>
        <v>78.98</v>
      </c>
      <c r="I6030" s="3">
        <f t="shared" si="563"/>
        <v>62.96</v>
      </c>
      <c r="J6030" s="3">
        <f t="shared" si="564"/>
        <v>60.08</v>
      </c>
      <c r="K6030" s="191">
        <v>21.6</v>
      </c>
      <c r="L6030" s="3">
        <v>16</v>
      </c>
      <c r="M6030" s="191">
        <v>26.1</v>
      </c>
      <c r="N6030" s="191">
        <v>17.2</v>
      </c>
      <c r="O6030" s="191">
        <v>15.6</v>
      </c>
    </row>
    <row r="6031" spans="2:15" ht="17.25" x14ac:dyDescent="0.35">
      <c r="B6031" s="172">
        <f t="shared" si="566"/>
        <v>6023</v>
      </c>
      <c r="C6031" s="173">
        <v>9</v>
      </c>
      <c r="D6031" s="173">
        <v>8</v>
      </c>
      <c r="E6031" s="174">
        <v>23</v>
      </c>
      <c r="F6031" s="3">
        <f t="shared" si="565"/>
        <v>69.98</v>
      </c>
      <c r="G6031" s="3">
        <f t="shared" si="561"/>
        <v>57.2</v>
      </c>
      <c r="H6031" s="3">
        <f t="shared" si="562"/>
        <v>78.98</v>
      </c>
      <c r="I6031" s="3">
        <f t="shared" si="563"/>
        <v>62.06</v>
      </c>
      <c r="J6031" s="3">
        <f t="shared" si="564"/>
        <v>59</v>
      </c>
      <c r="K6031" s="191">
        <v>21.1</v>
      </c>
      <c r="L6031" s="3">
        <v>14</v>
      </c>
      <c r="M6031" s="191">
        <v>26.1</v>
      </c>
      <c r="N6031" s="191">
        <v>16.7</v>
      </c>
      <c r="O6031" s="191">
        <v>15</v>
      </c>
    </row>
    <row r="6032" spans="2:15" ht="17.25" x14ac:dyDescent="0.35">
      <c r="B6032" s="172">
        <f t="shared" si="566"/>
        <v>6024</v>
      </c>
      <c r="C6032" s="173">
        <v>9</v>
      </c>
      <c r="D6032" s="173">
        <v>8</v>
      </c>
      <c r="E6032" s="174">
        <v>24</v>
      </c>
      <c r="F6032" s="3">
        <f t="shared" si="565"/>
        <v>66.92</v>
      </c>
      <c r="G6032" s="3">
        <f t="shared" si="561"/>
        <v>57.74</v>
      </c>
      <c r="H6032" s="3">
        <f t="shared" si="562"/>
        <v>75.02</v>
      </c>
      <c r="I6032" s="3">
        <f t="shared" si="563"/>
        <v>60.08</v>
      </c>
      <c r="J6032" s="3">
        <f t="shared" si="564"/>
        <v>55.040000000000006</v>
      </c>
      <c r="K6032" s="191">
        <v>19.399999999999999</v>
      </c>
      <c r="L6032" s="3">
        <v>14.3</v>
      </c>
      <c r="M6032" s="191">
        <v>23.9</v>
      </c>
      <c r="N6032" s="191">
        <v>15.6</v>
      </c>
      <c r="O6032" s="191">
        <v>12.8</v>
      </c>
    </row>
    <row r="6033" spans="2:15" ht="17.25" x14ac:dyDescent="0.35">
      <c r="B6033" s="172">
        <f t="shared" si="566"/>
        <v>6025</v>
      </c>
      <c r="C6033" s="173">
        <v>9</v>
      </c>
      <c r="D6033" s="173">
        <v>9</v>
      </c>
      <c r="E6033" s="174">
        <v>1</v>
      </c>
      <c r="F6033" s="3">
        <f t="shared" si="565"/>
        <v>68</v>
      </c>
      <c r="G6033" s="3">
        <f t="shared" si="561"/>
        <v>58.46</v>
      </c>
      <c r="H6033" s="3">
        <f t="shared" si="562"/>
        <v>75.92</v>
      </c>
      <c r="I6033" s="3">
        <f t="shared" si="563"/>
        <v>51.980000000000004</v>
      </c>
      <c r="J6033" s="3">
        <f t="shared" si="564"/>
        <v>53.96</v>
      </c>
      <c r="K6033" s="191">
        <v>20</v>
      </c>
      <c r="L6033" s="3">
        <v>14.7</v>
      </c>
      <c r="M6033" s="191">
        <v>24.4</v>
      </c>
      <c r="N6033" s="191">
        <v>11.1</v>
      </c>
      <c r="O6033" s="191">
        <v>12.2</v>
      </c>
    </row>
    <row r="6034" spans="2:15" ht="17.25" x14ac:dyDescent="0.35">
      <c r="B6034" s="172">
        <f t="shared" si="566"/>
        <v>6026</v>
      </c>
      <c r="C6034" s="173">
        <v>9</v>
      </c>
      <c r="D6034" s="173">
        <v>9</v>
      </c>
      <c r="E6034" s="174">
        <v>2</v>
      </c>
      <c r="F6034" s="3">
        <f t="shared" si="565"/>
        <v>64.94</v>
      </c>
      <c r="G6034" s="3">
        <f t="shared" si="561"/>
        <v>59</v>
      </c>
      <c r="H6034" s="3">
        <f t="shared" si="562"/>
        <v>78.080000000000013</v>
      </c>
      <c r="I6034" s="3">
        <f t="shared" si="563"/>
        <v>51.08</v>
      </c>
      <c r="J6034" s="3">
        <f t="shared" si="564"/>
        <v>51.980000000000004</v>
      </c>
      <c r="K6034" s="191">
        <v>18.3</v>
      </c>
      <c r="L6034" s="3">
        <v>15</v>
      </c>
      <c r="M6034" s="191">
        <v>25.6</v>
      </c>
      <c r="N6034" s="191">
        <v>10.6</v>
      </c>
      <c r="O6034" s="191">
        <v>11.1</v>
      </c>
    </row>
    <row r="6035" spans="2:15" ht="17.25" x14ac:dyDescent="0.35">
      <c r="B6035" s="172">
        <f t="shared" si="566"/>
        <v>6027</v>
      </c>
      <c r="C6035" s="173">
        <v>9</v>
      </c>
      <c r="D6035" s="173">
        <v>9</v>
      </c>
      <c r="E6035" s="174">
        <v>3</v>
      </c>
      <c r="F6035" s="3">
        <f t="shared" si="565"/>
        <v>65.84</v>
      </c>
      <c r="G6035" s="3">
        <f t="shared" si="561"/>
        <v>53.6</v>
      </c>
      <c r="H6035" s="3">
        <f t="shared" si="562"/>
        <v>71.960000000000008</v>
      </c>
      <c r="I6035" s="3">
        <f t="shared" si="563"/>
        <v>50</v>
      </c>
      <c r="J6035" s="3">
        <f t="shared" si="564"/>
        <v>53.96</v>
      </c>
      <c r="K6035" s="191">
        <v>18.8</v>
      </c>
      <c r="L6035" s="3">
        <v>12</v>
      </c>
      <c r="M6035" s="191">
        <v>22.2</v>
      </c>
      <c r="N6035" s="191">
        <v>10</v>
      </c>
      <c r="O6035" s="191">
        <v>12.2</v>
      </c>
    </row>
    <row r="6036" spans="2:15" ht="17.25" x14ac:dyDescent="0.35">
      <c r="B6036" s="172">
        <f t="shared" si="566"/>
        <v>6028</v>
      </c>
      <c r="C6036" s="173">
        <v>9</v>
      </c>
      <c r="D6036" s="173">
        <v>9</v>
      </c>
      <c r="E6036" s="174">
        <v>4</v>
      </c>
      <c r="F6036" s="3">
        <f t="shared" si="565"/>
        <v>65.84</v>
      </c>
      <c r="G6036" s="3">
        <f t="shared" si="561"/>
        <v>51.8</v>
      </c>
      <c r="H6036" s="3">
        <f t="shared" si="562"/>
        <v>69.98</v>
      </c>
      <c r="I6036" s="3">
        <f t="shared" si="563"/>
        <v>48.92</v>
      </c>
      <c r="J6036" s="3">
        <f t="shared" si="564"/>
        <v>53.96</v>
      </c>
      <c r="K6036" s="191">
        <v>18.8</v>
      </c>
      <c r="L6036" s="3">
        <v>11</v>
      </c>
      <c r="M6036" s="191">
        <v>21.1</v>
      </c>
      <c r="N6036" s="191">
        <v>9.4</v>
      </c>
      <c r="O6036" s="191">
        <v>12.2</v>
      </c>
    </row>
    <row r="6037" spans="2:15" ht="17.25" x14ac:dyDescent="0.35">
      <c r="B6037" s="172">
        <f t="shared" si="566"/>
        <v>6029</v>
      </c>
      <c r="C6037" s="173">
        <v>9</v>
      </c>
      <c r="D6037" s="173">
        <v>9</v>
      </c>
      <c r="E6037" s="174">
        <v>5</v>
      </c>
      <c r="F6037" s="3">
        <f t="shared" si="565"/>
        <v>63.86</v>
      </c>
      <c r="G6037" s="3">
        <f t="shared" si="561"/>
        <v>51.8</v>
      </c>
      <c r="H6037" s="3">
        <f t="shared" si="562"/>
        <v>71.960000000000008</v>
      </c>
      <c r="I6037" s="3">
        <f t="shared" si="563"/>
        <v>46.04</v>
      </c>
      <c r="J6037" s="3">
        <f t="shared" si="564"/>
        <v>53.96</v>
      </c>
      <c r="K6037" s="191">
        <v>17.7</v>
      </c>
      <c r="L6037" s="3">
        <v>11</v>
      </c>
      <c r="M6037" s="191">
        <v>22.2</v>
      </c>
      <c r="N6037" s="191">
        <v>7.8</v>
      </c>
      <c r="O6037" s="191">
        <v>12.2</v>
      </c>
    </row>
    <row r="6038" spans="2:15" ht="17.25" x14ac:dyDescent="0.35">
      <c r="B6038" s="172">
        <f t="shared" si="566"/>
        <v>6030</v>
      </c>
      <c r="C6038" s="173">
        <v>9</v>
      </c>
      <c r="D6038" s="173">
        <v>9</v>
      </c>
      <c r="E6038" s="174">
        <v>6</v>
      </c>
      <c r="F6038" s="3">
        <f t="shared" si="565"/>
        <v>63.86</v>
      </c>
      <c r="G6038" s="3">
        <f t="shared" si="561"/>
        <v>50</v>
      </c>
      <c r="H6038" s="3">
        <f t="shared" si="562"/>
        <v>69.080000000000013</v>
      </c>
      <c r="I6038" s="3">
        <f t="shared" si="563"/>
        <v>46.04</v>
      </c>
      <c r="J6038" s="3">
        <f t="shared" si="564"/>
        <v>51.08</v>
      </c>
      <c r="K6038" s="191">
        <v>17.7</v>
      </c>
      <c r="L6038" s="3">
        <v>10</v>
      </c>
      <c r="M6038" s="191">
        <v>20.6</v>
      </c>
      <c r="N6038" s="191">
        <v>7.8</v>
      </c>
      <c r="O6038" s="191">
        <v>10.6</v>
      </c>
    </row>
    <row r="6039" spans="2:15" ht="17.25" x14ac:dyDescent="0.35">
      <c r="B6039" s="172">
        <f t="shared" si="566"/>
        <v>6031</v>
      </c>
      <c r="C6039" s="173">
        <v>9</v>
      </c>
      <c r="D6039" s="173">
        <v>9</v>
      </c>
      <c r="E6039" s="174">
        <v>7</v>
      </c>
      <c r="F6039" s="3">
        <f t="shared" si="565"/>
        <v>69.98</v>
      </c>
      <c r="G6039" s="3">
        <f t="shared" si="561"/>
        <v>55.400000000000006</v>
      </c>
      <c r="H6039" s="3">
        <f t="shared" si="562"/>
        <v>73.94</v>
      </c>
      <c r="I6039" s="3">
        <f t="shared" si="563"/>
        <v>51.980000000000004</v>
      </c>
      <c r="J6039" s="3">
        <f t="shared" si="564"/>
        <v>57.019999999999996</v>
      </c>
      <c r="K6039" s="191">
        <v>21.1</v>
      </c>
      <c r="L6039" s="3">
        <v>13</v>
      </c>
      <c r="M6039" s="191">
        <v>23.3</v>
      </c>
      <c r="N6039" s="191">
        <v>11.1</v>
      </c>
      <c r="O6039" s="191">
        <v>13.9</v>
      </c>
    </row>
    <row r="6040" spans="2:15" ht="17.25" x14ac:dyDescent="0.35">
      <c r="B6040" s="172">
        <f t="shared" si="566"/>
        <v>6032</v>
      </c>
      <c r="C6040" s="173">
        <v>9</v>
      </c>
      <c r="D6040" s="173">
        <v>9</v>
      </c>
      <c r="E6040" s="174">
        <v>8</v>
      </c>
      <c r="F6040" s="3">
        <f t="shared" si="565"/>
        <v>74.84</v>
      </c>
      <c r="G6040" s="3">
        <f t="shared" si="561"/>
        <v>59</v>
      </c>
      <c r="H6040" s="3">
        <f t="shared" si="562"/>
        <v>80.960000000000008</v>
      </c>
      <c r="I6040" s="3">
        <f t="shared" si="563"/>
        <v>59</v>
      </c>
      <c r="J6040" s="3">
        <f t="shared" si="564"/>
        <v>59</v>
      </c>
      <c r="K6040" s="191">
        <v>23.8</v>
      </c>
      <c r="L6040" s="3">
        <v>15</v>
      </c>
      <c r="M6040" s="191">
        <v>27.2</v>
      </c>
      <c r="N6040" s="191">
        <v>15</v>
      </c>
      <c r="O6040" s="191">
        <v>15</v>
      </c>
    </row>
    <row r="6041" spans="2:15" ht="17.25" x14ac:dyDescent="0.35">
      <c r="B6041" s="172">
        <f t="shared" si="566"/>
        <v>6033</v>
      </c>
      <c r="C6041" s="173">
        <v>9</v>
      </c>
      <c r="D6041" s="173">
        <v>9</v>
      </c>
      <c r="E6041" s="174">
        <v>9</v>
      </c>
      <c r="F6041" s="3">
        <f t="shared" si="565"/>
        <v>81.86</v>
      </c>
      <c r="G6041" s="3">
        <f t="shared" ref="G6041:G6104" si="567">(9/5)*L6041+32</f>
        <v>62.6</v>
      </c>
      <c r="H6041" s="3">
        <f t="shared" ref="H6041:H6104" si="568">(9/5)*M6041+32</f>
        <v>82.039999999999992</v>
      </c>
      <c r="I6041" s="3">
        <f t="shared" ref="I6041:I6104" si="569">(9/5)*N6041+32</f>
        <v>66.02</v>
      </c>
      <c r="J6041" s="3">
        <f t="shared" ref="J6041:J6104" si="570">(9/5)*O6041+32</f>
        <v>60.980000000000004</v>
      </c>
      <c r="K6041" s="191">
        <v>27.7</v>
      </c>
      <c r="L6041" s="3">
        <v>17</v>
      </c>
      <c r="M6041" s="191">
        <v>27.8</v>
      </c>
      <c r="N6041" s="191">
        <v>18.899999999999999</v>
      </c>
      <c r="O6041" s="191">
        <v>16.100000000000001</v>
      </c>
    </row>
    <row r="6042" spans="2:15" ht="17.25" x14ac:dyDescent="0.35">
      <c r="B6042" s="172">
        <f t="shared" si="566"/>
        <v>6034</v>
      </c>
      <c r="C6042" s="173">
        <v>9</v>
      </c>
      <c r="D6042" s="173">
        <v>9</v>
      </c>
      <c r="E6042" s="174">
        <v>10</v>
      </c>
      <c r="F6042" s="3">
        <f t="shared" si="565"/>
        <v>84.92</v>
      </c>
      <c r="G6042" s="3">
        <f t="shared" si="567"/>
        <v>66.2</v>
      </c>
      <c r="H6042" s="3">
        <f t="shared" si="568"/>
        <v>87.98</v>
      </c>
      <c r="I6042" s="3">
        <f t="shared" si="569"/>
        <v>71.960000000000008</v>
      </c>
      <c r="J6042" s="3">
        <f t="shared" si="570"/>
        <v>64.94</v>
      </c>
      <c r="K6042" s="191">
        <v>29.4</v>
      </c>
      <c r="L6042" s="3">
        <v>19</v>
      </c>
      <c r="M6042" s="191">
        <v>31.1</v>
      </c>
      <c r="N6042" s="191">
        <v>22.2</v>
      </c>
      <c r="O6042" s="191">
        <v>18.3</v>
      </c>
    </row>
    <row r="6043" spans="2:15" ht="17.25" x14ac:dyDescent="0.35">
      <c r="B6043" s="172">
        <f t="shared" si="566"/>
        <v>6035</v>
      </c>
      <c r="C6043" s="173">
        <v>9</v>
      </c>
      <c r="D6043" s="173">
        <v>9</v>
      </c>
      <c r="E6043" s="174">
        <v>11</v>
      </c>
      <c r="F6043" s="3">
        <f t="shared" si="565"/>
        <v>88.88</v>
      </c>
      <c r="G6043" s="3">
        <f t="shared" si="567"/>
        <v>69.800000000000011</v>
      </c>
      <c r="H6043" s="3">
        <f t="shared" si="568"/>
        <v>93.02</v>
      </c>
      <c r="I6043" s="3">
        <f t="shared" si="569"/>
        <v>77</v>
      </c>
      <c r="J6043" s="3">
        <f t="shared" si="570"/>
        <v>66.92</v>
      </c>
      <c r="K6043" s="191">
        <v>31.6</v>
      </c>
      <c r="L6043" s="3">
        <v>21</v>
      </c>
      <c r="M6043" s="191">
        <v>33.9</v>
      </c>
      <c r="N6043" s="191">
        <v>25</v>
      </c>
      <c r="O6043" s="191">
        <v>19.399999999999999</v>
      </c>
    </row>
    <row r="6044" spans="2:15" ht="17.25" x14ac:dyDescent="0.35">
      <c r="B6044" s="172">
        <f t="shared" si="566"/>
        <v>6036</v>
      </c>
      <c r="C6044" s="173">
        <v>9</v>
      </c>
      <c r="D6044" s="173">
        <v>9</v>
      </c>
      <c r="E6044" s="174">
        <v>12</v>
      </c>
      <c r="F6044" s="3">
        <f t="shared" si="565"/>
        <v>89.960000000000008</v>
      </c>
      <c r="G6044" s="3">
        <f t="shared" si="567"/>
        <v>72.14</v>
      </c>
      <c r="H6044" s="3">
        <f t="shared" si="568"/>
        <v>93.92</v>
      </c>
      <c r="I6044" s="3">
        <f t="shared" si="569"/>
        <v>80.06</v>
      </c>
      <c r="J6044" s="3">
        <f t="shared" si="570"/>
        <v>69.98</v>
      </c>
      <c r="K6044" s="191">
        <v>32.200000000000003</v>
      </c>
      <c r="L6044" s="3">
        <v>22.3</v>
      </c>
      <c r="M6044" s="191">
        <v>34.4</v>
      </c>
      <c r="N6044" s="191">
        <v>26.7</v>
      </c>
      <c r="O6044" s="191">
        <v>21.1</v>
      </c>
    </row>
    <row r="6045" spans="2:15" ht="17.25" x14ac:dyDescent="0.35">
      <c r="B6045" s="172">
        <f t="shared" si="566"/>
        <v>6037</v>
      </c>
      <c r="C6045" s="173">
        <v>9</v>
      </c>
      <c r="D6045" s="173">
        <v>9</v>
      </c>
      <c r="E6045" s="174">
        <v>13</v>
      </c>
      <c r="F6045" s="3">
        <f t="shared" si="565"/>
        <v>90.860000000000014</v>
      </c>
      <c r="G6045" s="3">
        <f t="shared" si="567"/>
        <v>73.400000000000006</v>
      </c>
      <c r="H6045" s="3">
        <f t="shared" si="568"/>
        <v>96.08</v>
      </c>
      <c r="I6045" s="3">
        <f t="shared" si="569"/>
        <v>80.960000000000008</v>
      </c>
      <c r="J6045" s="3">
        <f t="shared" si="570"/>
        <v>73.039999999999992</v>
      </c>
      <c r="K6045" s="191">
        <v>32.700000000000003</v>
      </c>
      <c r="L6045" s="3">
        <v>23</v>
      </c>
      <c r="M6045" s="191">
        <v>35.6</v>
      </c>
      <c r="N6045" s="191">
        <v>27.2</v>
      </c>
      <c r="O6045" s="191">
        <v>22.8</v>
      </c>
    </row>
    <row r="6046" spans="2:15" ht="17.25" x14ac:dyDescent="0.35">
      <c r="B6046" s="172">
        <f t="shared" si="566"/>
        <v>6038</v>
      </c>
      <c r="C6046" s="173">
        <v>9</v>
      </c>
      <c r="D6046" s="173">
        <v>9</v>
      </c>
      <c r="E6046" s="174">
        <v>14</v>
      </c>
      <c r="F6046" s="3">
        <f t="shared" si="565"/>
        <v>87.98</v>
      </c>
      <c r="G6046" s="3">
        <f t="shared" si="567"/>
        <v>77</v>
      </c>
      <c r="H6046" s="3">
        <f t="shared" si="568"/>
        <v>98.06</v>
      </c>
      <c r="I6046" s="3">
        <f t="shared" si="569"/>
        <v>82.039999999999992</v>
      </c>
      <c r="J6046" s="3">
        <f t="shared" si="570"/>
        <v>75.02</v>
      </c>
      <c r="K6046" s="191">
        <v>31.1</v>
      </c>
      <c r="L6046" s="3">
        <v>25</v>
      </c>
      <c r="M6046" s="191">
        <v>36.700000000000003</v>
      </c>
      <c r="N6046" s="191">
        <v>27.8</v>
      </c>
      <c r="O6046" s="191">
        <v>23.9</v>
      </c>
    </row>
    <row r="6047" spans="2:15" ht="17.25" x14ac:dyDescent="0.35">
      <c r="B6047" s="172">
        <f t="shared" si="566"/>
        <v>6039</v>
      </c>
      <c r="C6047" s="173">
        <v>9</v>
      </c>
      <c r="D6047" s="173">
        <v>9</v>
      </c>
      <c r="E6047" s="174">
        <v>15</v>
      </c>
      <c r="F6047" s="3">
        <f t="shared" si="565"/>
        <v>86</v>
      </c>
      <c r="G6047" s="3">
        <f t="shared" si="567"/>
        <v>78.800000000000011</v>
      </c>
      <c r="H6047" s="3">
        <f t="shared" si="568"/>
        <v>95</v>
      </c>
      <c r="I6047" s="3">
        <f t="shared" si="569"/>
        <v>82.94</v>
      </c>
      <c r="J6047" s="3">
        <f t="shared" si="570"/>
        <v>77</v>
      </c>
      <c r="K6047" s="191">
        <v>30</v>
      </c>
      <c r="L6047" s="3">
        <v>26</v>
      </c>
      <c r="M6047" s="191">
        <v>35</v>
      </c>
      <c r="N6047" s="191">
        <v>28.3</v>
      </c>
      <c r="O6047" s="191">
        <v>25</v>
      </c>
    </row>
    <row r="6048" spans="2:15" ht="17.25" x14ac:dyDescent="0.35">
      <c r="B6048" s="172">
        <f t="shared" si="566"/>
        <v>6040</v>
      </c>
      <c r="C6048" s="173">
        <v>9</v>
      </c>
      <c r="D6048" s="173">
        <v>9</v>
      </c>
      <c r="E6048" s="174">
        <v>16</v>
      </c>
      <c r="F6048" s="3">
        <f t="shared" si="565"/>
        <v>79.88</v>
      </c>
      <c r="G6048" s="3">
        <f t="shared" si="567"/>
        <v>78.800000000000011</v>
      </c>
      <c r="H6048" s="3">
        <f t="shared" si="568"/>
        <v>98.960000000000008</v>
      </c>
      <c r="I6048" s="3">
        <f t="shared" si="569"/>
        <v>80.06</v>
      </c>
      <c r="J6048" s="3">
        <f t="shared" si="570"/>
        <v>77</v>
      </c>
      <c r="K6048" s="191">
        <v>26.6</v>
      </c>
      <c r="L6048" s="3">
        <v>26</v>
      </c>
      <c r="M6048" s="191">
        <v>37.200000000000003</v>
      </c>
      <c r="N6048" s="191">
        <v>26.7</v>
      </c>
      <c r="O6048" s="191">
        <v>25</v>
      </c>
    </row>
    <row r="6049" spans="2:15" ht="17.25" x14ac:dyDescent="0.35">
      <c r="B6049" s="172">
        <f t="shared" si="566"/>
        <v>6041</v>
      </c>
      <c r="C6049" s="173">
        <v>9</v>
      </c>
      <c r="D6049" s="173">
        <v>9</v>
      </c>
      <c r="E6049" s="174">
        <v>17</v>
      </c>
      <c r="F6049" s="3">
        <f t="shared" si="565"/>
        <v>82.94</v>
      </c>
      <c r="G6049" s="3">
        <f t="shared" si="567"/>
        <v>78.800000000000011</v>
      </c>
      <c r="H6049" s="3">
        <f t="shared" si="568"/>
        <v>96.08</v>
      </c>
      <c r="I6049" s="3">
        <f t="shared" si="569"/>
        <v>77</v>
      </c>
      <c r="J6049" s="3">
        <f t="shared" si="570"/>
        <v>75.02</v>
      </c>
      <c r="K6049" s="191">
        <v>28.3</v>
      </c>
      <c r="L6049" s="3">
        <v>26</v>
      </c>
      <c r="M6049" s="191">
        <v>35.6</v>
      </c>
      <c r="N6049" s="191">
        <v>25</v>
      </c>
      <c r="O6049" s="191">
        <v>23.9</v>
      </c>
    </row>
    <row r="6050" spans="2:15" ht="17.25" x14ac:dyDescent="0.35">
      <c r="B6050" s="172">
        <f t="shared" si="566"/>
        <v>6042</v>
      </c>
      <c r="C6050" s="173">
        <v>9</v>
      </c>
      <c r="D6050" s="173">
        <v>9</v>
      </c>
      <c r="E6050" s="174">
        <v>18</v>
      </c>
      <c r="F6050" s="3">
        <f t="shared" si="565"/>
        <v>75.92</v>
      </c>
      <c r="G6050" s="3">
        <f t="shared" si="567"/>
        <v>71.599999999999994</v>
      </c>
      <c r="H6050" s="3">
        <f t="shared" si="568"/>
        <v>95</v>
      </c>
      <c r="I6050" s="3">
        <f t="shared" si="569"/>
        <v>73.94</v>
      </c>
      <c r="J6050" s="3">
        <f t="shared" si="570"/>
        <v>73.94</v>
      </c>
      <c r="K6050" s="191">
        <v>24.4</v>
      </c>
      <c r="L6050" s="3">
        <v>22</v>
      </c>
      <c r="M6050" s="191">
        <v>35</v>
      </c>
      <c r="N6050" s="191">
        <v>23.3</v>
      </c>
      <c r="O6050" s="191">
        <v>23.3</v>
      </c>
    </row>
    <row r="6051" spans="2:15" ht="17.25" x14ac:dyDescent="0.35">
      <c r="B6051" s="172">
        <f t="shared" si="566"/>
        <v>6043</v>
      </c>
      <c r="C6051" s="173">
        <v>9</v>
      </c>
      <c r="D6051" s="173">
        <v>9</v>
      </c>
      <c r="E6051" s="174">
        <v>19</v>
      </c>
      <c r="F6051" s="3">
        <f t="shared" si="565"/>
        <v>71.960000000000008</v>
      </c>
      <c r="G6051" s="3">
        <f t="shared" si="567"/>
        <v>66.2</v>
      </c>
      <c r="H6051" s="3">
        <f t="shared" si="568"/>
        <v>89.960000000000008</v>
      </c>
      <c r="I6051" s="3">
        <f t="shared" si="569"/>
        <v>73.039999999999992</v>
      </c>
      <c r="J6051" s="3">
        <f t="shared" si="570"/>
        <v>71.06</v>
      </c>
      <c r="K6051" s="191">
        <v>22.2</v>
      </c>
      <c r="L6051" s="3">
        <v>19</v>
      </c>
      <c r="M6051" s="191">
        <v>32.200000000000003</v>
      </c>
      <c r="N6051" s="191">
        <v>22.8</v>
      </c>
      <c r="O6051" s="191">
        <v>21.7</v>
      </c>
    </row>
    <row r="6052" spans="2:15" ht="17.25" x14ac:dyDescent="0.35">
      <c r="B6052" s="172">
        <f t="shared" si="566"/>
        <v>6044</v>
      </c>
      <c r="C6052" s="173">
        <v>9</v>
      </c>
      <c r="D6052" s="173">
        <v>9</v>
      </c>
      <c r="E6052" s="174">
        <v>20</v>
      </c>
      <c r="F6052" s="3">
        <f t="shared" si="565"/>
        <v>72.86</v>
      </c>
      <c r="G6052" s="3">
        <f t="shared" si="567"/>
        <v>62.6</v>
      </c>
      <c r="H6052" s="3">
        <f t="shared" si="568"/>
        <v>84.92</v>
      </c>
      <c r="I6052" s="3">
        <f t="shared" si="569"/>
        <v>66.02</v>
      </c>
      <c r="J6052" s="3">
        <f t="shared" si="570"/>
        <v>69.080000000000013</v>
      </c>
      <c r="K6052" s="191">
        <v>22.7</v>
      </c>
      <c r="L6052" s="3">
        <v>17</v>
      </c>
      <c r="M6052" s="191">
        <v>29.4</v>
      </c>
      <c r="N6052" s="191">
        <v>18.899999999999999</v>
      </c>
      <c r="O6052" s="191">
        <v>20.6</v>
      </c>
    </row>
    <row r="6053" spans="2:15" ht="17.25" x14ac:dyDescent="0.35">
      <c r="B6053" s="172">
        <f t="shared" si="566"/>
        <v>6045</v>
      </c>
      <c r="C6053" s="173">
        <v>9</v>
      </c>
      <c r="D6053" s="173">
        <v>9</v>
      </c>
      <c r="E6053" s="174">
        <v>21</v>
      </c>
      <c r="F6053" s="3">
        <f t="shared" si="565"/>
        <v>69.98</v>
      </c>
      <c r="G6053" s="3">
        <f t="shared" si="567"/>
        <v>59</v>
      </c>
      <c r="H6053" s="3">
        <f t="shared" si="568"/>
        <v>84.02</v>
      </c>
      <c r="I6053" s="3">
        <f t="shared" si="569"/>
        <v>66.92</v>
      </c>
      <c r="J6053" s="3">
        <f t="shared" si="570"/>
        <v>66.92</v>
      </c>
      <c r="K6053" s="191">
        <v>21.1</v>
      </c>
      <c r="L6053" s="3">
        <v>15</v>
      </c>
      <c r="M6053" s="191">
        <v>28.9</v>
      </c>
      <c r="N6053" s="191">
        <v>19.399999999999999</v>
      </c>
      <c r="O6053" s="191">
        <v>19.399999999999999</v>
      </c>
    </row>
    <row r="6054" spans="2:15" ht="17.25" x14ac:dyDescent="0.35">
      <c r="B6054" s="172">
        <f t="shared" si="566"/>
        <v>6046</v>
      </c>
      <c r="C6054" s="173">
        <v>9</v>
      </c>
      <c r="D6054" s="173">
        <v>9</v>
      </c>
      <c r="E6054" s="174">
        <v>22</v>
      </c>
      <c r="F6054" s="3">
        <f t="shared" si="565"/>
        <v>70.88</v>
      </c>
      <c r="G6054" s="3">
        <f t="shared" si="567"/>
        <v>57.2</v>
      </c>
      <c r="H6054" s="3">
        <f t="shared" si="568"/>
        <v>80.06</v>
      </c>
      <c r="I6054" s="3">
        <f t="shared" si="569"/>
        <v>66.02</v>
      </c>
      <c r="J6054" s="3">
        <f t="shared" si="570"/>
        <v>64.039999999999992</v>
      </c>
      <c r="K6054" s="191">
        <v>21.6</v>
      </c>
      <c r="L6054" s="3">
        <v>14</v>
      </c>
      <c r="M6054" s="191">
        <v>26.7</v>
      </c>
      <c r="N6054" s="191">
        <v>18.899999999999999</v>
      </c>
      <c r="O6054" s="191">
        <v>17.8</v>
      </c>
    </row>
    <row r="6055" spans="2:15" ht="17.25" x14ac:dyDescent="0.35">
      <c r="B6055" s="172">
        <f t="shared" si="566"/>
        <v>6047</v>
      </c>
      <c r="C6055" s="173">
        <v>9</v>
      </c>
      <c r="D6055" s="173">
        <v>9</v>
      </c>
      <c r="E6055" s="174">
        <v>23</v>
      </c>
      <c r="F6055" s="3">
        <f t="shared" si="565"/>
        <v>65.84</v>
      </c>
      <c r="G6055" s="3">
        <f t="shared" si="567"/>
        <v>55.400000000000006</v>
      </c>
      <c r="H6055" s="3">
        <f t="shared" si="568"/>
        <v>80.960000000000008</v>
      </c>
      <c r="I6055" s="3">
        <f t="shared" si="569"/>
        <v>60.980000000000004</v>
      </c>
      <c r="J6055" s="3">
        <f t="shared" si="570"/>
        <v>62.96</v>
      </c>
      <c r="K6055" s="191">
        <v>18.8</v>
      </c>
      <c r="L6055" s="3">
        <v>13</v>
      </c>
      <c r="M6055" s="191">
        <v>27.2</v>
      </c>
      <c r="N6055" s="191">
        <v>16.100000000000001</v>
      </c>
      <c r="O6055" s="191">
        <v>17.2</v>
      </c>
    </row>
    <row r="6056" spans="2:15" ht="17.25" x14ac:dyDescent="0.35">
      <c r="B6056" s="172">
        <f t="shared" si="566"/>
        <v>6048</v>
      </c>
      <c r="C6056" s="173">
        <v>9</v>
      </c>
      <c r="D6056" s="173">
        <v>9</v>
      </c>
      <c r="E6056" s="174">
        <v>24</v>
      </c>
      <c r="F6056" s="3">
        <f t="shared" si="565"/>
        <v>65.84</v>
      </c>
      <c r="G6056" s="3">
        <f t="shared" si="567"/>
        <v>53.6</v>
      </c>
      <c r="H6056" s="3">
        <f t="shared" si="568"/>
        <v>80.960000000000008</v>
      </c>
      <c r="I6056" s="3">
        <f t="shared" si="569"/>
        <v>57.92</v>
      </c>
      <c r="J6056" s="3">
        <f t="shared" si="570"/>
        <v>62.06</v>
      </c>
      <c r="K6056" s="191">
        <v>18.8</v>
      </c>
      <c r="L6056" s="3">
        <v>12</v>
      </c>
      <c r="M6056" s="191">
        <v>27.2</v>
      </c>
      <c r="N6056" s="191">
        <v>14.4</v>
      </c>
      <c r="O6056" s="191">
        <v>16.7</v>
      </c>
    </row>
    <row r="6057" spans="2:15" ht="17.25" x14ac:dyDescent="0.35">
      <c r="B6057" s="172">
        <f t="shared" si="566"/>
        <v>6049</v>
      </c>
      <c r="C6057" s="173">
        <v>9</v>
      </c>
      <c r="D6057" s="173">
        <v>10</v>
      </c>
      <c r="E6057" s="174">
        <v>1</v>
      </c>
      <c r="F6057" s="3">
        <f t="shared" si="565"/>
        <v>66.92</v>
      </c>
      <c r="G6057" s="3">
        <f t="shared" si="567"/>
        <v>51.8</v>
      </c>
      <c r="H6057" s="3">
        <f t="shared" si="568"/>
        <v>84.92</v>
      </c>
      <c r="I6057" s="3">
        <f t="shared" si="569"/>
        <v>53.06</v>
      </c>
      <c r="J6057" s="3">
        <f t="shared" si="570"/>
        <v>60.980000000000004</v>
      </c>
      <c r="K6057" s="191">
        <v>19.399999999999999</v>
      </c>
      <c r="L6057" s="3">
        <v>11</v>
      </c>
      <c r="M6057" s="191">
        <v>29.4</v>
      </c>
      <c r="N6057" s="191">
        <v>11.7</v>
      </c>
      <c r="O6057" s="191">
        <v>16.100000000000001</v>
      </c>
    </row>
    <row r="6058" spans="2:15" ht="17.25" x14ac:dyDescent="0.35">
      <c r="B6058" s="172">
        <f t="shared" si="566"/>
        <v>6050</v>
      </c>
      <c r="C6058" s="173">
        <v>9</v>
      </c>
      <c r="D6058" s="173">
        <v>10</v>
      </c>
      <c r="E6058" s="174">
        <v>2</v>
      </c>
      <c r="F6058" s="3">
        <f t="shared" si="565"/>
        <v>65.84</v>
      </c>
      <c r="G6058" s="3">
        <f t="shared" si="567"/>
        <v>51.8</v>
      </c>
      <c r="H6058" s="3">
        <f t="shared" si="568"/>
        <v>82.039999999999992</v>
      </c>
      <c r="I6058" s="3">
        <f t="shared" si="569"/>
        <v>55.94</v>
      </c>
      <c r="J6058" s="3">
        <f t="shared" si="570"/>
        <v>60.08</v>
      </c>
      <c r="K6058" s="191">
        <v>18.8</v>
      </c>
      <c r="L6058" s="3">
        <v>11</v>
      </c>
      <c r="M6058" s="191">
        <v>27.8</v>
      </c>
      <c r="N6058" s="191">
        <v>13.3</v>
      </c>
      <c r="O6058" s="191">
        <v>15.6</v>
      </c>
    </row>
    <row r="6059" spans="2:15" ht="17.25" x14ac:dyDescent="0.35">
      <c r="B6059" s="172">
        <f t="shared" si="566"/>
        <v>6051</v>
      </c>
      <c r="C6059" s="173">
        <v>9</v>
      </c>
      <c r="D6059" s="173">
        <v>10</v>
      </c>
      <c r="E6059" s="174">
        <v>3</v>
      </c>
      <c r="F6059" s="3">
        <f t="shared" si="565"/>
        <v>64.94</v>
      </c>
      <c r="G6059" s="3">
        <f t="shared" si="567"/>
        <v>50</v>
      </c>
      <c r="H6059" s="3">
        <f t="shared" si="568"/>
        <v>77</v>
      </c>
      <c r="I6059" s="3">
        <f t="shared" si="569"/>
        <v>51.08</v>
      </c>
      <c r="J6059" s="3">
        <f t="shared" si="570"/>
        <v>59</v>
      </c>
      <c r="K6059" s="191">
        <v>18.3</v>
      </c>
      <c r="L6059" s="3">
        <v>10</v>
      </c>
      <c r="M6059" s="191">
        <v>25</v>
      </c>
      <c r="N6059" s="191">
        <v>10.6</v>
      </c>
      <c r="O6059" s="191">
        <v>15</v>
      </c>
    </row>
    <row r="6060" spans="2:15" ht="17.25" x14ac:dyDescent="0.35">
      <c r="B6060" s="172">
        <f t="shared" si="566"/>
        <v>6052</v>
      </c>
      <c r="C6060" s="173">
        <v>9</v>
      </c>
      <c r="D6060" s="173">
        <v>10</v>
      </c>
      <c r="E6060" s="174">
        <v>4</v>
      </c>
      <c r="F6060" s="3">
        <f t="shared" si="565"/>
        <v>64.94</v>
      </c>
      <c r="G6060" s="3">
        <f t="shared" si="567"/>
        <v>50</v>
      </c>
      <c r="H6060" s="3">
        <f t="shared" si="568"/>
        <v>78.98</v>
      </c>
      <c r="I6060" s="3">
        <f t="shared" si="569"/>
        <v>50</v>
      </c>
      <c r="J6060" s="3">
        <f t="shared" si="570"/>
        <v>59</v>
      </c>
      <c r="K6060" s="191">
        <v>18.3</v>
      </c>
      <c r="L6060" s="3">
        <v>10</v>
      </c>
      <c r="M6060" s="191">
        <v>26.1</v>
      </c>
      <c r="N6060" s="191">
        <v>10</v>
      </c>
      <c r="O6060" s="191">
        <v>15</v>
      </c>
    </row>
    <row r="6061" spans="2:15" ht="17.25" x14ac:dyDescent="0.35">
      <c r="B6061" s="172">
        <f t="shared" si="566"/>
        <v>6053</v>
      </c>
      <c r="C6061" s="173">
        <v>9</v>
      </c>
      <c r="D6061" s="173">
        <v>10</v>
      </c>
      <c r="E6061" s="174">
        <v>5</v>
      </c>
      <c r="F6061" s="3">
        <f t="shared" si="565"/>
        <v>63.86</v>
      </c>
      <c r="G6061" s="3">
        <f t="shared" si="567"/>
        <v>50.72</v>
      </c>
      <c r="H6061" s="3">
        <f t="shared" si="568"/>
        <v>75.92</v>
      </c>
      <c r="I6061" s="3">
        <f t="shared" si="569"/>
        <v>50</v>
      </c>
      <c r="J6061" s="3">
        <f t="shared" si="570"/>
        <v>60.08</v>
      </c>
      <c r="K6061" s="191">
        <v>17.7</v>
      </c>
      <c r="L6061" s="3">
        <v>10.4</v>
      </c>
      <c r="M6061" s="191">
        <v>24.4</v>
      </c>
      <c r="N6061" s="191">
        <v>10</v>
      </c>
      <c r="O6061" s="191">
        <v>15.6</v>
      </c>
    </row>
    <row r="6062" spans="2:15" ht="17.25" x14ac:dyDescent="0.35">
      <c r="B6062" s="172">
        <f t="shared" si="566"/>
        <v>6054</v>
      </c>
      <c r="C6062" s="173">
        <v>9</v>
      </c>
      <c r="D6062" s="173">
        <v>10</v>
      </c>
      <c r="E6062" s="174">
        <v>6</v>
      </c>
      <c r="F6062" s="3">
        <f t="shared" si="565"/>
        <v>64.94</v>
      </c>
      <c r="G6062" s="3">
        <f t="shared" si="567"/>
        <v>51.8</v>
      </c>
      <c r="H6062" s="3">
        <f t="shared" si="568"/>
        <v>73.94</v>
      </c>
      <c r="I6062" s="3">
        <f t="shared" si="569"/>
        <v>48.019999999999996</v>
      </c>
      <c r="J6062" s="3">
        <f t="shared" si="570"/>
        <v>59</v>
      </c>
      <c r="K6062" s="191">
        <v>18.3</v>
      </c>
      <c r="L6062" s="3">
        <v>11</v>
      </c>
      <c r="M6062" s="191">
        <v>23.3</v>
      </c>
      <c r="N6062" s="191">
        <v>8.9</v>
      </c>
      <c r="O6062" s="191">
        <v>15</v>
      </c>
    </row>
    <row r="6063" spans="2:15" ht="17.25" x14ac:dyDescent="0.35">
      <c r="B6063" s="172">
        <f t="shared" si="566"/>
        <v>6055</v>
      </c>
      <c r="C6063" s="173">
        <v>9</v>
      </c>
      <c r="D6063" s="173">
        <v>10</v>
      </c>
      <c r="E6063" s="174">
        <v>7</v>
      </c>
      <c r="F6063" s="3">
        <f t="shared" si="565"/>
        <v>68.900000000000006</v>
      </c>
      <c r="G6063" s="3">
        <f t="shared" si="567"/>
        <v>57.2</v>
      </c>
      <c r="H6063" s="3">
        <f t="shared" si="568"/>
        <v>78.98</v>
      </c>
      <c r="I6063" s="3">
        <f t="shared" si="569"/>
        <v>53.96</v>
      </c>
      <c r="J6063" s="3">
        <f t="shared" si="570"/>
        <v>60.08</v>
      </c>
      <c r="K6063" s="191">
        <v>20.5</v>
      </c>
      <c r="L6063" s="3">
        <v>14</v>
      </c>
      <c r="M6063" s="191">
        <v>26.1</v>
      </c>
      <c r="N6063" s="191">
        <v>12.2</v>
      </c>
      <c r="O6063" s="191">
        <v>15.6</v>
      </c>
    </row>
    <row r="6064" spans="2:15" ht="17.25" x14ac:dyDescent="0.35">
      <c r="B6064" s="172">
        <f t="shared" si="566"/>
        <v>6056</v>
      </c>
      <c r="C6064" s="173">
        <v>9</v>
      </c>
      <c r="D6064" s="173">
        <v>10</v>
      </c>
      <c r="E6064" s="174">
        <v>8</v>
      </c>
      <c r="F6064" s="3">
        <f t="shared" si="565"/>
        <v>71.960000000000008</v>
      </c>
      <c r="G6064" s="3">
        <f t="shared" si="567"/>
        <v>60.8</v>
      </c>
      <c r="H6064" s="3">
        <f t="shared" si="568"/>
        <v>84.02</v>
      </c>
      <c r="I6064" s="3">
        <f t="shared" si="569"/>
        <v>62.06</v>
      </c>
      <c r="J6064" s="3">
        <f t="shared" si="570"/>
        <v>60.980000000000004</v>
      </c>
      <c r="K6064" s="191">
        <v>22.2</v>
      </c>
      <c r="L6064" s="3">
        <v>16</v>
      </c>
      <c r="M6064" s="191">
        <v>28.9</v>
      </c>
      <c r="N6064" s="191">
        <v>16.7</v>
      </c>
      <c r="O6064" s="191">
        <v>16.100000000000001</v>
      </c>
    </row>
    <row r="6065" spans="2:15" ht="17.25" x14ac:dyDescent="0.35">
      <c r="B6065" s="172">
        <f t="shared" si="566"/>
        <v>6057</v>
      </c>
      <c r="C6065" s="173">
        <v>9</v>
      </c>
      <c r="D6065" s="173">
        <v>10</v>
      </c>
      <c r="E6065" s="174">
        <v>9</v>
      </c>
      <c r="F6065" s="3">
        <f t="shared" si="565"/>
        <v>79.88</v>
      </c>
      <c r="G6065" s="3">
        <f t="shared" si="567"/>
        <v>66.2</v>
      </c>
      <c r="H6065" s="3">
        <f t="shared" si="568"/>
        <v>87.080000000000013</v>
      </c>
      <c r="I6065" s="3">
        <f t="shared" si="569"/>
        <v>66.92</v>
      </c>
      <c r="J6065" s="3">
        <f t="shared" si="570"/>
        <v>64.94</v>
      </c>
      <c r="K6065" s="191">
        <v>26.6</v>
      </c>
      <c r="L6065" s="3">
        <v>19</v>
      </c>
      <c r="M6065" s="191">
        <v>30.6</v>
      </c>
      <c r="N6065" s="191">
        <v>19.399999999999999</v>
      </c>
      <c r="O6065" s="191">
        <v>18.3</v>
      </c>
    </row>
    <row r="6066" spans="2:15" ht="17.25" x14ac:dyDescent="0.35">
      <c r="B6066" s="172">
        <f t="shared" si="566"/>
        <v>6058</v>
      </c>
      <c r="C6066" s="173">
        <v>9</v>
      </c>
      <c r="D6066" s="173">
        <v>10</v>
      </c>
      <c r="E6066" s="174">
        <v>10</v>
      </c>
      <c r="F6066" s="3">
        <f t="shared" si="565"/>
        <v>80.960000000000008</v>
      </c>
      <c r="G6066" s="3">
        <f t="shared" si="567"/>
        <v>73.400000000000006</v>
      </c>
      <c r="H6066" s="3">
        <f t="shared" si="568"/>
        <v>91.94</v>
      </c>
      <c r="I6066" s="3">
        <f t="shared" si="569"/>
        <v>73.039999999999992</v>
      </c>
      <c r="J6066" s="3">
        <f t="shared" si="570"/>
        <v>69.080000000000013</v>
      </c>
      <c r="K6066" s="191">
        <v>27.2</v>
      </c>
      <c r="L6066" s="3">
        <v>23</v>
      </c>
      <c r="M6066" s="191">
        <v>33.299999999999997</v>
      </c>
      <c r="N6066" s="191">
        <v>22.8</v>
      </c>
      <c r="O6066" s="191">
        <v>20.6</v>
      </c>
    </row>
    <row r="6067" spans="2:15" ht="17.25" x14ac:dyDescent="0.35">
      <c r="B6067" s="172">
        <f t="shared" si="566"/>
        <v>6059</v>
      </c>
      <c r="C6067" s="173">
        <v>9</v>
      </c>
      <c r="D6067" s="173">
        <v>10</v>
      </c>
      <c r="E6067" s="174">
        <v>11</v>
      </c>
      <c r="F6067" s="3">
        <f t="shared" si="565"/>
        <v>86</v>
      </c>
      <c r="G6067" s="3">
        <f t="shared" si="567"/>
        <v>78.800000000000011</v>
      </c>
      <c r="H6067" s="3">
        <f t="shared" si="568"/>
        <v>93.92</v>
      </c>
      <c r="I6067" s="3">
        <f t="shared" si="569"/>
        <v>75.92</v>
      </c>
      <c r="J6067" s="3">
        <f t="shared" si="570"/>
        <v>71.960000000000008</v>
      </c>
      <c r="K6067" s="191">
        <v>30</v>
      </c>
      <c r="L6067" s="3">
        <v>26</v>
      </c>
      <c r="M6067" s="191">
        <v>34.4</v>
      </c>
      <c r="N6067" s="191">
        <v>24.4</v>
      </c>
      <c r="O6067" s="191">
        <v>22.2</v>
      </c>
    </row>
    <row r="6068" spans="2:15" ht="17.25" x14ac:dyDescent="0.35">
      <c r="B6068" s="172">
        <f t="shared" si="566"/>
        <v>6060</v>
      </c>
      <c r="C6068" s="173">
        <v>9</v>
      </c>
      <c r="D6068" s="173">
        <v>10</v>
      </c>
      <c r="E6068" s="174">
        <v>12</v>
      </c>
      <c r="F6068" s="3">
        <f t="shared" si="565"/>
        <v>86</v>
      </c>
      <c r="G6068" s="3">
        <f t="shared" si="567"/>
        <v>82.4</v>
      </c>
      <c r="H6068" s="3">
        <f t="shared" si="568"/>
        <v>96.08</v>
      </c>
      <c r="I6068" s="3">
        <f t="shared" si="569"/>
        <v>80.06</v>
      </c>
      <c r="J6068" s="3">
        <f t="shared" si="570"/>
        <v>75.92</v>
      </c>
      <c r="K6068" s="191">
        <v>30</v>
      </c>
      <c r="L6068" s="3">
        <v>28</v>
      </c>
      <c r="M6068" s="191">
        <v>35.6</v>
      </c>
      <c r="N6068" s="191">
        <v>26.7</v>
      </c>
      <c r="O6068" s="191">
        <v>24.4</v>
      </c>
    </row>
    <row r="6069" spans="2:15" ht="17.25" x14ac:dyDescent="0.35">
      <c r="B6069" s="172">
        <f t="shared" si="566"/>
        <v>6061</v>
      </c>
      <c r="C6069" s="173">
        <v>9</v>
      </c>
      <c r="D6069" s="173">
        <v>10</v>
      </c>
      <c r="E6069" s="174">
        <v>13</v>
      </c>
      <c r="F6069" s="3">
        <f t="shared" si="565"/>
        <v>90.860000000000014</v>
      </c>
      <c r="G6069" s="3">
        <f t="shared" si="567"/>
        <v>86</v>
      </c>
      <c r="H6069" s="3">
        <f t="shared" si="568"/>
        <v>96.98</v>
      </c>
      <c r="I6069" s="3">
        <f t="shared" si="569"/>
        <v>80.960000000000008</v>
      </c>
      <c r="J6069" s="3">
        <f t="shared" si="570"/>
        <v>78.98</v>
      </c>
      <c r="K6069" s="191">
        <v>32.700000000000003</v>
      </c>
      <c r="L6069" s="3">
        <v>30</v>
      </c>
      <c r="M6069" s="191">
        <v>36.1</v>
      </c>
      <c r="N6069" s="191">
        <v>27.2</v>
      </c>
      <c r="O6069" s="191">
        <v>26.1</v>
      </c>
    </row>
    <row r="6070" spans="2:15" ht="17.25" x14ac:dyDescent="0.35">
      <c r="B6070" s="172">
        <f t="shared" si="566"/>
        <v>6062</v>
      </c>
      <c r="C6070" s="173">
        <v>9</v>
      </c>
      <c r="D6070" s="173">
        <v>10</v>
      </c>
      <c r="E6070" s="174">
        <v>14</v>
      </c>
      <c r="F6070" s="3">
        <f t="shared" si="565"/>
        <v>90.860000000000014</v>
      </c>
      <c r="G6070" s="3">
        <f t="shared" si="567"/>
        <v>87.800000000000011</v>
      </c>
      <c r="H6070" s="3">
        <f t="shared" si="568"/>
        <v>98.960000000000008</v>
      </c>
      <c r="I6070" s="3">
        <f t="shared" si="569"/>
        <v>82.039999999999992</v>
      </c>
      <c r="J6070" s="3">
        <f t="shared" si="570"/>
        <v>80.960000000000008</v>
      </c>
      <c r="K6070" s="191">
        <v>32.700000000000003</v>
      </c>
      <c r="L6070" s="3">
        <v>31</v>
      </c>
      <c r="M6070" s="191">
        <v>37.200000000000003</v>
      </c>
      <c r="N6070" s="191">
        <v>27.8</v>
      </c>
      <c r="O6070" s="191">
        <v>27.2</v>
      </c>
    </row>
    <row r="6071" spans="2:15" ht="17.25" x14ac:dyDescent="0.35">
      <c r="B6071" s="172">
        <f t="shared" si="566"/>
        <v>6063</v>
      </c>
      <c r="C6071" s="173">
        <v>9</v>
      </c>
      <c r="D6071" s="173">
        <v>10</v>
      </c>
      <c r="E6071" s="174">
        <v>15</v>
      </c>
      <c r="F6071" s="3">
        <f t="shared" si="565"/>
        <v>88.88</v>
      </c>
      <c r="G6071" s="3">
        <f t="shared" si="567"/>
        <v>87.800000000000011</v>
      </c>
      <c r="H6071" s="3">
        <f t="shared" si="568"/>
        <v>100.03999999999999</v>
      </c>
      <c r="I6071" s="3">
        <f t="shared" si="569"/>
        <v>78.080000000000013</v>
      </c>
      <c r="J6071" s="3">
        <f t="shared" si="570"/>
        <v>82.039999999999992</v>
      </c>
      <c r="K6071" s="191">
        <v>31.6</v>
      </c>
      <c r="L6071" s="3">
        <v>31</v>
      </c>
      <c r="M6071" s="191">
        <v>37.799999999999997</v>
      </c>
      <c r="N6071" s="191">
        <v>25.6</v>
      </c>
      <c r="O6071" s="191">
        <v>27.8</v>
      </c>
    </row>
    <row r="6072" spans="2:15" ht="17.25" x14ac:dyDescent="0.35">
      <c r="B6072" s="172">
        <f t="shared" si="566"/>
        <v>6064</v>
      </c>
      <c r="C6072" s="173">
        <v>9</v>
      </c>
      <c r="D6072" s="173">
        <v>10</v>
      </c>
      <c r="E6072" s="174">
        <v>16</v>
      </c>
      <c r="F6072" s="3">
        <f t="shared" si="565"/>
        <v>89.960000000000008</v>
      </c>
      <c r="G6072" s="3">
        <f t="shared" si="567"/>
        <v>87.800000000000011</v>
      </c>
      <c r="H6072" s="3">
        <f t="shared" si="568"/>
        <v>98.960000000000008</v>
      </c>
      <c r="I6072" s="3">
        <f t="shared" si="569"/>
        <v>75.02</v>
      </c>
      <c r="J6072" s="3">
        <f t="shared" si="570"/>
        <v>80.06</v>
      </c>
      <c r="K6072" s="191">
        <v>32.200000000000003</v>
      </c>
      <c r="L6072" s="3">
        <v>31</v>
      </c>
      <c r="M6072" s="191">
        <v>37.200000000000003</v>
      </c>
      <c r="N6072" s="191">
        <v>23.9</v>
      </c>
      <c r="O6072" s="191">
        <v>26.7</v>
      </c>
    </row>
    <row r="6073" spans="2:15" ht="17.25" x14ac:dyDescent="0.35">
      <c r="B6073" s="172">
        <f t="shared" si="566"/>
        <v>6065</v>
      </c>
      <c r="C6073" s="173">
        <v>9</v>
      </c>
      <c r="D6073" s="173">
        <v>10</v>
      </c>
      <c r="E6073" s="174">
        <v>17</v>
      </c>
      <c r="F6073" s="3">
        <f t="shared" si="565"/>
        <v>86.9</v>
      </c>
      <c r="G6073" s="3">
        <f t="shared" si="567"/>
        <v>84.2</v>
      </c>
      <c r="H6073" s="3">
        <f t="shared" si="568"/>
        <v>96.98</v>
      </c>
      <c r="I6073" s="3">
        <f t="shared" si="569"/>
        <v>73.94</v>
      </c>
      <c r="J6073" s="3">
        <f t="shared" si="570"/>
        <v>80.960000000000008</v>
      </c>
      <c r="K6073" s="191">
        <v>30.5</v>
      </c>
      <c r="L6073" s="3">
        <v>29</v>
      </c>
      <c r="M6073" s="191">
        <v>36.1</v>
      </c>
      <c r="N6073" s="191">
        <v>23.3</v>
      </c>
      <c r="O6073" s="191">
        <v>27.2</v>
      </c>
    </row>
    <row r="6074" spans="2:15" ht="17.25" x14ac:dyDescent="0.35">
      <c r="B6074" s="172">
        <f t="shared" si="566"/>
        <v>6066</v>
      </c>
      <c r="C6074" s="173">
        <v>9</v>
      </c>
      <c r="D6074" s="173">
        <v>10</v>
      </c>
      <c r="E6074" s="174">
        <v>18</v>
      </c>
      <c r="F6074" s="3">
        <f t="shared" si="565"/>
        <v>84.92</v>
      </c>
      <c r="G6074" s="3">
        <f t="shared" si="567"/>
        <v>80.599999999999994</v>
      </c>
      <c r="H6074" s="3">
        <f t="shared" si="568"/>
        <v>93.02</v>
      </c>
      <c r="I6074" s="3">
        <f t="shared" si="569"/>
        <v>73.94</v>
      </c>
      <c r="J6074" s="3">
        <f t="shared" si="570"/>
        <v>77</v>
      </c>
      <c r="K6074" s="191">
        <v>29.4</v>
      </c>
      <c r="L6074" s="3">
        <v>27</v>
      </c>
      <c r="M6074" s="191">
        <v>33.9</v>
      </c>
      <c r="N6074" s="191">
        <v>23.3</v>
      </c>
      <c r="O6074" s="191">
        <v>25</v>
      </c>
    </row>
    <row r="6075" spans="2:15" ht="17.25" x14ac:dyDescent="0.35">
      <c r="B6075" s="172">
        <f t="shared" si="566"/>
        <v>6067</v>
      </c>
      <c r="C6075" s="173">
        <v>9</v>
      </c>
      <c r="D6075" s="173">
        <v>10</v>
      </c>
      <c r="E6075" s="174">
        <v>19</v>
      </c>
      <c r="F6075" s="3">
        <f t="shared" si="565"/>
        <v>81.86</v>
      </c>
      <c r="G6075" s="3">
        <f t="shared" si="567"/>
        <v>73.400000000000006</v>
      </c>
      <c r="H6075" s="3">
        <f t="shared" si="568"/>
        <v>87.98</v>
      </c>
      <c r="I6075" s="3">
        <f t="shared" si="569"/>
        <v>69.080000000000013</v>
      </c>
      <c r="J6075" s="3">
        <f t="shared" si="570"/>
        <v>73.039999999999992</v>
      </c>
      <c r="K6075" s="191">
        <v>27.7</v>
      </c>
      <c r="L6075" s="3">
        <v>23</v>
      </c>
      <c r="M6075" s="191">
        <v>31.1</v>
      </c>
      <c r="N6075" s="191">
        <v>20.6</v>
      </c>
      <c r="O6075" s="191">
        <v>22.8</v>
      </c>
    </row>
    <row r="6076" spans="2:15" ht="17.25" x14ac:dyDescent="0.35">
      <c r="B6076" s="172">
        <f t="shared" si="566"/>
        <v>6068</v>
      </c>
      <c r="C6076" s="173">
        <v>9</v>
      </c>
      <c r="D6076" s="173">
        <v>10</v>
      </c>
      <c r="E6076" s="174">
        <v>20</v>
      </c>
      <c r="F6076" s="3">
        <f t="shared" si="565"/>
        <v>73.94</v>
      </c>
      <c r="G6076" s="3">
        <f t="shared" si="567"/>
        <v>71.599999999999994</v>
      </c>
      <c r="H6076" s="3">
        <f t="shared" si="568"/>
        <v>82.94</v>
      </c>
      <c r="I6076" s="3">
        <f t="shared" si="569"/>
        <v>64.94</v>
      </c>
      <c r="J6076" s="3">
        <f t="shared" si="570"/>
        <v>73.039999999999992</v>
      </c>
      <c r="K6076" s="191">
        <v>23.3</v>
      </c>
      <c r="L6076" s="3">
        <v>22</v>
      </c>
      <c r="M6076" s="191">
        <v>28.3</v>
      </c>
      <c r="N6076" s="191">
        <v>18.3</v>
      </c>
      <c r="O6076" s="191">
        <v>22.8</v>
      </c>
    </row>
    <row r="6077" spans="2:15" ht="17.25" x14ac:dyDescent="0.35">
      <c r="B6077" s="172">
        <f t="shared" si="566"/>
        <v>6069</v>
      </c>
      <c r="C6077" s="173">
        <v>9</v>
      </c>
      <c r="D6077" s="173">
        <v>10</v>
      </c>
      <c r="E6077" s="174">
        <v>21</v>
      </c>
      <c r="F6077" s="3">
        <f t="shared" si="565"/>
        <v>72.86</v>
      </c>
      <c r="G6077" s="3">
        <f t="shared" si="567"/>
        <v>69.800000000000011</v>
      </c>
      <c r="H6077" s="3">
        <f t="shared" si="568"/>
        <v>78.080000000000013</v>
      </c>
      <c r="I6077" s="3">
        <f t="shared" si="569"/>
        <v>62.96</v>
      </c>
      <c r="J6077" s="3">
        <f t="shared" si="570"/>
        <v>71.960000000000008</v>
      </c>
      <c r="K6077" s="191">
        <v>22.7</v>
      </c>
      <c r="L6077" s="3">
        <v>21</v>
      </c>
      <c r="M6077" s="191">
        <v>25.6</v>
      </c>
      <c r="N6077" s="191">
        <v>17.2</v>
      </c>
      <c r="O6077" s="191">
        <v>22.2</v>
      </c>
    </row>
    <row r="6078" spans="2:15" ht="17.25" x14ac:dyDescent="0.35">
      <c r="B6078" s="172">
        <f t="shared" si="566"/>
        <v>6070</v>
      </c>
      <c r="C6078" s="173">
        <v>9</v>
      </c>
      <c r="D6078" s="173">
        <v>10</v>
      </c>
      <c r="E6078" s="174">
        <v>22</v>
      </c>
      <c r="F6078" s="3">
        <f t="shared" si="565"/>
        <v>69.98</v>
      </c>
      <c r="G6078" s="3">
        <f t="shared" si="567"/>
        <v>68</v>
      </c>
      <c r="H6078" s="3">
        <f t="shared" si="568"/>
        <v>75.92</v>
      </c>
      <c r="I6078" s="3">
        <f t="shared" si="569"/>
        <v>57.92</v>
      </c>
      <c r="J6078" s="3">
        <f t="shared" si="570"/>
        <v>71.06</v>
      </c>
      <c r="K6078" s="191">
        <v>21.1</v>
      </c>
      <c r="L6078" s="3">
        <v>20</v>
      </c>
      <c r="M6078" s="191">
        <v>24.4</v>
      </c>
      <c r="N6078" s="191">
        <v>14.4</v>
      </c>
      <c r="O6078" s="191">
        <v>21.7</v>
      </c>
    </row>
    <row r="6079" spans="2:15" ht="17.25" x14ac:dyDescent="0.35">
      <c r="B6079" s="172">
        <f t="shared" si="566"/>
        <v>6071</v>
      </c>
      <c r="C6079" s="173">
        <v>9</v>
      </c>
      <c r="D6079" s="173">
        <v>10</v>
      </c>
      <c r="E6079" s="174">
        <v>23</v>
      </c>
      <c r="F6079" s="3">
        <f t="shared" si="565"/>
        <v>68</v>
      </c>
      <c r="G6079" s="3">
        <f t="shared" si="567"/>
        <v>64.039999999999992</v>
      </c>
      <c r="H6079" s="3">
        <f t="shared" si="568"/>
        <v>73.039999999999992</v>
      </c>
      <c r="I6079" s="3">
        <f t="shared" si="569"/>
        <v>55.040000000000006</v>
      </c>
      <c r="J6079" s="3">
        <f t="shared" si="570"/>
        <v>68</v>
      </c>
      <c r="K6079" s="191">
        <v>20</v>
      </c>
      <c r="L6079" s="3">
        <v>17.8</v>
      </c>
      <c r="M6079" s="191">
        <v>22.8</v>
      </c>
      <c r="N6079" s="191">
        <v>12.8</v>
      </c>
      <c r="O6079" s="191">
        <v>20</v>
      </c>
    </row>
    <row r="6080" spans="2:15" ht="17.25" x14ac:dyDescent="0.35">
      <c r="B6080" s="172">
        <f t="shared" si="566"/>
        <v>6072</v>
      </c>
      <c r="C6080" s="173">
        <v>9</v>
      </c>
      <c r="D6080" s="173">
        <v>10</v>
      </c>
      <c r="E6080" s="174">
        <v>24</v>
      </c>
      <c r="F6080" s="3">
        <f t="shared" si="565"/>
        <v>68.900000000000006</v>
      </c>
      <c r="G6080" s="3">
        <f t="shared" si="567"/>
        <v>60.8</v>
      </c>
      <c r="H6080" s="3">
        <f t="shared" si="568"/>
        <v>73.94</v>
      </c>
      <c r="I6080" s="3">
        <f t="shared" si="569"/>
        <v>51.08</v>
      </c>
      <c r="J6080" s="3">
        <f t="shared" si="570"/>
        <v>64.94</v>
      </c>
      <c r="K6080" s="191">
        <v>20.5</v>
      </c>
      <c r="L6080" s="3">
        <v>16</v>
      </c>
      <c r="M6080" s="191">
        <v>23.3</v>
      </c>
      <c r="N6080" s="191">
        <v>10.6</v>
      </c>
      <c r="O6080" s="191">
        <v>18.3</v>
      </c>
    </row>
    <row r="6081" spans="2:15" ht="17.25" x14ac:dyDescent="0.35">
      <c r="B6081" s="172">
        <f t="shared" si="566"/>
        <v>6073</v>
      </c>
      <c r="C6081" s="173">
        <v>9</v>
      </c>
      <c r="D6081" s="173">
        <v>11</v>
      </c>
      <c r="E6081" s="174">
        <v>1</v>
      </c>
      <c r="F6081" s="3">
        <f t="shared" si="565"/>
        <v>66.92</v>
      </c>
      <c r="G6081" s="3">
        <f t="shared" si="567"/>
        <v>55.400000000000006</v>
      </c>
      <c r="H6081" s="3">
        <f t="shared" si="568"/>
        <v>69.98</v>
      </c>
      <c r="I6081" s="3">
        <f t="shared" si="569"/>
        <v>51.980000000000004</v>
      </c>
      <c r="J6081" s="3">
        <f t="shared" si="570"/>
        <v>62.06</v>
      </c>
      <c r="K6081" s="191">
        <v>19.399999999999999</v>
      </c>
      <c r="L6081" s="3">
        <v>13</v>
      </c>
      <c r="M6081" s="191">
        <v>21.1</v>
      </c>
      <c r="N6081" s="191">
        <v>11.1</v>
      </c>
      <c r="O6081" s="191">
        <v>16.7</v>
      </c>
    </row>
    <row r="6082" spans="2:15" ht="17.25" x14ac:dyDescent="0.35">
      <c r="B6082" s="172">
        <f t="shared" si="566"/>
        <v>6074</v>
      </c>
      <c r="C6082" s="173">
        <v>9</v>
      </c>
      <c r="D6082" s="173">
        <v>11</v>
      </c>
      <c r="E6082" s="174">
        <v>2</v>
      </c>
      <c r="F6082" s="3">
        <f t="shared" si="565"/>
        <v>62.96</v>
      </c>
      <c r="G6082" s="3">
        <f t="shared" si="567"/>
        <v>55.400000000000006</v>
      </c>
      <c r="H6082" s="3">
        <f t="shared" si="568"/>
        <v>68</v>
      </c>
      <c r="I6082" s="3">
        <f t="shared" si="569"/>
        <v>50</v>
      </c>
      <c r="J6082" s="3">
        <f t="shared" si="570"/>
        <v>59</v>
      </c>
      <c r="K6082" s="191">
        <v>17.2</v>
      </c>
      <c r="L6082" s="3">
        <v>13</v>
      </c>
      <c r="M6082" s="191">
        <v>20</v>
      </c>
      <c r="N6082" s="191">
        <v>10</v>
      </c>
      <c r="O6082" s="191">
        <v>15</v>
      </c>
    </row>
    <row r="6083" spans="2:15" ht="17.25" x14ac:dyDescent="0.35">
      <c r="B6083" s="172">
        <f t="shared" si="566"/>
        <v>6075</v>
      </c>
      <c r="C6083" s="173">
        <v>9</v>
      </c>
      <c r="D6083" s="173">
        <v>11</v>
      </c>
      <c r="E6083" s="174">
        <v>3</v>
      </c>
      <c r="F6083" s="3">
        <f t="shared" si="565"/>
        <v>62.96</v>
      </c>
      <c r="G6083" s="3">
        <f t="shared" si="567"/>
        <v>55.400000000000006</v>
      </c>
      <c r="H6083" s="3">
        <f t="shared" si="568"/>
        <v>66.02</v>
      </c>
      <c r="I6083" s="3">
        <f t="shared" si="569"/>
        <v>50</v>
      </c>
      <c r="J6083" s="3">
        <f t="shared" si="570"/>
        <v>57.019999999999996</v>
      </c>
      <c r="K6083" s="191">
        <v>17.2</v>
      </c>
      <c r="L6083" s="3">
        <v>13</v>
      </c>
      <c r="M6083" s="191">
        <v>18.899999999999999</v>
      </c>
      <c r="N6083" s="191">
        <v>10</v>
      </c>
      <c r="O6083" s="191">
        <v>13.9</v>
      </c>
    </row>
    <row r="6084" spans="2:15" ht="17.25" x14ac:dyDescent="0.35">
      <c r="B6084" s="172">
        <f t="shared" si="566"/>
        <v>6076</v>
      </c>
      <c r="C6084" s="173">
        <v>9</v>
      </c>
      <c r="D6084" s="173">
        <v>11</v>
      </c>
      <c r="E6084" s="174">
        <v>4</v>
      </c>
      <c r="F6084" s="3">
        <f t="shared" si="565"/>
        <v>61.88</v>
      </c>
      <c r="G6084" s="3">
        <f t="shared" si="567"/>
        <v>56.120000000000005</v>
      </c>
      <c r="H6084" s="3">
        <f t="shared" si="568"/>
        <v>66.02</v>
      </c>
      <c r="I6084" s="3">
        <f t="shared" si="569"/>
        <v>48.019999999999996</v>
      </c>
      <c r="J6084" s="3">
        <f t="shared" si="570"/>
        <v>57.019999999999996</v>
      </c>
      <c r="K6084" s="191">
        <v>16.600000000000001</v>
      </c>
      <c r="L6084" s="3">
        <v>13.4</v>
      </c>
      <c r="M6084" s="191">
        <v>18.899999999999999</v>
      </c>
      <c r="N6084" s="191">
        <v>8.9</v>
      </c>
      <c r="O6084" s="191">
        <v>13.9</v>
      </c>
    </row>
    <row r="6085" spans="2:15" ht="17.25" x14ac:dyDescent="0.35">
      <c r="B6085" s="172">
        <f t="shared" si="566"/>
        <v>6077</v>
      </c>
      <c r="C6085" s="173">
        <v>9</v>
      </c>
      <c r="D6085" s="173">
        <v>11</v>
      </c>
      <c r="E6085" s="174">
        <v>5</v>
      </c>
      <c r="F6085" s="3">
        <f t="shared" si="565"/>
        <v>63.86</v>
      </c>
      <c r="G6085" s="3">
        <f t="shared" si="567"/>
        <v>57.2</v>
      </c>
      <c r="H6085" s="3">
        <f t="shared" si="568"/>
        <v>64.94</v>
      </c>
      <c r="I6085" s="3">
        <f t="shared" si="569"/>
        <v>48.019999999999996</v>
      </c>
      <c r="J6085" s="3">
        <f t="shared" si="570"/>
        <v>59</v>
      </c>
      <c r="K6085" s="191">
        <v>17.7</v>
      </c>
      <c r="L6085" s="3">
        <v>14</v>
      </c>
      <c r="M6085" s="191">
        <v>18.3</v>
      </c>
      <c r="N6085" s="191">
        <v>8.9</v>
      </c>
      <c r="O6085" s="191">
        <v>15</v>
      </c>
    </row>
    <row r="6086" spans="2:15" ht="17.25" x14ac:dyDescent="0.35">
      <c r="B6086" s="172">
        <f t="shared" si="566"/>
        <v>6078</v>
      </c>
      <c r="C6086" s="173">
        <v>9</v>
      </c>
      <c r="D6086" s="173">
        <v>11</v>
      </c>
      <c r="E6086" s="174">
        <v>6</v>
      </c>
      <c r="F6086" s="3">
        <f t="shared" si="565"/>
        <v>65.84</v>
      </c>
      <c r="G6086" s="3">
        <f t="shared" si="567"/>
        <v>59</v>
      </c>
      <c r="H6086" s="3">
        <f t="shared" si="568"/>
        <v>64.94</v>
      </c>
      <c r="I6086" s="3">
        <f t="shared" si="569"/>
        <v>48.019999999999996</v>
      </c>
      <c r="J6086" s="3">
        <f t="shared" si="570"/>
        <v>59</v>
      </c>
      <c r="K6086" s="191">
        <v>18.8</v>
      </c>
      <c r="L6086" s="3">
        <v>15</v>
      </c>
      <c r="M6086" s="191">
        <v>18.3</v>
      </c>
      <c r="N6086" s="191">
        <v>8.9</v>
      </c>
      <c r="O6086" s="191">
        <v>15</v>
      </c>
    </row>
    <row r="6087" spans="2:15" ht="17.25" x14ac:dyDescent="0.35">
      <c r="B6087" s="172">
        <f t="shared" si="566"/>
        <v>6079</v>
      </c>
      <c r="C6087" s="173">
        <v>9</v>
      </c>
      <c r="D6087" s="173">
        <v>11</v>
      </c>
      <c r="E6087" s="174">
        <v>7</v>
      </c>
      <c r="F6087" s="3">
        <f t="shared" si="565"/>
        <v>68</v>
      </c>
      <c r="G6087" s="3">
        <f t="shared" si="567"/>
        <v>60.8</v>
      </c>
      <c r="H6087" s="3">
        <f t="shared" si="568"/>
        <v>73.039999999999992</v>
      </c>
      <c r="I6087" s="3">
        <f t="shared" si="569"/>
        <v>51.980000000000004</v>
      </c>
      <c r="J6087" s="3">
        <f t="shared" si="570"/>
        <v>62.96</v>
      </c>
      <c r="K6087" s="191">
        <v>20</v>
      </c>
      <c r="L6087" s="3">
        <v>16</v>
      </c>
      <c r="M6087" s="191">
        <v>22.8</v>
      </c>
      <c r="N6087" s="191">
        <v>11.1</v>
      </c>
      <c r="O6087" s="191">
        <v>17.2</v>
      </c>
    </row>
    <row r="6088" spans="2:15" ht="17.25" x14ac:dyDescent="0.35">
      <c r="B6088" s="172">
        <f t="shared" si="566"/>
        <v>6080</v>
      </c>
      <c r="C6088" s="173">
        <v>9</v>
      </c>
      <c r="D6088" s="173">
        <v>11</v>
      </c>
      <c r="E6088" s="174">
        <v>8</v>
      </c>
      <c r="F6088" s="3">
        <f t="shared" si="565"/>
        <v>74.84</v>
      </c>
      <c r="G6088" s="3">
        <f t="shared" si="567"/>
        <v>64.400000000000006</v>
      </c>
      <c r="H6088" s="3">
        <f t="shared" si="568"/>
        <v>80.06</v>
      </c>
      <c r="I6088" s="3">
        <f t="shared" si="569"/>
        <v>59</v>
      </c>
      <c r="J6088" s="3">
        <f t="shared" si="570"/>
        <v>66.92</v>
      </c>
      <c r="K6088" s="191">
        <v>23.8</v>
      </c>
      <c r="L6088" s="3">
        <v>18</v>
      </c>
      <c r="M6088" s="191">
        <v>26.7</v>
      </c>
      <c r="N6088" s="191">
        <v>15</v>
      </c>
      <c r="O6088" s="191">
        <v>19.399999999999999</v>
      </c>
    </row>
    <row r="6089" spans="2:15" ht="17.25" x14ac:dyDescent="0.35">
      <c r="B6089" s="172">
        <f t="shared" si="566"/>
        <v>6081</v>
      </c>
      <c r="C6089" s="173">
        <v>9</v>
      </c>
      <c r="D6089" s="173">
        <v>11</v>
      </c>
      <c r="E6089" s="174">
        <v>9</v>
      </c>
      <c r="F6089" s="3">
        <f t="shared" si="565"/>
        <v>77</v>
      </c>
      <c r="G6089" s="3">
        <f t="shared" si="567"/>
        <v>71.599999999999994</v>
      </c>
      <c r="H6089" s="3">
        <f t="shared" si="568"/>
        <v>86</v>
      </c>
      <c r="I6089" s="3">
        <f t="shared" si="569"/>
        <v>66.02</v>
      </c>
      <c r="J6089" s="3">
        <f t="shared" si="570"/>
        <v>69.98</v>
      </c>
      <c r="K6089" s="191">
        <v>25</v>
      </c>
      <c r="L6089" s="3">
        <v>22</v>
      </c>
      <c r="M6089" s="191">
        <v>30</v>
      </c>
      <c r="N6089" s="191">
        <v>18.899999999999999</v>
      </c>
      <c r="O6089" s="191">
        <v>21.1</v>
      </c>
    </row>
    <row r="6090" spans="2:15" ht="17.25" x14ac:dyDescent="0.35">
      <c r="B6090" s="172">
        <f t="shared" si="566"/>
        <v>6082</v>
      </c>
      <c r="C6090" s="173">
        <v>9</v>
      </c>
      <c r="D6090" s="173">
        <v>11</v>
      </c>
      <c r="E6090" s="174">
        <v>10</v>
      </c>
      <c r="F6090" s="3">
        <f t="shared" ref="F6090:F6153" si="571">(9/5)*K6090+32</f>
        <v>82.94</v>
      </c>
      <c r="G6090" s="3">
        <f t="shared" si="567"/>
        <v>75.2</v>
      </c>
      <c r="H6090" s="3">
        <f t="shared" si="568"/>
        <v>87.98</v>
      </c>
      <c r="I6090" s="3">
        <f t="shared" si="569"/>
        <v>71.960000000000008</v>
      </c>
      <c r="J6090" s="3">
        <f t="shared" si="570"/>
        <v>73.94</v>
      </c>
      <c r="K6090" s="191">
        <v>28.3</v>
      </c>
      <c r="L6090" s="3">
        <v>24</v>
      </c>
      <c r="M6090" s="191">
        <v>31.1</v>
      </c>
      <c r="N6090" s="191">
        <v>22.2</v>
      </c>
      <c r="O6090" s="191">
        <v>23.3</v>
      </c>
    </row>
    <row r="6091" spans="2:15" ht="17.25" x14ac:dyDescent="0.35">
      <c r="B6091" s="172">
        <f t="shared" ref="B6091:B6154" si="572">B6090+1</f>
        <v>6083</v>
      </c>
      <c r="C6091" s="173">
        <v>9</v>
      </c>
      <c r="D6091" s="173">
        <v>11</v>
      </c>
      <c r="E6091" s="174">
        <v>11</v>
      </c>
      <c r="F6091" s="3">
        <f t="shared" si="571"/>
        <v>83.84</v>
      </c>
      <c r="G6091" s="3">
        <f t="shared" si="567"/>
        <v>80.599999999999994</v>
      </c>
      <c r="H6091" s="3">
        <f t="shared" si="568"/>
        <v>89.960000000000008</v>
      </c>
      <c r="I6091" s="3">
        <f t="shared" si="569"/>
        <v>75.92</v>
      </c>
      <c r="J6091" s="3">
        <f t="shared" si="570"/>
        <v>77</v>
      </c>
      <c r="K6091" s="191">
        <v>28.8</v>
      </c>
      <c r="L6091" s="3">
        <v>27</v>
      </c>
      <c r="M6091" s="191">
        <v>32.200000000000003</v>
      </c>
      <c r="N6091" s="191">
        <v>24.4</v>
      </c>
      <c r="O6091" s="191">
        <v>25</v>
      </c>
    </row>
    <row r="6092" spans="2:15" ht="17.25" x14ac:dyDescent="0.35">
      <c r="B6092" s="172">
        <f t="shared" si="572"/>
        <v>6084</v>
      </c>
      <c r="C6092" s="173">
        <v>9</v>
      </c>
      <c r="D6092" s="173">
        <v>11</v>
      </c>
      <c r="E6092" s="174">
        <v>12</v>
      </c>
      <c r="F6092" s="3">
        <f t="shared" si="571"/>
        <v>84.92</v>
      </c>
      <c r="G6092" s="3">
        <f t="shared" si="567"/>
        <v>84.2</v>
      </c>
      <c r="H6092" s="3">
        <f t="shared" si="568"/>
        <v>93.02</v>
      </c>
      <c r="I6092" s="3">
        <f t="shared" si="569"/>
        <v>78.98</v>
      </c>
      <c r="J6092" s="3">
        <f t="shared" si="570"/>
        <v>78.98</v>
      </c>
      <c r="K6092" s="191">
        <v>29.4</v>
      </c>
      <c r="L6092" s="3">
        <v>29</v>
      </c>
      <c r="M6092" s="191">
        <v>33.9</v>
      </c>
      <c r="N6092" s="191">
        <v>26.1</v>
      </c>
      <c r="O6092" s="191">
        <v>26.1</v>
      </c>
    </row>
    <row r="6093" spans="2:15" ht="17.25" x14ac:dyDescent="0.35">
      <c r="B6093" s="172">
        <f t="shared" si="572"/>
        <v>6085</v>
      </c>
      <c r="C6093" s="173">
        <v>9</v>
      </c>
      <c r="D6093" s="173">
        <v>11</v>
      </c>
      <c r="E6093" s="174">
        <v>13</v>
      </c>
      <c r="F6093" s="3">
        <f t="shared" si="571"/>
        <v>83.84</v>
      </c>
      <c r="G6093" s="3">
        <f t="shared" si="567"/>
        <v>86</v>
      </c>
      <c r="H6093" s="3">
        <f t="shared" si="568"/>
        <v>95</v>
      </c>
      <c r="I6093" s="3">
        <f t="shared" si="569"/>
        <v>78.98</v>
      </c>
      <c r="J6093" s="3">
        <f t="shared" si="570"/>
        <v>80.960000000000008</v>
      </c>
      <c r="K6093" s="191">
        <v>28.8</v>
      </c>
      <c r="L6093" s="3">
        <v>30</v>
      </c>
      <c r="M6093" s="191">
        <v>35</v>
      </c>
      <c r="N6093" s="191">
        <v>26.1</v>
      </c>
      <c r="O6093" s="191">
        <v>27.2</v>
      </c>
    </row>
    <row r="6094" spans="2:15" ht="17.25" x14ac:dyDescent="0.35">
      <c r="B6094" s="172">
        <f t="shared" si="572"/>
        <v>6086</v>
      </c>
      <c r="C6094" s="173">
        <v>9</v>
      </c>
      <c r="D6094" s="173">
        <v>11</v>
      </c>
      <c r="E6094" s="174">
        <v>14</v>
      </c>
      <c r="F6094" s="3">
        <f t="shared" si="571"/>
        <v>82.94</v>
      </c>
      <c r="G6094" s="3">
        <f t="shared" si="567"/>
        <v>86</v>
      </c>
      <c r="H6094" s="3">
        <f t="shared" si="568"/>
        <v>96.98</v>
      </c>
      <c r="I6094" s="3">
        <f t="shared" si="569"/>
        <v>77</v>
      </c>
      <c r="J6094" s="3">
        <f t="shared" si="570"/>
        <v>82.039999999999992</v>
      </c>
      <c r="K6094" s="191">
        <v>28.3</v>
      </c>
      <c r="L6094" s="3">
        <v>30</v>
      </c>
      <c r="M6094" s="191">
        <v>36.1</v>
      </c>
      <c r="N6094" s="191">
        <v>25</v>
      </c>
      <c r="O6094" s="191">
        <v>27.8</v>
      </c>
    </row>
    <row r="6095" spans="2:15" ht="17.25" x14ac:dyDescent="0.35">
      <c r="B6095" s="172">
        <f t="shared" si="572"/>
        <v>6087</v>
      </c>
      <c r="C6095" s="173">
        <v>9</v>
      </c>
      <c r="D6095" s="173">
        <v>11</v>
      </c>
      <c r="E6095" s="174">
        <v>15</v>
      </c>
      <c r="F6095" s="3">
        <f t="shared" si="571"/>
        <v>84.92</v>
      </c>
      <c r="G6095" s="3">
        <f t="shared" si="567"/>
        <v>77</v>
      </c>
      <c r="H6095" s="3">
        <f t="shared" si="568"/>
        <v>96.98</v>
      </c>
      <c r="I6095" s="3">
        <f t="shared" si="569"/>
        <v>71.960000000000008</v>
      </c>
      <c r="J6095" s="3">
        <f t="shared" si="570"/>
        <v>82.94</v>
      </c>
      <c r="K6095" s="191">
        <v>29.4</v>
      </c>
      <c r="L6095" s="3">
        <v>25</v>
      </c>
      <c r="M6095" s="191">
        <v>36.1</v>
      </c>
      <c r="N6095" s="191">
        <v>22.2</v>
      </c>
      <c r="O6095" s="191">
        <v>28.3</v>
      </c>
    </row>
    <row r="6096" spans="2:15" ht="17.25" x14ac:dyDescent="0.35">
      <c r="B6096" s="172">
        <f t="shared" si="572"/>
        <v>6088</v>
      </c>
      <c r="C6096" s="173">
        <v>9</v>
      </c>
      <c r="D6096" s="173">
        <v>11</v>
      </c>
      <c r="E6096" s="174">
        <v>16</v>
      </c>
      <c r="F6096" s="3">
        <f t="shared" si="571"/>
        <v>82.94</v>
      </c>
      <c r="G6096" s="3">
        <f t="shared" si="567"/>
        <v>73.400000000000006</v>
      </c>
      <c r="H6096" s="3">
        <f t="shared" si="568"/>
        <v>96.08</v>
      </c>
      <c r="I6096" s="3">
        <f t="shared" si="569"/>
        <v>75.02</v>
      </c>
      <c r="J6096" s="3">
        <f t="shared" si="570"/>
        <v>82.94</v>
      </c>
      <c r="K6096" s="191">
        <v>28.3</v>
      </c>
      <c r="L6096" s="3">
        <v>23</v>
      </c>
      <c r="M6096" s="191">
        <v>35.6</v>
      </c>
      <c r="N6096" s="191">
        <v>23.9</v>
      </c>
      <c r="O6096" s="191">
        <v>28.3</v>
      </c>
    </row>
    <row r="6097" spans="2:15" ht="17.25" x14ac:dyDescent="0.35">
      <c r="B6097" s="172">
        <f t="shared" si="572"/>
        <v>6089</v>
      </c>
      <c r="C6097" s="173">
        <v>9</v>
      </c>
      <c r="D6097" s="173">
        <v>11</v>
      </c>
      <c r="E6097" s="174">
        <v>17</v>
      </c>
      <c r="F6097" s="3">
        <f t="shared" si="571"/>
        <v>78.98</v>
      </c>
      <c r="G6097" s="3">
        <f t="shared" si="567"/>
        <v>71.599999999999994</v>
      </c>
      <c r="H6097" s="3">
        <f t="shared" si="568"/>
        <v>95</v>
      </c>
      <c r="I6097" s="3">
        <f t="shared" si="569"/>
        <v>69.080000000000013</v>
      </c>
      <c r="J6097" s="3">
        <f t="shared" si="570"/>
        <v>78.98</v>
      </c>
      <c r="K6097" s="191">
        <v>26.1</v>
      </c>
      <c r="L6097" s="3">
        <v>22</v>
      </c>
      <c r="M6097" s="191">
        <v>35</v>
      </c>
      <c r="N6097" s="191">
        <v>20.6</v>
      </c>
      <c r="O6097" s="191">
        <v>26.1</v>
      </c>
    </row>
    <row r="6098" spans="2:15" ht="17.25" x14ac:dyDescent="0.35">
      <c r="B6098" s="172">
        <f t="shared" si="572"/>
        <v>6090</v>
      </c>
      <c r="C6098" s="173">
        <v>9</v>
      </c>
      <c r="D6098" s="173">
        <v>11</v>
      </c>
      <c r="E6098" s="174">
        <v>18</v>
      </c>
      <c r="F6098" s="3">
        <f t="shared" si="571"/>
        <v>73.94</v>
      </c>
      <c r="G6098" s="3">
        <f t="shared" si="567"/>
        <v>69.800000000000011</v>
      </c>
      <c r="H6098" s="3">
        <f t="shared" si="568"/>
        <v>91.94</v>
      </c>
      <c r="I6098" s="3">
        <f t="shared" si="569"/>
        <v>69.98</v>
      </c>
      <c r="J6098" s="3">
        <f t="shared" si="570"/>
        <v>73.039999999999992</v>
      </c>
      <c r="K6098" s="191">
        <v>23.3</v>
      </c>
      <c r="L6098" s="3">
        <v>21</v>
      </c>
      <c r="M6098" s="191">
        <v>33.299999999999997</v>
      </c>
      <c r="N6098" s="191">
        <v>21.1</v>
      </c>
      <c r="O6098" s="191">
        <v>22.8</v>
      </c>
    </row>
    <row r="6099" spans="2:15" ht="17.25" x14ac:dyDescent="0.35">
      <c r="B6099" s="172">
        <f t="shared" si="572"/>
        <v>6091</v>
      </c>
      <c r="C6099" s="173">
        <v>9</v>
      </c>
      <c r="D6099" s="173">
        <v>11</v>
      </c>
      <c r="E6099" s="174">
        <v>19</v>
      </c>
      <c r="F6099" s="3">
        <f t="shared" si="571"/>
        <v>70.88</v>
      </c>
      <c r="G6099" s="3">
        <f t="shared" si="567"/>
        <v>66.2</v>
      </c>
      <c r="H6099" s="3">
        <f t="shared" si="568"/>
        <v>91.039999999999992</v>
      </c>
      <c r="I6099" s="3">
        <f t="shared" si="569"/>
        <v>69.98</v>
      </c>
      <c r="J6099" s="3">
        <f t="shared" si="570"/>
        <v>75.02</v>
      </c>
      <c r="K6099" s="191">
        <v>21.6</v>
      </c>
      <c r="L6099" s="3">
        <v>19</v>
      </c>
      <c r="M6099" s="191">
        <v>32.799999999999997</v>
      </c>
      <c r="N6099" s="191">
        <v>21.1</v>
      </c>
      <c r="O6099" s="191">
        <v>23.9</v>
      </c>
    </row>
    <row r="6100" spans="2:15" ht="17.25" x14ac:dyDescent="0.35">
      <c r="B6100" s="172">
        <f t="shared" si="572"/>
        <v>6092</v>
      </c>
      <c r="C6100" s="173">
        <v>9</v>
      </c>
      <c r="D6100" s="173">
        <v>11</v>
      </c>
      <c r="E6100" s="174">
        <v>20</v>
      </c>
      <c r="F6100" s="3">
        <f t="shared" si="571"/>
        <v>66.92</v>
      </c>
      <c r="G6100" s="3">
        <f t="shared" si="567"/>
        <v>60.8</v>
      </c>
      <c r="H6100" s="3">
        <f t="shared" si="568"/>
        <v>87.080000000000013</v>
      </c>
      <c r="I6100" s="3">
        <f t="shared" si="569"/>
        <v>68</v>
      </c>
      <c r="J6100" s="3">
        <f t="shared" si="570"/>
        <v>73.039999999999992</v>
      </c>
      <c r="K6100" s="191">
        <v>19.399999999999999</v>
      </c>
      <c r="L6100" s="3">
        <v>16</v>
      </c>
      <c r="M6100" s="191">
        <v>30.6</v>
      </c>
      <c r="N6100" s="191">
        <v>20</v>
      </c>
      <c r="O6100" s="191">
        <v>22.8</v>
      </c>
    </row>
    <row r="6101" spans="2:15" ht="17.25" x14ac:dyDescent="0.35">
      <c r="B6101" s="172">
        <f t="shared" si="572"/>
        <v>6093</v>
      </c>
      <c r="C6101" s="173">
        <v>9</v>
      </c>
      <c r="D6101" s="173">
        <v>11</v>
      </c>
      <c r="E6101" s="174">
        <v>21</v>
      </c>
      <c r="F6101" s="3">
        <f t="shared" si="571"/>
        <v>62.96</v>
      </c>
      <c r="G6101" s="3">
        <f t="shared" si="567"/>
        <v>60.8</v>
      </c>
      <c r="H6101" s="3">
        <f t="shared" si="568"/>
        <v>84.02</v>
      </c>
      <c r="I6101" s="3">
        <f t="shared" si="569"/>
        <v>66.92</v>
      </c>
      <c r="J6101" s="3">
        <f t="shared" si="570"/>
        <v>71.06</v>
      </c>
      <c r="K6101" s="191">
        <v>17.2</v>
      </c>
      <c r="L6101" s="3">
        <v>16</v>
      </c>
      <c r="M6101" s="191">
        <v>28.9</v>
      </c>
      <c r="N6101" s="191">
        <v>19.399999999999999</v>
      </c>
      <c r="O6101" s="191">
        <v>21.7</v>
      </c>
    </row>
    <row r="6102" spans="2:15" ht="17.25" x14ac:dyDescent="0.35">
      <c r="B6102" s="172">
        <f t="shared" si="572"/>
        <v>6094</v>
      </c>
      <c r="C6102" s="173">
        <v>9</v>
      </c>
      <c r="D6102" s="173">
        <v>11</v>
      </c>
      <c r="E6102" s="174">
        <v>22</v>
      </c>
      <c r="F6102" s="3">
        <f t="shared" si="571"/>
        <v>62.96</v>
      </c>
      <c r="G6102" s="3">
        <f t="shared" si="567"/>
        <v>59</v>
      </c>
      <c r="H6102" s="3">
        <f t="shared" si="568"/>
        <v>80.960000000000008</v>
      </c>
      <c r="I6102" s="3">
        <f t="shared" si="569"/>
        <v>64.039999999999992</v>
      </c>
      <c r="J6102" s="3">
        <f t="shared" si="570"/>
        <v>69.080000000000013</v>
      </c>
      <c r="K6102" s="191">
        <v>17.2</v>
      </c>
      <c r="L6102" s="3">
        <v>15</v>
      </c>
      <c r="M6102" s="191">
        <v>27.2</v>
      </c>
      <c r="N6102" s="191">
        <v>17.8</v>
      </c>
      <c r="O6102" s="191">
        <v>20.6</v>
      </c>
    </row>
    <row r="6103" spans="2:15" ht="17.25" x14ac:dyDescent="0.35">
      <c r="B6103" s="172">
        <f t="shared" si="572"/>
        <v>6095</v>
      </c>
      <c r="C6103" s="173">
        <v>9</v>
      </c>
      <c r="D6103" s="173">
        <v>11</v>
      </c>
      <c r="E6103" s="174">
        <v>23</v>
      </c>
      <c r="F6103" s="3">
        <f t="shared" si="571"/>
        <v>62.96</v>
      </c>
      <c r="G6103" s="3">
        <f t="shared" si="567"/>
        <v>57.74</v>
      </c>
      <c r="H6103" s="3">
        <f t="shared" si="568"/>
        <v>75.92</v>
      </c>
      <c r="I6103" s="3">
        <f t="shared" si="569"/>
        <v>60.08</v>
      </c>
      <c r="J6103" s="3">
        <f t="shared" si="570"/>
        <v>69.98</v>
      </c>
      <c r="K6103" s="191">
        <v>17.2</v>
      </c>
      <c r="L6103" s="3">
        <v>14.3</v>
      </c>
      <c r="M6103" s="191">
        <v>24.4</v>
      </c>
      <c r="N6103" s="191">
        <v>15.6</v>
      </c>
      <c r="O6103" s="191">
        <v>21.1</v>
      </c>
    </row>
    <row r="6104" spans="2:15" ht="17.25" x14ac:dyDescent="0.35">
      <c r="B6104" s="172">
        <f t="shared" si="572"/>
        <v>6096</v>
      </c>
      <c r="C6104" s="173">
        <v>9</v>
      </c>
      <c r="D6104" s="173">
        <v>11</v>
      </c>
      <c r="E6104" s="174">
        <v>24</v>
      </c>
      <c r="F6104" s="3">
        <f t="shared" si="571"/>
        <v>61.88</v>
      </c>
      <c r="G6104" s="3">
        <f t="shared" si="567"/>
        <v>57.2</v>
      </c>
      <c r="H6104" s="3">
        <f t="shared" si="568"/>
        <v>75.02</v>
      </c>
      <c r="I6104" s="3">
        <f t="shared" si="569"/>
        <v>57.92</v>
      </c>
      <c r="J6104" s="3">
        <f t="shared" si="570"/>
        <v>66.92</v>
      </c>
      <c r="K6104" s="191">
        <v>16.600000000000001</v>
      </c>
      <c r="L6104" s="3">
        <v>14</v>
      </c>
      <c r="M6104" s="191">
        <v>23.9</v>
      </c>
      <c r="N6104" s="191">
        <v>14.4</v>
      </c>
      <c r="O6104" s="191">
        <v>19.399999999999999</v>
      </c>
    </row>
    <row r="6105" spans="2:15" ht="17.25" x14ac:dyDescent="0.35">
      <c r="B6105" s="172">
        <f t="shared" si="572"/>
        <v>6097</v>
      </c>
      <c r="C6105" s="173">
        <v>9</v>
      </c>
      <c r="D6105" s="173">
        <v>12</v>
      </c>
      <c r="E6105" s="174">
        <v>1</v>
      </c>
      <c r="F6105" s="3">
        <f t="shared" si="571"/>
        <v>62.96</v>
      </c>
      <c r="G6105" s="3">
        <f t="shared" ref="G6105:G6168" si="573">(9/5)*L6105+32</f>
        <v>57.2</v>
      </c>
      <c r="H6105" s="3">
        <f t="shared" ref="H6105:H6168" si="574">(9/5)*M6105+32</f>
        <v>75.92</v>
      </c>
      <c r="I6105" s="3">
        <f t="shared" ref="I6105:I6168" si="575">(9/5)*N6105+32</f>
        <v>53.96</v>
      </c>
      <c r="J6105" s="3">
        <f t="shared" ref="J6105:J6168" si="576">(9/5)*O6105+32</f>
        <v>68</v>
      </c>
      <c r="K6105" s="191">
        <v>17.2</v>
      </c>
      <c r="L6105" s="3">
        <v>14</v>
      </c>
      <c r="M6105" s="191">
        <v>24.4</v>
      </c>
      <c r="N6105" s="191">
        <v>12.2</v>
      </c>
      <c r="O6105" s="191">
        <v>20</v>
      </c>
    </row>
    <row r="6106" spans="2:15" ht="17.25" x14ac:dyDescent="0.35">
      <c r="B6106" s="172">
        <f t="shared" si="572"/>
        <v>6098</v>
      </c>
      <c r="C6106" s="173">
        <v>9</v>
      </c>
      <c r="D6106" s="173">
        <v>12</v>
      </c>
      <c r="E6106" s="174">
        <v>2</v>
      </c>
      <c r="F6106" s="3">
        <f t="shared" si="571"/>
        <v>61.88</v>
      </c>
      <c r="G6106" s="3">
        <f t="shared" si="573"/>
        <v>57.92</v>
      </c>
      <c r="H6106" s="3">
        <f t="shared" si="574"/>
        <v>77</v>
      </c>
      <c r="I6106" s="3">
        <f t="shared" si="575"/>
        <v>48.019999999999996</v>
      </c>
      <c r="J6106" s="3">
        <f t="shared" si="576"/>
        <v>69.080000000000013</v>
      </c>
      <c r="K6106" s="191">
        <v>16.600000000000001</v>
      </c>
      <c r="L6106" s="3">
        <v>14.4</v>
      </c>
      <c r="M6106" s="191">
        <v>25</v>
      </c>
      <c r="N6106" s="191">
        <v>8.9</v>
      </c>
      <c r="O6106" s="191">
        <v>20.6</v>
      </c>
    </row>
    <row r="6107" spans="2:15" ht="17.25" x14ac:dyDescent="0.35">
      <c r="B6107" s="172">
        <f t="shared" si="572"/>
        <v>6099</v>
      </c>
      <c r="C6107" s="173">
        <v>9</v>
      </c>
      <c r="D6107" s="173">
        <v>12</v>
      </c>
      <c r="E6107" s="174">
        <v>3</v>
      </c>
      <c r="F6107" s="3">
        <f t="shared" si="571"/>
        <v>61.88</v>
      </c>
      <c r="G6107" s="3">
        <f t="shared" si="573"/>
        <v>59</v>
      </c>
      <c r="H6107" s="3">
        <f t="shared" si="574"/>
        <v>75.02</v>
      </c>
      <c r="I6107" s="3">
        <f t="shared" si="575"/>
        <v>46.04</v>
      </c>
      <c r="J6107" s="3">
        <f t="shared" si="576"/>
        <v>64.94</v>
      </c>
      <c r="K6107" s="191">
        <v>16.600000000000001</v>
      </c>
      <c r="L6107" s="3">
        <v>15</v>
      </c>
      <c r="M6107" s="191">
        <v>23.9</v>
      </c>
      <c r="N6107" s="191">
        <v>7.8</v>
      </c>
      <c r="O6107" s="191">
        <v>18.3</v>
      </c>
    </row>
    <row r="6108" spans="2:15" ht="17.25" x14ac:dyDescent="0.35">
      <c r="B6108" s="172">
        <f t="shared" si="572"/>
        <v>6100</v>
      </c>
      <c r="C6108" s="173">
        <v>9</v>
      </c>
      <c r="D6108" s="173">
        <v>12</v>
      </c>
      <c r="E6108" s="174">
        <v>4</v>
      </c>
      <c r="F6108" s="3">
        <f t="shared" si="571"/>
        <v>63.86</v>
      </c>
      <c r="G6108" s="3">
        <f t="shared" si="573"/>
        <v>55.400000000000006</v>
      </c>
      <c r="H6108" s="3">
        <f t="shared" si="574"/>
        <v>73.94</v>
      </c>
      <c r="I6108" s="3">
        <f t="shared" si="575"/>
        <v>48.019999999999996</v>
      </c>
      <c r="J6108" s="3">
        <f t="shared" si="576"/>
        <v>64.94</v>
      </c>
      <c r="K6108" s="191">
        <v>17.7</v>
      </c>
      <c r="L6108" s="3">
        <v>13</v>
      </c>
      <c r="M6108" s="191">
        <v>23.3</v>
      </c>
      <c r="N6108" s="191">
        <v>8.9</v>
      </c>
      <c r="O6108" s="191">
        <v>18.3</v>
      </c>
    </row>
    <row r="6109" spans="2:15" ht="17.25" x14ac:dyDescent="0.35">
      <c r="B6109" s="172">
        <f t="shared" si="572"/>
        <v>6101</v>
      </c>
      <c r="C6109" s="173">
        <v>9</v>
      </c>
      <c r="D6109" s="173">
        <v>12</v>
      </c>
      <c r="E6109" s="174">
        <v>5</v>
      </c>
      <c r="F6109" s="3">
        <f t="shared" si="571"/>
        <v>61.88</v>
      </c>
      <c r="G6109" s="3">
        <f t="shared" si="573"/>
        <v>57.2</v>
      </c>
      <c r="H6109" s="3">
        <f t="shared" si="574"/>
        <v>71.960000000000008</v>
      </c>
      <c r="I6109" s="3">
        <f t="shared" si="575"/>
        <v>42.08</v>
      </c>
      <c r="J6109" s="3">
        <f t="shared" si="576"/>
        <v>64.039999999999992</v>
      </c>
      <c r="K6109" s="191">
        <v>16.600000000000001</v>
      </c>
      <c r="L6109" s="3">
        <v>14</v>
      </c>
      <c r="M6109" s="191">
        <v>22.2</v>
      </c>
      <c r="N6109" s="191">
        <v>5.6</v>
      </c>
      <c r="O6109" s="191">
        <v>17.8</v>
      </c>
    </row>
    <row r="6110" spans="2:15" ht="17.25" x14ac:dyDescent="0.35">
      <c r="B6110" s="172">
        <f t="shared" si="572"/>
        <v>6102</v>
      </c>
      <c r="C6110" s="173">
        <v>9</v>
      </c>
      <c r="D6110" s="173">
        <v>12</v>
      </c>
      <c r="E6110" s="174">
        <v>6</v>
      </c>
      <c r="F6110" s="3">
        <f t="shared" si="571"/>
        <v>60.980000000000004</v>
      </c>
      <c r="G6110" s="3">
        <f t="shared" si="573"/>
        <v>54.86</v>
      </c>
      <c r="H6110" s="3">
        <f t="shared" si="574"/>
        <v>69.98</v>
      </c>
      <c r="I6110" s="3">
        <f t="shared" si="575"/>
        <v>42.08</v>
      </c>
      <c r="J6110" s="3">
        <f t="shared" si="576"/>
        <v>62.06</v>
      </c>
      <c r="K6110" s="191">
        <v>16.100000000000001</v>
      </c>
      <c r="L6110" s="3">
        <v>12.7</v>
      </c>
      <c r="M6110" s="191">
        <v>21.1</v>
      </c>
      <c r="N6110" s="191">
        <v>5.6</v>
      </c>
      <c r="O6110" s="191">
        <v>16.7</v>
      </c>
    </row>
    <row r="6111" spans="2:15" ht="17.25" x14ac:dyDescent="0.35">
      <c r="B6111" s="172">
        <f t="shared" si="572"/>
        <v>6103</v>
      </c>
      <c r="C6111" s="173">
        <v>9</v>
      </c>
      <c r="D6111" s="173">
        <v>12</v>
      </c>
      <c r="E6111" s="174">
        <v>7</v>
      </c>
      <c r="F6111" s="3">
        <f t="shared" si="571"/>
        <v>66.92</v>
      </c>
      <c r="G6111" s="3">
        <f t="shared" si="573"/>
        <v>57.2</v>
      </c>
      <c r="H6111" s="3">
        <f t="shared" si="574"/>
        <v>73.94</v>
      </c>
      <c r="I6111" s="3">
        <f t="shared" si="575"/>
        <v>48.019999999999996</v>
      </c>
      <c r="J6111" s="3">
        <f t="shared" si="576"/>
        <v>62.06</v>
      </c>
      <c r="K6111" s="191">
        <v>19.399999999999999</v>
      </c>
      <c r="L6111" s="3">
        <v>14</v>
      </c>
      <c r="M6111" s="191">
        <v>23.3</v>
      </c>
      <c r="N6111" s="191">
        <v>8.9</v>
      </c>
      <c r="O6111" s="191">
        <v>16.7</v>
      </c>
    </row>
    <row r="6112" spans="2:15" ht="17.25" x14ac:dyDescent="0.35">
      <c r="B6112" s="172">
        <f t="shared" si="572"/>
        <v>6104</v>
      </c>
      <c r="C6112" s="173">
        <v>9</v>
      </c>
      <c r="D6112" s="173">
        <v>12</v>
      </c>
      <c r="E6112" s="174">
        <v>8</v>
      </c>
      <c r="F6112" s="3">
        <f t="shared" si="571"/>
        <v>72.86</v>
      </c>
      <c r="G6112" s="3">
        <f t="shared" si="573"/>
        <v>60.8</v>
      </c>
      <c r="H6112" s="3">
        <f t="shared" si="574"/>
        <v>80.960000000000008</v>
      </c>
      <c r="I6112" s="3">
        <f t="shared" si="575"/>
        <v>55.040000000000006</v>
      </c>
      <c r="J6112" s="3">
        <f t="shared" si="576"/>
        <v>68</v>
      </c>
      <c r="K6112" s="191">
        <v>22.7</v>
      </c>
      <c r="L6112" s="3">
        <v>16</v>
      </c>
      <c r="M6112" s="191">
        <v>27.2</v>
      </c>
      <c r="N6112" s="191">
        <v>12.8</v>
      </c>
      <c r="O6112" s="191">
        <v>20</v>
      </c>
    </row>
    <row r="6113" spans="2:15" ht="17.25" x14ac:dyDescent="0.35">
      <c r="B6113" s="172">
        <f t="shared" si="572"/>
        <v>6105</v>
      </c>
      <c r="C6113" s="173">
        <v>9</v>
      </c>
      <c r="D6113" s="173">
        <v>12</v>
      </c>
      <c r="E6113" s="174">
        <v>9</v>
      </c>
      <c r="F6113" s="3">
        <f t="shared" si="571"/>
        <v>75.92</v>
      </c>
      <c r="G6113" s="3">
        <f t="shared" si="573"/>
        <v>66.2</v>
      </c>
      <c r="H6113" s="3">
        <f t="shared" si="574"/>
        <v>84.02</v>
      </c>
      <c r="I6113" s="3">
        <f t="shared" si="575"/>
        <v>62.06</v>
      </c>
      <c r="J6113" s="3">
        <f t="shared" si="576"/>
        <v>71.960000000000008</v>
      </c>
      <c r="K6113" s="191">
        <v>24.4</v>
      </c>
      <c r="L6113" s="3">
        <v>19</v>
      </c>
      <c r="M6113" s="191">
        <v>28.9</v>
      </c>
      <c r="N6113" s="191">
        <v>16.7</v>
      </c>
      <c r="O6113" s="191">
        <v>22.2</v>
      </c>
    </row>
    <row r="6114" spans="2:15" ht="17.25" x14ac:dyDescent="0.35">
      <c r="B6114" s="172">
        <f t="shared" si="572"/>
        <v>6106</v>
      </c>
      <c r="C6114" s="173">
        <v>9</v>
      </c>
      <c r="D6114" s="173">
        <v>12</v>
      </c>
      <c r="E6114" s="174">
        <v>10</v>
      </c>
      <c r="F6114" s="3">
        <f t="shared" si="571"/>
        <v>79.88</v>
      </c>
      <c r="G6114" s="3">
        <f t="shared" si="573"/>
        <v>73.400000000000006</v>
      </c>
      <c r="H6114" s="3">
        <f t="shared" si="574"/>
        <v>87.98</v>
      </c>
      <c r="I6114" s="3">
        <f t="shared" si="575"/>
        <v>68</v>
      </c>
      <c r="J6114" s="3">
        <f t="shared" si="576"/>
        <v>75.92</v>
      </c>
      <c r="K6114" s="191">
        <v>26.6</v>
      </c>
      <c r="L6114" s="3">
        <v>23</v>
      </c>
      <c r="M6114" s="191">
        <v>31.1</v>
      </c>
      <c r="N6114" s="191">
        <v>20</v>
      </c>
      <c r="O6114" s="191">
        <v>24.4</v>
      </c>
    </row>
    <row r="6115" spans="2:15" ht="17.25" x14ac:dyDescent="0.35">
      <c r="B6115" s="172">
        <f t="shared" si="572"/>
        <v>6107</v>
      </c>
      <c r="C6115" s="173">
        <v>9</v>
      </c>
      <c r="D6115" s="173">
        <v>12</v>
      </c>
      <c r="E6115" s="174">
        <v>11</v>
      </c>
      <c r="F6115" s="3">
        <f t="shared" si="571"/>
        <v>81.86</v>
      </c>
      <c r="G6115" s="3">
        <f t="shared" si="573"/>
        <v>78.800000000000011</v>
      </c>
      <c r="H6115" s="3">
        <f t="shared" si="574"/>
        <v>87.98</v>
      </c>
      <c r="I6115" s="3">
        <f t="shared" si="575"/>
        <v>71.06</v>
      </c>
      <c r="J6115" s="3">
        <f t="shared" si="576"/>
        <v>78.98</v>
      </c>
      <c r="K6115" s="191">
        <v>27.7</v>
      </c>
      <c r="L6115" s="3">
        <v>26</v>
      </c>
      <c r="M6115" s="191">
        <v>31.1</v>
      </c>
      <c r="N6115" s="191">
        <v>21.7</v>
      </c>
      <c r="O6115" s="191">
        <v>26.1</v>
      </c>
    </row>
    <row r="6116" spans="2:15" ht="17.25" x14ac:dyDescent="0.35">
      <c r="B6116" s="172">
        <f t="shared" si="572"/>
        <v>6108</v>
      </c>
      <c r="C6116" s="173">
        <v>9</v>
      </c>
      <c r="D6116" s="173">
        <v>12</v>
      </c>
      <c r="E6116" s="174">
        <v>12</v>
      </c>
      <c r="F6116" s="3">
        <f t="shared" si="571"/>
        <v>81.86</v>
      </c>
      <c r="G6116" s="3">
        <f t="shared" si="573"/>
        <v>82.4</v>
      </c>
      <c r="H6116" s="3">
        <f t="shared" si="574"/>
        <v>91.039999999999992</v>
      </c>
      <c r="I6116" s="3">
        <f t="shared" si="575"/>
        <v>73.039999999999992</v>
      </c>
      <c r="J6116" s="3">
        <f t="shared" si="576"/>
        <v>80.960000000000008</v>
      </c>
      <c r="K6116" s="191">
        <v>27.7</v>
      </c>
      <c r="L6116" s="3">
        <v>28</v>
      </c>
      <c r="M6116" s="191">
        <v>32.799999999999997</v>
      </c>
      <c r="N6116" s="191">
        <v>22.8</v>
      </c>
      <c r="O6116" s="191">
        <v>27.2</v>
      </c>
    </row>
    <row r="6117" spans="2:15" ht="17.25" x14ac:dyDescent="0.35">
      <c r="B6117" s="172">
        <f t="shared" si="572"/>
        <v>6109</v>
      </c>
      <c r="C6117" s="173">
        <v>9</v>
      </c>
      <c r="D6117" s="173">
        <v>12</v>
      </c>
      <c r="E6117" s="174">
        <v>13</v>
      </c>
      <c r="F6117" s="3">
        <f t="shared" si="571"/>
        <v>84.92</v>
      </c>
      <c r="G6117" s="3">
        <f t="shared" si="573"/>
        <v>84.2</v>
      </c>
      <c r="H6117" s="3">
        <f t="shared" si="574"/>
        <v>91.039999999999992</v>
      </c>
      <c r="I6117" s="3">
        <f t="shared" si="575"/>
        <v>73.94</v>
      </c>
      <c r="J6117" s="3">
        <f t="shared" si="576"/>
        <v>84.02</v>
      </c>
      <c r="K6117" s="191">
        <v>29.4</v>
      </c>
      <c r="L6117" s="3">
        <v>29</v>
      </c>
      <c r="M6117" s="191">
        <v>32.799999999999997</v>
      </c>
      <c r="N6117" s="191">
        <v>23.3</v>
      </c>
      <c r="O6117" s="191">
        <v>28.9</v>
      </c>
    </row>
    <row r="6118" spans="2:15" ht="17.25" x14ac:dyDescent="0.35">
      <c r="B6118" s="172">
        <f t="shared" si="572"/>
        <v>6110</v>
      </c>
      <c r="C6118" s="173">
        <v>9</v>
      </c>
      <c r="D6118" s="173">
        <v>12</v>
      </c>
      <c r="E6118" s="174">
        <v>14</v>
      </c>
      <c r="F6118" s="3">
        <f t="shared" si="571"/>
        <v>84.92</v>
      </c>
      <c r="G6118" s="3">
        <f t="shared" si="573"/>
        <v>84.56</v>
      </c>
      <c r="H6118" s="3">
        <f t="shared" si="574"/>
        <v>91.039999999999992</v>
      </c>
      <c r="I6118" s="3">
        <f t="shared" si="575"/>
        <v>75.02</v>
      </c>
      <c r="J6118" s="3">
        <f t="shared" si="576"/>
        <v>84.92</v>
      </c>
      <c r="K6118" s="191">
        <v>29.4</v>
      </c>
      <c r="L6118" s="3">
        <v>29.2</v>
      </c>
      <c r="M6118" s="191">
        <v>32.799999999999997</v>
      </c>
      <c r="N6118" s="191">
        <v>23.9</v>
      </c>
      <c r="O6118" s="191">
        <v>29.4</v>
      </c>
    </row>
    <row r="6119" spans="2:15" ht="17.25" x14ac:dyDescent="0.35">
      <c r="B6119" s="172">
        <f t="shared" si="572"/>
        <v>6111</v>
      </c>
      <c r="C6119" s="173">
        <v>9</v>
      </c>
      <c r="D6119" s="173">
        <v>12</v>
      </c>
      <c r="E6119" s="174">
        <v>15</v>
      </c>
      <c r="F6119" s="3">
        <f t="shared" si="571"/>
        <v>84.92</v>
      </c>
      <c r="G6119" s="3">
        <f t="shared" si="573"/>
        <v>84.2</v>
      </c>
      <c r="H6119" s="3">
        <f t="shared" si="574"/>
        <v>91.039999999999992</v>
      </c>
      <c r="I6119" s="3">
        <f t="shared" si="575"/>
        <v>77</v>
      </c>
      <c r="J6119" s="3">
        <f t="shared" si="576"/>
        <v>84.02</v>
      </c>
      <c r="K6119" s="191">
        <v>29.4</v>
      </c>
      <c r="L6119" s="3">
        <v>29</v>
      </c>
      <c r="M6119" s="191">
        <v>32.799999999999997</v>
      </c>
      <c r="N6119" s="191">
        <v>25</v>
      </c>
      <c r="O6119" s="191">
        <v>28.9</v>
      </c>
    </row>
    <row r="6120" spans="2:15" ht="17.25" x14ac:dyDescent="0.35">
      <c r="B6120" s="172">
        <f t="shared" si="572"/>
        <v>6112</v>
      </c>
      <c r="C6120" s="173">
        <v>9</v>
      </c>
      <c r="D6120" s="173">
        <v>12</v>
      </c>
      <c r="E6120" s="174">
        <v>16</v>
      </c>
      <c r="F6120" s="3">
        <f t="shared" si="571"/>
        <v>87.98</v>
      </c>
      <c r="G6120" s="3">
        <f t="shared" si="573"/>
        <v>82.4</v>
      </c>
      <c r="H6120" s="3">
        <f t="shared" si="574"/>
        <v>91.94</v>
      </c>
      <c r="I6120" s="3">
        <f t="shared" si="575"/>
        <v>75.92</v>
      </c>
      <c r="J6120" s="3">
        <f t="shared" si="576"/>
        <v>78.080000000000013</v>
      </c>
      <c r="K6120" s="191">
        <v>31.1</v>
      </c>
      <c r="L6120" s="3">
        <v>28</v>
      </c>
      <c r="M6120" s="191">
        <v>33.299999999999997</v>
      </c>
      <c r="N6120" s="191">
        <v>24.4</v>
      </c>
      <c r="O6120" s="191">
        <v>25.6</v>
      </c>
    </row>
    <row r="6121" spans="2:15" ht="17.25" x14ac:dyDescent="0.35">
      <c r="B6121" s="172">
        <f t="shared" si="572"/>
        <v>6113</v>
      </c>
      <c r="C6121" s="173">
        <v>9</v>
      </c>
      <c r="D6121" s="173">
        <v>12</v>
      </c>
      <c r="E6121" s="174">
        <v>17</v>
      </c>
      <c r="F6121" s="3">
        <f t="shared" si="571"/>
        <v>84.92</v>
      </c>
      <c r="G6121" s="3">
        <f t="shared" si="573"/>
        <v>80.599999999999994</v>
      </c>
      <c r="H6121" s="3">
        <f t="shared" si="574"/>
        <v>89.06</v>
      </c>
      <c r="I6121" s="3">
        <f t="shared" si="575"/>
        <v>75.02</v>
      </c>
      <c r="J6121" s="3">
        <f t="shared" si="576"/>
        <v>82.039999999999992</v>
      </c>
      <c r="K6121" s="191">
        <v>29.4</v>
      </c>
      <c r="L6121" s="3">
        <v>27</v>
      </c>
      <c r="M6121" s="191">
        <v>31.7</v>
      </c>
      <c r="N6121" s="191">
        <v>23.9</v>
      </c>
      <c r="O6121" s="191">
        <v>27.8</v>
      </c>
    </row>
    <row r="6122" spans="2:15" ht="17.25" x14ac:dyDescent="0.35">
      <c r="B6122" s="172">
        <f t="shared" si="572"/>
        <v>6114</v>
      </c>
      <c r="C6122" s="173">
        <v>9</v>
      </c>
      <c r="D6122" s="173">
        <v>12</v>
      </c>
      <c r="E6122" s="174">
        <v>18</v>
      </c>
      <c r="F6122" s="3">
        <f t="shared" si="571"/>
        <v>81.86</v>
      </c>
      <c r="G6122" s="3">
        <f t="shared" si="573"/>
        <v>73.400000000000006</v>
      </c>
      <c r="H6122" s="3">
        <f t="shared" si="574"/>
        <v>86</v>
      </c>
      <c r="I6122" s="3">
        <f t="shared" si="575"/>
        <v>71.06</v>
      </c>
      <c r="J6122" s="3">
        <f t="shared" si="576"/>
        <v>78.98</v>
      </c>
      <c r="K6122" s="191">
        <v>27.7</v>
      </c>
      <c r="L6122" s="3">
        <v>23</v>
      </c>
      <c r="M6122" s="191">
        <v>30</v>
      </c>
      <c r="N6122" s="191">
        <v>21.7</v>
      </c>
      <c r="O6122" s="191">
        <v>26.1</v>
      </c>
    </row>
    <row r="6123" spans="2:15" ht="17.25" x14ac:dyDescent="0.35">
      <c r="B6123" s="172">
        <f t="shared" si="572"/>
        <v>6115</v>
      </c>
      <c r="C6123" s="173">
        <v>9</v>
      </c>
      <c r="D6123" s="173">
        <v>12</v>
      </c>
      <c r="E6123" s="174">
        <v>19</v>
      </c>
      <c r="F6123" s="3">
        <f t="shared" si="571"/>
        <v>77.900000000000006</v>
      </c>
      <c r="G6123" s="3">
        <f t="shared" si="573"/>
        <v>68</v>
      </c>
      <c r="H6123" s="3">
        <f t="shared" si="574"/>
        <v>80.960000000000008</v>
      </c>
      <c r="I6123" s="3">
        <f t="shared" si="575"/>
        <v>68</v>
      </c>
      <c r="J6123" s="3">
        <f t="shared" si="576"/>
        <v>75.02</v>
      </c>
      <c r="K6123" s="191">
        <v>25.5</v>
      </c>
      <c r="L6123" s="3">
        <v>20</v>
      </c>
      <c r="M6123" s="191">
        <v>27.2</v>
      </c>
      <c r="N6123" s="191">
        <v>20</v>
      </c>
      <c r="O6123" s="191">
        <v>23.9</v>
      </c>
    </row>
    <row r="6124" spans="2:15" ht="17.25" x14ac:dyDescent="0.35">
      <c r="B6124" s="172">
        <f t="shared" si="572"/>
        <v>6116</v>
      </c>
      <c r="C6124" s="173">
        <v>9</v>
      </c>
      <c r="D6124" s="173">
        <v>12</v>
      </c>
      <c r="E6124" s="174">
        <v>20</v>
      </c>
      <c r="F6124" s="3">
        <f t="shared" si="571"/>
        <v>74.84</v>
      </c>
      <c r="G6124" s="3">
        <f t="shared" si="573"/>
        <v>64.400000000000006</v>
      </c>
      <c r="H6124" s="3">
        <f t="shared" si="574"/>
        <v>78.080000000000013</v>
      </c>
      <c r="I6124" s="3">
        <f t="shared" si="575"/>
        <v>62.96</v>
      </c>
      <c r="J6124" s="3">
        <f t="shared" si="576"/>
        <v>73.94</v>
      </c>
      <c r="K6124" s="191">
        <v>23.8</v>
      </c>
      <c r="L6124" s="3">
        <v>18</v>
      </c>
      <c r="M6124" s="191">
        <v>25.6</v>
      </c>
      <c r="N6124" s="191">
        <v>17.2</v>
      </c>
      <c r="O6124" s="191">
        <v>23.3</v>
      </c>
    </row>
    <row r="6125" spans="2:15" ht="17.25" x14ac:dyDescent="0.35">
      <c r="B6125" s="172">
        <f t="shared" si="572"/>
        <v>6117</v>
      </c>
      <c r="C6125" s="173">
        <v>9</v>
      </c>
      <c r="D6125" s="173">
        <v>12</v>
      </c>
      <c r="E6125" s="174">
        <v>21</v>
      </c>
      <c r="F6125" s="3">
        <f t="shared" si="571"/>
        <v>73.94</v>
      </c>
      <c r="G6125" s="3">
        <f t="shared" si="573"/>
        <v>60.8</v>
      </c>
      <c r="H6125" s="3">
        <f t="shared" si="574"/>
        <v>77</v>
      </c>
      <c r="I6125" s="3">
        <f t="shared" si="575"/>
        <v>55.040000000000006</v>
      </c>
      <c r="J6125" s="3">
        <f t="shared" si="576"/>
        <v>71.06</v>
      </c>
      <c r="K6125" s="191">
        <v>23.3</v>
      </c>
      <c r="L6125" s="3">
        <v>16</v>
      </c>
      <c r="M6125" s="191">
        <v>25</v>
      </c>
      <c r="N6125" s="191">
        <v>12.8</v>
      </c>
      <c r="O6125" s="191">
        <v>21.7</v>
      </c>
    </row>
    <row r="6126" spans="2:15" ht="17.25" x14ac:dyDescent="0.35">
      <c r="B6126" s="172">
        <f t="shared" si="572"/>
        <v>6118</v>
      </c>
      <c r="C6126" s="173">
        <v>9</v>
      </c>
      <c r="D6126" s="173">
        <v>12</v>
      </c>
      <c r="E6126" s="174">
        <v>22</v>
      </c>
      <c r="F6126" s="3">
        <f t="shared" si="571"/>
        <v>69.98</v>
      </c>
      <c r="G6126" s="3">
        <f t="shared" si="573"/>
        <v>59</v>
      </c>
      <c r="H6126" s="3">
        <f t="shared" si="574"/>
        <v>73.94</v>
      </c>
      <c r="I6126" s="3">
        <f t="shared" si="575"/>
        <v>55.040000000000006</v>
      </c>
      <c r="J6126" s="3">
        <f t="shared" si="576"/>
        <v>66.92</v>
      </c>
      <c r="K6126" s="191">
        <v>21.1</v>
      </c>
      <c r="L6126" s="3">
        <v>15</v>
      </c>
      <c r="M6126" s="191">
        <v>23.3</v>
      </c>
      <c r="N6126" s="191">
        <v>12.8</v>
      </c>
      <c r="O6126" s="191">
        <v>19.399999999999999</v>
      </c>
    </row>
    <row r="6127" spans="2:15" ht="17.25" x14ac:dyDescent="0.35">
      <c r="B6127" s="172">
        <f t="shared" si="572"/>
        <v>6119</v>
      </c>
      <c r="C6127" s="173">
        <v>9</v>
      </c>
      <c r="D6127" s="173">
        <v>12</v>
      </c>
      <c r="E6127" s="174">
        <v>23</v>
      </c>
      <c r="F6127" s="3">
        <f t="shared" si="571"/>
        <v>68</v>
      </c>
      <c r="G6127" s="3">
        <f t="shared" si="573"/>
        <v>59</v>
      </c>
      <c r="H6127" s="3">
        <f t="shared" si="574"/>
        <v>69.98</v>
      </c>
      <c r="I6127" s="3">
        <f t="shared" si="575"/>
        <v>51.980000000000004</v>
      </c>
      <c r="J6127" s="3">
        <f t="shared" si="576"/>
        <v>64.94</v>
      </c>
      <c r="K6127" s="191">
        <v>20</v>
      </c>
      <c r="L6127" s="3">
        <v>15</v>
      </c>
      <c r="M6127" s="191">
        <v>21.1</v>
      </c>
      <c r="N6127" s="191">
        <v>11.1</v>
      </c>
      <c r="O6127" s="191">
        <v>18.3</v>
      </c>
    </row>
    <row r="6128" spans="2:15" ht="17.25" x14ac:dyDescent="0.35">
      <c r="B6128" s="172">
        <f t="shared" si="572"/>
        <v>6120</v>
      </c>
      <c r="C6128" s="173">
        <v>9</v>
      </c>
      <c r="D6128" s="173">
        <v>12</v>
      </c>
      <c r="E6128" s="174">
        <v>24</v>
      </c>
      <c r="F6128" s="3">
        <f t="shared" si="571"/>
        <v>66.92</v>
      </c>
      <c r="G6128" s="3">
        <f t="shared" si="573"/>
        <v>57.019999999999996</v>
      </c>
      <c r="H6128" s="3">
        <f t="shared" si="574"/>
        <v>69.98</v>
      </c>
      <c r="I6128" s="3">
        <f t="shared" si="575"/>
        <v>51.980000000000004</v>
      </c>
      <c r="J6128" s="3">
        <f t="shared" si="576"/>
        <v>64.039999999999992</v>
      </c>
      <c r="K6128" s="191">
        <v>19.399999999999999</v>
      </c>
      <c r="L6128" s="3">
        <v>13.9</v>
      </c>
      <c r="M6128" s="191">
        <v>21.1</v>
      </c>
      <c r="N6128" s="191">
        <v>11.1</v>
      </c>
      <c r="O6128" s="191">
        <v>17.8</v>
      </c>
    </row>
    <row r="6129" spans="2:15" ht="17.25" x14ac:dyDescent="0.35">
      <c r="B6129" s="172">
        <f t="shared" si="572"/>
        <v>6121</v>
      </c>
      <c r="C6129" s="173">
        <v>9</v>
      </c>
      <c r="D6129" s="173">
        <v>13</v>
      </c>
      <c r="E6129" s="174">
        <v>1</v>
      </c>
      <c r="F6129" s="3">
        <f t="shared" si="571"/>
        <v>68</v>
      </c>
      <c r="G6129" s="3">
        <f t="shared" si="573"/>
        <v>55.400000000000006</v>
      </c>
      <c r="H6129" s="3">
        <f t="shared" si="574"/>
        <v>69.98</v>
      </c>
      <c r="I6129" s="3">
        <f t="shared" si="575"/>
        <v>44.96</v>
      </c>
      <c r="J6129" s="3">
        <f t="shared" si="576"/>
        <v>64.039999999999992</v>
      </c>
      <c r="K6129" s="191">
        <v>20</v>
      </c>
      <c r="L6129" s="3">
        <v>13</v>
      </c>
      <c r="M6129" s="191">
        <v>21.1</v>
      </c>
      <c r="N6129" s="191">
        <v>7.2</v>
      </c>
      <c r="O6129" s="191">
        <v>17.8</v>
      </c>
    </row>
    <row r="6130" spans="2:15" ht="17.25" x14ac:dyDescent="0.35">
      <c r="B6130" s="172">
        <f t="shared" si="572"/>
        <v>6122</v>
      </c>
      <c r="C6130" s="173">
        <v>9</v>
      </c>
      <c r="D6130" s="173">
        <v>13</v>
      </c>
      <c r="E6130" s="174">
        <v>2</v>
      </c>
      <c r="F6130" s="3">
        <f t="shared" si="571"/>
        <v>68</v>
      </c>
      <c r="G6130" s="3">
        <f t="shared" si="573"/>
        <v>53.6</v>
      </c>
      <c r="H6130" s="3">
        <f t="shared" si="574"/>
        <v>66.92</v>
      </c>
      <c r="I6130" s="3">
        <f t="shared" si="575"/>
        <v>46.04</v>
      </c>
      <c r="J6130" s="3">
        <f t="shared" si="576"/>
        <v>62.96</v>
      </c>
      <c r="K6130" s="191">
        <v>20</v>
      </c>
      <c r="L6130" s="3">
        <v>12</v>
      </c>
      <c r="M6130" s="191">
        <v>19.399999999999999</v>
      </c>
      <c r="N6130" s="191">
        <v>7.8</v>
      </c>
      <c r="O6130" s="191">
        <v>17.2</v>
      </c>
    </row>
    <row r="6131" spans="2:15" ht="17.25" x14ac:dyDescent="0.35">
      <c r="B6131" s="172">
        <f t="shared" si="572"/>
        <v>6123</v>
      </c>
      <c r="C6131" s="173">
        <v>9</v>
      </c>
      <c r="D6131" s="173">
        <v>13</v>
      </c>
      <c r="E6131" s="174">
        <v>3</v>
      </c>
      <c r="F6131" s="3">
        <f t="shared" si="571"/>
        <v>68.900000000000006</v>
      </c>
      <c r="G6131" s="3">
        <f t="shared" si="573"/>
        <v>51.8</v>
      </c>
      <c r="H6131" s="3">
        <f t="shared" si="574"/>
        <v>66.02</v>
      </c>
      <c r="I6131" s="3">
        <f t="shared" si="575"/>
        <v>42.980000000000004</v>
      </c>
      <c r="J6131" s="3">
        <f t="shared" si="576"/>
        <v>60.980000000000004</v>
      </c>
      <c r="K6131" s="191">
        <v>20.5</v>
      </c>
      <c r="L6131" s="3">
        <v>11</v>
      </c>
      <c r="M6131" s="191">
        <v>18.899999999999999</v>
      </c>
      <c r="N6131" s="191">
        <v>6.1</v>
      </c>
      <c r="O6131" s="191">
        <v>16.100000000000001</v>
      </c>
    </row>
    <row r="6132" spans="2:15" ht="17.25" x14ac:dyDescent="0.35">
      <c r="B6132" s="172">
        <f t="shared" si="572"/>
        <v>6124</v>
      </c>
      <c r="C6132" s="173">
        <v>9</v>
      </c>
      <c r="D6132" s="173">
        <v>13</v>
      </c>
      <c r="E6132" s="174">
        <v>4</v>
      </c>
      <c r="F6132" s="3">
        <f t="shared" si="571"/>
        <v>68.900000000000006</v>
      </c>
      <c r="G6132" s="3">
        <f t="shared" si="573"/>
        <v>50</v>
      </c>
      <c r="H6132" s="3">
        <f t="shared" si="574"/>
        <v>66.02</v>
      </c>
      <c r="I6132" s="3">
        <f t="shared" si="575"/>
        <v>41</v>
      </c>
      <c r="J6132" s="3">
        <f t="shared" si="576"/>
        <v>60.08</v>
      </c>
      <c r="K6132" s="191">
        <v>20.5</v>
      </c>
      <c r="L6132" s="3">
        <v>10</v>
      </c>
      <c r="M6132" s="191">
        <v>18.899999999999999</v>
      </c>
      <c r="N6132" s="191">
        <v>5</v>
      </c>
      <c r="O6132" s="191">
        <v>15.6</v>
      </c>
    </row>
    <row r="6133" spans="2:15" ht="17.25" x14ac:dyDescent="0.35">
      <c r="B6133" s="172">
        <f t="shared" si="572"/>
        <v>6125</v>
      </c>
      <c r="C6133" s="173">
        <v>9</v>
      </c>
      <c r="D6133" s="173">
        <v>13</v>
      </c>
      <c r="E6133" s="174">
        <v>5</v>
      </c>
      <c r="F6133" s="3">
        <f t="shared" si="571"/>
        <v>68</v>
      </c>
      <c r="G6133" s="3">
        <f t="shared" si="573"/>
        <v>48.2</v>
      </c>
      <c r="H6133" s="3">
        <f t="shared" si="574"/>
        <v>64.039999999999992</v>
      </c>
      <c r="I6133" s="3">
        <f t="shared" si="575"/>
        <v>41</v>
      </c>
      <c r="J6133" s="3">
        <f t="shared" si="576"/>
        <v>57.92</v>
      </c>
      <c r="K6133" s="191">
        <v>20</v>
      </c>
      <c r="L6133" s="3">
        <v>9</v>
      </c>
      <c r="M6133" s="191">
        <v>17.8</v>
      </c>
      <c r="N6133" s="191">
        <v>5</v>
      </c>
      <c r="O6133" s="191">
        <v>14.4</v>
      </c>
    </row>
    <row r="6134" spans="2:15" ht="17.25" x14ac:dyDescent="0.35">
      <c r="B6134" s="172">
        <f t="shared" si="572"/>
        <v>6126</v>
      </c>
      <c r="C6134" s="173">
        <v>9</v>
      </c>
      <c r="D6134" s="173">
        <v>13</v>
      </c>
      <c r="E6134" s="174">
        <v>6</v>
      </c>
      <c r="F6134" s="3">
        <f t="shared" si="571"/>
        <v>64.94</v>
      </c>
      <c r="G6134" s="3">
        <f t="shared" si="573"/>
        <v>51.8</v>
      </c>
      <c r="H6134" s="3">
        <f t="shared" si="574"/>
        <v>64.94</v>
      </c>
      <c r="I6134" s="3">
        <f t="shared" si="575"/>
        <v>39.92</v>
      </c>
      <c r="J6134" s="3">
        <f t="shared" si="576"/>
        <v>57.019999999999996</v>
      </c>
      <c r="K6134" s="191">
        <v>18.3</v>
      </c>
      <c r="L6134" s="3">
        <v>11</v>
      </c>
      <c r="M6134" s="191">
        <v>18.3</v>
      </c>
      <c r="N6134" s="191">
        <v>4.4000000000000004</v>
      </c>
      <c r="O6134" s="191">
        <v>13.9</v>
      </c>
    </row>
    <row r="6135" spans="2:15" ht="17.25" x14ac:dyDescent="0.35">
      <c r="B6135" s="172">
        <f t="shared" si="572"/>
        <v>6127</v>
      </c>
      <c r="C6135" s="173">
        <v>9</v>
      </c>
      <c r="D6135" s="173">
        <v>13</v>
      </c>
      <c r="E6135" s="174">
        <v>7</v>
      </c>
      <c r="F6135" s="3">
        <f t="shared" si="571"/>
        <v>68</v>
      </c>
      <c r="G6135" s="3">
        <f t="shared" si="573"/>
        <v>59</v>
      </c>
      <c r="H6135" s="3">
        <f t="shared" si="574"/>
        <v>69.080000000000013</v>
      </c>
      <c r="I6135" s="3">
        <f t="shared" si="575"/>
        <v>46.94</v>
      </c>
      <c r="J6135" s="3">
        <f t="shared" si="576"/>
        <v>62.06</v>
      </c>
      <c r="K6135" s="191">
        <v>20</v>
      </c>
      <c r="L6135" s="3">
        <v>15</v>
      </c>
      <c r="M6135" s="191">
        <v>20.6</v>
      </c>
      <c r="N6135" s="191">
        <v>8.3000000000000007</v>
      </c>
      <c r="O6135" s="191">
        <v>16.7</v>
      </c>
    </row>
    <row r="6136" spans="2:15" ht="17.25" x14ac:dyDescent="0.35">
      <c r="B6136" s="172">
        <f t="shared" si="572"/>
        <v>6128</v>
      </c>
      <c r="C6136" s="173">
        <v>9</v>
      </c>
      <c r="D6136" s="173">
        <v>13</v>
      </c>
      <c r="E6136" s="174">
        <v>8</v>
      </c>
      <c r="F6136" s="3">
        <f t="shared" si="571"/>
        <v>69.98</v>
      </c>
      <c r="G6136" s="3">
        <f t="shared" si="573"/>
        <v>64.400000000000006</v>
      </c>
      <c r="H6136" s="3">
        <f t="shared" si="574"/>
        <v>71.960000000000008</v>
      </c>
      <c r="I6136" s="3">
        <f t="shared" si="575"/>
        <v>53.96</v>
      </c>
      <c r="J6136" s="3">
        <f t="shared" si="576"/>
        <v>66.92</v>
      </c>
      <c r="K6136" s="191">
        <v>21.1</v>
      </c>
      <c r="L6136" s="3">
        <v>18</v>
      </c>
      <c r="M6136" s="191">
        <v>22.2</v>
      </c>
      <c r="N6136" s="191">
        <v>12.2</v>
      </c>
      <c r="O6136" s="191">
        <v>19.399999999999999</v>
      </c>
    </row>
    <row r="6137" spans="2:15" ht="17.25" x14ac:dyDescent="0.35">
      <c r="B6137" s="172">
        <f t="shared" si="572"/>
        <v>6129</v>
      </c>
      <c r="C6137" s="173">
        <v>9</v>
      </c>
      <c r="D6137" s="173">
        <v>13</v>
      </c>
      <c r="E6137" s="174">
        <v>9</v>
      </c>
      <c r="F6137" s="3">
        <f t="shared" si="571"/>
        <v>70.88</v>
      </c>
      <c r="G6137" s="3">
        <f t="shared" si="573"/>
        <v>69.800000000000011</v>
      </c>
      <c r="H6137" s="3">
        <f t="shared" si="574"/>
        <v>75.02</v>
      </c>
      <c r="I6137" s="3">
        <f t="shared" si="575"/>
        <v>60.980000000000004</v>
      </c>
      <c r="J6137" s="3">
        <f t="shared" si="576"/>
        <v>71.960000000000008</v>
      </c>
      <c r="K6137" s="191">
        <v>21.6</v>
      </c>
      <c r="L6137" s="3">
        <v>21</v>
      </c>
      <c r="M6137" s="191">
        <v>23.9</v>
      </c>
      <c r="N6137" s="191">
        <v>16.100000000000001</v>
      </c>
      <c r="O6137" s="191">
        <v>22.2</v>
      </c>
    </row>
    <row r="6138" spans="2:15" ht="17.25" x14ac:dyDescent="0.35">
      <c r="B6138" s="172">
        <f t="shared" si="572"/>
        <v>6130</v>
      </c>
      <c r="C6138" s="173">
        <v>9</v>
      </c>
      <c r="D6138" s="173">
        <v>13</v>
      </c>
      <c r="E6138" s="174">
        <v>10</v>
      </c>
      <c r="F6138" s="3">
        <f t="shared" si="571"/>
        <v>73.94</v>
      </c>
      <c r="G6138" s="3">
        <f t="shared" si="573"/>
        <v>75.2</v>
      </c>
      <c r="H6138" s="3">
        <f t="shared" si="574"/>
        <v>78.98</v>
      </c>
      <c r="I6138" s="3">
        <f t="shared" si="575"/>
        <v>68</v>
      </c>
      <c r="J6138" s="3">
        <f t="shared" si="576"/>
        <v>75.02</v>
      </c>
      <c r="K6138" s="191">
        <v>23.3</v>
      </c>
      <c r="L6138" s="3">
        <v>24</v>
      </c>
      <c r="M6138" s="191">
        <v>26.1</v>
      </c>
      <c r="N6138" s="191">
        <v>20</v>
      </c>
      <c r="O6138" s="191">
        <v>23.9</v>
      </c>
    </row>
    <row r="6139" spans="2:15" ht="17.25" x14ac:dyDescent="0.35">
      <c r="B6139" s="172">
        <f t="shared" si="572"/>
        <v>6131</v>
      </c>
      <c r="C6139" s="173">
        <v>9</v>
      </c>
      <c r="D6139" s="173">
        <v>13</v>
      </c>
      <c r="E6139" s="174">
        <v>11</v>
      </c>
      <c r="F6139" s="3">
        <f t="shared" si="571"/>
        <v>77.900000000000006</v>
      </c>
      <c r="G6139" s="3">
        <f t="shared" si="573"/>
        <v>78.800000000000011</v>
      </c>
      <c r="H6139" s="3">
        <f t="shared" si="574"/>
        <v>80.06</v>
      </c>
      <c r="I6139" s="3">
        <f t="shared" si="575"/>
        <v>73.94</v>
      </c>
      <c r="J6139" s="3">
        <f t="shared" si="576"/>
        <v>78.080000000000013</v>
      </c>
      <c r="K6139" s="191">
        <v>25.5</v>
      </c>
      <c r="L6139" s="3">
        <v>26</v>
      </c>
      <c r="M6139" s="191">
        <v>26.7</v>
      </c>
      <c r="N6139" s="191">
        <v>23.3</v>
      </c>
      <c r="O6139" s="191">
        <v>25.6</v>
      </c>
    </row>
    <row r="6140" spans="2:15" ht="17.25" x14ac:dyDescent="0.35">
      <c r="B6140" s="172">
        <f t="shared" si="572"/>
        <v>6132</v>
      </c>
      <c r="C6140" s="173">
        <v>9</v>
      </c>
      <c r="D6140" s="173">
        <v>13</v>
      </c>
      <c r="E6140" s="174">
        <v>12</v>
      </c>
      <c r="F6140" s="3">
        <f t="shared" si="571"/>
        <v>80.960000000000008</v>
      </c>
      <c r="G6140" s="3">
        <f t="shared" si="573"/>
        <v>82.4</v>
      </c>
      <c r="H6140" s="3">
        <f t="shared" si="574"/>
        <v>82.039999999999992</v>
      </c>
      <c r="I6140" s="3">
        <f t="shared" si="575"/>
        <v>78.080000000000013</v>
      </c>
      <c r="J6140" s="3">
        <f t="shared" si="576"/>
        <v>80.06</v>
      </c>
      <c r="K6140" s="191">
        <v>27.2</v>
      </c>
      <c r="L6140" s="3">
        <v>28</v>
      </c>
      <c r="M6140" s="191">
        <v>27.8</v>
      </c>
      <c r="N6140" s="191">
        <v>25.6</v>
      </c>
      <c r="O6140" s="191">
        <v>26.7</v>
      </c>
    </row>
    <row r="6141" spans="2:15" ht="17.25" x14ac:dyDescent="0.35">
      <c r="B6141" s="172">
        <f t="shared" si="572"/>
        <v>6133</v>
      </c>
      <c r="C6141" s="173">
        <v>9</v>
      </c>
      <c r="D6141" s="173">
        <v>13</v>
      </c>
      <c r="E6141" s="174">
        <v>13</v>
      </c>
      <c r="F6141" s="3">
        <f t="shared" si="571"/>
        <v>80.960000000000008</v>
      </c>
      <c r="G6141" s="3">
        <f t="shared" si="573"/>
        <v>84.2</v>
      </c>
      <c r="H6141" s="3">
        <f t="shared" si="574"/>
        <v>82.039999999999992</v>
      </c>
      <c r="I6141" s="3">
        <f t="shared" si="575"/>
        <v>78.98</v>
      </c>
      <c r="J6141" s="3">
        <f t="shared" si="576"/>
        <v>78.080000000000013</v>
      </c>
      <c r="K6141" s="191">
        <v>27.2</v>
      </c>
      <c r="L6141" s="3">
        <v>29</v>
      </c>
      <c r="M6141" s="191">
        <v>27.8</v>
      </c>
      <c r="N6141" s="191">
        <v>26.1</v>
      </c>
      <c r="O6141" s="191">
        <v>25.6</v>
      </c>
    </row>
    <row r="6142" spans="2:15" ht="17.25" x14ac:dyDescent="0.35">
      <c r="B6142" s="172">
        <f t="shared" si="572"/>
        <v>6134</v>
      </c>
      <c r="C6142" s="173">
        <v>9</v>
      </c>
      <c r="D6142" s="173">
        <v>13</v>
      </c>
      <c r="E6142" s="174">
        <v>14</v>
      </c>
      <c r="F6142" s="3">
        <f t="shared" si="571"/>
        <v>82.94</v>
      </c>
      <c r="G6142" s="3">
        <f t="shared" si="573"/>
        <v>86</v>
      </c>
      <c r="H6142" s="3">
        <f t="shared" si="574"/>
        <v>84.92</v>
      </c>
      <c r="I6142" s="3">
        <f t="shared" si="575"/>
        <v>82.039999999999992</v>
      </c>
      <c r="J6142" s="3">
        <f t="shared" si="576"/>
        <v>80.960000000000008</v>
      </c>
      <c r="K6142" s="191">
        <v>28.3</v>
      </c>
      <c r="L6142" s="3">
        <v>30</v>
      </c>
      <c r="M6142" s="191">
        <v>29.4</v>
      </c>
      <c r="N6142" s="191">
        <v>27.8</v>
      </c>
      <c r="O6142" s="191">
        <v>27.2</v>
      </c>
    </row>
    <row r="6143" spans="2:15" ht="17.25" x14ac:dyDescent="0.35">
      <c r="B6143" s="172">
        <f t="shared" si="572"/>
        <v>6135</v>
      </c>
      <c r="C6143" s="173">
        <v>9</v>
      </c>
      <c r="D6143" s="173">
        <v>13</v>
      </c>
      <c r="E6143" s="174">
        <v>15</v>
      </c>
      <c r="F6143" s="3">
        <f t="shared" si="571"/>
        <v>82.94</v>
      </c>
      <c r="G6143" s="3">
        <f t="shared" si="573"/>
        <v>86</v>
      </c>
      <c r="H6143" s="3">
        <f t="shared" si="574"/>
        <v>82.039999999999992</v>
      </c>
      <c r="I6143" s="3">
        <f t="shared" si="575"/>
        <v>82.039999999999992</v>
      </c>
      <c r="J6143" s="3">
        <f t="shared" si="576"/>
        <v>82.94</v>
      </c>
      <c r="K6143" s="191">
        <v>28.3</v>
      </c>
      <c r="L6143" s="3">
        <v>30</v>
      </c>
      <c r="M6143" s="191">
        <v>27.8</v>
      </c>
      <c r="N6143" s="191">
        <v>27.8</v>
      </c>
      <c r="O6143" s="191">
        <v>28.3</v>
      </c>
    </row>
    <row r="6144" spans="2:15" ht="17.25" x14ac:dyDescent="0.35">
      <c r="B6144" s="172">
        <f t="shared" si="572"/>
        <v>6136</v>
      </c>
      <c r="C6144" s="173">
        <v>9</v>
      </c>
      <c r="D6144" s="173">
        <v>13</v>
      </c>
      <c r="E6144" s="174">
        <v>16</v>
      </c>
      <c r="F6144" s="3">
        <f t="shared" si="571"/>
        <v>82.94</v>
      </c>
      <c r="G6144" s="3">
        <f t="shared" si="573"/>
        <v>84.2</v>
      </c>
      <c r="H6144" s="3">
        <f t="shared" si="574"/>
        <v>80.06</v>
      </c>
      <c r="I6144" s="3">
        <f t="shared" si="575"/>
        <v>82.039999999999992</v>
      </c>
      <c r="J6144" s="3">
        <f t="shared" si="576"/>
        <v>82.94</v>
      </c>
      <c r="K6144" s="191">
        <v>28.3</v>
      </c>
      <c r="L6144" s="3">
        <v>29</v>
      </c>
      <c r="M6144" s="191">
        <v>26.7</v>
      </c>
      <c r="N6144" s="191">
        <v>27.8</v>
      </c>
      <c r="O6144" s="191">
        <v>28.3</v>
      </c>
    </row>
    <row r="6145" spans="2:15" ht="17.25" x14ac:dyDescent="0.35">
      <c r="B6145" s="172">
        <f t="shared" si="572"/>
        <v>6137</v>
      </c>
      <c r="C6145" s="173">
        <v>9</v>
      </c>
      <c r="D6145" s="173">
        <v>13</v>
      </c>
      <c r="E6145" s="174">
        <v>17</v>
      </c>
      <c r="F6145" s="3">
        <f t="shared" si="571"/>
        <v>79.88</v>
      </c>
      <c r="G6145" s="3">
        <f t="shared" si="573"/>
        <v>80.599999999999994</v>
      </c>
      <c r="H6145" s="3">
        <f t="shared" si="574"/>
        <v>78.080000000000013</v>
      </c>
      <c r="I6145" s="3">
        <f t="shared" si="575"/>
        <v>80.06</v>
      </c>
      <c r="J6145" s="3">
        <f t="shared" si="576"/>
        <v>84.92</v>
      </c>
      <c r="K6145" s="191">
        <v>26.6</v>
      </c>
      <c r="L6145" s="3">
        <v>27</v>
      </c>
      <c r="M6145" s="191">
        <v>25.6</v>
      </c>
      <c r="N6145" s="191">
        <v>26.7</v>
      </c>
      <c r="O6145" s="191">
        <v>29.4</v>
      </c>
    </row>
    <row r="6146" spans="2:15" ht="17.25" x14ac:dyDescent="0.35">
      <c r="B6146" s="172">
        <f t="shared" si="572"/>
        <v>6138</v>
      </c>
      <c r="C6146" s="173">
        <v>9</v>
      </c>
      <c r="D6146" s="173">
        <v>13</v>
      </c>
      <c r="E6146" s="174">
        <v>18</v>
      </c>
      <c r="F6146" s="3">
        <f t="shared" si="571"/>
        <v>69.98</v>
      </c>
      <c r="G6146" s="3">
        <f t="shared" si="573"/>
        <v>73.400000000000006</v>
      </c>
      <c r="H6146" s="3">
        <f t="shared" si="574"/>
        <v>77</v>
      </c>
      <c r="I6146" s="3">
        <f t="shared" si="575"/>
        <v>75.92</v>
      </c>
      <c r="J6146" s="3">
        <f t="shared" si="576"/>
        <v>80.960000000000008</v>
      </c>
      <c r="K6146" s="191">
        <v>21.1</v>
      </c>
      <c r="L6146" s="3">
        <v>23</v>
      </c>
      <c r="M6146" s="191">
        <v>25</v>
      </c>
      <c r="N6146" s="191">
        <v>24.4</v>
      </c>
      <c r="O6146" s="191">
        <v>27.2</v>
      </c>
    </row>
    <row r="6147" spans="2:15" ht="17.25" x14ac:dyDescent="0.35">
      <c r="B6147" s="172">
        <f t="shared" si="572"/>
        <v>6139</v>
      </c>
      <c r="C6147" s="173">
        <v>9</v>
      </c>
      <c r="D6147" s="173">
        <v>13</v>
      </c>
      <c r="E6147" s="174">
        <v>19</v>
      </c>
      <c r="F6147" s="3">
        <f t="shared" si="571"/>
        <v>68</v>
      </c>
      <c r="G6147" s="3">
        <f t="shared" si="573"/>
        <v>71.599999999999994</v>
      </c>
      <c r="H6147" s="3">
        <f t="shared" si="574"/>
        <v>75.92</v>
      </c>
      <c r="I6147" s="3">
        <f t="shared" si="575"/>
        <v>71.06</v>
      </c>
      <c r="J6147" s="3">
        <f t="shared" si="576"/>
        <v>78.080000000000013</v>
      </c>
      <c r="K6147" s="191">
        <v>20</v>
      </c>
      <c r="L6147" s="3">
        <v>22</v>
      </c>
      <c r="M6147" s="191">
        <v>24.4</v>
      </c>
      <c r="N6147" s="191">
        <v>21.7</v>
      </c>
      <c r="O6147" s="191">
        <v>25.6</v>
      </c>
    </row>
    <row r="6148" spans="2:15" ht="17.25" x14ac:dyDescent="0.35">
      <c r="B6148" s="172">
        <f t="shared" si="572"/>
        <v>6140</v>
      </c>
      <c r="C6148" s="173">
        <v>9</v>
      </c>
      <c r="D6148" s="173">
        <v>13</v>
      </c>
      <c r="E6148" s="174">
        <v>20</v>
      </c>
      <c r="F6148" s="3">
        <f t="shared" si="571"/>
        <v>63.86</v>
      </c>
      <c r="G6148" s="3">
        <f t="shared" si="573"/>
        <v>62.6</v>
      </c>
      <c r="H6148" s="3">
        <f t="shared" si="574"/>
        <v>73.039999999999992</v>
      </c>
      <c r="I6148" s="3">
        <f t="shared" si="575"/>
        <v>66.02</v>
      </c>
      <c r="J6148" s="3">
        <f t="shared" si="576"/>
        <v>75.02</v>
      </c>
      <c r="K6148" s="191">
        <v>17.7</v>
      </c>
      <c r="L6148" s="3">
        <v>17</v>
      </c>
      <c r="M6148" s="191">
        <v>22.8</v>
      </c>
      <c r="N6148" s="191">
        <v>18.899999999999999</v>
      </c>
      <c r="O6148" s="191">
        <v>23.9</v>
      </c>
    </row>
    <row r="6149" spans="2:15" ht="17.25" x14ac:dyDescent="0.35">
      <c r="B6149" s="172">
        <f t="shared" si="572"/>
        <v>6141</v>
      </c>
      <c r="C6149" s="173">
        <v>9</v>
      </c>
      <c r="D6149" s="173">
        <v>13</v>
      </c>
      <c r="E6149" s="174">
        <v>21</v>
      </c>
      <c r="F6149" s="3">
        <f t="shared" si="571"/>
        <v>59.900000000000006</v>
      </c>
      <c r="G6149" s="3">
        <f t="shared" si="573"/>
        <v>62.6</v>
      </c>
      <c r="H6149" s="3">
        <f t="shared" si="574"/>
        <v>71.960000000000008</v>
      </c>
      <c r="I6149" s="3">
        <f t="shared" si="575"/>
        <v>62.96</v>
      </c>
      <c r="J6149" s="3">
        <f t="shared" si="576"/>
        <v>71.06</v>
      </c>
      <c r="K6149" s="191">
        <v>15.5</v>
      </c>
      <c r="L6149" s="3">
        <v>17</v>
      </c>
      <c r="M6149" s="191">
        <v>22.2</v>
      </c>
      <c r="N6149" s="191">
        <v>17.2</v>
      </c>
      <c r="O6149" s="191">
        <v>21.7</v>
      </c>
    </row>
    <row r="6150" spans="2:15" ht="17.25" x14ac:dyDescent="0.35">
      <c r="B6150" s="172">
        <f t="shared" si="572"/>
        <v>6142</v>
      </c>
      <c r="C6150" s="173">
        <v>9</v>
      </c>
      <c r="D6150" s="173">
        <v>13</v>
      </c>
      <c r="E6150" s="174">
        <v>22</v>
      </c>
      <c r="F6150" s="3">
        <f t="shared" si="571"/>
        <v>57.92</v>
      </c>
      <c r="G6150" s="3">
        <f t="shared" si="573"/>
        <v>62.6</v>
      </c>
      <c r="H6150" s="3">
        <f t="shared" si="574"/>
        <v>71.960000000000008</v>
      </c>
      <c r="I6150" s="3">
        <f t="shared" si="575"/>
        <v>60.980000000000004</v>
      </c>
      <c r="J6150" s="3">
        <f t="shared" si="576"/>
        <v>69.98</v>
      </c>
      <c r="K6150" s="191">
        <v>14.4</v>
      </c>
      <c r="L6150" s="3">
        <v>17</v>
      </c>
      <c r="M6150" s="191">
        <v>22.2</v>
      </c>
      <c r="N6150" s="191">
        <v>16.100000000000001</v>
      </c>
      <c r="O6150" s="191">
        <v>21.1</v>
      </c>
    </row>
    <row r="6151" spans="2:15" ht="17.25" x14ac:dyDescent="0.35">
      <c r="B6151" s="172">
        <f t="shared" si="572"/>
        <v>6143</v>
      </c>
      <c r="C6151" s="173">
        <v>9</v>
      </c>
      <c r="D6151" s="173">
        <v>13</v>
      </c>
      <c r="E6151" s="174">
        <v>23</v>
      </c>
      <c r="F6151" s="3">
        <f t="shared" si="571"/>
        <v>55.94</v>
      </c>
      <c r="G6151" s="3">
        <f t="shared" si="573"/>
        <v>62.6</v>
      </c>
      <c r="H6151" s="3">
        <f t="shared" si="574"/>
        <v>69.98</v>
      </c>
      <c r="I6151" s="3">
        <f t="shared" si="575"/>
        <v>53.96</v>
      </c>
      <c r="J6151" s="3">
        <f t="shared" si="576"/>
        <v>69.080000000000013</v>
      </c>
      <c r="K6151" s="191">
        <v>13.3</v>
      </c>
      <c r="L6151" s="3">
        <v>17</v>
      </c>
      <c r="M6151" s="191">
        <v>21.1</v>
      </c>
      <c r="N6151" s="191">
        <v>12.2</v>
      </c>
      <c r="O6151" s="191">
        <v>20.6</v>
      </c>
    </row>
    <row r="6152" spans="2:15" ht="17.25" x14ac:dyDescent="0.35">
      <c r="B6152" s="172">
        <f t="shared" si="572"/>
        <v>6144</v>
      </c>
      <c r="C6152" s="173">
        <v>9</v>
      </c>
      <c r="D6152" s="173">
        <v>13</v>
      </c>
      <c r="E6152" s="174">
        <v>24</v>
      </c>
      <c r="F6152" s="3">
        <f t="shared" si="571"/>
        <v>59</v>
      </c>
      <c r="G6152" s="3">
        <f t="shared" si="573"/>
        <v>60.8</v>
      </c>
      <c r="H6152" s="3">
        <f t="shared" si="574"/>
        <v>69.080000000000013</v>
      </c>
      <c r="I6152" s="3">
        <f t="shared" si="575"/>
        <v>51.980000000000004</v>
      </c>
      <c r="J6152" s="3">
        <f t="shared" si="576"/>
        <v>64.94</v>
      </c>
      <c r="K6152" s="191">
        <v>15</v>
      </c>
      <c r="L6152" s="3">
        <v>16</v>
      </c>
      <c r="M6152" s="191">
        <v>20.6</v>
      </c>
      <c r="N6152" s="191">
        <v>11.1</v>
      </c>
      <c r="O6152" s="191">
        <v>18.3</v>
      </c>
    </row>
    <row r="6153" spans="2:15" ht="17.25" x14ac:dyDescent="0.35">
      <c r="B6153" s="172">
        <f t="shared" si="572"/>
        <v>6145</v>
      </c>
      <c r="C6153" s="173">
        <v>9</v>
      </c>
      <c r="D6153" s="173">
        <v>14</v>
      </c>
      <c r="E6153" s="174">
        <v>1</v>
      </c>
      <c r="F6153" s="3">
        <f t="shared" si="571"/>
        <v>55.94</v>
      </c>
      <c r="G6153" s="3">
        <f t="shared" si="573"/>
        <v>59.36</v>
      </c>
      <c r="H6153" s="3">
        <f t="shared" si="574"/>
        <v>66.92</v>
      </c>
      <c r="I6153" s="3">
        <f t="shared" si="575"/>
        <v>51.08</v>
      </c>
      <c r="J6153" s="3">
        <f t="shared" si="576"/>
        <v>68</v>
      </c>
      <c r="K6153" s="191">
        <v>13.3</v>
      </c>
      <c r="L6153" s="3">
        <v>15.2</v>
      </c>
      <c r="M6153" s="191">
        <v>19.399999999999999</v>
      </c>
      <c r="N6153" s="191">
        <v>10.6</v>
      </c>
      <c r="O6153" s="191">
        <v>20</v>
      </c>
    </row>
    <row r="6154" spans="2:15" ht="17.25" x14ac:dyDescent="0.35">
      <c r="B6154" s="172">
        <f t="shared" si="572"/>
        <v>6146</v>
      </c>
      <c r="C6154" s="173">
        <v>9</v>
      </c>
      <c r="D6154" s="173">
        <v>14</v>
      </c>
      <c r="E6154" s="174">
        <v>2</v>
      </c>
      <c r="F6154" s="3">
        <f t="shared" ref="F6154:F6217" si="577">(9/5)*K6154+32</f>
        <v>59</v>
      </c>
      <c r="G6154" s="3">
        <f t="shared" si="573"/>
        <v>57.56</v>
      </c>
      <c r="H6154" s="3">
        <f t="shared" si="574"/>
        <v>64.94</v>
      </c>
      <c r="I6154" s="3">
        <f t="shared" si="575"/>
        <v>48.019999999999996</v>
      </c>
      <c r="J6154" s="3">
        <f t="shared" si="576"/>
        <v>64.039999999999992</v>
      </c>
      <c r="K6154" s="191">
        <v>15</v>
      </c>
      <c r="L6154" s="3">
        <v>14.2</v>
      </c>
      <c r="M6154" s="191">
        <v>18.3</v>
      </c>
      <c r="N6154" s="191">
        <v>8.9</v>
      </c>
      <c r="O6154" s="191">
        <v>17.8</v>
      </c>
    </row>
    <row r="6155" spans="2:15" ht="17.25" x14ac:dyDescent="0.35">
      <c r="B6155" s="172">
        <f t="shared" ref="B6155:B6218" si="578">B6154+1</f>
        <v>6147</v>
      </c>
      <c r="C6155" s="173">
        <v>9</v>
      </c>
      <c r="D6155" s="173">
        <v>14</v>
      </c>
      <c r="E6155" s="174">
        <v>3</v>
      </c>
      <c r="F6155" s="3">
        <f t="shared" si="577"/>
        <v>59</v>
      </c>
      <c r="G6155" s="3">
        <f t="shared" si="573"/>
        <v>56.120000000000005</v>
      </c>
      <c r="H6155" s="3">
        <f t="shared" si="574"/>
        <v>64.94</v>
      </c>
      <c r="I6155" s="3">
        <f t="shared" si="575"/>
        <v>46.94</v>
      </c>
      <c r="J6155" s="3">
        <f t="shared" si="576"/>
        <v>62.06</v>
      </c>
      <c r="K6155" s="191">
        <v>15</v>
      </c>
      <c r="L6155" s="3">
        <v>13.4</v>
      </c>
      <c r="M6155" s="191">
        <v>18.3</v>
      </c>
      <c r="N6155" s="191">
        <v>8.3000000000000007</v>
      </c>
      <c r="O6155" s="191">
        <v>16.7</v>
      </c>
    </row>
    <row r="6156" spans="2:15" ht="17.25" x14ac:dyDescent="0.35">
      <c r="B6156" s="172">
        <f t="shared" si="578"/>
        <v>6148</v>
      </c>
      <c r="C6156" s="173">
        <v>9</v>
      </c>
      <c r="D6156" s="173">
        <v>14</v>
      </c>
      <c r="E6156" s="174">
        <v>4</v>
      </c>
      <c r="F6156" s="3">
        <f t="shared" si="577"/>
        <v>60.980000000000004</v>
      </c>
      <c r="G6156" s="3">
        <f t="shared" si="573"/>
        <v>54.5</v>
      </c>
      <c r="H6156" s="3">
        <f t="shared" si="574"/>
        <v>60.980000000000004</v>
      </c>
      <c r="I6156" s="3">
        <f t="shared" si="575"/>
        <v>46.94</v>
      </c>
      <c r="J6156" s="3">
        <f t="shared" si="576"/>
        <v>60.980000000000004</v>
      </c>
      <c r="K6156" s="191">
        <v>16.100000000000001</v>
      </c>
      <c r="L6156" s="3">
        <v>12.5</v>
      </c>
      <c r="M6156" s="191">
        <v>16.100000000000001</v>
      </c>
      <c r="N6156" s="191">
        <v>8.3000000000000007</v>
      </c>
      <c r="O6156" s="191">
        <v>16.100000000000001</v>
      </c>
    </row>
    <row r="6157" spans="2:15" ht="17.25" x14ac:dyDescent="0.35">
      <c r="B6157" s="172">
        <f t="shared" si="578"/>
        <v>6149</v>
      </c>
      <c r="C6157" s="173">
        <v>9</v>
      </c>
      <c r="D6157" s="173">
        <v>14</v>
      </c>
      <c r="E6157" s="174">
        <v>5</v>
      </c>
      <c r="F6157" s="3">
        <f t="shared" si="577"/>
        <v>61.88</v>
      </c>
      <c r="G6157" s="3">
        <f t="shared" si="573"/>
        <v>53.06</v>
      </c>
      <c r="H6157" s="3">
        <f t="shared" si="574"/>
        <v>62.06</v>
      </c>
      <c r="I6157" s="3">
        <f t="shared" si="575"/>
        <v>42.980000000000004</v>
      </c>
      <c r="J6157" s="3">
        <f t="shared" si="576"/>
        <v>59</v>
      </c>
      <c r="K6157" s="191">
        <v>16.600000000000001</v>
      </c>
      <c r="L6157" s="3">
        <v>11.7</v>
      </c>
      <c r="M6157" s="191">
        <v>16.7</v>
      </c>
      <c r="N6157" s="191">
        <v>6.1</v>
      </c>
      <c r="O6157" s="191">
        <v>15</v>
      </c>
    </row>
    <row r="6158" spans="2:15" ht="17.25" x14ac:dyDescent="0.35">
      <c r="B6158" s="172">
        <f t="shared" si="578"/>
        <v>6150</v>
      </c>
      <c r="C6158" s="173">
        <v>9</v>
      </c>
      <c r="D6158" s="173">
        <v>14</v>
      </c>
      <c r="E6158" s="174">
        <v>6</v>
      </c>
      <c r="F6158" s="3">
        <f t="shared" si="577"/>
        <v>62.96</v>
      </c>
      <c r="G6158" s="3">
        <f t="shared" si="573"/>
        <v>53.78</v>
      </c>
      <c r="H6158" s="3">
        <f t="shared" si="574"/>
        <v>64.039999999999992</v>
      </c>
      <c r="I6158" s="3">
        <f t="shared" si="575"/>
        <v>42.980000000000004</v>
      </c>
      <c r="J6158" s="3">
        <f t="shared" si="576"/>
        <v>57.92</v>
      </c>
      <c r="K6158" s="191">
        <v>17.2</v>
      </c>
      <c r="L6158" s="3">
        <v>12.1</v>
      </c>
      <c r="M6158" s="191">
        <v>17.8</v>
      </c>
      <c r="N6158" s="191">
        <v>6.1</v>
      </c>
      <c r="O6158" s="191">
        <v>14.4</v>
      </c>
    </row>
    <row r="6159" spans="2:15" ht="17.25" x14ac:dyDescent="0.35">
      <c r="B6159" s="172">
        <f t="shared" si="578"/>
        <v>6151</v>
      </c>
      <c r="C6159" s="173">
        <v>9</v>
      </c>
      <c r="D6159" s="173">
        <v>14</v>
      </c>
      <c r="E6159" s="174">
        <v>7</v>
      </c>
      <c r="F6159" s="3">
        <f t="shared" si="577"/>
        <v>64.94</v>
      </c>
      <c r="G6159" s="3">
        <f t="shared" si="573"/>
        <v>60.8</v>
      </c>
      <c r="H6159" s="3">
        <f t="shared" si="574"/>
        <v>68</v>
      </c>
      <c r="I6159" s="3">
        <f t="shared" si="575"/>
        <v>51.08</v>
      </c>
      <c r="J6159" s="3">
        <f t="shared" si="576"/>
        <v>60.980000000000004</v>
      </c>
      <c r="K6159" s="191">
        <v>18.3</v>
      </c>
      <c r="L6159" s="3">
        <v>16</v>
      </c>
      <c r="M6159" s="191">
        <v>20</v>
      </c>
      <c r="N6159" s="191">
        <v>10.6</v>
      </c>
      <c r="O6159" s="191">
        <v>16.100000000000001</v>
      </c>
    </row>
    <row r="6160" spans="2:15" ht="17.25" x14ac:dyDescent="0.35">
      <c r="B6160" s="172">
        <f t="shared" si="578"/>
        <v>6152</v>
      </c>
      <c r="C6160" s="173">
        <v>9</v>
      </c>
      <c r="D6160" s="173">
        <v>14</v>
      </c>
      <c r="E6160" s="174">
        <v>8</v>
      </c>
      <c r="F6160" s="3">
        <f t="shared" si="577"/>
        <v>71.960000000000008</v>
      </c>
      <c r="G6160" s="3">
        <f t="shared" si="573"/>
        <v>66.2</v>
      </c>
      <c r="H6160" s="3">
        <f t="shared" si="574"/>
        <v>69.080000000000013</v>
      </c>
      <c r="I6160" s="3">
        <f t="shared" si="575"/>
        <v>57.92</v>
      </c>
      <c r="J6160" s="3">
        <f t="shared" si="576"/>
        <v>64.94</v>
      </c>
      <c r="K6160" s="191">
        <v>22.2</v>
      </c>
      <c r="L6160" s="3">
        <v>19</v>
      </c>
      <c r="M6160" s="191">
        <v>20.6</v>
      </c>
      <c r="N6160" s="191">
        <v>14.4</v>
      </c>
      <c r="O6160" s="191">
        <v>18.3</v>
      </c>
    </row>
    <row r="6161" spans="2:15" ht="17.25" x14ac:dyDescent="0.35">
      <c r="B6161" s="172">
        <f t="shared" si="578"/>
        <v>6153</v>
      </c>
      <c r="C6161" s="173">
        <v>9</v>
      </c>
      <c r="D6161" s="173">
        <v>14</v>
      </c>
      <c r="E6161" s="174">
        <v>9</v>
      </c>
      <c r="F6161" s="3">
        <f t="shared" si="577"/>
        <v>72.86</v>
      </c>
      <c r="G6161" s="3">
        <f t="shared" si="573"/>
        <v>68</v>
      </c>
      <c r="H6161" s="3">
        <f t="shared" si="574"/>
        <v>71.06</v>
      </c>
      <c r="I6161" s="3">
        <f t="shared" si="575"/>
        <v>64.94</v>
      </c>
      <c r="J6161" s="3">
        <f t="shared" si="576"/>
        <v>69.98</v>
      </c>
      <c r="K6161" s="191">
        <v>22.7</v>
      </c>
      <c r="L6161" s="3">
        <v>20</v>
      </c>
      <c r="M6161" s="191">
        <v>21.7</v>
      </c>
      <c r="N6161" s="191">
        <v>18.3</v>
      </c>
      <c r="O6161" s="191">
        <v>21.1</v>
      </c>
    </row>
    <row r="6162" spans="2:15" ht="17.25" x14ac:dyDescent="0.35">
      <c r="B6162" s="172">
        <f t="shared" si="578"/>
        <v>6154</v>
      </c>
      <c r="C6162" s="173">
        <v>9</v>
      </c>
      <c r="D6162" s="173">
        <v>14</v>
      </c>
      <c r="E6162" s="174">
        <v>10</v>
      </c>
      <c r="F6162" s="3">
        <f t="shared" si="577"/>
        <v>75.92</v>
      </c>
      <c r="G6162" s="3">
        <f t="shared" si="573"/>
        <v>73.400000000000006</v>
      </c>
      <c r="H6162" s="3">
        <f t="shared" si="574"/>
        <v>75.92</v>
      </c>
      <c r="I6162" s="3">
        <f t="shared" si="575"/>
        <v>71.06</v>
      </c>
      <c r="J6162" s="3">
        <f t="shared" si="576"/>
        <v>73.94</v>
      </c>
      <c r="K6162" s="191">
        <v>24.4</v>
      </c>
      <c r="L6162" s="3">
        <v>23</v>
      </c>
      <c r="M6162" s="191">
        <v>24.4</v>
      </c>
      <c r="N6162" s="191">
        <v>21.7</v>
      </c>
      <c r="O6162" s="191">
        <v>23.3</v>
      </c>
    </row>
    <row r="6163" spans="2:15" ht="17.25" x14ac:dyDescent="0.35">
      <c r="B6163" s="172">
        <f t="shared" si="578"/>
        <v>6155</v>
      </c>
      <c r="C6163" s="173">
        <v>9</v>
      </c>
      <c r="D6163" s="173">
        <v>14</v>
      </c>
      <c r="E6163" s="174">
        <v>11</v>
      </c>
      <c r="F6163" s="3">
        <f t="shared" si="577"/>
        <v>77.900000000000006</v>
      </c>
      <c r="G6163" s="3">
        <f t="shared" si="573"/>
        <v>78.800000000000011</v>
      </c>
      <c r="H6163" s="3">
        <f t="shared" si="574"/>
        <v>78.98</v>
      </c>
      <c r="I6163" s="3">
        <f t="shared" si="575"/>
        <v>78.080000000000013</v>
      </c>
      <c r="J6163" s="3">
        <f t="shared" si="576"/>
        <v>78.080000000000013</v>
      </c>
      <c r="K6163" s="191">
        <v>25.5</v>
      </c>
      <c r="L6163" s="3">
        <v>26</v>
      </c>
      <c r="M6163" s="191">
        <v>26.1</v>
      </c>
      <c r="N6163" s="191">
        <v>25.6</v>
      </c>
      <c r="O6163" s="191">
        <v>25.6</v>
      </c>
    </row>
    <row r="6164" spans="2:15" ht="17.25" x14ac:dyDescent="0.35">
      <c r="B6164" s="172">
        <f t="shared" si="578"/>
        <v>6156</v>
      </c>
      <c r="C6164" s="173">
        <v>9</v>
      </c>
      <c r="D6164" s="173">
        <v>14</v>
      </c>
      <c r="E6164" s="174">
        <v>12</v>
      </c>
      <c r="F6164" s="3">
        <f t="shared" si="577"/>
        <v>78.98</v>
      </c>
      <c r="G6164" s="3">
        <f t="shared" si="573"/>
        <v>82.4</v>
      </c>
      <c r="H6164" s="3">
        <f t="shared" si="574"/>
        <v>84.02</v>
      </c>
      <c r="I6164" s="3">
        <f t="shared" si="575"/>
        <v>82.94</v>
      </c>
      <c r="J6164" s="3">
        <f t="shared" si="576"/>
        <v>80.960000000000008</v>
      </c>
      <c r="K6164" s="191">
        <v>26.1</v>
      </c>
      <c r="L6164" s="3">
        <v>28</v>
      </c>
      <c r="M6164" s="191">
        <v>28.9</v>
      </c>
      <c r="N6164" s="191">
        <v>28.3</v>
      </c>
      <c r="O6164" s="191">
        <v>27.2</v>
      </c>
    </row>
    <row r="6165" spans="2:15" ht="17.25" x14ac:dyDescent="0.35">
      <c r="B6165" s="172">
        <f t="shared" si="578"/>
        <v>6157</v>
      </c>
      <c r="C6165" s="173">
        <v>9</v>
      </c>
      <c r="D6165" s="173">
        <v>14</v>
      </c>
      <c r="E6165" s="174">
        <v>13</v>
      </c>
      <c r="F6165" s="3">
        <f t="shared" si="577"/>
        <v>77</v>
      </c>
      <c r="G6165" s="3">
        <f t="shared" si="573"/>
        <v>84.2</v>
      </c>
      <c r="H6165" s="3">
        <f t="shared" si="574"/>
        <v>84.92</v>
      </c>
      <c r="I6165" s="3">
        <f t="shared" si="575"/>
        <v>84.02</v>
      </c>
      <c r="J6165" s="3">
        <f t="shared" si="576"/>
        <v>82.94</v>
      </c>
      <c r="K6165" s="191">
        <v>25</v>
      </c>
      <c r="L6165" s="3">
        <v>29</v>
      </c>
      <c r="M6165" s="191">
        <v>29.4</v>
      </c>
      <c r="N6165" s="191">
        <v>28.9</v>
      </c>
      <c r="O6165" s="191">
        <v>28.3</v>
      </c>
    </row>
    <row r="6166" spans="2:15" ht="17.25" x14ac:dyDescent="0.35">
      <c r="B6166" s="172">
        <f t="shared" si="578"/>
        <v>6158</v>
      </c>
      <c r="C6166" s="173">
        <v>9</v>
      </c>
      <c r="D6166" s="173">
        <v>14</v>
      </c>
      <c r="E6166" s="174">
        <v>14</v>
      </c>
      <c r="F6166" s="3">
        <f t="shared" si="577"/>
        <v>73.94</v>
      </c>
      <c r="G6166" s="3">
        <f t="shared" si="573"/>
        <v>84.2</v>
      </c>
      <c r="H6166" s="3">
        <f t="shared" si="574"/>
        <v>87.080000000000013</v>
      </c>
      <c r="I6166" s="3">
        <f t="shared" si="575"/>
        <v>84.02</v>
      </c>
      <c r="J6166" s="3">
        <f t="shared" si="576"/>
        <v>86</v>
      </c>
      <c r="K6166" s="191">
        <v>23.3</v>
      </c>
      <c r="L6166" s="3">
        <v>29</v>
      </c>
      <c r="M6166" s="191">
        <v>30.6</v>
      </c>
      <c r="N6166" s="191">
        <v>28.9</v>
      </c>
      <c r="O6166" s="191">
        <v>30</v>
      </c>
    </row>
    <row r="6167" spans="2:15" ht="17.25" x14ac:dyDescent="0.35">
      <c r="B6167" s="172">
        <f t="shared" si="578"/>
        <v>6159</v>
      </c>
      <c r="C6167" s="173">
        <v>9</v>
      </c>
      <c r="D6167" s="173">
        <v>14</v>
      </c>
      <c r="E6167" s="174">
        <v>15</v>
      </c>
      <c r="F6167" s="3">
        <f t="shared" si="577"/>
        <v>71.960000000000008</v>
      </c>
      <c r="G6167" s="3">
        <f t="shared" si="573"/>
        <v>84.2</v>
      </c>
      <c r="H6167" s="3">
        <f t="shared" si="574"/>
        <v>87.98</v>
      </c>
      <c r="I6167" s="3">
        <f t="shared" si="575"/>
        <v>86</v>
      </c>
      <c r="J6167" s="3">
        <f t="shared" si="576"/>
        <v>84.92</v>
      </c>
      <c r="K6167" s="191">
        <v>22.2</v>
      </c>
      <c r="L6167" s="3">
        <v>29</v>
      </c>
      <c r="M6167" s="191">
        <v>31.1</v>
      </c>
      <c r="N6167" s="191">
        <v>30</v>
      </c>
      <c r="O6167" s="191">
        <v>29.4</v>
      </c>
    </row>
    <row r="6168" spans="2:15" ht="17.25" x14ac:dyDescent="0.35">
      <c r="B6168" s="172">
        <f t="shared" si="578"/>
        <v>6160</v>
      </c>
      <c r="C6168" s="173">
        <v>9</v>
      </c>
      <c r="D6168" s="173">
        <v>14</v>
      </c>
      <c r="E6168" s="174">
        <v>16</v>
      </c>
      <c r="F6168" s="3">
        <f t="shared" si="577"/>
        <v>63.86</v>
      </c>
      <c r="G6168" s="3">
        <f t="shared" si="573"/>
        <v>84.2</v>
      </c>
      <c r="H6168" s="3">
        <f t="shared" si="574"/>
        <v>87.98</v>
      </c>
      <c r="I6168" s="3">
        <f t="shared" si="575"/>
        <v>84.02</v>
      </c>
      <c r="J6168" s="3">
        <f t="shared" si="576"/>
        <v>86</v>
      </c>
      <c r="K6168" s="191">
        <v>17.7</v>
      </c>
      <c r="L6168" s="3">
        <v>29</v>
      </c>
      <c r="M6168" s="191">
        <v>31.1</v>
      </c>
      <c r="N6168" s="191">
        <v>28.9</v>
      </c>
      <c r="O6168" s="191">
        <v>30</v>
      </c>
    </row>
    <row r="6169" spans="2:15" ht="17.25" x14ac:dyDescent="0.35">
      <c r="B6169" s="172">
        <f t="shared" si="578"/>
        <v>6161</v>
      </c>
      <c r="C6169" s="173">
        <v>9</v>
      </c>
      <c r="D6169" s="173">
        <v>14</v>
      </c>
      <c r="E6169" s="174">
        <v>17</v>
      </c>
      <c r="F6169" s="3">
        <f t="shared" si="577"/>
        <v>63.86</v>
      </c>
      <c r="G6169" s="3">
        <f t="shared" ref="G6169:G6232" si="579">(9/5)*L6169+32</f>
        <v>84.2</v>
      </c>
      <c r="H6169" s="3">
        <f t="shared" ref="H6169:H6232" si="580">(9/5)*M6169+32</f>
        <v>87.080000000000013</v>
      </c>
      <c r="I6169" s="3">
        <f t="shared" ref="I6169:I6232" si="581">(9/5)*N6169+32</f>
        <v>84.02</v>
      </c>
      <c r="J6169" s="3">
        <f t="shared" ref="J6169:J6232" si="582">(9/5)*O6169+32</f>
        <v>78.080000000000013</v>
      </c>
      <c r="K6169" s="191">
        <v>17.7</v>
      </c>
      <c r="L6169" s="3">
        <v>29</v>
      </c>
      <c r="M6169" s="191">
        <v>30.6</v>
      </c>
      <c r="N6169" s="191">
        <v>28.9</v>
      </c>
      <c r="O6169" s="191">
        <v>25.6</v>
      </c>
    </row>
    <row r="6170" spans="2:15" ht="17.25" x14ac:dyDescent="0.35">
      <c r="B6170" s="172">
        <f t="shared" si="578"/>
        <v>6162</v>
      </c>
      <c r="C6170" s="173">
        <v>9</v>
      </c>
      <c r="D6170" s="173">
        <v>14</v>
      </c>
      <c r="E6170" s="174">
        <v>18</v>
      </c>
      <c r="F6170" s="3">
        <f t="shared" si="577"/>
        <v>60.980000000000004</v>
      </c>
      <c r="G6170" s="3">
        <f t="shared" si="579"/>
        <v>78.800000000000011</v>
      </c>
      <c r="H6170" s="3">
        <f t="shared" si="580"/>
        <v>82.94</v>
      </c>
      <c r="I6170" s="3">
        <f t="shared" si="581"/>
        <v>80.06</v>
      </c>
      <c r="J6170" s="3">
        <f t="shared" si="582"/>
        <v>75.92</v>
      </c>
      <c r="K6170" s="191">
        <v>16.100000000000001</v>
      </c>
      <c r="L6170" s="3">
        <v>26</v>
      </c>
      <c r="M6170" s="191">
        <v>28.3</v>
      </c>
      <c r="N6170" s="191">
        <v>26.7</v>
      </c>
      <c r="O6170" s="191">
        <v>24.4</v>
      </c>
    </row>
    <row r="6171" spans="2:15" ht="17.25" x14ac:dyDescent="0.35">
      <c r="B6171" s="172">
        <f t="shared" si="578"/>
        <v>6163</v>
      </c>
      <c r="C6171" s="173">
        <v>9</v>
      </c>
      <c r="D6171" s="173">
        <v>14</v>
      </c>
      <c r="E6171" s="174">
        <v>19</v>
      </c>
      <c r="F6171" s="3">
        <f t="shared" si="577"/>
        <v>56.84</v>
      </c>
      <c r="G6171" s="3">
        <f t="shared" si="579"/>
        <v>71.599999999999994</v>
      </c>
      <c r="H6171" s="3">
        <f t="shared" si="580"/>
        <v>80.960000000000008</v>
      </c>
      <c r="I6171" s="3">
        <f t="shared" si="581"/>
        <v>77</v>
      </c>
      <c r="J6171" s="3">
        <f t="shared" si="582"/>
        <v>66.02</v>
      </c>
      <c r="K6171" s="191">
        <v>13.8</v>
      </c>
      <c r="L6171" s="3">
        <v>22</v>
      </c>
      <c r="M6171" s="191">
        <v>27.2</v>
      </c>
      <c r="N6171" s="191">
        <v>25</v>
      </c>
      <c r="O6171" s="191">
        <v>18.899999999999999</v>
      </c>
    </row>
    <row r="6172" spans="2:15" ht="17.25" x14ac:dyDescent="0.35">
      <c r="B6172" s="172">
        <f t="shared" si="578"/>
        <v>6164</v>
      </c>
      <c r="C6172" s="173">
        <v>9</v>
      </c>
      <c r="D6172" s="173">
        <v>14</v>
      </c>
      <c r="E6172" s="174">
        <v>20</v>
      </c>
      <c r="F6172" s="3">
        <f t="shared" si="577"/>
        <v>63.86</v>
      </c>
      <c r="G6172" s="3">
        <f t="shared" si="579"/>
        <v>64.400000000000006</v>
      </c>
      <c r="H6172" s="3">
        <f t="shared" si="580"/>
        <v>78.98</v>
      </c>
      <c r="I6172" s="3">
        <f t="shared" si="581"/>
        <v>73.94</v>
      </c>
      <c r="J6172" s="3">
        <f t="shared" si="582"/>
        <v>69.080000000000013</v>
      </c>
      <c r="K6172" s="191">
        <v>17.7</v>
      </c>
      <c r="L6172" s="3">
        <v>18</v>
      </c>
      <c r="M6172" s="191">
        <v>26.1</v>
      </c>
      <c r="N6172" s="191">
        <v>23.3</v>
      </c>
      <c r="O6172" s="191">
        <v>20.6</v>
      </c>
    </row>
    <row r="6173" spans="2:15" ht="17.25" x14ac:dyDescent="0.35">
      <c r="B6173" s="172">
        <f t="shared" si="578"/>
        <v>6165</v>
      </c>
      <c r="C6173" s="173">
        <v>9</v>
      </c>
      <c r="D6173" s="173">
        <v>14</v>
      </c>
      <c r="E6173" s="174">
        <v>21</v>
      </c>
      <c r="F6173" s="3">
        <f t="shared" si="577"/>
        <v>59</v>
      </c>
      <c r="G6173" s="3">
        <f t="shared" si="579"/>
        <v>60.8</v>
      </c>
      <c r="H6173" s="3">
        <f t="shared" si="580"/>
        <v>73.94</v>
      </c>
      <c r="I6173" s="3">
        <f t="shared" si="581"/>
        <v>68</v>
      </c>
      <c r="J6173" s="3">
        <f t="shared" si="582"/>
        <v>69.080000000000013</v>
      </c>
      <c r="K6173" s="191">
        <v>15</v>
      </c>
      <c r="L6173" s="3">
        <v>16</v>
      </c>
      <c r="M6173" s="191">
        <v>23.3</v>
      </c>
      <c r="N6173" s="191">
        <v>20</v>
      </c>
      <c r="O6173" s="191">
        <v>20.6</v>
      </c>
    </row>
    <row r="6174" spans="2:15" ht="17.25" x14ac:dyDescent="0.35">
      <c r="B6174" s="172">
        <f t="shared" si="578"/>
        <v>6166</v>
      </c>
      <c r="C6174" s="173">
        <v>9</v>
      </c>
      <c r="D6174" s="173">
        <v>14</v>
      </c>
      <c r="E6174" s="174">
        <v>22</v>
      </c>
      <c r="F6174" s="3">
        <f t="shared" si="577"/>
        <v>56.84</v>
      </c>
      <c r="G6174" s="3">
        <f t="shared" si="579"/>
        <v>60.8</v>
      </c>
      <c r="H6174" s="3">
        <f t="shared" si="580"/>
        <v>75.92</v>
      </c>
      <c r="I6174" s="3">
        <f t="shared" si="581"/>
        <v>64.94</v>
      </c>
      <c r="J6174" s="3">
        <f t="shared" si="582"/>
        <v>69.98</v>
      </c>
      <c r="K6174" s="191">
        <v>13.8</v>
      </c>
      <c r="L6174" s="3">
        <v>16</v>
      </c>
      <c r="M6174" s="191">
        <v>24.4</v>
      </c>
      <c r="N6174" s="191">
        <v>18.3</v>
      </c>
      <c r="O6174" s="191">
        <v>21.1</v>
      </c>
    </row>
    <row r="6175" spans="2:15" ht="17.25" x14ac:dyDescent="0.35">
      <c r="B6175" s="172">
        <f t="shared" si="578"/>
        <v>6167</v>
      </c>
      <c r="C6175" s="173">
        <v>9</v>
      </c>
      <c r="D6175" s="173">
        <v>14</v>
      </c>
      <c r="E6175" s="174">
        <v>23</v>
      </c>
      <c r="F6175" s="3">
        <f t="shared" si="577"/>
        <v>54.86</v>
      </c>
      <c r="G6175" s="3">
        <f t="shared" si="579"/>
        <v>58.64</v>
      </c>
      <c r="H6175" s="3">
        <f t="shared" si="580"/>
        <v>71.960000000000008</v>
      </c>
      <c r="I6175" s="3">
        <f t="shared" si="581"/>
        <v>59</v>
      </c>
      <c r="J6175" s="3">
        <f t="shared" si="582"/>
        <v>68</v>
      </c>
      <c r="K6175" s="191">
        <v>12.7</v>
      </c>
      <c r="L6175" s="3">
        <v>14.8</v>
      </c>
      <c r="M6175" s="191">
        <v>22.2</v>
      </c>
      <c r="N6175" s="191">
        <v>15</v>
      </c>
      <c r="O6175" s="191">
        <v>20</v>
      </c>
    </row>
    <row r="6176" spans="2:15" ht="17.25" x14ac:dyDescent="0.35">
      <c r="B6176" s="172">
        <f t="shared" si="578"/>
        <v>6168</v>
      </c>
      <c r="C6176" s="173">
        <v>9</v>
      </c>
      <c r="D6176" s="173">
        <v>14</v>
      </c>
      <c r="E6176" s="174">
        <v>24</v>
      </c>
      <c r="F6176" s="3">
        <f t="shared" si="577"/>
        <v>55.94</v>
      </c>
      <c r="G6176" s="3">
        <f t="shared" si="579"/>
        <v>57.2</v>
      </c>
      <c r="H6176" s="3">
        <f t="shared" si="580"/>
        <v>69.080000000000013</v>
      </c>
      <c r="I6176" s="3">
        <f t="shared" si="581"/>
        <v>57.019999999999996</v>
      </c>
      <c r="J6176" s="3">
        <f t="shared" si="582"/>
        <v>69.080000000000013</v>
      </c>
      <c r="K6176" s="191">
        <v>13.3</v>
      </c>
      <c r="L6176" s="3">
        <v>14</v>
      </c>
      <c r="M6176" s="191">
        <v>20.6</v>
      </c>
      <c r="N6176" s="191">
        <v>13.9</v>
      </c>
      <c r="O6176" s="191">
        <v>20.6</v>
      </c>
    </row>
    <row r="6177" spans="2:15" ht="17.25" x14ac:dyDescent="0.35">
      <c r="B6177" s="172">
        <f t="shared" si="578"/>
        <v>6169</v>
      </c>
      <c r="C6177" s="173">
        <v>9</v>
      </c>
      <c r="D6177" s="173">
        <v>15</v>
      </c>
      <c r="E6177" s="174">
        <v>1</v>
      </c>
      <c r="F6177" s="3">
        <f t="shared" si="577"/>
        <v>54.86</v>
      </c>
      <c r="G6177" s="3">
        <f t="shared" si="579"/>
        <v>56.120000000000005</v>
      </c>
      <c r="H6177" s="3">
        <f t="shared" si="580"/>
        <v>69.080000000000013</v>
      </c>
      <c r="I6177" s="3">
        <f t="shared" si="581"/>
        <v>53.96</v>
      </c>
      <c r="J6177" s="3">
        <f t="shared" si="582"/>
        <v>66.92</v>
      </c>
      <c r="K6177" s="191">
        <v>12.7</v>
      </c>
      <c r="L6177" s="3">
        <v>13.4</v>
      </c>
      <c r="M6177" s="191">
        <v>20.6</v>
      </c>
      <c r="N6177" s="191">
        <v>12.2</v>
      </c>
      <c r="O6177" s="191">
        <v>19.399999999999999</v>
      </c>
    </row>
    <row r="6178" spans="2:15" ht="17.25" x14ac:dyDescent="0.35">
      <c r="B6178" s="172">
        <f t="shared" si="578"/>
        <v>6170</v>
      </c>
      <c r="C6178" s="173">
        <v>9</v>
      </c>
      <c r="D6178" s="173">
        <v>15</v>
      </c>
      <c r="E6178" s="174">
        <v>2</v>
      </c>
      <c r="F6178" s="3">
        <f t="shared" si="577"/>
        <v>52.879999999999995</v>
      </c>
      <c r="G6178" s="3">
        <f t="shared" si="579"/>
        <v>54.68</v>
      </c>
      <c r="H6178" s="3">
        <f t="shared" si="580"/>
        <v>68</v>
      </c>
      <c r="I6178" s="3">
        <f t="shared" si="581"/>
        <v>51.08</v>
      </c>
      <c r="J6178" s="3">
        <f t="shared" si="582"/>
        <v>68</v>
      </c>
      <c r="K6178" s="191">
        <v>11.6</v>
      </c>
      <c r="L6178" s="3">
        <v>12.6</v>
      </c>
      <c r="M6178" s="191">
        <v>20</v>
      </c>
      <c r="N6178" s="191">
        <v>10.6</v>
      </c>
      <c r="O6178" s="191">
        <v>20</v>
      </c>
    </row>
    <row r="6179" spans="2:15" ht="17.25" x14ac:dyDescent="0.35">
      <c r="B6179" s="172">
        <f t="shared" si="578"/>
        <v>6171</v>
      </c>
      <c r="C6179" s="173">
        <v>9</v>
      </c>
      <c r="D6179" s="173">
        <v>15</v>
      </c>
      <c r="E6179" s="174">
        <v>3</v>
      </c>
      <c r="F6179" s="3">
        <f t="shared" si="577"/>
        <v>50.900000000000006</v>
      </c>
      <c r="G6179" s="3">
        <f t="shared" si="579"/>
        <v>53.78</v>
      </c>
      <c r="H6179" s="3">
        <f t="shared" si="580"/>
        <v>69.080000000000013</v>
      </c>
      <c r="I6179" s="3">
        <f t="shared" si="581"/>
        <v>51.980000000000004</v>
      </c>
      <c r="J6179" s="3">
        <f t="shared" si="582"/>
        <v>68</v>
      </c>
      <c r="K6179" s="191">
        <v>10.5</v>
      </c>
      <c r="L6179" s="3">
        <v>12.1</v>
      </c>
      <c r="M6179" s="191">
        <v>20.6</v>
      </c>
      <c r="N6179" s="191">
        <v>11.1</v>
      </c>
      <c r="O6179" s="191">
        <v>20</v>
      </c>
    </row>
    <row r="6180" spans="2:15" ht="17.25" x14ac:dyDescent="0.35">
      <c r="B6180" s="172">
        <f t="shared" si="578"/>
        <v>6172</v>
      </c>
      <c r="C6180" s="173">
        <v>9</v>
      </c>
      <c r="D6180" s="173">
        <v>15</v>
      </c>
      <c r="E6180" s="174">
        <v>4</v>
      </c>
      <c r="F6180" s="3">
        <f t="shared" si="577"/>
        <v>48.92</v>
      </c>
      <c r="G6180" s="3">
        <f t="shared" si="579"/>
        <v>52.7</v>
      </c>
      <c r="H6180" s="3">
        <f t="shared" si="580"/>
        <v>66.02</v>
      </c>
      <c r="I6180" s="3">
        <f t="shared" si="581"/>
        <v>48.92</v>
      </c>
      <c r="J6180" s="3">
        <f t="shared" si="582"/>
        <v>66.92</v>
      </c>
      <c r="K6180" s="191">
        <v>9.4</v>
      </c>
      <c r="L6180" s="3">
        <v>11.5</v>
      </c>
      <c r="M6180" s="191">
        <v>18.899999999999999</v>
      </c>
      <c r="N6180" s="191">
        <v>9.4</v>
      </c>
      <c r="O6180" s="191">
        <v>19.399999999999999</v>
      </c>
    </row>
    <row r="6181" spans="2:15" ht="17.25" x14ac:dyDescent="0.35">
      <c r="B6181" s="172">
        <f t="shared" si="578"/>
        <v>6173</v>
      </c>
      <c r="C6181" s="173">
        <v>9</v>
      </c>
      <c r="D6181" s="173">
        <v>15</v>
      </c>
      <c r="E6181" s="174">
        <v>5</v>
      </c>
      <c r="F6181" s="3">
        <f t="shared" si="577"/>
        <v>47.84</v>
      </c>
      <c r="G6181" s="3">
        <f t="shared" si="579"/>
        <v>51.8</v>
      </c>
      <c r="H6181" s="3">
        <f t="shared" si="580"/>
        <v>64.94</v>
      </c>
      <c r="I6181" s="3">
        <f t="shared" si="581"/>
        <v>48.019999999999996</v>
      </c>
      <c r="J6181" s="3">
        <f t="shared" si="582"/>
        <v>66.02</v>
      </c>
      <c r="K6181" s="191">
        <v>8.8000000000000007</v>
      </c>
      <c r="L6181" s="3">
        <v>11</v>
      </c>
      <c r="M6181" s="191">
        <v>18.3</v>
      </c>
      <c r="N6181" s="191">
        <v>8.9</v>
      </c>
      <c r="O6181" s="191">
        <v>18.899999999999999</v>
      </c>
    </row>
    <row r="6182" spans="2:15" ht="17.25" x14ac:dyDescent="0.35">
      <c r="B6182" s="172">
        <f t="shared" si="578"/>
        <v>6174</v>
      </c>
      <c r="C6182" s="173">
        <v>9</v>
      </c>
      <c r="D6182" s="173">
        <v>15</v>
      </c>
      <c r="E6182" s="174">
        <v>6</v>
      </c>
      <c r="F6182" s="3">
        <f t="shared" si="577"/>
        <v>50</v>
      </c>
      <c r="G6182" s="3">
        <f t="shared" si="579"/>
        <v>50</v>
      </c>
      <c r="H6182" s="3">
        <f t="shared" si="580"/>
        <v>66.02</v>
      </c>
      <c r="I6182" s="3">
        <f t="shared" si="581"/>
        <v>48.019999999999996</v>
      </c>
      <c r="J6182" s="3">
        <f t="shared" si="582"/>
        <v>66.02</v>
      </c>
      <c r="K6182" s="191">
        <v>10</v>
      </c>
      <c r="L6182" s="3">
        <v>10</v>
      </c>
      <c r="M6182" s="191">
        <v>18.899999999999999</v>
      </c>
      <c r="N6182" s="191">
        <v>8.9</v>
      </c>
      <c r="O6182" s="191">
        <v>18.899999999999999</v>
      </c>
    </row>
    <row r="6183" spans="2:15" ht="17.25" x14ac:dyDescent="0.35">
      <c r="B6183" s="172">
        <f t="shared" si="578"/>
        <v>6175</v>
      </c>
      <c r="C6183" s="173">
        <v>9</v>
      </c>
      <c r="D6183" s="173">
        <v>15</v>
      </c>
      <c r="E6183" s="174">
        <v>7</v>
      </c>
      <c r="F6183" s="3">
        <f t="shared" si="577"/>
        <v>51.980000000000004</v>
      </c>
      <c r="G6183" s="3">
        <f t="shared" si="579"/>
        <v>57.2</v>
      </c>
      <c r="H6183" s="3">
        <f t="shared" si="580"/>
        <v>69.080000000000013</v>
      </c>
      <c r="I6183" s="3">
        <f t="shared" si="581"/>
        <v>53.06</v>
      </c>
      <c r="J6183" s="3">
        <f t="shared" si="582"/>
        <v>66.92</v>
      </c>
      <c r="K6183" s="191">
        <v>11.1</v>
      </c>
      <c r="L6183" s="3">
        <v>14</v>
      </c>
      <c r="M6183" s="191">
        <v>20.6</v>
      </c>
      <c r="N6183" s="191">
        <v>11.7</v>
      </c>
      <c r="O6183" s="191">
        <v>19.399999999999999</v>
      </c>
    </row>
    <row r="6184" spans="2:15" ht="17.25" x14ac:dyDescent="0.35">
      <c r="B6184" s="172">
        <f t="shared" si="578"/>
        <v>6176</v>
      </c>
      <c r="C6184" s="173">
        <v>9</v>
      </c>
      <c r="D6184" s="173">
        <v>15</v>
      </c>
      <c r="E6184" s="174">
        <v>8</v>
      </c>
      <c r="F6184" s="3">
        <f t="shared" si="577"/>
        <v>59</v>
      </c>
      <c r="G6184" s="3">
        <f t="shared" si="579"/>
        <v>64.400000000000006</v>
      </c>
      <c r="H6184" s="3">
        <f t="shared" si="580"/>
        <v>73.94</v>
      </c>
      <c r="I6184" s="3">
        <f t="shared" si="581"/>
        <v>60.980000000000004</v>
      </c>
      <c r="J6184" s="3">
        <f t="shared" si="582"/>
        <v>69.98</v>
      </c>
      <c r="K6184" s="191">
        <v>15</v>
      </c>
      <c r="L6184" s="3">
        <v>18</v>
      </c>
      <c r="M6184" s="191">
        <v>23.3</v>
      </c>
      <c r="N6184" s="191">
        <v>16.100000000000001</v>
      </c>
      <c r="O6184" s="191">
        <v>21.1</v>
      </c>
    </row>
    <row r="6185" spans="2:15" ht="17.25" x14ac:dyDescent="0.35">
      <c r="B6185" s="172">
        <f t="shared" si="578"/>
        <v>6177</v>
      </c>
      <c r="C6185" s="173">
        <v>9</v>
      </c>
      <c r="D6185" s="173">
        <v>15</v>
      </c>
      <c r="E6185" s="174">
        <v>9</v>
      </c>
      <c r="F6185" s="3">
        <f t="shared" si="577"/>
        <v>62.96</v>
      </c>
      <c r="G6185" s="3">
        <f t="shared" si="579"/>
        <v>69.800000000000011</v>
      </c>
      <c r="H6185" s="3">
        <f t="shared" si="580"/>
        <v>78.080000000000013</v>
      </c>
      <c r="I6185" s="3">
        <f t="shared" si="581"/>
        <v>68</v>
      </c>
      <c r="J6185" s="3">
        <f t="shared" si="582"/>
        <v>73.94</v>
      </c>
      <c r="K6185" s="191">
        <v>17.2</v>
      </c>
      <c r="L6185" s="3">
        <v>21</v>
      </c>
      <c r="M6185" s="191">
        <v>25.6</v>
      </c>
      <c r="N6185" s="191">
        <v>20</v>
      </c>
      <c r="O6185" s="191">
        <v>23.3</v>
      </c>
    </row>
    <row r="6186" spans="2:15" ht="17.25" x14ac:dyDescent="0.35">
      <c r="B6186" s="172">
        <f t="shared" si="578"/>
        <v>6178</v>
      </c>
      <c r="C6186" s="173">
        <v>9</v>
      </c>
      <c r="D6186" s="173">
        <v>15</v>
      </c>
      <c r="E6186" s="174">
        <v>10</v>
      </c>
      <c r="F6186" s="3">
        <f t="shared" si="577"/>
        <v>65.84</v>
      </c>
      <c r="G6186" s="3">
        <f t="shared" si="579"/>
        <v>75.2</v>
      </c>
      <c r="H6186" s="3">
        <f t="shared" si="580"/>
        <v>80.960000000000008</v>
      </c>
      <c r="I6186" s="3">
        <f t="shared" si="581"/>
        <v>73.039999999999992</v>
      </c>
      <c r="J6186" s="3">
        <f t="shared" si="582"/>
        <v>75.02</v>
      </c>
      <c r="K6186" s="191">
        <v>18.8</v>
      </c>
      <c r="L6186" s="3">
        <v>24</v>
      </c>
      <c r="M6186" s="191">
        <v>27.2</v>
      </c>
      <c r="N6186" s="191">
        <v>22.8</v>
      </c>
      <c r="O6186" s="191">
        <v>23.9</v>
      </c>
    </row>
    <row r="6187" spans="2:15" ht="17.25" x14ac:dyDescent="0.35">
      <c r="B6187" s="172">
        <f t="shared" si="578"/>
        <v>6179</v>
      </c>
      <c r="C6187" s="173">
        <v>9</v>
      </c>
      <c r="D6187" s="173">
        <v>15</v>
      </c>
      <c r="E6187" s="174">
        <v>11</v>
      </c>
      <c r="F6187" s="3">
        <f t="shared" si="577"/>
        <v>68.900000000000006</v>
      </c>
      <c r="G6187" s="3">
        <f t="shared" si="579"/>
        <v>80.599999999999994</v>
      </c>
      <c r="H6187" s="3">
        <f t="shared" si="580"/>
        <v>84.02</v>
      </c>
      <c r="I6187" s="3">
        <f t="shared" si="581"/>
        <v>80.06</v>
      </c>
      <c r="J6187" s="3">
        <f t="shared" si="582"/>
        <v>78.080000000000013</v>
      </c>
      <c r="K6187" s="191">
        <v>20.5</v>
      </c>
      <c r="L6187" s="3">
        <v>27</v>
      </c>
      <c r="M6187" s="191">
        <v>28.9</v>
      </c>
      <c r="N6187" s="191">
        <v>26.7</v>
      </c>
      <c r="O6187" s="191">
        <v>25.6</v>
      </c>
    </row>
    <row r="6188" spans="2:15" ht="17.25" x14ac:dyDescent="0.35">
      <c r="B6188" s="172">
        <f t="shared" si="578"/>
        <v>6180</v>
      </c>
      <c r="C6188" s="173">
        <v>9</v>
      </c>
      <c r="D6188" s="173">
        <v>15</v>
      </c>
      <c r="E6188" s="174">
        <v>12</v>
      </c>
      <c r="F6188" s="3">
        <f t="shared" si="577"/>
        <v>68.900000000000006</v>
      </c>
      <c r="G6188" s="3">
        <f t="shared" si="579"/>
        <v>84.2</v>
      </c>
      <c r="H6188" s="3">
        <f t="shared" si="580"/>
        <v>89.06</v>
      </c>
      <c r="I6188" s="3">
        <f t="shared" si="581"/>
        <v>84.02</v>
      </c>
      <c r="J6188" s="3">
        <f t="shared" si="582"/>
        <v>78.98</v>
      </c>
      <c r="K6188" s="191">
        <v>20.5</v>
      </c>
      <c r="L6188" s="3">
        <v>29</v>
      </c>
      <c r="M6188" s="191">
        <v>31.7</v>
      </c>
      <c r="N6188" s="191">
        <v>28.9</v>
      </c>
      <c r="O6188" s="191">
        <v>26.1</v>
      </c>
    </row>
    <row r="6189" spans="2:15" ht="17.25" x14ac:dyDescent="0.35">
      <c r="B6189" s="172">
        <f t="shared" si="578"/>
        <v>6181</v>
      </c>
      <c r="C6189" s="173">
        <v>9</v>
      </c>
      <c r="D6189" s="173">
        <v>15</v>
      </c>
      <c r="E6189" s="174">
        <v>13</v>
      </c>
      <c r="F6189" s="3">
        <f t="shared" si="577"/>
        <v>70.88</v>
      </c>
      <c r="G6189" s="3">
        <f t="shared" si="579"/>
        <v>87.800000000000011</v>
      </c>
      <c r="H6189" s="3">
        <f t="shared" si="580"/>
        <v>91.94</v>
      </c>
      <c r="I6189" s="3">
        <f t="shared" si="581"/>
        <v>86</v>
      </c>
      <c r="J6189" s="3">
        <f t="shared" si="582"/>
        <v>77</v>
      </c>
      <c r="K6189" s="191">
        <v>21.6</v>
      </c>
      <c r="L6189" s="3">
        <v>31</v>
      </c>
      <c r="M6189" s="191">
        <v>33.299999999999997</v>
      </c>
      <c r="N6189" s="191">
        <v>30</v>
      </c>
      <c r="O6189" s="191">
        <v>25</v>
      </c>
    </row>
    <row r="6190" spans="2:15" ht="17.25" x14ac:dyDescent="0.35">
      <c r="B6190" s="172">
        <f t="shared" si="578"/>
        <v>6182</v>
      </c>
      <c r="C6190" s="173">
        <v>9</v>
      </c>
      <c r="D6190" s="173">
        <v>15</v>
      </c>
      <c r="E6190" s="174">
        <v>14</v>
      </c>
      <c r="F6190" s="3">
        <f t="shared" si="577"/>
        <v>70.88</v>
      </c>
      <c r="G6190" s="3">
        <f t="shared" si="579"/>
        <v>87.800000000000011</v>
      </c>
      <c r="H6190" s="3">
        <f t="shared" si="580"/>
        <v>96.08</v>
      </c>
      <c r="I6190" s="3">
        <f t="shared" si="581"/>
        <v>87.080000000000013</v>
      </c>
      <c r="J6190" s="3">
        <f t="shared" si="582"/>
        <v>78.98</v>
      </c>
      <c r="K6190" s="191">
        <v>21.6</v>
      </c>
      <c r="L6190" s="3">
        <v>31</v>
      </c>
      <c r="M6190" s="191">
        <v>35.6</v>
      </c>
      <c r="N6190" s="191">
        <v>30.6</v>
      </c>
      <c r="O6190" s="191">
        <v>26.1</v>
      </c>
    </row>
    <row r="6191" spans="2:15" ht="17.25" x14ac:dyDescent="0.35">
      <c r="B6191" s="172">
        <f t="shared" si="578"/>
        <v>6183</v>
      </c>
      <c r="C6191" s="173">
        <v>9</v>
      </c>
      <c r="D6191" s="173">
        <v>15</v>
      </c>
      <c r="E6191" s="174">
        <v>15</v>
      </c>
      <c r="F6191" s="3">
        <f t="shared" si="577"/>
        <v>69.98</v>
      </c>
      <c r="G6191" s="3">
        <f t="shared" si="579"/>
        <v>87.800000000000011</v>
      </c>
      <c r="H6191" s="3">
        <f t="shared" si="580"/>
        <v>96.08</v>
      </c>
      <c r="I6191" s="3">
        <f t="shared" si="581"/>
        <v>87.080000000000013</v>
      </c>
      <c r="J6191" s="3">
        <f t="shared" si="582"/>
        <v>80.06</v>
      </c>
      <c r="K6191" s="191">
        <v>21.1</v>
      </c>
      <c r="L6191" s="3">
        <v>31</v>
      </c>
      <c r="M6191" s="191">
        <v>35.6</v>
      </c>
      <c r="N6191" s="191">
        <v>30.6</v>
      </c>
      <c r="O6191" s="191">
        <v>26.7</v>
      </c>
    </row>
    <row r="6192" spans="2:15" ht="17.25" x14ac:dyDescent="0.35">
      <c r="B6192" s="172">
        <f t="shared" si="578"/>
        <v>6184</v>
      </c>
      <c r="C6192" s="173">
        <v>9</v>
      </c>
      <c r="D6192" s="173">
        <v>15</v>
      </c>
      <c r="E6192" s="174">
        <v>16</v>
      </c>
      <c r="F6192" s="3">
        <f t="shared" si="577"/>
        <v>71.960000000000008</v>
      </c>
      <c r="G6192" s="3">
        <f t="shared" si="579"/>
        <v>86</v>
      </c>
      <c r="H6192" s="3">
        <f t="shared" si="580"/>
        <v>95</v>
      </c>
      <c r="I6192" s="3">
        <f t="shared" si="581"/>
        <v>86</v>
      </c>
      <c r="J6192" s="3">
        <f t="shared" si="582"/>
        <v>82.94</v>
      </c>
      <c r="K6192" s="191">
        <v>22.2</v>
      </c>
      <c r="L6192" s="3">
        <v>30</v>
      </c>
      <c r="M6192" s="191">
        <v>35</v>
      </c>
      <c r="N6192" s="191">
        <v>30</v>
      </c>
      <c r="O6192" s="191">
        <v>28.3</v>
      </c>
    </row>
    <row r="6193" spans="2:15" ht="17.25" x14ac:dyDescent="0.35">
      <c r="B6193" s="172">
        <f t="shared" si="578"/>
        <v>6185</v>
      </c>
      <c r="C6193" s="173">
        <v>9</v>
      </c>
      <c r="D6193" s="173">
        <v>15</v>
      </c>
      <c r="E6193" s="174">
        <v>17</v>
      </c>
      <c r="F6193" s="3">
        <f t="shared" si="577"/>
        <v>69.98</v>
      </c>
      <c r="G6193" s="3">
        <f t="shared" si="579"/>
        <v>86</v>
      </c>
      <c r="H6193" s="3">
        <f t="shared" si="580"/>
        <v>93.02</v>
      </c>
      <c r="I6193" s="3">
        <f t="shared" si="581"/>
        <v>84.02</v>
      </c>
      <c r="J6193" s="3">
        <f t="shared" si="582"/>
        <v>80.06</v>
      </c>
      <c r="K6193" s="191">
        <v>21.1</v>
      </c>
      <c r="L6193" s="3">
        <v>30</v>
      </c>
      <c r="M6193" s="191">
        <v>33.9</v>
      </c>
      <c r="N6193" s="191">
        <v>28.9</v>
      </c>
      <c r="O6193" s="191">
        <v>26.7</v>
      </c>
    </row>
    <row r="6194" spans="2:15" ht="17.25" x14ac:dyDescent="0.35">
      <c r="B6194" s="172">
        <f t="shared" si="578"/>
        <v>6186</v>
      </c>
      <c r="C6194" s="173">
        <v>9</v>
      </c>
      <c r="D6194" s="173">
        <v>15</v>
      </c>
      <c r="E6194" s="174">
        <v>18</v>
      </c>
      <c r="F6194" s="3">
        <f t="shared" si="577"/>
        <v>65.84</v>
      </c>
      <c r="G6194" s="3">
        <f t="shared" si="579"/>
        <v>78.800000000000011</v>
      </c>
      <c r="H6194" s="3">
        <f t="shared" si="580"/>
        <v>89.06</v>
      </c>
      <c r="I6194" s="3">
        <f t="shared" si="581"/>
        <v>80.06</v>
      </c>
      <c r="J6194" s="3">
        <f t="shared" si="582"/>
        <v>69.98</v>
      </c>
      <c r="K6194" s="191">
        <v>18.8</v>
      </c>
      <c r="L6194" s="3">
        <v>26</v>
      </c>
      <c r="M6194" s="191">
        <v>31.7</v>
      </c>
      <c r="N6194" s="191">
        <v>26.7</v>
      </c>
      <c r="O6194" s="191">
        <v>21.1</v>
      </c>
    </row>
    <row r="6195" spans="2:15" ht="17.25" x14ac:dyDescent="0.35">
      <c r="B6195" s="172">
        <f t="shared" si="578"/>
        <v>6187</v>
      </c>
      <c r="C6195" s="173">
        <v>9</v>
      </c>
      <c r="D6195" s="173">
        <v>15</v>
      </c>
      <c r="E6195" s="174">
        <v>19</v>
      </c>
      <c r="F6195" s="3">
        <f t="shared" si="577"/>
        <v>60.980000000000004</v>
      </c>
      <c r="G6195" s="3">
        <f t="shared" si="579"/>
        <v>73.400000000000006</v>
      </c>
      <c r="H6195" s="3">
        <f t="shared" si="580"/>
        <v>84.92</v>
      </c>
      <c r="I6195" s="3">
        <f t="shared" si="581"/>
        <v>75.92</v>
      </c>
      <c r="J6195" s="3">
        <f t="shared" si="582"/>
        <v>66.92</v>
      </c>
      <c r="K6195" s="191">
        <v>16.100000000000001</v>
      </c>
      <c r="L6195" s="3">
        <v>23</v>
      </c>
      <c r="M6195" s="191">
        <v>29.4</v>
      </c>
      <c r="N6195" s="191">
        <v>24.4</v>
      </c>
      <c r="O6195" s="191">
        <v>19.399999999999999</v>
      </c>
    </row>
    <row r="6196" spans="2:15" ht="17.25" x14ac:dyDescent="0.35">
      <c r="B6196" s="172">
        <f t="shared" si="578"/>
        <v>6188</v>
      </c>
      <c r="C6196" s="173">
        <v>9</v>
      </c>
      <c r="D6196" s="173">
        <v>15</v>
      </c>
      <c r="E6196" s="174">
        <v>20</v>
      </c>
      <c r="F6196" s="3">
        <f t="shared" si="577"/>
        <v>54.86</v>
      </c>
      <c r="G6196" s="3">
        <f t="shared" si="579"/>
        <v>73.400000000000006</v>
      </c>
      <c r="H6196" s="3">
        <f t="shared" si="580"/>
        <v>82.039999999999992</v>
      </c>
      <c r="I6196" s="3">
        <f t="shared" si="581"/>
        <v>73.94</v>
      </c>
      <c r="J6196" s="3">
        <f t="shared" si="582"/>
        <v>64.039999999999992</v>
      </c>
      <c r="K6196" s="191">
        <v>12.7</v>
      </c>
      <c r="L6196" s="3">
        <v>23</v>
      </c>
      <c r="M6196" s="191">
        <v>27.8</v>
      </c>
      <c r="N6196" s="191">
        <v>23.3</v>
      </c>
      <c r="O6196" s="191">
        <v>17.8</v>
      </c>
    </row>
    <row r="6197" spans="2:15" ht="17.25" x14ac:dyDescent="0.35">
      <c r="B6197" s="172">
        <f t="shared" si="578"/>
        <v>6189</v>
      </c>
      <c r="C6197" s="173">
        <v>9</v>
      </c>
      <c r="D6197" s="173">
        <v>15</v>
      </c>
      <c r="E6197" s="174">
        <v>21</v>
      </c>
      <c r="F6197" s="3">
        <f t="shared" si="577"/>
        <v>53.96</v>
      </c>
      <c r="G6197" s="3">
        <f t="shared" si="579"/>
        <v>69.800000000000011</v>
      </c>
      <c r="H6197" s="3">
        <f t="shared" si="580"/>
        <v>80.960000000000008</v>
      </c>
      <c r="I6197" s="3">
        <f t="shared" si="581"/>
        <v>69.98</v>
      </c>
      <c r="J6197" s="3">
        <f t="shared" si="582"/>
        <v>62.06</v>
      </c>
      <c r="K6197" s="191">
        <v>12.2</v>
      </c>
      <c r="L6197" s="3">
        <v>21</v>
      </c>
      <c r="M6197" s="191">
        <v>27.2</v>
      </c>
      <c r="N6197" s="191">
        <v>21.1</v>
      </c>
      <c r="O6197" s="191">
        <v>16.7</v>
      </c>
    </row>
    <row r="6198" spans="2:15" ht="17.25" x14ac:dyDescent="0.35">
      <c r="B6198" s="172">
        <f t="shared" si="578"/>
        <v>6190</v>
      </c>
      <c r="C6198" s="173">
        <v>9</v>
      </c>
      <c r="D6198" s="173">
        <v>15</v>
      </c>
      <c r="E6198" s="174">
        <v>22</v>
      </c>
      <c r="F6198" s="3">
        <f t="shared" si="577"/>
        <v>54.86</v>
      </c>
      <c r="G6198" s="3">
        <f t="shared" si="579"/>
        <v>69.800000000000011</v>
      </c>
      <c r="H6198" s="3">
        <f t="shared" si="580"/>
        <v>78.98</v>
      </c>
      <c r="I6198" s="3">
        <f t="shared" si="581"/>
        <v>66.02</v>
      </c>
      <c r="J6198" s="3">
        <f t="shared" si="582"/>
        <v>60.08</v>
      </c>
      <c r="K6198" s="191">
        <v>12.7</v>
      </c>
      <c r="L6198" s="3">
        <v>21</v>
      </c>
      <c r="M6198" s="191">
        <v>26.1</v>
      </c>
      <c r="N6198" s="191">
        <v>18.899999999999999</v>
      </c>
      <c r="O6198" s="191">
        <v>15.6</v>
      </c>
    </row>
    <row r="6199" spans="2:15" ht="17.25" x14ac:dyDescent="0.35">
      <c r="B6199" s="172">
        <f t="shared" si="578"/>
        <v>6191</v>
      </c>
      <c r="C6199" s="173">
        <v>9</v>
      </c>
      <c r="D6199" s="173">
        <v>15</v>
      </c>
      <c r="E6199" s="174">
        <v>23</v>
      </c>
      <c r="F6199" s="3">
        <f t="shared" si="577"/>
        <v>50.900000000000006</v>
      </c>
      <c r="G6199" s="3">
        <f t="shared" si="579"/>
        <v>69.800000000000011</v>
      </c>
      <c r="H6199" s="3">
        <f t="shared" si="580"/>
        <v>78.98</v>
      </c>
      <c r="I6199" s="3">
        <f t="shared" si="581"/>
        <v>62.96</v>
      </c>
      <c r="J6199" s="3">
        <f t="shared" si="582"/>
        <v>62.06</v>
      </c>
      <c r="K6199" s="191">
        <v>10.5</v>
      </c>
      <c r="L6199" s="3">
        <v>21</v>
      </c>
      <c r="M6199" s="191">
        <v>26.1</v>
      </c>
      <c r="N6199" s="191">
        <v>17.2</v>
      </c>
      <c r="O6199" s="191">
        <v>16.7</v>
      </c>
    </row>
    <row r="6200" spans="2:15" ht="17.25" x14ac:dyDescent="0.35">
      <c r="B6200" s="172">
        <f t="shared" si="578"/>
        <v>6192</v>
      </c>
      <c r="C6200" s="173">
        <v>9</v>
      </c>
      <c r="D6200" s="173">
        <v>15</v>
      </c>
      <c r="E6200" s="174">
        <v>24</v>
      </c>
      <c r="F6200" s="3">
        <f t="shared" si="577"/>
        <v>50</v>
      </c>
      <c r="G6200" s="3">
        <f t="shared" si="579"/>
        <v>66.2</v>
      </c>
      <c r="H6200" s="3">
        <f t="shared" si="580"/>
        <v>78.98</v>
      </c>
      <c r="I6200" s="3">
        <f t="shared" si="581"/>
        <v>57.92</v>
      </c>
      <c r="J6200" s="3">
        <f t="shared" si="582"/>
        <v>60.08</v>
      </c>
      <c r="K6200" s="191">
        <v>10</v>
      </c>
      <c r="L6200" s="3">
        <v>19</v>
      </c>
      <c r="M6200" s="191">
        <v>26.1</v>
      </c>
      <c r="N6200" s="191">
        <v>14.4</v>
      </c>
      <c r="O6200" s="191">
        <v>15.6</v>
      </c>
    </row>
    <row r="6201" spans="2:15" ht="17.25" x14ac:dyDescent="0.35">
      <c r="B6201" s="172">
        <f t="shared" si="578"/>
        <v>6193</v>
      </c>
      <c r="C6201" s="173">
        <v>9</v>
      </c>
      <c r="D6201" s="173">
        <v>16</v>
      </c>
      <c r="E6201" s="174">
        <v>1</v>
      </c>
      <c r="F6201" s="3">
        <f t="shared" si="577"/>
        <v>46.94</v>
      </c>
      <c r="G6201" s="3">
        <f t="shared" si="579"/>
        <v>66.2</v>
      </c>
      <c r="H6201" s="3">
        <f t="shared" si="580"/>
        <v>78.98</v>
      </c>
      <c r="I6201" s="3">
        <f t="shared" si="581"/>
        <v>55.94</v>
      </c>
      <c r="J6201" s="3">
        <f t="shared" si="582"/>
        <v>57.92</v>
      </c>
      <c r="K6201" s="191">
        <v>8.3000000000000007</v>
      </c>
      <c r="L6201" s="3">
        <v>19</v>
      </c>
      <c r="M6201" s="191">
        <v>26.1</v>
      </c>
      <c r="N6201" s="191">
        <v>13.3</v>
      </c>
      <c r="O6201" s="191">
        <v>14.4</v>
      </c>
    </row>
    <row r="6202" spans="2:15" ht="17.25" x14ac:dyDescent="0.35">
      <c r="B6202" s="172">
        <f t="shared" si="578"/>
        <v>6194</v>
      </c>
      <c r="C6202" s="173">
        <v>9</v>
      </c>
      <c r="D6202" s="173">
        <v>16</v>
      </c>
      <c r="E6202" s="174">
        <v>2</v>
      </c>
      <c r="F6202" s="3">
        <f t="shared" si="577"/>
        <v>44.96</v>
      </c>
      <c r="G6202" s="3">
        <f t="shared" si="579"/>
        <v>64.400000000000006</v>
      </c>
      <c r="H6202" s="3">
        <f t="shared" si="580"/>
        <v>75.02</v>
      </c>
      <c r="I6202" s="3">
        <f t="shared" si="581"/>
        <v>55.040000000000006</v>
      </c>
      <c r="J6202" s="3">
        <f t="shared" si="582"/>
        <v>57.019999999999996</v>
      </c>
      <c r="K6202" s="191">
        <v>7.2</v>
      </c>
      <c r="L6202" s="3">
        <v>18</v>
      </c>
      <c r="M6202" s="191">
        <v>23.9</v>
      </c>
      <c r="N6202" s="191">
        <v>12.8</v>
      </c>
      <c r="O6202" s="191">
        <v>13.9</v>
      </c>
    </row>
    <row r="6203" spans="2:15" ht="17.25" x14ac:dyDescent="0.35">
      <c r="B6203" s="172">
        <f t="shared" si="578"/>
        <v>6195</v>
      </c>
      <c r="C6203" s="173">
        <v>9</v>
      </c>
      <c r="D6203" s="173">
        <v>16</v>
      </c>
      <c r="E6203" s="174">
        <v>3</v>
      </c>
      <c r="F6203" s="3">
        <f t="shared" si="577"/>
        <v>44.96</v>
      </c>
      <c r="G6203" s="3">
        <f t="shared" si="579"/>
        <v>62.6</v>
      </c>
      <c r="H6203" s="3">
        <f t="shared" si="580"/>
        <v>75.02</v>
      </c>
      <c r="I6203" s="3">
        <f t="shared" si="581"/>
        <v>55.94</v>
      </c>
      <c r="J6203" s="3">
        <f t="shared" si="582"/>
        <v>57.019999999999996</v>
      </c>
      <c r="K6203" s="191">
        <v>7.2</v>
      </c>
      <c r="L6203" s="3">
        <v>17</v>
      </c>
      <c r="M6203" s="191">
        <v>23.9</v>
      </c>
      <c r="N6203" s="191">
        <v>13.3</v>
      </c>
      <c r="O6203" s="191">
        <v>13.9</v>
      </c>
    </row>
    <row r="6204" spans="2:15" ht="17.25" x14ac:dyDescent="0.35">
      <c r="B6204" s="172">
        <f t="shared" si="578"/>
        <v>6196</v>
      </c>
      <c r="C6204" s="173">
        <v>9</v>
      </c>
      <c r="D6204" s="173">
        <v>16</v>
      </c>
      <c r="E6204" s="174">
        <v>4</v>
      </c>
      <c r="F6204" s="3">
        <f t="shared" si="577"/>
        <v>44.96</v>
      </c>
      <c r="G6204" s="3">
        <f t="shared" si="579"/>
        <v>59</v>
      </c>
      <c r="H6204" s="3">
        <f t="shared" si="580"/>
        <v>75.02</v>
      </c>
      <c r="I6204" s="3">
        <f t="shared" si="581"/>
        <v>51.980000000000004</v>
      </c>
      <c r="J6204" s="3">
        <f t="shared" si="582"/>
        <v>57.019999999999996</v>
      </c>
      <c r="K6204" s="191">
        <v>7.2</v>
      </c>
      <c r="L6204" s="3">
        <v>15</v>
      </c>
      <c r="M6204" s="191">
        <v>23.9</v>
      </c>
      <c r="N6204" s="191">
        <v>11.1</v>
      </c>
      <c r="O6204" s="191">
        <v>13.9</v>
      </c>
    </row>
    <row r="6205" spans="2:15" ht="17.25" x14ac:dyDescent="0.35">
      <c r="B6205" s="172">
        <f t="shared" si="578"/>
        <v>6197</v>
      </c>
      <c r="C6205" s="173">
        <v>9</v>
      </c>
      <c r="D6205" s="173">
        <v>16</v>
      </c>
      <c r="E6205" s="174">
        <v>5</v>
      </c>
      <c r="F6205" s="3">
        <f t="shared" si="577"/>
        <v>44.96</v>
      </c>
      <c r="G6205" s="3">
        <f t="shared" si="579"/>
        <v>60.8</v>
      </c>
      <c r="H6205" s="3">
        <f t="shared" si="580"/>
        <v>73.94</v>
      </c>
      <c r="I6205" s="3">
        <f t="shared" si="581"/>
        <v>53.06</v>
      </c>
      <c r="J6205" s="3">
        <f t="shared" si="582"/>
        <v>55.040000000000006</v>
      </c>
      <c r="K6205" s="191">
        <v>7.2</v>
      </c>
      <c r="L6205" s="3">
        <v>16</v>
      </c>
      <c r="M6205" s="191">
        <v>23.3</v>
      </c>
      <c r="N6205" s="191">
        <v>11.7</v>
      </c>
      <c r="O6205" s="191">
        <v>12.8</v>
      </c>
    </row>
    <row r="6206" spans="2:15" ht="17.25" x14ac:dyDescent="0.35">
      <c r="B6206" s="172">
        <f t="shared" si="578"/>
        <v>6198</v>
      </c>
      <c r="C6206" s="173">
        <v>9</v>
      </c>
      <c r="D6206" s="173">
        <v>16</v>
      </c>
      <c r="E6206" s="174">
        <v>6</v>
      </c>
      <c r="F6206" s="3">
        <f t="shared" si="577"/>
        <v>45.86</v>
      </c>
      <c r="G6206" s="3">
        <f t="shared" si="579"/>
        <v>59</v>
      </c>
      <c r="H6206" s="3">
        <f t="shared" si="580"/>
        <v>73.94</v>
      </c>
      <c r="I6206" s="3">
        <f t="shared" si="581"/>
        <v>51.08</v>
      </c>
      <c r="J6206" s="3">
        <f t="shared" si="582"/>
        <v>55.94</v>
      </c>
      <c r="K6206" s="191">
        <v>7.7</v>
      </c>
      <c r="L6206" s="3">
        <v>15</v>
      </c>
      <c r="M6206" s="191">
        <v>23.3</v>
      </c>
      <c r="N6206" s="191">
        <v>10.6</v>
      </c>
      <c r="O6206" s="191">
        <v>13.3</v>
      </c>
    </row>
    <row r="6207" spans="2:15" ht="17.25" x14ac:dyDescent="0.35">
      <c r="B6207" s="172">
        <f t="shared" si="578"/>
        <v>6199</v>
      </c>
      <c r="C6207" s="173">
        <v>9</v>
      </c>
      <c r="D6207" s="173">
        <v>16</v>
      </c>
      <c r="E6207" s="174">
        <v>7</v>
      </c>
      <c r="F6207" s="3">
        <f t="shared" si="577"/>
        <v>51.980000000000004</v>
      </c>
      <c r="G6207" s="3">
        <f t="shared" si="579"/>
        <v>60.8</v>
      </c>
      <c r="H6207" s="3">
        <f t="shared" si="580"/>
        <v>71.960000000000008</v>
      </c>
      <c r="I6207" s="3">
        <f t="shared" si="581"/>
        <v>53.06</v>
      </c>
      <c r="J6207" s="3">
        <f t="shared" si="582"/>
        <v>59</v>
      </c>
      <c r="K6207" s="191">
        <v>11.1</v>
      </c>
      <c r="L6207" s="3">
        <v>16</v>
      </c>
      <c r="M6207" s="191">
        <v>22.2</v>
      </c>
      <c r="N6207" s="191">
        <v>11.7</v>
      </c>
      <c r="O6207" s="191">
        <v>15</v>
      </c>
    </row>
    <row r="6208" spans="2:15" ht="17.25" x14ac:dyDescent="0.35">
      <c r="B6208" s="172">
        <f t="shared" si="578"/>
        <v>6200</v>
      </c>
      <c r="C6208" s="173">
        <v>9</v>
      </c>
      <c r="D6208" s="173">
        <v>16</v>
      </c>
      <c r="E6208" s="174">
        <v>8</v>
      </c>
      <c r="F6208" s="3">
        <f t="shared" si="577"/>
        <v>59.900000000000006</v>
      </c>
      <c r="G6208" s="3">
        <f t="shared" si="579"/>
        <v>64.400000000000006</v>
      </c>
      <c r="H6208" s="3">
        <f t="shared" si="580"/>
        <v>78.080000000000013</v>
      </c>
      <c r="I6208" s="3">
        <f t="shared" si="581"/>
        <v>62.06</v>
      </c>
      <c r="J6208" s="3">
        <f t="shared" si="582"/>
        <v>64.039999999999992</v>
      </c>
      <c r="K6208" s="191">
        <v>15.5</v>
      </c>
      <c r="L6208" s="3">
        <v>18</v>
      </c>
      <c r="M6208" s="191">
        <v>25.6</v>
      </c>
      <c r="N6208" s="191">
        <v>16.7</v>
      </c>
      <c r="O6208" s="191">
        <v>17.8</v>
      </c>
    </row>
    <row r="6209" spans="2:15" ht="17.25" x14ac:dyDescent="0.35">
      <c r="B6209" s="172">
        <f t="shared" si="578"/>
        <v>6201</v>
      </c>
      <c r="C6209" s="173">
        <v>9</v>
      </c>
      <c r="D6209" s="173">
        <v>16</v>
      </c>
      <c r="E6209" s="174">
        <v>9</v>
      </c>
      <c r="F6209" s="3">
        <f t="shared" si="577"/>
        <v>64.94</v>
      </c>
      <c r="G6209" s="3">
        <f t="shared" si="579"/>
        <v>64.400000000000006</v>
      </c>
      <c r="H6209" s="3">
        <f t="shared" si="580"/>
        <v>82.94</v>
      </c>
      <c r="I6209" s="3">
        <f t="shared" si="581"/>
        <v>68</v>
      </c>
      <c r="J6209" s="3">
        <f t="shared" si="582"/>
        <v>64.94</v>
      </c>
      <c r="K6209" s="191">
        <v>18.3</v>
      </c>
      <c r="L6209" s="3">
        <v>18</v>
      </c>
      <c r="M6209" s="191">
        <v>28.3</v>
      </c>
      <c r="N6209" s="191">
        <v>20</v>
      </c>
      <c r="O6209" s="191">
        <v>18.3</v>
      </c>
    </row>
    <row r="6210" spans="2:15" ht="17.25" x14ac:dyDescent="0.35">
      <c r="B6210" s="172">
        <f t="shared" si="578"/>
        <v>6202</v>
      </c>
      <c r="C6210" s="173">
        <v>9</v>
      </c>
      <c r="D6210" s="173">
        <v>16</v>
      </c>
      <c r="E6210" s="174">
        <v>10</v>
      </c>
      <c r="F6210" s="3">
        <f t="shared" si="577"/>
        <v>68.900000000000006</v>
      </c>
      <c r="G6210" s="3">
        <f t="shared" si="579"/>
        <v>66.2</v>
      </c>
      <c r="H6210" s="3">
        <f t="shared" si="580"/>
        <v>84.92</v>
      </c>
      <c r="I6210" s="3">
        <f t="shared" si="581"/>
        <v>75.02</v>
      </c>
      <c r="J6210" s="3">
        <f t="shared" si="582"/>
        <v>69.98</v>
      </c>
      <c r="K6210" s="191">
        <v>20.5</v>
      </c>
      <c r="L6210" s="3">
        <v>19</v>
      </c>
      <c r="M6210" s="191">
        <v>29.4</v>
      </c>
      <c r="N6210" s="191">
        <v>23.9</v>
      </c>
      <c r="O6210" s="191">
        <v>21.1</v>
      </c>
    </row>
    <row r="6211" spans="2:15" ht="17.25" x14ac:dyDescent="0.35">
      <c r="B6211" s="172">
        <f t="shared" si="578"/>
        <v>6203</v>
      </c>
      <c r="C6211" s="173">
        <v>9</v>
      </c>
      <c r="D6211" s="173">
        <v>16</v>
      </c>
      <c r="E6211" s="174">
        <v>11</v>
      </c>
      <c r="F6211" s="3">
        <f t="shared" si="577"/>
        <v>70.88</v>
      </c>
      <c r="G6211" s="3">
        <f t="shared" si="579"/>
        <v>66.2</v>
      </c>
      <c r="H6211" s="3">
        <f t="shared" si="580"/>
        <v>87.080000000000013</v>
      </c>
      <c r="I6211" s="3">
        <f t="shared" si="581"/>
        <v>75.02</v>
      </c>
      <c r="J6211" s="3">
        <f t="shared" si="582"/>
        <v>75.92</v>
      </c>
      <c r="K6211" s="191">
        <v>21.6</v>
      </c>
      <c r="L6211" s="3">
        <v>19</v>
      </c>
      <c r="M6211" s="191">
        <v>30.6</v>
      </c>
      <c r="N6211" s="191">
        <v>23.9</v>
      </c>
      <c r="O6211" s="191">
        <v>24.4</v>
      </c>
    </row>
    <row r="6212" spans="2:15" ht="17.25" x14ac:dyDescent="0.35">
      <c r="B6212" s="172">
        <f t="shared" si="578"/>
        <v>6204</v>
      </c>
      <c r="C6212" s="173">
        <v>9</v>
      </c>
      <c r="D6212" s="173">
        <v>16</v>
      </c>
      <c r="E6212" s="174">
        <v>12</v>
      </c>
      <c r="F6212" s="3">
        <f t="shared" si="577"/>
        <v>71.960000000000008</v>
      </c>
      <c r="G6212" s="3">
        <f t="shared" si="579"/>
        <v>68</v>
      </c>
      <c r="H6212" s="3">
        <f t="shared" si="580"/>
        <v>89.06</v>
      </c>
      <c r="I6212" s="3">
        <f t="shared" si="581"/>
        <v>78.080000000000013</v>
      </c>
      <c r="J6212" s="3">
        <f t="shared" si="582"/>
        <v>78.080000000000013</v>
      </c>
      <c r="K6212" s="191">
        <v>22.2</v>
      </c>
      <c r="L6212" s="3">
        <v>20</v>
      </c>
      <c r="M6212" s="191">
        <v>31.7</v>
      </c>
      <c r="N6212" s="191">
        <v>25.6</v>
      </c>
      <c r="O6212" s="191">
        <v>25.6</v>
      </c>
    </row>
    <row r="6213" spans="2:15" ht="17.25" x14ac:dyDescent="0.35">
      <c r="B6213" s="172">
        <f t="shared" si="578"/>
        <v>6205</v>
      </c>
      <c r="C6213" s="173">
        <v>9</v>
      </c>
      <c r="D6213" s="173">
        <v>16</v>
      </c>
      <c r="E6213" s="174">
        <v>13</v>
      </c>
      <c r="F6213" s="3">
        <f t="shared" si="577"/>
        <v>72.86</v>
      </c>
      <c r="G6213" s="3">
        <f t="shared" si="579"/>
        <v>69.800000000000011</v>
      </c>
      <c r="H6213" s="3">
        <f t="shared" si="580"/>
        <v>93.02</v>
      </c>
      <c r="I6213" s="3">
        <f t="shared" si="581"/>
        <v>78.98</v>
      </c>
      <c r="J6213" s="3">
        <f t="shared" si="582"/>
        <v>77</v>
      </c>
      <c r="K6213" s="191">
        <v>22.7</v>
      </c>
      <c r="L6213" s="3">
        <v>21</v>
      </c>
      <c r="M6213" s="191">
        <v>33.9</v>
      </c>
      <c r="N6213" s="191">
        <v>26.1</v>
      </c>
      <c r="O6213" s="191">
        <v>25</v>
      </c>
    </row>
    <row r="6214" spans="2:15" ht="17.25" x14ac:dyDescent="0.35">
      <c r="B6214" s="172">
        <f t="shared" si="578"/>
        <v>6206</v>
      </c>
      <c r="C6214" s="173">
        <v>9</v>
      </c>
      <c r="D6214" s="173">
        <v>16</v>
      </c>
      <c r="E6214" s="174">
        <v>14</v>
      </c>
      <c r="F6214" s="3">
        <f t="shared" si="577"/>
        <v>75.92</v>
      </c>
      <c r="G6214" s="3">
        <f t="shared" si="579"/>
        <v>69.800000000000011</v>
      </c>
      <c r="H6214" s="3">
        <f t="shared" si="580"/>
        <v>93.02</v>
      </c>
      <c r="I6214" s="3">
        <f t="shared" si="581"/>
        <v>78.080000000000013</v>
      </c>
      <c r="J6214" s="3">
        <f t="shared" si="582"/>
        <v>80.06</v>
      </c>
      <c r="K6214" s="191">
        <v>24.4</v>
      </c>
      <c r="L6214" s="3">
        <v>21</v>
      </c>
      <c r="M6214" s="191">
        <v>33.9</v>
      </c>
      <c r="N6214" s="191">
        <v>25.6</v>
      </c>
      <c r="O6214" s="191">
        <v>26.7</v>
      </c>
    </row>
    <row r="6215" spans="2:15" ht="17.25" x14ac:dyDescent="0.35">
      <c r="B6215" s="172">
        <f t="shared" si="578"/>
        <v>6207</v>
      </c>
      <c r="C6215" s="173">
        <v>9</v>
      </c>
      <c r="D6215" s="173">
        <v>16</v>
      </c>
      <c r="E6215" s="174">
        <v>15</v>
      </c>
      <c r="F6215" s="3">
        <f t="shared" si="577"/>
        <v>73.94</v>
      </c>
      <c r="G6215" s="3">
        <f t="shared" si="579"/>
        <v>73.400000000000006</v>
      </c>
      <c r="H6215" s="3">
        <f t="shared" si="580"/>
        <v>93.02</v>
      </c>
      <c r="I6215" s="3">
        <f t="shared" si="581"/>
        <v>73.039999999999992</v>
      </c>
      <c r="J6215" s="3">
        <f t="shared" si="582"/>
        <v>80.960000000000008</v>
      </c>
      <c r="K6215" s="191">
        <v>23.3</v>
      </c>
      <c r="L6215" s="3">
        <v>23</v>
      </c>
      <c r="M6215" s="191">
        <v>33.9</v>
      </c>
      <c r="N6215" s="191">
        <v>22.8</v>
      </c>
      <c r="O6215" s="191">
        <v>27.2</v>
      </c>
    </row>
    <row r="6216" spans="2:15" ht="17.25" x14ac:dyDescent="0.35">
      <c r="B6216" s="172">
        <f t="shared" si="578"/>
        <v>6208</v>
      </c>
      <c r="C6216" s="173">
        <v>9</v>
      </c>
      <c r="D6216" s="173">
        <v>16</v>
      </c>
      <c r="E6216" s="174">
        <v>16</v>
      </c>
      <c r="F6216" s="3">
        <f t="shared" si="577"/>
        <v>73.94</v>
      </c>
      <c r="G6216" s="3">
        <f t="shared" si="579"/>
        <v>71.599999999999994</v>
      </c>
      <c r="H6216" s="3">
        <f t="shared" si="580"/>
        <v>93.02</v>
      </c>
      <c r="I6216" s="3">
        <f t="shared" si="581"/>
        <v>62.06</v>
      </c>
      <c r="J6216" s="3">
        <f t="shared" si="582"/>
        <v>77</v>
      </c>
      <c r="K6216" s="191">
        <v>23.3</v>
      </c>
      <c r="L6216" s="3">
        <v>22</v>
      </c>
      <c r="M6216" s="191">
        <v>33.9</v>
      </c>
      <c r="N6216" s="191">
        <v>16.7</v>
      </c>
      <c r="O6216" s="191">
        <v>25</v>
      </c>
    </row>
    <row r="6217" spans="2:15" ht="17.25" x14ac:dyDescent="0.35">
      <c r="B6217" s="172">
        <f t="shared" si="578"/>
        <v>6209</v>
      </c>
      <c r="C6217" s="173">
        <v>9</v>
      </c>
      <c r="D6217" s="173">
        <v>16</v>
      </c>
      <c r="E6217" s="174">
        <v>17</v>
      </c>
      <c r="F6217" s="3">
        <f t="shared" si="577"/>
        <v>72.86</v>
      </c>
      <c r="G6217" s="3">
        <f t="shared" si="579"/>
        <v>68</v>
      </c>
      <c r="H6217" s="3">
        <f t="shared" si="580"/>
        <v>91.94</v>
      </c>
      <c r="I6217" s="3">
        <f t="shared" si="581"/>
        <v>60.08</v>
      </c>
      <c r="J6217" s="3">
        <f t="shared" si="582"/>
        <v>73.94</v>
      </c>
      <c r="K6217" s="191">
        <v>22.7</v>
      </c>
      <c r="L6217" s="3">
        <v>20</v>
      </c>
      <c r="M6217" s="191">
        <v>33.299999999999997</v>
      </c>
      <c r="N6217" s="191">
        <v>15.6</v>
      </c>
      <c r="O6217" s="191">
        <v>23.3</v>
      </c>
    </row>
    <row r="6218" spans="2:15" ht="17.25" x14ac:dyDescent="0.35">
      <c r="B6218" s="172">
        <f t="shared" si="578"/>
        <v>6210</v>
      </c>
      <c r="C6218" s="173">
        <v>9</v>
      </c>
      <c r="D6218" s="173">
        <v>16</v>
      </c>
      <c r="E6218" s="174">
        <v>18</v>
      </c>
      <c r="F6218" s="3">
        <f t="shared" ref="F6218:F6281" si="583">(9/5)*K6218+32</f>
        <v>68.900000000000006</v>
      </c>
      <c r="G6218" s="3">
        <f t="shared" si="579"/>
        <v>64.400000000000006</v>
      </c>
      <c r="H6218" s="3">
        <f t="shared" si="580"/>
        <v>87.98</v>
      </c>
      <c r="I6218" s="3">
        <f t="shared" si="581"/>
        <v>57.92</v>
      </c>
      <c r="J6218" s="3">
        <f t="shared" si="582"/>
        <v>69.98</v>
      </c>
      <c r="K6218" s="191">
        <v>20.5</v>
      </c>
      <c r="L6218" s="3">
        <v>18</v>
      </c>
      <c r="M6218" s="191">
        <v>31.1</v>
      </c>
      <c r="N6218" s="191">
        <v>14.4</v>
      </c>
      <c r="O6218" s="191">
        <v>21.1</v>
      </c>
    </row>
    <row r="6219" spans="2:15" ht="17.25" x14ac:dyDescent="0.35">
      <c r="B6219" s="172">
        <f t="shared" ref="B6219:B6282" si="584">B6218+1</f>
        <v>6211</v>
      </c>
      <c r="C6219" s="173">
        <v>9</v>
      </c>
      <c r="D6219" s="173">
        <v>16</v>
      </c>
      <c r="E6219" s="174">
        <v>19</v>
      </c>
      <c r="F6219" s="3">
        <f t="shared" si="583"/>
        <v>62.96</v>
      </c>
      <c r="G6219" s="3">
        <f t="shared" si="579"/>
        <v>62.6</v>
      </c>
      <c r="H6219" s="3">
        <f t="shared" si="580"/>
        <v>84.02</v>
      </c>
      <c r="I6219" s="3">
        <f t="shared" si="581"/>
        <v>57.92</v>
      </c>
      <c r="J6219" s="3">
        <f t="shared" si="582"/>
        <v>68</v>
      </c>
      <c r="K6219" s="191">
        <v>17.2</v>
      </c>
      <c r="L6219" s="3">
        <v>17</v>
      </c>
      <c r="M6219" s="191">
        <v>28.9</v>
      </c>
      <c r="N6219" s="191">
        <v>14.4</v>
      </c>
      <c r="O6219" s="191">
        <v>20</v>
      </c>
    </row>
    <row r="6220" spans="2:15" ht="17.25" x14ac:dyDescent="0.35">
      <c r="B6220" s="172">
        <f t="shared" si="584"/>
        <v>6212</v>
      </c>
      <c r="C6220" s="173">
        <v>9</v>
      </c>
      <c r="D6220" s="173">
        <v>16</v>
      </c>
      <c r="E6220" s="174">
        <v>20</v>
      </c>
      <c r="F6220" s="3">
        <f t="shared" si="583"/>
        <v>61.88</v>
      </c>
      <c r="G6220" s="3">
        <f t="shared" si="579"/>
        <v>55.400000000000006</v>
      </c>
      <c r="H6220" s="3">
        <f t="shared" si="580"/>
        <v>80.06</v>
      </c>
      <c r="I6220" s="3">
        <f t="shared" si="581"/>
        <v>57.019999999999996</v>
      </c>
      <c r="J6220" s="3">
        <f t="shared" si="582"/>
        <v>66.02</v>
      </c>
      <c r="K6220" s="191">
        <v>16.600000000000001</v>
      </c>
      <c r="L6220" s="3">
        <v>13</v>
      </c>
      <c r="M6220" s="191">
        <v>26.7</v>
      </c>
      <c r="N6220" s="191">
        <v>13.9</v>
      </c>
      <c r="O6220" s="191">
        <v>18.899999999999999</v>
      </c>
    </row>
    <row r="6221" spans="2:15" ht="17.25" x14ac:dyDescent="0.35">
      <c r="B6221" s="172">
        <f t="shared" si="584"/>
        <v>6213</v>
      </c>
      <c r="C6221" s="173">
        <v>9</v>
      </c>
      <c r="D6221" s="173">
        <v>16</v>
      </c>
      <c r="E6221" s="174">
        <v>21</v>
      </c>
      <c r="F6221" s="3">
        <f t="shared" si="583"/>
        <v>61.88</v>
      </c>
      <c r="G6221" s="3">
        <f t="shared" si="579"/>
        <v>53.6</v>
      </c>
      <c r="H6221" s="3">
        <f t="shared" si="580"/>
        <v>75.02</v>
      </c>
      <c r="I6221" s="3">
        <f t="shared" si="581"/>
        <v>57.019999999999996</v>
      </c>
      <c r="J6221" s="3">
        <f t="shared" si="582"/>
        <v>64.94</v>
      </c>
      <c r="K6221" s="191">
        <v>16.600000000000001</v>
      </c>
      <c r="L6221" s="3">
        <v>12</v>
      </c>
      <c r="M6221" s="191">
        <v>23.9</v>
      </c>
      <c r="N6221" s="191">
        <v>13.9</v>
      </c>
      <c r="O6221" s="191">
        <v>18.3</v>
      </c>
    </row>
    <row r="6222" spans="2:15" ht="17.25" x14ac:dyDescent="0.35">
      <c r="B6222" s="172">
        <f t="shared" si="584"/>
        <v>6214</v>
      </c>
      <c r="C6222" s="173">
        <v>9</v>
      </c>
      <c r="D6222" s="173">
        <v>16</v>
      </c>
      <c r="E6222" s="174">
        <v>22</v>
      </c>
      <c r="F6222" s="3">
        <f t="shared" si="583"/>
        <v>61.88</v>
      </c>
      <c r="G6222" s="3">
        <f t="shared" si="579"/>
        <v>53.6</v>
      </c>
      <c r="H6222" s="3">
        <f t="shared" si="580"/>
        <v>75.02</v>
      </c>
      <c r="I6222" s="3">
        <f t="shared" si="581"/>
        <v>55.94</v>
      </c>
      <c r="J6222" s="3">
        <f t="shared" si="582"/>
        <v>62.06</v>
      </c>
      <c r="K6222" s="191">
        <v>16.600000000000001</v>
      </c>
      <c r="L6222" s="3">
        <v>12</v>
      </c>
      <c r="M6222" s="191">
        <v>23.9</v>
      </c>
      <c r="N6222" s="191">
        <v>13.3</v>
      </c>
      <c r="O6222" s="191">
        <v>16.7</v>
      </c>
    </row>
    <row r="6223" spans="2:15" ht="17.25" x14ac:dyDescent="0.35">
      <c r="B6223" s="172">
        <f t="shared" si="584"/>
        <v>6215</v>
      </c>
      <c r="C6223" s="173">
        <v>9</v>
      </c>
      <c r="D6223" s="173">
        <v>16</v>
      </c>
      <c r="E6223" s="174">
        <v>23</v>
      </c>
      <c r="F6223" s="3">
        <f t="shared" si="583"/>
        <v>59.900000000000006</v>
      </c>
      <c r="G6223" s="3">
        <f t="shared" si="579"/>
        <v>51.8</v>
      </c>
      <c r="H6223" s="3">
        <f t="shared" si="580"/>
        <v>73.039999999999992</v>
      </c>
      <c r="I6223" s="3">
        <f t="shared" si="581"/>
        <v>55.040000000000006</v>
      </c>
      <c r="J6223" s="3">
        <f t="shared" si="582"/>
        <v>60.980000000000004</v>
      </c>
      <c r="K6223" s="191">
        <v>15.5</v>
      </c>
      <c r="L6223" s="3">
        <v>11</v>
      </c>
      <c r="M6223" s="191">
        <v>22.8</v>
      </c>
      <c r="N6223" s="191">
        <v>12.8</v>
      </c>
      <c r="O6223" s="191">
        <v>16.100000000000001</v>
      </c>
    </row>
    <row r="6224" spans="2:15" ht="17.25" x14ac:dyDescent="0.35">
      <c r="B6224" s="172">
        <f t="shared" si="584"/>
        <v>6216</v>
      </c>
      <c r="C6224" s="173">
        <v>9</v>
      </c>
      <c r="D6224" s="173">
        <v>16</v>
      </c>
      <c r="E6224" s="174">
        <v>24</v>
      </c>
      <c r="F6224" s="3">
        <f t="shared" si="583"/>
        <v>57.92</v>
      </c>
      <c r="G6224" s="3">
        <f t="shared" si="579"/>
        <v>49.82</v>
      </c>
      <c r="H6224" s="3">
        <f t="shared" si="580"/>
        <v>71.06</v>
      </c>
      <c r="I6224" s="3">
        <f t="shared" si="581"/>
        <v>55.040000000000006</v>
      </c>
      <c r="J6224" s="3">
        <f t="shared" si="582"/>
        <v>60.980000000000004</v>
      </c>
      <c r="K6224" s="191">
        <v>14.4</v>
      </c>
      <c r="L6224" s="3">
        <v>9.9</v>
      </c>
      <c r="M6224" s="191">
        <v>21.7</v>
      </c>
      <c r="N6224" s="191">
        <v>12.8</v>
      </c>
      <c r="O6224" s="191">
        <v>16.100000000000001</v>
      </c>
    </row>
    <row r="6225" spans="2:15" ht="17.25" x14ac:dyDescent="0.35">
      <c r="B6225" s="172">
        <f t="shared" si="584"/>
        <v>6217</v>
      </c>
      <c r="C6225" s="173">
        <v>9</v>
      </c>
      <c r="D6225" s="173">
        <v>17</v>
      </c>
      <c r="E6225" s="174">
        <v>1</v>
      </c>
      <c r="F6225" s="3">
        <f t="shared" si="583"/>
        <v>57.92</v>
      </c>
      <c r="G6225" s="3">
        <f t="shared" si="579"/>
        <v>48.019999999999996</v>
      </c>
      <c r="H6225" s="3">
        <f t="shared" si="580"/>
        <v>69.080000000000013</v>
      </c>
      <c r="I6225" s="3">
        <f t="shared" si="581"/>
        <v>55.040000000000006</v>
      </c>
      <c r="J6225" s="3">
        <f t="shared" si="582"/>
        <v>60.08</v>
      </c>
      <c r="K6225" s="191">
        <v>14.4</v>
      </c>
      <c r="L6225" s="3">
        <v>8.9</v>
      </c>
      <c r="M6225" s="191">
        <v>20.6</v>
      </c>
      <c r="N6225" s="191">
        <v>12.8</v>
      </c>
      <c r="O6225" s="191">
        <v>15.6</v>
      </c>
    </row>
    <row r="6226" spans="2:15" ht="17.25" x14ac:dyDescent="0.35">
      <c r="B6226" s="172">
        <f t="shared" si="584"/>
        <v>6218</v>
      </c>
      <c r="C6226" s="173">
        <v>9</v>
      </c>
      <c r="D6226" s="173">
        <v>17</v>
      </c>
      <c r="E6226" s="174">
        <v>2</v>
      </c>
      <c r="F6226" s="3">
        <f t="shared" si="583"/>
        <v>54.86</v>
      </c>
      <c r="G6226" s="3">
        <f t="shared" si="579"/>
        <v>46.04</v>
      </c>
      <c r="H6226" s="3">
        <f t="shared" si="580"/>
        <v>66.02</v>
      </c>
      <c r="I6226" s="3">
        <f t="shared" si="581"/>
        <v>53.06</v>
      </c>
      <c r="J6226" s="3">
        <f t="shared" si="582"/>
        <v>59</v>
      </c>
      <c r="K6226" s="191">
        <v>12.7</v>
      </c>
      <c r="L6226" s="3">
        <v>7.8</v>
      </c>
      <c r="M6226" s="191">
        <v>18.899999999999999</v>
      </c>
      <c r="N6226" s="191">
        <v>11.7</v>
      </c>
      <c r="O6226" s="191">
        <v>15</v>
      </c>
    </row>
    <row r="6227" spans="2:15" ht="17.25" x14ac:dyDescent="0.35">
      <c r="B6227" s="172">
        <f t="shared" si="584"/>
        <v>6219</v>
      </c>
      <c r="C6227" s="173">
        <v>9</v>
      </c>
      <c r="D6227" s="173">
        <v>17</v>
      </c>
      <c r="E6227" s="174">
        <v>3</v>
      </c>
      <c r="F6227" s="3">
        <f t="shared" si="583"/>
        <v>54.86</v>
      </c>
      <c r="G6227" s="3">
        <f t="shared" si="579"/>
        <v>44.6</v>
      </c>
      <c r="H6227" s="3">
        <f t="shared" si="580"/>
        <v>66.92</v>
      </c>
      <c r="I6227" s="3">
        <f t="shared" si="581"/>
        <v>53.06</v>
      </c>
      <c r="J6227" s="3">
        <f t="shared" si="582"/>
        <v>55.94</v>
      </c>
      <c r="K6227" s="191">
        <v>12.7</v>
      </c>
      <c r="L6227" s="3">
        <v>7</v>
      </c>
      <c r="M6227" s="191">
        <v>19.399999999999999</v>
      </c>
      <c r="N6227" s="191">
        <v>11.7</v>
      </c>
      <c r="O6227" s="191">
        <v>13.3</v>
      </c>
    </row>
    <row r="6228" spans="2:15" ht="17.25" x14ac:dyDescent="0.35">
      <c r="B6228" s="172">
        <f t="shared" si="584"/>
        <v>6220</v>
      </c>
      <c r="C6228" s="173">
        <v>9</v>
      </c>
      <c r="D6228" s="173">
        <v>17</v>
      </c>
      <c r="E6228" s="174">
        <v>4</v>
      </c>
      <c r="F6228" s="3">
        <f t="shared" si="583"/>
        <v>51.980000000000004</v>
      </c>
      <c r="G6228" s="3">
        <f t="shared" si="579"/>
        <v>42.8</v>
      </c>
      <c r="H6228" s="3">
        <f t="shared" si="580"/>
        <v>64.94</v>
      </c>
      <c r="I6228" s="3">
        <f t="shared" si="581"/>
        <v>51.08</v>
      </c>
      <c r="J6228" s="3">
        <f t="shared" si="582"/>
        <v>55.94</v>
      </c>
      <c r="K6228" s="191">
        <v>11.1</v>
      </c>
      <c r="L6228" s="3">
        <v>6</v>
      </c>
      <c r="M6228" s="191">
        <v>18.3</v>
      </c>
      <c r="N6228" s="191">
        <v>10.6</v>
      </c>
      <c r="O6228" s="191">
        <v>13.3</v>
      </c>
    </row>
    <row r="6229" spans="2:15" ht="17.25" x14ac:dyDescent="0.35">
      <c r="B6229" s="172">
        <f t="shared" si="584"/>
        <v>6221</v>
      </c>
      <c r="C6229" s="173">
        <v>9</v>
      </c>
      <c r="D6229" s="173">
        <v>17</v>
      </c>
      <c r="E6229" s="174">
        <v>5</v>
      </c>
      <c r="F6229" s="3">
        <f t="shared" si="583"/>
        <v>50</v>
      </c>
      <c r="G6229" s="3">
        <f t="shared" si="579"/>
        <v>42.8</v>
      </c>
      <c r="H6229" s="3">
        <f t="shared" si="580"/>
        <v>64.94</v>
      </c>
      <c r="I6229" s="3">
        <f t="shared" si="581"/>
        <v>51.980000000000004</v>
      </c>
      <c r="J6229" s="3">
        <f t="shared" si="582"/>
        <v>55.94</v>
      </c>
      <c r="K6229" s="191">
        <v>10</v>
      </c>
      <c r="L6229" s="3">
        <v>6</v>
      </c>
      <c r="M6229" s="191">
        <v>18.3</v>
      </c>
      <c r="N6229" s="191">
        <v>11.1</v>
      </c>
      <c r="O6229" s="191">
        <v>13.3</v>
      </c>
    </row>
    <row r="6230" spans="2:15" ht="17.25" x14ac:dyDescent="0.35">
      <c r="B6230" s="172">
        <f t="shared" si="584"/>
        <v>6222</v>
      </c>
      <c r="C6230" s="173">
        <v>9</v>
      </c>
      <c r="D6230" s="173">
        <v>17</v>
      </c>
      <c r="E6230" s="174">
        <v>6</v>
      </c>
      <c r="F6230" s="3">
        <f t="shared" si="583"/>
        <v>47.84</v>
      </c>
      <c r="G6230" s="3">
        <f t="shared" si="579"/>
        <v>42.8</v>
      </c>
      <c r="H6230" s="3">
        <f t="shared" si="580"/>
        <v>66.02</v>
      </c>
      <c r="I6230" s="3">
        <f t="shared" si="581"/>
        <v>51.08</v>
      </c>
      <c r="J6230" s="3">
        <f t="shared" si="582"/>
        <v>55.040000000000006</v>
      </c>
      <c r="K6230" s="191">
        <v>8.8000000000000007</v>
      </c>
      <c r="L6230" s="3">
        <v>6</v>
      </c>
      <c r="M6230" s="191">
        <v>18.899999999999999</v>
      </c>
      <c r="N6230" s="191">
        <v>10.6</v>
      </c>
      <c r="O6230" s="191">
        <v>12.8</v>
      </c>
    </row>
    <row r="6231" spans="2:15" ht="17.25" x14ac:dyDescent="0.35">
      <c r="B6231" s="172">
        <f t="shared" si="584"/>
        <v>6223</v>
      </c>
      <c r="C6231" s="173">
        <v>9</v>
      </c>
      <c r="D6231" s="173">
        <v>17</v>
      </c>
      <c r="E6231" s="174">
        <v>7</v>
      </c>
      <c r="F6231" s="3">
        <f t="shared" si="583"/>
        <v>53.96</v>
      </c>
      <c r="G6231" s="3">
        <f t="shared" si="579"/>
        <v>48.2</v>
      </c>
      <c r="H6231" s="3">
        <f t="shared" si="580"/>
        <v>71.06</v>
      </c>
      <c r="I6231" s="3">
        <f t="shared" si="581"/>
        <v>51.08</v>
      </c>
      <c r="J6231" s="3">
        <f t="shared" si="582"/>
        <v>57.019999999999996</v>
      </c>
      <c r="K6231" s="191">
        <v>12.2</v>
      </c>
      <c r="L6231" s="3">
        <v>9</v>
      </c>
      <c r="M6231" s="191">
        <v>21.7</v>
      </c>
      <c r="N6231" s="191">
        <v>10.6</v>
      </c>
      <c r="O6231" s="191">
        <v>13.9</v>
      </c>
    </row>
    <row r="6232" spans="2:15" ht="17.25" x14ac:dyDescent="0.35">
      <c r="B6232" s="172">
        <f t="shared" si="584"/>
        <v>6224</v>
      </c>
      <c r="C6232" s="173">
        <v>9</v>
      </c>
      <c r="D6232" s="173">
        <v>17</v>
      </c>
      <c r="E6232" s="174">
        <v>8</v>
      </c>
      <c r="F6232" s="3">
        <f t="shared" si="583"/>
        <v>59.900000000000006</v>
      </c>
      <c r="G6232" s="3">
        <f t="shared" si="579"/>
        <v>55.400000000000006</v>
      </c>
      <c r="H6232" s="3">
        <f t="shared" si="580"/>
        <v>75.92</v>
      </c>
      <c r="I6232" s="3">
        <f t="shared" si="581"/>
        <v>57.019999999999996</v>
      </c>
      <c r="J6232" s="3">
        <f t="shared" si="582"/>
        <v>62.06</v>
      </c>
      <c r="K6232" s="191">
        <v>15.5</v>
      </c>
      <c r="L6232" s="3">
        <v>13</v>
      </c>
      <c r="M6232" s="191">
        <v>24.4</v>
      </c>
      <c r="N6232" s="191">
        <v>13.9</v>
      </c>
      <c r="O6232" s="191">
        <v>16.7</v>
      </c>
    </row>
    <row r="6233" spans="2:15" ht="17.25" x14ac:dyDescent="0.35">
      <c r="B6233" s="172">
        <f t="shared" si="584"/>
        <v>6225</v>
      </c>
      <c r="C6233" s="173">
        <v>9</v>
      </c>
      <c r="D6233" s="173">
        <v>17</v>
      </c>
      <c r="E6233" s="174">
        <v>9</v>
      </c>
      <c r="F6233" s="3">
        <f t="shared" si="583"/>
        <v>62.96</v>
      </c>
      <c r="G6233" s="3">
        <f t="shared" ref="G6233:G6296" si="585">(9/5)*L6233+32</f>
        <v>62.6</v>
      </c>
      <c r="H6233" s="3">
        <f t="shared" ref="H6233:H6296" si="586">(9/5)*M6233+32</f>
        <v>80.960000000000008</v>
      </c>
      <c r="I6233" s="3">
        <f t="shared" ref="I6233:I6296" si="587">(9/5)*N6233+32</f>
        <v>59</v>
      </c>
      <c r="J6233" s="3">
        <f t="shared" ref="J6233:J6296" si="588">(9/5)*O6233+32</f>
        <v>64.039999999999992</v>
      </c>
      <c r="K6233" s="191">
        <v>17.2</v>
      </c>
      <c r="L6233" s="3">
        <v>17</v>
      </c>
      <c r="M6233" s="191">
        <v>27.2</v>
      </c>
      <c r="N6233" s="191">
        <v>15</v>
      </c>
      <c r="O6233" s="191">
        <v>17.8</v>
      </c>
    </row>
    <row r="6234" spans="2:15" ht="17.25" x14ac:dyDescent="0.35">
      <c r="B6234" s="172">
        <f t="shared" si="584"/>
        <v>6226</v>
      </c>
      <c r="C6234" s="173">
        <v>9</v>
      </c>
      <c r="D6234" s="173">
        <v>17</v>
      </c>
      <c r="E6234" s="174">
        <v>10</v>
      </c>
      <c r="F6234" s="3">
        <f t="shared" si="583"/>
        <v>69.98</v>
      </c>
      <c r="G6234" s="3">
        <f t="shared" si="585"/>
        <v>66.2</v>
      </c>
      <c r="H6234" s="3">
        <f t="shared" si="586"/>
        <v>84.02</v>
      </c>
      <c r="I6234" s="3">
        <f t="shared" si="587"/>
        <v>57.92</v>
      </c>
      <c r="J6234" s="3">
        <f t="shared" si="588"/>
        <v>66.92</v>
      </c>
      <c r="K6234" s="191">
        <v>21.1</v>
      </c>
      <c r="L6234" s="3">
        <v>19</v>
      </c>
      <c r="M6234" s="191">
        <v>28.9</v>
      </c>
      <c r="N6234" s="191">
        <v>14.4</v>
      </c>
      <c r="O6234" s="191">
        <v>19.399999999999999</v>
      </c>
    </row>
    <row r="6235" spans="2:15" ht="17.25" x14ac:dyDescent="0.35">
      <c r="B6235" s="172">
        <f t="shared" si="584"/>
        <v>6227</v>
      </c>
      <c r="C6235" s="173">
        <v>9</v>
      </c>
      <c r="D6235" s="173">
        <v>17</v>
      </c>
      <c r="E6235" s="174">
        <v>11</v>
      </c>
      <c r="F6235" s="3">
        <f t="shared" si="583"/>
        <v>77</v>
      </c>
      <c r="G6235" s="3">
        <f t="shared" si="585"/>
        <v>75.2</v>
      </c>
      <c r="H6235" s="3">
        <f t="shared" si="586"/>
        <v>87.080000000000013</v>
      </c>
      <c r="I6235" s="3">
        <f t="shared" si="587"/>
        <v>62.96</v>
      </c>
      <c r="J6235" s="3">
        <f t="shared" si="588"/>
        <v>69.98</v>
      </c>
      <c r="K6235" s="191">
        <v>25</v>
      </c>
      <c r="L6235" s="3">
        <v>24</v>
      </c>
      <c r="M6235" s="191">
        <v>30.6</v>
      </c>
      <c r="N6235" s="191">
        <v>17.2</v>
      </c>
      <c r="O6235" s="191">
        <v>21.1</v>
      </c>
    </row>
    <row r="6236" spans="2:15" ht="17.25" x14ac:dyDescent="0.35">
      <c r="B6236" s="172">
        <f t="shared" si="584"/>
        <v>6228</v>
      </c>
      <c r="C6236" s="173">
        <v>9</v>
      </c>
      <c r="D6236" s="173">
        <v>17</v>
      </c>
      <c r="E6236" s="174">
        <v>12</v>
      </c>
      <c r="F6236" s="3">
        <f t="shared" si="583"/>
        <v>75.92</v>
      </c>
      <c r="G6236" s="3">
        <f t="shared" si="585"/>
        <v>80.599999999999994</v>
      </c>
      <c r="H6236" s="3">
        <f t="shared" si="586"/>
        <v>89.06</v>
      </c>
      <c r="I6236" s="3">
        <f t="shared" si="587"/>
        <v>55.94</v>
      </c>
      <c r="J6236" s="3">
        <f t="shared" si="588"/>
        <v>71.06</v>
      </c>
      <c r="K6236" s="191">
        <v>24.4</v>
      </c>
      <c r="L6236" s="3">
        <v>27</v>
      </c>
      <c r="M6236" s="191">
        <v>31.7</v>
      </c>
      <c r="N6236" s="191">
        <v>13.3</v>
      </c>
      <c r="O6236" s="191">
        <v>21.7</v>
      </c>
    </row>
    <row r="6237" spans="2:15" ht="17.25" x14ac:dyDescent="0.35">
      <c r="B6237" s="172">
        <f t="shared" si="584"/>
        <v>6229</v>
      </c>
      <c r="C6237" s="173">
        <v>9</v>
      </c>
      <c r="D6237" s="173">
        <v>17</v>
      </c>
      <c r="E6237" s="174">
        <v>13</v>
      </c>
      <c r="F6237" s="3">
        <f t="shared" si="583"/>
        <v>78.98</v>
      </c>
      <c r="G6237" s="3">
        <f t="shared" si="585"/>
        <v>82.4</v>
      </c>
      <c r="H6237" s="3">
        <f t="shared" si="586"/>
        <v>91.039999999999992</v>
      </c>
      <c r="I6237" s="3">
        <f t="shared" si="587"/>
        <v>60.980000000000004</v>
      </c>
      <c r="J6237" s="3">
        <f t="shared" si="588"/>
        <v>75.02</v>
      </c>
      <c r="K6237" s="191">
        <v>26.1</v>
      </c>
      <c r="L6237" s="3">
        <v>28</v>
      </c>
      <c r="M6237" s="191">
        <v>32.799999999999997</v>
      </c>
      <c r="N6237" s="191">
        <v>16.100000000000001</v>
      </c>
      <c r="O6237" s="191">
        <v>23.9</v>
      </c>
    </row>
    <row r="6238" spans="2:15" ht="17.25" x14ac:dyDescent="0.35">
      <c r="B6238" s="172">
        <f t="shared" si="584"/>
        <v>6230</v>
      </c>
      <c r="C6238" s="173">
        <v>9</v>
      </c>
      <c r="D6238" s="173">
        <v>17</v>
      </c>
      <c r="E6238" s="174">
        <v>14</v>
      </c>
      <c r="F6238" s="3">
        <f t="shared" si="583"/>
        <v>79.88</v>
      </c>
      <c r="G6238" s="3">
        <f t="shared" si="585"/>
        <v>84.2</v>
      </c>
      <c r="H6238" s="3">
        <f t="shared" si="586"/>
        <v>91.94</v>
      </c>
      <c r="I6238" s="3">
        <f t="shared" si="587"/>
        <v>59</v>
      </c>
      <c r="J6238" s="3">
        <f t="shared" si="588"/>
        <v>75.02</v>
      </c>
      <c r="K6238" s="191">
        <v>26.6</v>
      </c>
      <c r="L6238" s="3">
        <v>29</v>
      </c>
      <c r="M6238" s="191">
        <v>33.299999999999997</v>
      </c>
      <c r="N6238" s="191">
        <v>15</v>
      </c>
      <c r="O6238" s="191">
        <v>23.9</v>
      </c>
    </row>
    <row r="6239" spans="2:15" ht="17.25" x14ac:dyDescent="0.35">
      <c r="B6239" s="172">
        <f t="shared" si="584"/>
        <v>6231</v>
      </c>
      <c r="C6239" s="173">
        <v>9</v>
      </c>
      <c r="D6239" s="173">
        <v>17</v>
      </c>
      <c r="E6239" s="174">
        <v>15</v>
      </c>
      <c r="F6239" s="3">
        <f t="shared" si="583"/>
        <v>79.88</v>
      </c>
      <c r="G6239" s="3">
        <f t="shared" si="585"/>
        <v>84.2</v>
      </c>
      <c r="H6239" s="3">
        <f t="shared" si="586"/>
        <v>91.94</v>
      </c>
      <c r="I6239" s="3">
        <f t="shared" si="587"/>
        <v>57.019999999999996</v>
      </c>
      <c r="J6239" s="3">
        <f t="shared" si="588"/>
        <v>75.02</v>
      </c>
      <c r="K6239" s="191">
        <v>26.6</v>
      </c>
      <c r="L6239" s="3">
        <v>29</v>
      </c>
      <c r="M6239" s="191">
        <v>33.299999999999997</v>
      </c>
      <c r="N6239" s="191">
        <v>13.9</v>
      </c>
      <c r="O6239" s="191">
        <v>23.9</v>
      </c>
    </row>
    <row r="6240" spans="2:15" ht="17.25" x14ac:dyDescent="0.35">
      <c r="B6240" s="172">
        <f t="shared" si="584"/>
        <v>6232</v>
      </c>
      <c r="C6240" s="173">
        <v>9</v>
      </c>
      <c r="D6240" s="173">
        <v>17</v>
      </c>
      <c r="E6240" s="174">
        <v>16</v>
      </c>
      <c r="F6240" s="3">
        <f t="shared" si="583"/>
        <v>79.88</v>
      </c>
      <c r="G6240" s="3">
        <f t="shared" si="585"/>
        <v>82.4</v>
      </c>
      <c r="H6240" s="3">
        <f t="shared" si="586"/>
        <v>91.94</v>
      </c>
      <c r="I6240" s="3">
        <f t="shared" si="587"/>
        <v>57.92</v>
      </c>
      <c r="J6240" s="3">
        <f t="shared" si="588"/>
        <v>77</v>
      </c>
      <c r="K6240" s="191">
        <v>26.6</v>
      </c>
      <c r="L6240" s="3">
        <v>28</v>
      </c>
      <c r="M6240" s="191">
        <v>33.299999999999997</v>
      </c>
      <c r="N6240" s="191">
        <v>14.4</v>
      </c>
      <c r="O6240" s="191">
        <v>25</v>
      </c>
    </row>
    <row r="6241" spans="2:15" ht="17.25" x14ac:dyDescent="0.35">
      <c r="B6241" s="172">
        <f t="shared" si="584"/>
        <v>6233</v>
      </c>
      <c r="C6241" s="173">
        <v>9</v>
      </c>
      <c r="D6241" s="173">
        <v>17</v>
      </c>
      <c r="E6241" s="174">
        <v>17</v>
      </c>
      <c r="F6241" s="3">
        <f t="shared" si="583"/>
        <v>78.98</v>
      </c>
      <c r="G6241" s="3">
        <f t="shared" si="585"/>
        <v>78.800000000000011</v>
      </c>
      <c r="H6241" s="3">
        <f t="shared" si="586"/>
        <v>89.960000000000008</v>
      </c>
      <c r="I6241" s="3">
        <f t="shared" si="587"/>
        <v>55.94</v>
      </c>
      <c r="J6241" s="3">
        <f t="shared" si="588"/>
        <v>75.92</v>
      </c>
      <c r="K6241" s="191">
        <v>26.1</v>
      </c>
      <c r="L6241" s="3">
        <v>26</v>
      </c>
      <c r="M6241" s="191">
        <v>32.200000000000003</v>
      </c>
      <c r="N6241" s="191">
        <v>13.3</v>
      </c>
      <c r="O6241" s="191">
        <v>24.4</v>
      </c>
    </row>
    <row r="6242" spans="2:15" ht="17.25" x14ac:dyDescent="0.35">
      <c r="B6242" s="172">
        <f t="shared" si="584"/>
        <v>6234</v>
      </c>
      <c r="C6242" s="173">
        <v>9</v>
      </c>
      <c r="D6242" s="173">
        <v>17</v>
      </c>
      <c r="E6242" s="174">
        <v>18</v>
      </c>
      <c r="F6242" s="3">
        <f t="shared" si="583"/>
        <v>70.88</v>
      </c>
      <c r="G6242" s="3">
        <f t="shared" si="585"/>
        <v>73.400000000000006</v>
      </c>
      <c r="H6242" s="3">
        <f t="shared" si="586"/>
        <v>87.080000000000013</v>
      </c>
      <c r="I6242" s="3">
        <f t="shared" si="587"/>
        <v>53.96</v>
      </c>
      <c r="J6242" s="3">
        <f t="shared" si="588"/>
        <v>71.960000000000008</v>
      </c>
      <c r="K6242" s="191">
        <v>21.6</v>
      </c>
      <c r="L6242" s="3">
        <v>23</v>
      </c>
      <c r="M6242" s="191">
        <v>30.6</v>
      </c>
      <c r="N6242" s="191">
        <v>12.2</v>
      </c>
      <c r="O6242" s="191">
        <v>22.2</v>
      </c>
    </row>
    <row r="6243" spans="2:15" ht="17.25" x14ac:dyDescent="0.35">
      <c r="B6243" s="172">
        <f t="shared" si="584"/>
        <v>6235</v>
      </c>
      <c r="C6243" s="173">
        <v>9</v>
      </c>
      <c r="D6243" s="173">
        <v>17</v>
      </c>
      <c r="E6243" s="174">
        <v>19</v>
      </c>
      <c r="F6243" s="3">
        <f t="shared" si="583"/>
        <v>65.84</v>
      </c>
      <c r="G6243" s="3">
        <f t="shared" si="585"/>
        <v>73.400000000000006</v>
      </c>
      <c r="H6243" s="3">
        <f t="shared" si="586"/>
        <v>82.94</v>
      </c>
      <c r="I6243" s="3">
        <f t="shared" si="587"/>
        <v>53.96</v>
      </c>
      <c r="J6243" s="3">
        <f t="shared" si="588"/>
        <v>69.98</v>
      </c>
      <c r="K6243" s="191">
        <v>18.8</v>
      </c>
      <c r="L6243" s="3">
        <v>23</v>
      </c>
      <c r="M6243" s="191">
        <v>28.3</v>
      </c>
      <c r="N6243" s="191">
        <v>12.2</v>
      </c>
      <c r="O6243" s="191">
        <v>21.1</v>
      </c>
    </row>
    <row r="6244" spans="2:15" ht="17.25" x14ac:dyDescent="0.35">
      <c r="B6244" s="172">
        <f t="shared" si="584"/>
        <v>6236</v>
      </c>
      <c r="C6244" s="173">
        <v>9</v>
      </c>
      <c r="D6244" s="173">
        <v>17</v>
      </c>
      <c r="E6244" s="174">
        <v>20</v>
      </c>
      <c r="F6244" s="3">
        <f t="shared" si="583"/>
        <v>62.96</v>
      </c>
      <c r="G6244" s="3">
        <f t="shared" si="585"/>
        <v>68</v>
      </c>
      <c r="H6244" s="3">
        <f t="shared" si="586"/>
        <v>77</v>
      </c>
      <c r="I6244" s="3">
        <f t="shared" si="587"/>
        <v>51.08</v>
      </c>
      <c r="J6244" s="3">
        <f t="shared" si="588"/>
        <v>62.96</v>
      </c>
      <c r="K6244" s="191">
        <v>17.2</v>
      </c>
      <c r="L6244" s="3">
        <v>20</v>
      </c>
      <c r="M6244" s="191">
        <v>25</v>
      </c>
      <c r="N6244" s="191">
        <v>10.6</v>
      </c>
      <c r="O6244" s="191">
        <v>17.2</v>
      </c>
    </row>
    <row r="6245" spans="2:15" ht="17.25" x14ac:dyDescent="0.35">
      <c r="B6245" s="172">
        <f t="shared" si="584"/>
        <v>6237</v>
      </c>
      <c r="C6245" s="173">
        <v>9</v>
      </c>
      <c r="D6245" s="173">
        <v>17</v>
      </c>
      <c r="E6245" s="174">
        <v>21</v>
      </c>
      <c r="F6245" s="3">
        <f t="shared" si="583"/>
        <v>60.980000000000004</v>
      </c>
      <c r="G6245" s="3">
        <f t="shared" si="585"/>
        <v>64.400000000000006</v>
      </c>
      <c r="H6245" s="3">
        <f t="shared" si="586"/>
        <v>75.92</v>
      </c>
      <c r="I6245" s="3">
        <f t="shared" si="587"/>
        <v>51.08</v>
      </c>
      <c r="J6245" s="3">
        <f t="shared" si="588"/>
        <v>62.96</v>
      </c>
      <c r="K6245" s="191">
        <v>16.100000000000001</v>
      </c>
      <c r="L6245" s="3">
        <v>18</v>
      </c>
      <c r="M6245" s="191">
        <v>24.4</v>
      </c>
      <c r="N6245" s="191">
        <v>10.6</v>
      </c>
      <c r="O6245" s="191">
        <v>17.2</v>
      </c>
    </row>
    <row r="6246" spans="2:15" ht="17.25" x14ac:dyDescent="0.35">
      <c r="B6246" s="172">
        <f t="shared" si="584"/>
        <v>6238</v>
      </c>
      <c r="C6246" s="173">
        <v>9</v>
      </c>
      <c r="D6246" s="173">
        <v>17</v>
      </c>
      <c r="E6246" s="174">
        <v>22</v>
      </c>
      <c r="F6246" s="3">
        <f t="shared" si="583"/>
        <v>57.92</v>
      </c>
      <c r="G6246" s="3">
        <f t="shared" si="585"/>
        <v>60.8</v>
      </c>
      <c r="H6246" s="3">
        <f t="shared" si="586"/>
        <v>75.02</v>
      </c>
      <c r="I6246" s="3">
        <f t="shared" si="587"/>
        <v>50</v>
      </c>
      <c r="J6246" s="3">
        <f t="shared" si="588"/>
        <v>62.06</v>
      </c>
      <c r="K6246" s="191">
        <v>14.4</v>
      </c>
      <c r="L6246" s="3">
        <v>16</v>
      </c>
      <c r="M6246" s="191">
        <v>23.9</v>
      </c>
      <c r="N6246" s="191">
        <v>10</v>
      </c>
      <c r="O6246" s="191">
        <v>16.7</v>
      </c>
    </row>
    <row r="6247" spans="2:15" ht="17.25" x14ac:dyDescent="0.35">
      <c r="B6247" s="172">
        <f t="shared" si="584"/>
        <v>6239</v>
      </c>
      <c r="C6247" s="173">
        <v>9</v>
      </c>
      <c r="D6247" s="173">
        <v>17</v>
      </c>
      <c r="E6247" s="174">
        <v>23</v>
      </c>
      <c r="F6247" s="3">
        <f t="shared" si="583"/>
        <v>59</v>
      </c>
      <c r="G6247" s="3">
        <f t="shared" si="585"/>
        <v>61.34</v>
      </c>
      <c r="H6247" s="3">
        <f t="shared" si="586"/>
        <v>73.039999999999992</v>
      </c>
      <c r="I6247" s="3">
        <f t="shared" si="587"/>
        <v>48.92</v>
      </c>
      <c r="J6247" s="3">
        <f t="shared" si="588"/>
        <v>62.96</v>
      </c>
      <c r="K6247" s="191">
        <v>15</v>
      </c>
      <c r="L6247" s="3">
        <v>16.3</v>
      </c>
      <c r="M6247" s="191">
        <v>22.8</v>
      </c>
      <c r="N6247" s="191">
        <v>9.4</v>
      </c>
      <c r="O6247" s="191">
        <v>17.2</v>
      </c>
    </row>
    <row r="6248" spans="2:15" ht="17.25" x14ac:dyDescent="0.35">
      <c r="B6248" s="172">
        <f t="shared" si="584"/>
        <v>6240</v>
      </c>
      <c r="C6248" s="173">
        <v>9</v>
      </c>
      <c r="D6248" s="173">
        <v>17</v>
      </c>
      <c r="E6248" s="174">
        <v>24</v>
      </c>
      <c r="F6248" s="3">
        <f t="shared" si="583"/>
        <v>56.84</v>
      </c>
      <c r="G6248" s="3">
        <f t="shared" si="585"/>
        <v>62.6</v>
      </c>
      <c r="H6248" s="3">
        <f t="shared" si="586"/>
        <v>71.960000000000008</v>
      </c>
      <c r="I6248" s="3">
        <f t="shared" si="587"/>
        <v>48.92</v>
      </c>
      <c r="J6248" s="3">
        <f t="shared" si="588"/>
        <v>60.08</v>
      </c>
      <c r="K6248" s="191">
        <v>13.8</v>
      </c>
      <c r="L6248" s="3">
        <v>17</v>
      </c>
      <c r="M6248" s="191">
        <v>22.2</v>
      </c>
      <c r="N6248" s="191">
        <v>9.4</v>
      </c>
      <c r="O6248" s="191">
        <v>15.6</v>
      </c>
    </row>
    <row r="6249" spans="2:15" ht="17.25" x14ac:dyDescent="0.35">
      <c r="B6249" s="172">
        <f t="shared" si="584"/>
        <v>6241</v>
      </c>
      <c r="C6249" s="173">
        <v>9</v>
      </c>
      <c r="D6249" s="173">
        <v>18</v>
      </c>
      <c r="E6249" s="174">
        <v>1</v>
      </c>
      <c r="F6249" s="3">
        <f t="shared" si="583"/>
        <v>53.96</v>
      </c>
      <c r="G6249" s="3">
        <f t="shared" si="585"/>
        <v>53.6</v>
      </c>
      <c r="H6249" s="3">
        <f t="shared" si="586"/>
        <v>73.039999999999992</v>
      </c>
      <c r="I6249" s="3">
        <f t="shared" si="587"/>
        <v>48.019999999999996</v>
      </c>
      <c r="J6249" s="3">
        <f t="shared" si="588"/>
        <v>60.08</v>
      </c>
      <c r="K6249" s="191">
        <v>12.2</v>
      </c>
      <c r="L6249" s="3">
        <v>12</v>
      </c>
      <c r="M6249" s="191">
        <v>22.8</v>
      </c>
      <c r="N6249" s="191">
        <v>8.9</v>
      </c>
      <c r="O6249" s="191">
        <v>15.6</v>
      </c>
    </row>
    <row r="6250" spans="2:15" ht="17.25" x14ac:dyDescent="0.35">
      <c r="B6250" s="172">
        <f t="shared" si="584"/>
        <v>6242</v>
      </c>
      <c r="C6250" s="173">
        <v>9</v>
      </c>
      <c r="D6250" s="173">
        <v>18</v>
      </c>
      <c r="E6250" s="174">
        <v>2</v>
      </c>
      <c r="F6250" s="3">
        <f t="shared" si="583"/>
        <v>53.96</v>
      </c>
      <c r="G6250" s="3">
        <f t="shared" si="585"/>
        <v>51.8</v>
      </c>
      <c r="H6250" s="3">
        <f t="shared" si="586"/>
        <v>66.92</v>
      </c>
      <c r="I6250" s="3">
        <f t="shared" si="587"/>
        <v>46.94</v>
      </c>
      <c r="J6250" s="3">
        <f t="shared" si="588"/>
        <v>59</v>
      </c>
      <c r="K6250" s="191">
        <v>12.2</v>
      </c>
      <c r="L6250" s="3">
        <v>11</v>
      </c>
      <c r="M6250" s="191">
        <v>19.399999999999999</v>
      </c>
      <c r="N6250" s="191">
        <v>8.3000000000000007</v>
      </c>
      <c r="O6250" s="191">
        <v>15</v>
      </c>
    </row>
    <row r="6251" spans="2:15" ht="17.25" x14ac:dyDescent="0.35">
      <c r="B6251" s="172">
        <f t="shared" si="584"/>
        <v>6243</v>
      </c>
      <c r="C6251" s="173">
        <v>9</v>
      </c>
      <c r="D6251" s="173">
        <v>18</v>
      </c>
      <c r="E6251" s="174">
        <v>3</v>
      </c>
      <c r="F6251" s="3">
        <f t="shared" si="583"/>
        <v>53.96</v>
      </c>
      <c r="G6251" s="3">
        <f t="shared" si="585"/>
        <v>51.8</v>
      </c>
      <c r="H6251" s="3">
        <f t="shared" si="586"/>
        <v>66.92</v>
      </c>
      <c r="I6251" s="3">
        <f t="shared" si="587"/>
        <v>48.92</v>
      </c>
      <c r="J6251" s="3">
        <f t="shared" si="588"/>
        <v>59</v>
      </c>
      <c r="K6251" s="191">
        <v>12.2</v>
      </c>
      <c r="L6251" s="3">
        <v>11</v>
      </c>
      <c r="M6251" s="191">
        <v>19.399999999999999</v>
      </c>
      <c r="N6251" s="191">
        <v>9.4</v>
      </c>
      <c r="O6251" s="191">
        <v>15</v>
      </c>
    </row>
    <row r="6252" spans="2:15" ht="17.25" x14ac:dyDescent="0.35">
      <c r="B6252" s="172">
        <f t="shared" si="584"/>
        <v>6244</v>
      </c>
      <c r="C6252" s="173">
        <v>9</v>
      </c>
      <c r="D6252" s="173">
        <v>18</v>
      </c>
      <c r="E6252" s="174">
        <v>4</v>
      </c>
      <c r="F6252" s="3">
        <f t="shared" si="583"/>
        <v>54.86</v>
      </c>
      <c r="G6252" s="3">
        <f t="shared" si="585"/>
        <v>48.74</v>
      </c>
      <c r="H6252" s="3">
        <f t="shared" si="586"/>
        <v>64.039999999999992</v>
      </c>
      <c r="I6252" s="3">
        <f t="shared" si="587"/>
        <v>48.019999999999996</v>
      </c>
      <c r="J6252" s="3">
        <f t="shared" si="588"/>
        <v>57.92</v>
      </c>
      <c r="K6252" s="191">
        <v>12.7</v>
      </c>
      <c r="L6252" s="3">
        <v>9.3000000000000007</v>
      </c>
      <c r="M6252" s="191">
        <v>17.8</v>
      </c>
      <c r="N6252" s="191">
        <v>8.9</v>
      </c>
      <c r="O6252" s="191">
        <v>14.4</v>
      </c>
    </row>
    <row r="6253" spans="2:15" ht="17.25" x14ac:dyDescent="0.35">
      <c r="B6253" s="172">
        <f t="shared" si="584"/>
        <v>6245</v>
      </c>
      <c r="C6253" s="173">
        <v>9</v>
      </c>
      <c r="D6253" s="173">
        <v>18</v>
      </c>
      <c r="E6253" s="174">
        <v>5</v>
      </c>
      <c r="F6253" s="3">
        <f t="shared" si="583"/>
        <v>53.96</v>
      </c>
      <c r="G6253" s="3">
        <f t="shared" si="585"/>
        <v>45.86</v>
      </c>
      <c r="H6253" s="3">
        <f t="shared" si="586"/>
        <v>64.039999999999992</v>
      </c>
      <c r="I6253" s="3">
        <f t="shared" si="587"/>
        <v>46.94</v>
      </c>
      <c r="J6253" s="3">
        <f t="shared" si="588"/>
        <v>57.019999999999996</v>
      </c>
      <c r="K6253" s="191">
        <v>12.2</v>
      </c>
      <c r="L6253" s="3">
        <v>7.7</v>
      </c>
      <c r="M6253" s="191">
        <v>17.8</v>
      </c>
      <c r="N6253" s="191">
        <v>8.3000000000000007</v>
      </c>
      <c r="O6253" s="191">
        <v>13.9</v>
      </c>
    </row>
    <row r="6254" spans="2:15" ht="17.25" x14ac:dyDescent="0.35">
      <c r="B6254" s="172">
        <f t="shared" si="584"/>
        <v>6246</v>
      </c>
      <c r="C6254" s="173">
        <v>9</v>
      </c>
      <c r="D6254" s="173">
        <v>18</v>
      </c>
      <c r="E6254" s="174">
        <v>6</v>
      </c>
      <c r="F6254" s="3">
        <f t="shared" si="583"/>
        <v>54.86</v>
      </c>
      <c r="G6254" s="3">
        <f t="shared" si="585"/>
        <v>46.4</v>
      </c>
      <c r="H6254" s="3">
        <f t="shared" si="586"/>
        <v>64.039999999999992</v>
      </c>
      <c r="I6254" s="3">
        <f t="shared" si="587"/>
        <v>46.94</v>
      </c>
      <c r="J6254" s="3">
        <f t="shared" si="588"/>
        <v>55.040000000000006</v>
      </c>
      <c r="K6254" s="191">
        <v>12.7</v>
      </c>
      <c r="L6254" s="3">
        <v>8</v>
      </c>
      <c r="M6254" s="191">
        <v>17.8</v>
      </c>
      <c r="N6254" s="191">
        <v>8.3000000000000007</v>
      </c>
      <c r="O6254" s="191">
        <v>12.8</v>
      </c>
    </row>
    <row r="6255" spans="2:15" ht="17.25" x14ac:dyDescent="0.35">
      <c r="B6255" s="172">
        <f t="shared" si="584"/>
        <v>6247</v>
      </c>
      <c r="C6255" s="173">
        <v>9</v>
      </c>
      <c r="D6255" s="173">
        <v>18</v>
      </c>
      <c r="E6255" s="174">
        <v>7</v>
      </c>
      <c r="F6255" s="3">
        <f t="shared" si="583"/>
        <v>59.900000000000006</v>
      </c>
      <c r="G6255" s="3">
        <f t="shared" si="585"/>
        <v>51.44</v>
      </c>
      <c r="H6255" s="3">
        <f t="shared" si="586"/>
        <v>69.080000000000013</v>
      </c>
      <c r="I6255" s="3">
        <f t="shared" si="587"/>
        <v>46.94</v>
      </c>
      <c r="J6255" s="3">
        <f t="shared" si="588"/>
        <v>55.94</v>
      </c>
      <c r="K6255" s="191">
        <v>15.5</v>
      </c>
      <c r="L6255" s="3">
        <v>10.8</v>
      </c>
      <c r="M6255" s="191">
        <v>20.6</v>
      </c>
      <c r="N6255" s="191">
        <v>8.3000000000000007</v>
      </c>
      <c r="O6255" s="191">
        <v>13.3</v>
      </c>
    </row>
    <row r="6256" spans="2:15" ht="17.25" x14ac:dyDescent="0.35">
      <c r="B6256" s="172">
        <f t="shared" si="584"/>
        <v>6248</v>
      </c>
      <c r="C6256" s="173">
        <v>9</v>
      </c>
      <c r="D6256" s="173">
        <v>18</v>
      </c>
      <c r="E6256" s="174">
        <v>8</v>
      </c>
      <c r="F6256" s="3">
        <f t="shared" si="583"/>
        <v>66.92</v>
      </c>
      <c r="G6256" s="3">
        <f t="shared" si="585"/>
        <v>57.74</v>
      </c>
      <c r="H6256" s="3">
        <f t="shared" si="586"/>
        <v>78.080000000000013</v>
      </c>
      <c r="I6256" s="3">
        <f t="shared" si="587"/>
        <v>44.96</v>
      </c>
      <c r="J6256" s="3">
        <f t="shared" si="588"/>
        <v>60.08</v>
      </c>
      <c r="K6256" s="191">
        <v>19.399999999999999</v>
      </c>
      <c r="L6256" s="3">
        <v>14.3</v>
      </c>
      <c r="M6256" s="191">
        <v>25.6</v>
      </c>
      <c r="N6256" s="191">
        <v>7.2</v>
      </c>
      <c r="O6256" s="191">
        <v>15.6</v>
      </c>
    </row>
    <row r="6257" spans="2:15" ht="17.25" x14ac:dyDescent="0.35">
      <c r="B6257" s="172">
        <f t="shared" si="584"/>
        <v>6249</v>
      </c>
      <c r="C6257" s="173">
        <v>9</v>
      </c>
      <c r="D6257" s="173">
        <v>18</v>
      </c>
      <c r="E6257" s="174">
        <v>9</v>
      </c>
      <c r="F6257" s="3">
        <f t="shared" si="583"/>
        <v>72.86</v>
      </c>
      <c r="G6257" s="3">
        <f t="shared" si="585"/>
        <v>64.039999999999992</v>
      </c>
      <c r="H6257" s="3">
        <f t="shared" si="586"/>
        <v>80.960000000000008</v>
      </c>
      <c r="I6257" s="3">
        <f t="shared" si="587"/>
        <v>46.04</v>
      </c>
      <c r="J6257" s="3">
        <f t="shared" si="588"/>
        <v>64.039999999999992</v>
      </c>
      <c r="K6257" s="191">
        <v>22.7</v>
      </c>
      <c r="L6257" s="3">
        <v>17.8</v>
      </c>
      <c r="M6257" s="191">
        <v>27.2</v>
      </c>
      <c r="N6257" s="191">
        <v>7.8</v>
      </c>
      <c r="O6257" s="191">
        <v>17.8</v>
      </c>
    </row>
    <row r="6258" spans="2:15" ht="17.25" x14ac:dyDescent="0.35">
      <c r="B6258" s="172">
        <f t="shared" si="584"/>
        <v>6250</v>
      </c>
      <c r="C6258" s="173">
        <v>9</v>
      </c>
      <c r="D6258" s="173">
        <v>18</v>
      </c>
      <c r="E6258" s="174">
        <v>10</v>
      </c>
      <c r="F6258" s="3">
        <f t="shared" si="583"/>
        <v>77</v>
      </c>
      <c r="G6258" s="3">
        <f t="shared" si="585"/>
        <v>70.34</v>
      </c>
      <c r="H6258" s="3">
        <f t="shared" si="586"/>
        <v>84.02</v>
      </c>
      <c r="I6258" s="3">
        <f t="shared" si="587"/>
        <v>46.94</v>
      </c>
      <c r="J6258" s="3">
        <f t="shared" si="588"/>
        <v>66.92</v>
      </c>
      <c r="K6258" s="191">
        <v>25</v>
      </c>
      <c r="L6258" s="3">
        <v>21.3</v>
      </c>
      <c r="M6258" s="191">
        <v>28.9</v>
      </c>
      <c r="N6258" s="191">
        <v>8.3000000000000007</v>
      </c>
      <c r="O6258" s="191">
        <v>19.399999999999999</v>
      </c>
    </row>
    <row r="6259" spans="2:15" ht="17.25" x14ac:dyDescent="0.35">
      <c r="B6259" s="172">
        <f t="shared" si="584"/>
        <v>6251</v>
      </c>
      <c r="C6259" s="173">
        <v>9</v>
      </c>
      <c r="D6259" s="173">
        <v>18</v>
      </c>
      <c r="E6259" s="174">
        <v>11</v>
      </c>
      <c r="F6259" s="3">
        <f t="shared" si="583"/>
        <v>78.98</v>
      </c>
      <c r="G6259" s="3">
        <f t="shared" si="585"/>
        <v>73.22</v>
      </c>
      <c r="H6259" s="3">
        <f t="shared" si="586"/>
        <v>87.080000000000013</v>
      </c>
      <c r="I6259" s="3">
        <f t="shared" si="587"/>
        <v>48.92</v>
      </c>
      <c r="J6259" s="3">
        <f t="shared" si="588"/>
        <v>69.98</v>
      </c>
      <c r="K6259" s="191">
        <v>26.1</v>
      </c>
      <c r="L6259" s="3">
        <v>22.9</v>
      </c>
      <c r="M6259" s="191">
        <v>30.6</v>
      </c>
      <c r="N6259" s="191">
        <v>9.4</v>
      </c>
      <c r="O6259" s="191">
        <v>21.1</v>
      </c>
    </row>
    <row r="6260" spans="2:15" ht="17.25" x14ac:dyDescent="0.35">
      <c r="B6260" s="172">
        <f t="shared" si="584"/>
        <v>6252</v>
      </c>
      <c r="C6260" s="173">
        <v>9</v>
      </c>
      <c r="D6260" s="173">
        <v>18</v>
      </c>
      <c r="E6260" s="174">
        <v>12</v>
      </c>
      <c r="F6260" s="3">
        <f t="shared" si="583"/>
        <v>79.88</v>
      </c>
      <c r="G6260" s="3">
        <f t="shared" si="585"/>
        <v>77.72</v>
      </c>
      <c r="H6260" s="3">
        <f t="shared" si="586"/>
        <v>89.960000000000008</v>
      </c>
      <c r="I6260" s="3">
        <f t="shared" si="587"/>
        <v>48.92</v>
      </c>
      <c r="J6260" s="3">
        <f t="shared" si="588"/>
        <v>71.06</v>
      </c>
      <c r="K6260" s="191">
        <v>26.6</v>
      </c>
      <c r="L6260" s="3">
        <v>25.4</v>
      </c>
      <c r="M6260" s="191">
        <v>32.200000000000003</v>
      </c>
      <c r="N6260" s="191">
        <v>9.4</v>
      </c>
      <c r="O6260" s="191">
        <v>21.7</v>
      </c>
    </row>
    <row r="6261" spans="2:15" ht="17.25" x14ac:dyDescent="0.35">
      <c r="B6261" s="172">
        <f t="shared" si="584"/>
        <v>6253</v>
      </c>
      <c r="C6261" s="173">
        <v>9</v>
      </c>
      <c r="D6261" s="173">
        <v>18</v>
      </c>
      <c r="E6261" s="174">
        <v>13</v>
      </c>
      <c r="F6261" s="3">
        <f t="shared" si="583"/>
        <v>80.960000000000008</v>
      </c>
      <c r="G6261" s="3">
        <f t="shared" si="585"/>
        <v>85.82</v>
      </c>
      <c r="H6261" s="3">
        <f t="shared" si="586"/>
        <v>91.94</v>
      </c>
      <c r="I6261" s="3">
        <f t="shared" si="587"/>
        <v>48.019999999999996</v>
      </c>
      <c r="J6261" s="3">
        <f t="shared" si="588"/>
        <v>73.94</v>
      </c>
      <c r="K6261" s="191">
        <v>27.2</v>
      </c>
      <c r="L6261" s="3">
        <v>29.9</v>
      </c>
      <c r="M6261" s="191">
        <v>33.299999999999997</v>
      </c>
      <c r="N6261" s="191">
        <v>8.9</v>
      </c>
      <c r="O6261" s="191">
        <v>23.3</v>
      </c>
    </row>
    <row r="6262" spans="2:15" ht="17.25" x14ac:dyDescent="0.35">
      <c r="B6262" s="172">
        <f t="shared" si="584"/>
        <v>6254</v>
      </c>
      <c r="C6262" s="173">
        <v>9</v>
      </c>
      <c r="D6262" s="173">
        <v>18</v>
      </c>
      <c r="E6262" s="174">
        <v>14</v>
      </c>
      <c r="F6262" s="3">
        <f t="shared" si="583"/>
        <v>81.86</v>
      </c>
      <c r="G6262" s="3">
        <f t="shared" si="585"/>
        <v>85.64</v>
      </c>
      <c r="H6262" s="3">
        <f t="shared" si="586"/>
        <v>93.92</v>
      </c>
      <c r="I6262" s="3">
        <f t="shared" si="587"/>
        <v>50</v>
      </c>
      <c r="J6262" s="3">
        <f t="shared" si="588"/>
        <v>77</v>
      </c>
      <c r="K6262" s="191">
        <v>27.7</v>
      </c>
      <c r="L6262" s="3">
        <v>29.8</v>
      </c>
      <c r="M6262" s="191">
        <v>34.4</v>
      </c>
      <c r="N6262" s="191">
        <v>10</v>
      </c>
      <c r="O6262" s="191">
        <v>25</v>
      </c>
    </row>
    <row r="6263" spans="2:15" ht="17.25" x14ac:dyDescent="0.35">
      <c r="B6263" s="172">
        <f t="shared" si="584"/>
        <v>6255</v>
      </c>
      <c r="C6263" s="173">
        <v>9</v>
      </c>
      <c r="D6263" s="173">
        <v>18</v>
      </c>
      <c r="E6263" s="174">
        <v>15</v>
      </c>
      <c r="F6263" s="3">
        <f t="shared" si="583"/>
        <v>82.94</v>
      </c>
      <c r="G6263" s="3">
        <f t="shared" si="585"/>
        <v>84.740000000000009</v>
      </c>
      <c r="H6263" s="3">
        <f t="shared" si="586"/>
        <v>95</v>
      </c>
      <c r="I6263" s="3">
        <f t="shared" si="587"/>
        <v>50</v>
      </c>
      <c r="J6263" s="3">
        <f t="shared" si="588"/>
        <v>77</v>
      </c>
      <c r="K6263" s="191">
        <v>28.3</v>
      </c>
      <c r="L6263" s="3">
        <v>29.3</v>
      </c>
      <c r="M6263" s="191">
        <v>35</v>
      </c>
      <c r="N6263" s="191">
        <v>10</v>
      </c>
      <c r="O6263" s="191">
        <v>25</v>
      </c>
    </row>
    <row r="6264" spans="2:15" ht="17.25" x14ac:dyDescent="0.35">
      <c r="B6264" s="172">
        <f t="shared" si="584"/>
        <v>6256</v>
      </c>
      <c r="C6264" s="173">
        <v>9</v>
      </c>
      <c r="D6264" s="173">
        <v>18</v>
      </c>
      <c r="E6264" s="174">
        <v>16</v>
      </c>
      <c r="F6264" s="3">
        <f t="shared" si="583"/>
        <v>81.86</v>
      </c>
      <c r="G6264" s="3">
        <f t="shared" si="585"/>
        <v>82.580000000000013</v>
      </c>
      <c r="H6264" s="3">
        <f t="shared" si="586"/>
        <v>93.02</v>
      </c>
      <c r="I6264" s="3">
        <f t="shared" si="587"/>
        <v>51.08</v>
      </c>
      <c r="J6264" s="3">
        <f t="shared" si="588"/>
        <v>78.080000000000013</v>
      </c>
      <c r="K6264" s="191">
        <v>27.7</v>
      </c>
      <c r="L6264" s="3">
        <v>28.1</v>
      </c>
      <c r="M6264" s="191">
        <v>33.9</v>
      </c>
      <c r="N6264" s="191">
        <v>10.6</v>
      </c>
      <c r="O6264" s="191">
        <v>25.6</v>
      </c>
    </row>
    <row r="6265" spans="2:15" ht="17.25" x14ac:dyDescent="0.35">
      <c r="B6265" s="172">
        <f t="shared" si="584"/>
        <v>6257</v>
      </c>
      <c r="C6265" s="173">
        <v>9</v>
      </c>
      <c r="D6265" s="173">
        <v>18</v>
      </c>
      <c r="E6265" s="174">
        <v>17</v>
      </c>
      <c r="F6265" s="3">
        <f t="shared" si="583"/>
        <v>78.98</v>
      </c>
      <c r="G6265" s="3">
        <f t="shared" si="585"/>
        <v>78.62</v>
      </c>
      <c r="H6265" s="3">
        <f t="shared" si="586"/>
        <v>91.94</v>
      </c>
      <c r="I6265" s="3">
        <f t="shared" si="587"/>
        <v>50</v>
      </c>
      <c r="J6265" s="3">
        <f t="shared" si="588"/>
        <v>77</v>
      </c>
      <c r="K6265" s="191">
        <v>26.1</v>
      </c>
      <c r="L6265" s="3">
        <v>25.9</v>
      </c>
      <c r="M6265" s="191">
        <v>33.299999999999997</v>
      </c>
      <c r="N6265" s="191">
        <v>10</v>
      </c>
      <c r="O6265" s="191">
        <v>25</v>
      </c>
    </row>
    <row r="6266" spans="2:15" ht="17.25" x14ac:dyDescent="0.35">
      <c r="B6266" s="172">
        <f t="shared" si="584"/>
        <v>6258</v>
      </c>
      <c r="C6266" s="173">
        <v>9</v>
      </c>
      <c r="D6266" s="173">
        <v>18</v>
      </c>
      <c r="E6266" s="174">
        <v>18</v>
      </c>
      <c r="F6266" s="3">
        <f t="shared" si="583"/>
        <v>74.84</v>
      </c>
      <c r="G6266" s="3">
        <f t="shared" si="585"/>
        <v>72.5</v>
      </c>
      <c r="H6266" s="3">
        <f t="shared" si="586"/>
        <v>87.080000000000013</v>
      </c>
      <c r="I6266" s="3">
        <f t="shared" si="587"/>
        <v>50</v>
      </c>
      <c r="J6266" s="3">
        <f t="shared" si="588"/>
        <v>73.94</v>
      </c>
      <c r="K6266" s="191">
        <v>23.8</v>
      </c>
      <c r="L6266" s="3">
        <v>22.5</v>
      </c>
      <c r="M6266" s="191">
        <v>30.6</v>
      </c>
      <c r="N6266" s="191">
        <v>10</v>
      </c>
      <c r="O6266" s="191">
        <v>23.3</v>
      </c>
    </row>
    <row r="6267" spans="2:15" ht="17.25" x14ac:dyDescent="0.35">
      <c r="B6267" s="172">
        <f t="shared" si="584"/>
        <v>6259</v>
      </c>
      <c r="C6267" s="173">
        <v>9</v>
      </c>
      <c r="D6267" s="173">
        <v>18</v>
      </c>
      <c r="E6267" s="174">
        <v>19</v>
      </c>
      <c r="F6267" s="3">
        <f t="shared" si="583"/>
        <v>70.88</v>
      </c>
      <c r="G6267" s="3">
        <f t="shared" si="585"/>
        <v>66.2</v>
      </c>
      <c r="H6267" s="3">
        <f t="shared" si="586"/>
        <v>84.92</v>
      </c>
      <c r="I6267" s="3">
        <f t="shared" si="587"/>
        <v>46.94</v>
      </c>
      <c r="J6267" s="3">
        <f t="shared" si="588"/>
        <v>69.080000000000013</v>
      </c>
      <c r="K6267" s="191">
        <v>21.6</v>
      </c>
      <c r="L6267" s="3">
        <v>19</v>
      </c>
      <c r="M6267" s="191">
        <v>29.4</v>
      </c>
      <c r="N6267" s="191">
        <v>8.3000000000000007</v>
      </c>
      <c r="O6267" s="191">
        <v>20.6</v>
      </c>
    </row>
    <row r="6268" spans="2:15" ht="17.25" x14ac:dyDescent="0.35">
      <c r="B6268" s="172">
        <f t="shared" si="584"/>
        <v>6260</v>
      </c>
      <c r="C6268" s="173">
        <v>9</v>
      </c>
      <c r="D6268" s="173">
        <v>18</v>
      </c>
      <c r="E6268" s="174">
        <v>20</v>
      </c>
      <c r="F6268" s="3">
        <f t="shared" si="583"/>
        <v>69.98</v>
      </c>
      <c r="G6268" s="3">
        <f t="shared" si="585"/>
        <v>63.5</v>
      </c>
      <c r="H6268" s="3">
        <f t="shared" si="586"/>
        <v>80.960000000000008</v>
      </c>
      <c r="I6268" s="3">
        <f t="shared" si="587"/>
        <v>48.019999999999996</v>
      </c>
      <c r="J6268" s="3">
        <f t="shared" si="588"/>
        <v>66.92</v>
      </c>
      <c r="K6268" s="191">
        <v>21.1</v>
      </c>
      <c r="L6268" s="3">
        <v>17.5</v>
      </c>
      <c r="M6268" s="191">
        <v>27.2</v>
      </c>
      <c r="N6268" s="191">
        <v>8.9</v>
      </c>
      <c r="O6268" s="191">
        <v>19.399999999999999</v>
      </c>
    </row>
    <row r="6269" spans="2:15" ht="17.25" x14ac:dyDescent="0.35">
      <c r="B6269" s="172">
        <f t="shared" si="584"/>
        <v>6261</v>
      </c>
      <c r="C6269" s="173">
        <v>9</v>
      </c>
      <c r="D6269" s="173">
        <v>18</v>
      </c>
      <c r="E6269" s="174">
        <v>21</v>
      </c>
      <c r="F6269" s="3">
        <f t="shared" si="583"/>
        <v>65.84</v>
      </c>
      <c r="G6269" s="3">
        <f t="shared" si="585"/>
        <v>61.519999999999996</v>
      </c>
      <c r="H6269" s="3">
        <f t="shared" si="586"/>
        <v>78.98</v>
      </c>
      <c r="I6269" s="3">
        <f t="shared" si="587"/>
        <v>46.94</v>
      </c>
      <c r="J6269" s="3">
        <f t="shared" si="588"/>
        <v>62.96</v>
      </c>
      <c r="K6269" s="191">
        <v>18.8</v>
      </c>
      <c r="L6269" s="3">
        <v>16.399999999999999</v>
      </c>
      <c r="M6269" s="191">
        <v>26.1</v>
      </c>
      <c r="N6269" s="191">
        <v>8.3000000000000007</v>
      </c>
      <c r="O6269" s="191">
        <v>17.2</v>
      </c>
    </row>
    <row r="6270" spans="2:15" ht="17.25" x14ac:dyDescent="0.35">
      <c r="B6270" s="172">
        <f t="shared" si="584"/>
        <v>6262</v>
      </c>
      <c r="C6270" s="173">
        <v>9</v>
      </c>
      <c r="D6270" s="173">
        <v>18</v>
      </c>
      <c r="E6270" s="174">
        <v>22</v>
      </c>
      <c r="F6270" s="3">
        <f t="shared" si="583"/>
        <v>60.980000000000004</v>
      </c>
      <c r="G6270" s="3">
        <f t="shared" si="585"/>
        <v>60.08</v>
      </c>
      <c r="H6270" s="3">
        <f t="shared" si="586"/>
        <v>77</v>
      </c>
      <c r="I6270" s="3">
        <f t="shared" si="587"/>
        <v>46.94</v>
      </c>
      <c r="J6270" s="3">
        <f t="shared" si="588"/>
        <v>62.96</v>
      </c>
      <c r="K6270" s="191">
        <v>16.100000000000001</v>
      </c>
      <c r="L6270" s="3">
        <v>15.6</v>
      </c>
      <c r="M6270" s="191">
        <v>25</v>
      </c>
      <c r="N6270" s="191">
        <v>8.3000000000000007</v>
      </c>
      <c r="O6270" s="191">
        <v>17.2</v>
      </c>
    </row>
    <row r="6271" spans="2:15" ht="17.25" x14ac:dyDescent="0.35">
      <c r="B6271" s="172">
        <f t="shared" si="584"/>
        <v>6263</v>
      </c>
      <c r="C6271" s="173">
        <v>9</v>
      </c>
      <c r="D6271" s="173">
        <v>18</v>
      </c>
      <c r="E6271" s="174">
        <v>23</v>
      </c>
      <c r="F6271" s="3">
        <f t="shared" si="583"/>
        <v>60.980000000000004</v>
      </c>
      <c r="G6271" s="3">
        <f t="shared" si="585"/>
        <v>58.64</v>
      </c>
      <c r="H6271" s="3">
        <f t="shared" si="586"/>
        <v>73.94</v>
      </c>
      <c r="I6271" s="3">
        <f t="shared" si="587"/>
        <v>46.94</v>
      </c>
      <c r="J6271" s="3">
        <f t="shared" si="588"/>
        <v>62.96</v>
      </c>
      <c r="K6271" s="191">
        <v>16.100000000000001</v>
      </c>
      <c r="L6271" s="3">
        <v>14.8</v>
      </c>
      <c r="M6271" s="191">
        <v>23.3</v>
      </c>
      <c r="N6271" s="191">
        <v>8.3000000000000007</v>
      </c>
      <c r="O6271" s="191">
        <v>17.2</v>
      </c>
    </row>
    <row r="6272" spans="2:15" ht="17.25" x14ac:dyDescent="0.35">
      <c r="B6272" s="172">
        <f t="shared" si="584"/>
        <v>6264</v>
      </c>
      <c r="C6272" s="173">
        <v>9</v>
      </c>
      <c r="D6272" s="173">
        <v>18</v>
      </c>
      <c r="E6272" s="174">
        <v>24</v>
      </c>
      <c r="F6272" s="3">
        <f t="shared" si="583"/>
        <v>57.92</v>
      </c>
      <c r="G6272" s="3">
        <f t="shared" si="585"/>
        <v>57.74</v>
      </c>
      <c r="H6272" s="3">
        <f t="shared" si="586"/>
        <v>75.02</v>
      </c>
      <c r="I6272" s="3">
        <f t="shared" si="587"/>
        <v>46.94</v>
      </c>
      <c r="J6272" s="3">
        <f t="shared" si="588"/>
        <v>60.980000000000004</v>
      </c>
      <c r="K6272" s="191">
        <v>14.4</v>
      </c>
      <c r="L6272" s="3">
        <v>14.3</v>
      </c>
      <c r="M6272" s="191">
        <v>23.9</v>
      </c>
      <c r="N6272" s="191">
        <v>8.3000000000000007</v>
      </c>
      <c r="O6272" s="191">
        <v>16.100000000000001</v>
      </c>
    </row>
    <row r="6273" spans="2:15" ht="17.25" x14ac:dyDescent="0.35">
      <c r="B6273" s="172">
        <f t="shared" si="584"/>
        <v>6265</v>
      </c>
      <c r="C6273" s="173">
        <v>9</v>
      </c>
      <c r="D6273" s="173">
        <v>19</v>
      </c>
      <c r="E6273" s="174">
        <v>1</v>
      </c>
      <c r="F6273" s="3">
        <f t="shared" si="583"/>
        <v>57.92</v>
      </c>
      <c r="G6273" s="3">
        <f t="shared" si="585"/>
        <v>57.2</v>
      </c>
      <c r="H6273" s="3">
        <f t="shared" si="586"/>
        <v>71.960000000000008</v>
      </c>
      <c r="I6273" s="3">
        <f t="shared" si="587"/>
        <v>48.019999999999996</v>
      </c>
      <c r="J6273" s="3">
        <f t="shared" si="588"/>
        <v>60.08</v>
      </c>
      <c r="K6273" s="191">
        <v>14.4</v>
      </c>
      <c r="L6273" s="3">
        <v>14</v>
      </c>
      <c r="M6273" s="191">
        <v>22.2</v>
      </c>
      <c r="N6273" s="191">
        <v>8.9</v>
      </c>
      <c r="O6273" s="191">
        <v>15.6</v>
      </c>
    </row>
    <row r="6274" spans="2:15" ht="17.25" x14ac:dyDescent="0.35">
      <c r="B6274" s="172">
        <f t="shared" si="584"/>
        <v>6266</v>
      </c>
      <c r="C6274" s="173">
        <v>9</v>
      </c>
      <c r="D6274" s="173">
        <v>19</v>
      </c>
      <c r="E6274" s="174">
        <v>2</v>
      </c>
      <c r="F6274" s="3">
        <f t="shared" si="583"/>
        <v>56.84</v>
      </c>
      <c r="G6274" s="3">
        <f t="shared" si="585"/>
        <v>56.120000000000005</v>
      </c>
      <c r="H6274" s="3">
        <f t="shared" si="586"/>
        <v>68</v>
      </c>
      <c r="I6274" s="3">
        <f t="shared" si="587"/>
        <v>46.94</v>
      </c>
      <c r="J6274" s="3">
        <f t="shared" si="588"/>
        <v>57.92</v>
      </c>
      <c r="K6274" s="191">
        <v>13.8</v>
      </c>
      <c r="L6274" s="3">
        <v>13.4</v>
      </c>
      <c r="M6274" s="191">
        <v>20</v>
      </c>
      <c r="N6274" s="191">
        <v>8.3000000000000007</v>
      </c>
      <c r="O6274" s="191">
        <v>14.4</v>
      </c>
    </row>
    <row r="6275" spans="2:15" ht="17.25" x14ac:dyDescent="0.35">
      <c r="B6275" s="172">
        <f t="shared" si="584"/>
        <v>6267</v>
      </c>
      <c r="C6275" s="173">
        <v>9</v>
      </c>
      <c r="D6275" s="173">
        <v>19</v>
      </c>
      <c r="E6275" s="174">
        <v>3</v>
      </c>
      <c r="F6275" s="3">
        <f t="shared" si="583"/>
        <v>54.86</v>
      </c>
      <c r="G6275" s="3">
        <f t="shared" si="585"/>
        <v>55.400000000000006</v>
      </c>
      <c r="H6275" s="3">
        <f t="shared" si="586"/>
        <v>69.080000000000013</v>
      </c>
      <c r="I6275" s="3">
        <f t="shared" si="587"/>
        <v>46.04</v>
      </c>
      <c r="J6275" s="3">
        <f t="shared" si="588"/>
        <v>57.019999999999996</v>
      </c>
      <c r="K6275" s="191">
        <v>12.7</v>
      </c>
      <c r="L6275" s="3">
        <v>13</v>
      </c>
      <c r="M6275" s="191">
        <v>20.6</v>
      </c>
      <c r="N6275" s="191">
        <v>7.8</v>
      </c>
      <c r="O6275" s="191">
        <v>13.9</v>
      </c>
    </row>
    <row r="6276" spans="2:15" ht="17.25" x14ac:dyDescent="0.35">
      <c r="B6276" s="172">
        <f t="shared" si="584"/>
        <v>6268</v>
      </c>
      <c r="C6276" s="173">
        <v>9</v>
      </c>
      <c r="D6276" s="173">
        <v>19</v>
      </c>
      <c r="E6276" s="174">
        <v>4</v>
      </c>
      <c r="F6276" s="3">
        <f t="shared" si="583"/>
        <v>56.84</v>
      </c>
      <c r="G6276" s="3">
        <f t="shared" si="585"/>
        <v>53.6</v>
      </c>
      <c r="H6276" s="3">
        <f t="shared" si="586"/>
        <v>66.92</v>
      </c>
      <c r="I6276" s="3">
        <f t="shared" si="587"/>
        <v>44.96</v>
      </c>
      <c r="J6276" s="3">
        <f t="shared" si="588"/>
        <v>57.019999999999996</v>
      </c>
      <c r="K6276" s="191">
        <v>13.8</v>
      </c>
      <c r="L6276" s="3">
        <v>12</v>
      </c>
      <c r="M6276" s="191">
        <v>19.399999999999999</v>
      </c>
      <c r="N6276" s="191">
        <v>7.2</v>
      </c>
      <c r="O6276" s="191">
        <v>13.9</v>
      </c>
    </row>
    <row r="6277" spans="2:15" ht="17.25" x14ac:dyDescent="0.35">
      <c r="B6277" s="172">
        <f t="shared" si="584"/>
        <v>6269</v>
      </c>
      <c r="C6277" s="173">
        <v>9</v>
      </c>
      <c r="D6277" s="173">
        <v>19</v>
      </c>
      <c r="E6277" s="174">
        <v>5</v>
      </c>
      <c r="F6277" s="3">
        <f t="shared" si="583"/>
        <v>56.84</v>
      </c>
      <c r="G6277" s="3">
        <f t="shared" si="585"/>
        <v>51.8</v>
      </c>
      <c r="H6277" s="3">
        <f t="shared" si="586"/>
        <v>66.02</v>
      </c>
      <c r="I6277" s="3">
        <f t="shared" si="587"/>
        <v>44.06</v>
      </c>
      <c r="J6277" s="3">
        <f t="shared" si="588"/>
        <v>53.96</v>
      </c>
      <c r="K6277" s="191">
        <v>13.8</v>
      </c>
      <c r="L6277" s="3">
        <v>11</v>
      </c>
      <c r="M6277" s="191">
        <v>18.899999999999999</v>
      </c>
      <c r="N6277" s="191">
        <v>6.7</v>
      </c>
      <c r="O6277" s="191">
        <v>12.2</v>
      </c>
    </row>
    <row r="6278" spans="2:15" ht="17.25" x14ac:dyDescent="0.35">
      <c r="B6278" s="172">
        <f t="shared" si="584"/>
        <v>6270</v>
      </c>
      <c r="C6278" s="173">
        <v>9</v>
      </c>
      <c r="D6278" s="173">
        <v>19</v>
      </c>
      <c r="E6278" s="174">
        <v>6</v>
      </c>
      <c r="F6278" s="3">
        <f t="shared" si="583"/>
        <v>57.92</v>
      </c>
      <c r="G6278" s="3">
        <f t="shared" si="585"/>
        <v>50.36</v>
      </c>
      <c r="H6278" s="3">
        <f t="shared" si="586"/>
        <v>66.92</v>
      </c>
      <c r="I6278" s="3">
        <f t="shared" si="587"/>
        <v>44.06</v>
      </c>
      <c r="J6278" s="3">
        <f t="shared" si="588"/>
        <v>53.06</v>
      </c>
      <c r="K6278" s="191">
        <v>14.4</v>
      </c>
      <c r="L6278" s="3">
        <v>10.199999999999999</v>
      </c>
      <c r="M6278" s="191">
        <v>19.399999999999999</v>
      </c>
      <c r="N6278" s="191">
        <v>6.7</v>
      </c>
      <c r="O6278" s="191">
        <v>11.7</v>
      </c>
    </row>
    <row r="6279" spans="2:15" ht="17.25" x14ac:dyDescent="0.35">
      <c r="B6279" s="172">
        <f t="shared" si="584"/>
        <v>6271</v>
      </c>
      <c r="C6279" s="173">
        <v>9</v>
      </c>
      <c r="D6279" s="173">
        <v>19</v>
      </c>
      <c r="E6279" s="174">
        <v>7</v>
      </c>
      <c r="F6279" s="3">
        <f t="shared" si="583"/>
        <v>59</v>
      </c>
      <c r="G6279" s="3">
        <f t="shared" si="585"/>
        <v>53.6</v>
      </c>
      <c r="H6279" s="3">
        <f t="shared" si="586"/>
        <v>71.06</v>
      </c>
      <c r="I6279" s="3">
        <f t="shared" si="587"/>
        <v>46.04</v>
      </c>
      <c r="J6279" s="3">
        <f t="shared" si="588"/>
        <v>57.92</v>
      </c>
      <c r="K6279" s="191">
        <v>15</v>
      </c>
      <c r="L6279" s="3">
        <v>12</v>
      </c>
      <c r="M6279" s="191">
        <v>21.7</v>
      </c>
      <c r="N6279" s="191">
        <v>7.8</v>
      </c>
      <c r="O6279" s="191">
        <v>14.4</v>
      </c>
    </row>
    <row r="6280" spans="2:15" ht="17.25" x14ac:dyDescent="0.35">
      <c r="B6280" s="172">
        <f t="shared" si="584"/>
        <v>6272</v>
      </c>
      <c r="C6280" s="173">
        <v>9</v>
      </c>
      <c r="D6280" s="173">
        <v>19</v>
      </c>
      <c r="E6280" s="174">
        <v>8</v>
      </c>
      <c r="F6280" s="3">
        <f t="shared" si="583"/>
        <v>62.96</v>
      </c>
      <c r="G6280" s="3">
        <f t="shared" si="585"/>
        <v>51.620000000000005</v>
      </c>
      <c r="H6280" s="3">
        <f t="shared" si="586"/>
        <v>78.98</v>
      </c>
      <c r="I6280" s="3">
        <f t="shared" si="587"/>
        <v>48.92</v>
      </c>
      <c r="J6280" s="3">
        <f t="shared" si="588"/>
        <v>62.06</v>
      </c>
      <c r="K6280" s="191">
        <v>17.2</v>
      </c>
      <c r="L6280" s="3">
        <v>10.9</v>
      </c>
      <c r="M6280" s="191">
        <v>26.1</v>
      </c>
      <c r="N6280" s="191">
        <v>9.4</v>
      </c>
      <c r="O6280" s="191">
        <v>16.7</v>
      </c>
    </row>
    <row r="6281" spans="2:15" ht="17.25" x14ac:dyDescent="0.35">
      <c r="B6281" s="172">
        <f t="shared" si="584"/>
        <v>6273</v>
      </c>
      <c r="C6281" s="173">
        <v>9</v>
      </c>
      <c r="D6281" s="173">
        <v>19</v>
      </c>
      <c r="E6281" s="174">
        <v>9</v>
      </c>
      <c r="F6281" s="3">
        <f t="shared" si="583"/>
        <v>62.96</v>
      </c>
      <c r="G6281" s="3">
        <f t="shared" si="585"/>
        <v>49.64</v>
      </c>
      <c r="H6281" s="3">
        <f t="shared" si="586"/>
        <v>84.02</v>
      </c>
      <c r="I6281" s="3">
        <f t="shared" si="587"/>
        <v>55.040000000000006</v>
      </c>
      <c r="J6281" s="3">
        <f t="shared" si="588"/>
        <v>64.94</v>
      </c>
      <c r="K6281" s="191">
        <v>17.2</v>
      </c>
      <c r="L6281" s="3">
        <v>9.8000000000000007</v>
      </c>
      <c r="M6281" s="191">
        <v>28.9</v>
      </c>
      <c r="N6281" s="191">
        <v>12.8</v>
      </c>
      <c r="O6281" s="191">
        <v>18.3</v>
      </c>
    </row>
    <row r="6282" spans="2:15" ht="17.25" x14ac:dyDescent="0.35">
      <c r="B6282" s="172">
        <f t="shared" si="584"/>
        <v>6274</v>
      </c>
      <c r="C6282" s="173">
        <v>9</v>
      </c>
      <c r="D6282" s="173">
        <v>19</v>
      </c>
      <c r="E6282" s="174">
        <v>10</v>
      </c>
      <c r="F6282" s="3">
        <f t="shared" ref="F6282:F6345" si="589">(9/5)*K6282+32</f>
        <v>64.94</v>
      </c>
      <c r="G6282" s="3">
        <f t="shared" si="585"/>
        <v>52.879999999999995</v>
      </c>
      <c r="H6282" s="3">
        <f t="shared" si="586"/>
        <v>87.080000000000013</v>
      </c>
      <c r="I6282" s="3">
        <f t="shared" si="587"/>
        <v>59</v>
      </c>
      <c r="J6282" s="3">
        <f t="shared" si="588"/>
        <v>69.080000000000013</v>
      </c>
      <c r="K6282" s="191">
        <v>18.3</v>
      </c>
      <c r="L6282" s="3">
        <v>11.6</v>
      </c>
      <c r="M6282" s="191">
        <v>30.6</v>
      </c>
      <c r="N6282" s="191">
        <v>15</v>
      </c>
      <c r="O6282" s="191">
        <v>20.6</v>
      </c>
    </row>
    <row r="6283" spans="2:15" ht="17.25" x14ac:dyDescent="0.35">
      <c r="B6283" s="172">
        <f t="shared" ref="B6283:B6346" si="590">B6282+1</f>
        <v>6275</v>
      </c>
      <c r="C6283" s="173">
        <v>9</v>
      </c>
      <c r="D6283" s="173">
        <v>19</v>
      </c>
      <c r="E6283" s="174">
        <v>11</v>
      </c>
      <c r="F6283" s="3">
        <f t="shared" si="589"/>
        <v>73.039999999999992</v>
      </c>
      <c r="G6283" s="3">
        <f t="shared" si="585"/>
        <v>54.5</v>
      </c>
      <c r="H6283" s="3">
        <f t="shared" si="586"/>
        <v>89.960000000000008</v>
      </c>
      <c r="I6283" s="3">
        <f t="shared" si="587"/>
        <v>62.06</v>
      </c>
      <c r="J6283" s="3">
        <f t="shared" si="588"/>
        <v>71.960000000000008</v>
      </c>
      <c r="K6283" s="191">
        <v>22.8</v>
      </c>
      <c r="L6283" s="3">
        <v>12.5</v>
      </c>
      <c r="M6283" s="191">
        <v>32.200000000000003</v>
      </c>
      <c r="N6283" s="191">
        <v>16.7</v>
      </c>
      <c r="O6283" s="191">
        <v>22.2</v>
      </c>
    </row>
    <row r="6284" spans="2:15" ht="17.25" x14ac:dyDescent="0.35">
      <c r="B6284" s="172">
        <f t="shared" si="590"/>
        <v>6276</v>
      </c>
      <c r="C6284" s="173">
        <v>9</v>
      </c>
      <c r="D6284" s="173">
        <v>19</v>
      </c>
      <c r="E6284" s="174">
        <v>12</v>
      </c>
      <c r="F6284" s="3">
        <f t="shared" si="589"/>
        <v>73.94</v>
      </c>
      <c r="G6284" s="3">
        <f t="shared" si="585"/>
        <v>54.32</v>
      </c>
      <c r="H6284" s="3">
        <f t="shared" si="586"/>
        <v>93.02</v>
      </c>
      <c r="I6284" s="3">
        <f t="shared" si="587"/>
        <v>64.94</v>
      </c>
      <c r="J6284" s="3">
        <f t="shared" si="588"/>
        <v>73.94</v>
      </c>
      <c r="K6284" s="191">
        <v>23.3</v>
      </c>
      <c r="L6284" s="3">
        <v>12.4</v>
      </c>
      <c r="M6284" s="191">
        <v>33.9</v>
      </c>
      <c r="N6284" s="191">
        <v>18.3</v>
      </c>
      <c r="O6284" s="191">
        <v>23.3</v>
      </c>
    </row>
    <row r="6285" spans="2:15" ht="17.25" x14ac:dyDescent="0.35">
      <c r="B6285" s="172">
        <f t="shared" si="590"/>
        <v>6277</v>
      </c>
      <c r="C6285" s="173">
        <v>9</v>
      </c>
      <c r="D6285" s="173">
        <v>19</v>
      </c>
      <c r="E6285" s="174">
        <v>13</v>
      </c>
      <c r="F6285" s="3">
        <f t="shared" si="589"/>
        <v>72.86</v>
      </c>
      <c r="G6285" s="3">
        <f t="shared" si="585"/>
        <v>52.34</v>
      </c>
      <c r="H6285" s="3">
        <f t="shared" si="586"/>
        <v>95</v>
      </c>
      <c r="I6285" s="3">
        <f t="shared" si="587"/>
        <v>66.02</v>
      </c>
      <c r="J6285" s="3">
        <f t="shared" si="588"/>
        <v>77</v>
      </c>
      <c r="K6285" s="191">
        <v>22.7</v>
      </c>
      <c r="L6285" s="3">
        <v>11.3</v>
      </c>
      <c r="M6285" s="191">
        <v>35</v>
      </c>
      <c r="N6285" s="191">
        <v>18.899999999999999</v>
      </c>
      <c r="O6285" s="191">
        <v>25</v>
      </c>
    </row>
    <row r="6286" spans="2:15" ht="17.25" x14ac:dyDescent="0.35">
      <c r="B6286" s="172">
        <f t="shared" si="590"/>
        <v>6278</v>
      </c>
      <c r="C6286" s="173">
        <v>9</v>
      </c>
      <c r="D6286" s="173">
        <v>19</v>
      </c>
      <c r="E6286" s="174">
        <v>14</v>
      </c>
      <c r="F6286" s="3">
        <f t="shared" si="589"/>
        <v>72.86</v>
      </c>
      <c r="G6286" s="3">
        <f t="shared" si="585"/>
        <v>53.78</v>
      </c>
      <c r="H6286" s="3">
        <f t="shared" si="586"/>
        <v>96.08</v>
      </c>
      <c r="I6286" s="3">
        <f t="shared" si="587"/>
        <v>66.92</v>
      </c>
      <c r="J6286" s="3">
        <f t="shared" si="588"/>
        <v>78.98</v>
      </c>
      <c r="K6286" s="191">
        <v>22.7</v>
      </c>
      <c r="L6286" s="3">
        <v>12.1</v>
      </c>
      <c r="M6286" s="191">
        <v>35.6</v>
      </c>
      <c r="N6286" s="191">
        <v>19.399999999999999</v>
      </c>
      <c r="O6286" s="191">
        <v>26.1</v>
      </c>
    </row>
    <row r="6287" spans="2:15" ht="17.25" x14ac:dyDescent="0.35">
      <c r="B6287" s="172">
        <f t="shared" si="590"/>
        <v>6279</v>
      </c>
      <c r="C6287" s="173">
        <v>9</v>
      </c>
      <c r="D6287" s="173">
        <v>19</v>
      </c>
      <c r="E6287" s="174">
        <v>15</v>
      </c>
      <c r="F6287" s="3">
        <f t="shared" si="589"/>
        <v>70.88</v>
      </c>
      <c r="G6287" s="3">
        <f t="shared" si="585"/>
        <v>51.8</v>
      </c>
      <c r="H6287" s="3">
        <f t="shared" si="586"/>
        <v>96.98</v>
      </c>
      <c r="I6287" s="3">
        <f t="shared" si="587"/>
        <v>68</v>
      </c>
      <c r="J6287" s="3">
        <f t="shared" si="588"/>
        <v>82.039999999999992</v>
      </c>
      <c r="K6287" s="191">
        <v>21.6</v>
      </c>
      <c r="L6287" s="3">
        <v>11</v>
      </c>
      <c r="M6287" s="191">
        <v>36.1</v>
      </c>
      <c r="N6287" s="191">
        <v>20</v>
      </c>
      <c r="O6287" s="191">
        <v>27.8</v>
      </c>
    </row>
    <row r="6288" spans="2:15" ht="17.25" x14ac:dyDescent="0.35">
      <c r="B6288" s="172">
        <f t="shared" si="590"/>
        <v>6280</v>
      </c>
      <c r="C6288" s="173">
        <v>9</v>
      </c>
      <c r="D6288" s="173">
        <v>19</v>
      </c>
      <c r="E6288" s="174">
        <v>16</v>
      </c>
      <c r="F6288" s="3">
        <f t="shared" si="589"/>
        <v>69.98</v>
      </c>
      <c r="G6288" s="3">
        <f t="shared" si="585"/>
        <v>53.06</v>
      </c>
      <c r="H6288" s="3">
        <f t="shared" si="586"/>
        <v>96.08</v>
      </c>
      <c r="I6288" s="3">
        <f t="shared" si="587"/>
        <v>66.92</v>
      </c>
      <c r="J6288" s="3">
        <f t="shared" si="588"/>
        <v>84.02</v>
      </c>
      <c r="K6288" s="191">
        <v>21.1</v>
      </c>
      <c r="L6288" s="3">
        <v>11.7</v>
      </c>
      <c r="M6288" s="191">
        <v>35.6</v>
      </c>
      <c r="N6288" s="191">
        <v>19.399999999999999</v>
      </c>
      <c r="O6288" s="191">
        <v>28.9</v>
      </c>
    </row>
    <row r="6289" spans="2:15" ht="17.25" x14ac:dyDescent="0.35">
      <c r="B6289" s="172">
        <f t="shared" si="590"/>
        <v>6281</v>
      </c>
      <c r="C6289" s="173">
        <v>9</v>
      </c>
      <c r="D6289" s="173">
        <v>19</v>
      </c>
      <c r="E6289" s="174">
        <v>17</v>
      </c>
      <c r="F6289" s="3">
        <f t="shared" si="589"/>
        <v>69.98</v>
      </c>
      <c r="G6289" s="3">
        <f t="shared" si="585"/>
        <v>52.16</v>
      </c>
      <c r="H6289" s="3">
        <f t="shared" si="586"/>
        <v>95</v>
      </c>
      <c r="I6289" s="3">
        <f t="shared" si="587"/>
        <v>66.92</v>
      </c>
      <c r="J6289" s="3">
        <f t="shared" si="588"/>
        <v>84.02</v>
      </c>
      <c r="K6289" s="191">
        <v>21.1</v>
      </c>
      <c r="L6289" s="3">
        <v>11.2</v>
      </c>
      <c r="M6289" s="191">
        <v>35</v>
      </c>
      <c r="N6289" s="191">
        <v>19.399999999999999</v>
      </c>
      <c r="O6289" s="191">
        <v>28.9</v>
      </c>
    </row>
    <row r="6290" spans="2:15" ht="17.25" x14ac:dyDescent="0.35">
      <c r="B6290" s="172">
        <f t="shared" si="590"/>
        <v>6282</v>
      </c>
      <c r="C6290" s="173">
        <v>9</v>
      </c>
      <c r="D6290" s="173">
        <v>19</v>
      </c>
      <c r="E6290" s="174">
        <v>18</v>
      </c>
      <c r="F6290" s="3">
        <f t="shared" si="589"/>
        <v>66.92</v>
      </c>
      <c r="G6290" s="3">
        <f t="shared" si="585"/>
        <v>49.28</v>
      </c>
      <c r="H6290" s="3">
        <f t="shared" si="586"/>
        <v>89.06</v>
      </c>
      <c r="I6290" s="3">
        <f t="shared" si="587"/>
        <v>62.96</v>
      </c>
      <c r="J6290" s="3">
        <f t="shared" si="588"/>
        <v>78.98</v>
      </c>
      <c r="K6290" s="191">
        <v>19.399999999999999</v>
      </c>
      <c r="L6290" s="3">
        <v>9.6</v>
      </c>
      <c r="M6290" s="191">
        <v>31.7</v>
      </c>
      <c r="N6290" s="191">
        <v>17.2</v>
      </c>
      <c r="O6290" s="191">
        <v>26.1</v>
      </c>
    </row>
    <row r="6291" spans="2:15" ht="17.25" x14ac:dyDescent="0.35">
      <c r="B6291" s="172">
        <f t="shared" si="590"/>
        <v>6283</v>
      </c>
      <c r="C6291" s="173">
        <v>9</v>
      </c>
      <c r="D6291" s="173">
        <v>19</v>
      </c>
      <c r="E6291" s="174">
        <v>19</v>
      </c>
      <c r="F6291" s="3">
        <f t="shared" si="589"/>
        <v>61.88</v>
      </c>
      <c r="G6291" s="3">
        <f t="shared" si="585"/>
        <v>46.4</v>
      </c>
      <c r="H6291" s="3">
        <f t="shared" si="586"/>
        <v>84.92</v>
      </c>
      <c r="I6291" s="3">
        <f t="shared" si="587"/>
        <v>60.08</v>
      </c>
      <c r="J6291" s="3">
        <f t="shared" si="588"/>
        <v>73.94</v>
      </c>
      <c r="K6291" s="191">
        <v>16.600000000000001</v>
      </c>
      <c r="L6291" s="3">
        <v>8</v>
      </c>
      <c r="M6291" s="191">
        <v>29.4</v>
      </c>
      <c r="N6291" s="191">
        <v>15.6</v>
      </c>
      <c r="O6291" s="191">
        <v>23.3</v>
      </c>
    </row>
    <row r="6292" spans="2:15" ht="17.25" x14ac:dyDescent="0.35">
      <c r="B6292" s="172">
        <f t="shared" si="590"/>
        <v>6284</v>
      </c>
      <c r="C6292" s="173">
        <v>9</v>
      </c>
      <c r="D6292" s="173">
        <v>19</v>
      </c>
      <c r="E6292" s="174">
        <v>20</v>
      </c>
      <c r="F6292" s="3">
        <f t="shared" si="589"/>
        <v>61.88</v>
      </c>
      <c r="G6292" s="3">
        <f t="shared" si="585"/>
        <v>44.6</v>
      </c>
      <c r="H6292" s="3">
        <f t="shared" si="586"/>
        <v>82.94</v>
      </c>
      <c r="I6292" s="3">
        <f t="shared" si="587"/>
        <v>57.92</v>
      </c>
      <c r="J6292" s="3">
        <f t="shared" si="588"/>
        <v>71.06</v>
      </c>
      <c r="K6292" s="191">
        <v>16.600000000000001</v>
      </c>
      <c r="L6292" s="3">
        <v>7</v>
      </c>
      <c r="M6292" s="191">
        <v>28.3</v>
      </c>
      <c r="N6292" s="191">
        <v>14.4</v>
      </c>
      <c r="O6292" s="191">
        <v>21.7</v>
      </c>
    </row>
    <row r="6293" spans="2:15" ht="17.25" x14ac:dyDescent="0.35">
      <c r="B6293" s="172">
        <f t="shared" si="590"/>
        <v>6285</v>
      </c>
      <c r="C6293" s="173">
        <v>9</v>
      </c>
      <c r="D6293" s="173">
        <v>19</v>
      </c>
      <c r="E6293" s="174">
        <v>21</v>
      </c>
      <c r="F6293" s="3">
        <f t="shared" si="589"/>
        <v>59</v>
      </c>
      <c r="G6293" s="3">
        <f t="shared" si="585"/>
        <v>43.52</v>
      </c>
      <c r="H6293" s="3">
        <f t="shared" si="586"/>
        <v>80.960000000000008</v>
      </c>
      <c r="I6293" s="3">
        <f t="shared" si="587"/>
        <v>55.94</v>
      </c>
      <c r="J6293" s="3">
        <f t="shared" si="588"/>
        <v>66.02</v>
      </c>
      <c r="K6293" s="191">
        <v>15</v>
      </c>
      <c r="L6293" s="3">
        <v>6.4</v>
      </c>
      <c r="M6293" s="191">
        <v>27.2</v>
      </c>
      <c r="N6293" s="191">
        <v>13.3</v>
      </c>
      <c r="O6293" s="191">
        <v>18.899999999999999</v>
      </c>
    </row>
    <row r="6294" spans="2:15" ht="17.25" x14ac:dyDescent="0.35">
      <c r="B6294" s="172">
        <f t="shared" si="590"/>
        <v>6286</v>
      </c>
      <c r="C6294" s="173">
        <v>9</v>
      </c>
      <c r="D6294" s="173">
        <v>19</v>
      </c>
      <c r="E6294" s="174">
        <v>22</v>
      </c>
      <c r="F6294" s="3">
        <f t="shared" si="589"/>
        <v>59</v>
      </c>
      <c r="G6294" s="3">
        <f t="shared" si="585"/>
        <v>43.16</v>
      </c>
      <c r="H6294" s="3">
        <f t="shared" si="586"/>
        <v>78.080000000000013</v>
      </c>
      <c r="I6294" s="3">
        <f t="shared" si="587"/>
        <v>53.06</v>
      </c>
      <c r="J6294" s="3">
        <f t="shared" si="588"/>
        <v>66.02</v>
      </c>
      <c r="K6294" s="191">
        <v>15</v>
      </c>
      <c r="L6294" s="3">
        <v>6.2</v>
      </c>
      <c r="M6294" s="191">
        <v>25.6</v>
      </c>
      <c r="N6294" s="191">
        <v>11.7</v>
      </c>
      <c r="O6294" s="191">
        <v>18.899999999999999</v>
      </c>
    </row>
    <row r="6295" spans="2:15" ht="17.25" x14ac:dyDescent="0.35">
      <c r="B6295" s="172">
        <f t="shared" si="590"/>
        <v>6287</v>
      </c>
      <c r="C6295" s="173">
        <v>9</v>
      </c>
      <c r="D6295" s="173">
        <v>19</v>
      </c>
      <c r="E6295" s="174">
        <v>23</v>
      </c>
      <c r="F6295" s="3">
        <f t="shared" si="589"/>
        <v>56.84</v>
      </c>
      <c r="G6295" s="3">
        <f t="shared" si="585"/>
        <v>42.44</v>
      </c>
      <c r="H6295" s="3">
        <f t="shared" si="586"/>
        <v>77</v>
      </c>
      <c r="I6295" s="3">
        <f t="shared" si="587"/>
        <v>48.92</v>
      </c>
      <c r="J6295" s="3">
        <f t="shared" si="588"/>
        <v>62.96</v>
      </c>
      <c r="K6295" s="191">
        <v>13.8</v>
      </c>
      <c r="L6295" s="3">
        <v>5.8</v>
      </c>
      <c r="M6295" s="191">
        <v>25</v>
      </c>
      <c r="N6295" s="191">
        <v>9.4</v>
      </c>
      <c r="O6295" s="191">
        <v>17.2</v>
      </c>
    </row>
    <row r="6296" spans="2:15" ht="17.25" x14ac:dyDescent="0.35">
      <c r="B6296" s="172">
        <f t="shared" si="590"/>
        <v>6288</v>
      </c>
      <c r="C6296" s="173">
        <v>9</v>
      </c>
      <c r="D6296" s="173">
        <v>19</v>
      </c>
      <c r="E6296" s="174">
        <v>24</v>
      </c>
      <c r="F6296" s="3">
        <f t="shared" si="589"/>
        <v>55.94</v>
      </c>
      <c r="G6296" s="3">
        <f t="shared" si="585"/>
        <v>42.44</v>
      </c>
      <c r="H6296" s="3">
        <f t="shared" si="586"/>
        <v>75.02</v>
      </c>
      <c r="I6296" s="3">
        <f t="shared" si="587"/>
        <v>48.019999999999996</v>
      </c>
      <c r="J6296" s="3">
        <f t="shared" si="588"/>
        <v>60.980000000000004</v>
      </c>
      <c r="K6296" s="191">
        <v>13.3</v>
      </c>
      <c r="L6296" s="3">
        <v>5.8</v>
      </c>
      <c r="M6296" s="191">
        <v>23.9</v>
      </c>
      <c r="N6296" s="191">
        <v>8.9</v>
      </c>
      <c r="O6296" s="191">
        <v>16.100000000000001</v>
      </c>
    </row>
    <row r="6297" spans="2:15" ht="17.25" x14ac:dyDescent="0.35">
      <c r="B6297" s="172">
        <f t="shared" si="590"/>
        <v>6289</v>
      </c>
      <c r="C6297" s="173">
        <v>9</v>
      </c>
      <c r="D6297" s="173">
        <v>20</v>
      </c>
      <c r="E6297" s="174">
        <v>1</v>
      </c>
      <c r="F6297" s="3">
        <f t="shared" si="589"/>
        <v>52.879999999999995</v>
      </c>
      <c r="G6297" s="3">
        <f t="shared" ref="G6297:G6360" si="591">(9/5)*L6297+32</f>
        <v>42.8</v>
      </c>
      <c r="H6297" s="3">
        <f t="shared" ref="H6297:H6360" si="592">(9/5)*M6297+32</f>
        <v>71.06</v>
      </c>
      <c r="I6297" s="3">
        <f t="shared" ref="I6297:I6360" si="593">(9/5)*N6297+32</f>
        <v>44.96</v>
      </c>
      <c r="J6297" s="3">
        <f t="shared" ref="J6297:J6360" si="594">(9/5)*O6297+32</f>
        <v>60.980000000000004</v>
      </c>
      <c r="K6297" s="191">
        <v>11.6</v>
      </c>
      <c r="L6297" s="3">
        <v>6</v>
      </c>
      <c r="M6297" s="191">
        <v>21.7</v>
      </c>
      <c r="N6297" s="191">
        <v>7.2</v>
      </c>
      <c r="O6297" s="191">
        <v>16.100000000000001</v>
      </c>
    </row>
    <row r="6298" spans="2:15" ht="17.25" x14ac:dyDescent="0.35">
      <c r="B6298" s="172">
        <f t="shared" si="590"/>
        <v>6290</v>
      </c>
      <c r="C6298" s="173">
        <v>9</v>
      </c>
      <c r="D6298" s="173">
        <v>20</v>
      </c>
      <c r="E6298" s="174">
        <v>2</v>
      </c>
      <c r="F6298" s="3">
        <f t="shared" si="589"/>
        <v>53.96</v>
      </c>
      <c r="G6298" s="3">
        <f t="shared" si="591"/>
        <v>42.980000000000004</v>
      </c>
      <c r="H6298" s="3">
        <f t="shared" si="592"/>
        <v>71.06</v>
      </c>
      <c r="I6298" s="3">
        <f t="shared" si="593"/>
        <v>44.96</v>
      </c>
      <c r="J6298" s="3">
        <f t="shared" si="594"/>
        <v>57.92</v>
      </c>
      <c r="K6298" s="191">
        <v>12.2</v>
      </c>
      <c r="L6298" s="3">
        <v>6.1</v>
      </c>
      <c r="M6298" s="191">
        <v>21.7</v>
      </c>
      <c r="N6298" s="191">
        <v>7.2</v>
      </c>
      <c r="O6298" s="191">
        <v>14.4</v>
      </c>
    </row>
    <row r="6299" spans="2:15" ht="17.25" x14ac:dyDescent="0.35">
      <c r="B6299" s="172">
        <f t="shared" si="590"/>
        <v>6291</v>
      </c>
      <c r="C6299" s="173">
        <v>9</v>
      </c>
      <c r="D6299" s="173">
        <v>20</v>
      </c>
      <c r="E6299" s="174">
        <v>3</v>
      </c>
      <c r="F6299" s="3">
        <f t="shared" si="589"/>
        <v>52.879999999999995</v>
      </c>
      <c r="G6299" s="3">
        <f t="shared" si="591"/>
        <v>43.52</v>
      </c>
      <c r="H6299" s="3">
        <f t="shared" si="592"/>
        <v>69.080000000000013</v>
      </c>
      <c r="I6299" s="3">
        <f t="shared" si="593"/>
        <v>42.980000000000004</v>
      </c>
      <c r="J6299" s="3">
        <f t="shared" si="594"/>
        <v>55.94</v>
      </c>
      <c r="K6299" s="191">
        <v>11.6</v>
      </c>
      <c r="L6299" s="3">
        <v>6.4</v>
      </c>
      <c r="M6299" s="191">
        <v>20.6</v>
      </c>
      <c r="N6299" s="191">
        <v>6.1</v>
      </c>
      <c r="O6299" s="191">
        <v>13.3</v>
      </c>
    </row>
    <row r="6300" spans="2:15" ht="17.25" x14ac:dyDescent="0.35">
      <c r="B6300" s="172">
        <f t="shared" si="590"/>
        <v>6292</v>
      </c>
      <c r="C6300" s="173">
        <v>9</v>
      </c>
      <c r="D6300" s="173">
        <v>20</v>
      </c>
      <c r="E6300" s="174">
        <v>4</v>
      </c>
      <c r="F6300" s="3">
        <f t="shared" si="589"/>
        <v>52.879999999999995</v>
      </c>
      <c r="G6300" s="3">
        <f t="shared" si="591"/>
        <v>43.879999999999995</v>
      </c>
      <c r="H6300" s="3">
        <f t="shared" si="592"/>
        <v>66.92</v>
      </c>
      <c r="I6300" s="3">
        <f t="shared" si="593"/>
        <v>42.08</v>
      </c>
      <c r="J6300" s="3">
        <f t="shared" si="594"/>
        <v>55.94</v>
      </c>
      <c r="K6300" s="191">
        <v>11.6</v>
      </c>
      <c r="L6300" s="3">
        <v>6.6</v>
      </c>
      <c r="M6300" s="191">
        <v>19.399999999999999</v>
      </c>
      <c r="N6300" s="191">
        <v>5.6</v>
      </c>
      <c r="O6300" s="191">
        <v>13.3</v>
      </c>
    </row>
    <row r="6301" spans="2:15" ht="17.25" x14ac:dyDescent="0.35">
      <c r="B6301" s="172">
        <f t="shared" si="590"/>
        <v>6293</v>
      </c>
      <c r="C6301" s="173">
        <v>9</v>
      </c>
      <c r="D6301" s="173">
        <v>20</v>
      </c>
      <c r="E6301" s="174">
        <v>5</v>
      </c>
      <c r="F6301" s="3">
        <f t="shared" si="589"/>
        <v>52.879999999999995</v>
      </c>
      <c r="G6301" s="3">
        <f t="shared" si="591"/>
        <v>44.6</v>
      </c>
      <c r="H6301" s="3">
        <f t="shared" si="592"/>
        <v>69.080000000000013</v>
      </c>
      <c r="I6301" s="3">
        <f t="shared" si="593"/>
        <v>42.08</v>
      </c>
      <c r="J6301" s="3">
        <f t="shared" si="594"/>
        <v>51.980000000000004</v>
      </c>
      <c r="K6301" s="191">
        <v>11.6</v>
      </c>
      <c r="L6301" s="3">
        <v>7</v>
      </c>
      <c r="M6301" s="191">
        <v>20.6</v>
      </c>
      <c r="N6301" s="191">
        <v>5.6</v>
      </c>
      <c r="O6301" s="191">
        <v>11.1</v>
      </c>
    </row>
    <row r="6302" spans="2:15" ht="17.25" x14ac:dyDescent="0.35">
      <c r="B6302" s="172">
        <f t="shared" si="590"/>
        <v>6294</v>
      </c>
      <c r="C6302" s="173">
        <v>9</v>
      </c>
      <c r="D6302" s="173">
        <v>20</v>
      </c>
      <c r="E6302" s="174">
        <v>6</v>
      </c>
      <c r="F6302" s="3">
        <f t="shared" si="589"/>
        <v>51.980000000000004</v>
      </c>
      <c r="G6302" s="3">
        <f t="shared" si="591"/>
        <v>39.74</v>
      </c>
      <c r="H6302" s="3">
        <f t="shared" si="592"/>
        <v>64.94</v>
      </c>
      <c r="I6302" s="3">
        <f t="shared" si="593"/>
        <v>42.08</v>
      </c>
      <c r="J6302" s="3">
        <f t="shared" si="594"/>
        <v>51.08</v>
      </c>
      <c r="K6302" s="191">
        <v>11.1</v>
      </c>
      <c r="L6302" s="3">
        <v>4.3</v>
      </c>
      <c r="M6302" s="191">
        <v>18.3</v>
      </c>
      <c r="N6302" s="191">
        <v>5.6</v>
      </c>
      <c r="O6302" s="191">
        <v>10.6</v>
      </c>
    </row>
    <row r="6303" spans="2:15" ht="17.25" x14ac:dyDescent="0.35">
      <c r="B6303" s="172">
        <f t="shared" si="590"/>
        <v>6295</v>
      </c>
      <c r="C6303" s="173">
        <v>9</v>
      </c>
      <c r="D6303" s="173">
        <v>20</v>
      </c>
      <c r="E6303" s="174">
        <v>7</v>
      </c>
      <c r="F6303" s="3">
        <f t="shared" si="589"/>
        <v>53.96</v>
      </c>
      <c r="G6303" s="3">
        <f t="shared" si="591"/>
        <v>42.08</v>
      </c>
      <c r="H6303" s="3">
        <f t="shared" si="592"/>
        <v>73.94</v>
      </c>
      <c r="I6303" s="3">
        <f t="shared" si="593"/>
        <v>46.04</v>
      </c>
      <c r="J6303" s="3">
        <f t="shared" si="594"/>
        <v>59</v>
      </c>
      <c r="K6303" s="191">
        <v>12.2</v>
      </c>
      <c r="L6303" s="3">
        <v>5.6</v>
      </c>
      <c r="M6303" s="191">
        <v>23.3</v>
      </c>
      <c r="N6303" s="191">
        <v>7.8</v>
      </c>
      <c r="O6303" s="191">
        <v>15</v>
      </c>
    </row>
    <row r="6304" spans="2:15" ht="17.25" x14ac:dyDescent="0.35">
      <c r="B6304" s="172">
        <f t="shared" si="590"/>
        <v>6296</v>
      </c>
      <c r="C6304" s="173">
        <v>9</v>
      </c>
      <c r="D6304" s="173">
        <v>20</v>
      </c>
      <c r="E6304" s="174">
        <v>8</v>
      </c>
      <c r="F6304" s="3">
        <f t="shared" si="589"/>
        <v>57.92</v>
      </c>
      <c r="G6304" s="3">
        <f t="shared" si="591"/>
        <v>46.22</v>
      </c>
      <c r="H6304" s="3">
        <f t="shared" si="592"/>
        <v>80.06</v>
      </c>
      <c r="I6304" s="3">
        <f t="shared" si="593"/>
        <v>51.08</v>
      </c>
      <c r="J6304" s="3">
        <f t="shared" si="594"/>
        <v>66.02</v>
      </c>
      <c r="K6304" s="191">
        <v>14.4</v>
      </c>
      <c r="L6304" s="3">
        <v>7.9</v>
      </c>
      <c r="M6304" s="191">
        <v>26.7</v>
      </c>
      <c r="N6304" s="191">
        <v>10.6</v>
      </c>
      <c r="O6304" s="191">
        <v>18.899999999999999</v>
      </c>
    </row>
    <row r="6305" spans="2:15" ht="17.25" x14ac:dyDescent="0.35">
      <c r="B6305" s="172">
        <f t="shared" si="590"/>
        <v>6297</v>
      </c>
      <c r="C6305" s="173">
        <v>9</v>
      </c>
      <c r="D6305" s="173">
        <v>20</v>
      </c>
      <c r="E6305" s="174">
        <v>9</v>
      </c>
      <c r="F6305" s="3">
        <f t="shared" si="589"/>
        <v>60.980000000000004</v>
      </c>
      <c r="G6305" s="3">
        <f t="shared" si="591"/>
        <v>48.379999999999995</v>
      </c>
      <c r="H6305" s="3">
        <f t="shared" si="592"/>
        <v>86</v>
      </c>
      <c r="I6305" s="3">
        <f t="shared" si="593"/>
        <v>57.92</v>
      </c>
      <c r="J6305" s="3">
        <f t="shared" si="594"/>
        <v>68</v>
      </c>
      <c r="K6305" s="191">
        <v>16.100000000000001</v>
      </c>
      <c r="L6305" s="3">
        <v>9.1</v>
      </c>
      <c r="M6305" s="191">
        <v>30</v>
      </c>
      <c r="N6305" s="191">
        <v>14.4</v>
      </c>
      <c r="O6305" s="191">
        <v>20</v>
      </c>
    </row>
    <row r="6306" spans="2:15" ht="17.25" x14ac:dyDescent="0.35">
      <c r="B6306" s="172">
        <f t="shared" si="590"/>
        <v>6298</v>
      </c>
      <c r="C6306" s="173">
        <v>9</v>
      </c>
      <c r="D6306" s="173">
        <v>20</v>
      </c>
      <c r="E6306" s="174">
        <v>10</v>
      </c>
      <c r="F6306" s="3">
        <f t="shared" si="589"/>
        <v>63.86</v>
      </c>
      <c r="G6306" s="3">
        <f t="shared" si="591"/>
        <v>54.32</v>
      </c>
      <c r="H6306" s="3">
        <f t="shared" si="592"/>
        <v>89.960000000000008</v>
      </c>
      <c r="I6306" s="3">
        <f t="shared" si="593"/>
        <v>64.039999999999992</v>
      </c>
      <c r="J6306" s="3">
        <f t="shared" si="594"/>
        <v>73.94</v>
      </c>
      <c r="K6306" s="191">
        <v>17.7</v>
      </c>
      <c r="L6306" s="3">
        <v>12.4</v>
      </c>
      <c r="M6306" s="191">
        <v>32.200000000000003</v>
      </c>
      <c r="N6306" s="191">
        <v>17.8</v>
      </c>
      <c r="O6306" s="191">
        <v>23.3</v>
      </c>
    </row>
    <row r="6307" spans="2:15" ht="17.25" x14ac:dyDescent="0.35">
      <c r="B6307" s="172">
        <f t="shared" si="590"/>
        <v>6299</v>
      </c>
      <c r="C6307" s="173">
        <v>9</v>
      </c>
      <c r="D6307" s="173">
        <v>20</v>
      </c>
      <c r="E6307" s="174">
        <v>11</v>
      </c>
      <c r="F6307" s="3">
        <f t="shared" si="589"/>
        <v>68</v>
      </c>
      <c r="G6307" s="3">
        <f t="shared" si="591"/>
        <v>54.86</v>
      </c>
      <c r="H6307" s="3">
        <f t="shared" si="592"/>
        <v>93.92</v>
      </c>
      <c r="I6307" s="3">
        <f t="shared" si="593"/>
        <v>68</v>
      </c>
      <c r="J6307" s="3">
        <f t="shared" si="594"/>
        <v>75.92</v>
      </c>
      <c r="K6307" s="191">
        <v>20</v>
      </c>
      <c r="L6307" s="3">
        <v>12.7</v>
      </c>
      <c r="M6307" s="191">
        <v>34.4</v>
      </c>
      <c r="N6307" s="191">
        <v>20</v>
      </c>
      <c r="O6307" s="191">
        <v>24.4</v>
      </c>
    </row>
    <row r="6308" spans="2:15" ht="17.25" x14ac:dyDescent="0.35">
      <c r="B6308" s="172">
        <f t="shared" si="590"/>
        <v>6300</v>
      </c>
      <c r="C6308" s="173">
        <v>9</v>
      </c>
      <c r="D6308" s="173">
        <v>20</v>
      </c>
      <c r="E6308" s="174">
        <v>12</v>
      </c>
      <c r="F6308" s="3">
        <f t="shared" si="589"/>
        <v>69.98</v>
      </c>
      <c r="G6308" s="3">
        <f t="shared" si="591"/>
        <v>51.8</v>
      </c>
      <c r="H6308" s="3">
        <f t="shared" si="592"/>
        <v>95</v>
      </c>
      <c r="I6308" s="3">
        <f t="shared" si="593"/>
        <v>71.06</v>
      </c>
      <c r="J6308" s="3">
        <f t="shared" si="594"/>
        <v>78.98</v>
      </c>
      <c r="K6308" s="191">
        <v>21.1</v>
      </c>
      <c r="L6308" s="3">
        <v>11</v>
      </c>
      <c r="M6308" s="191">
        <v>35</v>
      </c>
      <c r="N6308" s="191">
        <v>21.7</v>
      </c>
      <c r="O6308" s="191">
        <v>26.1</v>
      </c>
    </row>
    <row r="6309" spans="2:15" ht="17.25" x14ac:dyDescent="0.35">
      <c r="B6309" s="172">
        <f t="shared" si="590"/>
        <v>6301</v>
      </c>
      <c r="C6309" s="173">
        <v>9</v>
      </c>
      <c r="D6309" s="173">
        <v>20</v>
      </c>
      <c r="E6309" s="174">
        <v>13</v>
      </c>
      <c r="F6309" s="3">
        <f t="shared" si="589"/>
        <v>71.960000000000008</v>
      </c>
      <c r="G6309" s="3">
        <f t="shared" si="591"/>
        <v>60.26</v>
      </c>
      <c r="H6309" s="3">
        <f t="shared" si="592"/>
        <v>96.98</v>
      </c>
      <c r="I6309" s="3">
        <f t="shared" si="593"/>
        <v>71.06</v>
      </c>
      <c r="J6309" s="3">
        <f t="shared" si="594"/>
        <v>84.92</v>
      </c>
      <c r="K6309" s="191">
        <v>22.2</v>
      </c>
      <c r="L6309" s="3">
        <v>15.7</v>
      </c>
      <c r="M6309" s="191">
        <v>36.1</v>
      </c>
      <c r="N6309" s="191">
        <v>21.7</v>
      </c>
      <c r="O6309" s="191">
        <v>29.4</v>
      </c>
    </row>
    <row r="6310" spans="2:15" ht="17.25" x14ac:dyDescent="0.35">
      <c r="B6310" s="172">
        <f t="shared" si="590"/>
        <v>6302</v>
      </c>
      <c r="C6310" s="173">
        <v>9</v>
      </c>
      <c r="D6310" s="173">
        <v>20</v>
      </c>
      <c r="E6310" s="174">
        <v>14</v>
      </c>
      <c r="F6310" s="3">
        <f t="shared" si="589"/>
        <v>73.94</v>
      </c>
      <c r="G6310" s="3">
        <f t="shared" si="591"/>
        <v>61.519999999999996</v>
      </c>
      <c r="H6310" s="3">
        <f t="shared" si="592"/>
        <v>96.98</v>
      </c>
      <c r="I6310" s="3">
        <f t="shared" si="593"/>
        <v>73.94</v>
      </c>
      <c r="J6310" s="3">
        <f t="shared" si="594"/>
        <v>87.080000000000013</v>
      </c>
      <c r="K6310" s="191">
        <v>23.3</v>
      </c>
      <c r="L6310" s="3">
        <v>16.399999999999999</v>
      </c>
      <c r="M6310" s="191">
        <v>36.1</v>
      </c>
      <c r="N6310" s="191">
        <v>23.3</v>
      </c>
      <c r="O6310" s="191">
        <v>30.6</v>
      </c>
    </row>
    <row r="6311" spans="2:15" ht="17.25" x14ac:dyDescent="0.35">
      <c r="B6311" s="172">
        <f t="shared" si="590"/>
        <v>6303</v>
      </c>
      <c r="C6311" s="173">
        <v>9</v>
      </c>
      <c r="D6311" s="173">
        <v>20</v>
      </c>
      <c r="E6311" s="174">
        <v>15</v>
      </c>
      <c r="F6311" s="3">
        <f t="shared" si="589"/>
        <v>71.960000000000008</v>
      </c>
      <c r="G6311" s="3">
        <f t="shared" si="591"/>
        <v>66.38</v>
      </c>
      <c r="H6311" s="3">
        <f t="shared" si="592"/>
        <v>98.06</v>
      </c>
      <c r="I6311" s="3">
        <f t="shared" si="593"/>
        <v>73.039999999999992</v>
      </c>
      <c r="J6311" s="3">
        <f t="shared" si="594"/>
        <v>87.080000000000013</v>
      </c>
      <c r="K6311" s="191">
        <v>22.2</v>
      </c>
      <c r="L6311" s="3">
        <v>19.100000000000001</v>
      </c>
      <c r="M6311" s="191">
        <v>36.700000000000003</v>
      </c>
      <c r="N6311" s="191">
        <v>22.8</v>
      </c>
      <c r="O6311" s="191">
        <v>30.6</v>
      </c>
    </row>
    <row r="6312" spans="2:15" ht="17.25" x14ac:dyDescent="0.35">
      <c r="B6312" s="172">
        <f t="shared" si="590"/>
        <v>6304</v>
      </c>
      <c r="C6312" s="173">
        <v>9</v>
      </c>
      <c r="D6312" s="173">
        <v>20</v>
      </c>
      <c r="E6312" s="174">
        <v>16</v>
      </c>
      <c r="F6312" s="3">
        <f t="shared" si="589"/>
        <v>70.88</v>
      </c>
      <c r="G6312" s="3">
        <f t="shared" si="591"/>
        <v>65.84</v>
      </c>
      <c r="H6312" s="3">
        <f t="shared" si="592"/>
        <v>98.960000000000008</v>
      </c>
      <c r="I6312" s="3">
        <f t="shared" si="593"/>
        <v>75.02</v>
      </c>
      <c r="J6312" s="3">
        <f t="shared" si="594"/>
        <v>86</v>
      </c>
      <c r="K6312" s="191">
        <v>21.6</v>
      </c>
      <c r="L6312" s="3">
        <v>18.8</v>
      </c>
      <c r="M6312" s="191">
        <v>37.200000000000003</v>
      </c>
      <c r="N6312" s="191">
        <v>23.9</v>
      </c>
      <c r="O6312" s="191">
        <v>30</v>
      </c>
    </row>
    <row r="6313" spans="2:15" ht="17.25" x14ac:dyDescent="0.35">
      <c r="B6313" s="172">
        <f t="shared" si="590"/>
        <v>6305</v>
      </c>
      <c r="C6313" s="173">
        <v>9</v>
      </c>
      <c r="D6313" s="173">
        <v>20</v>
      </c>
      <c r="E6313" s="174">
        <v>17</v>
      </c>
      <c r="F6313" s="3">
        <f t="shared" si="589"/>
        <v>69.98</v>
      </c>
      <c r="G6313" s="3">
        <f t="shared" si="591"/>
        <v>62.6</v>
      </c>
      <c r="H6313" s="3">
        <f t="shared" si="592"/>
        <v>96.08</v>
      </c>
      <c r="I6313" s="3">
        <f t="shared" si="593"/>
        <v>73.94</v>
      </c>
      <c r="J6313" s="3">
        <f t="shared" si="594"/>
        <v>87.080000000000013</v>
      </c>
      <c r="K6313" s="191">
        <v>21.1</v>
      </c>
      <c r="L6313" s="3">
        <v>17</v>
      </c>
      <c r="M6313" s="191">
        <v>35.6</v>
      </c>
      <c r="N6313" s="191">
        <v>23.3</v>
      </c>
      <c r="O6313" s="191">
        <v>30.6</v>
      </c>
    </row>
    <row r="6314" spans="2:15" ht="17.25" x14ac:dyDescent="0.35">
      <c r="B6314" s="172">
        <f t="shared" si="590"/>
        <v>6306</v>
      </c>
      <c r="C6314" s="173">
        <v>9</v>
      </c>
      <c r="D6314" s="173">
        <v>20</v>
      </c>
      <c r="E6314" s="174">
        <v>18</v>
      </c>
      <c r="F6314" s="3">
        <f t="shared" si="589"/>
        <v>65.84</v>
      </c>
      <c r="G6314" s="3">
        <f t="shared" si="591"/>
        <v>57.56</v>
      </c>
      <c r="H6314" s="3">
        <f t="shared" si="592"/>
        <v>91.94</v>
      </c>
      <c r="I6314" s="3">
        <f t="shared" si="593"/>
        <v>66.92</v>
      </c>
      <c r="J6314" s="3">
        <f t="shared" si="594"/>
        <v>82.039999999999992</v>
      </c>
      <c r="K6314" s="191">
        <v>18.8</v>
      </c>
      <c r="L6314" s="3">
        <v>14.2</v>
      </c>
      <c r="M6314" s="191">
        <v>33.299999999999997</v>
      </c>
      <c r="N6314" s="191">
        <v>19.399999999999999</v>
      </c>
      <c r="O6314" s="191">
        <v>27.8</v>
      </c>
    </row>
    <row r="6315" spans="2:15" ht="17.25" x14ac:dyDescent="0.35">
      <c r="B6315" s="172">
        <f t="shared" si="590"/>
        <v>6307</v>
      </c>
      <c r="C6315" s="173">
        <v>9</v>
      </c>
      <c r="D6315" s="173">
        <v>20</v>
      </c>
      <c r="E6315" s="174">
        <v>19</v>
      </c>
      <c r="F6315" s="3">
        <f t="shared" si="589"/>
        <v>61.88</v>
      </c>
      <c r="G6315" s="3">
        <f t="shared" si="591"/>
        <v>44.42</v>
      </c>
      <c r="H6315" s="3">
        <f t="shared" si="592"/>
        <v>86</v>
      </c>
      <c r="I6315" s="3">
        <f t="shared" si="593"/>
        <v>62.06</v>
      </c>
      <c r="J6315" s="3">
        <f t="shared" si="594"/>
        <v>75.92</v>
      </c>
      <c r="K6315" s="191">
        <v>16.600000000000001</v>
      </c>
      <c r="L6315" s="3">
        <v>6.9</v>
      </c>
      <c r="M6315" s="191">
        <v>30</v>
      </c>
      <c r="N6315" s="191">
        <v>16.7</v>
      </c>
      <c r="O6315" s="191">
        <v>24.4</v>
      </c>
    </row>
    <row r="6316" spans="2:15" ht="17.25" x14ac:dyDescent="0.35">
      <c r="B6316" s="172">
        <f t="shared" si="590"/>
        <v>6308</v>
      </c>
      <c r="C6316" s="173">
        <v>9</v>
      </c>
      <c r="D6316" s="173">
        <v>20</v>
      </c>
      <c r="E6316" s="174">
        <v>20</v>
      </c>
      <c r="F6316" s="3">
        <f t="shared" si="589"/>
        <v>57.92</v>
      </c>
      <c r="G6316" s="3">
        <f t="shared" si="591"/>
        <v>42.08</v>
      </c>
      <c r="H6316" s="3">
        <f t="shared" si="592"/>
        <v>82.039999999999992</v>
      </c>
      <c r="I6316" s="3">
        <f t="shared" si="593"/>
        <v>60.980000000000004</v>
      </c>
      <c r="J6316" s="3">
        <f t="shared" si="594"/>
        <v>69.080000000000013</v>
      </c>
      <c r="K6316" s="191">
        <v>14.4</v>
      </c>
      <c r="L6316" s="3">
        <v>5.6</v>
      </c>
      <c r="M6316" s="191">
        <v>27.8</v>
      </c>
      <c r="N6316" s="191">
        <v>16.100000000000001</v>
      </c>
      <c r="O6316" s="191">
        <v>20.6</v>
      </c>
    </row>
    <row r="6317" spans="2:15" ht="17.25" x14ac:dyDescent="0.35">
      <c r="B6317" s="172">
        <f t="shared" si="590"/>
        <v>6309</v>
      </c>
      <c r="C6317" s="173">
        <v>9</v>
      </c>
      <c r="D6317" s="173">
        <v>20</v>
      </c>
      <c r="E6317" s="174">
        <v>21</v>
      </c>
      <c r="F6317" s="3">
        <f t="shared" si="589"/>
        <v>59.900000000000006</v>
      </c>
      <c r="G6317" s="3">
        <f t="shared" si="591"/>
        <v>41</v>
      </c>
      <c r="H6317" s="3">
        <f t="shared" si="592"/>
        <v>80.960000000000008</v>
      </c>
      <c r="I6317" s="3">
        <f t="shared" si="593"/>
        <v>55.94</v>
      </c>
      <c r="J6317" s="3">
        <f t="shared" si="594"/>
        <v>68</v>
      </c>
      <c r="K6317" s="191">
        <v>15.5</v>
      </c>
      <c r="L6317" s="3">
        <v>5</v>
      </c>
      <c r="M6317" s="191">
        <v>27.2</v>
      </c>
      <c r="N6317" s="191">
        <v>13.3</v>
      </c>
      <c r="O6317" s="191">
        <v>20</v>
      </c>
    </row>
    <row r="6318" spans="2:15" ht="17.25" x14ac:dyDescent="0.35">
      <c r="B6318" s="172">
        <f t="shared" si="590"/>
        <v>6310</v>
      </c>
      <c r="C6318" s="173">
        <v>9</v>
      </c>
      <c r="D6318" s="173">
        <v>20</v>
      </c>
      <c r="E6318" s="174">
        <v>22</v>
      </c>
      <c r="F6318" s="3">
        <f t="shared" si="589"/>
        <v>57.92</v>
      </c>
      <c r="G6318" s="3">
        <f t="shared" si="591"/>
        <v>40.28</v>
      </c>
      <c r="H6318" s="3">
        <f t="shared" si="592"/>
        <v>78.080000000000013</v>
      </c>
      <c r="I6318" s="3">
        <f t="shared" si="593"/>
        <v>55.040000000000006</v>
      </c>
      <c r="J6318" s="3">
        <f t="shared" si="594"/>
        <v>64.94</v>
      </c>
      <c r="K6318" s="191">
        <v>14.4</v>
      </c>
      <c r="L6318" s="3">
        <v>4.5999999999999996</v>
      </c>
      <c r="M6318" s="191">
        <v>25.6</v>
      </c>
      <c r="N6318" s="191">
        <v>12.8</v>
      </c>
      <c r="O6318" s="191">
        <v>18.3</v>
      </c>
    </row>
    <row r="6319" spans="2:15" ht="17.25" x14ac:dyDescent="0.35">
      <c r="B6319" s="172">
        <f t="shared" si="590"/>
        <v>6311</v>
      </c>
      <c r="C6319" s="173">
        <v>9</v>
      </c>
      <c r="D6319" s="173">
        <v>20</v>
      </c>
      <c r="E6319" s="174">
        <v>23</v>
      </c>
      <c r="F6319" s="3">
        <f t="shared" si="589"/>
        <v>56.84</v>
      </c>
      <c r="G6319" s="3">
        <f t="shared" si="591"/>
        <v>39.56</v>
      </c>
      <c r="H6319" s="3">
        <f t="shared" si="592"/>
        <v>75.92</v>
      </c>
      <c r="I6319" s="3">
        <f t="shared" si="593"/>
        <v>51.980000000000004</v>
      </c>
      <c r="J6319" s="3">
        <f t="shared" si="594"/>
        <v>66.02</v>
      </c>
      <c r="K6319" s="191">
        <v>13.8</v>
      </c>
      <c r="L6319" s="3">
        <v>4.2</v>
      </c>
      <c r="M6319" s="191">
        <v>24.4</v>
      </c>
      <c r="N6319" s="191">
        <v>11.1</v>
      </c>
      <c r="O6319" s="191">
        <v>18.899999999999999</v>
      </c>
    </row>
    <row r="6320" spans="2:15" ht="17.25" x14ac:dyDescent="0.35">
      <c r="B6320" s="172">
        <f t="shared" si="590"/>
        <v>6312</v>
      </c>
      <c r="C6320" s="173">
        <v>9</v>
      </c>
      <c r="D6320" s="173">
        <v>20</v>
      </c>
      <c r="E6320" s="174">
        <v>24</v>
      </c>
      <c r="F6320" s="3">
        <f t="shared" si="589"/>
        <v>57.92</v>
      </c>
      <c r="G6320" s="3">
        <f t="shared" si="591"/>
        <v>39.380000000000003</v>
      </c>
      <c r="H6320" s="3">
        <f t="shared" si="592"/>
        <v>73.94</v>
      </c>
      <c r="I6320" s="3">
        <f t="shared" si="593"/>
        <v>51.980000000000004</v>
      </c>
      <c r="J6320" s="3">
        <f t="shared" si="594"/>
        <v>62.06</v>
      </c>
      <c r="K6320" s="191">
        <v>14.4</v>
      </c>
      <c r="L6320" s="3">
        <v>4.0999999999999996</v>
      </c>
      <c r="M6320" s="191">
        <v>23.3</v>
      </c>
      <c r="N6320" s="191">
        <v>11.1</v>
      </c>
      <c r="O6320" s="191">
        <v>16.7</v>
      </c>
    </row>
    <row r="6321" spans="2:15" ht="17.25" x14ac:dyDescent="0.35">
      <c r="B6321" s="172">
        <f t="shared" si="590"/>
        <v>6313</v>
      </c>
      <c r="C6321" s="173">
        <v>9</v>
      </c>
      <c r="D6321" s="173">
        <v>21</v>
      </c>
      <c r="E6321" s="174">
        <v>1</v>
      </c>
      <c r="F6321" s="3">
        <f t="shared" si="589"/>
        <v>55.94</v>
      </c>
      <c r="G6321" s="3">
        <f t="shared" si="591"/>
        <v>39.56</v>
      </c>
      <c r="H6321" s="3">
        <f t="shared" si="592"/>
        <v>75.02</v>
      </c>
      <c r="I6321" s="3">
        <f t="shared" si="593"/>
        <v>48.019999999999996</v>
      </c>
      <c r="J6321" s="3">
        <f t="shared" si="594"/>
        <v>60.08</v>
      </c>
      <c r="K6321" s="191">
        <v>13.3</v>
      </c>
      <c r="L6321" s="3">
        <v>4.2</v>
      </c>
      <c r="M6321" s="191">
        <v>23.9</v>
      </c>
      <c r="N6321" s="191">
        <v>8.9</v>
      </c>
      <c r="O6321" s="191">
        <v>15.6</v>
      </c>
    </row>
    <row r="6322" spans="2:15" ht="17.25" x14ac:dyDescent="0.35">
      <c r="B6322" s="172">
        <f t="shared" si="590"/>
        <v>6314</v>
      </c>
      <c r="C6322" s="173">
        <v>9</v>
      </c>
      <c r="D6322" s="173">
        <v>21</v>
      </c>
      <c r="E6322" s="174">
        <v>2</v>
      </c>
      <c r="F6322" s="3">
        <f t="shared" si="589"/>
        <v>55.94</v>
      </c>
      <c r="G6322" s="3">
        <f t="shared" si="591"/>
        <v>40.82</v>
      </c>
      <c r="H6322" s="3">
        <f t="shared" si="592"/>
        <v>71.960000000000008</v>
      </c>
      <c r="I6322" s="3">
        <f t="shared" si="593"/>
        <v>46.04</v>
      </c>
      <c r="J6322" s="3">
        <f t="shared" si="594"/>
        <v>59</v>
      </c>
      <c r="K6322" s="191">
        <v>13.3</v>
      </c>
      <c r="L6322" s="3">
        <v>4.9000000000000004</v>
      </c>
      <c r="M6322" s="191">
        <v>22.2</v>
      </c>
      <c r="N6322" s="191">
        <v>7.8</v>
      </c>
      <c r="O6322" s="191">
        <v>15</v>
      </c>
    </row>
    <row r="6323" spans="2:15" ht="17.25" x14ac:dyDescent="0.35">
      <c r="B6323" s="172">
        <f t="shared" si="590"/>
        <v>6315</v>
      </c>
      <c r="C6323" s="173">
        <v>9</v>
      </c>
      <c r="D6323" s="173">
        <v>21</v>
      </c>
      <c r="E6323" s="174">
        <v>3</v>
      </c>
      <c r="F6323" s="3">
        <f t="shared" si="589"/>
        <v>53.96</v>
      </c>
      <c r="G6323" s="3">
        <f t="shared" si="591"/>
        <v>42.08</v>
      </c>
      <c r="H6323" s="3">
        <f t="shared" si="592"/>
        <v>71.06</v>
      </c>
      <c r="I6323" s="3">
        <f t="shared" si="593"/>
        <v>44.96</v>
      </c>
      <c r="J6323" s="3">
        <f t="shared" si="594"/>
        <v>57.92</v>
      </c>
      <c r="K6323" s="191">
        <v>12.2</v>
      </c>
      <c r="L6323" s="3">
        <v>5.6</v>
      </c>
      <c r="M6323" s="191">
        <v>21.7</v>
      </c>
      <c r="N6323" s="191">
        <v>7.2</v>
      </c>
      <c r="O6323" s="191">
        <v>14.4</v>
      </c>
    </row>
    <row r="6324" spans="2:15" ht="17.25" x14ac:dyDescent="0.35">
      <c r="B6324" s="172">
        <f t="shared" si="590"/>
        <v>6316</v>
      </c>
      <c r="C6324" s="173">
        <v>9</v>
      </c>
      <c r="D6324" s="173">
        <v>21</v>
      </c>
      <c r="E6324" s="174">
        <v>4</v>
      </c>
      <c r="F6324" s="3">
        <f t="shared" si="589"/>
        <v>53.96</v>
      </c>
      <c r="G6324" s="3">
        <f t="shared" si="591"/>
        <v>45.14</v>
      </c>
      <c r="H6324" s="3">
        <f t="shared" si="592"/>
        <v>69.080000000000013</v>
      </c>
      <c r="I6324" s="3">
        <f t="shared" si="593"/>
        <v>42.08</v>
      </c>
      <c r="J6324" s="3">
        <f t="shared" si="594"/>
        <v>57.92</v>
      </c>
      <c r="K6324" s="191">
        <v>12.2</v>
      </c>
      <c r="L6324" s="3">
        <v>7.3</v>
      </c>
      <c r="M6324" s="191">
        <v>20.6</v>
      </c>
      <c r="N6324" s="191">
        <v>5.6</v>
      </c>
      <c r="O6324" s="191">
        <v>14.4</v>
      </c>
    </row>
    <row r="6325" spans="2:15" ht="17.25" x14ac:dyDescent="0.35">
      <c r="B6325" s="172">
        <f t="shared" si="590"/>
        <v>6317</v>
      </c>
      <c r="C6325" s="173">
        <v>9</v>
      </c>
      <c r="D6325" s="173">
        <v>21</v>
      </c>
      <c r="E6325" s="174">
        <v>5</v>
      </c>
      <c r="F6325" s="3">
        <f t="shared" si="589"/>
        <v>54.86</v>
      </c>
      <c r="G6325" s="3">
        <f t="shared" si="591"/>
        <v>46.4</v>
      </c>
      <c r="H6325" s="3">
        <f t="shared" si="592"/>
        <v>64.039999999999992</v>
      </c>
      <c r="I6325" s="3">
        <f t="shared" si="593"/>
        <v>42.08</v>
      </c>
      <c r="J6325" s="3">
        <f t="shared" si="594"/>
        <v>55.94</v>
      </c>
      <c r="K6325" s="191">
        <v>12.7</v>
      </c>
      <c r="L6325" s="3">
        <v>8</v>
      </c>
      <c r="M6325" s="191">
        <v>17.8</v>
      </c>
      <c r="N6325" s="191">
        <v>5.6</v>
      </c>
      <c r="O6325" s="191">
        <v>13.3</v>
      </c>
    </row>
    <row r="6326" spans="2:15" ht="17.25" x14ac:dyDescent="0.35">
      <c r="B6326" s="172">
        <f t="shared" si="590"/>
        <v>6318</v>
      </c>
      <c r="C6326" s="173">
        <v>9</v>
      </c>
      <c r="D6326" s="173">
        <v>21</v>
      </c>
      <c r="E6326" s="174">
        <v>6</v>
      </c>
      <c r="F6326" s="3">
        <f t="shared" si="589"/>
        <v>52.879999999999995</v>
      </c>
      <c r="G6326" s="3">
        <f t="shared" si="591"/>
        <v>45.32</v>
      </c>
      <c r="H6326" s="3">
        <f t="shared" si="592"/>
        <v>69.080000000000013</v>
      </c>
      <c r="I6326" s="3">
        <f t="shared" si="593"/>
        <v>41</v>
      </c>
      <c r="J6326" s="3">
        <f t="shared" si="594"/>
        <v>55.040000000000006</v>
      </c>
      <c r="K6326" s="191">
        <v>11.6</v>
      </c>
      <c r="L6326" s="3">
        <v>7.4</v>
      </c>
      <c r="M6326" s="191">
        <v>20.6</v>
      </c>
      <c r="N6326" s="191">
        <v>5</v>
      </c>
      <c r="O6326" s="191">
        <v>12.8</v>
      </c>
    </row>
    <row r="6327" spans="2:15" ht="17.25" x14ac:dyDescent="0.35">
      <c r="B6327" s="172">
        <f t="shared" si="590"/>
        <v>6319</v>
      </c>
      <c r="C6327" s="173">
        <v>9</v>
      </c>
      <c r="D6327" s="173">
        <v>21</v>
      </c>
      <c r="E6327" s="174">
        <v>7</v>
      </c>
      <c r="F6327" s="3">
        <f t="shared" si="589"/>
        <v>55.94</v>
      </c>
      <c r="G6327" s="3">
        <f t="shared" si="591"/>
        <v>49.82</v>
      </c>
      <c r="H6327" s="3">
        <f t="shared" si="592"/>
        <v>75.92</v>
      </c>
      <c r="I6327" s="3">
        <f t="shared" si="593"/>
        <v>46.04</v>
      </c>
      <c r="J6327" s="3">
        <f t="shared" si="594"/>
        <v>62.06</v>
      </c>
      <c r="K6327" s="191">
        <v>13.3</v>
      </c>
      <c r="L6327" s="3">
        <v>9.9</v>
      </c>
      <c r="M6327" s="191">
        <v>24.4</v>
      </c>
      <c r="N6327" s="191">
        <v>7.8</v>
      </c>
      <c r="O6327" s="191">
        <v>16.7</v>
      </c>
    </row>
    <row r="6328" spans="2:15" ht="17.25" x14ac:dyDescent="0.35">
      <c r="B6328" s="172">
        <f t="shared" si="590"/>
        <v>6320</v>
      </c>
      <c r="C6328" s="173">
        <v>9</v>
      </c>
      <c r="D6328" s="173">
        <v>21</v>
      </c>
      <c r="E6328" s="174">
        <v>8</v>
      </c>
      <c r="F6328" s="3">
        <f t="shared" si="589"/>
        <v>56.84</v>
      </c>
      <c r="G6328" s="3">
        <f t="shared" si="591"/>
        <v>52.34</v>
      </c>
      <c r="H6328" s="3">
        <f t="shared" si="592"/>
        <v>80.960000000000008</v>
      </c>
      <c r="I6328" s="3">
        <f t="shared" si="593"/>
        <v>53.06</v>
      </c>
      <c r="J6328" s="3">
        <f t="shared" si="594"/>
        <v>64.94</v>
      </c>
      <c r="K6328" s="191">
        <v>13.8</v>
      </c>
      <c r="L6328" s="3">
        <v>11.3</v>
      </c>
      <c r="M6328" s="191">
        <v>27.2</v>
      </c>
      <c r="N6328" s="191">
        <v>11.7</v>
      </c>
      <c r="O6328" s="191">
        <v>18.3</v>
      </c>
    </row>
    <row r="6329" spans="2:15" ht="17.25" x14ac:dyDescent="0.35">
      <c r="B6329" s="172">
        <f t="shared" si="590"/>
        <v>6321</v>
      </c>
      <c r="C6329" s="173">
        <v>9</v>
      </c>
      <c r="D6329" s="173">
        <v>21</v>
      </c>
      <c r="E6329" s="174">
        <v>9</v>
      </c>
      <c r="F6329" s="3">
        <f t="shared" si="589"/>
        <v>59.900000000000006</v>
      </c>
      <c r="G6329" s="3">
        <f t="shared" si="591"/>
        <v>53.06</v>
      </c>
      <c r="H6329" s="3">
        <f t="shared" si="592"/>
        <v>87.080000000000013</v>
      </c>
      <c r="I6329" s="3">
        <f t="shared" si="593"/>
        <v>57.92</v>
      </c>
      <c r="J6329" s="3">
        <f t="shared" si="594"/>
        <v>69.98</v>
      </c>
      <c r="K6329" s="191">
        <v>15.5</v>
      </c>
      <c r="L6329" s="3">
        <v>11.7</v>
      </c>
      <c r="M6329" s="191">
        <v>30.6</v>
      </c>
      <c r="N6329" s="191">
        <v>14.4</v>
      </c>
      <c r="O6329" s="191">
        <v>21.1</v>
      </c>
    </row>
    <row r="6330" spans="2:15" ht="17.25" x14ac:dyDescent="0.35">
      <c r="B6330" s="172">
        <f t="shared" si="590"/>
        <v>6322</v>
      </c>
      <c r="C6330" s="173">
        <v>9</v>
      </c>
      <c r="D6330" s="173">
        <v>21</v>
      </c>
      <c r="E6330" s="174">
        <v>10</v>
      </c>
      <c r="F6330" s="3">
        <f t="shared" si="589"/>
        <v>60.980000000000004</v>
      </c>
      <c r="G6330" s="3">
        <f t="shared" si="591"/>
        <v>55.58</v>
      </c>
      <c r="H6330" s="3">
        <f t="shared" si="592"/>
        <v>91.039999999999992</v>
      </c>
      <c r="I6330" s="3">
        <f t="shared" si="593"/>
        <v>66.02</v>
      </c>
      <c r="J6330" s="3">
        <f t="shared" si="594"/>
        <v>73.94</v>
      </c>
      <c r="K6330" s="191">
        <v>16.100000000000001</v>
      </c>
      <c r="L6330" s="3">
        <v>13.1</v>
      </c>
      <c r="M6330" s="191">
        <v>32.799999999999997</v>
      </c>
      <c r="N6330" s="191">
        <v>18.899999999999999</v>
      </c>
      <c r="O6330" s="191">
        <v>23.3</v>
      </c>
    </row>
    <row r="6331" spans="2:15" ht="17.25" x14ac:dyDescent="0.35">
      <c r="B6331" s="172">
        <f t="shared" si="590"/>
        <v>6323</v>
      </c>
      <c r="C6331" s="173">
        <v>9</v>
      </c>
      <c r="D6331" s="173">
        <v>21</v>
      </c>
      <c r="E6331" s="174">
        <v>11</v>
      </c>
      <c r="F6331" s="3">
        <f t="shared" si="589"/>
        <v>62.96</v>
      </c>
      <c r="G6331" s="3">
        <f t="shared" si="591"/>
        <v>56.480000000000004</v>
      </c>
      <c r="H6331" s="3">
        <f t="shared" si="592"/>
        <v>93.02</v>
      </c>
      <c r="I6331" s="3">
        <f t="shared" si="593"/>
        <v>71.960000000000008</v>
      </c>
      <c r="J6331" s="3">
        <f t="shared" si="594"/>
        <v>78.98</v>
      </c>
      <c r="K6331" s="191">
        <v>17.2</v>
      </c>
      <c r="L6331" s="3">
        <v>13.6</v>
      </c>
      <c r="M6331" s="191">
        <v>33.9</v>
      </c>
      <c r="N6331" s="191">
        <v>22.2</v>
      </c>
      <c r="O6331" s="191">
        <v>26.1</v>
      </c>
    </row>
    <row r="6332" spans="2:15" ht="17.25" x14ac:dyDescent="0.35">
      <c r="B6332" s="172">
        <f t="shared" si="590"/>
        <v>6324</v>
      </c>
      <c r="C6332" s="173">
        <v>9</v>
      </c>
      <c r="D6332" s="173">
        <v>21</v>
      </c>
      <c r="E6332" s="174">
        <v>12</v>
      </c>
      <c r="F6332" s="3">
        <f t="shared" si="589"/>
        <v>51.980000000000004</v>
      </c>
      <c r="G6332" s="3">
        <f t="shared" si="591"/>
        <v>55.400000000000006</v>
      </c>
      <c r="H6332" s="3">
        <f t="shared" si="592"/>
        <v>95</v>
      </c>
      <c r="I6332" s="3">
        <f t="shared" si="593"/>
        <v>73.94</v>
      </c>
      <c r="J6332" s="3">
        <f t="shared" si="594"/>
        <v>84.02</v>
      </c>
      <c r="K6332" s="191">
        <v>11.1</v>
      </c>
      <c r="L6332" s="3">
        <v>13</v>
      </c>
      <c r="M6332" s="191">
        <v>35</v>
      </c>
      <c r="N6332" s="191">
        <v>23.3</v>
      </c>
      <c r="O6332" s="191">
        <v>28.9</v>
      </c>
    </row>
    <row r="6333" spans="2:15" ht="17.25" x14ac:dyDescent="0.35">
      <c r="B6333" s="172">
        <f t="shared" si="590"/>
        <v>6325</v>
      </c>
      <c r="C6333" s="173">
        <v>9</v>
      </c>
      <c r="D6333" s="173">
        <v>21</v>
      </c>
      <c r="E6333" s="174">
        <v>13</v>
      </c>
      <c r="F6333" s="3">
        <f t="shared" si="589"/>
        <v>48.92</v>
      </c>
      <c r="G6333" s="3">
        <f t="shared" si="591"/>
        <v>57.74</v>
      </c>
      <c r="H6333" s="3">
        <f t="shared" si="592"/>
        <v>96.98</v>
      </c>
      <c r="I6333" s="3">
        <f t="shared" si="593"/>
        <v>77</v>
      </c>
      <c r="J6333" s="3">
        <f t="shared" si="594"/>
        <v>86</v>
      </c>
      <c r="K6333" s="191">
        <v>9.4</v>
      </c>
      <c r="L6333" s="3">
        <v>14.3</v>
      </c>
      <c r="M6333" s="191">
        <v>36.1</v>
      </c>
      <c r="N6333" s="191">
        <v>25</v>
      </c>
      <c r="O6333" s="191">
        <v>30</v>
      </c>
    </row>
    <row r="6334" spans="2:15" ht="17.25" x14ac:dyDescent="0.35">
      <c r="B6334" s="172">
        <f t="shared" si="590"/>
        <v>6326</v>
      </c>
      <c r="C6334" s="173">
        <v>9</v>
      </c>
      <c r="D6334" s="173">
        <v>21</v>
      </c>
      <c r="E6334" s="174">
        <v>14</v>
      </c>
      <c r="F6334" s="3">
        <f t="shared" si="589"/>
        <v>42.980000000000004</v>
      </c>
      <c r="G6334" s="3">
        <f t="shared" si="591"/>
        <v>61.88</v>
      </c>
      <c r="H6334" s="3">
        <f t="shared" si="592"/>
        <v>98.06</v>
      </c>
      <c r="I6334" s="3">
        <f t="shared" si="593"/>
        <v>77</v>
      </c>
      <c r="J6334" s="3">
        <f t="shared" si="594"/>
        <v>87.080000000000013</v>
      </c>
      <c r="K6334" s="191">
        <v>6.1</v>
      </c>
      <c r="L6334" s="3">
        <v>16.600000000000001</v>
      </c>
      <c r="M6334" s="191">
        <v>36.700000000000003</v>
      </c>
      <c r="N6334" s="191">
        <v>25</v>
      </c>
      <c r="O6334" s="191">
        <v>30.6</v>
      </c>
    </row>
    <row r="6335" spans="2:15" ht="17.25" x14ac:dyDescent="0.35">
      <c r="B6335" s="172">
        <f t="shared" si="590"/>
        <v>6327</v>
      </c>
      <c r="C6335" s="173">
        <v>9</v>
      </c>
      <c r="D6335" s="173">
        <v>21</v>
      </c>
      <c r="E6335" s="174">
        <v>15</v>
      </c>
      <c r="F6335" s="3">
        <f t="shared" si="589"/>
        <v>35.96</v>
      </c>
      <c r="G6335" s="3">
        <f t="shared" si="591"/>
        <v>64.039999999999992</v>
      </c>
      <c r="H6335" s="3">
        <f t="shared" si="592"/>
        <v>98.06</v>
      </c>
      <c r="I6335" s="3">
        <f t="shared" si="593"/>
        <v>78.080000000000013</v>
      </c>
      <c r="J6335" s="3">
        <f t="shared" si="594"/>
        <v>86</v>
      </c>
      <c r="K6335" s="191">
        <v>2.2000000000000002</v>
      </c>
      <c r="L6335" s="3">
        <v>17.8</v>
      </c>
      <c r="M6335" s="191">
        <v>36.700000000000003</v>
      </c>
      <c r="N6335" s="191">
        <v>25.6</v>
      </c>
      <c r="O6335" s="191">
        <v>30</v>
      </c>
    </row>
    <row r="6336" spans="2:15" ht="17.25" x14ac:dyDescent="0.35">
      <c r="B6336" s="172">
        <f t="shared" si="590"/>
        <v>6328</v>
      </c>
      <c r="C6336" s="173">
        <v>9</v>
      </c>
      <c r="D6336" s="173">
        <v>21</v>
      </c>
      <c r="E6336" s="174">
        <v>16</v>
      </c>
      <c r="F6336" s="3">
        <f t="shared" si="589"/>
        <v>32.9</v>
      </c>
      <c r="G6336" s="3">
        <f t="shared" si="591"/>
        <v>64.580000000000013</v>
      </c>
      <c r="H6336" s="3">
        <f t="shared" si="592"/>
        <v>96.98</v>
      </c>
      <c r="I6336" s="3">
        <f t="shared" si="593"/>
        <v>78.080000000000013</v>
      </c>
      <c r="J6336" s="3">
        <f t="shared" si="594"/>
        <v>86</v>
      </c>
      <c r="K6336" s="191">
        <v>0.5</v>
      </c>
      <c r="L6336" s="3">
        <v>18.100000000000001</v>
      </c>
      <c r="M6336" s="191">
        <v>36.1</v>
      </c>
      <c r="N6336" s="191">
        <v>25.6</v>
      </c>
      <c r="O6336" s="191">
        <v>30</v>
      </c>
    </row>
    <row r="6337" spans="2:15" ht="17.25" x14ac:dyDescent="0.35">
      <c r="B6337" s="172">
        <f t="shared" si="590"/>
        <v>6329</v>
      </c>
      <c r="C6337" s="173">
        <v>9</v>
      </c>
      <c r="D6337" s="173">
        <v>21</v>
      </c>
      <c r="E6337" s="174">
        <v>17</v>
      </c>
      <c r="F6337" s="3">
        <f t="shared" si="589"/>
        <v>32.9</v>
      </c>
      <c r="G6337" s="3">
        <f t="shared" si="591"/>
        <v>65.12</v>
      </c>
      <c r="H6337" s="3">
        <f t="shared" si="592"/>
        <v>96.98</v>
      </c>
      <c r="I6337" s="3">
        <f t="shared" si="593"/>
        <v>75.92</v>
      </c>
      <c r="J6337" s="3">
        <f t="shared" si="594"/>
        <v>86</v>
      </c>
      <c r="K6337" s="191">
        <v>0.5</v>
      </c>
      <c r="L6337" s="3">
        <v>18.399999999999999</v>
      </c>
      <c r="M6337" s="191">
        <v>36.1</v>
      </c>
      <c r="N6337" s="191">
        <v>24.4</v>
      </c>
      <c r="O6337" s="191">
        <v>30</v>
      </c>
    </row>
    <row r="6338" spans="2:15" ht="17.25" x14ac:dyDescent="0.35">
      <c r="B6338" s="172">
        <f t="shared" si="590"/>
        <v>6330</v>
      </c>
      <c r="C6338" s="173">
        <v>9</v>
      </c>
      <c r="D6338" s="173">
        <v>21</v>
      </c>
      <c r="E6338" s="174">
        <v>18</v>
      </c>
      <c r="F6338" s="3">
        <f t="shared" si="589"/>
        <v>32.9</v>
      </c>
      <c r="G6338" s="3">
        <f t="shared" si="591"/>
        <v>56.66</v>
      </c>
      <c r="H6338" s="3">
        <f t="shared" si="592"/>
        <v>91.039999999999992</v>
      </c>
      <c r="I6338" s="3">
        <f t="shared" si="593"/>
        <v>71.06</v>
      </c>
      <c r="J6338" s="3">
        <f t="shared" si="594"/>
        <v>80.960000000000008</v>
      </c>
      <c r="K6338" s="191">
        <v>0.5</v>
      </c>
      <c r="L6338" s="3">
        <v>13.7</v>
      </c>
      <c r="M6338" s="191">
        <v>32.799999999999997</v>
      </c>
      <c r="N6338" s="191">
        <v>21.7</v>
      </c>
      <c r="O6338" s="191">
        <v>27.2</v>
      </c>
    </row>
    <row r="6339" spans="2:15" ht="17.25" x14ac:dyDescent="0.35">
      <c r="B6339" s="172">
        <f t="shared" si="590"/>
        <v>6331</v>
      </c>
      <c r="C6339" s="173">
        <v>9</v>
      </c>
      <c r="D6339" s="173">
        <v>21</v>
      </c>
      <c r="E6339" s="174">
        <v>19</v>
      </c>
      <c r="F6339" s="3">
        <f t="shared" si="589"/>
        <v>32</v>
      </c>
      <c r="G6339" s="3">
        <f t="shared" si="591"/>
        <v>51.8</v>
      </c>
      <c r="H6339" s="3">
        <f t="shared" si="592"/>
        <v>87.080000000000013</v>
      </c>
      <c r="I6339" s="3">
        <f t="shared" si="593"/>
        <v>68</v>
      </c>
      <c r="J6339" s="3">
        <f t="shared" si="594"/>
        <v>73.94</v>
      </c>
      <c r="K6339" s="191">
        <v>0</v>
      </c>
      <c r="L6339" s="3">
        <v>11</v>
      </c>
      <c r="M6339" s="191">
        <v>30.6</v>
      </c>
      <c r="N6339" s="191">
        <v>20</v>
      </c>
      <c r="O6339" s="191">
        <v>23.3</v>
      </c>
    </row>
    <row r="6340" spans="2:15" ht="17.25" x14ac:dyDescent="0.35">
      <c r="B6340" s="172">
        <f t="shared" si="590"/>
        <v>6332</v>
      </c>
      <c r="C6340" s="173">
        <v>9</v>
      </c>
      <c r="D6340" s="173">
        <v>21</v>
      </c>
      <c r="E6340" s="174">
        <v>20</v>
      </c>
      <c r="F6340" s="3">
        <f t="shared" si="589"/>
        <v>32</v>
      </c>
      <c r="G6340" s="3">
        <f t="shared" si="591"/>
        <v>51.620000000000005</v>
      </c>
      <c r="H6340" s="3">
        <f t="shared" si="592"/>
        <v>82.039999999999992</v>
      </c>
      <c r="I6340" s="3">
        <f t="shared" si="593"/>
        <v>62.06</v>
      </c>
      <c r="J6340" s="3">
        <f t="shared" si="594"/>
        <v>69.080000000000013</v>
      </c>
      <c r="K6340" s="191">
        <v>0</v>
      </c>
      <c r="L6340" s="3">
        <v>10.9</v>
      </c>
      <c r="M6340" s="191">
        <v>27.8</v>
      </c>
      <c r="N6340" s="191">
        <v>16.7</v>
      </c>
      <c r="O6340" s="191">
        <v>20.6</v>
      </c>
    </row>
    <row r="6341" spans="2:15" ht="17.25" x14ac:dyDescent="0.35">
      <c r="B6341" s="172">
        <f t="shared" si="590"/>
        <v>6333</v>
      </c>
      <c r="C6341" s="173">
        <v>9</v>
      </c>
      <c r="D6341" s="173">
        <v>21</v>
      </c>
      <c r="E6341" s="174">
        <v>21</v>
      </c>
      <c r="F6341" s="3">
        <f t="shared" si="589"/>
        <v>33.979999999999997</v>
      </c>
      <c r="G6341" s="3">
        <f t="shared" si="591"/>
        <v>51.08</v>
      </c>
      <c r="H6341" s="3">
        <f t="shared" si="592"/>
        <v>80.960000000000008</v>
      </c>
      <c r="I6341" s="3">
        <f t="shared" si="593"/>
        <v>60.08</v>
      </c>
      <c r="J6341" s="3">
        <f t="shared" si="594"/>
        <v>66.92</v>
      </c>
      <c r="K6341" s="191">
        <v>1.1000000000000001</v>
      </c>
      <c r="L6341" s="3">
        <v>10.6</v>
      </c>
      <c r="M6341" s="191">
        <v>27.2</v>
      </c>
      <c r="N6341" s="191">
        <v>15.6</v>
      </c>
      <c r="O6341" s="191">
        <v>19.399999999999999</v>
      </c>
    </row>
    <row r="6342" spans="2:15" ht="17.25" x14ac:dyDescent="0.35">
      <c r="B6342" s="172">
        <f t="shared" si="590"/>
        <v>6334</v>
      </c>
      <c r="C6342" s="173">
        <v>9</v>
      </c>
      <c r="D6342" s="173">
        <v>21</v>
      </c>
      <c r="E6342" s="174">
        <v>22</v>
      </c>
      <c r="F6342" s="3">
        <f t="shared" si="589"/>
        <v>30.92</v>
      </c>
      <c r="G6342" s="3">
        <f t="shared" si="591"/>
        <v>49.1</v>
      </c>
      <c r="H6342" s="3">
        <f t="shared" si="592"/>
        <v>73.94</v>
      </c>
      <c r="I6342" s="3">
        <f t="shared" si="593"/>
        <v>57.019999999999996</v>
      </c>
      <c r="J6342" s="3">
        <f t="shared" si="594"/>
        <v>66.02</v>
      </c>
      <c r="K6342" s="191">
        <v>-0.6</v>
      </c>
      <c r="L6342" s="3">
        <v>9.5</v>
      </c>
      <c r="M6342" s="191">
        <v>23.3</v>
      </c>
      <c r="N6342" s="191">
        <v>13.9</v>
      </c>
      <c r="O6342" s="191">
        <v>18.899999999999999</v>
      </c>
    </row>
    <row r="6343" spans="2:15" ht="17.25" x14ac:dyDescent="0.35">
      <c r="B6343" s="172">
        <f t="shared" si="590"/>
        <v>6335</v>
      </c>
      <c r="C6343" s="173">
        <v>9</v>
      </c>
      <c r="D6343" s="173">
        <v>21</v>
      </c>
      <c r="E6343" s="174">
        <v>23</v>
      </c>
      <c r="F6343" s="3">
        <f t="shared" si="589"/>
        <v>30.92</v>
      </c>
      <c r="G6343" s="3">
        <f t="shared" si="591"/>
        <v>48.92</v>
      </c>
      <c r="H6343" s="3">
        <f t="shared" si="592"/>
        <v>75.92</v>
      </c>
      <c r="I6343" s="3">
        <f t="shared" si="593"/>
        <v>51.980000000000004</v>
      </c>
      <c r="J6343" s="3">
        <f t="shared" si="594"/>
        <v>64.94</v>
      </c>
      <c r="K6343" s="191">
        <v>-0.6</v>
      </c>
      <c r="L6343" s="3">
        <v>9.4</v>
      </c>
      <c r="M6343" s="191">
        <v>24.4</v>
      </c>
      <c r="N6343" s="191">
        <v>11.1</v>
      </c>
      <c r="O6343" s="191">
        <v>18.3</v>
      </c>
    </row>
    <row r="6344" spans="2:15" ht="17.25" x14ac:dyDescent="0.35">
      <c r="B6344" s="172">
        <f t="shared" si="590"/>
        <v>6336</v>
      </c>
      <c r="C6344" s="173">
        <v>9</v>
      </c>
      <c r="D6344" s="173">
        <v>21</v>
      </c>
      <c r="E6344" s="174">
        <v>24</v>
      </c>
      <c r="F6344" s="3">
        <f t="shared" si="589"/>
        <v>30.92</v>
      </c>
      <c r="G6344" s="3">
        <f t="shared" si="591"/>
        <v>45.68</v>
      </c>
      <c r="H6344" s="3">
        <f t="shared" si="592"/>
        <v>77</v>
      </c>
      <c r="I6344" s="3">
        <f t="shared" si="593"/>
        <v>48.92</v>
      </c>
      <c r="J6344" s="3">
        <f t="shared" si="594"/>
        <v>62.96</v>
      </c>
      <c r="K6344" s="191">
        <v>-0.6</v>
      </c>
      <c r="L6344" s="3">
        <v>7.6</v>
      </c>
      <c r="M6344" s="191">
        <v>25</v>
      </c>
      <c r="N6344" s="191">
        <v>9.4</v>
      </c>
      <c r="O6344" s="191">
        <v>17.2</v>
      </c>
    </row>
    <row r="6345" spans="2:15" ht="17.25" x14ac:dyDescent="0.35">
      <c r="B6345" s="172">
        <f t="shared" si="590"/>
        <v>6337</v>
      </c>
      <c r="C6345" s="173">
        <v>9</v>
      </c>
      <c r="D6345" s="173">
        <v>22</v>
      </c>
      <c r="E6345" s="174">
        <v>1</v>
      </c>
      <c r="F6345" s="3">
        <f t="shared" si="589"/>
        <v>29.84</v>
      </c>
      <c r="G6345" s="3">
        <f t="shared" si="591"/>
        <v>45.32</v>
      </c>
      <c r="H6345" s="3">
        <f t="shared" si="592"/>
        <v>73.94</v>
      </c>
      <c r="I6345" s="3">
        <f t="shared" si="593"/>
        <v>48.92</v>
      </c>
      <c r="J6345" s="3">
        <f t="shared" si="594"/>
        <v>66.02</v>
      </c>
      <c r="K6345" s="191">
        <v>-1.2</v>
      </c>
      <c r="L6345" s="3">
        <v>7.4</v>
      </c>
      <c r="M6345" s="191">
        <v>23.3</v>
      </c>
      <c r="N6345" s="191">
        <v>9.4</v>
      </c>
      <c r="O6345" s="191">
        <v>18.899999999999999</v>
      </c>
    </row>
    <row r="6346" spans="2:15" ht="17.25" x14ac:dyDescent="0.35">
      <c r="B6346" s="172">
        <f t="shared" si="590"/>
        <v>6338</v>
      </c>
      <c r="C6346" s="173">
        <v>9</v>
      </c>
      <c r="D6346" s="173">
        <v>22</v>
      </c>
      <c r="E6346" s="174">
        <v>2</v>
      </c>
      <c r="F6346" s="3">
        <f t="shared" ref="F6346:F6409" si="595">(9/5)*K6346+32</f>
        <v>29.84</v>
      </c>
      <c r="G6346" s="3">
        <f t="shared" si="591"/>
        <v>44.06</v>
      </c>
      <c r="H6346" s="3">
        <f t="shared" si="592"/>
        <v>75.92</v>
      </c>
      <c r="I6346" s="3">
        <f t="shared" si="593"/>
        <v>46.04</v>
      </c>
      <c r="J6346" s="3">
        <f t="shared" si="594"/>
        <v>62.06</v>
      </c>
      <c r="K6346" s="191">
        <v>-1.2</v>
      </c>
      <c r="L6346" s="3">
        <v>6.7</v>
      </c>
      <c r="M6346" s="191">
        <v>24.4</v>
      </c>
      <c r="N6346" s="191">
        <v>7.8</v>
      </c>
      <c r="O6346" s="191">
        <v>16.7</v>
      </c>
    </row>
    <row r="6347" spans="2:15" ht="17.25" x14ac:dyDescent="0.35">
      <c r="B6347" s="172">
        <f t="shared" ref="B6347:B6410" si="596">B6346+1</f>
        <v>6339</v>
      </c>
      <c r="C6347" s="173">
        <v>9</v>
      </c>
      <c r="D6347" s="173">
        <v>22</v>
      </c>
      <c r="E6347" s="174">
        <v>3</v>
      </c>
      <c r="F6347" s="3">
        <f t="shared" si="595"/>
        <v>30.02</v>
      </c>
      <c r="G6347" s="3">
        <f t="shared" si="591"/>
        <v>42.26</v>
      </c>
      <c r="H6347" s="3">
        <f t="shared" si="592"/>
        <v>71.06</v>
      </c>
      <c r="I6347" s="3">
        <f t="shared" si="593"/>
        <v>46.94</v>
      </c>
      <c r="J6347" s="3">
        <f t="shared" si="594"/>
        <v>60.980000000000004</v>
      </c>
      <c r="K6347" s="191">
        <v>-1.1000000000000001</v>
      </c>
      <c r="L6347" s="3">
        <v>5.7</v>
      </c>
      <c r="M6347" s="191">
        <v>21.7</v>
      </c>
      <c r="N6347" s="191">
        <v>8.3000000000000007</v>
      </c>
      <c r="O6347" s="191">
        <v>16.100000000000001</v>
      </c>
    </row>
    <row r="6348" spans="2:15" ht="17.25" x14ac:dyDescent="0.35">
      <c r="B6348" s="172">
        <f t="shared" si="596"/>
        <v>6340</v>
      </c>
      <c r="C6348" s="173">
        <v>9</v>
      </c>
      <c r="D6348" s="173">
        <v>22</v>
      </c>
      <c r="E6348" s="174">
        <v>4</v>
      </c>
      <c r="F6348" s="3">
        <f t="shared" si="595"/>
        <v>32</v>
      </c>
      <c r="G6348" s="3">
        <f t="shared" si="591"/>
        <v>40.28</v>
      </c>
      <c r="H6348" s="3">
        <f t="shared" si="592"/>
        <v>66.92</v>
      </c>
      <c r="I6348" s="3">
        <f t="shared" si="593"/>
        <v>44.96</v>
      </c>
      <c r="J6348" s="3">
        <f t="shared" si="594"/>
        <v>60.980000000000004</v>
      </c>
      <c r="K6348" s="191">
        <v>0</v>
      </c>
      <c r="L6348" s="3">
        <v>4.5999999999999996</v>
      </c>
      <c r="M6348" s="191">
        <v>19.399999999999999</v>
      </c>
      <c r="N6348" s="191">
        <v>7.2</v>
      </c>
      <c r="O6348" s="191">
        <v>16.100000000000001</v>
      </c>
    </row>
    <row r="6349" spans="2:15" ht="17.25" x14ac:dyDescent="0.35">
      <c r="B6349" s="172">
        <f t="shared" si="596"/>
        <v>6341</v>
      </c>
      <c r="C6349" s="173">
        <v>9</v>
      </c>
      <c r="D6349" s="173">
        <v>22</v>
      </c>
      <c r="E6349" s="174">
        <v>5</v>
      </c>
      <c r="F6349" s="3">
        <f t="shared" si="595"/>
        <v>28.94</v>
      </c>
      <c r="G6349" s="3">
        <f t="shared" si="591"/>
        <v>38.840000000000003</v>
      </c>
      <c r="H6349" s="3">
        <f t="shared" si="592"/>
        <v>69.080000000000013</v>
      </c>
      <c r="I6349" s="3">
        <f t="shared" si="593"/>
        <v>42.980000000000004</v>
      </c>
      <c r="J6349" s="3">
        <f t="shared" si="594"/>
        <v>59</v>
      </c>
      <c r="K6349" s="191">
        <v>-1.7</v>
      </c>
      <c r="L6349" s="3">
        <v>3.8</v>
      </c>
      <c r="M6349" s="191">
        <v>20.6</v>
      </c>
      <c r="N6349" s="191">
        <v>6.1</v>
      </c>
      <c r="O6349" s="191">
        <v>15</v>
      </c>
    </row>
    <row r="6350" spans="2:15" ht="17.25" x14ac:dyDescent="0.35">
      <c r="B6350" s="172">
        <f t="shared" si="596"/>
        <v>6342</v>
      </c>
      <c r="C6350" s="173">
        <v>9</v>
      </c>
      <c r="D6350" s="173">
        <v>22</v>
      </c>
      <c r="E6350" s="174">
        <v>6</v>
      </c>
      <c r="F6350" s="3">
        <f t="shared" si="595"/>
        <v>28.94</v>
      </c>
      <c r="G6350" s="3">
        <f t="shared" si="591"/>
        <v>36.68</v>
      </c>
      <c r="H6350" s="3">
        <f t="shared" si="592"/>
        <v>66.92</v>
      </c>
      <c r="I6350" s="3">
        <f t="shared" si="593"/>
        <v>42.980000000000004</v>
      </c>
      <c r="J6350" s="3">
        <f t="shared" si="594"/>
        <v>60.980000000000004</v>
      </c>
      <c r="K6350" s="191">
        <v>-1.7</v>
      </c>
      <c r="L6350" s="3">
        <v>2.6</v>
      </c>
      <c r="M6350" s="191">
        <v>19.399999999999999</v>
      </c>
      <c r="N6350" s="191">
        <v>6.1</v>
      </c>
      <c r="O6350" s="191">
        <v>16.100000000000001</v>
      </c>
    </row>
    <row r="6351" spans="2:15" ht="17.25" x14ac:dyDescent="0.35">
      <c r="B6351" s="172">
        <f t="shared" si="596"/>
        <v>6343</v>
      </c>
      <c r="C6351" s="173">
        <v>9</v>
      </c>
      <c r="D6351" s="173">
        <v>22</v>
      </c>
      <c r="E6351" s="174">
        <v>7</v>
      </c>
      <c r="F6351" s="3">
        <f t="shared" si="595"/>
        <v>32</v>
      </c>
      <c r="G6351" s="3">
        <f t="shared" si="591"/>
        <v>39.380000000000003</v>
      </c>
      <c r="H6351" s="3">
        <f t="shared" si="592"/>
        <v>71.06</v>
      </c>
      <c r="I6351" s="3">
        <f t="shared" si="593"/>
        <v>46.94</v>
      </c>
      <c r="J6351" s="3">
        <f t="shared" si="594"/>
        <v>62.96</v>
      </c>
      <c r="K6351" s="191">
        <v>0</v>
      </c>
      <c r="L6351" s="3">
        <v>4.0999999999999996</v>
      </c>
      <c r="M6351" s="191">
        <v>21.7</v>
      </c>
      <c r="N6351" s="191">
        <v>8.3000000000000007</v>
      </c>
      <c r="O6351" s="191">
        <v>17.2</v>
      </c>
    </row>
    <row r="6352" spans="2:15" ht="17.25" x14ac:dyDescent="0.35">
      <c r="B6352" s="172">
        <f t="shared" si="596"/>
        <v>6344</v>
      </c>
      <c r="C6352" s="173">
        <v>9</v>
      </c>
      <c r="D6352" s="173">
        <v>22</v>
      </c>
      <c r="E6352" s="174">
        <v>8</v>
      </c>
      <c r="F6352" s="3">
        <f t="shared" si="595"/>
        <v>35.96</v>
      </c>
      <c r="G6352" s="3">
        <f t="shared" si="591"/>
        <v>43.879999999999995</v>
      </c>
      <c r="H6352" s="3">
        <f t="shared" si="592"/>
        <v>80.960000000000008</v>
      </c>
      <c r="I6352" s="3">
        <f t="shared" si="593"/>
        <v>55.040000000000006</v>
      </c>
      <c r="J6352" s="3">
        <f t="shared" si="594"/>
        <v>68</v>
      </c>
      <c r="K6352" s="191">
        <v>2.2000000000000002</v>
      </c>
      <c r="L6352" s="3">
        <v>6.6</v>
      </c>
      <c r="M6352" s="191">
        <v>27.2</v>
      </c>
      <c r="N6352" s="191">
        <v>12.8</v>
      </c>
      <c r="O6352" s="191">
        <v>20</v>
      </c>
    </row>
    <row r="6353" spans="2:15" ht="17.25" x14ac:dyDescent="0.35">
      <c r="B6353" s="172">
        <f t="shared" si="596"/>
        <v>6345</v>
      </c>
      <c r="C6353" s="173">
        <v>9</v>
      </c>
      <c r="D6353" s="173">
        <v>22</v>
      </c>
      <c r="E6353" s="174">
        <v>9</v>
      </c>
      <c r="F6353" s="3">
        <f t="shared" si="595"/>
        <v>39.92</v>
      </c>
      <c r="G6353" s="3">
        <f t="shared" si="591"/>
        <v>47.66</v>
      </c>
      <c r="H6353" s="3">
        <f t="shared" si="592"/>
        <v>82.94</v>
      </c>
      <c r="I6353" s="3">
        <f t="shared" si="593"/>
        <v>60.980000000000004</v>
      </c>
      <c r="J6353" s="3">
        <f t="shared" si="594"/>
        <v>71.960000000000008</v>
      </c>
      <c r="K6353" s="191">
        <v>4.4000000000000004</v>
      </c>
      <c r="L6353" s="3">
        <v>8.6999999999999993</v>
      </c>
      <c r="M6353" s="191">
        <v>28.3</v>
      </c>
      <c r="N6353" s="191">
        <v>16.100000000000001</v>
      </c>
      <c r="O6353" s="191">
        <v>22.2</v>
      </c>
    </row>
    <row r="6354" spans="2:15" ht="17.25" x14ac:dyDescent="0.35">
      <c r="B6354" s="172">
        <f t="shared" si="596"/>
        <v>6346</v>
      </c>
      <c r="C6354" s="173">
        <v>9</v>
      </c>
      <c r="D6354" s="173">
        <v>22</v>
      </c>
      <c r="E6354" s="174">
        <v>10</v>
      </c>
      <c r="F6354" s="3">
        <f t="shared" si="595"/>
        <v>43.879999999999995</v>
      </c>
      <c r="G6354" s="3">
        <f t="shared" si="591"/>
        <v>51.26</v>
      </c>
      <c r="H6354" s="3">
        <f t="shared" si="592"/>
        <v>86</v>
      </c>
      <c r="I6354" s="3">
        <f t="shared" si="593"/>
        <v>69.080000000000013</v>
      </c>
      <c r="J6354" s="3">
        <f t="shared" si="594"/>
        <v>73.039999999999992</v>
      </c>
      <c r="K6354" s="191">
        <v>6.6</v>
      </c>
      <c r="L6354" s="3">
        <v>10.7</v>
      </c>
      <c r="M6354" s="191">
        <v>30</v>
      </c>
      <c r="N6354" s="191">
        <v>20.6</v>
      </c>
      <c r="O6354" s="191">
        <v>22.8</v>
      </c>
    </row>
    <row r="6355" spans="2:15" ht="17.25" x14ac:dyDescent="0.35">
      <c r="B6355" s="172">
        <f t="shared" si="596"/>
        <v>6347</v>
      </c>
      <c r="C6355" s="173">
        <v>9</v>
      </c>
      <c r="D6355" s="173">
        <v>22</v>
      </c>
      <c r="E6355" s="174">
        <v>11</v>
      </c>
      <c r="F6355" s="3">
        <f t="shared" si="595"/>
        <v>47.84</v>
      </c>
      <c r="G6355" s="3">
        <f t="shared" si="591"/>
        <v>53.78</v>
      </c>
      <c r="H6355" s="3">
        <f t="shared" si="592"/>
        <v>87.98</v>
      </c>
      <c r="I6355" s="3">
        <f t="shared" si="593"/>
        <v>75.02</v>
      </c>
      <c r="J6355" s="3">
        <f t="shared" si="594"/>
        <v>75.92</v>
      </c>
      <c r="K6355" s="191">
        <v>8.8000000000000007</v>
      </c>
      <c r="L6355" s="3">
        <v>12.1</v>
      </c>
      <c r="M6355" s="191">
        <v>31.1</v>
      </c>
      <c r="N6355" s="191">
        <v>23.9</v>
      </c>
      <c r="O6355" s="191">
        <v>24.4</v>
      </c>
    </row>
    <row r="6356" spans="2:15" ht="17.25" x14ac:dyDescent="0.35">
      <c r="B6356" s="172">
        <f t="shared" si="596"/>
        <v>6348</v>
      </c>
      <c r="C6356" s="173">
        <v>9</v>
      </c>
      <c r="D6356" s="173">
        <v>22</v>
      </c>
      <c r="E6356" s="174">
        <v>12</v>
      </c>
      <c r="F6356" s="3">
        <f t="shared" si="595"/>
        <v>52.879999999999995</v>
      </c>
      <c r="G6356" s="3">
        <f t="shared" si="591"/>
        <v>58.46</v>
      </c>
      <c r="H6356" s="3">
        <f t="shared" si="592"/>
        <v>89.06</v>
      </c>
      <c r="I6356" s="3">
        <f t="shared" si="593"/>
        <v>80.06</v>
      </c>
      <c r="J6356" s="3">
        <f t="shared" si="594"/>
        <v>78.98</v>
      </c>
      <c r="K6356" s="191">
        <v>11.6</v>
      </c>
      <c r="L6356" s="3">
        <v>14.7</v>
      </c>
      <c r="M6356" s="191">
        <v>31.7</v>
      </c>
      <c r="N6356" s="191">
        <v>26.7</v>
      </c>
      <c r="O6356" s="191">
        <v>26.1</v>
      </c>
    </row>
    <row r="6357" spans="2:15" ht="17.25" x14ac:dyDescent="0.35">
      <c r="B6357" s="172">
        <f t="shared" si="596"/>
        <v>6349</v>
      </c>
      <c r="C6357" s="173">
        <v>9</v>
      </c>
      <c r="D6357" s="173">
        <v>22</v>
      </c>
      <c r="E6357" s="174">
        <v>13</v>
      </c>
      <c r="F6357" s="3">
        <f t="shared" si="595"/>
        <v>55.94</v>
      </c>
      <c r="G6357" s="3">
        <f t="shared" si="591"/>
        <v>59.18</v>
      </c>
      <c r="H6357" s="3">
        <f t="shared" si="592"/>
        <v>89.960000000000008</v>
      </c>
      <c r="I6357" s="3">
        <f t="shared" si="593"/>
        <v>80.06</v>
      </c>
      <c r="J6357" s="3">
        <f t="shared" si="594"/>
        <v>82.039999999999992</v>
      </c>
      <c r="K6357" s="191">
        <v>13.3</v>
      </c>
      <c r="L6357" s="3">
        <v>15.1</v>
      </c>
      <c r="M6357" s="191">
        <v>32.200000000000003</v>
      </c>
      <c r="N6357" s="191">
        <v>26.7</v>
      </c>
      <c r="O6357" s="191">
        <v>27.8</v>
      </c>
    </row>
    <row r="6358" spans="2:15" ht="17.25" x14ac:dyDescent="0.35">
      <c r="B6358" s="172">
        <f t="shared" si="596"/>
        <v>6350</v>
      </c>
      <c r="C6358" s="173">
        <v>9</v>
      </c>
      <c r="D6358" s="173">
        <v>22</v>
      </c>
      <c r="E6358" s="174">
        <v>14</v>
      </c>
      <c r="F6358" s="3">
        <f t="shared" si="595"/>
        <v>57.92</v>
      </c>
      <c r="G6358" s="3">
        <f t="shared" si="591"/>
        <v>59.900000000000006</v>
      </c>
      <c r="H6358" s="3">
        <f t="shared" si="592"/>
        <v>89.06</v>
      </c>
      <c r="I6358" s="3">
        <f t="shared" si="593"/>
        <v>80.960000000000008</v>
      </c>
      <c r="J6358" s="3">
        <f t="shared" si="594"/>
        <v>84.02</v>
      </c>
      <c r="K6358" s="191">
        <v>14.4</v>
      </c>
      <c r="L6358" s="3">
        <v>15.5</v>
      </c>
      <c r="M6358" s="191">
        <v>31.7</v>
      </c>
      <c r="N6358" s="191">
        <v>27.2</v>
      </c>
      <c r="O6358" s="191">
        <v>28.9</v>
      </c>
    </row>
    <row r="6359" spans="2:15" ht="17.25" x14ac:dyDescent="0.35">
      <c r="B6359" s="172">
        <f t="shared" si="596"/>
        <v>6351</v>
      </c>
      <c r="C6359" s="173">
        <v>9</v>
      </c>
      <c r="D6359" s="173">
        <v>22</v>
      </c>
      <c r="E6359" s="174">
        <v>15</v>
      </c>
      <c r="F6359" s="3">
        <f t="shared" si="595"/>
        <v>60.980000000000004</v>
      </c>
      <c r="G6359" s="3">
        <f t="shared" si="591"/>
        <v>59.540000000000006</v>
      </c>
      <c r="H6359" s="3">
        <f t="shared" si="592"/>
        <v>89.960000000000008</v>
      </c>
      <c r="I6359" s="3">
        <f t="shared" si="593"/>
        <v>82.039999999999992</v>
      </c>
      <c r="J6359" s="3">
        <f t="shared" si="594"/>
        <v>82.94</v>
      </c>
      <c r="K6359" s="191">
        <v>16.100000000000001</v>
      </c>
      <c r="L6359" s="3">
        <v>15.3</v>
      </c>
      <c r="M6359" s="191">
        <v>32.200000000000003</v>
      </c>
      <c r="N6359" s="191">
        <v>27.8</v>
      </c>
      <c r="O6359" s="191">
        <v>28.3</v>
      </c>
    </row>
    <row r="6360" spans="2:15" ht="17.25" x14ac:dyDescent="0.35">
      <c r="B6360" s="172">
        <f t="shared" si="596"/>
        <v>6352</v>
      </c>
      <c r="C6360" s="173">
        <v>9</v>
      </c>
      <c r="D6360" s="173">
        <v>22</v>
      </c>
      <c r="E6360" s="174">
        <v>16</v>
      </c>
      <c r="F6360" s="3">
        <f t="shared" si="595"/>
        <v>61.88</v>
      </c>
      <c r="G6360" s="3">
        <f t="shared" si="591"/>
        <v>57.2</v>
      </c>
      <c r="H6360" s="3">
        <f t="shared" si="592"/>
        <v>91.039999999999992</v>
      </c>
      <c r="I6360" s="3">
        <f t="shared" si="593"/>
        <v>82.039999999999992</v>
      </c>
      <c r="J6360" s="3">
        <f t="shared" si="594"/>
        <v>80.06</v>
      </c>
      <c r="K6360" s="191">
        <v>16.600000000000001</v>
      </c>
      <c r="L6360" s="3">
        <v>14</v>
      </c>
      <c r="M6360" s="191">
        <v>32.799999999999997</v>
      </c>
      <c r="N6360" s="191">
        <v>27.8</v>
      </c>
      <c r="O6360" s="191">
        <v>26.7</v>
      </c>
    </row>
    <row r="6361" spans="2:15" ht="17.25" x14ac:dyDescent="0.35">
      <c r="B6361" s="172">
        <f t="shared" si="596"/>
        <v>6353</v>
      </c>
      <c r="C6361" s="173">
        <v>9</v>
      </c>
      <c r="D6361" s="173">
        <v>22</v>
      </c>
      <c r="E6361" s="174">
        <v>17</v>
      </c>
      <c r="F6361" s="3">
        <f t="shared" si="595"/>
        <v>60.980000000000004</v>
      </c>
      <c r="G6361" s="3">
        <f t="shared" ref="G6361:G6424" si="597">(9/5)*L6361+32</f>
        <v>57.379999999999995</v>
      </c>
      <c r="H6361" s="3">
        <f t="shared" ref="H6361:H6424" si="598">(9/5)*M6361+32</f>
        <v>89.06</v>
      </c>
      <c r="I6361" s="3">
        <f t="shared" ref="I6361:I6424" si="599">(9/5)*N6361+32</f>
        <v>78.98</v>
      </c>
      <c r="J6361" s="3">
        <f t="shared" ref="J6361:J6424" si="600">(9/5)*O6361+32</f>
        <v>80.06</v>
      </c>
      <c r="K6361" s="191">
        <v>16.100000000000001</v>
      </c>
      <c r="L6361" s="3">
        <v>14.1</v>
      </c>
      <c r="M6361" s="191">
        <v>31.7</v>
      </c>
      <c r="N6361" s="191">
        <v>26.1</v>
      </c>
      <c r="O6361" s="191">
        <v>26.7</v>
      </c>
    </row>
    <row r="6362" spans="2:15" ht="17.25" x14ac:dyDescent="0.35">
      <c r="B6362" s="172">
        <f t="shared" si="596"/>
        <v>6354</v>
      </c>
      <c r="C6362" s="173">
        <v>9</v>
      </c>
      <c r="D6362" s="173">
        <v>22</v>
      </c>
      <c r="E6362" s="174">
        <v>18</v>
      </c>
      <c r="F6362" s="3">
        <f t="shared" si="595"/>
        <v>57.92</v>
      </c>
      <c r="G6362" s="3">
        <f t="shared" si="597"/>
        <v>55.58</v>
      </c>
      <c r="H6362" s="3">
        <f t="shared" si="598"/>
        <v>80.960000000000008</v>
      </c>
      <c r="I6362" s="3">
        <f t="shared" si="599"/>
        <v>73.039999999999992</v>
      </c>
      <c r="J6362" s="3">
        <f t="shared" si="600"/>
        <v>77</v>
      </c>
      <c r="K6362" s="191">
        <v>14.4</v>
      </c>
      <c r="L6362" s="3">
        <v>13.1</v>
      </c>
      <c r="M6362" s="191">
        <v>27.2</v>
      </c>
      <c r="N6362" s="191">
        <v>22.8</v>
      </c>
      <c r="O6362" s="191">
        <v>25</v>
      </c>
    </row>
    <row r="6363" spans="2:15" ht="17.25" x14ac:dyDescent="0.35">
      <c r="B6363" s="172">
        <f t="shared" si="596"/>
        <v>6355</v>
      </c>
      <c r="C6363" s="173">
        <v>9</v>
      </c>
      <c r="D6363" s="173">
        <v>22</v>
      </c>
      <c r="E6363" s="174">
        <v>19</v>
      </c>
      <c r="F6363" s="3">
        <f t="shared" si="595"/>
        <v>55.94</v>
      </c>
      <c r="G6363" s="3">
        <f t="shared" si="597"/>
        <v>53.6</v>
      </c>
      <c r="H6363" s="3">
        <f t="shared" si="598"/>
        <v>78.080000000000013</v>
      </c>
      <c r="I6363" s="3">
        <f t="shared" si="599"/>
        <v>69.98</v>
      </c>
      <c r="J6363" s="3">
        <f t="shared" si="600"/>
        <v>71.06</v>
      </c>
      <c r="K6363" s="191">
        <v>13.3</v>
      </c>
      <c r="L6363" s="3">
        <v>12</v>
      </c>
      <c r="M6363" s="191">
        <v>25.6</v>
      </c>
      <c r="N6363" s="191">
        <v>21.1</v>
      </c>
      <c r="O6363" s="191">
        <v>21.7</v>
      </c>
    </row>
    <row r="6364" spans="2:15" ht="17.25" x14ac:dyDescent="0.35">
      <c r="B6364" s="172">
        <f t="shared" si="596"/>
        <v>6356</v>
      </c>
      <c r="C6364" s="173">
        <v>9</v>
      </c>
      <c r="D6364" s="173">
        <v>22</v>
      </c>
      <c r="E6364" s="174">
        <v>20</v>
      </c>
      <c r="F6364" s="3">
        <f t="shared" si="595"/>
        <v>52.879999999999995</v>
      </c>
      <c r="G6364" s="3">
        <f t="shared" si="597"/>
        <v>51.620000000000005</v>
      </c>
      <c r="H6364" s="3">
        <f t="shared" si="598"/>
        <v>78.080000000000013</v>
      </c>
      <c r="I6364" s="3">
        <f t="shared" si="599"/>
        <v>66.92</v>
      </c>
      <c r="J6364" s="3">
        <f t="shared" si="600"/>
        <v>69.080000000000013</v>
      </c>
      <c r="K6364" s="191">
        <v>11.6</v>
      </c>
      <c r="L6364" s="3">
        <v>10.9</v>
      </c>
      <c r="M6364" s="191">
        <v>25.6</v>
      </c>
      <c r="N6364" s="191">
        <v>19.399999999999999</v>
      </c>
      <c r="O6364" s="191">
        <v>20.6</v>
      </c>
    </row>
    <row r="6365" spans="2:15" ht="17.25" x14ac:dyDescent="0.35">
      <c r="B6365" s="172">
        <f t="shared" si="596"/>
        <v>6357</v>
      </c>
      <c r="C6365" s="173">
        <v>9</v>
      </c>
      <c r="D6365" s="173">
        <v>22</v>
      </c>
      <c r="E6365" s="174">
        <v>21</v>
      </c>
      <c r="F6365" s="3">
        <f t="shared" si="595"/>
        <v>47.84</v>
      </c>
      <c r="G6365" s="3">
        <f t="shared" si="597"/>
        <v>50.36</v>
      </c>
      <c r="H6365" s="3">
        <f t="shared" si="598"/>
        <v>78.98</v>
      </c>
      <c r="I6365" s="3">
        <f t="shared" si="599"/>
        <v>62.96</v>
      </c>
      <c r="J6365" s="3">
        <f t="shared" si="600"/>
        <v>66.02</v>
      </c>
      <c r="K6365" s="191">
        <v>8.8000000000000007</v>
      </c>
      <c r="L6365" s="3">
        <v>10.199999999999999</v>
      </c>
      <c r="M6365" s="191">
        <v>26.1</v>
      </c>
      <c r="N6365" s="191">
        <v>17.2</v>
      </c>
      <c r="O6365" s="191">
        <v>18.899999999999999</v>
      </c>
    </row>
    <row r="6366" spans="2:15" ht="17.25" x14ac:dyDescent="0.35">
      <c r="B6366" s="172">
        <f t="shared" si="596"/>
        <v>6358</v>
      </c>
      <c r="C6366" s="173">
        <v>9</v>
      </c>
      <c r="D6366" s="173">
        <v>22</v>
      </c>
      <c r="E6366" s="174">
        <v>22</v>
      </c>
      <c r="F6366" s="3">
        <f t="shared" si="595"/>
        <v>48.92</v>
      </c>
      <c r="G6366" s="3">
        <f t="shared" si="597"/>
        <v>49.82</v>
      </c>
      <c r="H6366" s="3">
        <f t="shared" si="598"/>
        <v>75.92</v>
      </c>
      <c r="I6366" s="3">
        <f t="shared" si="599"/>
        <v>60.08</v>
      </c>
      <c r="J6366" s="3">
        <f t="shared" si="600"/>
        <v>66.92</v>
      </c>
      <c r="K6366" s="191">
        <v>9.4</v>
      </c>
      <c r="L6366" s="3">
        <v>9.9</v>
      </c>
      <c r="M6366" s="191">
        <v>24.4</v>
      </c>
      <c r="N6366" s="191">
        <v>15.6</v>
      </c>
      <c r="O6366" s="191">
        <v>19.399999999999999</v>
      </c>
    </row>
    <row r="6367" spans="2:15" ht="17.25" x14ac:dyDescent="0.35">
      <c r="B6367" s="172">
        <f t="shared" si="596"/>
        <v>6359</v>
      </c>
      <c r="C6367" s="173">
        <v>9</v>
      </c>
      <c r="D6367" s="173">
        <v>22</v>
      </c>
      <c r="E6367" s="174">
        <v>23</v>
      </c>
      <c r="F6367" s="3">
        <f t="shared" si="595"/>
        <v>48.92</v>
      </c>
      <c r="G6367" s="3">
        <f t="shared" si="597"/>
        <v>48.92</v>
      </c>
      <c r="H6367" s="3">
        <f t="shared" si="598"/>
        <v>75.92</v>
      </c>
      <c r="I6367" s="3">
        <f t="shared" si="599"/>
        <v>57.019999999999996</v>
      </c>
      <c r="J6367" s="3">
        <f t="shared" si="600"/>
        <v>62.96</v>
      </c>
      <c r="K6367" s="191">
        <v>9.4</v>
      </c>
      <c r="L6367" s="3">
        <v>9.4</v>
      </c>
      <c r="M6367" s="191">
        <v>24.4</v>
      </c>
      <c r="N6367" s="191">
        <v>13.9</v>
      </c>
      <c r="O6367" s="191">
        <v>17.2</v>
      </c>
    </row>
    <row r="6368" spans="2:15" ht="17.25" x14ac:dyDescent="0.35">
      <c r="B6368" s="172">
        <f t="shared" si="596"/>
        <v>6360</v>
      </c>
      <c r="C6368" s="173">
        <v>9</v>
      </c>
      <c r="D6368" s="173">
        <v>22</v>
      </c>
      <c r="E6368" s="174">
        <v>24</v>
      </c>
      <c r="F6368" s="3">
        <f t="shared" si="595"/>
        <v>45.86</v>
      </c>
      <c r="G6368" s="3">
        <f t="shared" si="597"/>
        <v>48.74</v>
      </c>
      <c r="H6368" s="3">
        <f t="shared" si="598"/>
        <v>77</v>
      </c>
      <c r="I6368" s="3">
        <f t="shared" si="599"/>
        <v>53.06</v>
      </c>
      <c r="J6368" s="3">
        <f t="shared" si="600"/>
        <v>60.980000000000004</v>
      </c>
      <c r="K6368" s="191">
        <v>7.7</v>
      </c>
      <c r="L6368" s="3">
        <v>9.3000000000000007</v>
      </c>
      <c r="M6368" s="191">
        <v>25</v>
      </c>
      <c r="N6368" s="191">
        <v>11.7</v>
      </c>
      <c r="O6368" s="191">
        <v>16.100000000000001</v>
      </c>
    </row>
    <row r="6369" spans="2:15" ht="17.25" x14ac:dyDescent="0.35">
      <c r="B6369" s="172">
        <f t="shared" si="596"/>
        <v>6361</v>
      </c>
      <c r="C6369" s="173">
        <v>9</v>
      </c>
      <c r="D6369" s="173">
        <v>23</v>
      </c>
      <c r="E6369" s="174">
        <v>1</v>
      </c>
      <c r="F6369" s="3">
        <f t="shared" si="595"/>
        <v>45.86</v>
      </c>
      <c r="G6369" s="3">
        <f t="shared" si="597"/>
        <v>48.92</v>
      </c>
      <c r="H6369" s="3">
        <f t="shared" si="598"/>
        <v>75.02</v>
      </c>
      <c r="I6369" s="3">
        <f t="shared" si="599"/>
        <v>51.08</v>
      </c>
      <c r="J6369" s="3">
        <f t="shared" si="600"/>
        <v>60.980000000000004</v>
      </c>
      <c r="K6369" s="191">
        <v>7.7</v>
      </c>
      <c r="L6369" s="3">
        <v>9.4</v>
      </c>
      <c r="M6369" s="191">
        <v>23.9</v>
      </c>
      <c r="N6369" s="191">
        <v>10.6</v>
      </c>
      <c r="O6369" s="191">
        <v>16.100000000000001</v>
      </c>
    </row>
    <row r="6370" spans="2:15" ht="17.25" x14ac:dyDescent="0.35">
      <c r="B6370" s="172">
        <f t="shared" si="596"/>
        <v>6362</v>
      </c>
      <c r="C6370" s="173">
        <v>9</v>
      </c>
      <c r="D6370" s="173">
        <v>23</v>
      </c>
      <c r="E6370" s="174">
        <v>2</v>
      </c>
      <c r="F6370" s="3">
        <f t="shared" si="595"/>
        <v>44.96</v>
      </c>
      <c r="G6370" s="3">
        <f t="shared" si="597"/>
        <v>48.92</v>
      </c>
      <c r="H6370" s="3">
        <f t="shared" si="598"/>
        <v>73.039999999999992</v>
      </c>
      <c r="I6370" s="3">
        <f t="shared" si="599"/>
        <v>48.019999999999996</v>
      </c>
      <c r="J6370" s="3">
        <f t="shared" si="600"/>
        <v>60.980000000000004</v>
      </c>
      <c r="K6370" s="191">
        <v>7.2</v>
      </c>
      <c r="L6370" s="3">
        <v>9.4</v>
      </c>
      <c r="M6370" s="191">
        <v>22.8</v>
      </c>
      <c r="N6370" s="191">
        <v>8.9</v>
      </c>
      <c r="O6370" s="191">
        <v>16.100000000000001</v>
      </c>
    </row>
    <row r="6371" spans="2:15" ht="17.25" x14ac:dyDescent="0.35">
      <c r="B6371" s="172">
        <f t="shared" si="596"/>
        <v>6363</v>
      </c>
      <c r="C6371" s="173">
        <v>9</v>
      </c>
      <c r="D6371" s="173">
        <v>23</v>
      </c>
      <c r="E6371" s="174">
        <v>3</v>
      </c>
      <c r="F6371" s="3">
        <f t="shared" si="595"/>
        <v>46.94</v>
      </c>
      <c r="G6371" s="3">
        <f t="shared" si="597"/>
        <v>49.28</v>
      </c>
      <c r="H6371" s="3">
        <f t="shared" si="598"/>
        <v>73.039999999999992</v>
      </c>
      <c r="I6371" s="3">
        <f t="shared" si="599"/>
        <v>48.019999999999996</v>
      </c>
      <c r="J6371" s="3">
        <f t="shared" si="600"/>
        <v>60.08</v>
      </c>
      <c r="K6371" s="191">
        <v>8.3000000000000007</v>
      </c>
      <c r="L6371" s="3">
        <v>9.6</v>
      </c>
      <c r="M6371" s="191">
        <v>22.8</v>
      </c>
      <c r="N6371" s="191">
        <v>8.9</v>
      </c>
      <c r="O6371" s="191">
        <v>15.6</v>
      </c>
    </row>
    <row r="6372" spans="2:15" ht="17.25" x14ac:dyDescent="0.35">
      <c r="B6372" s="172">
        <f t="shared" si="596"/>
        <v>6364</v>
      </c>
      <c r="C6372" s="173">
        <v>9</v>
      </c>
      <c r="D6372" s="173">
        <v>23</v>
      </c>
      <c r="E6372" s="174">
        <v>4</v>
      </c>
      <c r="F6372" s="3">
        <f t="shared" si="595"/>
        <v>46.94</v>
      </c>
      <c r="G6372" s="3">
        <f t="shared" si="597"/>
        <v>49.46</v>
      </c>
      <c r="H6372" s="3">
        <f t="shared" si="598"/>
        <v>69.98</v>
      </c>
      <c r="I6372" s="3">
        <f t="shared" si="599"/>
        <v>46.04</v>
      </c>
      <c r="J6372" s="3">
        <f t="shared" si="600"/>
        <v>60.08</v>
      </c>
      <c r="K6372" s="191">
        <v>8.3000000000000007</v>
      </c>
      <c r="L6372" s="3">
        <v>9.6999999999999993</v>
      </c>
      <c r="M6372" s="191">
        <v>21.1</v>
      </c>
      <c r="N6372" s="191">
        <v>7.8</v>
      </c>
      <c r="O6372" s="191">
        <v>15.6</v>
      </c>
    </row>
    <row r="6373" spans="2:15" ht="17.25" x14ac:dyDescent="0.35">
      <c r="B6373" s="172">
        <f t="shared" si="596"/>
        <v>6365</v>
      </c>
      <c r="C6373" s="173">
        <v>9</v>
      </c>
      <c r="D6373" s="173">
        <v>23</v>
      </c>
      <c r="E6373" s="174">
        <v>5</v>
      </c>
      <c r="F6373" s="3">
        <f t="shared" si="595"/>
        <v>44.96</v>
      </c>
      <c r="G6373" s="3">
        <f t="shared" si="597"/>
        <v>50</v>
      </c>
      <c r="H6373" s="3">
        <f t="shared" si="598"/>
        <v>69.080000000000013</v>
      </c>
      <c r="I6373" s="3">
        <f t="shared" si="599"/>
        <v>44.96</v>
      </c>
      <c r="J6373" s="3">
        <f t="shared" si="600"/>
        <v>60.980000000000004</v>
      </c>
      <c r="K6373" s="191">
        <v>7.2</v>
      </c>
      <c r="L6373" s="3">
        <v>10</v>
      </c>
      <c r="M6373" s="191">
        <v>20.6</v>
      </c>
      <c r="N6373" s="191">
        <v>7.2</v>
      </c>
      <c r="O6373" s="191">
        <v>16.100000000000001</v>
      </c>
    </row>
    <row r="6374" spans="2:15" ht="17.25" x14ac:dyDescent="0.35">
      <c r="B6374" s="172">
        <f t="shared" si="596"/>
        <v>6366</v>
      </c>
      <c r="C6374" s="173">
        <v>9</v>
      </c>
      <c r="D6374" s="173">
        <v>23</v>
      </c>
      <c r="E6374" s="174">
        <v>6</v>
      </c>
      <c r="F6374" s="3">
        <f t="shared" si="595"/>
        <v>44.96</v>
      </c>
      <c r="G6374" s="3">
        <f t="shared" si="597"/>
        <v>46.04</v>
      </c>
      <c r="H6374" s="3">
        <f t="shared" si="598"/>
        <v>66.92</v>
      </c>
      <c r="I6374" s="3">
        <f t="shared" si="599"/>
        <v>44.06</v>
      </c>
      <c r="J6374" s="3">
        <f t="shared" si="600"/>
        <v>60.980000000000004</v>
      </c>
      <c r="K6374" s="191">
        <v>7.2</v>
      </c>
      <c r="L6374" s="3">
        <v>7.8</v>
      </c>
      <c r="M6374" s="191">
        <v>19.399999999999999</v>
      </c>
      <c r="N6374" s="191">
        <v>6.7</v>
      </c>
      <c r="O6374" s="191">
        <v>16.100000000000001</v>
      </c>
    </row>
    <row r="6375" spans="2:15" ht="17.25" x14ac:dyDescent="0.35">
      <c r="B6375" s="172">
        <f t="shared" si="596"/>
        <v>6367</v>
      </c>
      <c r="C6375" s="173">
        <v>9</v>
      </c>
      <c r="D6375" s="173">
        <v>23</v>
      </c>
      <c r="E6375" s="174">
        <v>7</v>
      </c>
      <c r="F6375" s="3">
        <f t="shared" si="595"/>
        <v>50.900000000000006</v>
      </c>
      <c r="G6375" s="3">
        <f t="shared" si="597"/>
        <v>46.76</v>
      </c>
      <c r="H6375" s="3">
        <f t="shared" si="598"/>
        <v>71.960000000000008</v>
      </c>
      <c r="I6375" s="3">
        <f t="shared" si="599"/>
        <v>48.92</v>
      </c>
      <c r="J6375" s="3">
        <f t="shared" si="600"/>
        <v>64.039999999999992</v>
      </c>
      <c r="K6375" s="191">
        <v>10.5</v>
      </c>
      <c r="L6375" s="3">
        <v>8.1999999999999993</v>
      </c>
      <c r="M6375" s="191">
        <v>22.2</v>
      </c>
      <c r="N6375" s="191">
        <v>9.4</v>
      </c>
      <c r="O6375" s="191">
        <v>17.8</v>
      </c>
    </row>
    <row r="6376" spans="2:15" ht="17.25" x14ac:dyDescent="0.35">
      <c r="B6376" s="172">
        <f t="shared" si="596"/>
        <v>6368</v>
      </c>
      <c r="C6376" s="173">
        <v>9</v>
      </c>
      <c r="D6376" s="173">
        <v>23</v>
      </c>
      <c r="E6376" s="174">
        <v>8</v>
      </c>
      <c r="F6376" s="3">
        <f t="shared" si="595"/>
        <v>59.900000000000006</v>
      </c>
      <c r="G6376" s="3">
        <f t="shared" si="597"/>
        <v>48.2</v>
      </c>
      <c r="H6376" s="3">
        <f t="shared" si="598"/>
        <v>78.98</v>
      </c>
      <c r="I6376" s="3">
        <f t="shared" si="599"/>
        <v>55.94</v>
      </c>
      <c r="J6376" s="3">
        <f t="shared" si="600"/>
        <v>62.96</v>
      </c>
      <c r="K6376" s="191">
        <v>15.5</v>
      </c>
      <c r="L6376" s="3">
        <v>9</v>
      </c>
      <c r="M6376" s="191">
        <v>26.1</v>
      </c>
      <c r="N6376" s="191">
        <v>13.3</v>
      </c>
      <c r="O6376" s="191">
        <v>17.2</v>
      </c>
    </row>
    <row r="6377" spans="2:15" ht="17.25" x14ac:dyDescent="0.35">
      <c r="B6377" s="172">
        <f t="shared" si="596"/>
        <v>6369</v>
      </c>
      <c r="C6377" s="173">
        <v>9</v>
      </c>
      <c r="D6377" s="173">
        <v>23</v>
      </c>
      <c r="E6377" s="174">
        <v>9</v>
      </c>
      <c r="F6377" s="3">
        <f t="shared" si="595"/>
        <v>61.88</v>
      </c>
      <c r="G6377" s="3">
        <f t="shared" si="597"/>
        <v>50</v>
      </c>
      <c r="H6377" s="3">
        <f t="shared" si="598"/>
        <v>80.06</v>
      </c>
      <c r="I6377" s="3">
        <f t="shared" si="599"/>
        <v>64.039999999999992</v>
      </c>
      <c r="J6377" s="3">
        <f t="shared" si="600"/>
        <v>64.94</v>
      </c>
      <c r="K6377" s="191">
        <v>16.600000000000001</v>
      </c>
      <c r="L6377" s="3">
        <v>10</v>
      </c>
      <c r="M6377" s="191">
        <v>26.7</v>
      </c>
      <c r="N6377" s="191">
        <v>17.8</v>
      </c>
      <c r="O6377" s="191">
        <v>18.3</v>
      </c>
    </row>
    <row r="6378" spans="2:15" ht="17.25" x14ac:dyDescent="0.35">
      <c r="B6378" s="172">
        <f t="shared" si="596"/>
        <v>6370</v>
      </c>
      <c r="C6378" s="173">
        <v>9</v>
      </c>
      <c r="D6378" s="173">
        <v>23</v>
      </c>
      <c r="E6378" s="174">
        <v>10</v>
      </c>
      <c r="F6378" s="3">
        <f t="shared" si="595"/>
        <v>66.92</v>
      </c>
      <c r="G6378" s="3">
        <f t="shared" si="597"/>
        <v>52.34</v>
      </c>
      <c r="H6378" s="3">
        <f t="shared" si="598"/>
        <v>84.02</v>
      </c>
      <c r="I6378" s="3">
        <f t="shared" si="599"/>
        <v>69.080000000000013</v>
      </c>
      <c r="J6378" s="3">
        <f t="shared" si="600"/>
        <v>66.02</v>
      </c>
      <c r="K6378" s="191">
        <v>19.399999999999999</v>
      </c>
      <c r="L6378" s="3">
        <v>11.3</v>
      </c>
      <c r="M6378" s="191">
        <v>28.9</v>
      </c>
      <c r="N6378" s="191">
        <v>20.6</v>
      </c>
      <c r="O6378" s="191">
        <v>18.899999999999999</v>
      </c>
    </row>
    <row r="6379" spans="2:15" ht="17.25" x14ac:dyDescent="0.35">
      <c r="B6379" s="172">
        <f t="shared" si="596"/>
        <v>6371</v>
      </c>
      <c r="C6379" s="173">
        <v>9</v>
      </c>
      <c r="D6379" s="173">
        <v>23</v>
      </c>
      <c r="E6379" s="174">
        <v>11</v>
      </c>
      <c r="F6379" s="3">
        <f t="shared" si="595"/>
        <v>69.98</v>
      </c>
      <c r="G6379" s="3">
        <f t="shared" si="597"/>
        <v>53.78</v>
      </c>
      <c r="H6379" s="3">
        <f t="shared" si="598"/>
        <v>86</v>
      </c>
      <c r="I6379" s="3">
        <f t="shared" si="599"/>
        <v>75.92</v>
      </c>
      <c r="J6379" s="3">
        <f t="shared" si="600"/>
        <v>68</v>
      </c>
      <c r="K6379" s="191">
        <v>21.1</v>
      </c>
      <c r="L6379" s="3">
        <v>12.1</v>
      </c>
      <c r="M6379" s="191">
        <v>30</v>
      </c>
      <c r="N6379" s="191">
        <v>24.4</v>
      </c>
      <c r="O6379" s="191">
        <v>20</v>
      </c>
    </row>
    <row r="6380" spans="2:15" ht="17.25" x14ac:dyDescent="0.35">
      <c r="B6380" s="172">
        <f t="shared" si="596"/>
        <v>6372</v>
      </c>
      <c r="C6380" s="173">
        <v>9</v>
      </c>
      <c r="D6380" s="173">
        <v>23</v>
      </c>
      <c r="E6380" s="174">
        <v>12</v>
      </c>
      <c r="F6380" s="3">
        <f t="shared" si="595"/>
        <v>70.88</v>
      </c>
      <c r="G6380" s="3">
        <f t="shared" si="597"/>
        <v>56.120000000000005</v>
      </c>
      <c r="H6380" s="3">
        <f t="shared" si="598"/>
        <v>86</v>
      </c>
      <c r="I6380" s="3">
        <f t="shared" si="599"/>
        <v>78.98</v>
      </c>
      <c r="J6380" s="3">
        <f t="shared" si="600"/>
        <v>69.98</v>
      </c>
      <c r="K6380" s="191">
        <v>21.6</v>
      </c>
      <c r="L6380" s="3">
        <v>13.4</v>
      </c>
      <c r="M6380" s="191">
        <v>30</v>
      </c>
      <c r="N6380" s="191">
        <v>26.1</v>
      </c>
      <c r="O6380" s="191">
        <v>21.1</v>
      </c>
    </row>
    <row r="6381" spans="2:15" ht="17.25" x14ac:dyDescent="0.35">
      <c r="B6381" s="172">
        <f t="shared" si="596"/>
        <v>6373</v>
      </c>
      <c r="C6381" s="173">
        <v>9</v>
      </c>
      <c r="D6381" s="173">
        <v>23</v>
      </c>
      <c r="E6381" s="174">
        <v>13</v>
      </c>
      <c r="F6381" s="3">
        <f t="shared" si="595"/>
        <v>72.86</v>
      </c>
      <c r="G6381" s="3">
        <f t="shared" si="597"/>
        <v>58.46</v>
      </c>
      <c r="H6381" s="3">
        <f t="shared" si="598"/>
        <v>89.06</v>
      </c>
      <c r="I6381" s="3">
        <f t="shared" si="599"/>
        <v>82.94</v>
      </c>
      <c r="J6381" s="3">
        <f t="shared" si="600"/>
        <v>73.94</v>
      </c>
      <c r="K6381" s="191">
        <v>22.7</v>
      </c>
      <c r="L6381" s="3">
        <v>14.7</v>
      </c>
      <c r="M6381" s="191">
        <v>31.7</v>
      </c>
      <c r="N6381" s="191">
        <v>28.3</v>
      </c>
      <c r="O6381" s="191">
        <v>23.3</v>
      </c>
    </row>
    <row r="6382" spans="2:15" ht="17.25" x14ac:dyDescent="0.35">
      <c r="B6382" s="172">
        <f t="shared" si="596"/>
        <v>6374</v>
      </c>
      <c r="C6382" s="173">
        <v>9</v>
      </c>
      <c r="D6382" s="173">
        <v>23</v>
      </c>
      <c r="E6382" s="174">
        <v>14</v>
      </c>
      <c r="F6382" s="3">
        <f t="shared" si="595"/>
        <v>72.86</v>
      </c>
      <c r="G6382" s="3">
        <f t="shared" si="597"/>
        <v>58.82</v>
      </c>
      <c r="H6382" s="3">
        <f t="shared" si="598"/>
        <v>87.98</v>
      </c>
      <c r="I6382" s="3">
        <f t="shared" si="599"/>
        <v>82.039999999999992</v>
      </c>
      <c r="J6382" s="3">
        <f t="shared" si="600"/>
        <v>73.039999999999992</v>
      </c>
      <c r="K6382" s="191">
        <v>22.7</v>
      </c>
      <c r="L6382" s="3">
        <v>14.9</v>
      </c>
      <c r="M6382" s="191">
        <v>31.1</v>
      </c>
      <c r="N6382" s="191">
        <v>27.8</v>
      </c>
      <c r="O6382" s="191">
        <v>22.8</v>
      </c>
    </row>
    <row r="6383" spans="2:15" ht="17.25" x14ac:dyDescent="0.35">
      <c r="B6383" s="172">
        <f t="shared" si="596"/>
        <v>6375</v>
      </c>
      <c r="C6383" s="173">
        <v>9</v>
      </c>
      <c r="D6383" s="173">
        <v>23</v>
      </c>
      <c r="E6383" s="174">
        <v>15</v>
      </c>
      <c r="F6383" s="3">
        <f t="shared" si="595"/>
        <v>72.86</v>
      </c>
      <c r="G6383" s="3">
        <f t="shared" si="597"/>
        <v>59.18</v>
      </c>
      <c r="H6383" s="3">
        <f t="shared" si="598"/>
        <v>78.98</v>
      </c>
      <c r="I6383" s="3">
        <f t="shared" si="599"/>
        <v>84.92</v>
      </c>
      <c r="J6383" s="3">
        <f t="shared" si="600"/>
        <v>73.039999999999992</v>
      </c>
      <c r="K6383" s="191">
        <v>22.7</v>
      </c>
      <c r="L6383" s="3">
        <v>15.1</v>
      </c>
      <c r="M6383" s="191">
        <v>26.1</v>
      </c>
      <c r="N6383" s="191">
        <v>29.4</v>
      </c>
      <c r="O6383" s="191">
        <v>22.8</v>
      </c>
    </row>
    <row r="6384" spans="2:15" ht="17.25" x14ac:dyDescent="0.35">
      <c r="B6384" s="172">
        <f t="shared" si="596"/>
        <v>6376</v>
      </c>
      <c r="C6384" s="173">
        <v>9</v>
      </c>
      <c r="D6384" s="173">
        <v>23</v>
      </c>
      <c r="E6384" s="174">
        <v>16</v>
      </c>
      <c r="F6384" s="3">
        <f t="shared" si="595"/>
        <v>71.960000000000008</v>
      </c>
      <c r="G6384" s="3">
        <f t="shared" si="597"/>
        <v>57.379999999999995</v>
      </c>
      <c r="H6384" s="3">
        <f t="shared" si="598"/>
        <v>80.06</v>
      </c>
      <c r="I6384" s="3">
        <f t="shared" si="599"/>
        <v>84.92</v>
      </c>
      <c r="J6384" s="3">
        <f t="shared" si="600"/>
        <v>71.960000000000008</v>
      </c>
      <c r="K6384" s="191">
        <v>22.2</v>
      </c>
      <c r="L6384" s="3">
        <v>14.1</v>
      </c>
      <c r="M6384" s="191">
        <v>26.7</v>
      </c>
      <c r="N6384" s="191">
        <v>29.4</v>
      </c>
      <c r="O6384" s="191">
        <v>22.2</v>
      </c>
    </row>
    <row r="6385" spans="2:15" ht="17.25" x14ac:dyDescent="0.35">
      <c r="B6385" s="172">
        <f t="shared" si="596"/>
        <v>6377</v>
      </c>
      <c r="C6385" s="173">
        <v>9</v>
      </c>
      <c r="D6385" s="173">
        <v>23</v>
      </c>
      <c r="E6385" s="174">
        <v>17</v>
      </c>
      <c r="F6385" s="3">
        <f t="shared" si="595"/>
        <v>69.98</v>
      </c>
      <c r="G6385" s="3">
        <f t="shared" si="597"/>
        <v>55.76</v>
      </c>
      <c r="H6385" s="3">
        <f t="shared" si="598"/>
        <v>80.960000000000008</v>
      </c>
      <c r="I6385" s="3">
        <f t="shared" si="599"/>
        <v>80.960000000000008</v>
      </c>
      <c r="J6385" s="3">
        <f t="shared" si="600"/>
        <v>68</v>
      </c>
      <c r="K6385" s="191">
        <v>21.1</v>
      </c>
      <c r="L6385" s="3">
        <v>13.2</v>
      </c>
      <c r="M6385" s="191">
        <v>27.2</v>
      </c>
      <c r="N6385" s="191">
        <v>27.2</v>
      </c>
      <c r="O6385" s="191">
        <v>20</v>
      </c>
    </row>
    <row r="6386" spans="2:15" ht="17.25" x14ac:dyDescent="0.35">
      <c r="B6386" s="172">
        <f t="shared" si="596"/>
        <v>6378</v>
      </c>
      <c r="C6386" s="173">
        <v>9</v>
      </c>
      <c r="D6386" s="173">
        <v>23</v>
      </c>
      <c r="E6386" s="174">
        <v>18</v>
      </c>
      <c r="F6386" s="3">
        <f t="shared" si="595"/>
        <v>62.96</v>
      </c>
      <c r="G6386" s="3">
        <f t="shared" si="597"/>
        <v>47.120000000000005</v>
      </c>
      <c r="H6386" s="3">
        <f t="shared" si="598"/>
        <v>77</v>
      </c>
      <c r="I6386" s="3">
        <f t="shared" si="599"/>
        <v>73.94</v>
      </c>
      <c r="J6386" s="3">
        <f t="shared" si="600"/>
        <v>66.02</v>
      </c>
      <c r="K6386" s="191">
        <v>17.2</v>
      </c>
      <c r="L6386" s="3">
        <v>8.4</v>
      </c>
      <c r="M6386" s="191">
        <v>25</v>
      </c>
      <c r="N6386" s="191">
        <v>23.3</v>
      </c>
      <c r="O6386" s="191">
        <v>18.899999999999999</v>
      </c>
    </row>
    <row r="6387" spans="2:15" ht="17.25" x14ac:dyDescent="0.35">
      <c r="B6387" s="172">
        <f t="shared" si="596"/>
        <v>6379</v>
      </c>
      <c r="C6387" s="173">
        <v>9</v>
      </c>
      <c r="D6387" s="173">
        <v>23</v>
      </c>
      <c r="E6387" s="174">
        <v>19</v>
      </c>
      <c r="F6387" s="3">
        <f t="shared" si="595"/>
        <v>57.92</v>
      </c>
      <c r="G6387" s="3">
        <f t="shared" si="597"/>
        <v>44.42</v>
      </c>
      <c r="H6387" s="3">
        <f t="shared" si="598"/>
        <v>73.94</v>
      </c>
      <c r="I6387" s="3">
        <f t="shared" si="599"/>
        <v>73.039999999999992</v>
      </c>
      <c r="J6387" s="3">
        <f t="shared" si="600"/>
        <v>60.08</v>
      </c>
      <c r="K6387" s="191">
        <v>14.4</v>
      </c>
      <c r="L6387" s="3">
        <v>6.9</v>
      </c>
      <c r="M6387" s="191">
        <v>23.3</v>
      </c>
      <c r="N6387" s="191">
        <v>22.8</v>
      </c>
      <c r="O6387" s="191">
        <v>15.6</v>
      </c>
    </row>
    <row r="6388" spans="2:15" ht="17.25" x14ac:dyDescent="0.35">
      <c r="B6388" s="172">
        <f t="shared" si="596"/>
        <v>6380</v>
      </c>
      <c r="C6388" s="173">
        <v>9</v>
      </c>
      <c r="D6388" s="173">
        <v>23</v>
      </c>
      <c r="E6388" s="174">
        <v>20</v>
      </c>
      <c r="F6388" s="3">
        <f t="shared" si="595"/>
        <v>51.980000000000004</v>
      </c>
      <c r="G6388" s="3">
        <f t="shared" si="597"/>
        <v>43.879999999999995</v>
      </c>
      <c r="H6388" s="3">
        <f t="shared" si="598"/>
        <v>73.94</v>
      </c>
      <c r="I6388" s="3">
        <f t="shared" si="599"/>
        <v>69.98</v>
      </c>
      <c r="J6388" s="3">
        <f t="shared" si="600"/>
        <v>60.980000000000004</v>
      </c>
      <c r="K6388" s="191">
        <v>11.1</v>
      </c>
      <c r="L6388" s="3">
        <v>6.6</v>
      </c>
      <c r="M6388" s="191">
        <v>23.3</v>
      </c>
      <c r="N6388" s="191">
        <v>21.1</v>
      </c>
      <c r="O6388" s="191">
        <v>16.100000000000001</v>
      </c>
    </row>
    <row r="6389" spans="2:15" ht="17.25" x14ac:dyDescent="0.35">
      <c r="B6389" s="172">
        <f t="shared" si="596"/>
        <v>6381</v>
      </c>
      <c r="C6389" s="173">
        <v>9</v>
      </c>
      <c r="D6389" s="173">
        <v>23</v>
      </c>
      <c r="E6389" s="174">
        <v>21</v>
      </c>
      <c r="F6389" s="3">
        <f t="shared" si="595"/>
        <v>51.980000000000004</v>
      </c>
      <c r="G6389" s="3">
        <f t="shared" si="597"/>
        <v>37.22</v>
      </c>
      <c r="H6389" s="3">
        <f t="shared" si="598"/>
        <v>71.06</v>
      </c>
      <c r="I6389" s="3">
        <f t="shared" si="599"/>
        <v>62.96</v>
      </c>
      <c r="J6389" s="3">
        <f t="shared" si="600"/>
        <v>60.980000000000004</v>
      </c>
      <c r="K6389" s="191">
        <v>11.1</v>
      </c>
      <c r="L6389" s="3">
        <v>2.9</v>
      </c>
      <c r="M6389" s="191">
        <v>21.7</v>
      </c>
      <c r="N6389" s="191">
        <v>17.2</v>
      </c>
      <c r="O6389" s="191">
        <v>16.100000000000001</v>
      </c>
    </row>
    <row r="6390" spans="2:15" ht="17.25" x14ac:dyDescent="0.35">
      <c r="B6390" s="172">
        <f t="shared" si="596"/>
        <v>6382</v>
      </c>
      <c r="C6390" s="173">
        <v>9</v>
      </c>
      <c r="D6390" s="173">
        <v>23</v>
      </c>
      <c r="E6390" s="174">
        <v>22</v>
      </c>
      <c r="F6390" s="3">
        <f t="shared" si="595"/>
        <v>48.92</v>
      </c>
      <c r="G6390" s="3">
        <f t="shared" si="597"/>
        <v>32.54</v>
      </c>
      <c r="H6390" s="3">
        <f t="shared" si="598"/>
        <v>69.98</v>
      </c>
      <c r="I6390" s="3">
        <f t="shared" si="599"/>
        <v>60.08</v>
      </c>
      <c r="J6390" s="3">
        <f t="shared" si="600"/>
        <v>60.08</v>
      </c>
      <c r="K6390" s="191">
        <v>9.4</v>
      </c>
      <c r="L6390" s="3">
        <v>0.3</v>
      </c>
      <c r="M6390" s="191">
        <v>21.1</v>
      </c>
      <c r="N6390" s="191">
        <v>15.6</v>
      </c>
      <c r="O6390" s="191">
        <v>15.6</v>
      </c>
    </row>
    <row r="6391" spans="2:15" ht="17.25" x14ac:dyDescent="0.35">
      <c r="B6391" s="172">
        <f t="shared" si="596"/>
        <v>6383</v>
      </c>
      <c r="C6391" s="173">
        <v>9</v>
      </c>
      <c r="D6391" s="173">
        <v>23</v>
      </c>
      <c r="E6391" s="174">
        <v>23</v>
      </c>
      <c r="F6391" s="3">
        <f t="shared" si="595"/>
        <v>46.94</v>
      </c>
      <c r="G6391" s="3">
        <f t="shared" si="597"/>
        <v>28.94</v>
      </c>
      <c r="H6391" s="3">
        <f t="shared" si="598"/>
        <v>66.92</v>
      </c>
      <c r="I6391" s="3">
        <f t="shared" si="599"/>
        <v>57.92</v>
      </c>
      <c r="J6391" s="3">
        <f t="shared" si="600"/>
        <v>57.92</v>
      </c>
      <c r="K6391" s="191">
        <v>8.3000000000000007</v>
      </c>
      <c r="L6391" s="3">
        <v>-1.7</v>
      </c>
      <c r="M6391" s="191">
        <v>19.399999999999999</v>
      </c>
      <c r="N6391" s="191">
        <v>14.4</v>
      </c>
      <c r="O6391" s="191">
        <v>14.4</v>
      </c>
    </row>
    <row r="6392" spans="2:15" ht="17.25" x14ac:dyDescent="0.35">
      <c r="B6392" s="172">
        <f t="shared" si="596"/>
        <v>6384</v>
      </c>
      <c r="C6392" s="173">
        <v>9</v>
      </c>
      <c r="D6392" s="173">
        <v>23</v>
      </c>
      <c r="E6392" s="174">
        <v>24</v>
      </c>
      <c r="F6392" s="3">
        <f t="shared" si="595"/>
        <v>45.86</v>
      </c>
      <c r="G6392" s="3">
        <f t="shared" si="597"/>
        <v>27.32</v>
      </c>
      <c r="H6392" s="3">
        <f t="shared" si="598"/>
        <v>66.02</v>
      </c>
      <c r="I6392" s="3">
        <f t="shared" si="599"/>
        <v>55.040000000000006</v>
      </c>
      <c r="J6392" s="3">
        <f t="shared" si="600"/>
        <v>57.92</v>
      </c>
      <c r="K6392" s="191">
        <v>7.7</v>
      </c>
      <c r="L6392" s="3">
        <v>-2.6</v>
      </c>
      <c r="M6392" s="191">
        <v>18.899999999999999</v>
      </c>
      <c r="N6392" s="191">
        <v>12.8</v>
      </c>
      <c r="O6392" s="191">
        <v>14.4</v>
      </c>
    </row>
    <row r="6393" spans="2:15" ht="17.25" x14ac:dyDescent="0.35">
      <c r="B6393" s="172">
        <f t="shared" si="596"/>
        <v>6385</v>
      </c>
      <c r="C6393" s="173">
        <v>9</v>
      </c>
      <c r="D6393" s="173">
        <v>24</v>
      </c>
      <c r="E6393" s="174">
        <v>1</v>
      </c>
      <c r="F6393" s="3">
        <f t="shared" si="595"/>
        <v>44.96</v>
      </c>
      <c r="G6393" s="3">
        <f t="shared" si="597"/>
        <v>26.6</v>
      </c>
      <c r="H6393" s="3">
        <f t="shared" si="598"/>
        <v>66.92</v>
      </c>
      <c r="I6393" s="3">
        <f t="shared" si="599"/>
        <v>53.06</v>
      </c>
      <c r="J6393" s="3">
        <f t="shared" si="600"/>
        <v>55.94</v>
      </c>
      <c r="K6393" s="191">
        <v>7.2</v>
      </c>
      <c r="L6393" s="3">
        <v>-3</v>
      </c>
      <c r="M6393" s="191">
        <v>19.399999999999999</v>
      </c>
      <c r="N6393" s="191">
        <v>11.7</v>
      </c>
      <c r="O6393" s="191">
        <v>13.3</v>
      </c>
    </row>
    <row r="6394" spans="2:15" ht="17.25" x14ac:dyDescent="0.35">
      <c r="B6394" s="172">
        <f t="shared" si="596"/>
        <v>6386</v>
      </c>
      <c r="C6394" s="173">
        <v>9</v>
      </c>
      <c r="D6394" s="173">
        <v>24</v>
      </c>
      <c r="E6394" s="174">
        <v>2</v>
      </c>
      <c r="F6394" s="3">
        <f t="shared" si="595"/>
        <v>44.96</v>
      </c>
      <c r="G6394" s="3">
        <f t="shared" si="597"/>
        <v>24.98</v>
      </c>
      <c r="H6394" s="3">
        <f t="shared" si="598"/>
        <v>66.02</v>
      </c>
      <c r="I6394" s="3">
        <f t="shared" si="599"/>
        <v>51.980000000000004</v>
      </c>
      <c r="J6394" s="3">
        <f t="shared" si="600"/>
        <v>55.040000000000006</v>
      </c>
      <c r="K6394" s="191">
        <v>7.2</v>
      </c>
      <c r="L6394" s="3">
        <v>-3.9</v>
      </c>
      <c r="M6394" s="191">
        <v>18.899999999999999</v>
      </c>
      <c r="N6394" s="191">
        <v>11.1</v>
      </c>
      <c r="O6394" s="191">
        <v>12.8</v>
      </c>
    </row>
    <row r="6395" spans="2:15" ht="17.25" x14ac:dyDescent="0.35">
      <c r="B6395" s="172">
        <f t="shared" si="596"/>
        <v>6387</v>
      </c>
      <c r="C6395" s="173">
        <v>9</v>
      </c>
      <c r="D6395" s="173">
        <v>24</v>
      </c>
      <c r="E6395" s="174">
        <v>3</v>
      </c>
      <c r="F6395" s="3">
        <f t="shared" si="595"/>
        <v>42.980000000000004</v>
      </c>
      <c r="G6395" s="3">
        <f t="shared" si="597"/>
        <v>25.34</v>
      </c>
      <c r="H6395" s="3">
        <f t="shared" si="598"/>
        <v>66.02</v>
      </c>
      <c r="I6395" s="3">
        <f t="shared" si="599"/>
        <v>48.019999999999996</v>
      </c>
      <c r="J6395" s="3">
        <f t="shared" si="600"/>
        <v>55.040000000000006</v>
      </c>
      <c r="K6395" s="191">
        <v>6.1</v>
      </c>
      <c r="L6395" s="3">
        <v>-3.7</v>
      </c>
      <c r="M6395" s="191">
        <v>18.899999999999999</v>
      </c>
      <c r="N6395" s="191">
        <v>8.9</v>
      </c>
      <c r="O6395" s="191">
        <v>12.8</v>
      </c>
    </row>
    <row r="6396" spans="2:15" ht="17.25" x14ac:dyDescent="0.35">
      <c r="B6396" s="172">
        <f t="shared" si="596"/>
        <v>6388</v>
      </c>
      <c r="C6396" s="173">
        <v>9</v>
      </c>
      <c r="D6396" s="173">
        <v>24</v>
      </c>
      <c r="E6396" s="174">
        <v>4</v>
      </c>
      <c r="F6396" s="3">
        <f t="shared" si="595"/>
        <v>42.980000000000004</v>
      </c>
      <c r="G6396" s="3">
        <f t="shared" si="597"/>
        <v>23.72</v>
      </c>
      <c r="H6396" s="3">
        <f t="shared" si="598"/>
        <v>64.94</v>
      </c>
      <c r="I6396" s="3">
        <f t="shared" si="599"/>
        <v>48.019999999999996</v>
      </c>
      <c r="J6396" s="3">
        <f t="shared" si="600"/>
        <v>53.96</v>
      </c>
      <c r="K6396" s="191">
        <v>6.1</v>
      </c>
      <c r="L6396" s="3">
        <v>-4.5999999999999996</v>
      </c>
      <c r="M6396" s="191">
        <v>18.3</v>
      </c>
      <c r="N6396" s="191">
        <v>8.9</v>
      </c>
      <c r="O6396" s="191">
        <v>12.2</v>
      </c>
    </row>
    <row r="6397" spans="2:15" ht="17.25" x14ac:dyDescent="0.35">
      <c r="B6397" s="172">
        <f t="shared" si="596"/>
        <v>6389</v>
      </c>
      <c r="C6397" s="173">
        <v>9</v>
      </c>
      <c r="D6397" s="173">
        <v>24</v>
      </c>
      <c r="E6397" s="174">
        <v>5</v>
      </c>
      <c r="F6397" s="3">
        <f t="shared" si="595"/>
        <v>42.980000000000004</v>
      </c>
      <c r="G6397" s="3">
        <f t="shared" si="597"/>
        <v>23.9</v>
      </c>
      <c r="H6397" s="3">
        <f t="shared" si="598"/>
        <v>62.96</v>
      </c>
      <c r="I6397" s="3">
        <f t="shared" si="599"/>
        <v>46.94</v>
      </c>
      <c r="J6397" s="3">
        <f t="shared" si="600"/>
        <v>53.06</v>
      </c>
      <c r="K6397" s="191">
        <v>6.1</v>
      </c>
      <c r="L6397" s="3">
        <v>-4.5</v>
      </c>
      <c r="M6397" s="191">
        <v>17.2</v>
      </c>
      <c r="N6397" s="191">
        <v>8.3000000000000007</v>
      </c>
      <c r="O6397" s="191">
        <v>11.7</v>
      </c>
    </row>
    <row r="6398" spans="2:15" ht="17.25" x14ac:dyDescent="0.35">
      <c r="B6398" s="172">
        <f t="shared" si="596"/>
        <v>6390</v>
      </c>
      <c r="C6398" s="173">
        <v>9</v>
      </c>
      <c r="D6398" s="173">
        <v>24</v>
      </c>
      <c r="E6398" s="174">
        <v>6</v>
      </c>
      <c r="F6398" s="3">
        <f t="shared" si="595"/>
        <v>41.9</v>
      </c>
      <c r="G6398" s="3">
        <f t="shared" si="597"/>
        <v>23.18</v>
      </c>
      <c r="H6398" s="3">
        <f t="shared" si="598"/>
        <v>62.96</v>
      </c>
      <c r="I6398" s="3">
        <f t="shared" si="599"/>
        <v>46.04</v>
      </c>
      <c r="J6398" s="3">
        <f t="shared" si="600"/>
        <v>53.06</v>
      </c>
      <c r="K6398" s="191">
        <v>5.5</v>
      </c>
      <c r="L6398" s="3">
        <v>-4.9000000000000004</v>
      </c>
      <c r="M6398" s="191">
        <v>17.2</v>
      </c>
      <c r="N6398" s="191">
        <v>7.8</v>
      </c>
      <c r="O6398" s="191">
        <v>11.7</v>
      </c>
    </row>
    <row r="6399" spans="2:15" ht="17.25" x14ac:dyDescent="0.35">
      <c r="B6399" s="172">
        <f t="shared" si="596"/>
        <v>6391</v>
      </c>
      <c r="C6399" s="173">
        <v>9</v>
      </c>
      <c r="D6399" s="173">
        <v>24</v>
      </c>
      <c r="E6399" s="174">
        <v>7</v>
      </c>
      <c r="F6399" s="3">
        <f t="shared" si="595"/>
        <v>46.94</v>
      </c>
      <c r="G6399" s="3">
        <f t="shared" si="597"/>
        <v>30.56</v>
      </c>
      <c r="H6399" s="3">
        <f t="shared" si="598"/>
        <v>68</v>
      </c>
      <c r="I6399" s="3">
        <f t="shared" si="599"/>
        <v>50</v>
      </c>
      <c r="J6399" s="3">
        <f t="shared" si="600"/>
        <v>57.92</v>
      </c>
      <c r="K6399" s="191">
        <v>8.3000000000000007</v>
      </c>
      <c r="L6399" s="3">
        <v>-0.8</v>
      </c>
      <c r="M6399" s="191">
        <v>20</v>
      </c>
      <c r="N6399" s="191">
        <v>10</v>
      </c>
      <c r="O6399" s="191">
        <v>14.4</v>
      </c>
    </row>
    <row r="6400" spans="2:15" ht="17.25" x14ac:dyDescent="0.35">
      <c r="B6400" s="172">
        <f t="shared" si="596"/>
        <v>6392</v>
      </c>
      <c r="C6400" s="173">
        <v>9</v>
      </c>
      <c r="D6400" s="173">
        <v>24</v>
      </c>
      <c r="E6400" s="174">
        <v>8</v>
      </c>
      <c r="F6400" s="3">
        <f t="shared" si="595"/>
        <v>54.86</v>
      </c>
      <c r="G6400" s="3">
        <f t="shared" si="597"/>
        <v>37.94</v>
      </c>
      <c r="H6400" s="3">
        <f t="shared" si="598"/>
        <v>75.02</v>
      </c>
      <c r="I6400" s="3">
        <f t="shared" si="599"/>
        <v>57.92</v>
      </c>
      <c r="J6400" s="3">
        <f t="shared" si="600"/>
        <v>59</v>
      </c>
      <c r="K6400" s="191">
        <v>12.7</v>
      </c>
      <c r="L6400" s="3">
        <v>3.3</v>
      </c>
      <c r="M6400" s="191">
        <v>23.9</v>
      </c>
      <c r="N6400" s="191">
        <v>14.4</v>
      </c>
      <c r="O6400" s="191">
        <v>15</v>
      </c>
    </row>
    <row r="6401" spans="2:15" ht="17.25" x14ac:dyDescent="0.35">
      <c r="B6401" s="172">
        <f t="shared" si="596"/>
        <v>6393</v>
      </c>
      <c r="C6401" s="173">
        <v>9</v>
      </c>
      <c r="D6401" s="173">
        <v>24</v>
      </c>
      <c r="E6401" s="174">
        <v>9</v>
      </c>
      <c r="F6401" s="3">
        <f t="shared" si="595"/>
        <v>59</v>
      </c>
      <c r="G6401" s="3">
        <f t="shared" si="597"/>
        <v>47.3</v>
      </c>
      <c r="H6401" s="3">
        <f t="shared" si="598"/>
        <v>78.98</v>
      </c>
      <c r="I6401" s="3">
        <f t="shared" si="599"/>
        <v>64.039999999999992</v>
      </c>
      <c r="J6401" s="3">
        <f t="shared" si="600"/>
        <v>62.06</v>
      </c>
      <c r="K6401" s="191">
        <v>15</v>
      </c>
      <c r="L6401" s="3">
        <v>8.5</v>
      </c>
      <c r="M6401" s="191">
        <v>26.1</v>
      </c>
      <c r="N6401" s="191">
        <v>17.8</v>
      </c>
      <c r="O6401" s="191">
        <v>16.7</v>
      </c>
    </row>
    <row r="6402" spans="2:15" ht="17.25" x14ac:dyDescent="0.35">
      <c r="B6402" s="172">
        <f t="shared" si="596"/>
        <v>6394</v>
      </c>
      <c r="C6402" s="173">
        <v>9</v>
      </c>
      <c r="D6402" s="173">
        <v>24</v>
      </c>
      <c r="E6402" s="174">
        <v>10</v>
      </c>
      <c r="F6402" s="3">
        <f t="shared" si="595"/>
        <v>62.96</v>
      </c>
      <c r="G6402" s="3">
        <f t="shared" si="597"/>
        <v>53.6</v>
      </c>
      <c r="H6402" s="3">
        <f t="shared" si="598"/>
        <v>80.960000000000008</v>
      </c>
      <c r="I6402" s="3">
        <f t="shared" si="599"/>
        <v>69.98</v>
      </c>
      <c r="J6402" s="3">
        <f t="shared" si="600"/>
        <v>64.039999999999992</v>
      </c>
      <c r="K6402" s="191">
        <v>17.2</v>
      </c>
      <c r="L6402" s="3">
        <v>12</v>
      </c>
      <c r="M6402" s="191">
        <v>27.2</v>
      </c>
      <c r="N6402" s="191">
        <v>21.1</v>
      </c>
      <c r="O6402" s="191">
        <v>17.8</v>
      </c>
    </row>
    <row r="6403" spans="2:15" ht="17.25" x14ac:dyDescent="0.35">
      <c r="B6403" s="172">
        <f t="shared" si="596"/>
        <v>6395</v>
      </c>
      <c r="C6403" s="173">
        <v>9</v>
      </c>
      <c r="D6403" s="173">
        <v>24</v>
      </c>
      <c r="E6403" s="174">
        <v>11</v>
      </c>
      <c r="F6403" s="3">
        <f t="shared" si="595"/>
        <v>68</v>
      </c>
      <c r="G6403" s="3">
        <f t="shared" si="597"/>
        <v>59</v>
      </c>
      <c r="H6403" s="3">
        <f t="shared" si="598"/>
        <v>82.94</v>
      </c>
      <c r="I6403" s="3">
        <f t="shared" si="599"/>
        <v>75.92</v>
      </c>
      <c r="J6403" s="3">
        <f t="shared" si="600"/>
        <v>68</v>
      </c>
      <c r="K6403" s="191">
        <v>20</v>
      </c>
      <c r="L6403" s="3">
        <v>15</v>
      </c>
      <c r="M6403" s="191">
        <v>28.3</v>
      </c>
      <c r="N6403" s="191">
        <v>24.4</v>
      </c>
      <c r="O6403" s="191">
        <v>20</v>
      </c>
    </row>
    <row r="6404" spans="2:15" ht="17.25" x14ac:dyDescent="0.35">
      <c r="B6404" s="172">
        <f t="shared" si="596"/>
        <v>6396</v>
      </c>
      <c r="C6404" s="173">
        <v>9</v>
      </c>
      <c r="D6404" s="173">
        <v>24</v>
      </c>
      <c r="E6404" s="174">
        <v>12</v>
      </c>
      <c r="F6404" s="3">
        <f t="shared" si="595"/>
        <v>69.98</v>
      </c>
      <c r="G6404" s="3">
        <f t="shared" si="597"/>
        <v>63.14</v>
      </c>
      <c r="H6404" s="3">
        <f t="shared" si="598"/>
        <v>84.92</v>
      </c>
      <c r="I6404" s="3">
        <f t="shared" si="599"/>
        <v>82.039999999999992</v>
      </c>
      <c r="J6404" s="3">
        <f t="shared" si="600"/>
        <v>69.98</v>
      </c>
      <c r="K6404" s="191">
        <v>21.1</v>
      </c>
      <c r="L6404" s="3">
        <v>17.3</v>
      </c>
      <c r="M6404" s="191">
        <v>29.4</v>
      </c>
      <c r="N6404" s="191">
        <v>27.8</v>
      </c>
      <c r="O6404" s="191">
        <v>21.1</v>
      </c>
    </row>
    <row r="6405" spans="2:15" ht="17.25" x14ac:dyDescent="0.35">
      <c r="B6405" s="172">
        <f t="shared" si="596"/>
        <v>6397</v>
      </c>
      <c r="C6405" s="173">
        <v>9</v>
      </c>
      <c r="D6405" s="173">
        <v>24</v>
      </c>
      <c r="E6405" s="174">
        <v>13</v>
      </c>
      <c r="F6405" s="3">
        <f t="shared" si="595"/>
        <v>70.88</v>
      </c>
      <c r="G6405" s="3">
        <f t="shared" si="597"/>
        <v>66.2</v>
      </c>
      <c r="H6405" s="3">
        <f t="shared" si="598"/>
        <v>87.98</v>
      </c>
      <c r="I6405" s="3">
        <f t="shared" si="599"/>
        <v>84.02</v>
      </c>
      <c r="J6405" s="3">
        <f t="shared" si="600"/>
        <v>73.039999999999992</v>
      </c>
      <c r="K6405" s="191">
        <v>21.6</v>
      </c>
      <c r="L6405" s="3">
        <v>19</v>
      </c>
      <c r="M6405" s="191">
        <v>31.1</v>
      </c>
      <c r="N6405" s="191">
        <v>28.9</v>
      </c>
      <c r="O6405" s="191">
        <v>22.8</v>
      </c>
    </row>
    <row r="6406" spans="2:15" ht="17.25" x14ac:dyDescent="0.35">
      <c r="B6406" s="172">
        <f t="shared" si="596"/>
        <v>6398</v>
      </c>
      <c r="C6406" s="173">
        <v>9</v>
      </c>
      <c r="D6406" s="173">
        <v>24</v>
      </c>
      <c r="E6406" s="174">
        <v>14</v>
      </c>
      <c r="F6406" s="3">
        <f t="shared" si="595"/>
        <v>71.960000000000008</v>
      </c>
      <c r="G6406" s="3">
        <f t="shared" si="597"/>
        <v>68</v>
      </c>
      <c r="H6406" s="3">
        <f t="shared" si="598"/>
        <v>87.98</v>
      </c>
      <c r="I6406" s="3">
        <f t="shared" si="599"/>
        <v>86</v>
      </c>
      <c r="J6406" s="3">
        <f t="shared" si="600"/>
        <v>75.92</v>
      </c>
      <c r="K6406" s="191">
        <v>22.2</v>
      </c>
      <c r="L6406" s="3">
        <v>20</v>
      </c>
      <c r="M6406" s="191">
        <v>31.1</v>
      </c>
      <c r="N6406" s="191">
        <v>30</v>
      </c>
      <c r="O6406" s="191">
        <v>24.4</v>
      </c>
    </row>
    <row r="6407" spans="2:15" ht="17.25" x14ac:dyDescent="0.35">
      <c r="B6407" s="172">
        <f t="shared" si="596"/>
        <v>6399</v>
      </c>
      <c r="C6407" s="173">
        <v>9</v>
      </c>
      <c r="D6407" s="173">
        <v>24</v>
      </c>
      <c r="E6407" s="174">
        <v>15</v>
      </c>
      <c r="F6407" s="3">
        <f t="shared" si="595"/>
        <v>71.960000000000008</v>
      </c>
      <c r="G6407" s="3">
        <f t="shared" si="597"/>
        <v>67.460000000000008</v>
      </c>
      <c r="H6407" s="3">
        <f t="shared" si="598"/>
        <v>87.080000000000013</v>
      </c>
      <c r="I6407" s="3">
        <f t="shared" si="599"/>
        <v>84.92</v>
      </c>
      <c r="J6407" s="3">
        <f t="shared" si="600"/>
        <v>78.080000000000013</v>
      </c>
      <c r="K6407" s="191">
        <v>22.2</v>
      </c>
      <c r="L6407" s="3">
        <v>19.7</v>
      </c>
      <c r="M6407" s="191">
        <v>30.6</v>
      </c>
      <c r="N6407" s="191">
        <v>29.4</v>
      </c>
      <c r="O6407" s="191">
        <v>25.6</v>
      </c>
    </row>
    <row r="6408" spans="2:15" ht="17.25" x14ac:dyDescent="0.35">
      <c r="B6408" s="172">
        <f t="shared" si="596"/>
        <v>6400</v>
      </c>
      <c r="C6408" s="173">
        <v>9</v>
      </c>
      <c r="D6408" s="173">
        <v>24</v>
      </c>
      <c r="E6408" s="174">
        <v>16</v>
      </c>
      <c r="F6408" s="3">
        <f t="shared" si="595"/>
        <v>71.960000000000008</v>
      </c>
      <c r="G6408" s="3">
        <f t="shared" si="597"/>
        <v>67.28</v>
      </c>
      <c r="H6408" s="3">
        <f t="shared" si="598"/>
        <v>87.98</v>
      </c>
      <c r="I6408" s="3">
        <f t="shared" si="599"/>
        <v>84.92</v>
      </c>
      <c r="J6408" s="3">
        <f t="shared" si="600"/>
        <v>78.080000000000013</v>
      </c>
      <c r="K6408" s="191">
        <v>22.2</v>
      </c>
      <c r="L6408" s="3">
        <v>19.600000000000001</v>
      </c>
      <c r="M6408" s="191">
        <v>31.1</v>
      </c>
      <c r="N6408" s="191">
        <v>29.4</v>
      </c>
      <c r="O6408" s="191">
        <v>25.6</v>
      </c>
    </row>
    <row r="6409" spans="2:15" ht="17.25" x14ac:dyDescent="0.35">
      <c r="B6409" s="172">
        <f t="shared" si="596"/>
        <v>6401</v>
      </c>
      <c r="C6409" s="173">
        <v>9</v>
      </c>
      <c r="D6409" s="173">
        <v>24</v>
      </c>
      <c r="E6409" s="174">
        <v>17</v>
      </c>
      <c r="F6409" s="3">
        <f t="shared" si="595"/>
        <v>69.98</v>
      </c>
      <c r="G6409" s="3">
        <f t="shared" si="597"/>
        <v>64.759999999999991</v>
      </c>
      <c r="H6409" s="3">
        <f t="shared" si="598"/>
        <v>84.92</v>
      </c>
      <c r="I6409" s="3">
        <f t="shared" si="599"/>
        <v>82.039999999999992</v>
      </c>
      <c r="J6409" s="3">
        <f t="shared" si="600"/>
        <v>77</v>
      </c>
      <c r="K6409" s="191">
        <v>21.1</v>
      </c>
      <c r="L6409" s="3">
        <v>18.2</v>
      </c>
      <c r="M6409" s="191">
        <v>29.4</v>
      </c>
      <c r="N6409" s="191">
        <v>27.8</v>
      </c>
      <c r="O6409" s="191">
        <v>25</v>
      </c>
    </row>
    <row r="6410" spans="2:15" ht="17.25" x14ac:dyDescent="0.35">
      <c r="B6410" s="172">
        <f t="shared" si="596"/>
        <v>6402</v>
      </c>
      <c r="C6410" s="173">
        <v>9</v>
      </c>
      <c r="D6410" s="173">
        <v>24</v>
      </c>
      <c r="E6410" s="174">
        <v>18</v>
      </c>
      <c r="F6410" s="3">
        <f t="shared" ref="F6410:F6473" si="601">(9/5)*K6410+32</f>
        <v>65.84</v>
      </c>
      <c r="G6410" s="3">
        <f t="shared" si="597"/>
        <v>57.56</v>
      </c>
      <c r="H6410" s="3">
        <f t="shared" si="598"/>
        <v>82.94</v>
      </c>
      <c r="I6410" s="3">
        <f t="shared" si="599"/>
        <v>75.92</v>
      </c>
      <c r="J6410" s="3">
        <f t="shared" si="600"/>
        <v>73.94</v>
      </c>
      <c r="K6410" s="191">
        <v>18.8</v>
      </c>
      <c r="L6410" s="3">
        <v>14.2</v>
      </c>
      <c r="M6410" s="191">
        <v>28.3</v>
      </c>
      <c r="N6410" s="191">
        <v>24.4</v>
      </c>
      <c r="O6410" s="191">
        <v>23.3</v>
      </c>
    </row>
    <row r="6411" spans="2:15" ht="17.25" x14ac:dyDescent="0.35">
      <c r="B6411" s="172">
        <f t="shared" ref="B6411:B6474" si="602">B6410+1</f>
        <v>6403</v>
      </c>
      <c r="C6411" s="173">
        <v>9</v>
      </c>
      <c r="D6411" s="173">
        <v>24</v>
      </c>
      <c r="E6411" s="174">
        <v>19</v>
      </c>
      <c r="F6411" s="3">
        <f t="shared" si="601"/>
        <v>62.96</v>
      </c>
      <c r="G6411" s="3">
        <f t="shared" si="597"/>
        <v>54.14</v>
      </c>
      <c r="H6411" s="3">
        <f t="shared" si="598"/>
        <v>80.960000000000008</v>
      </c>
      <c r="I6411" s="3">
        <f t="shared" si="599"/>
        <v>69.98</v>
      </c>
      <c r="J6411" s="3">
        <f t="shared" si="600"/>
        <v>69.98</v>
      </c>
      <c r="K6411" s="191">
        <v>17.2</v>
      </c>
      <c r="L6411" s="3">
        <v>12.3</v>
      </c>
      <c r="M6411" s="191">
        <v>27.2</v>
      </c>
      <c r="N6411" s="191">
        <v>21.1</v>
      </c>
      <c r="O6411" s="191">
        <v>21.1</v>
      </c>
    </row>
    <row r="6412" spans="2:15" ht="17.25" x14ac:dyDescent="0.35">
      <c r="B6412" s="172">
        <f t="shared" si="602"/>
        <v>6404</v>
      </c>
      <c r="C6412" s="173">
        <v>9</v>
      </c>
      <c r="D6412" s="173">
        <v>24</v>
      </c>
      <c r="E6412" s="174">
        <v>20</v>
      </c>
      <c r="F6412" s="3">
        <f t="shared" si="601"/>
        <v>60.980000000000004</v>
      </c>
      <c r="G6412" s="3">
        <f t="shared" si="597"/>
        <v>48.74</v>
      </c>
      <c r="H6412" s="3">
        <f t="shared" si="598"/>
        <v>78.080000000000013</v>
      </c>
      <c r="I6412" s="3">
        <f t="shared" si="599"/>
        <v>66.92</v>
      </c>
      <c r="J6412" s="3">
        <f t="shared" si="600"/>
        <v>64.039999999999992</v>
      </c>
      <c r="K6412" s="191">
        <v>16.100000000000001</v>
      </c>
      <c r="L6412" s="3">
        <v>9.3000000000000007</v>
      </c>
      <c r="M6412" s="191">
        <v>25.6</v>
      </c>
      <c r="N6412" s="191">
        <v>19.399999999999999</v>
      </c>
      <c r="O6412" s="191">
        <v>17.8</v>
      </c>
    </row>
    <row r="6413" spans="2:15" ht="17.25" x14ac:dyDescent="0.35">
      <c r="B6413" s="172">
        <f t="shared" si="602"/>
        <v>6405</v>
      </c>
      <c r="C6413" s="173">
        <v>9</v>
      </c>
      <c r="D6413" s="173">
        <v>24</v>
      </c>
      <c r="E6413" s="174">
        <v>21</v>
      </c>
      <c r="F6413" s="3">
        <f t="shared" si="601"/>
        <v>55.94</v>
      </c>
      <c r="G6413" s="3">
        <f t="shared" si="597"/>
        <v>45.32</v>
      </c>
      <c r="H6413" s="3">
        <f t="shared" si="598"/>
        <v>75.92</v>
      </c>
      <c r="I6413" s="3">
        <f t="shared" si="599"/>
        <v>64.039999999999992</v>
      </c>
      <c r="J6413" s="3">
        <f t="shared" si="600"/>
        <v>64.039999999999992</v>
      </c>
      <c r="K6413" s="191">
        <v>13.3</v>
      </c>
      <c r="L6413" s="3">
        <v>7.4</v>
      </c>
      <c r="M6413" s="191">
        <v>24.4</v>
      </c>
      <c r="N6413" s="191">
        <v>17.8</v>
      </c>
      <c r="O6413" s="191">
        <v>17.8</v>
      </c>
    </row>
    <row r="6414" spans="2:15" ht="17.25" x14ac:dyDescent="0.35">
      <c r="B6414" s="172">
        <f t="shared" si="602"/>
        <v>6406</v>
      </c>
      <c r="C6414" s="173">
        <v>9</v>
      </c>
      <c r="D6414" s="173">
        <v>24</v>
      </c>
      <c r="E6414" s="174">
        <v>22</v>
      </c>
      <c r="F6414" s="3">
        <f t="shared" si="601"/>
        <v>50.900000000000006</v>
      </c>
      <c r="G6414" s="3">
        <f t="shared" si="597"/>
        <v>44.96</v>
      </c>
      <c r="H6414" s="3">
        <f t="shared" si="598"/>
        <v>73.94</v>
      </c>
      <c r="I6414" s="3">
        <f t="shared" si="599"/>
        <v>62.96</v>
      </c>
      <c r="J6414" s="3">
        <f t="shared" si="600"/>
        <v>62.06</v>
      </c>
      <c r="K6414" s="191">
        <v>10.5</v>
      </c>
      <c r="L6414" s="3">
        <v>7.2</v>
      </c>
      <c r="M6414" s="191">
        <v>23.3</v>
      </c>
      <c r="N6414" s="191">
        <v>17.2</v>
      </c>
      <c r="O6414" s="191">
        <v>16.7</v>
      </c>
    </row>
    <row r="6415" spans="2:15" ht="17.25" x14ac:dyDescent="0.35">
      <c r="B6415" s="172">
        <f t="shared" si="602"/>
        <v>6407</v>
      </c>
      <c r="C6415" s="173">
        <v>9</v>
      </c>
      <c r="D6415" s="173">
        <v>24</v>
      </c>
      <c r="E6415" s="174">
        <v>23</v>
      </c>
      <c r="F6415" s="3">
        <f t="shared" si="601"/>
        <v>48.92</v>
      </c>
      <c r="G6415" s="3">
        <f t="shared" si="597"/>
        <v>42.620000000000005</v>
      </c>
      <c r="H6415" s="3">
        <f t="shared" si="598"/>
        <v>73.94</v>
      </c>
      <c r="I6415" s="3">
        <f t="shared" si="599"/>
        <v>60.980000000000004</v>
      </c>
      <c r="J6415" s="3">
        <f t="shared" si="600"/>
        <v>60.980000000000004</v>
      </c>
      <c r="K6415" s="191">
        <v>9.4</v>
      </c>
      <c r="L6415" s="3">
        <v>5.9</v>
      </c>
      <c r="M6415" s="191">
        <v>23.3</v>
      </c>
      <c r="N6415" s="191">
        <v>16.100000000000001</v>
      </c>
      <c r="O6415" s="191">
        <v>16.100000000000001</v>
      </c>
    </row>
    <row r="6416" spans="2:15" ht="17.25" x14ac:dyDescent="0.35">
      <c r="B6416" s="172">
        <f t="shared" si="602"/>
        <v>6408</v>
      </c>
      <c r="C6416" s="173">
        <v>9</v>
      </c>
      <c r="D6416" s="173">
        <v>24</v>
      </c>
      <c r="E6416" s="174">
        <v>24</v>
      </c>
      <c r="F6416" s="3">
        <f t="shared" si="601"/>
        <v>47.84</v>
      </c>
      <c r="G6416" s="3">
        <f t="shared" si="597"/>
        <v>42.08</v>
      </c>
      <c r="H6416" s="3">
        <f t="shared" si="598"/>
        <v>69.98</v>
      </c>
      <c r="I6416" s="3">
        <f t="shared" si="599"/>
        <v>60.08</v>
      </c>
      <c r="J6416" s="3">
        <f t="shared" si="600"/>
        <v>60.08</v>
      </c>
      <c r="K6416" s="191">
        <v>8.8000000000000007</v>
      </c>
      <c r="L6416" s="3">
        <v>5.6</v>
      </c>
      <c r="M6416" s="191">
        <v>21.1</v>
      </c>
      <c r="N6416" s="191">
        <v>15.6</v>
      </c>
      <c r="O6416" s="191">
        <v>15.6</v>
      </c>
    </row>
    <row r="6417" spans="2:15" ht="17.25" x14ac:dyDescent="0.35">
      <c r="B6417" s="172">
        <f t="shared" si="602"/>
        <v>6409</v>
      </c>
      <c r="C6417" s="173">
        <v>9</v>
      </c>
      <c r="D6417" s="173">
        <v>25</v>
      </c>
      <c r="E6417" s="174">
        <v>1</v>
      </c>
      <c r="F6417" s="3">
        <f t="shared" si="601"/>
        <v>45.86</v>
      </c>
      <c r="G6417" s="3">
        <f t="shared" si="597"/>
        <v>40.82</v>
      </c>
      <c r="H6417" s="3">
        <f t="shared" si="598"/>
        <v>69.98</v>
      </c>
      <c r="I6417" s="3">
        <f t="shared" si="599"/>
        <v>57.019999999999996</v>
      </c>
      <c r="J6417" s="3">
        <f t="shared" si="600"/>
        <v>57.92</v>
      </c>
      <c r="K6417" s="191">
        <v>7.7</v>
      </c>
      <c r="L6417" s="3">
        <v>4.9000000000000004</v>
      </c>
      <c r="M6417" s="191">
        <v>21.1</v>
      </c>
      <c r="N6417" s="191">
        <v>13.9</v>
      </c>
      <c r="O6417" s="191">
        <v>14.4</v>
      </c>
    </row>
    <row r="6418" spans="2:15" ht="17.25" x14ac:dyDescent="0.35">
      <c r="B6418" s="172">
        <f t="shared" si="602"/>
        <v>6410</v>
      </c>
      <c r="C6418" s="173">
        <v>9</v>
      </c>
      <c r="D6418" s="173">
        <v>25</v>
      </c>
      <c r="E6418" s="174">
        <v>2</v>
      </c>
      <c r="F6418" s="3">
        <f t="shared" si="601"/>
        <v>46.94</v>
      </c>
      <c r="G6418" s="3">
        <f t="shared" si="597"/>
        <v>43.52</v>
      </c>
      <c r="H6418" s="3">
        <f t="shared" si="598"/>
        <v>69.080000000000013</v>
      </c>
      <c r="I6418" s="3">
        <f t="shared" si="599"/>
        <v>55.040000000000006</v>
      </c>
      <c r="J6418" s="3">
        <f t="shared" si="600"/>
        <v>57.92</v>
      </c>
      <c r="K6418" s="191">
        <v>8.3000000000000007</v>
      </c>
      <c r="L6418" s="3">
        <v>6.4</v>
      </c>
      <c r="M6418" s="191">
        <v>20.6</v>
      </c>
      <c r="N6418" s="191">
        <v>12.8</v>
      </c>
      <c r="O6418" s="191">
        <v>14.4</v>
      </c>
    </row>
    <row r="6419" spans="2:15" ht="17.25" x14ac:dyDescent="0.35">
      <c r="B6419" s="172">
        <f t="shared" si="602"/>
        <v>6411</v>
      </c>
      <c r="C6419" s="173">
        <v>9</v>
      </c>
      <c r="D6419" s="173">
        <v>25</v>
      </c>
      <c r="E6419" s="174">
        <v>3</v>
      </c>
      <c r="F6419" s="3">
        <f t="shared" si="601"/>
        <v>45.86</v>
      </c>
      <c r="G6419" s="3">
        <f t="shared" si="597"/>
        <v>40.1</v>
      </c>
      <c r="H6419" s="3">
        <f t="shared" si="598"/>
        <v>68</v>
      </c>
      <c r="I6419" s="3">
        <f t="shared" si="599"/>
        <v>53.06</v>
      </c>
      <c r="J6419" s="3">
        <f t="shared" si="600"/>
        <v>55.040000000000006</v>
      </c>
      <c r="K6419" s="191">
        <v>7.7</v>
      </c>
      <c r="L6419" s="3">
        <v>4.5</v>
      </c>
      <c r="M6419" s="191">
        <v>20</v>
      </c>
      <c r="N6419" s="191">
        <v>11.7</v>
      </c>
      <c r="O6419" s="191">
        <v>12.8</v>
      </c>
    </row>
    <row r="6420" spans="2:15" ht="17.25" x14ac:dyDescent="0.35">
      <c r="B6420" s="172">
        <f t="shared" si="602"/>
        <v>6412</v>
      </c>
      <c r="C6420" s="173">
        <v>9</v>
      </c>
      <c r="D6420" s="173">
        <v>25</v>
      </c>
      <c r="E6420" s="174">
        <v>4</v>
      </c>
      <c r="F6420" s="3">
        <f t="shared" si="601"/>
        <v>45.86</v>
      </c>
      <c r="G6420" s="3">
        <f t="shared" si="597"/>
        <v>40.82</v>
      </c>
      <c r="H6420" s="3">
        <f t="shared" si="598"/>
        <v>68</v>
      </c>
      <c r="I6420" s="3">
        <f t="shared" si="599"/>
        <v>53.96</v>
      </c>
      <c r="J6420" s="3">
        <f t="shared" si="600"/>
        <v>55.94</v>
      </c>
      <c r="K6420" s="191">
        <v>7.7</v>
      </c>
      <c r="L6420" s="3">
        <v>4.9000000000000004</v>
      </c>
      <c r="M6420" s="191">
        <v>20</v>
      </c>
      <c r="N6420" s="191">
        <v>12.2</v>
      </c>
      <c r="O6420" s="191">
        <v>13.3</v>
      </c>
    </row>
    <row r="6421" spans="2:15" ht="17.25" x14ac:dyDescent="0.35">
      <c r="B6421" s="172">
        <f t="shared" si="602"/>
        <v>6413</v>
      </c>
      <c r="C6421" s="173">
        <v>9</v>
      </c>
      <c r="D6421" s="173">
        <v>25</v>
      </c>
      <c r="E6421" s="174">
        <v>5</v>
      </c>
      <c r="F6421" s="3">
        <f t="shared" si="601"/>
        <v>44.96</v>
      </c>
      <c r="G6421" s="3">
        <f t="shared" si="597"/>
        <v>39.380000000000003</v>
      </c>
      <c r="H6421" s="3">
        <f t="shared" si="598"/>
        <v>66.92</v>
      </c>
      <c r="I6421" s="3">
        <f t="shared" si="599"/>
        <v>53.06</v>
      </c>
      <c r="J6421" s="3">
        <f t="shared" si="600"/>
        <v>51.08</v>
      </c>
      <c r="K6421" s="191">
        <v>7.2</v>
      </c>
      <c r="L6421" s="3">
        <v>4.0999999999999996</v>
      </c>
      <c r="M6421" s="191">
        <v>19.399999999999999</v>
      </c>
      <c r="N6421" s="191">
        <v>11.7</v>
      </c>
      <c r="O6421" s="191">
        <v>10.6</v>
      </c>
    </row>
    <row r="6422" spans="2:15" ht="17.25" x14ac:dyDescent="0.35">
      <c r="B6422" s="172">
        <f t="shared" si="602"/>
        <v>6414</v>
      </c>
      <c r="C6422" s="173">
        <v>9</v>
      </c>
      <c r="D6422" s="173">
        <v>25</v>
      </c>
      <c r="E6422" s="174">
        <v>6</v>
      </c>
      <c r="F6422" s="3">
        <f t="shared" si="601"/>
        <v>44.96</v>
      </c>
      <c r="G6422" s="3">
        <f t="shared" si="597"/>
        <v>39.019999999999996</v>
      </c>
      <c r="H6422" s="3">
        <f t="shared" si="598"/>
        <v>66.02</v>
      </c>
      <c r="I6422" s="3">
        <f t="shared" si="599"/>
        <v>55.040000000000006</v>
      </c>
      <c r="J6422" s="3">
        <f t="shared" si="600"/>
        <v>51.980000000000004</v>
      </c>
      <c r="K6422" s="191">
        <v>7.2</v>
      </c>
      <c r="L6422" s="3">
        <v>3.9</v>
      </c>
      <c r="M6422" s="191">
        <v>18.899999999999999</v>
      </c>
      <c r="N6422" s="191">
        <v>12.8</v>
      </c>
      <c r="O6422" s="191">
        <v>11.1</v>
      </c>
    </row>
    <row r="6423" spans="2:15" ht="17.25" x14ac:dyDescent="0.35">
      <c r="B6423" s="172">
        <f t="shared" si="602"/>
        <v>6415</v>
      </c>
      <c r="C6423" s="173">
        <v>9</v>
      </c>
      <c r="D6423" s="173">
        <v>25</v>
      </c>
      <c r="E6423" s="174">
        <v>7</v>
      </c>
      <c r="F6423" s="3">
        <f t="shared" si="601"/>
        <v>48.92</v>
      </c>
      <c r="G6423" s="3">
        <f t="shared" si="597"/>
        <v>44.6</v>
      </c>
      <c r="H6423" s="3">
        <f t="shared" si="598"/>
        <v>71.06</v>
      </c>
      <c r="I6423" s="3">
        <f t="shared" si="599"/>
        <v>55.040000000000006</v>
      </c>
      <c r="J6423" s="3">
        <f t="shared" si="600"/>
        <v>59</v>
      </c>
      <c r="K6423" s="191">
        <v>9.4</v>
      </c>
      <c r="L6423" s="3">
        <v>7</v>
      </c>
      <c r="M6423" s="191">
        <v>21.7</v>
      </c>
      <c r="N6423" s="191">
        <v>12.8</v>
      </c>
      <c r="O6423" s="191">
        <v>15</v>
      </c>
    </row>
    <row r="6424" spans="2:15" ht="17.25" x14ac:dyDescent="0.35">
      <c r="B6424" s="172">
        <f t="shared" si="602"/>
        <v>6416</v>
      </c>
      <c r="C6424" s="173">
        <v>9</v>
      </c>
      <c r="D6424" s="173">
        <v>25</v>
      </c>
      <c r="E6424" s="174">
        <v>8</v>
      </c>
      <c r="F6424" s="3">
        <f t="shared" si="601"/>
        <v>56.84</v>
      </c>
      <c r="G6424" s="3">
        <f t="shared" si="597"/>
        <v>52.879999999999995</v>
      </c>
      <c r="H6424" s="3">
        <f t="shared" si="598"/>
        <v>75.02</v>
      </c>
      <c r="I6424" s="3">
        <f t="shared" si="599"/>
        <v>62.06</v>
      </c>
      <c r="J6424" s="3">
        <f t="shared" si="600"/>
        <v>60.980000000000004</v>
      </c>
      <c r="K6424" s="191">
        <v>13.8</v>
      </c>
      <c r="L6424" s="3">
        <v>11.6</v>
      </c>
      <c r="M6424" s="191">
        <v>23.9</v>
      </c>
      <c r="N6424" s="191">
        <v>16.7</v>
      </c>
      <c r="O6424" s="191">
        <v>16.100000000000001</v>
      </c>
    </row>
    <row r="6425" spans="2:15" ht="17.25" x14ac:dyDescent="0.35">
      <c r="B6425" s="172">
        <f t="shared" si="602"/>
        <v>6417</v>
      </c>
      <c r="C6425" s="173">
        <v>9</v>
      </c>
      <c r="D6425" s="173">
        <v>25</v>
      </c>
      <c r="E6425" s="174">
        <v>9</v>
      </c>
      <c r="F6425" s="3">
        <f t="shared" si="601"/>
        <v>60.980000000000004</v>
      </c>
      <c r="G6425" s="3">
        <f t="shared" ref="G6425:G6488" si="603">(9/5)*L6425+32</f>
        <v>59.900000000000006</v>
      </c>
      <c r="H6425" s="3">
        <f t="shared" ref="H6425:H6488" si="604">(9/5)*M6425+32</f>
        <v>78.98</v>
      </c>
      <c r="I6425" s="3">
        <f t="shared" ref="I6425:I6488" si="605">(9/5)*N6425+32</f>
        <v>71.960000000000008</v>
      </c>
      <c r="J6425" s="3">
        <f t="shared" ref="J6425:J6488" si="606">(9/5)*O6425+32</f>
        <v>66.02</v>
      </c>
      <c r="K6425" s="191">
        <v>16.100000000000001</v>
      </c>
      <c r="L6425" s="3">
        <v>15.5</v>
      </c>
      <c r="M6425" s="191">
        <v>26.1</v>
      </c>
      <c r="N6425" s="191">
        <v>22.2</v>
      </c>
      <c r="O6425" s="191">
        <v>18.899999999999999</v>
      </c>
    </row>
    <row r="6426" spans="2:15" ht="17.25" x14ac:dyDescent="0.35">
      <c r="B6426" s="172">
        <f t="shared" si="602"/>
        <v>6418</v>
      </c>
      <c r="C6426" s="173">
        <v>9</v>
      </c>
      <c r="D6426" s="173">
        <v>25</v>
      </c>
      <c r="E6426" s="174">
        <v>10</v>
      </c>
      <c r="F6426" s="3">
        <f t="shared" si="601"/>
        <v>64.94</v>
      </c>
      <c r="G6426" s="3">
        <f t="shared" si="603"/>
        <v>69.259999999999991</v>
      </c>
      <c r="H6426" s="3">
        <f t="shared" si="604"/>
        <v>82.94</v>
      </c>
      <c r="I6426" s="3">
        <f t="shared" si="605"/>
        <v>75.92</v>
      </c>
      <c r="J6426" s="3">
        <f t="shared" si="606"/>
        <v>69.98</v>
      </c>
      <c r="K6426" s="191">
        <v>18.3</v>
      </c>
      <c r="L6426" s="3">
        <v>20.7</v>
      </c>
      <c r="M6426" s="191">
        <v>28.3</v>
      </c>
      <c r="N6426" s="191">
        <v>24.4</v>
      </c>
      <c r="O6426" s="191">
        <v>21.1</v>
      </c>
    </row>
    <row r="6427" spans="2:15" ht="17.25" x14ac:dyDescent="0.35">
      <c r="B6427" s="172">
        <f t="shared" si="602"/>
        <v>6419</v>
      </c>
      <c r="C6427" s="173">
        <v>9</v>
      </c>
      <c r="D6427" s="173">
        <v>25</v>
      </c>
      <c r="E6427" s="174">
        <v>11</v>
      </c>
      <c r="F6427" s="3">
        <f t="shared" si="601"/>
        <v>66.92</v>
      </c>
      <c r="G6427" s="3">
        <f t="shared" si="603"/>
        <v>72.5</v>
      </c>
      <c r="H6427" s="3">
        <f t="shared" si="604"/>
        <v>84.92</v>
      </c>
      <c r="I6427" s="3">
        <f t="shared" si="605"/>
        <v>80.06</v>
      </c>
      <c r="J6427" s="3">
        <f t="shared" si="606"/>
        <v>73.039999999999992</v>
      </c>
      <c r="K6427" s="191">
        <v>19.399999999999999</v>
      </c>
      <c r="L6427" s="3">
        <v>22.5</v>
      </c>
      <c r="M6427" s="191">
        <v>29.4</v>
      </c>
      <c r="N6427" s="191">
        <v>26.7</v>
      </c>
      <c r="O6427" s="191">
        <v>22.8</v>
      </c>
    </row>
    <row r="6428" spans="2:15" ht="17.25" x14ac:dyDescent="0.35">
      <c r="B6428" s="172">
        <f t="shared" si="602"/>
        <v>6420</v>
      </c>
      <c r="C6428" s="173">
        <v>9</v>
      </c>
      <c r="D6428" s="173">
        <v>25</v>
      </c>
      <c r="E6428" s="174">
        <v>12</v>
      </c>
      <c r="F6428" s="3">
        <f t="shared" si="601"/>
        <v>69.98</v>
      </c>
      <c r="G6428" s="3">
        <f t="shared" si="603"/>
        <v>75.740000000000009</v>
      </c>
      <c r="H6428" s="3">
        <f t="shared" si="604"/>
        <v>87.080000000000013</v>
      </c>
      <c r="I6428" s="3">
        <f t="shared" si="605"/>
        <v>80.960000000000008</v>
      </c>
      <c r="J6428" s="3">
        <f t="shared" si="606"/>
        <v>77</v>
      </c>
      <c r="K6428" s="191">
        <v>21.1</v>
      </c>
      <c r="L6428" s="3">
        <v>24.3</v>
      </c>
      <c r="M6428" s="191">
        <v>30.6</v>
      </c>
      <c r="N6428" s="191">
        <v>27.2</v>
      </c>
      <c r="O6428" s="191">
        <v>25</v>
      </c>
    </row>
    <row r="6429" spans="2:15" ht="17.25" x14ac:dyDescent="0.35">
      <c r="B6429" s="172">
        <f t="shared" si="602"/>
        <v>6421</v>
      </c>
      <c r="C6429" s="173">
        <v>9</v>
      </c>
      <c r="D6429" s="173">
        <v>25</v>
      </c>
      <c r="E6429" s="174">
        <v>13</v>
      </c>
      <c r="F6429" s="3">
        <f t="shared" si="601"/>
        <v>72.86</v>
      </c>
      <c r="G6429" s="3">
        <f t="shared" si="603"/>
        <v>77.900000000000006</v>
      </c>
      <c r="H6429" s="3">
        <f t="shared" si="604"/>
        <v>89.960000000000008</v>
      </c>
      <c r="I6429" s="3">
        <f t="shared" si="605"/>
        <v>80.960000000000008</v>
      </c>
      <c r="J6429" s="3">
        <f t="shared" si="606"/>
        <v>78.080000000000013</v>
      </c>
      <c r="K6429" s="191">
        <v>22.7</v>
      </c>
      <c r="L6429" s="3">
        <v>25.5</v>
      </c>
      <c r="M6429" s="191">
        <v>32.200000000000003</v>
      </c>
      <c r="N6429" s="191">
        <v>27.2</v>
      </c>
      <c r="O6429" s="191">
        <v>25.6</v>
      </c>
    </row>
    <row r="6430" spans="2:15" ht="17.25" x14ac:dyDescent="0.35">
      <c r="B6430" s="172">
        <f t="shared" si="602"/>
        <v>6422</v>
      </c>
      <c r="C6430" s="173">
        <v>9</v>
      </c>
      <c r="D6430" s="173">
        <v>25</v>
      </c>
      <c r="E6430" s="174">
        <v>14</v>
      </c>
      <c r="F6430" s="3">
        <f t="shared" si="601"/>
        <v>72.86</v>
      </c>
      <c r="G6430" s="3">
        <f t="shared" si="603"/>
        <v>79.16</v>
      </c>
      <c r="H6430" s="3">
        <f t="shared" si="604"/>
        <v>91.039999999999992</v>
      </c>
      <c r="I6430" s="3">
        <f t="shared" si="605"/>
        <v>80.960000000000008</v>
      </c>
      <c r="J6430" s="3">
        <f t="shared" si="606"/>
        <v>80.06</v>
      </c>
      <c r="K6430" s="191">
        <v>22.7</v>
      </c>
      <c r="L6430" s="3">
        <v>26.2</v>
      </c>
      <c r="M6430" s="191">
        <v>32.799999999999997</v>
      </c>
      <c r="N6430" s="191">
        <v>27.2</v>
      </c>
      <c r="O6430" s="191">
        <v>26.7</v>
      </c>
    </row>
    <row r="6431" spans="2:15" ht="17.25" x14ac:dyDescent="0.35">
      <c r="B6431" s="172">
        <f t="shared" si="602"/>
        <v>6423</v>
      </c>
      <c r="C6431" s="173">
        <v>9</v>
      </c>
      <c r="D6431" s="173">
        <v>25</v>
      </c>
      <c r="E6431" s="174">
        <v>15</v>
      </c>
      <c r="F6431" s="3">
        <f t="shared" si="601"/>
        <v>72.86</v>
      </c>
      <c r="G6431" s="3">
        <f t="shared" si="603"/>
        <v>79.34</v>
      </c>
      <c r="H6431" s="3">
        <f t="shared" si="604"/>
        <v>93.02</v>
      </c>
      <c r="I6431" s="3">
        <f t="shared" si="605"/>
        <v>78.98</v>
      </c>
      <c r="J6431" s="3">
        <f t="shared" si="606"/>
        <v>80.960000000000008</v>
      </c>
      <c r="K6431" s="191">
        <v>22.7</v>
      </c>
      <c r="L6431" s="3">
        <v>26.3</v>
      </c>
      <c r="M6431" s="191">
        <v>33.9</v>
      </c>
      <c r="N6431" s="191">
        <v>26.1</v>
      </c>
      <c r="O6431" s="191">
        <v>27.2</v>
      </c>
    </row>
    <row r="6432" spans="2:15" ht="17.25" x14ac:dyDescent="0.35">
      <c r="B6432" s="172">
        <f t="shared" si="602"/>
        <v>6424</v>
      </c>
      <c r="C6432" s="173">
        <v>9</v>
      </c>
      <c r="D6432" s="173">
        <v>25</v>
      </c>
      <c r="E6432" s="174">
        <v>16</v>
      </c>
      <c r="F6432" s="3">
        <f t="shared" si="601"/>
        <v>72.86</v>
      </c>
      <c r="G6432" s="3">
        <f t="shared" si="603"/>
        <v>79.52</v>
      </c>
      <c r="H6432" s="3">
        <f t="shared" si="604"/>
        <v>93.92</v>
      </c>
      <c r="I6432" s="3">
        <f t="shared" si="605"/>
        <v>78.080000000000013</v>
      </c>
      <c r="J6432" s="3">
        <f t="shared" si="606"/>
        <v>82.039999999999992</v>
      </c>
      <c r="K6432" s="191">
        <v>22.7</v>
      </c>
      <c r="L6432" s="3">
        <v>26.4</v>
      </c>
      <c r="M6432" s="191">
        <v>34.4</v>
      </c>
      <c r="N6432" s="191">
        <v>25.6</v>
      </c>
      <c r="O6432" s="191">
        <v>27.8</v>
      </c>
    </row>
    <row r="6433" spans="2:15" ht="17.25" x14ac:dyDescent="0.35">
      <c r="B6433" s="172">
        <f t="shared" si="602"/>
        <v>6425</v>
      </c>
      <c r="C6433" s="173">
        <v>9</v>
      </c>
      <c r="D6433" s="173">
        <v>25</v>
      </c>
      <c r="E6433" s="174">
        <v>17</v>
      </c>
      <c r="F6433" s="3">
        <f t="shared" si="601"/>
        <v>70.88</v>
      </c>
      <c r="G6433" s="3">
        <f t="shared" si="603"/>
        <v>76.819999999999993</v>
      </c>
      <c r="H6433" s="3">
        <f t="shared" si="604"/>
        <v>91.94</v>
      </c>
      <c r="I6433" s="3">
        <f t="shared" si="605"/>
        <v>73.94</v>
      </c>
      <c r="J6433" s="3">
        <f t="shared" si="606"/>
        <v>82.94</v>
      </c>
      <c r="K6433" s="191">
        <v>21.6</v>
      </c>
      <c r="L6433" s="3">
        <v>24.9</v>
      </c>
      <c r="M6433" s="191">
        <v>33.299999999999997</v>
      </c>
      <c r="N6433" s="191">
        <v>23.3</v>
      </c>
      <c r="O6433" s="191">
        <v>28.3</v>
      </c>
    </row>
    <row r="6434" spans="2:15" ht="17.25" x14ac:dyDescent="0.35">
      <c r="B6434" s="172">
        <f t="shared" si="602"/>
        <v>6426</v>
      </c>
      <c r="C6434" s="173">
        <v>9</v>
      </c>
      <c r="D6434" s="173">
        <v>25</v>
      </c>
      <c r="E6434" s="174">
        <v>18</v>
      </c>
      <c r="F6434" s="3">
        <f t="shared" si="601"/>
        <v>66.92</v>
      </c>
      <c r="G6434" s="3">
        <f t="shared" si="603"/>
        <v>70.16</v>
      </c>
      <c r="H6434" s="3">
        <f t="shared" si="604"/>
        <v>87.080000000000013</v>
      </c>
      <c r="I6434" s="3">
        <f t="shared" si="605"/>
        <v>69.98</v>
      </c>
      <c r="J6434" s="3">
        <f t="shared" si="606"/>
        <v>78.080000000000013</v>
      </c>
      <c r="K6434" s="191">
        <v>19.399999999999999</v>
      </c>
      <c r="L6434" s="3">
        <v>21.2</v>
      </c>
      <c r="M6434" s="191">
        <v>30.6</v>
      </c>
      <c r="N6434" s="191">
        <v>21.1</v>
      </c>
      <c r="O6434" s="191">
        <v>25.6</v>
      </c>
    </row>
    <row r="6435" spans="2:15" ht="17.25" x14ac:dyDescent="0.35">
      <c r="B6435" s="172">
        <f t="shared" si="602"/>
        <v>6427</v>
      </c>
      <c r="C6435" s="173">
        <v>9</v>
      </c>
      <c r="D6435" s="173">
        <v>25</v>
      </c>
      <c r="E6435" s="174">
        <v>19</v>
      </c>
      <c r="F6435" s="3">
        <f t="shared" si="601"/>
        <v>65.84</v>
      </c>
      <c r="G6435" s="3">
        <f t="shared" si="603"/>
        <v>66.38</v>
      </c>
      <c r="H6435" s="3">
        <f t="shared" si="604"/>
        <v>86</v>
      </c>
      <c r="I6435" s="3">
        <f t="shared" si="605"/>
        <v>64.94</v>
      </c>
      <c r="J6435" s="3">
        <f t="shared" si="606"/>
        <v>73.94</v>
      </c>
      <c r="K6435" s="191">
        <v>18.8</v>
      </c>
      <c r="L6435" s="3">
        <v>19.100000000000001</v>
      </c>
      <c r="M6435" s="191">
        <v>30</v>
      </c>
      <c r="N6435" s="191">
        <v>18.3</v>
      </c>
      <c r="O6435" s="191">
        <v>23.3</v>
      </c>
    </row>
    <row r="6436" spans="2:15" ht="17.25" x14ac:dyDescent="0.35">
      <c r="B6436" s="172">
        <f t="shared" si="602"/>
        <v>6428</v>
      </c>
      <c r="C6436" s="173">
        <v>9</v>
      </c>
      <c r="D6436" s="173">
        <v>25</v>
      </c>
      <c r="E6436" s="174">
        <v>20</v>
      </c>
      <c r="F6436" s="3">
        <f t="shared" si="601"/>
        <v>59</v>
      </c>
      <c r="G6436" s="3">
        <f t="shared" si="603"/>
        <v>59.540000000000006</v>
      </c>
      <c r="H6436" s="3">
        <f t="shared" si="604"/>
        <v>82.039999999999992</v>
      </c>
      <c r="I6436" s="3">
        <f t="shared" si="605"/>
        <v>60.980000000000004</v>
      </c>
      <c r="J6436" s="3">
        <f t="shared" si="606"/>
        <v>71.960000000000008</v>
      </c>
      <c r="K6436" s="191">
        <v>15</v>
      </c>
      <c r="L6436" s="3">
        <v>15.3</v>
      </c>
      <c r="M6436" s="191">
        <v>27.8</v>
      </c>
      <c r="N6436" s="191">
        <v>16.100000000000001</v>
      </c>
      <c r="O6436" s="191">
        <v>22.2</v>
      </c>
    </row>
    <row r="6437" spans="2:15" ht="17.25" x14ac:dyDescent="0.35">
      <c r="B6437" s="172">
        <f t="shared" si="602"/>
        <v>6429</v>
      </c>
      <c r="C6437" s="173">
        <v>9</v>
      </c>
      <c r="D6437" s="173">
        <v>25</v>
      </c>
      <c r="E6437" s="174">
        <v>21</v>
      </c>
      <c r="F6437" s="3">
        <f t="shared" si="601"/>
        <v>54.86</v>
      </c>
      <c r="G6437" s="3">
        <f t="shared" si="603"/>
        <v>57.74</v>
      </c>
      <c r="H6437" s="3">
        <f t="shared" si="604"/>
        <v>82.039999999999992</v>
      </c>
      <c r="I6437" s="3">
        <f t="shared" si="605"/>
        <v>59</v>
      </c>
      <c r="J6437" s="3">
        <f t="shared" si="606"/>
        <v>68</v>
      </c>
      <c r="K6437" s="191">
        <v>12.7</v>
      </c>
      <c r="L6437" s="3">
        <v>14.3</v>
      </c>
      <c r="M6437" s="191">
        <v>27.8</v>
      </c>
      <c r="N6437" s="191">
        <v>15</v>
      </c>
      <c r="O6437" s="191">
        <v>20</v>
      </c>
    </row>
    <row r="6438" spans="2:15" ht="17.25" x14ac:dyDescent="0.35">
      <c r="B6438" s="172">
        <f t="shared" si="602"/>
        <v>6430</v>
      </c>
      <c r="C6438" s="173">
        <v>9</v>
      </c>
      <c r="D6438" s="173">
        <v>25</v>
      </c>
      <c r="E6438" s="174">
        <v>22</v>
      </c>
      <c r="F6438" s="3">
        <f t="shared" si="601"/>
        <v>52.879999999999995</v>
      </c>
      <c r="G6438" s="3">
        <f t="shared" si="603"/>
        <v>53.06</v>
      </c>
      <c r="H6438" s="3">
        <f t="shared" si="604"/>
        <v>78.080000000000013</v>
      </c>
      <c r="I6438" s="3">
        <f t="shared" si="605"/>
        <v>60.08</v>
      </c>
      <c r="J6438" s="3">
        <f t="shared" si="606"/>
        <v>64.039999999999992</v>
      </c>
      <c r="K6438" s="191">
        <v>11.6</v>
      </c>
      <c r="L6438" s="3">
        <v>11.7</v>
      </c>
      <c r="M6438" s="191">
        <v>25.6</v>
      </c>
      <c r="N6438" s="191">
        <v>15.6</v>
      </c>
      <c r="O6438" s="191">
        <v>17.8</v>
      </c>
    </row>
    <row r="6439" spans="2:15" ht="17.25" x14ac:dyDescent="0.35">
      <c r="B6439" s="172">
        <f t="shared" si="602"/>
        <v>6431</v>
      </c>
      <c r="C6439" s="173">
        <v>9</v>
      </c>
      <c r="D6439" s="173">
        <v>25</v>
      </c>
      <c r="E6439" s="174">
        <v>23</v>
      </c>
      <c r="F6439" s="3">
        <f t="shared" si="601"/>
        <v>50.900000000000006</v>
      </c>
      <c r="G6439" s="3">
        <f t="shared" si="603"/>
        <v>50.18</v>
      </c>
      <c r="H6439" s="3">
        <f t="shared" si="604"/>
        <v>77</v>
      </c>
      <c r="I6439" s="3">
        <f t="shared" si="605"/>
        <v>51.980000000000004</v>
      </c>
      <c r="J6439" s="3">
        <f t="shared" si="606"/>
        <v>62.06</v>
      </c>
      <c r="K6439" s="191">
        <v>10.5</v>
      </c>
      <c r="L6439" s="3">
        <v>10.1</v>
      </c>
      <c r="M6439" s="191">
        <v>25</v>
      </c>
      <c r="N6439" s="191">
        <v>11.1</v>
      </c>
      <c r="O6439" s="191">
        <v>16.7</v>
      </c>
    </row>
    <row r="6440" spans="2:15" ht="17.25" x14ac:dyDescent="0.35">
      <c r="B6440" s="172">
        <f t="shared" si="602"/>
        <v>6432</v>
      </c>
      <c r="C6440" s="173">
        <v>9</v>
      </c>
      <c r="D6440" s="173">
        <v>25</v>
      </c>
      <c r="E6440" s="174">
        <v>24</v>
      </c>
      <c r="F6440" s="3">
        <f t="shared" si="601"/>
        <v>50</v>
      </c>
      <c r="G6440" s="3">
        <f t="shared" si="603"/>
        <v>49.46</v>
      </c>
      <c r="H6440" s="3">
        <f t="shared" si="604"/>
        <v>73.039999999999992</v>
      </c>
      <c r="I6440" s="3">
        <f t="shared" si="605"/>
        <v>50</v>
      </c>
      <c r="J6440" s="3">
        <f t="shared" si="606"/>
        <v>64.94</v>
      </c>
      <c r="K6440" s="191">
        <v>10</v>
      </c>
      <c r="L6440" s="3">
        <v>9.6999999999999993</v>
      </c>
      <c r="M6440" s="191">
        <v>22.8</v>
      </c>
      <c r="N6440" s="191">
        <v>10</v>
      </c>
      <c r="O6440" s="191">
        <v>18.3</v>
      </c>
    </row>
    <row r="6441" spans="2:15" ht="17.25" x14ac:dyDescent="0.35">
      <c r="B6441" s="172">
        <f t="shared" si="602"/>
        <v>6433</v>
      </c>
      <c r="C6441" s="173">
        <v>9</v>
      </c>
      <c r="D6441" s="173">
        <v>26</v>
      </c>
      <c r="E6441" s="174">
        <v>1</v>
      </c>
      <c r="F6441" s="3">
        <f t="shared" si="601"/>
        <v>50.900000000000006</v>
      </c>
      <c r="G6441" s="3">
        <f t="shared" si="603"/>
        <v>47.66</v>
      </c>
      <c r="H6441" s="3">
        <f t="shared" si="604"/>
        <v>73.039999999999992</v>
      </c>
      <c r="I6441" s="3">
        <f t="shared" si="605"/>
        <v>50</v>
      </c>
      <c r="J6441" s="3">
        <f t="shared" si="606"/>
        <v>62.96</v>
      </c>
      <c r="K6441" s="191">
        <v>10.5</v>
      </c>
      <c r="L6441" s="3">
        <v>8.6999999999999993</v>
      </c>
      <c r="M6441" s="191">
        <v>22.8</v>
      </c>
      <c r="N6441" s="191">
        <v>10</v>
      </c>
      <c r="O6441" s="191">
        <v>17.2</v>
      </c>
    </row>
    <row r="6442" spans="2:15" ht="17.25" x14ac:dyDescent="0.35">
      <c r="B6442" s="172">
        <f t="shared" si="602"/>
        <v>6434</v>
      </c>
      <c r="C6442" s="173">
        <v>9</v>
      </c>
      <c r="D6442" s="173">
        <v>26</v>
      </c>
      <c r="E6442" s="174">
        <v>2</v>
      </c>
      <c r="F6442" s="3">
        <f t="shared" si="601"/>
        <v>52.879999999999995</v>
      </c>
      <c r="G6442" s="3">
        <f t="shared" si="603"/>
        <v>45.86</v>
      </c>
      <c r="H6442" s="3">
        <f t="shared" si="604"/>
        <v>73.039999999999992</v>
      </c>
      <c r="I6442" s="3">
        <f t="shared" si="605"/>
        <v>44.96</v>
      </c>
      <c r="J6442" s="3">
        <f t="shared" si="606"/>
        <v>62.96</v>
      </c>
      <c r="K6442" s="191">
        <v>11.6</v>
      </c>
      <c r="L6442" s="3">
        <v>7.7</v>
      </c>
      <c r="M6442" s="191">
        <v>22.8</v>
      </c>
      <c r="N6442" s="191">
        <v>7.2</v>
      </c>
      <c r="O6442" s="191">
        <v>17.2</v>
      </c>
    </row>
    <row r="6443" spans="2:15" ht="17.25" x14ac:dyDescent="0.35">
      <c r="B6443" s="172">
        <f t="shared" si="602"/>
        <v>6435</v>
      </c>
      <c r="C6443" s="173">
        <v>9</v>
      </c>
      <c r="D6443" s="173">
        <v>26</v>
      </c>
      <c r="E6443" s="174">
        <v>3</v>
      </c>
      <c r="F6443" s="3">
        <f t="shared" si="601"/>
        <v>53.96</v>
      </c>
      <c r="G6443" s="3">
        <f t="shared" si="603"/>
        <v>45.14</v>
      </c>
      <c r="H6443" s="3">
        <f t="shared" si="604"/>
        <v>69.080000000000013</v>
      </c>
      <c r="I6443" s="3">
        <f t="shared" si="605"/>
        <v>44.96</v>
      </c>
      <c r="J6443" s="3">
        <f t="shared" si="606"/>
        <v>60.08</v>
      </c>
      <c r="K6443" s="191">
        <v>12.2</v>
      </c>
      <c r="L6443" s="3">
        <v>7.3</v>
      </c>
      <c r="M6443" s="191">
        <v>20.6</v>
      </c>
      <c r="N6443" s="191">
        <v>7.2</v>
      </c>
      <c r="O6443" s="191">
        <v>15.6</v>
      </c>
    </row>
    <row r="6444" spans="2:15" ht="17.25" x14ac:dyDescent="0.35">
      <c r="B6444" s="172">
        <f t="shared" si="602"/>
        <v>6436</v>
      </c>
      <c r="C6444" s="173">
        <v>9</v>
      </c>
      <c r="D6444" s="173">
        <v>26</v>
      </c>
      <c r="E6444" s="174">
        <v>4</v>
      </c>
      <c r="F6444" s="3">
        <f t="shared" si="601"/>
        <v>54.86</v>
      </c>
      <c r="G6444" s="3">
        <f t="shared" si="603"/>
        <v>45.32</v>
      </c>
      <c r="H6444" s="3">
        <f t="shared" si="604"/>
        <v>68</v>
      </c>
      <c r="I6444" s="3">
        <f t="shared" si="605"/>
        <v>42.980000000000004</v>
      </c>
      <c r="J6444" s="3">
        <f t="shared" si="606"/>
        <v>59</v>
      </c>
      <c r="K6444" s="191">
        <v>12.7</v>
      </c>
      <c r="L6444" s="3">
        <v>7.4</v>
      </c>
      <c r="M6444" s="191">
        <v>20</v>
      </c>
      <c r="N6444" s="191">
        <v>6.1</v>
      </c>
      <c r="O6444" s="191">
        <v>15</v>
      </c>
    </row>
    <row r="6445" spans="2:15" ht="17.25" x14ac:dyDescent="0.35">
      <c r="B6445" s="172">
        <f t="shared" si="602"/>
        <v>6437</v>
      </c>
      <c r="C6445" s="173">
        <v>9</v>
      </c>
      <c r="D6445" s="173">
        <v>26</v>
      </c>
      <c r="E6445" s="174">
        <v>5</v>
      </c>
      <c r="F6445" s="3">
        <f t="shared" si="601"/>
        <v>53.96</v>
      </c>
      <c r="G6445" s="3">
        <f t="shared" si="603"/>
        <v>44.42</v>
      </c>
      <c r="H6445" s="3">
        <f t="shared" si="604"/>
        <v>68</v>
      </c>
      <c r="I6445" s="3">
        <f t="shared" si="605"/>
        <v>42.08</v>
      </c>
      <c r="J6445" s="3">
        <f t="shared" si="606"/>
        <v>59</v>
      </c>
      <c r="K6445" s="191">
        <v>12.2</v>
      </c>
      <c r="L6445" s="3">
        <v>6.9</v>
      </c>
      <c r="M6445" s="191">
        <v>20</v>
      </c>
      <c r="N6445" s="191">
        <v>5.6</v>
      </c>
      <c r="O6445" s="191">
        <v>15</v>
      </c>
    </row>
    <row r="6446" spans="2:15" ht="17.25" x14ac:dyDescent="0.35">
      <c r="B6446" s="172">
        <f t="shared" si="602"/>
        <v>6438</v>
      </c>
      <c r="C6446" s="173">
        <v>9</v>
      </c>
      <c r="D6446" s="173">
        <v>26</v>
      </c>
      <c r="E6446" s="174">
        <v>6</v>
      </c>
      <c r="F6446" s="3">
        <f t="shared" si="601"/>
        <v>52.879999999999995</v>
      </c>
      <c r="G6446" s="3">
        <f t="shared" si="603"/>
        <v>43.879999999999995</v>
      </c>
      <c r="H6446" s="3">
        <f t="shared" si="604"/>
        <v>68</v>
      </c>
      <c r="I6446" s="3">
        <f t="shared" si="605"/>
        <v>41</v>
      </c>
      <c r="J6446" s="3">
        <f t="shared" si="606"/>
        <v>53.06</v>
      </c>
      <c r="K6446" s="191">
        <v>11.6</v>
      </c>
      <c r="L6446" s="3">
        <v>6.6</v>
      </c>
      <c r="M6446" s="191">
        <v>20</v>
      </c>
      <c r="N6446" s="191">
        <v>5</v>
      </c>
      <c r="O6446" s="191">
        <v>11.7</v>
      </c>
    </row>
    <row r="6447" spans="2:15" ht="17.25" x14ac:dyDescent="0.35">
      <c r="B6447" s="172">
        <f t="shared" si="602"/>
        <v>6439</v>
      </c>
      <c r="C6447" s="173">
        <v>9</v>
      </c>
      <c r="D6447" s="173">
        <v>26</v>
      </c>
      <c r="E6447" s="174">
        <v>7</v>
      </c>
      <c r="F6447" s="3">
        <f t="shared" si="601"/>
        <v>59</v>
      </c>
      <c r="G6447" s="3">
        <f t="shared" si="603"/>
        <v>50</v>
      </c>
      <c r="H6447" s="3">
        <f t="shared" si="604"/>
        <v>71.960000000000008</v>
      </c>
      <c r="I6447" s="3">
        <f t="shared" si="605"/>
        <v>42.980000000000004</v>
      </c>
      <c r="J6447" s="3">
        <f t="shared" si="606"/>
        <v>57.019999999999996</v>
      </c>
      <c r="K6447" s="191">
        <v>15</v>
      </c>
      <c r="L6447" s="3">
        <v>10</v>
      </c>
      <c r="M6447" s="191">
        <v>22.2</v>
      </c>
      <c r="N6447" s="191">
        <v>6.1</v>
      </c>
      <c r="O6447" s="191">
        <v>13.9</v>
      </c>
    </row>
    <row r="6448" spans="2:15" ht="17.25" x14ac:dyDescent="0.35">
      <c r="B6448" s="172">
        <f t="shared" si="602"/>
        <v>6440</v>
      </c>
      <c r="C6448" s="173">
        <v>9</v>
      </c>
      <c r="D6448" s="173">
        <v>26</v>
      </c>
      <c r="E6448" s="174">
        <v>8</v>
      </c>
      <c r="F6448" s="3">
        <f t="shared" si="601"/>
        <v>65.84</v>
      </c>
      <c r="G6448" s="3">
        <f t="shared" si="603"/>
        <v>57.2</v>
      </c>
      <c r="H6448" s="3">
        <f t="shared" si="604"/>
        <v>77</v>
      </c>
      <c r="I6448" s="3">
        <f t="shared" si="605"/>
        <v>46.04</v>
      </c>
      <c r="J6448" s="3">
        <f t="shared" si="606"/>
        <v>64.039999999999992</v>
      </c>
      <c r="K6448" s="191">
        <v>18.8</v>
      </c>
      <c r="L6448" s="3">
        <v>14</v>
      </c>
      <c r="M6448" s="191">
        <v>25</v>
      </c>
      <c r="N6448" s="191">
        <v>7.8</v>
      </c>
      <c r="O6448" s="191">
        <v>17.8</v>
      </c>
    </row>
    <row r="6449" spans="2:15" ht="17.25" x14ac:dyDescent="0.35">
      <c r="B6449" s="172">
        <f t="shared" si="602"/>
        <v>6441</v>
      </c>
      <c r="C6449" s="173">
        <v>9</v>
      </c>
      <c r="D6449" s="173">
        <v>26</v>
      </c>
      <c r="E6449" s="174">
        <v>9</v>
      </c>
      <c r="F6449" s="3">
        <f t="shared" si="601"/>
        <v>72.86</v>
      </c>
      <c r="G6449" s="3">
        <f t="shared" si="603"/>
        <v>71.42</v>
      </c>
      <c r="H6449" s="3">
        <f t="shared" si="604"/>
        <v>82.039999999999992</v>
      </c>
      <c r="I6449" s="3">
        <f t="shared" si="605"/>
        <v>57.92</v>
      </c>
      <c r="J6449" s="3">
        <f t="shared" si="606"/>
        <v>68</v>
      </c>
      <c r="K6449" s="191">
        <v>22.7</v>
      </c>
      <c r="L6449" s="3">
        <v>21.9</v>
      </c>
      <c r="M6449" s="191">
        <v>27.8</v>
      </c>
      <c r="N6449" s="191">
        <v>14.4</v>
      </c>
      <c r="O6449" s="191">
        <v>20</v>
      </c>
    </row>
    <row r="6450" spans="2:15" ht="17.25" x14ac:dyDescent="0.35">
      <c r="B6450" s="172">
        <f t="shared" si="602"/>
        <v>6442</v>
      </c>
      <c r="C6450" s="173">
        <v>9</v>
      </c>
      <c r="D6450" s="173">
        <v>26</v>
      </c>
      <c r="E6450" s="174">
        <v>10</v>
      </c>
      <c r="F6450" s="3">
        <f t="shared" si="601"/>
        <v>77</v>
      </c>
      <c r="G6450" s="3">
        <f t="shared" si="603"/>
        <v>77.72</v>
      </c>
      <c r="H6450" s="3">
        <f t="shared" si="604"/>
        <v>87.080000000000013</v>
      </c>
      <c r="I6450" s="3">
        <f t="shared" si="605"/>
        <v>66.02</v>
      </c>
      <c r="J6450" s="3">
        <f t="shared" si="606"/>
        <v>71.06</v>
      </c>
      <c r="K6450" s="191">
        <v>25</v>
      </c>
      <c r="L6450" s="3">
        <v>25.4</v>
      </c>
      <c r="M6450" s="191">
        <v>30.6</v>
      </c>
      <c r="N6450" s="191">
        <v>18.899999999999999</v>
      </c>
      <c r="O6450" s="191">
        <v>21.7</v>
      </c>
    </row>
    <row r="6451" spans="2:15" ht="17.25" x14ac:dyDescent="0.35">
      <c r="B6451" s="172">
        <f t="shared" si="602"/>
        <v>6443</v>
      </c>
      <c r="C6451" s="173">
        <v>9</v>
      </c>
      <c r="D6451" s="173">
        <v>26</v>
      </c>
      <c r="E6451" s="174">
        <v>11</v>
      </c>
      <c r="F6451" s="3">
        <f t="shared" si="601"/>
        <v>81.86</v>
      </c>
      <c r="G6451" s="3">
        <f t="shared" si="603"/>
        <v>89.240000000000009</v>
      </c>
      <c r="H6451" s="3">
        <f t="shared" si="604"/>
        <v>87.98</v>
      </c>
      <c r="I6451" s="3">
        <f t="shared" si="605"/>
        <v>77</v>
      </c>
      <c r="J6451" s="3">
        <f t="shared" si="606"/>
        <v>73.94</v>
      </c>
      <c r="K6451" s="191">
        <v>27.7</v>
      </c>
      <c r="L6451" s="3">
        <v>31.8</v>
      </c>
      <c r="M6451" s="191">
        <v>31.1</v>
      </c>
      <c r="N6451" s="191">
        <v>25</v>
      </c>
      <c r="O6451" s="191">
        <v>23.3</v>
      </c>
    </row>
    <row r="6452" spans="2:15" ht="17.25" x14ac:dyDescent="0.35">
      <c r="B6452" s="172">
        <f t="shared" si="602"/>
        <v>6444</v>
      </c>
      <c r="C6452" s="173">
        <v>9</v>
      </c>
      <c r="D6452" s="173">
        <v>26</v>
      </c>
      <c r="E6452" s="174">
        <v>12</v>
      </c>
      <c r="F6452" s="3">
        <f t="shared" si="601"/>
        <v>82.94</v>
      </c>
      <c r="G6452" s="3">
        <f t="shared" si="603"/>
        <v>89.42</v>
      </c>
      <c r="H6452" s="3">
        <f t="shared" si="604"/>
        <v>91.039999999999992</v>
      </c>
      <c r="I6452" s="3">
        <f t="shared" si="605"/>
        <v>75.92</v>
      </c>
      <c r="J6452" s="3">
        <f t="shared" si="606"/>
        <v>77</v>
      </c>
      <c r="K6452" s="191">
        <v>28.3</v>
      </c>
      <c r="L6452" s="3">
        <v>31.9</v>
      </c>
      <c r="M6452" s="191">
        <v>32.799999999999997</v>
      </c>
      <c r="N6452" s="191">
        <v>24.4</v>
      </c>
      <c r="O6452" s="191">
        <v>25</v>
      </c>
    </row>
    <row r="6453" spans="2:15" ht="17.25" x14ac:dyDescent="0.35">
      <c r="B6453" s="172">
        <f t="shared" si="602"/>
        <v>6445</v>
      </c>
      <c r="C6453" s="173">
        <v>9</v>
      </c>
      <c r="D6453" s="173">
        <v>26</v>
      </c>
      <c r="E6453" s="174">
        <v>13</v>
      </c>
      <c r="F6453" s="3">
        <f t="shared" si="601"/>
        <v>81.86</v>
      </c>
      <c r="G6453" s="3">
        <f t="shared" si="603"/>
        <v>88.7</v>
      </c>
      <c r="H6453" s="3">
        <f t="shared" si="604"/>
        <v>93.92</v>
      </c>
      <c r="I6453" s="3">
        <f t="shared" si="605"/>
        <v>78.080000000000013</v>
      </c>
      <c r="J6453" s="3">
        <f t="shared" si="606"/>
        <v>78.080000000000013</v>
      </c>
      <c r="K6453" s="191">
        <v>27.7</v>
      </c>
      <c r="L6453" s="3">
        <v>31.5</v>
      </c>
      <c r="M6453" s="191">
        <v>34.4</v>
      </c>
      <c r="N6453" s="191">
        <v>25.6</v>
      </c>
      <c r="O6453" s="191">
        <v>25.6</v>
      </c>
    </row>
    <row r="6454" spans="2:15" ht="17.25" x14ac:dyDescent="0.35">
      <c r="B6454" s="172">
        <f t="shared" si="602"/>
        <v>6446</v>
      </c>
      <c r="C6454" s="173">
        <v>9</v>
      </c>
      <c r="D6454" s="173">
        <v>26</v>
      </c>
      <c r="E6454" s="174">
        <v>14</v>
      </c>
      <c r="F6454" s="3">
        <f t="shared" si="601"/>
        <v>81.86</v>
      </c>
      <c r="G6454" s="3">
        <f t="shared" si="603"/>
        <v>87.98</v>
      </c>
      <c r="H6454" s="3">
        <f t="shared" si="604"/>
        <v>96.08</v>
      </c>
      <c r="I6454" s="3">
        <f t="shared" si="605"/>
        <v>78.080000000000013</v>
      </c>
      <c r="J6454" s="3">
        <f t="shared" si="606"/>
        <v>80.06</v>
      </c>
      <c r="K6454" s="191">
        <v>27.7</v>
      </c>
      <c r="L6454" s="3">
        <v>31.1</v>
      </c>
      <c r="M6454" s="191">
        <v>35.6</v>
      </c>
      <c r="N6454" s="191">
        <v>25.6</v>
      </c>
      <c r="O6454" s="191">
        <v>26.7</v>
      </c>
    </row>
    <row r="6455" spans="2:15" ht="17.25" x14ac:dyDescent="0.35">
      <c r="B6455" s="172">
        <f t="shared" si="602"/>
        <v>6447</v>
      </c>
      <c r="C6455" s="173">
        <v>9</v>
      </c>
      <c r="D6455" s="173">
        <v>26</v>
      </c>
      <c r="E6455" s="174">
        <v>15</v>
      </c>
      <c r="F6455" s="3">
        <f t="shared" si="601"/>
        <v>81.86</v>
      </c>
      <c r="G6455" s="3">
        <f t="shared" si="603"/>
        <v>88.34</v>
      </c>
      <c r="H6455" s="3">
        <f t="shared" si="604"/>
        <v>96.08</v>
      </c>
      <c r="I6455" s="3">
        <f t="shared" si="605"/>
        <v>78.080000000000013</v>
      </c>
      <c r="J6455" s="3">
        <f t="shared" si="606"/>
        <v>80.960000000000008</v>
      </c>
      <c r="K6455" s="191">
        <v>27.7</v>
      </c>
      <c r="L6455" s="3">
        <v>31.3</v>
      </c>
      <c r="M6455" s="191">
        <v>35.6</v>
      </c>
      <c r="N6455" s="191">
        <v>25.6</v>
      </c>
      <c r="O6455" s="191">
        <v>27.2</v>
      </c>
    </row>
    <row r="6456" spans="2:15" ht="17.25" x14ac:dyDescent="0.35">
      <c r="B6456" s="172">
        <f t="shared" si="602"/>
        <v>6448</v>
      </c>
      <c r="C6456" s="173">
        <v>9</v>
      </c>
      <c r="D6456" s="173">
        <v>26</v>
      </c>
      <c r="E6456" s="174">
        <v>16</v>
      </c>
      <c r="F6456" s="3">
        <f t="shared" si="601"/>
        <v>80.960000000000008</v>
      </c>
      <c r="G6456" s="3">
        <f t="shared" si="603"/>
        <v>85.64</v>
      </c>
      <c r="H6456" s="3">
        <f t="shared" si="604"/>
        <v>95</v>
      </c>
      <c r="I6456" s="3">
        <f t="shared" si="605"/>
        <v>77</v>
      </c>
      <c r="J6456" s="3">
        <f t="shared" si="606"/>
        <v>80.960000000000008</v>
      </c>
      <c r="K6456" s="191">
        <v>27.2</v>
      </c>
      <c r="L6456" s="3">
        <v>29.8</v>
      </c>
      <c r="M6456" s="191">
        <v>35</v>
      </c>
      <c r="N6456" s="191">
        <v>25</v>
      </c>
      <c r="O6456" s="191">
        <v>27.2</v>
      </c>
    </row>
    <row r="6457" spans="2:15" ht="17.25" x14ac:dyDescent="0.35">
      <c r="B6457" s="172">
        <f t="shared" si="602"/>
        <v>6449</v>
      </c>
      <c r="C6457" s="173">
        <v>9</v>
      </c>
      <c r="D6457" s="173">
        <v>26</v>
      </c>
      <c r="E6457" s="174">
        <v>17</v>
      </c>
      <c r="F6457" s="3">
        <f t="shared" si="601"/>
        <v>78.98</v>
      </c>
      <c r="G6457" s="3">
        <f t="shared" si="603"/>
        <v>82.039999999999992</v>
      </c>
      <c r="H6457" s="3">
        <f t="shared" si="604"/>
        <v>93.92</v>
      </c>
      <c r="I6457" s="3">
        <f t="shared" si="605"/>
        <v>73.039999999999992</v>
      </c>
      <c r="J6457" s="3">
        <f t="shared" si="606"/>
        <v>80.06</v>
      </c>
      <c r="K6457" s="191">
        <v>26.1</v>
      </c>
      <c r="L6457" s="3">
        <v>27.8</v>
      </c>
      <c r="M6457" s="191">
        <v>34.4</v>
      </c>
      <c r="N6457" s="191">
        <v>22.8</v>
      </c>
      <c r="O6457" s="191">
        <v>26.7</v>
      </c>
    </row>
    <row r="6458" spans="2:15" ht="17.25" x14ac:dyDescent="0.35">
      <c r="B6458" s="172">
        <f t="shared" si="602"/>
        <v>6450</v>
      </c>
      <c r="C6458" s="173">
        <v>9</v>
      </c>
      <c r="D6458" s="173">
        <v>26</v>
      </c>
      <c r="E6458" s="174">
        <v>18</v>
      </c>
      <c r="F6458" s="3">
        <f t="shared" si="601"/>
        <v>72.86</v>
      </c>
      <c r="G6458" s="3">
        <f t="shared" si="603"/>
        <v>70.34</v>
      </c>
      <c r="H6458" s="3">
        <f t="shared" si="604"/>
        <v>89.960000000000008</v>
      </c>
      <c r="I6458" s="3">
        <f t="shared" si="605"/>
        <v>69.080000000000013</v>
      </c>
      <c r="J6458" s="3">
        <f t="shared" si="606"/>
        <v>75.02</v>
      </c>
      <c r="K6458" s="191">
        <v>22.7</v>
      </c>
      <c r="L6458" s="3">
        <v>21.3</v>
      </c>
      <c r="M6458" s="191">
        <v>32.200000000000003</v>
      </c>
      <c r="N6458" s="191">
        <v>20.6</v>
      </c>
      <c r="O6458" s="191">
        <v>23.9</v>
      </c>
    </row>
    <row r="6459" spans="2:15" ht="17.25" x14ac:dyDescent="0.35">
      <c r="B6459" s="172">
        <f t="shared" si="602"/>
        <v>6451</v>
      </c>
      <c r="C6459" s="173">
        <v>9</v>
      </c>
      <c r="D6459" s="173">
        <v>26</v>
      </c>
      <c r="E6459" s="174">
        <v>19</v>
      </c>
      <c r="F6459" s="3">
        <f t="shared" si="601"/>
        <v>69.98</v>
      </c>
      <c r="G6459" s="3">
        <f t="shared" si="603"/>
        <v>64.580000000000013</v>
      </c>
      <c r="H6459" s="3">
        <f t="shared" si="604"/>
        <v>86</v>
      </c>
      <c r="I6459" s="3">
        <f t="shared" si="605"/>
        <v>66.92</v>
      </c>
      <c r="J6459" s="3">
        <f t="shared" si="606"/>
        <v>68</v>
      </c>
      <c r="K6459" s="191">
        <v>21.1</v>
      </c>
      <c r="L6459" s="3">
        <v>18.100000000000001</v>
      </c>
      <c r="M6459" s="191">
        <v>30</v>
      </c>
      <c r="N6459" s="191">
        <v>19.399999999999999</v>
      </c>
      <c r="O6459" s="191">
        <v>20</v>
      </c>
    </row>
    <row r="6460" spans="2:15" ht="17.25" x14ac:dyDescent="0.35">
      <c r="B6460" s="172">
        <f t="shared" si="602"/>
        <v>6452</v>
      </c>
      <c r="C6460" s="173">
        <v>9</v>
      </c>
      <c r="D6460" s="173">
        <v>26</v>
      </c>
      <c r="E6460" s="174">
        <v>20</v>
      </c>
      <c r="F6460" s="3">
        <f t="shared" si="601"/>
        <v>59.900000000000006</v>
      </c>
      <c r="G6460" s="3">
        <f t="shared" si="603"/>
        <v>57.92</v>
      </c>
      <c r="H6460" s="3">
        <f t="shared" si="604"/>
        <v>86</v>
      </c>
      <c r="I6460" s="3">
        <f t="shared" si="605"/>
        <v>66.92</v>
      </c>
      <c r="J6460" s="3">
        <f t="shared" si="606"/>
        <v>66.02</v>
      </c>
      <c r="K6460" s="191">
        <v>15.5</v>
      </c>
      <c r="L6460" s="3">
        <v>14.4</v>
      </c>
      <c r="M6460" s="191">
        <v>30</v>
      </c>
      <c r="N6460" s="191">
        <v>19.399999999999999</v>
      </c>
      <c r="O6460" s="191">
        <v>18.899999999999999</v>
      </c>
    </row>
    <row r="6461" spans="2:15" ht="17.25" x14ac:dyDescent="0.35">
      <c r="B6461" s="172">
        <f t="shared" si="602"/>
        <v>6453</v>
      </c>
      <c r="C6461" s="173">
        <v>9</v>
      </c>
      <c r="D6461" s="173">
        <v>26</v>
      </c>
      <c r="E6461" s="174">
        <v>21</v>
      </c>
      <c r="F6461" s="3">
        <f t="shared" si="601"/>
        <v>59.900000000000006</v>
      </c>
      <c r="G6461" s="3">
        <f t="shared" si="603"/>
        <v>52.879999999999995</v>
      </c>
      <c r="H6461" s="3">
        <f t="shared" si="604"/>
        <v>84.02</v>
      </c>
      <c r="I6461" s="3">
        <f t="shared" si="605"/>
        <v>62.96</v>
      </c>
      <c r="J6461" s="3">
        <f t="shared" si="606"/>
        <v>64.039999999999992</v>
      </c>
      <c r="K6461" s="191">
        <v>15.5</v>
      </c>
      <c r="L6461" s="3">
        <v>11.6</v>
      </c>
      <c r="M6461" s="191">
        <v>28.9</v>
      </c>
      <c r="N6461" s="191">
        <v>17.2</v>
      </c>
      <c r="O6461" s="191">
        <v>17.8</v>
      </c>
    </row>
    <row r="6462" spans="2:15" ht="17.25" x14ac:dyDescent="0.35">
      <c r="B6462" s="172">
        <f t="shared" si="602"/>
        <v>6454</v>
      </c>
      <c r="C6462" s="173">
        <v>9</v>
      </c>
      <c r="D6462" s="173">
        <v>26</v>
      </c>
      <c r="E6462" s="174">
        <v>22</v>
      </c>
      <c r="F6462" s="3">
        <f t="shared" si="601"/>
        <v>57.92</v>
      </c>
      <c r="G6462" s="3">
        <f t="shared" si="603"/>
        <v>53.96</v>
      </c>
      <c r="H6462" s="3">
        <f t="shared" si="604"/>
        <v>82.039999999999992</v>
      </c>
      <c r="I6462" s="3">
        <f t="shared" si="605"/>
        <v>60.980000000000004</v>
      </c>
      <c r="J6462" s="3">
        <f t="shared" si="606"/>
        <v>64.94</v>
      </c>
      <c r="K6462" s="191">
        <v>14.4</v>
      </c>
      <c r="L6462" s="3">
        <v>12.2</v>
      </c>
      <c r="M6462" s="191">
        <v>27.8</v>
      </c>
      <c r="N6462" s="191">
        <v>16.100000000000001</v>
      </c>
      <c r="O6462" s="191">
        <v>18.3</v>
      </c>
    </row>
    <row r="6463" spans="2:15" ht="17.25" x14ac:dyDescent="0.35">
      <c r="B6463" s="172">
        <f t="shared" si="602"/>
        <v>6455</v>
      </c>
      <c r="C6463" s="173">
        <v>9</v>
      </c>
      <c r="D6463" s="173">
        <v>26</v>
      </c>
      <c r="E6463" s="174">
        <v>23</v>
      </c>
      <c r="F6463" s="3">
        <f t="shared" si="601"/>
        <v>56.84</v>
      </c>
      <c r="G6463" s="3">
        <f t="shared" si="603"/>
        <v>50</v>
      </c>
      <c r="H6463" s="3">
        <f t="shared" si="604"/>
        <v>77</v>
      </c>
      <c r="I6463" s="3">
        <f t="shared" si="605"/>
        <v>59</v>
      </c>
      <c r="J6463" s="3">
        <f t="shared" si="606"/>
        <v>60.980000000000004</v>
      </c>
      <c r="K6463" s="191">
        <v>13.8</v>
      </c>
      <c r="L6463" s="3">
        <v>10</v>
      </c>
      <c r="M6463" s="191">
        <v>25</v>
      </c>
      <c r="N6463" s="191">
        <v>15</v>
      </c>
      <c r="O6463" s="191">
        <v>16.100000000000001</v>
      </c>
    </row>
    <row r="6464" spans="2:15" ht="17.25" x14ac:dyDescent="0.35">
      <c r="B6464" s="172">
        <f t="shared" si="602"/>
        <v>6456</v>
      </c>
      <c r="C6464" s="173">
        <v>9</v>
      </c>
      <c r="D6464" s="173">
        <v>26</v>
      </c>
      <c r="E6464" s="174">
        <v>24</v>
      </c>
      <c r="F6464" s="3">
        <f t="shared" si="601"/>
        <v>50.900000000000006</v>
      </c>
      <c r="G6464" s="3">
        <f t="shared" si="603"/>
        <v>47.84</v>
      </c>
      <c r="H6464" s="3">
        <f t="shared" si="604"/>
        <v>75.92</v>
      </c>
      <c r="I6464" s="3">
        <f t="shared" si="605"/>
        <v>55.040000000000006</v>
      </c>
      <c r="J6464" s="3">
        <f t="shared" si="606"/>
        <v>60.980000000000004</v>
      </c>
      <c r="K6464" s="191">
        <v>10.5</v>
      </c>
      <c r="L6464" s="3">
        <v>8.8000000000000007</v>
      </c>
      <c r="M6464" s="191">
        <v>24.4</v>
      </c>
      <c r="N6464" s="191">
        <v>12.8</v>
      </c>
      <c r="O6464" s="191">
        <v>16.100000000000001</v>
      </c>
    </row>
    <row r="6465" spans="2:15" ht="17.25" x14ac:dyDescent="0.35">
      <c r="B6465" s="172">
        <f t="shared" si="602"/>
        <v>6457</v>
      </c>
      <c r="C6465" s="173">
        <v>9</v>
      </c>
      <c r="D6465" s="173">
        <v>27</v>
      </c>
      <c r="E6465" s="174">
        <v>1</v>
      </c>
      <c r="F6465" s="3">
        <f t="shared" si="601"/>
        <v>50</v>
      </c>
      <c r="G6465" s="3">
        <f t="shared" si="603"/>
        <v>44.96</v>
      </c>
      <c r="H6465" s="3">
        <f t="shared" si="604"/>
        <v>75.02</v>
      </c>
      <c r="I6465" s="3">
        <f t="shared" si="605"/>
        <v>55.94</v>
      </c>
      <c r="J6465" s="3">
        <f t="shared" si="606"/>
        <v>59</v>
      </c>
      <c r="K6465" s="191">
        <v>10</v>
      </c>
      <c r="L6465" s="3">
        <v>7.2</v>
      </c>
      <c r="M6465" s="191">
        <v>23.9</v>
      </c>
      <c r="N6465" s="191">
        <v>13.3</v>
      </c>
      <c r="O6465" s="191">
        <v>15</v>
      </c>
    </row>
    <row r="6466" spans="2:15" ht="17.25" x14ac:dyDescent="0.35">
      <c r="B6466" s="172">
        <f t="shared" si="602"/>
        <v>6458</v>
      </c>
      <c r="C6466" s="173">
        <v>9</v>
      </c>
      <c r="D6466" s="173">
        <v>27</v>
      </c>
      <c r="E6466" s="174">
        <v>2</v>
      </c>
      <c r="F6466" s="3">
        <f t="shared" si="601"/>
        <v>47.84</v>
      </c>
      <c r="G6466" s="3">
        <f t="shared" si="603"/>
        <v>43.879999999999995</v>
      </c>
      <c r="H6466" s="3">
        <f t="shared" si="604"/>
        <v>71.960000000000008</v>
      </c>
      <c r="I6466" s="3">
        <f t="shared" si="605"/>
        <v>50</v>
      </c>
      <c r="J6466" s="3">
        <f t="shared" si="606"/>
        <v>57.92</v>
      </c>
      <c r="K6466" s="191">
        <v>8.8000000000000007</v>
      </c>
      <c r="L6466" s="3">
        <v>6.6</v>
      </c>
      <c r="M6466" s="191">
        <v>22.2</v>
      </c>
      <c r="N6466" s="191">
        <v>10</v>
      </c>
      <c r="O6466" s="191">
        <v>14.4</v>
      </c>
    </row>
    <row r="6467" spans="2:15" ht="17.25" x14ac:dyDescent="0.35">
      <c r="B6467" s="172">
        <f t="shared" si="602"/>
        <v>6459</v>
      </c>
      <c r="C6467" s="173">
        <v>9</v>
      </c>
      <c r="D6467" s="173">
        <v>27</v>
      </c>
      <c r="E6467" s="174">
        <v>3</v>
      </c>
      <c r="F6467" s="3">
        <f t="shared" si="601"/>
        <v>48.92</v>
      </c>
      <c r="G6467" s="3">
        <f t="shared" si="603"/>
        <v>42.980000000000004</v>
      </c>
      <c r="H6467" s="3">
        <f t="shared" si="604"/>
        <v>71.960000000000008</v>
      </c>
      <c r="I6467" s="3">
        <f t="shared" si="605"/>
        <v>50</v>
      </c>
      <c r="J6467" s="3">
        <f t="shared" si="606"/>
        <v>55.94</v>
      </c>
      <c r="K6467" s="191">
        <v>9.4</v>
      </c>
      <c r="L6467" s="3">
        <v>6.1</v>
      </c>
      <c r="M6467" s="191">
        <v>22.2</v>
      </c>
      <c r="N6467" s="191">
        <v>10</v>
      </c>
      <c r="O6467" s="191">
        <v>13.3</v>
      </c>
    </row>
    <row r="6468" spans="2:15" ht="17.25" x14ac:dyDescent="0.35">
      <c r="B6468" s="172">
        <f t="shared" si="602"/>
        <v>6460</v>
      </c>
      <c r="C6468" s="173">
        <v>9</v>
      </c>
      <c r="D6468" s="173">
        <v>27</v>
      </c>
      <c r="E6468" s="174">
        <v>4</v>
      </c>
      <c r="F6468" s="3">
        <f t="shared" si="601"/>
        <v>48.92</v>
      </c>
      <c r="G6468" s="3">
        <f t="shared" si="603"/>
        <v>38.840000000000003</v>
      </c>
      <c r="H6468" s="3">
        <f t="shared" si="604"/>
        <v>71.06</v>
      </c>
      <c r="I6468" s="3">
        <f t="shared" si="605"/>
        <v>48.019999999999996</v>
      </c>
      <c r="J6468" s="3">
        <f t="shared" si="606"/>
        <v>53.96</v>
      </c>
      <c r="K6468" s="191">
        <v>9.4</v>
      </c>
      <c r="L6468" s="3">
        <v>3.8</v>
      </c>
      <c r="M6468" s="191">
        <v>21.7</v>
      </c>
      <c r="N6468" s="191">
        <v>8.9</v>
      </c>
      <c r="O6468" s="191">
        <v>12.2</v>
      </c>
    </row>
    <row r="6469" spans="2:15" ht="17.25" x14ac:dyDescent="0.35">
      <c r="B6469" s="172">
        <f t="shared" si="602"/>
        <v>6461</v>
      </c>
      <c r="C6469" s="173">
        <v>9</v>
      </c>
      <c r="D6469" s="173">
        <v>27</v>
      </c>
      <c r="E6469" s="174">
        <v>5</v>
      </c>
      <c r="F6469" s="3">
        <f t="shared" si="601"/>
        <v>48.92</v>
      </c>
      <c r="G6469" s="3">
        <f t="shared" si="603"/>
        <v>39.92</v>
      </c>
      <c r="H6469" s="3">
        <f t="shared" si="604"/>
        <v>68</v>
      </c>
      <c r="I6469" s="3">
        <f t="shared" si="605"/>
        <v>48.019999999999996</v>
      </c>
      <c r="J6469" s="3">
        <f t="shared" si="606"/>
        <v>53.06</v>
      </c>
      <c r="K6469" s="191">
        <v>9.4</v>
      </c>
      <c r="L6469" s="3">
        <v>4.4000000000000004</v>
      </c>
      <c r="M6469" s="191">
        <v>20</v>
      </c>
      <c r="N6469" s="191">
        <v>8.9</v>
      </c>
      <c r="O6469" s="191">
        <v>11.7</v>
      </c>
    </row>
    <row r="6470" spans="2:15" ht="17.25" x14ac:dyDescent="0.35">
      <c r="B6470" s="172">
        <f t="shared" si="602"/>
        <v>6462</v>
      </c>
      <c r="C6470" s="173">
        <v>9</v>
      </c>
      <c r="D6470" s="173">
        <v>27</v>
      </c>
      <c r="E6470" s="174">
        <v>6</v>
      </c>
      <c r="F6470" s="3">
        <f t="shared" si="601"/>
        <v>46.94</v>
      </c>
      <c r="G6470" s="3">
        <f t="shared" si="603"/>
        <v>37.94</v>
      </c>
      <c r="H6470" s="3">
        <f t="shared" si="604"/>
        <v>68</v>
      </c>
      <c r="I6470" s="3">
        <f t="shared" si="605"/>
        <v>44.06</v>
      </c>
      <c r="J6470" s="3">
        <f t="shared" si="606"/>
        <v>51.980000000000004</v>
      </c>
      <c r="K6470" s="191">
        <v>8.3000000000000007</v>
      </c>
      <c r="L6470" s="3">
        <v>3.3</v>
      </c>
      <c r="M6470" s="191">
        <v>20</v>
      </c>
      <c r="N6470" s="191">
        <v>6.7</v>
      </c>
      <c r="O6470" s="191">
        <v>11.1</v>
      </c>
    </row>
    <row r="6471" spans="2:15" ht="17.25" x14ac:dyDescent="0.35">
      <c r="B6471" s="172">
        <f t="shared" si="602"/>
        <v>6463</v>
      </c>
      <c r="C6471" s="173">
        <v>9</v>
      </c>
      <c r="D6471" s="173">
        <v>27</v>
      </c>
      <c r="E6471" s="174">
        <v>7</v>
      </c>
      <c r="F6471" s="3">
        <f t="shared" si="601"/>
        <v>52.879999999999995</v>
      </c>
      <c r="G6471" s="3">
        <f t="shared" si="603"/>
        <v>43.879999999999995</v>
      </c>
      <c r="H6471" s="3">
        <f t="shared" si="604"/>
        <v>73.94</v>
      </c>
      <c r="I6471" s="3">
        <f t="shared" si="605"/>
        <v>51.08</v>
      </c>
      <c r="J6471" s="3">
        <f t="shared" si="606"/>
        <v>57.019999999999996</v>
      </c>
      <c r="K6471" s="191">
        <v>11.6</v>
      </c>
      <c r="L6471" s="3">
        <v>6.6</v>
      </c>
      <c r="M6471" s="191">
        <v>23.3</v>
      </c>
      <c r="N6471" s="191">
        <v>10.6</v>
      </c>
      <c r="O6471" s="191">
        <v>13.9</v>
      </c>
    </row>
    <row r="6472" spans="2:15" ht="17.25" x14ac:dyDescent="0.35">
      <c r="B6472" s="172">
        <f t="shared" si="602"/>
        <v>6464</v>
      </c>
      <c r="C6472" s="173">
        <v>9</v>
      </c>
      <c r="D6472" s="173">
        <v>27</v>
      </c>
      <c r="E6472" s="174">
        <v>8</v>
      </c>
      <c r="F6472" s="3">
        <f t="shared" si="601"/>
        <v>60.980000000000004</v>
      </c>
      <c r="G6472" s="3">
        <f t="shared" si="603"/>
        <v>55.94</v>
      </c>
      <c r="H6472" s="3">
        <f t="shared" si="604"/>
        <v>78.98</v>
      </c>
      <c r="I6472" s="3">
        <f t="shared" si="605"/>
        <v>57.92</v>
      </c>
      <c r="J6472" s="3">
        <f t="shared" si="606"/>
        <v>60.08</v>
      </c>
      <c r="K6472" s="191">
        <v>16.100000000000001</v>
      </c>
      <c r="L6472" s="3">
        <v>13.3</v>
      </c>
      <c r="M6472" s="191">
        <v>26.1</v>
      </c>
      <c r="N6472" s="191">
        <v>14.4</v>
      </c>
      <c r="O6472" s="191">
        <v>15.6</v>
      </c>
    </row>
    <row r="6473" spans="2:15" ht="17.25" x14ac:dyDescent="0.35">
      <c r="B6473" s="172">
        <f t="shared" si="602"/>
        <v>6465</v>
      </c>
      <c r="C6473" s="173">
        <v>9</v>
      </c>
      <c r="D6473" s="173">
        <v>27</v>
      </c>
      <c r="E6473" s="174">
        <v>9</v>
      </c>
      <c r="F6473" s="3">
        <f t="shared" si="601"/>
        <v>68</v>
      </c>
      <c r="G6473" s="3">
        <f t="shared" si="603"/>
        <v>62.96</v>
      </c>
      <c r="H6473" s="3">
        <f t="shared" si="604"/>
        <v>82.94</v>
      </c>
      <c r="I6473" s="3">
        <f t="shared" si="605"/>
        <v>62.96</v>
      </c>
      <c r="J6473" s="3">
        <f t="shared" si="606"/>
        <v>64.94</v>
      </c>
      <c r="K6473" s="191">
        <v>20</v>
      </c>
      <c r="L6473" s="3">
        <v>17.2</v>
      </c>
      <c r="M6473" s="191">
        <v>28.3</v>
      </c>
      <c r="N6473" s="191">
        <v>17.2</v>
      </c>
      <c r="O6473" s="191">
        <v>18.3</v>
      </c>
    </row>
    <row r="6474" spans="2:15" ht="17.25" x14ac:dyDescent="0.35">
      <c r="B6474" s="172">
        <f t="shared" si="602"/>
        <v>6466</v>
      </c>
      <c r="C6474" s="173">
        <v>9</v>
      </c>
      <c r="D6474" s="173">
        <v>27</v>
      </c>
      <c r="E6474" s="174">
        <v>10</v>
      </c>
      <c r="F6474" s="3">
        <f t="shared" ref="F6474:F6537" si="607">(9/5)*K6474+32</f>
        <v>72.86</v>
      </c>
      <c r="G6474" s="3">
        <f t="shared" si="603"/>
        <v>68</v>
      </c>
      <c r="H6474" s="3">
        <f t="shared" si="604"/>
        <v>86</v>
      </c>
      <c r="I6474" s="3">
        <f t="shared" si="605"/>
        <v>69.080000000000013</v>
      </c>
      <c r="J6474" s="3">
        <f t="shared" si="606"/>
        <v>69.98</v>
      </c>
      <c r="K6474" s="191">
        <v>22.7</v>
      </c>
      <c r="L6474" s="3">
        <v>20</v>
      </c>
      <c r="M6474" s="191">
        <v>30</v>
      </c>
      <c r="N6474" s="191">
        <v>20.6</v>
      </c>
      <c r="O6474" s="191">
        <v>21.1</v>
      </c>
    </row>
    <row r="6475" spans="2:15" ht="17.25" x14ac:dyDescent="0.35">
      <c r="B6475" s="172">
        <f t="shared" ref="B6475:B6538" si="608">B6474+1</f>
        <v>6467</v>
      </c>
      <c r="C6475" s="173">
        <v>9</v>
      </c>
      <c r="D6475" s="173">
        <v>27</v>
      </c>
      <c r="E6475" s="174">
        <v>11</v>
      </c>
      <c r="F6475" s="3">
        <f t="shared" si="607"/>
        <v>75.92</v>
      </c>
      <c r="G6475" s="3">
        <f t="shared" si="603"/>
        <v>71.960000000000008</v>
      </c>
      <c r="H6475" s="3">
        <f t="shared" si="604"/>
        <v>89.06</v>
      </c>
      <c r="I6475" s="3">
        <f t="shared" si="605"/>
        <v>71.06</v>
      </c>
      <c r="J6475" s="3">
        <f t="shared" si="606"/>
        <v>75.02</v>
      </c>
      <c r="K6475" s="191">
        <v>24.4</v>
      </c>
      <c r="L6475" s="3">
        <v>22.2</v>
      </c>
      <c r="M6475" s="191">
        <v>31.7</v>
      </c>
      <c r="N6475" s="191">
        <v>21.7</v>
      </c>
      <c r="O6475" s="191">
        <v>23.9</v>
      </c>
    </row>
    <row r="6476" spans="2:15" ht="17.25" x14ac:dyDescent="0.35">
      <c r="B6476" s="172">
        <f t="shared" si="608"/>
        <v>6468</v>
      </c>
      <c r="C6476" s="173">
        <v>9</v>
      </c>
      <c r="D6476" s="173">
        <v>27</v>
      </c>
      <c r="E6476" s="174">
        <v>12</v>
      </c>
      <c r="F6476" s="3">
        <f t="shared" si="607"/>
        <v>78.98</v>
      </c>
      <c r="G6476" s="3">
        <f t="shared" si="603"/>
        <v>77.900000000000006</v>
      </c>
      <c r="H6476" s="3">
        <f t="shared" si="604"/>
        <v>89.960000000000008</v>
      </c>
      <c r="I6476" s="3">
        <f t="shared" si="605"/>
        <v>73.94</v>
      </c>
      <c r="J6476" s="3">
        <f t="shared" si="606"/>
        <v>78.98</v>
      </c>
      <c r="K6476" s="191">
        <v>26.1</v>
      </c>
      <c r="L6476" s="3">
        <v>25.5</v>
      </c>
      <c r="M6476" s="191">
        <v>32.200000000000003</v>
      </c>
      <c r="N6476" s="191">
        <v>23.3</v>
      </c>
      <c r="O6476" s="191">
        <v>26.1</v>
      </c>
    </row>
    <row r="6477" spans="2:15" ht="17.25" x14ac:dyDescent="0.35">
      <c r="B6477" s="172">
        <f t="shared" si="608"/>
        <v>6469</v>
      </c>
      <c r="C6477" s="173">
        <v>9</v>
      </c>
      <c r="D6477" s="173">
        <v>27</v>
      </c>
      <c r="E6477" s="174">
        <v>13</v>
      </c>
      <c r="F6477" s="3">
        <f t="shared" si="607"/>
        <v>77.900000000000006</v>
      </c>
      <c r="G6477" s="3">
        <f t="shared" si="603"/>
        <v>78.98</v>
      </c>
      <c r="H6477" s="3">
        <f t="shared" si="604"/>
        <v>91.94</v>
      </c>
      <c r="I6477" s="3">
        <f t="shared" si="605"/>
        <v>77</v>
      </c>
      <c r="J6477" s="3">
        <f t="shared" si="606"/>
        <v>82.039999999999992</v>
      </c>
      <c r="K6477" s="191">
        <v>25.5</v>
      </c>
      <c r="L6477" s="3">
        <v>26.1</v>
      </c>
      <c r="M6477" s="191">
        <v>33.299999999999997</v>
      </c>
      <c r="N6477" s="191">
        <v>25</v>
      </c>
      <c r="O6477" s="191">
        <v>27.8</v>
      </c>
    </row>
    <row r="6478" spans="2:15" ht="17.25" x14ac:dyDescent="0.35">
      <c r="B6478" s="172">
        <f t="shared" si="608"/>
        <v>6470</v>
      </c>
      <c r="C6478" s="173">
        <v>9</v>
      </c>
      <c r="D6478" s="173">
        <v>27</v>
      </c>
      <c r="E6478" s="174">
        <v>14</v>
      </c>
      <c r="F6478" s="3">
        <f t="shared" si="607"/>
        <v>78.98</v>
      </c>
      <c r="G6478" s="3">
        <f t="shared" si="603"/>
        <v>79.88</v>
      </c>
      <c r="H6478" s="3">
        <f t="shared" si="604"/>
        <v>95</v>
      </c>
      <c r="I6478" s="3">
        <f t="shared" si="605"/>
        <v>78.080000000000013</v>
      </c>
      <c r="J6478" s="3">
        <f t="shared" si="606"/>
        <v>84.02</v>
      </c>
      <c r="K6478" s="191">
        <v>26.1</v>
      </c>
      <c r="L6478" s="3">
        <v>26.6</v>
      </c>
      <c r="M6478" s="191">
        <v>35</v>
      </c>
      <c r="N6478" s="191">
        <v>25.6</v>
      </c>
      <c r="O6478" s="191">
        <v>28.9</v>
      </c>
    </row>
    <row r="6479" spans="2:15" ht="17.25" x14ac:dyDescent="0.35">
      <c r="B6479" s="172">
        <f t="shared" si="608"/>
        <v>6471</v>
      </c>
      <c r="C6479" s="173">
        <v>9</v>
      </c>
      <c r="D6479" s="173">
        <v>27</v>
      </c>
      <c r="E6479" s="174">
        <v>15</v>
      </c>
      <c r="F6479" s="3">
        <f t="shared" si="607"/>
        <v>78.98</v>
      </c>
      <c r="G6479" s="3">
        <f t="shared" si="603"/>
        <v>78.98</v>
      </c>
      <c r="H6479" s="3">
        <f t="shared" si="604"/>
        <v>95</v>
      </c>
      <c r="I6479" s="3">
        <f t="shared" si="605"/>
        <v>75.92</v>
      </c>
      <c r="J6479" s="3">
        <f t="shared" si="606"/>
        <v>84.92</v>
      </c>
      <c r="K6479" s="191">
        <v>26.1</v>
      </c>
      <c r="L6479" s="3">
        <v>26.1</v>
      </c>
      <c r="M6479" s="191">
        <v>35</v>
      </c>
      <c r="N6479" s="191">
        <v>24.4</v>
      </c>
      <c r="O6479" s="191">
        <v>29.4</v>
      </c>
    </row>
    <row r="6480" spans="2:15" ht="17.25" x14ac:dyDescent="0.35">
      <c r="B6480" s="172">
        <f t="shared" si="608"/>
        <v>6472</v>
      </c>
      <c r="C6480" s="173">
        <v>9</v>
      </c>
      <c r="D6480" s="173">
        <v>27</v>
      </c>
      <c r="E6480" s="174">
        <v>16</v>
      </c>
      <c r="F6480" s="3">
        <f t="shared" si="607"/>
        <v>78.98</v>
      </c>
      <c r="G6480" s="3">
        <f t="shared" si="603"/>
        <v>78.98</v>
      </c>
      <c r="H6480" s="3">
        <f t="shared" si="604"/>
        <v>93.92</v>
      </c>
      <c r="I6480" s="3">
        <f t="shared" si="605"/>
        <v>75.02</v>
      </c>
      <c r="J6480" s="3">
        <f t="shared" si="606"/>
        <v>84.02</v>
      </c>
      <c r="K6480" s="191">
        <v>26.1</v>
      </c>
      <c r="L6480" s="3">
        <v>26.1</v>
      </c>
      <c r="M6480" s="191">
        <v>34.4</v>
      </c>
      <c r="N6480" s="191">
        <v>23.9</v>
      </c>
      <c r="O6480" s="191">
        <v>28.9</v>
      </c>
    </row>
    <row r="6481" spans="2:15" ht="17.25" x14ac:dyDescent="0.35">
      <c r="B6481" s="172">
        <f t="shared" si="608"/>
        <v>6473</v>
      </c>
      <c r="C6481" s="173">
        <v>9</v>
      </c>
      <c r="D6481" s="173">
        <v>27</v>
      </c>
      <c r="E6481" s="174">
        <v>17</v>
      </c>
      <c r="F6481" s="3">
        <f t="shared" si="607"/>
        <v>77.900000000000006</v>
      </c>
      <c r="G6481" s="3">
        <f t="shared" si="603"/>
        <v>75.92</v>
      </c>
      <c r="H6481" s="3">
        <f t="shared" si="604"/>
        <v>91.94</v>
      </c>
      <c r="I6481" s="3">
        <f t="shared" si="605"/>
        <v>75.92</v>
      </c>
      <c r="J6481" s="3">
        <f t="shared" si="606"/>
        <v>82.94</v>
      </c>
      <c r="K6481" s="191">
        <v>25.5</v>
      </c>
      <c r="L6481" s="3">
        <v>24.4</v>
      </c>
      <c r="M6481" s="191">
        <v>33.299999999999997</v>
      </c>
      <c r="N6481" s="191">
        <v>24.4</v>
      </c>
      <c r="O6481" s="191">
        <v>28.3</v>
      </c>
    </row>
    <row r="6482" spans="2:15" ht="17.25" x14ac:dyDescent="0.35">
      <c r="B6482" s="172">
        <f t="shared" si="608"/>
        <v>6474</v>
      </c>
      <c r="C6482" s="173">
        <v>9</v>
      </c>
      <c r="D6482" s="173">
        <v>27</v>
      </c>
      <c r="E6482" s="174">
        <v>18</v>
      </c>
      <c r="F6482" s="3">
        <f t="shared" si="607"/>
        <v>70.88</v>
      </c>
      <c r="G6482" s="3">
        <f t="shared" si="603"/>
        <v>64.94</v>
      </c>
      <c r="H6482" s="3">
        <f t="shared" si="604"/>
        <v>87.98</v>
      </c>
      <c r="I6482" s="3">
        <f t="shared" si="605"/>
        <v>71.06</v>
      </c>
      <c r="J6482" s="3">
        <f t="shared" si="606"/>
        <v>77</v>
      </c>
      <c r="K6482" s="191">
        <v>21.6</v>
      </c>
      <c r="L6482" s="3">
        <v>18.3</v>
      </c>
      <c r="M6482" s="191">
        <v>31.1</v>
      </c>
      <c r="N6482" s="191">
        <v>21.7</v>
      </c>
      <c r="O6482" s="191">
        <v>25</v>
      </c>
    </row>
    <row r="6483" spans="2:15" ht="17.25" x14ac:dyDescent="0.35">
      <c r="B6483" s="172">
        <f t="shared" si="608"/>
        <v>6475</v>
      </c>
      <c r="C6483" s="173">
        <v>9</v>
      </c>
      <c r="D6483" s="173">
        <v>27</v>
      </c>
      <c r="E6483" s="174">
        <v>19</v>
      </c>
      <c r="F6483" s="3">
        <f t="shared" si="607"/>
        <v>65.84</v>
      </c>
      <c r="G6483" s="3">
        <f t="shared" si="603"/>
        <v>63.86</v>
      </c>
      <c r="H6483" s="3">
        <f t="shared" si="604"/>
        <v>84.92</v>
      </c>
      <c r="I6483" s="3">
        <f t="shared" si="605"/>
        <v>66.02</v>
      </c>
      <c r="J6483" s="3">
        <f t="shared" si="606"/>
        <v>69.98</v>
      </c>
      <c r="K6483" s="191">
        <v>18.8</v>
      </c>
      <c r="L6483" s="3">
        <v>17.7</v>
      </c>
      <c r="M6483" s="191">
        <v>29.4</v>
      </c>
      <c r="N6483" s="191">
        <v>18.899999999999999</v>
      </c>
      <c r="O6483" s="191">
        <v>21.1</v>
      </c>
    </row>
    <row r="6484" spans="2:15" ht="17.25" x14ac:dyDescent="0.35">
      <c r="B6484" s="172">
        <f t="shared" si="608"/>
        <v>6476</v>
      </c>
      <c r="C6484" s="173">
        <v>9</v>
      </c>
      <c r="D6484" s="173">
        <v>27</v>
      </c>
      <c r="E6484" s="174">
        <v>20</v>
      </c>
      <c r="F6484" s="3">
        <f t="shared" si="607"/>
        <v>62.96</v>
      </c>
      <c r="G6484" s="3">
        <f t="shared" si="603"/>
        <v>54.86</v>
      </c>
      <c r="H6484" s="3">
        <f t="shared" si="604"/>
        <v>82.94</v>
      </c>
      <c r="I6484" s="3">
        <f t="shared" si="605"/>
        <v>62.06</v>
      </c>
      <c r="J6484" s="3">
        <f t="shared" si="606"/>
        <v>68</v>
      </c>
      <c r="K6484" s="191">
        <v>17.2</v>
      </c>
      <c r="L6484" s="3">
        <v>12.7</v>
      </c>
      <c r="M6484" s="191">
        <v>28.3</v>
      </c>
      <c r="N6484" s="191">
        <v>16.7</v>
      </c>
      <c r="O6484" s="191">
        <v>20</v>
      </c>
    </row>
    <row r="6485" spans="2:15" ht="17.25" x14ac:dyDescent="0.35">
      <c r="B6485" s="172">
        <f t="shared" si="608"/>
        <v>6477</v>
      </c>
      <c r="C6485" s="173">
        <v>9</v>
      </c>
      <c r="D6485" s="173">
        <v>27</v>
      </c>
      <c r="E6485" s="174">
        <v>21</v>
      </c>
      <c r="F6485" s="3">
        <f t="shared" si="607"/>
        <v>60.980000000000004</v>
      </c>
      <c r="G6485" s="3">
        <f t="shared" si="603"/>
        <v>50.900000000000006</v>
      </c>
      <c r="H6485" s="3">
        <f t="shared" si="604"/>
        <v>80.960000000000008</v>
      </c>
      <c r="I6485" s="3">
        <f t="shared" si="605"/>
        <v>62.06</v>
      </c>
      <c r="J6485" s="3">
        <f t="shared" si="606"/>
        <v>66.92</v>
      </c>
      <c r="K6485" s="191">
        <v>16.100000000000001</v>
      </c>
      <c r="L6485" s="3">
        <v>10.5</v>
      </c>
      <c r="M6485" s="191">
        <v>27.2</v>
      </c>
      <c r="N6485" s="191">
        <v>16.7</v>
      </c>
      <c r="O6485" s="191">
        <v>19.399999999999999</v>
      </c>
    </row>
    <row r="6486" spans="2:15" ht="17.25" x14ac:dyDescent="0.35">
      <c r="B6486" s="172">
        <f t="shared" si="608"/>
        <v>6478</v>
      </c>
      <c r="C6486" s="173">
        <v>9</v>
      </c>
      <c r="D6486" s="173">
        <v>27</v>
      </c>
      <c r="E6486" s="174">
        <v>22</v>
      </c>
      <c r="F6486" s="3">
        <f t="shared" si="607"/>
        <v>55.94</v>
      </c>
      <c r="G6486" s="3">
        <f t="shared" si="603"/>
        <v>48.92</v>
      </c>
      <c r="H6486" s="3">
        <f t="shared" si="604"/>
        <v>78.080000000000013</v>
      </c>
      <c r="I6486" s="3">
        <f t="shared" si="605"/>
        <v>60.980000000000004</v>
      </c>
      <c r="J6486" s="3">
        <f t="shared" si="606"/>
        <v>66.02</v>
      </c>
      <c r="K6486" s="191">
        <v>13.3</v>
      </c>
      <c r="L6486" s="3">
        <v>9.4</v>
      </c>
      <c r="M6486" s="191">
        <v>25.6</v>
      </c>
      <c r="N6486" s="191">
        <v>16.100000000000001</v>
      </c>
      <c r="O6486" s="191">
        <v>18.899999999999999</v>
      </c>
    </row>
    <row r="6487" spans="2:15" ht="17.25" x14ac:dyDescent="0.35">
      <c r="B6487" s="172">
        <f t="shared" si="608"/>
        <v>6479</v>
      </c>
      <c r="C6487" s="173">
        <v>9</v>
      </c>
      <c r="D6487" s="173">
        <v>27</v>
      </c>
      <c r="E6487" s="174">
        <v>23</v>
      </c>
      <c r="F6487" s="3">
        <f t="shared" si="607"/>
        <v>59</v>
      </c>
      <c r="G6487" s="3">
        <f t="shared" si="603"/>
        <v>45.86</v>
      </c>
      <c r="H6487" s="3">
        <f t="shared" si="604"/>
        <v>75.92</v>
      </c>
      <c r="I6487" s="3">
        <f t="shared" si="605"/>
        <v>57.019999999999996</v>
      </c>
      <c r="J6487" s="3">
        <f t="shared" si="606"/>
        <v>66.92</v>
      </c>
      <c r="K6487" s="191">
        <v>15</v>
      </c>
      <c r="L6487" s="3">
        <v>7.7</v>
      </c>
      <c r="M6487" s="191">
        <v>24.4</v>
      </c>
      <c r="N6487" s="191">
        <v>13.9</v>
      </c>
      <c r="O6487" s="191">
        <v>19.399999999999999</v>
      </c>
    </row>
    <row r="6488" spans="2:15" ht="17.25" x14ac:dyDescent="0.35">
      <c r="B6488" s="172">
        <f t="shared" si="608"/>
        <v>6480</v>
      </c>
      <c r="C6488" s="173">
        <v>9</v>
      </c>
      <c r="D6488" s="173">
        <v>27</v>
      </c>
      <c r="E6488" s="174">
        <v>24</v>
      </c>
      <c r="F6488" s="3">
        <f t="shared" si="607"/>
        <v>54.86</v>
      </c>
      <c r="G6488" s="3">
        <f t="shared" si="603"/>
        <v>44.96</v>
      </c>
      <c r="H6488" s="3">
        <f t="shared" si="604"/>
        <v>75.02</v>
      </c>
      <c r="I6488" s="3">
        <f t="shared" si="605"/>
        <v>57.92</v>
      </c>
      <c r="J6488" s="3">
        <f t="shared" si="606"/>
        <v>62.96</v>
      </c>
      <c r="K6488" s="191">
        <v>12.7</v>
      </c>
      <c r="L6488" s="3">
        <v>7.2</v>
      </c>
      <c r="M6488" s="191">
        <v>23.9</v>
      </c>
      <c r="N6488" s="191">
        <v>14.4</v>
      </c>
      <c r="O6488" s="191">
        <v>17.2</v>
      </c>
    </row>
    <row r="6489" spans="2:15" ht="17.25" x14ac:dyDescent="0.35">
      <c r="B6489" s="172">
        <f t="shared" si="608"/>
        <v>6481</v>
      </c>
      <c r="C6489" s="173">
        <v>9</v>
      </c>
      <c r="D6489" s="173">
        <v>28</v>
      </c>
      <c r="E6489" s="174">
        <v>1</v>
      </c>
      <c r="F6489" s="3">
        <f t="shared" si="607"/>
        <v>53.96</v>
      </c>
      <c r="G6489" s="3">
        <f t="shared" ref="G6489:G6552" si="609">(9/5)*L6489+32</f>
        <v>44.96</v>
      </c>
      <c r="H6489" s="3">
        <f t="shared" ref="H6489:H6552" si="610">(9/5)*M6489+32</f>
        <v>73.039999999999992</v>
      </c>
      <c r="I6489" s="3">
        <f t="shared" ref="I6489:I6552" si="611">(9/5)*N6489+32</f>
        <v>57.019999999999996</v>
      </c>
      <c r="J6489" s="3">
        <f t="shared" ref="J6489:J6552" si="612">(9/5)*O6489+32</f>
        <v>62.96</v>
      </c>
      <c r="K6489" s="191">
        <v>12.2</v>
      </c>
      <c r="L6489" s="3">
        <v>7.2</v>
      </c>
      <c r="M6489" s="191">
        <v>22.8</v>
      </c>
      <c r="N6489" s="191">
        <v>13.9</v>
      </c>
      <c r="O6489" s="191">
        <v>17.2</v>
      </c>
    </row>
    <row r="6490" spans="2:15" ht="17.25" x14ac:dyDescent="0.35">
      <c r="B6490" s="172">
        <f t="shared" si="608"/>
        <v>6482</v>
      </c>
      <c r="C6490" s="173">
        <v>9</v>
      </c>
      <c r="D6490" s="173">
        <v>28</v>
      </c>
      <c r="E6490" s="174">
        <v>2</v>
      </c>
      <c r="F6490" s="3">
        <f t="shared" si="607"/>
        <v>52.879999999999995</v>
      </c>
      <c r="G6490" s="3">
        <f t="shared" si="609"/>
        <v>42.980000000000004</v>
      </c>
      <c r="H6490" s="3">
        <f t="shared" si="610"/>
        <v>71.06</v>
      </c>
      <c r="I6490" s="3">
        <f t="shared" si="611"/>
        <v>55.040000000000006</v>
      </c>
      <c r="J6490" s="3">
        <f t="shared" si="612"/>
        <v>62.96</v>
      </c>
      <c r="K6490" s="191">
        <v>11.6</v>
      </c>
      <c r="L6490" s="3">
        <v>6.1</v>
      </c>
      <c r="M6490" s="191">
        <v>21.7</v>
      </c>
      <c r="N6490" s="191">
        <v>12.8</v>
      </c>
      <c r="O6490" s="191">
        <v>17.2</v>
      </c>
    </row>
    <row r="6491" spans="2:15" ht="17.25" x14ac:dyDescent="0.35">
      <c r="B6491" s="172">
        <f t="shared" si="608"/>
        <v>6483</v>
      </c>
      <c r="C6491" s="173">
        <v>9</v>
      </c>
      <c r="D6491" s="173">
        <v>28</v>
      </c>
      <c r="E6491" s="174">
        <v>3</v>
      </c>
      <c r="F6491" s="3">
        <f t="shared" si="607"/>
        <v>54.86</v>
      </c>
      <c r="G6491" s="3">
        <f t="shared" si="609"/>
        <v>42.980000000000004</v>
      </c>
      <c r="H6491" s="3">
        <f t="shared" si="610"/>
        <v>71.06</v>
      </c>
      <c r="I6491" s="3">
        <f t="shared" si="611"/>
        <v>50</v>
      </c>
      <c r="J6491" s="3">
        <f t="shared" si="612"/>
        <v>62.06</v>
      </c>
      <c r="K6491" s="191">
        <v>12.7</v>
      </c>
      <c r="L6491" s="3">
        <v>6.1</v>
      </c>
      <c r="M6491" s="191">
        <v>21.7</v>
      </c>
      <c r="N6491" s="191">
        <v>10</v>
      </c>
      <c r="O6491" s="191">
        <v>16.7</v>
      </c>
    </row>
    <row r="6492" spans="2:15" ht="17.25" x14ac:dyDescent="0.35">
      <c r="B6492" s="172">
        <f t="shared" si="608"/>
        <v>6484</v>
      </c>
      <c r="C6492" s="173">
        <v>9</v>
      </c>
      <c r="D6492" s="173">
        <v>28</v>
      </c>
      <c r="E6492" s="174">
        <v>4</v>
      </c>
      <c r="F6492" s="3">
        <f t="shared" si="607"/>
        <v>53.96</v>
      </c>
      <c r="G6492" s="3">
        <f t="shared" si="609"/>
        <v>39.92</v>
      </c>
      <c r="H6492" s="3">
        <f t="shared" si="610"/>
        <v>71.06</v>
      </c>
      <c r="I6492" s="3">
        <f t="shared" si="611"/>
        <v>46.94</v>
      </c>
      <c r="J6492" s="3">
        <f t="shared" si="612"/>
        <v>59</v>
      </c>
      <c r="K6492" s="191">
        <v>12.2</v>
      </c>
      <c r="L6492" s="3">
        <v>4.4000000000000004</v>
      </c>
      <c r="M6492" s="191">
        <v>21.7</v>
      </c>
      <c r="N6492" s="191">
        <v>8.3000000000000007</v>
      </c>
      <c r="O6492" s="191">
        <v>15</v>
      </c>
    </row>
    <row r="6493" spans="2:15" ht="17.25" x14ac:dyDescent="0.35">
      <c r="B6493" s="172">
        <f t="shared" si="608"/>
        <v>6485</v>
      </c>
      <c r="C6493" s="173">
        <v>9</v>
      </c>
      <c r="D6493" s="173">
        <v>28</v>
      </c>
      <c r="E6493" s="174">
        <v>5</v>
      </c>
      <c r="F6493" s="3">
        <f t="shared" si="607"/>
        <v>53.96</v>
      </c>
      <c r="G6493" s="3">
        <f t="shared" si="609"/>
        <v>36.86</v>
      </c>
      <c r="H6493" s="3">
        <f t="shared" si="610"/>
        <v>71.06</v>
      </c>
      <c r="I6493" s="3">
        <f t="shared" si="611"/>
        <v>48.019999999999996</v>
      </c>
      <c r="J6493" s="3">
        <f t="shared" si="612"/>
        <v>60.08</v>
      </c>
      <c r="K6493" s="191">
        <v>12.2</v>
      </c>
      <c r="L6493" s="3">
        <v>2.7</v>
      </c>
      <c r="M6493" s="191">
        <v>21.7</v>
      </c>
      <c r="N6493" s="191">
        <v>8.9</v>
      </c>
      <c r="O6493" s="191">
        <v>15.6</v>
      </c>
    </row>
    <row r="6494" spans="2:15" ht="17.25" x14ac:dyDescent="0.35">
      <c r="B6494" s="172">
        <f t="shared" si="608"/>
        <v>6486</v>
      </c>
      <c r="C6494" s="173">
        <v>9</v>
      </c>
      <c r="D6494" s="173">
        <v>28</v>
      </c>
      <c r="E6494" s="174">
        <v>6</v>
      </c>
      <c r="F6494" s="3">
        <f t="shared" si="607"/>
        <v>52.879999999999995</v>
      </c>
      <c r="G6494" s="3">
        <f t="shared" si="609"/>
        <v>36.86</v>
      </c>
      <c r="H6494" s="3">
        <f t="shared" si="610"/>
        <v>71.06</v>
      </c>
      <c r="I6494" s="3">
        <f t="shared" si="611"/>
        <v>48.019999999999996</v>
      </c>
      <c r="J6494" s="3">
        <f t="shared" si="612"/>
        <v>60.08</v>
      </c>
      <c r="K6494" s="191">
        <v>11.6</v>
      </c>
      <c r="L6494" s="3">
        <v>2.7</v>
      </c>
      <c r="M6494" s="191">
        <v>21.7</v>
      </c>
      <c r="N6494" s="191">
        <v>8.9</v>
      </c>
      <c r="O6494" s="191">
        <v>15.6</v>
      </c>
    </row>
    <row r="6495" spans="2:15" ht="17.25" x14ac:dyDescent="0.35">
      <c r="B6495" s="172">
        <f t="shared" si="608"/>
        <v>6487</v>
      </c>
      <c r="C6495" s="173">
        <v>9</v>
      </c>
      <c r="D6495" s="173">
        <v>28</v>
      </c>
      <c r="E6495" s="174">
        <v>7</v>
      </c>
      <c r="F6495" s="3">
        <f t="shared" si="607"/>
        <v>60.980000000000004</v>
      </c>
      <c r="G6495" s="3">
        <f t="shared" si="609"/>
        <v>41.9</v>
      </c>
      <c r="H6495" s="3">
        <f t="shared" si="610"/>
        <v>73.039999999999992</v>
      </c>
      <c r="I6495" s="3">
        <f t="shared" si="611"/>
        <v>50</v>
      </c>
      <c r="J6495" s="3">
        <f t="shared" si="612"/>
        <v>62.06</v>
      </c>
      <c r="K6495" s="191">
        <v>16.100000000000001</v>
      </c>
      <c r="L6495" s="3">
        <v>5.5</v>
      </c>
      <c r="M6495" s="191">
        <v>22.8</v>
      </c>
      <c r="N6495" s="191">
        <v>10</v>
      </c>
      <c r="O6495" s="191">
        <v>16.7</v>
      </c>
    </row>
    <row r="6496" spans="2:15" ht="17.25" x14ac:dyDescent="0.35">
      <c r="B6496" s="172">
        <f t="shared" si="608"/>
        <v>6488</v>
      </c>
      <c r="C6496" s="173">
        <v>9</v>
      </c>
      <c r="D6496" s="173">
        <v>28</v>
      </c>
      <c r="E6496" s="174">
        <v>8</v>
      </c>
      <c r="F6496" s="3">
        <f t="shared" si="607"/>
        <v>68.900000000000006</v>
      </c>
      <c r="G6496" s="3">
        <f t="shared" si="609"/>
        <v>50.900000000000006</v>
      </c>
      <c r="H6496" s="3">
        <f t="shared" si="610"/>
        <v>80.06</v>
      </c>
      <c r="I6496" s="3">
        <f t="shared" si="611"/>
        <v>57.019999999999996</v>
      </c>
      <c r="J6496" s="3">
        <f t="shared" si="612"/>
        <v>71.960000000000008</v>
      </c>
      <c r="K6496" s="191">
        <v>20.5</v>
      </c>
      <c r="L6496" s="3">
        <v>10.5</v>
      </c>
      <c r="M6496" s="191">
        <v>26.7</v>
      </c>
      <c r="N6496" s="191">
        <v>13.9</v>
      </c>
      <c r="O6496" s="191">
        <v>22.2</v>
      </c>
    </row>
    <row r="6497" spans="2:15" ht="17.25" x14ac:dyDescent="0.35">
      <c r="B6497" s="172">
        <f t="shared" si="608"/>
        <v>6489</v>
      </c>
      <c r="C6497" s="173">
        <v>9</v>
      </c>
      <c r="D6497" s="173">
        <v>28</v>
      </c>
      <c r="E6497" s="174">
        <v>9</v>
      </c>
      <c r="F6497" s="3">
        <f t="shared" si="607"/>
        <v>71.960000000000008</v>
      </c>
      <c r="G6497" s="3">
        <f t="shared" si="609"/>
        <v>61.88</v>
      </c>
      <c r="H6497" s="3">
        <f t="shared" si="610"/>
        <v>82.039999999999992</v>
      </c>
      <c r="I6497" s="3">
        <f t="shared" si="611"/>
        <v>64.039999999999992</v>
      </c>
      <c r="J6497" s="3">
        <f t="shared" si="612"/>
        <v>73.94</v>
      </c>
      <c r="K6497" s="191">
        <v>22.2</v>
      </c>
      <c r="L6497" s="3">
        <v>16.600000000000001</v>
      </c>
      <c r="M6497" s="191">
        <v>27.8</v>
      </c>
      <c r="N6497" s="191">
        <v>17.8</v>
      </c>
      <c r="O6497" s="191">
        <v>23.3</v>
      </c>
    </row>
    <row r="6498" spans="2:15" ht="17.25" x14ac:dyDescent="0.35">
      <c r="B6498" s="172">
        <f t="shared" si="608"/>
        <v>6490</v>
      </c>
      <c r="C6498" s="173">
        <v>9</v>
      </c>
      <c r="D6498" s="173">
        <v>28</v>
      </c>
      <c r="E6498" s="174">
        <v>10</v>
      </c>
      <c r="F6498" s="3">
        <f t="shared" si="607"/>
        <v>79.88</v>
      </c>
      <c r="G6498" s="3">
        <f t="shared" si="609"/>
        <v>69.98</v>
      </c>
      <c r="H6498" s="3">
        <f t="shared" si="610"/>
        <v>84.92</v>
      </c>
      <c r="I6498" s="3">
        <f t="shared" si="611"/>
        <v>69.080000000000013</v>
      </c>
      <c r="J6498" s="3">
        <f t="shared" si="612"/>
        <v>78.080000000000013</v>
      </c>
      <c r="K6498" s="191">
        <v>26.6</v>
      </c>
      <c r="L6498" s="3">
        <v>21.1</v>
      </c>
      <c r="M6498" s="191">
        <v>29.4</v>
      </c>
      <c r="N6498" s="191">
        <v>20.6</v>
      </c>
      <c r="O6498" s="191">
        <v>25.6</v>
      </c>
    </row>
    <row r="6499" spans="2:15" ht="17.25" x14ac:dyDescent="0.35">
      <c r="B6499" s="172">
        <f t="shared" si="608"/>
        <v>6491</v>
      </c>
      <c r="C6499" s="173">
        <v>9</v>
      </c>
      <c r="D6499" s="173">
        <v>28</v>
      </c>
      <c r="E6499" s="174">
        <v>11</v>
      </c>
      <c r="F6499" s="3">
        <f t="shared" si="607"/>
        <v>83.84</v>
      </c>
      <c r="G6499" s="3">
        <f t="shared" si="609"/>
        <v>74.84</v>
      </c>
      <c r="H6499" s="3">
        <f t="shared" si="610"/>
        <v>87.080000000000013</v>
      </c>
      <c r="I6499" s="3">
        <f t="shared" si="611"/>
        <v>73.94</v>
      </c>
      <c r="J6499" s="3">
        <f t="shared" si="612"/>
        <v>78.98</v>
      </c>
      <c r="K6499" s="191">
        <v>28.8</v>
      </c>
      <c r="L6499" s="3">
        <v>23.8</v>
      </c>
      <c r="M6499" s="191">
        <v>30.6</v>
      </c>
      <c r="N6499" s="191">
        <v>23.3</v>
      </c>
      <c r="O6499" s="191">
        <v>26.1</v>
      </c>
    </row>
    <row r="6500" spans="2:15" ht="17.25" x14ac:dyDescent="0.35">
      <c r="B6500" s="172">
        <f t="shared" si="608"/>
        <v>6492</v>
      </c>
      <c r="C6500" s="173">
        <v>9</v>
      </c>
      <c r="D6500" s="173">
        <v>28</v>
      </c>
      <c r="E6500" s="174">
        <v>12</v>
      </c>
      <c r="F6500" s="3">
        <f t="shared" si="607"/>
        <v>86</v>
      </c>
      <c r="G6500" s="3">
        <f t="shared" si="609"/>
        <v>83.84</v>
      </c>
      <c r="H6500" s="3">
        <f t="shared" si="610"/>
        <v>89.960000000000008</v>
      </c>
      <c r="I6500" s="3">
        <f t="shared" si="611"/>
        <v>78.98</v>
      </c>
      <c r="J6500" s="3">
        <f t="shared" si="612"/>
        <v>82.039999999999992</v>
      </c>
      <c r="K6500" s="191">
        <v>30</v>
      </c>
      <c r="L6500" s="3">
        <v>28.8</v>
      </c>
      <c r="M6500" s="191">
        <v>32.200000000000003</v>
      </c>
      <c r="N6500" s="191">
        <v>26.1</v>
      </c>
      <c r="O6500" s="191">
        <v>27.8</v>
      </c>
    </row>
    <row r="6501" spans="2:15" ht="17.25" x14ac:dyDescent="0.35">
      <c r="B6501" s="172">
        <f t="shared" si="608"/>
        <v>6493</v>
      </c>
      <c r="C6501" s="173">
        <v>9</v>
      </c>
      <c r="D6501" s="173">
        <v>28</v>
      </c>
      <c r="E6501" s="174">
        <v>13</v>
      </c>
      <c r="F6501" s="3">
        <f t="shared" si="607"/>
        <v>86.9</v>
      </c>
      <c r="G6501" s="3">
        <f t="shared" si="609"/>
        <v>87.98</v>
      </c>
      <c r="H6501" s="3">
        <f t="shared" si="610"/>
        <v>93.02</v>
      </c>
      <c r="I6501" s="3">
        <f t="shared" si="611"/>
        <v>78.080000000000013</v>
      </c>
      <c r="J6501" s="3">
        <f t="shared" si="612"/>
        <v>84.02</v>
      </c>
      <c r="K6501" s="191">
        <v>30.5</v>
      </c>
      <c r="L6501" s="3">
        <v>31.1</v>
      </c>
      <c r="M6501" s="191">
        <v>33.9</v>
      </c>
      <c r="N6501" s="191">
        <v>25.6</v>
      </c>
      <c r="O6501" s="191">
        <v>28.9</v>
      </c>
    </row>
    <row r="6502" spans="2:15" ht="17.25" x14ac:dyDescent="0.35">
      <c r="B6502" s="172">
        <f t="shared" si="608"/>
        <v>6494</v>
      </c>
      <c r="C6502" s="173">
        <v>9</v>
      </c>
      <c r="D6502" s="173">
        <v>28</v>
      </c>
      <c r="E6502" s="174">
        <v>14</v>
      </c>
      <c r="F6502" s="3">
        <f t="shared" si="607"/>
        <v>86.9</v>
      </c>
      <c r="G6502" s="3">
        <f t="shared" si="609"/>
        <v>87.98</v>
      </c>
      <c r="H6502" s="3">
        <f t="shared" si="610"/>
        <v>93.92</v>
      </c>
      <c r="I6502" s="3">
        <f t="shared" si="611"/>
        <v>78.080000000000013</v>
      </c>
      <c r="J6502" s="3">
        <f t="shared" si="612"/>
        <v>86</v>
      </c>
      <c r="K6502" s="191">
        <v>30.5</v>
      </c>
      <c r="L6502" s="3">
        <v>31.1</v>
      </c>
      <c r="M6502" s="191">
        <v>34.4</v>
      </c>
      <c r="N6502" s="191">
        <v>25.6</v>
      </c>
      <c r="O6502" s="191">
        <v>30</v>
      </c>
    </row>
    <row r="6503" spans="2:15" ht="17.25" x14ac:dyDescent="0.35">
      <c r="B6503" s="172">
        <f t="shared" si="608"/>
        <v>6495</v>
      </c>
      <c r="C6503" s="173">
        <v>9</v>
      </c>
      <c r="D6503" s="173">
        <v>28</v>
      </c>
      <c r="E6503" s="174">
        <v>15</v>
      </c>
      <c r="F6503" s="3">
        <f t="shared" si="607"/>
        <v>84.92</v>
      </c>
      <c r="G6503" s="3">
        <f t="shared" si="609"/>
        <v>87.98</v>
      </c>
      <c r="H6503" s="3">
        <f t="shared" si="610"/>
        <v>93.02</v>
      </c>
      <c r="I6503" s="3">
        <f t="shared" si="611"/>
        <v>78.080000000000013</v>
      </c>
      <c r="J6503" s="3">
        <f t="shared" si="612"/>
        <v>84.02</v>
      </c>
      <c r="K6503" s="191">
        <v>29.4</v>
      </c>
      <c r="L6503" s="3">
        <v>31.1</v>
      </c>
      <c r="M6503" s="191">
        <v>33.9</v>
      </c>
      <c r="N6503" s="191">
        <v>25.6</v>
      </c>
      <c r="O6503" s="191">
        <v>28.9</v>
      </c>
    </row>
    <row r="6504" spans="2:15" ht="17.25" x14ac:dyDescent="0.35">
      <c r="B6504" s="172">
        <f t="shared" si="608"/>
        <v>6496</v>
      </c>
      <c r="C6504" s="173">
        <v>9</v>
      </c>
      <c r="D6504" s="173">
        <v>28</v>
      </c>
      <c r="E6504" s="174">
        <v>16</v>
      </c>
      <c r="F6504" s="3">
        <f t="shared" si="607"/>
        <v>86</v>
      </c>
      <c r="G6504" s="3">
        <f t="shared" si="609"/>
        <v>86.9</v>
      </c>
      <c r="H6504" s="3">
        <f t="shared" si="610"/>
        <v>93.02</v>
      </c>
      <c r="I6504" s="3">
        <f t="shared" si="611"/>
        <v>75.02</v>
      </c>
      <c r="J6504" s="3">
        <f t="shared" si="612"/>
        <v>84.92</v>
      </c>
      <c r="K6504" s="191">
        <v>30</v>
      </c>
      <c r="L6504" s="3">
        <v>30.5</v>
      </c>
      <c r="M6504" s="191">
        <v>33.9</v>
      </c>
      <c r="N6504" s="191">
        <v>23.9</v>
      </c>
      <c r="O6504" s="191">
        <v>29.4</v>
      </c>
    </row>
    <row r="6505" spans="2:15" ht="17.25" x14ac:dyDescent="0.35">
      <c r="B6505" s="172">
        <f t="shared" si="608"/>
        <v>6497</v>
      </c>
      <c r="C6505" s="173">
        <v>9</v>
      </c>
      <c r="D6505" s="173">
        <v>28</v>
      </c>
      <c r="E6505" s="174">
        <v>17</v>
      </c>
      <c r="F6505" s="3">
        <f t="shared" si="607"/>
        <v>82.94</v>
      </c>
      <c r="G6505" s="3">
        <f t="shared" si="609"/>
        <v>80.960000000000008</v>
      </c>
      <c r="H6505" s="3">
        <f t="shared" si="610"/>
        <v>91.039999999999992</v>
      </c>
      <c r="I6505" s="3">
        <f t="shared" si="611"/>
        <v>71.06</v>
      </c>
      <c r="J6505" s="3">
        <f t="shared" si="612"/>
        <v>82.94</v>
      </c>
      <c r="K6505" s="191">
        <v>28.3</v>
      </c>
      <c r="L6505" s="3">
        <v>27.2</v>
      </c>
      <c r="M6505" s="191">
        <v>32.799999999999997</v>
      </c>
      <c r="N6505" s="191">
        <v>21.7</v>
      </c>
      <c r="O6505" s="191">
        <v>28.3</v>
      </c>
    </row>
    <row r="6506" spans="2:15" ht="17.25" x14ac:dyDescent="0.35">
      <c r="B6506" s="172">
        <f t="shared" si="608"/>
        <v>6498</v>
      </c>
      <c r="C6506" s="173">
        <v>9</v>
      </c>
      <c r="D6506" s="173">
        <v>28</v>
      </c>
      <c r="E6506" s="174">
        <v>18</v>
      </c>
      <c r="F6506" s="3">
        <f t="shared" si="607"/>
        <v>73.94</v>
      </c>
      <c r="G6506" s="3">
        <f t="shared" si="609"/>
        <v>70.88</v>
      </c>
      <c r="H6506" s="3">
        <f t="shared" si="610"/>
        <v>87.98</v>
      </c>
      <c r="I6506" s="3">
        <f t="shared" si="611"/>
        <v>69.98</v>
      </c>
      <c r="J6506" s="3">
        <f t="shared" si="612"/>
        <v>78.080000000000013</v>
      </c>
      <c r="K6506" s="191">
        <v>23.3</v>
      </c>
      <c r="L6506" s="3">
        <v>21.6</v>
      </c>
      <c r="M6506" s="191">
        <v>31.1</v>
      </c>
      <c r="N6506" s="191">
        <v>21.1</v>
      </c>
      <c r="O6506" s="191">
        <v>25.6</v>
      </c>
    </row>
    <row r="6507" spans="2:15" ht="17.25" x14ac:dyDescent="0.35">
      <c r="B6507" s="172">
        <f t="shared" si="608"/>
        <v>6499</v>
      </c>
      <c r="C6507" s="173">
        <v>9</v>
      </c>
      <c r="D6507" s="173">
        <v>28</v>
      </c>
      <c r="E6507" s="174">
        <v>19</v>
      </c>
      <c r="F6507" s="3">
        <f t="shared" si="607"/>
        <v>73.94</v>
      </c>
      <c r="G6507" s="3">
        <f t="shared" si="609"/>
        <v>64.94</v>
      </c>
      <c r="H6507" s="3">
        <f t="shared" si="610"/>
        <v>82.94</v>
      </c>
      <c r="I6507" s="3">
        <f t="shared" si="611"/>
        <v>69.080000000000013</v>
      </c>
      <c r="J6507" s="3">
        <f t="shared" si="612"/>
        <v>73.94</v>
      </c>
      <c r="K6507" s="191">
        <v>23.3</v>
      </c>
      <c r="L6507" s="3">
        <v>18.3</v>
      </c>
      <c r="M6507" s="191">
        <v>28.3</v>
      </c>
      <c r="N6507" s="191">
        <v>20.6</v>
      </c>
      <c r="O6507" s="191">
        <v>23.3</v>
      </c>
    </row>
    <row r="6508" spans="2:15" ht="17.25" x14ac:dyDescent="0.35">
      <c r="B6508" s="172">
        <f t="shared" si="608"/>
        <v>6500</v>
      </c>
      <c r="C6508" s="173">
        <v>9</v>
      </c>
      <c r="D6508" s="173">
        <v>28</v>
      </c>
      <c r="E6508" s="174">
        <v>20</v>
      </c>
      <c r="F6508" s="3">
        <f t="shared" si="607"/>
        <v>66.92</v>
      </c>
      <c r="G6508" s="3">
        <f t="shared" si="609"/>
        <v>56.84</v>
      </c>
      <c r="H6508" s="3">
        <f t="shared" si="610"/>
        <v>80.06</v>
      </c>
      <c r="I6508" s="3">
        <f t="shared" si="611"/>
        <v>68</v>
      </c>
      <c r="J6508" s="3">
        <f t="shared" si="612"/>
        <v>68</v>
      </c>
      <c r="K6508" s="191">
        <v>19.399999999999999</v>
      </c>
      <c r="L6508" s="3">
        <v>13.8</v>
      </c>
      <c r="M6508" s="191">
        <v>26.7</v>
      </c>
      <c r="N6508" s="191">
        <v>20</v>
      </c>
      <c r="O6508" s="191">
        <v>20</v>
      </c>
    </row>
    <row r="6509" spans="2:15" ht="17.25" x14ac:dyDescent="0.35">
      <c r="B6509" s="172">
        <f t="shared" si="608"/>
        <v>6501</v>
      </c>
      <c r="C6509" s="173">
        <v>9</v>
      </c>
      <c r="D6509" s="173">
        <v>28</v>
      </c>
      <c r="E6509" s="174">
        <v>21</v>
      </c>
      <c r="F6509" s="3">
        <f t="shared" si="607"/>
        <v>68</v>
      </c>
      <c r="G6509" s="3">
        <f t="shared" si="609"/>
        <v>53.96</v>
      </c>
      <c r="H6509" s="3">
        <f t="shared" si="610"/>
        <v>78.080000000000013</v>
      </c>
      <c r="I6509" s="3">
        <f t="shared" si="611"/>
        <v>66.02</v>
      </c>
      <c r="J6509" s="3">
        <f t="shared" si="612"/>
        <v>69.98</v>
      </c>
      <c r="K6509" s="191">
        <v>20</v>
      </c>
      <c r="L6509" s="3">
        <v>12.2</v>
      </c>
      <c r="M6509" s="191">
        <v>25.6</v>
      </c>
      <c r="N6509" s="191">
        <v>18.899999999999999</v>
      </c>
      <c r="O6509" s="191">
        <v>21.1</v>
      </c>
    </row>
    <row r="6510" spans="2:15" ht="17.25" x14ac:dyDescent="0.35">
      <c r="B6510" s="172">
        <f t="shared" si="608"/>
        <v>6502</v>
      </c>
      <c r="C6510" s="173">
        <v>9</v>
      </c>
      <c r="D6510" s="173">
        <v>28</v>
      </c>
      <c r="E6510" s="174">
        <v>22</v>
      </c>
      <c r="F6510" s="3">
        <f t="shared" si="607"/>
        <v>66.92</v>
      </c>
      <c r="G6510" s="3">
        <f t="shared" si="609"/>
        <v>52.879999999999995</v>
      </c>
      <c r="H6510" s="3">
        <f t="shared" si="610"/>
        <v>75.92</v>
      </c>
      <c r="I6510" s="3">
        <f t="shared" si="611"/>
        <v>64.94</v>
      </c>
      <c r="J6510" s="3">
        <f t="shared" si="612"/>
        <v>66.92</v>
      </c>
      <c r="K6510" s="191">
        <v>19.399999999999999</v>
      </c>
      <c r="L6510" s="3">
        <v>11.6</v>
      </c>
      <c r="M6510" s="191">
        <v>24.4</v>
      </c>
      <c r="N6510" s="191">
        <v>18.3</v>
      </c>
      <c r="O6510" s="191">
        <v>19.399999999999999</v>
      </c>
    </row>
    <row r="6511" spans="2:15" ht="17.25" x14ac:dyDescent="0.35">
      <c r="B6511" s="172">
        <f t="shared" si="608"/>
        <v>6503</v>
      </c>
      <c r="C6511" s="173">
        <v>9</v>
      </c>
      <c r="D6511" s="173">
        <v>28</v>
      </c>
      <c r="E6511" s="174">
        <v>23</v>
      </c>
      <c r="F6511" s="3">
        <f t="shared" si="607"/>
        <v>66.92</v>
      </c>
      <c r="G6511" s="3">
        <f t="shared" si="609"/>
        <v>51.980000000000004</v>
      </c>
      <c r="H6511" s="3">
        <f t="shared" si="610"/>
        <v>73.039999999999992</v>
      </c>
      <c r="I6511" s="3">
        <f t="shared" si="611"/>
        <v>64.039999999999992</v>
      </c>
      <c r="J6511" s="3">
        <f t="shared" si="612"/>
        <v>68</v>
      </c>
      <c r="K6511" s="191">
        <v>19.399999999999999</v>
      </c>
      <c r="L6511" s="3">
        <v>11.1</v>
      </c>
      <c r="M6511" s="191">
        <v>22.8</v>
      </c>
      <c r="N6511" s="191">
        <v>17.8</v>
      </c>
      <c r="O6511" s="191">
        <v>20</v>
      </c>
    </row>
    <row r="6512" spans="2:15" ht="17.25" x14ac:dyDescent="0.35">
      <c r="B6512" s="172">
        <f t="shared" si="608"/>
        <v>6504</v>
      </c>
      <c r="C6512" s="173">
        <v>9</v>
      </c>
      <c r="D6512" s="173">
        <v>28</v>
      </c>
      <c r="E6512" s="174">
        <v>24</v>
      </c>
      <c r="F6512" s="3">
        <f t="shared" si="607"/>
        <v>60.980000000000004</v>
      </c>
      <c r="G6512" s="3">
        <f t="shared" si="609"/>
        <v>50.900000000000006</v>
      </c>
      <c r="H6512" s="3">
        <f t="shared" si="610"/>
        <v>73.94</v>
      </c>
      <c r="I6512" s="3">
        <f t="shared" si="611"/>
        <v>62.06</v>
      </c>
      <c r="J6512" s="3">
        <f t="shared" si="612"/>
        <v>64.94</v>
      </c>
      <c r="K6512" s="191">
        <v>16.100000000000001</v>
      </c>
      <c r="L6512" s="3">
        <v>10.5</v>
      </c>
      <c r="M6512" s="191">
        <v>23.3</v>
      </c>
      <c r="N6512" s="191">
        <v>16.7</v>
      </c>
      <c r="O6512" s="191">
        <v>18.3</v>
      </c>
    </row>
    <row r="6513" spans="2:15" ht="17.25" x14ac:dyDescent="0.35">
      <c r="B6513" s="172">
        <f t="shared" si="608"/>
        <v>6505</v>
      </c>
      <c r="C6513" s="173">
        <v>9</v>
      </c>
      <c r="D6513" s="173">
        <v>29</v>
      </c>
      <c r="E6513" s="174">
        <v>1</v>
      </c>
      <c r="F6513" s="3">
        <f t="shared" si="607"/>
        <v>60.980000000000004</v>
      </c>
      <c r="G6513" s="3">
        <f t="shared" si="609"/>
        <v>46.94</v>
      </c>
      <c r="H6513" s="3">
        <f t="shared" si="610"/>
        <v>71.06</v>
      </c>
      <c r="I6513" s="3">
        <f t="shared" si="611"/>
        <v>55.94</v>
      </c>
      <c r="J6513" s="3">
        <f t="shared" si="612"/>
        <v>64.039999999999992</v>
      </c>
      <c r="K6513" s="191">
        <v>16.100000000000001</v>
      </c>
      <c r="L6513" s="3">
        <v>8.3000000000000007</v>
      </c>
      <c r="M6513" s="191">
        <v>21.7</v>
      </c>
      <c r="N6513" s="191">
        <v>13.3</v>
      </c>
      <c r="O6513" s="191">
        <v>17.8</v>
      </c>
    </row>
    <row r="6514" spans="2:15" ht="17.25" x14ac:dyDescent="0.35">
      <c r="B6514" s="172">
        <f t="shared" si="608"/>
        <v>6506</v>
      </c>
      <c r="C6514" s="173">
        <v>9</v>
      </c>
      <c r="D6514" s="173">
        <v>29</v>
      </c>
      <c r="E6514" s="174">
        <v>2</v>
      </c>
      <c r="F6514" s="3">
        <f t="shared" si="607"/>
        <v>59.900000000000006</v>
      </c>
      <c r="G6514" s="3">
        <f t="shared" si="609"/>
        <v>44.96</v>
      </c>
      <c r="H6514" s="3">
        <f t="shared" si="610"/>
        <v>71.960000000000008</v>
      </c>
      <c r="I6514" s="3">
        <f t="shared" si="611"/>
        <v>55.040000000000006</v>
      </c>
      <c r="J6514" s="3">
        <f t="shared" si="612"/>
        <v>60.08</v>
      </c>
      <c r="K6514" s="191">
        <v>15.5</v>
      </c>
      <c r="L6514" s="3">
        <v>7.2</v>
      </c>
      <c r="M6514" s="191">
        <v>22.2</v>
      </c>
      <c r="N6514" s="191">
        <v>12.8</v>
      </c>
      <c r="O6514" s="191">
        <v>15.6</v>
      </c>
    </row>
    <row r="6515" spans="2:15" ht="17.25" x14ac:dyDescent="0.35">
      <c r="B6515" s="172">
        <f t="shared" si="608"/>
        <v>6507</v>
      </c>
      <c r="C6515" s="173">
        <v>9</v>
      </c>
      <c r="D6515" s="173">
        <v>29</v>
      </c>
      <c r="E6515" s="174">
        <v>3</v>
      </c>
      <c r="F6515" s="3">
        <f t="shared" si="607"/>
        <v>56.84</v>
      </c>
      <c r="G6515" s="3">
        <f t="shared" si="609"/>
        <v>42.8</v>
      </c>
      <c r="H6515" s="3">
        <f t="shared" si="610"/>
        <v>73.94</v>
      </c>
      <c r="I6515" s="3">
        <f t="shared" si="611"/>
        <v>57.019999999999996</v>
      </c>
      <c r="J6515" s="3">
        <f t="shared" si="612"/>
        <v>60.980000000000004</v>
      </c>
      <c r="K6515" s="191">
        <v>13.8</v>
      </c>
      <c r="L6515" s="3">
        <v>6</v>
      </c>
      <c r="M6515" s="191">
        <v>23.3</v>
      </c>
      <c r="N6515" s="191">
        <v>13.9</v>
      </c>
      <c r="O6515" s="191">
        <v>16.100000000000001</v>
      </c>
    </row>
    <row r="6516" spans="2:15" ht="17.25" x14ac:dyDescent="0.35">
      <c r="B6516" s="172">
        <f t="shared" si="608"/>
        <v>6508</v>
      </c>
      <c r="C6516" s="173">
        <v>9</v>
      </c>
      <c r="D6516" s="173">
        <v>29</v>
      </c>
      <c r="E6516" s="174">
        <v>4</v>
      </c>
      <c r="F6516" s="3">
        <f t="shared" si="607"/>
        <v>57.92</v>
      </c>
      <c r="G6516" s="3">
        <f t="shared" si="609"/>
        <v>43.7</v>
      </c>
      <c r="H6516" s="3">
        <f t="shared" si="610"/>
        <v>71.960000000000008</v>
      </c>
      <c r="I6516" s="3">
        <f t="shared" si="611"/>
        <v>55.040000000000006</v>
      </c>
      <c r="J6516" s="3">
        <f t="shared" si="612"/>
        <v>59</v>
      </c>
      <c r="K6516" s="191">
        <v>14.4</v>
      </c>
      <c r="L6516" s="3">
        <v>6.5</v>
      </c>
      <c r="M6516" s="191">
        <v>22.2</v>
      </c>
      <c r="N6516" s="191">
        <v>12.8</v>
      </c>
      <c r="O6516" s="191">
        <v>15</v>
      </c>
    </row>
    <row r="6517" spans="2:15" ht="17.25" x14ac:dyDescent="0.35">
      <c r="B6517" s="172">
        <f t="shared" si="608"/>
        <v>6509</v>
      </c>
      <c r="C6517" s="173">
        <v>9</v>
      </c>
      <c r="D6517" s="173">
        <v>29</v>
      </c>
      <c r="E6517" s="174">
        <v>5</v>
      </c>
      <c r="F6517" s="3">
        <f t="shared" si="607"/>
        <v>56.84</v>
      </c>
      <c r="G6517" s="3">
        <f t="shared" si="609"/>
        <v>41.54</v>
      </c>
      <c r="H6517" s="3">
        <f t="shared" si="610"/>
        <v>64.94</v>
      </c>
      <c r="I6517" s="3">
        <f t="shared" si="611"/>
        <v>51.08</v>
      </c>
      <c r="J6517" s="3">
        <f t="shared" si="612"/>
        <v>59</v>
      </c>
      <c r="K6517" s="191">
        <v>13.8</v>
      </c>
      <c r="L6517" s="3">
        <v>5.3</v>
      </c>
      <c r="M6517" s="191">
        <v>18.3</v>
      </c>
      <c r="N6517" s="191">
        <v>10.6</v>
      </c>
      <c r="O6517" s="191">
        <v>15</v>
      </c>
    </row>
    <row r="6518" spans="2:15" ht="17.25" x14ac:dyDescent="0.35">
      <c r="B6518" s="172">
        <f t="shared" si="608"/>
        <v>6510</v>
      </c>
      <c r="C6518" s="173">
        <v>9</v>
      </c>
      <c r="D6518" s="173">
        <v>29</v>
      </c>
      <c r="E6518" s="174">
        <v>6</v>
      </c>
      <c r="F6518" s="3">
        <f t="shared" si="607"/>
        <v>57.92</v>
      </c>
      <c r="G6518" s="3">
        <f t="shared" si="609"/>
        <v>39.56</v>
      </c>
      <c r="H6518" s="3">
        <f t="shared" si="610"/>
        <v>66.02</v>
      </c>
      <c r="I6518" s="3">
        <f t="shared" si="611"/>
        <v>50</v>
      </c>
      <c r="J6518" s="3">
        <f t="shared" si="612"/>
        <v>57.019999999999996</v>
      </c>
      <c r="K6518" s="191">
        <v>14.4</v>
      </c>
      <c r="L6518" s="3">
        <v>4.2</v>
      </c>
      <c r="M6518" s="191">
        <v>18.899999999999999</v>
      </c>
      <c r="N6518" s="191">
        <v>10</v>
      </c>
      <c r="O6518" s="191">
        <v>13.9</v>
      </c>
    </row>
    <row r="6519" spans="2:15" ht="17.25" x14ac:dyDescent="0.35">
      <c r="B6519" s="172">
        <f t="shared" si="608"/>
        <v>6511</v>
      </c>
      <c r="C6519" s="173">
        <v>9</v>
      </c>
      <c r="D6519" s="173">
        <v>29</v>
      </c>
      <c r="E6519" s="174">
        <v>7</v>
      </c>
      <c r="F6519" s="3">
        <f t="shared" si="607"/>
        <v>61.88</v>
      </c>
      <c r="G6519" s="3">
        <f t="shared" si="609"/>
        <v>43.34</v>
      </c>
      <c r="H6519" s="3">
        <f t="shared" si="610"/>
        <v>69.98</v>
      </c>
      <c r="I6519" s="3">
        <f t="shared" si="611"/>
        <v>51.08</v>
      </c>
      <c r="J6519" s="3">
        <f t="shared" si="612"/>
        <v>62.06</v>
      </c>
      <c r="K6519" s="191">
        <v>16.600000000000001</v>
      </c>
      <c r="L6519" s="3">
        <v>6.3</v>
      </c>
      <c r="M6519" s="191">
        <v>21.1</v>
      </c>
      <c r="N6519" s="191">
        <v>10.6</v>
      </c>
      <c r="O6519" s="191">
        <v>16.7</v>
      </c>
    </row>
    <row r="6520" spans="2:15" ht="17.25" x14ac:dyDescent="0.35">
      <c r="B6520" s="172">
        <f t="shared" si="608"/>
        <v>6512</v>
      </c>
      <c r="C6520" s="173">
        <v>9</v>
      </c>
      <c r="D6520" s="173">
        <v>29</v>
      </c>
      <c r="E6520" s="174">
        <v>8</v>
      </c>
      <c r="F6520" s="3">
        <f t="shared" si="607"/>
        <v>70.88</v>
      </c>
      <c r="G6520" s="3">
        <f t="shared" si="609"/>
        <v>57.379999999999995</v>
      </c>
      <c r="H6520" s="3">
        <f t="shared" si="610"/>
        <v>78.080000000000013</v>
      </c>
      <c r="I6520" s="3">
        <f t="shared" si="611"/>
        <v>51.08</v>
      </c>
      <c r="J6520" s="3">
        <f t="shared" si="612"/>
        <v>69.98</v>
      </c>
      <c r="K6520" s="191">
        <v>21.6</v>
      </c>
      <c r="L6520" s="3">
        <v>14.1</v>
      </c>
      <c r="M6520" s="191">
        <v>25.6</v>
      </c>
      <c r="N6520" s="191">
        <v>10.6</v>
      </c>
      <c r="O6520" s="191">
        <v>21.1</v>
      </c>
    </row>
    <row r="6521" spans="2:15" ht="17.25" x14ac:dyDescent="0.35">
      <c r="B6521" s="172">
        <f t="shared" si="608"/>
        <v>6513</v>
      </c>
      <c r="C6521" s="173">
        <v>9</v>
      </c>
      <c r="D6521" s="173">
        <v>29</v>
      </c>
      <c r="E6521" s="174">
        <v>9</v>
      </c>
      <c r="F6521" s="3">
        <f t="shared" si="607"/>
        <v>75.92</v>
      </c>
      <c r="G6521" s="3">
        <f t="shared" si="609"/>
        <v>64.22</v>
      </c>
      <c r="H6521" s="3">
        <f t="shared" si="610"/>
        <v>80.960000000000008</v>
      </c>
      <c r="I6521" s="3">
        <f t="shared" si="611"/>
        <v>53.96</v>
      </c>
      <c r="J6521" s="3">
        <f t="shared" si="612"/>
        <v>73.039999999999992</v>
      </c>
      <c r="K6521" s="191">
        <v>24.4</v>
      </c>
      <c r="L6521" s="3">
        <v>17.899999999999999</v>
      </c>
      <c r="M6521" s="191">
        <v>27.2</v>
      </c>
      <c r="N6521" s="191">
        <v>12.2</v>
      </c>
      <c r="O6521" s="191">
        <v>22.8</v>
      </c>
    </row>
    <row r="6522" spans="2:15" ht="17.25" x14ac:dyDescent="0.35">
      <c r="B6522" s="172">
        <f t="shared" si="608"/>
        <v>6514</v>
      </c>
      <c r="C6522" s="173">
        <v>9</v>
      </c>
      <c r="D6522" s="173">
        <v>29</v>
      </c>
      <c r="E6522" s="174">
        <v>10</v>
      </c>
      <c r="F6522" s="3">
        <f t="shared" si="607"/>
        <v>80.960000000000008</v>
      </c>
      <c r="G6522" s="3">
        <f t="shared" si="609"/>
        <v>69.259999999999991</v>
      </c>
      <c r="H6522" s="3">
        <f t="shared" si="610"/>
        <v>84.92</v>
      </c>
      <c r="I6522" s="3">
        <f t="shared" si="611"/>
        <v>53.06</v>
      </c>
      <c r="J6522" s="3">
        <f t="shared" si="612"/>
        <v>75.92</v>
      </c>
      <c r="K6522" s="191">
        <v>27.2</v>
      </c>
      <c r="L6522" s="3">
        <v>20.7</v>
      </c>
      <c r="M6522" s="191">
        <v>29.4</v>
      </c>
      <c r="N6522" s="191">
        <v>11.7</v>
      </c>
      <c r="O6522" s="191">
        <v>24.4</v>
      </c>
    </row>
    <row r="6523" spans="2:15" ht="17.25" x14ac:dyDescent="0.35">
      <c r="B6523" s="172">
        <f t="shared" si="608"/>
        <v>6515</v>
      </c>
      <c r="C6523" s="173">
        <v>9</v>
      </c>
      <c r="D6523" s="173">
        <v>29</v>
      </c>
      <c r="E6523" s="174">
        <v>11</v>
      </c>
      <c r="F6523" s="3">
        <f t="shared" si="607"/>
        <v>82.94</v>
      </c>
      <c r="G6523" s="3">
        <f t="shared" si="609"/>
        <v>76.099999999999994</v>
      </c>
      <c r="H6523" s="3">
        <f t="shared" si="610"/>
        <v>87.98</v>
      </c>
      <c r="I6523" s="3">
        <f t="shared" si="611"/>
        <v>53.96</v>
      </c>
      <c r="J6523" s="3">
        <f t="shared" si="612"/>
        <v>77</v>
      </c>
      <c r="K6523" s="191">
        <v>28.3</v>
      </c>
      <c r="L6523" s="3">
        <v>24.5</v>
      </c>
      <c r="M6523" s="191">
        <v>31.1</v>
      </c>
      <c r="N6523" s="191">
        <v>12.2</v>
      </c>
      <c r="O6523" s="191">
        <v>25</v>
      </c>
    </row>
    <row r="6524" spans="2:15" ht="17.25" x14ac:dyDescent="0.35">
      <c r="B6524" s="172">
        <f t="shared" si="608"/>
        <v>6516</v>
      </c>
      <c r="C6524" s="173">
        <v>9</v>
      </c>
      <c r="D6524" s="173">
        <v>29</v>
      </c>
      <c r="E6524" s="174">
        <v>12</v>
      </c>
      <c r="F6524" s="3">
        <f t="shared" si="607"/>
        <v>83.84</v>
      </c>
      <c r="G6524" s="3">
        <f t="shared" si="609"/>
        <v>84.02</v>
      </c>
      <c r="H6524" s="3">
        <f t="shared" si="610"/>
        <v>91.94</v>
      </c>
      <c r="I6524" s="3">
        <f t="shared" si="611"/>
        <v>57.019999999999996</v>
      </c>
      <c r="J6524" s="3">
        <f t="shared" si="612"/>
        <v>80.06</v>
      </c>
      <c r="K6524" s="191">
        <v>28.8</v>
      </c>
      <c r="L6524" s="3">
        <v>28.9</v>
      </c>
      <c r="M6524" s="191">
        <v>33.299999999999997</v>
      </c>
      <c r="N6524" s="191">
        <v>13.9</v>
      </c>
      <c r="O6524" s="191">
        <v>26.7</v>
      </c>
    </row>
    <row r="6525" spans="2:15" ht="17.25" x14ac:dyDescent="0.35">
      <c r="B6525" s="172">
        <f t="shared" si="608"/>
        <v>6517</v>
      </c>
      <c r="C6525" s="173">
        <v>9</v>
      </c>
      <c r="D6525" s="173">
        <v>29</v>
      </c>
      <c r="E6525" s="174">
        <v>13</v>
      </c>
      <c r="F6525" s="3">
        <f t="shared" si="607"/>
        <v>84.92</v>
      </c>
      <c r="G6525" s="3">
        <f t="shared" si="609"/>
        <v>83.84</v>
      </c>
      <c r="H6525" s="3">
        <f t="shared" si="610"/>
        <v>93.02</v>
      </c>
      <c r="I6525" s="3">
        <f t="shared" si="611"/>
        <v>59</v>
      </c>
      <c r="J6525" s="3">
        <f t="shared" si="612"/>
        <v>84.02</v>
      </c>
      <c r="K6525" s="191">
        <v>29.4</v>
      </c>
      <c r="L6525" s="3">
        <v>28.8</v>
      </c>
      <c r="M6525" s="191">
        <v>33.9</v>
      </c>
      <c r="N6525" s="191">
        <v>15</v>
      </c>
      <c r="O6525" s="191">
        <v>28.9</v>
      </c>
    </row>
    <row r="6526" spans="2:15" ht="17.25" x14ac:dyDescent="0.35">
      <c r="B6526" s="172">
        <f t="shared" si="608"/>
        <v>6518</v>
      </c>
      <c r="C6526" s="173">
        <v>9</v>
      </c>
      <c r="D6526" s="173">
        <v>29</v>
      </c>
      <c r="E6526" s="174">
        <v>14</v>
      </c>
      <c r="F6526" s="3">
        <f t="shared" si="607"/>
        <v>86.9</v>
      </c>
      <c r="G6526" s="3">
        <f t="shared" si="609"/>
        <v>85.82</v>
      </c>
      <c r="H6526" s="3">
        <f t="shared" si="610"/>
        <v>93.02</v>
      </c>
      <c r="I6526" s="3">
        <f t="shared" si="611"/>
        <v>64.039999999999992</v>
      </c>
      <c r="J6526" s="3">
        <f t="shared" si="612"/>
        <v>84.92</v>
      </c>
      <c r="K6526" s="191">
        <v>30.5</v>
      </c>
      <c r="L6526" s="3">
        <v>29.9</v>
      </c>
      <c r="M6526" s="191">
        <v>33.9</v>
      </c>
      <c r="N6526" s="191">
        <v>17.8</v>
      </c>
      <c r="O6526" s="191">
        <v>29.4</v>
      </c>
    </row>
    <row r="6527" spans="2:15" ht="17.25" x14ac:dyDescent="0.35">
      <c r="B6527" s="172">
        <f t="shared" si="608"/>
        <v>6519</v>
      </c>
      <c r="C6527" s="173">
        <v>9</v>
      </c>
      <c r="D6527" s="173">
        <v>29</v>
      </c>
      <c r="E6527" s="174">
        <v>15</v>
      </c>
      <c r="F6527" s="3">
        <f t="shared" si="607"/>
        <v>84.92</v>
      </c>
      <c r="G6527" s="3">
        <f t="shared" si="609"/>
        <v>80.599999999999994</v>
      </c>
      <c r="H6527" s="3">
        <f t="shared" si="610"/>
        <v>93.92</v>
      </c>
      <c r="I6527" s="3">
        <f t="shared" si="611"/>
        <v>64.039999999999992</v>
      </c>
      <c r="J6527" s="3">
        <f t="shared" si="612"/>
        <v>86</v>
      </c>
      <c r="K6527" s="191">
        <v>29.4</v>
      </c>
      <c r="L6527" s="3">
        <v>27</v>
      </c>
      <c r="M6527" s="191">
        <v>34.4</v>
      </c>
      <c r="N6527" s="191">
        <v>17.8</v>
      </c>
      <c r="O6527" s="191">
        <v>30</v>
      </c>
    </row>
    <row r="6528" spans="2:15" ht="17.25" x14ac:dyDescent="0.35">
      <c r="B6528" s="172">
        <f t="shared" si="608"/>
        <v>6520</v>
      </c>
      <c r="C6528" s="173">
        <v>9</v>
      </c>
      <c r="D6528" s="173">
        <v>29</v>
      </c>
      <c r="E6528" s="174">
        <v>16</v>
      </c>
      <c r="F6528" s="3">
        <f t="shared" si="607"/>
        <v>82.94</v>
      </c>
      <c r="G6528" s="3">
        <f t="shared" si="609"/>
        <v>78.800000000000011</v>
      </c>
      <c r="H6528" s="3">
        <f t="shared" si="610"/>
        <v>93.92</v>
      </c>
      <c r="I6528" s="3">
        <f t="shared" si="611"/>
        <v>66.92</v>
      </c>
      <c r="J6528" s="3">
        <f t="shared" si="612"/>
        <v>82.039999999999992</v>
      </c>
      <c r="K6528" s="191">
        <v>28.3</v>
      </c>
      <c r="L6528" s="3">
        <v>26</v>
      </c>
      <c r="M6528" s="191">
        <v>34.4</v>
      </c>
      <c r="N6528" s="191">
        <v>19.399999999999999</v>
      </c>
      <c r="O6528" s="191">
        <v>27.8</v>
      </c>
    </row>
    <row r="6529" spans="2:15" ht="17.25" x14ac:dyDescent="0.35">
      <c r="B6529" s="172">
        <f t="shared" si="608"/>
        <v>6521</v>
      </c>
      <c r="C6529" s="173">
        <v>9</v>
      </c>
      <c r="D6529" s="173">
        <v>29</v>
      </c>
      <c r="E6529" s="174">
        <v>17</v>
      </c>
      <c r="F6529" s="3">
        <f t="shared" si="607"/>
        <v>78.98</v>
      </c>
      <c r="G6529" s="3">
        <f t="shared" si="609"/>
        <v>75.02</v>
      </c>
      <c r="H6529" s="3">
        <f t="shared" si="610"/>
        <v>91.94</v>
      </c>
      <c r="I6529" s="3">
        <f t="shared" si="611"/>
        <v>62.96</v>
      </c>
      <c r="J6529" s="3">
        <f t="shared" si="612"/>
        <v>80.06</v>
      </c>
      <c r="K6529" s="191">
        <v>26.1</v>
      </c>
      <c r="L6529" s="3">
        <v>23.9</v>
      </c>
      <c r="M6529" s="191">
        <v>33.299999999999997</v>
      </c>
      <c r="N6529" s="191">
        <v>17.2</v>
      </c>
      <c r="O6529" s="191">
        <v>26.7</v>
      </c>
    </row>
    <row r="6530" spans="2:15" ht="17.25" x14ac:dyDescent="0.35">
      <c r="B6530" s="172">
        <f t="shared" si="608"/>
        <v>6522</v>
      </c>
      <c r="C6530" s="173">
        <v>9</v>
      </c>
      <c r="D6530" s="173">
        <v>29</v>
      </c>
      <c r="E6530" s="174">
        <v>18</v>
      </c>
      <c r="F6530" s="3">
        <f t="shared" si="607"/>
        <v>73.94</v>
      </c>
      <c r="G6530" s="3">
        <f t="shared" si="609"/>
        <v>69.259999999999991</v>
      </c>
      <c r="H6530" s="3">
        <f t="shared" si="610"/>
        <v>87.080000000000013</v>
      </c>
      <c r="I6530" s="3">
        <f t="shared" si="611"/>
        <v>59</v>
      </c>
      <c r="J6530" s="3">
        <f t="shared" si="612"/>
        <v>77</v>
      </c>
      <c r="K6530" s="191">
        <v>23.3</v>
      </c>
      <c r="L6530" s="3">
        <v>20.7</v>
      </c>
      <c r="M6530" s="191">
        <v>30.6</v>
      </c>
      <c r="N6530" s="191">
        <v>15</v>
      </c>
      <c r="O6530" s="191">
        <v>25</v>
      </c>
    </row>
    <row r="6531" spans="2:15" ht="17.25" x14ac:dyDescent="0.35">
      <c r="B6531" s="172">
        <f t="shared" si="608"/>
        <v>6523</v>
      </c>
      <c r="C6531" s="173">
        <v>9</v>
      </c>
      <c r="D6531" s="173">
        <v>29</v>
      </c>
      <c r="E6531" s="174">
        <v>19</v>
      </c>
      <c r="F6531" s="3">
        <f t="shared" si="607"/>
        <v>69.98</v>
      </c>
      <c r="G6531" s="3">
        <f t="shared" si="609"/>
        <v>63.319999999999993</v>
      </c>
      <c r="H6531" s="3">
        <f t="shared" si="610"/>
        <v>82.039999999999992</v>
      </c>
      <c r="I6531" s="3">
        <f t="shared" si="611"/>
        <v>57.92</v>
      </c>
      <c r="J6531" s="3">
        <f t="shared" si="612"/>
        <v>75.02</v>
      </c>
      <c r="K6531" s="191">
        <v>21.1</v>
      </c>
      <c r="L6531" s="3">
        <v>17.399999999999999</v>
      </c>
      <c r="M6531" s="191">
        <v>27.8</v>
      </c>
      <c r="N6531" s="191">
        <v>14.4</v>
      </c>
      <c r="O6531" s="191">
        <v>23.9</v>
      </c>
    </row>
    <row r="6532" spans="2:15" ht="17.25" x14ac:dyDescent="0.35">
      <c r="B6532" s="172">
        <f t="shared" si="608"/>
        <v>6524</v>
      </c>
      <c r="C6532" s="173">
        <v>9</v>
      </c>
      <c r="D6532" s="173">
        <v>29</v>
      </c>
      <c r="E6532" s="174">
        <v>20</v>
      </c>
      <c r="F6532" s="3">
        <f t="shared" si="607"/>
        <v>68</v>
      </c>
      <c r="G6532" s="3">
        <f t="shared" si="609"/>
        <v>59</v>
      </c>
      <c r="H6532" s="3">
        <f t="shared" si="610"/>
        <v>77</v>
      </c>
      <c r="I6532" s="3">
        <f t="shared" si="611"/>
        <v>55.94</v>
      </c>
      <c r="J6532" s="3">
        <f t="shared" si="612"/>
        <v>71.960000000000008</v>
      </c>
      <c r="K6532" s="191">
        <v>20</v>
      </c>
      <c r="L6532" s="3">
        <v>15</v>
      </c>
      <c r="M6532" s="191">
        <v>25</v>
      </c>
      <c r="N6532" s="191">
        <v>13.3</v>
      </c>
      <c r="O6532" s="191">
        <v>22.2</v>
      </c>
    </row>
    <row r="6533" spans="2:15" ht="17.25" x14ac:dyDescent="0.35">
      <c r="B6533" s="172">
        <f t="shared" si="608"/>
        <v>6525</v>
      </c>
      <c r="C6533" s="173">
        <v>9</v>
      </c>
      <c r="D6533" s="173">
        <v>29</v>
      </c>
      <c r="E6533" s="174">
        <v>21</v>
      </c>
      <c r="F6533" s="3">
        <f t="shared" si="607"/>
        <v>66.92</v>
      </c>
      <c r="G6533" s="3">
        <f t="shared" si="609"/>
        <v>55.400000000000006</v>
      </c>
      <c r="H6533" s="3">
        <f t="shared" si="610"/>
        <v>77</v>
      </c>
      <c r="I6533" s="3">
        <f t="shared" si="611"/>
        <v>51.980000000000004</v>
      </c>
      <c r="J6533" s="3">
        <f t="shared" si="612"/>
        <v>69.080000000000013</v>
      </c>
      <c r="K6533" s="191">
        <v>19.399999999999999</v>
      </c>
      <c r="L6533" s="3">
        <v>13</v>
      </c>
      <c r="M6533" s="191">
        <v>25</v>
      </c>
      <c r="N6533" s="191">
        <v>11.1</v>
      </c>
      <c r="O6533" s="191">
        <v>20.6</v>
      </c>
    </row>
    <row r="6534" spans="2:15" ht="17.25" x14ac:dyDescent="0.35">
      <c r="B6534" s="172">
        <f t="shared" si="608"/>
        <v>6526</v>
      </c>
      <c r="C6534" s="173">
        <v>9</v>
      </c>
      <c r="D6534" s="173">
        <v>29</v>
      </c>
      <c r="E6534" s="174">
        <v>22</v>
      </c>
      <c r="F6534" s="3">
        <f t="shared" si="607"/>
        <v>64.94</v>
      </c>
      <c r="G6534" s="3">
        <f t="shared" si="609"/>
        <v>53.78</v>
      </c>
      <c r="H6534" s="3">
        <f t="shared" si="610"/>
        <v>73.94</v>
      </c>
      <c r="I6534" s="3">
        <f t="shared" si="611"/>
        <v>53.06</v>
      </c>
      <c r="J6534" s="3">
        <f t="shared" si="612"/>
        <v>68</v>
      </c>
      <c r="K6534" s="191">
        <v>18.3</v>
      </c>
      <c r="L6534" s="3">
        <v>12.1</v>
      </c>
      <c r="M6534" s="191">
        <v>23.3</v>
      </c>
      <c r="N6534" s="191">
        <v>11.7</v>
      </c>
      <c r="O6534" s="191">
        <v>20</v>
      </c>
    </row>
    <row r="6535" spans="2:15" ht="17.25" x14ac:dyDescent="0.35">
      <c r="B6535" s="172">
        <f t="shared" si="608"/>
        <v>6527</v>
      </c>
      <c r="C6535" s="173">
        <v>9</v>
      </c>
      <c r="D6535" s="173">
        <v>29</v>
      </c>
      <c r="E6535" s="174">
        <v>23</v>
      </c>
      <c r="F6535" s="3">
        <f t="shared" si="607"/>
        <v>68</v>
      </c>
      <c r="G6535" s="3">
        <f t="shared" si="609"/>
        <v>53.06</v>
      </c>
      <c r="H6535" s="3">
        <f t="shared" si="610"/>
        <v>71.06</v>
      </c>
      <c r="I6535" s="3">
        <f t="shared" si="611"/>
        <v>48.019999999999996</v>
      </c>
      <c r="J6535" s="3">
        <f t="shared" si="612"/>
        <v>68</v>
      </c>
      <c r="K6535" s="191">
        <v>20</v>
      </c>
      <c r="L6535" s="3">
        <v>11.7</v>
      </c>
      <c r="M6535" s="191">
        <v>21.7</v>
      </c>
      <c r="N6535" s="191">
        <v>8.9</v>
      </c>
      <c r="O6535" s="191">
        <v>20</v>
      </c>
    </row>
    <row r="6536" spans="2:15" ht="17.25" x14ac:dyDescent="0.35">
      <c r="B6536" s="172">
        <f t="shared" si="608"/>
        <v>6528</v>
      </c>
      <c r="C6536" s="173">
        <v>9</v>
      </c>
      <c r="D6536" s="173">
        <v>29</v>
      </c>
      <c r="E6536" s="174">
        <v>24</v>
      </c>
      <c r="F6536" s="3">
        <f t="shared" si="607"/>
        <v>65.84</v>
      </c>
      <c r="G6536" s="3">
        <f t="shared" si="609"/>
        <v>51.44</v>
      </c>
      <c r="H6536" s="3">
        <f t="shared" si="610"/>
        <v>69.080000000000013</v>
      </c>
      <c r="I6536" s="3">
        <f t="shared" si="611"/>
        <v>50</v>
      </c>
      <c r="J6536" s="3">
        <f t="shared" si="612"/>
        <v>68</v>
      </c>
      <c r="K6536" s="191">
        <v>18.8</v>
      </c>
      <c r="L6536" s="3">
        <v>10.8</v>
      </c>
      <c r="M6536" s="191">
        <v>20.6</v>
      </c>
      <c r="N6536" s="191">
        <v>10</v>
      </c>
      <c r="O6536" s="191">
        <v>20</v>
      </c>
    </row>
    <row r="6537" spans="2:15" ht="17.25" x14ac:dyDescent="0.35">
      <c r="B6537" s="172">
        <f t="shared" si="608"/>
        <v>6529</v>
      </c>
      <c r="C6537" s="173">
        <v>9</v>
      </c>
      <c r="D6537" s="173">
        <v>30</v>
      </c>
      <c r="E6537" s="174">
        <v>1</v>
      </c>
      <c r="F6537" s="3">
        <f t="shared" si="607"/>
        <v>59.900000000000006</v>
      </c>
      <c r="G6537" s="3">
        <f t="shared" si="609"/>
        <v>50.72</v>
      </c>
      <c r="H6537" s="3">
        <f t="shared" si="610"/>
        <v>69.080000000000013</v>
      </c>
      <c r="I6537" s="3">
        <f t="shared" si="611"/>
        <v>51.08</v>
      </c>
      <c r="J6537" s="3">
        <f t="shared" si="612"/>
        <v>66.02</v>
      </c>
      <c r="K6537" s="191">
        <v>15.5</v>
      </c>
      <c r="L6537" s="3">
        <v>10.4</v>
      </c>
      <c r="M6537" s="191">
        <v>20.6</v>
      </c>
      <c r="N6537" s="191">
        <v>10.6</v>
      </c>
      <c r="O6537" s="191">
        <v>18.899999999999999</v>
      </c>
    </row>
    <row r="6538" spans="2:15" ht="17.25" x14ac:dyDescent="0.35">
      <c r="B6538" s="172">
        <f t="shared" si="608"/>
        <v>6530</v>
      </c>
      <c r="C6538" s="173">
        <v>9</v>
      </c>
      <c r="D6538" s="173">
        <v>30</v>
      </c>
      <c r="E6538" s="174">
        <v>2</v>
      </c>
      <c r="F6538" s="3">
        <f t="shared" ref="F6538:F6601" si="613">(9/5)*K6538+32</f>
        <v>64.94</v>
      </c>
      <c r="G6538" s="3">
        <f t="shared" si="609"/>
        <v>48.019999999999996</v>
      </c>
      <c r="H6538" s="3">
        <f t="shared" si="610"/>
        <v>69.98</v>
      </c>
      <c r="I6538" s="3">
        <f t="shared" si="611"/>
        <v>48.019999999999996</v>
      </c>
      <c r="J6538" s="3">
        <f t="shared" si="612"/>
        <v>64.94</v>
      </c>
      <c r="K6538" s="191">
        <v>18.3</v>
      </c>
      <c r="L6538" s="3">
        <v>8.9</v>
      </c>
      <c r="M6538" s="191">
        <v>21.1</v>
      </c>
      <c r="N6538" s="191">
        <v>8.9</v>
      </c>
      <c r="O6538" s="191">
        <v>18.3</v>
      </c>
    </row>
    <row r="6539" spans="2:15" ht="17.25" x14ac:dyDescent="0.35">
      <c r="B6539" s="172">
        <f t="shared" ref="B6539:B6602" si="614">B6538+1</f>
        <v>6531</v>
      </c>
      <c r="C6539" s="173">
        <v>9</v>
      </c>
      <c r="D6539" s="173">
        <v>30</v>
      </c>
      <c r="E6539" s="174">
        <v>3</v>
      </c>
      <c r="F6539" s="3">
        <f t="shared" si="613"/>
        <v>68.900000000000006</v>
      </c>
      <c r="G6539" s="3">
        <f t="shared" si="609"/>
        <v>49.46</v>
      </c>
      <c r="H6539" s="3">
        <f t="shared" si="610"/>
        <v>69.080000000000013</v>
      </c>
      <c r="I6539" s="3">
        <f t="shared" si="611"/>
        <v>48.019999999999996</v>
      </c>
      <c r="J6539" s="3">
        <f t="shared" si="612"/>
        <v>64.039999999999992</v>
      </c>
      <c r="K6539" s="191">
        <v>20.5</v>
      </c>
      <c r="L6539" s="3">
        <v>9.6999999999999993</v>
      </c>
      <c r="M6539" s="191">
        <v>20.6</v>
      </c>
      <c r="N6539" s="191">
        <v>8.9</v>
      </c>
      <c r="O6539" s="191">
        <v>17.8</v>
      </c>
    </row>
    <row r="6540" spans="2:15" ht="17.25" x14ac:dyDescent="0.35">
      <c r="B6540" s="172">
        <f t="shared" si="614"/>
        <v>6532</v>
      </c>
      <c r="C6540" s="173">
        <v>9</v>
      </c>
      <c r="D6540" s="173">
        <v>30</v>
      </c>
      <c r="E6540" s="174">
        <v>4</v>
      </c>
      <c r="F6540" s="3">
        <f t="shared" si="613"/>
        <v>69.98</v>
      </c>
      <c r="G6540" s="3">
        <f t="shared" si="609"/>
        <v>51.8</v>
      </c>
      <c r="H6540" s="3">
        <f t="shared" si="610"/>
        <v>66.02</v>
      </c>
      <c r="I6540" s="3">
        <f t="shared" si="611"/>
        <v>44.06</v>
      </c>
      <c r="J6540" s="3">
        <f t="shared" si="612"/>
        <v>60.980000000000004</v>
      </c>
      <c r="K6540" s="191">
        <v>21.1</v>
      </c>
      <c r="L6540" s="3">
        <v>11</v>
      </c>
      <c r="M6540" s="191">
        <v>18.899999999999999</v>
      </c>
      <c r="N6540" s="191">
        <v>6.7</v>
      </c>
      <c r="O6540" s="191">
        <v>16.100000000000001</v>
      </c>
    </row>
    <row r="6541" spans="2:15" ht="17.25" x14ac:dyDescent="0.35">
      <c r="B6541" s="172">
        <f t="shared" si="614"/>
        <v>6533</v>
      </c>
      <c r="C6541" s="173">
        <v>9</v>
      </c>
      <c r="D6541" s="173">
        <v>30</v>
      </c>
      <c r="E6541" s="174">
        <v>5</v>
      </c>
      <c r="F6541" s="3">
        <f t="shared" si="613"/>
        <v>68.900000000000006</v>
      </c>
      <c r="G6541" s="3">
        <f t="shared" si="609"/>
        <v>51.08</v>
      </c>
      <c r="H6541" s="3">
        <f t="shared" si="610"/>
        <v>64.039999999999992</v>
      </c>
      <c r="I6541" s="3">
        <f t="shared" si="611"/>
        <v>46.04</v>
      </c>
      <c r="J6541" s="3">
        <f t="shared" si="612"/>
        <v>62.06</v>
      </c>
      <c r="K6541" s="191">
        <v>20.5</v>
      </c>
      <c r="L6541" s="3">
        <v>10.6</v>
      </c>
      <c r="M6541" s="191">
        <v>17.8</v>
      </c>
      <c r="N6541" s="191">
        <v>7.8</v>
      </c>
      <c r="O6541" s="191">
        <v>16.7</v>
      </c>
    </row>
    <row r="6542" spans="2:15" ht="17.25" x14ac:dyDescent="0.35">
      <c r="B6542" s="172">
        <f t="shared" si="614"/>
        <v>6534</v>
      </c>
      <c r="C6542" s="173">
        <v>9</v>
      </c>
      <c r="D6542" s="173">
        <v>30</v>
      </c>
      <c r="E6542" s="174">
        <v>6</v>
      </c>
      <c r="F6542" s="3">
        <f t="shared" si="613"/>
        <v>63.86</v>
      </c>
      <c r="G6542" s="3">
        <f t="shared" si="609"/>
        <v>49.46</v>
      </c>
      <c r="H6542" s="3">
        <f t="shared" si="610"/>
        <v>62.96</v>
      </c>
      <c r="I6542" s="3">
        <f t="shared" si="611"/>
        <v>42.08</v>
      </c>
      <c r="J6542" s="3">
        <f t="shared" si="612"/>
        <v>59</v>
      </c>
      <c r="K6542" s="191">
        <v>17.7</v>
      </c>
      <c r="L6542" s="3">
        <v>9.6999999999999993</v>
      </c>
      <c r="M6542" s="191">
        <v>17.2</v>
      </c>
      <c r="N6542" s="191">
        <v>5.6</v>
      </c>
      <c r="O6542" s="191">
        <v>15</v>
      </c>
    </row>
    <row r="6543" spans="2:15" ht="17.25" x14ac:dyDescent="0.35">
      <c r="B6543" s="172">
        <f t="shared" si="614"/>
        <v>6535</v>
      </c>
      <c r="C6543" s="173">
        <v>9</v>
      </c>
      <c r="D6543" s="173">
        <v>30</v>
      </c>
      <c r="E6543" s="174">
        <v>7</v>
      </c>
      <c r="F6543" s="3">
        <f t="shared" si="613"/>
        <v>64.94</v>
      </c>
      <c r="G6543" s="3">
        <f t="shared" si="609"/>
        <v>50.72</v>
      </c>
      <c r="H6543" s="3">
        <f t="shared" si="610"/>
        <v>71.06</v>
      </c>
      <c r="I6543" s="3">
        <f t="shared" si="611"/>
        <v>46.04</v>
      </c>
      <c r="J6543" s="3">
        <f t="shared" si="612"/>
        <v>62.06</v>
      </c>
      <c r="K6543" s="191">
        <v>18.3</v>
      </c>
      <c r="L6543" s="3">
        <v>10.4</v>
      </c>
      <c r="M6543" s="191">
        <v>21.7</v>
      </c>
      <c r="N6543" s="191">
        <v>7.8</v>
      </c>
      <c r="O6543" s="191">
        <v>16.7</v>
      </c>
    </row>
    <row r="6544" spans="2:15" ht="17.25" x14ac:dyDescent="0.35">
      <c r="B6544" s="172">
        <f t="shared" si="614"/>
        <v>6536</v>
      </c>
      <c r="C6544" s="173">
        <v>9</v>
      </c>
      <c r="D6544" s="173">
        <v>30</v>
      </c>
      <c r="E6544" s="174">
        <v>8</v>
      </c>
      <c r="F6544" s="3">
        <f t="shared" si="613"/>
        <v>65.84</v>
      </c>
      <c r="G6544" s="3">
        <f t="shared" si="609"/>
        <v>53.96</v>
      </c>
      <c r="H6544" s="3">
        <f t="shared" si="610"/>
        <v>75.92</v>
      </c>
      <c r="I6544" s="3">
        <f t="shared" si="611"/>
        <v>51.08</v>
      </c>
      <c r="J6544" s="3">
        <f t="shared" si="612"/>
        <v>69.080000000000013</v>
      </c>
      <c r="K6544" s="191">
        <v>18.8</v>
      </c>
      <c r="L6544" s="3">
        <v>12.2</v>
      </c>
      <c r="M6544" s="191">
        <v>24.4</v>
      </c>
      <c r="N6544" s="191">
        <v>10.6</v>
      </c>
      <c r="O6544" s="191">
        <v>20.6</v>
      </c>
    </row>
    <row r="6545" spans="2:15" ht="17.25" x14ac:dyDescent="0.35">
      <c r="B6545" s="172">
        <f t="shared" si="614"/>
        <v>6537</v>
      </c>
      <c r="C6545" s="173">
        <v>9</v>
      </c>
      <c r="D6545" s="173">
        <v>30</v>
      </c>
      <c r="E6545" s="174">
        <v>9</v>
      </c>
      <c r="F6545" s="3">
        <f t="shared" si="613"/>
        <v>68</v>
      </c>
      <c r="G6545" s="3">
        <f t="shared" si="609"/>
        <v>57.379999999999995</v>
      </c>
      <c r="H6545" s="3">
        <f t="shared" si="610"/>
        <v>80.960000000000008</v>
      </c>
      <c r="I6545" s="3">
        <f t="shared" si="611"/>
        <v>57.92</v>
      </c>
      <c r="J6545" s="3">
        <f t="shared" si="612"/>
        <v>71.06</v>
      </c>
      <c r="K6545" s="191">
        <v>20</v>
      </c>
      <c r="L6545" s="3">
        <v>14.1</v>
      </c>
      <c r="M6545" s="191">
        <v>27.2</v>
      </c>
      <c r="N6545" s="191">
        <v>14.4</v>
      </c>
      <c r="O6545" s="191">
        <v>21.7</v>
      </c>
    </row>
    <row r="6546" spans="2:15" ht="17.25" x14ac:dyDescent="0.35">
      <c r="B6546" s="172">
        <f t="shared" si="614"/>
        <v>6538</v>
      </c>
      <c r="C6546" s="173">
        <v>9</v>
      </c>
      <c r="D6546" s="173">
        <v>30</v>
      </c>
      <c r="E6546" s="174">
        <v>10</v>
      </c>
      <c r="F6546" s="3">
        <f t="shared" si="613"/>
        <v>69.98</v>
      </c>
      <c r="G6546" s="3">
        <f t="shared" si="609"/>
        <v>64.759999999999991</v>
      </c>
      <c r="H6546" s="3">
        <f t="shared" si="610"/>
        <v>86</v>
      </c>
      <c r="I6546" s="3">
        <f t="shared" si="611"/>
        <v>60.980000000000004</v>
      </c>
      <c r="J6546" s="3">
        <f t="shared" si="612"/>
        <v>75.02</v>
      </c>
      <c r="K6546" s="191">
        <v>21.1</v>
      </c>
      <c r="L6546" s="3">
        <v>18.2</v>
      </c>
      <c r="M6546" s="191">
        <v>30</v>
      </c>
      <c r="N6546" s="191">
        <v>16.100000000000001</v>
      </c>
      <c r="O6546" s="191">
        <v>23.9</v>
      </c>
    </row>
    <row r="6547" spans="2:15" ht="17.25" x14ac:dyDescent="0.35">
      <c r="B6547" s="172">
        <f t="shared" si="614"/>
        <v>6539</v>
      </c>
      <c r="C6547" s="173">
        <v>9</v>
      </c>
      <c r="D6547" s="173">
        <v>30</v>
      </c>
      <c r="E6547" s="174">
        <v>11</v>
      </c>
      <c r="F6547" s="3">
        <f t="shared" si="613"/>
        <v>70.88</v>
      </c>
      <c r="G6547" s="3">
        <f t="shared" si="609"/>
        <v>66.02</v>
      </c>
      <c r="H6547" s="3">
        <f t="shared" si="610"/>
        <v>86</v>
      </c>
      <c r="I6547" s="3">
        <f t="shared" si="611"/>
        <v>64.039999999999992</v>
      </c>
      <c r="J6547" s="3">
        <f t="shared" si="612"/>
        <v>78.98</v>
      </c>
      <c r="K6547" s="191">
        <v>21.6</v>
      </c>
      <c r="L6547" s="3">
        <v>18.899999999999999</v>
      </c>
      <c r="M6547" s="191">
        <v>30</v>
      </c>
      <c r="N6547" s="191">
        <v>17.8</v>
      </c>
      <c r="O6547" s="191">
        <v>26.1</v>
      </c>
    </row>
    <row r="6548" spans="2:15" ht="17.25" x14ac:dyDescent="0.35">
      <c r="B6548" s="172">
        <f t="shared" si="614"/>
        <v>6540</v>
      </c>
      <c r="C6548" s="173">
        <v>9</v>
      </c>
      <c r="D6548" s="173">
        <v>30</v>
      </c>
      <c r="E6548" s="174">
        <v>12</v>
      </c>
      <c r="F6548" s="3">
        <f t="shared" si="613"/>
        <v>77</v>
      </c>
      <c r="G6548" s="3">
        <f t="shared" si="609"/>
        <v>69.44</v>
      </c>
      <c r="H6548" s="3">
        <f t="shared" si="610"/>
        <v>93.02</v>
      </c>
      <c r="I6548" s="3">
        <f t="shared" si="611"/>
        <v>64.94</v>
      </c>
      <c r="J6548" s="3">
        <f t="shared" si="612"/>
        <v>82.039999999999992</v>
      </c>
      <c r="K6548" s="191">
        <v>25</v>
      </c>
      <c r="L6548" s="3">
        <v>20.8</v>
      </c>
      <c r="M6548" s="191">
        <v>33.9</v>
      </c>
      <c r="N6548" s="191">
        <v>18.3</v>
      </c>
      <c r="O6548" s="191">
        <v>27.8</v>
      </c>
    </row>
    <row r="6549" spans="2:15" ht="17.25" x14ac:dyDescent="0.35">
      <c r="B6549" s="172">
        <f t="shared" si="614"/>
        <v>6541</v>
      </c>
      <c r="C6549" s="173">
        <v>9</v>
      </c>
      <c r="D6549" s="173">
        <v>30</v>
      </c>
      <c r="E6549" s="174">
        <v>13</v>
      </c>
      <c r="F6549" s="3">
        <f t="shared" si="613"/>
        <v>74.84</v>
      </c>
      <c r="G6549" s="3">
        <f t="shared" si="609"/>
        <v>71.599999999999994</v>
      </c>
      <c r="H6549" s="3">
        <f t="shared" si="610"/>
        <v>93.02</v>
      </c>
      <c r="I6549" s="3">
        <f t="shared" si="611"/>
        <v>66.02</v>
      </c>
      <c r="J6549" s="3">
        <f t="shared" si="612"/>
        <v>82.94</v>
      </c>
      <c r="K6549" s="191">
        <v>23.8</v>
      </c>
      <c r="L6549" s="3">
        <v>22</v>
      </c>
      <c r="M6549" s="191">
        <v>33.9</v>
      </c>
      <c r="N6549" s="191">
        <v>18.899999999999999</v>
      </c>
      <c r="O6549" s="191">
        <v>28.3</v>
      </c>
    </row>
    <row r="6550" spans="2:15" ht="17.25" x14ac:dyDescent="0.35">
      <c r="B6550" s="172">
        <f t="shared" si="614"/>
        <v>6542</v>
      </c>
      <c r="C6550" s="173">
        <v>9</v>
      </c>
      <c r="D6550" s="173">
        <v>30</v>
      </c>
      <c r="E6550" s="174">
        <v>14</v>
      </c>
      <c r="F6550" s="3">
        <f t="shared" si="613"/>
        <v>59.900000000000006</v>
      </c>
      <c r="G6550" s="3">
        <f t="shared" si="609"/>
        <v>64.94</v>
      </c>
      <c r="H6550" s="3">
        <f t="shared" si="610"/>
        <v>93.92</v>
      </c>
      <c r="I6550" s="3">
        <f t="shared" si="611"/>
        <v>68</v>
      </c>
      <c r="J6550" s="3">
        <f t="shared" si="612"/>
        <v>80.960000000000008</v>
      </c>
      <c r="K6550" s="191">
        <v>15.5</v>
      </c>
      <c r="L6550" s="3">
        <v>18.3</v>
      </c>
      <c r="M6550" s="191">
        <v>34.4</v>
      </c>
      <c r="N6550" s="191">
        <v>20</v>
      </c>
      <c r="O6550" s="191">
        <v>27.2</v>
      </c>
    </row>
    <row r="6551" spans="2:15" ht="17.25" x14ac:dyDescent="0.35">
      <c r="B6551" s="172">
        <f t="shared" si="614"/>
        <v>6543</v>
      </c>
      <c r="C6551" s="173">
        <v>9</v>
      </c>
      <c r="D6551" s="173">
        <v>30</v>
      </c>
      <c r="E6551" s="174">
        <v>15</v>
      </c>
      <c r="F6551" s="3">
        <f t="shared" si="613"/>
        <v>62.96</v>
      </c>
      <c r="G6551" s="3">
        <f t="shared" si="609"/>
        <v>59.36</v>
      </c>
      <c r="H6551" s="3">
        <f t="shared" si="610"/>
        <v>93.92</v>
      </c>
      <c r="I6551" s="3">
        <f t="shared" si="611"/>
        <v>66.92</v>
      </c>
      <c r="J6551" s="3">
        <f t="shared" si="612"/>
        <v>80.960000000000008</v>
      </c>
      <c r="K6551" s="191">
        <v>17.2</v>
      </c>
      <c r="L6551" s="3">
        <v>15.2</v>
      </c>
      <c r="M6551" s="191">
        <v>34.4</v>
      </c>
      <c r="N6551" s="191">
        <v>19.399999999999999</v>
      </c>
      <c r="O6551" s="191">
        <v>27.2</v>
      </c>
    </row>
    <row r="6552" spans="2:15" ht="17.25" x14ac:dyDescent="0.35">
      <c r="B6552" s="172">
        <f t="shared" si="614"/>
        <v>6544</v>
      </c>
      <c r="C6552" s="173">
        <v>9</v>
      </c>
      <c r="D6552" s="173">
        <v>30</v>
      </c>
      <c r="E6552" s="174">
        <v>16</v>
      </c>
      <c r="F6552" s="3">
        <f t="shared" si="613"/>
        <v>62.96</v>
      </c>
      <c r="G6552" s="3">
        <f t="shared" si="609"/>
        <v>59.72</v>
      </c>
      <c r="H6552" s="3">
        <f t="shared" si="610"/>
        <v>93.92</v>
      </c>
      <c r="I6552" s="3">
        <f t="shared" si="611"/>
        <v>64.94</v>
      </c>
      <c r="J6552" s="3">
        <f t="shared" si="612"/>
        <v>82.039999999999992</v>
      </c>
      <c r="K6552" s="191">
        <v>17.2</v>
      </c>
      <c r="L6552" s="3">
        <v>15.4</v>
      </c>
      <c r="M6552" s="191">
        <v>34.4</v>
      </c>
      <c r="N6552" s="191">
        <v>18.3</v>
      </c>
      <c r="O6552" s="191">
        <v>27.8</v>
      </c>
    </row>
    <row r="6553" spans="2:15" ht="17.25" x14ac:dyDescent="0.35">
      <c r="B6553" s="172">
        <f t="shared" si="614"/>
        <v>6545</v>
      </c>
      <c r="C6553" s="173">
        <v>9</v>
      </c>
      <c r="D6553" s="173">
        <v>30</v>
      </c>
      <c r="E6553" s="174">
        <v>17</v>
      </c>
      <c r="F6553" s="3">
        <f t="shared" si="613"/>
        <v>55.94</v>
      </c>
      <c r="G6553" s="3">
        <f t="shared" ref="G6553:G6616" si="615">(9/5)*L6553+32</f>
        <v>58.1</v>
      </c>
      <c r="H6553" s="3">
        <f t="shared" ref="H6553:H6616" si="616">(9/5)*M6553+32</f>
        <v>91.94</v>
      </c>
      <c r="I6553" s="3">
        <f t="shared" ref="I6553:I6616" si="617">(9/5)*N6553+32</f>
        <v>62.96</v>
      </c>
      <c r="J6553" s="3">
        <f t="shared" ref="J6553:J6616" si="618">(9/5)*O6553+32</f>
        <v>80.06</v>
      </c>
      <c r="K6553" s="191">
        <v>13.3</v>
      </c>
      <c r="L6553" s="3">
        <v>14.5</v>
      </c>
      <c r="M6553" s="191">
        <v>33.299999999999997</v>
      </c>
      <c r="N6553" s="191">
        <v>17.2</v>
      </c>
      <c r="O6553" s="191">
        <v>26.7</v>
      </c>
    </row>
    <row r="6554" spans="2:15" ht="17.25" x14ac:dyDescent="0.35">
      <c r="B6554" s="172">
        <f t="shared" si="614"/>
        <v>6546</v>
      </c>
      <c r="C6554" s="173">
        <v>9</v>
      </c>
      <c r="D6554" s="173">
        <v>30</v>
      </c>
      <c r="E6554" s="174">
        <v>18</v>
      </c>
      <c r="F6554" s="3">
        <f t="shared" si="613"/>
        <v>54.86</v>
      </c>
      <c r="G6554" s="3">
        <f t="shared" si="615"/>
        <v>57.379999999999995</v>
      </c>
      <c r="H6554" s="3">
        <f t="shared" si="616"/>
        <v>87.98</v>
      </c>
      <c r="I6554" s="3">
        <f t="shared" si="617"/>
        <v>57.92</v>
      </c>
      <c r="J6554" s="3">
        <f t="shared" si="618"/>
        <v>75.92</v>
      </c>
      <c r="K6554" s="191">
        <v>12.7</v>
      </c>
      <c r="L6554" s="3">
        <v>14.1</v>
      </c>
      <c r="M6554" s="191">
        <v>31.1</v>
      </c>
      <c r="N6554" s="191">
        <v>14.4</v>
      </c>
      <c r="O6554" s="191">
        <v>24.4</v>
      </c>
    </row>
    <row r="6555" spans="2:15" ht="17.25" x14ac:dyDescent="0.35">
      <c r="B6555" s="172">
        <f t="shared" si="614"/>
        <v>6547</v>
      </c>
      <c r="C6555" s="173">
        <v>9</v>
      </c>
      <c r="D6555" s="173">
        <v>30</v>
      </c>
      <c r="E6555" s="174">
        <v>19</v>
      </c>
      <c r="F6555" s="3">
        <f t="shared" si="613"/>
        <v>53.96</v>
      </c>
      <c r="G6555" s="3">
        <f t="shared" si="615"/>
        <v>54.68</v>
      </c>
      <c r="H6555" s="3">
        <f t="shared" si="616"/>
        <v>82.039999999999992</v>
      </c>
      <c r="I6555" s="3">
        <f t="shared" si="617"/>
        <v>55.040000000000006</v>
      </c>
      <c r="J6555" s="3">
        <f t="shared" si="618"/>
        <v>73.94</v>
      </c>
      <c r="K6555" s="191">
        <v>12.2</v>
      </c>
      <c r="L6555" s="3">
        <v>12.6</v>
      </c>
      <c r="M6555" s="191">
        <v>27.8</v>
      </c>
      <c r="N6555" s="191">
        <v>12.8</v>
      </c>
      <c r="O6555" s="191">
        <v>23.3</v>
      </c>
    </row>
    <row r="6556" spans="2:15" ht="17.25" x14ac:dyDescent="0.35">
      <c r="B6556" s="172">
        <f t="shared" si="614"/>
        <v>6548</v>
      </c>
      <c r="C6556" s="173">
        <v>9</v>
      </c>
      <c r="D6556" s="173">
        <v>30</v>
      </c>
      <c r="E6556" s="174">
        <v>20</v>
      </c>
      <c r="F6556" s="3">
        <f t="shared" si="613"/>
        <v>53.96</v>
      </c>
      <c r="G6556" s="3">
        <f t="shared" si="615"/>
        <v>53.96</v>
      </c>
      <c r="H6556" s="3">
        <f t="shared" si="616"/>
        <v>77</v>
      </c>
      <c r="I6556" s="3">
        <f t="shared" si="617"/>
        <v>53.96</v>
      </c>
      <c r="J6556" s="3">
        <f t="shared" si="618"/>
        <v>69.080000000000013</v>
      </c>
      <c r="K6556" s="191">
        <v>12.2</v>
      </c>
      <c r="L6556" s="3">
        <v>12.2</v>
      </c>
      <c r="M6556" s="191">
        <v>25</v>
      </c>
      <c r="N6556" s="191">
        <v>12.2</v>
      </c>
      <c r="O6556" s="191">
        <v>20.6</v>
      </c>
    </row>
    <row r="6557" spans="2:15" ht="17.25" x14ac:dyDescent="0.35">
      <c r="B6557" s="172">
        <f t="shared" si="614"/>
        <v>6549</v>
      </c>
      <c r="C6557" s="173">
        <v>9</v>
      </c>
      <c r="D6557" s="173">
        <v>30</v>
      </c>
      <c r="E6557" s="174">
        <v>21</v>
      </c>
      <c r="F6557" s="3">
        <f t="shared" si="613"/>
        <v>53.96</v>
      </c>
      <c r="G6557" s="3">
        <f t="shared" si="615"/>
        <v>53.24</v>
      </c>
      <c r="H6557" s="3">
        <f t="shared" si="616"/>
        <v>77</v>
      </c>
      <c r="I6557" s="3">
        <f t="shared" si="617"/>
        <v>53.06</v>
      </c>
      <c r="J6557" s="3">
        <f t="shared" si="618"/>
        <v>64.94</v>
      </c>
      <c r="K6557" s="191">
        <v>12.2</v>
      </c>
      <c r="L6557" s="3">
        <v>11.8</v>
      </c>
      <c r="M6557" s="191">
        <v>25</v>
      </c>
      <c r="N6557" s="191">
        <v>11.7</v>
      </c>
      <c r="O6557" s="191">
        <v>18.3</v>
      </c>
    </row>
    <row r="6558" spans="2:15" ht="17.25" x14ac:dyDescent="0.35">
      <c r="B6558" s="172">
        <f t="shared" si="614"/>
        <v>6550</v>
      </c>
      <c r="C6558" s="173">
        <v>9</v>
      </c>
      <c r="D6558" s="173">
        <v>30</v>
      </c>
      <c r="E6558" s="174">
        <v>22</v>
      </c>
      <c r="F6558" s="3">
        <f t="shared" si="613"/>
        <v>52.879999999999995</v>
      </c>
      <c r="G6558" s="3">
        <f t="shared" si="615"/>
        <v>51.26</v>
      </c>
      <c r="H6558" s="3">
        <f t="shared" si="616"/>
        <v>75.740000000000009</v>
      </c>
      <c r="I6558" s="3">
        <f t="shared" si="617"/>
        <v>50.540000000000006</v>
      </c>
      <c r="J6558" s="3">
        <f t="shared" si="618"/>
        <v>64.400000000000006</v>
      </c>
      <c r="K6558" s="191">
        <v>11.6</v>
      </c>
      <c r="L6558" s="3">
        <v>10.7</v>
      </c>
      <c r="M6558" s="191">
        <v>24.3</v>
      </c>
      <c r="N6558" s="191">
        <v>10.3</v>
      </c>
      <c r="O6558" s="191">
        <v>18</v>
      </c>
    </row>
    <row r="6559" spans="2:15" ht="17.25" x14ac:dyDescent="0.35">
      <c r="B6559" s="172">
        <f t="shared" si="614"/>
        <v>6551</v>
      </c>
      <c r="C6559" s="173">
        <v>9</v>
      </c>
      <c r="D6559" s="173">
        <v>30</v>
      </c>
      <c r="E6559" s="174">
        <v>23</v>
      </c>
      <c r="F6559" s="3">
        <f t="shared" si="613"/>
        <v>51.8</v>
      </c>
      <c r="G6559" s="3">
        <f t="shared" si="615"/>
        <v>49.46</v>
      </c>
      <c r="H6559" s="3">
        <f t="shared" si="616"/>
        <v>74.48</v>
      </c>
      <c r="I6559" s="3">
        <f t="shared" si="617"/>
        <v>48.2</v>
      </c>
      <c r="J6559" s="3">
        <f t="shared" si="618"/>
        <v>63.86</v>
      </c>
      <c r="K6559" s="191">
        <v>11</v>
      </c>
      <c r="L6559" s="3">
        <v>9.6999999999999993</v>
      </c>
      <c r="M6559" s="191">
        <v>23.6</v>
      </c>
      <c r="N6559" s="191">
        <v>9</v>
      </c>
      <c r="O6559" s="191">
        <v>17.7</v>
      </c>
    </row>
    <row r="6560" spans="2:15" ht="17.25" x14ac:dyDescent="0.35">
      <c r="B6560" s="172">
        <f t="shared" si="614"/>
        <v>6552</v>
      </c>
      <c r="C6560" s="173">
        <v>9</v>
      </c>
      <c r="D6560" s="173">
        <v>30</v>
      </c>
      <c r="E6560" s="174">
        <v>24</v>
      </c>
      <c r="F6560" s="3">
        <f t="shared" si="613"/>
        <v>50.72</v>
      </c>
      <c r="G6560" s="3">
        <f t="shared" si="615"/>
        <v>47.480000000000004</v>
      </c>
      <c r="H6560" s="3">
        <f t="shared" si="616"/>
        <v>73.22</v>
      </c>
      <c r="I6560" s="3">
        <f t="shared" si="617"/>
        <v>45.68</v>
      </c>
      <c r="J6560" s="3">
        <f t="shared" si="618"/>
        <v>63.319999999999993</v>
      </c>
      <c r="K6560" s="191">
        <v>10.4</v>
      </c>
      <c r="L6560" s="3">
        <v>8.6</v>
      </c>
      <c r="M6560" s="191">
        <v>22.9</v>
      </c>
      <c r="N6560" s="191">
        <v>7.6</v>
      </c>
      <c r="O6560" s="191">
        <v>17.399999999999999</v>
      </c>
    </row>
    <row r="6561" spans="2:15" ht="17.25" x14ac:dyDescent="0.35">
      <c r="B6561" s="172">
        <f t="shared" si="614"/>
        <v>6553</v>
      </c>
      <c r="C6561" s="173">
        <v>10</v>
      </c>
      <c r="D6561" s="173">
        <v>1</v>
      </c>
      <c r="E6561" s="174">
        <v>1</v>
      </c>
      <c r="F6561" s="3">
        <f t="shared" si="613"/>
        <v>49.64</v>
      </c>
      <c r="G6561" s="3">
        <f t="shared" si="615"/>
        <v>45.68</v>
      </c>
      <c r="H6561" s="3">
        <f t="shared" si="616"/>
        <v>71.78</v>
      </c>
      <c r="I6561" s="3">
        <f t="shared" si="617"/>
        <v>43.34</v>
      </c>
      <c r="J6561" s="3">
        <f t="shared" si="618"/>
        <v>62.6</v>
      </c>
      <c r="K6561" s="191">
        <v>9.8000000000000007</v>
      </c>
      <c r="L6561" s="3">
        <v>7.6</v>
      </c>
      <c r="M6561" s="191">
        <v>22.1</v>
      </c>
      <c r="N6561" s="191">
        <v>6.3</v>
      </c>
      <c r="O6561" s="191">
        <v>17</v>
      </c>
    </row>
    <row r="6562" spans="2:15" ht="17.25" x14ac:dyDescent="0.35">
      <c r="B6562" s="172">
        <f t="shared" si="614"/>
        <v>6554</v>
      </c>
      <c r="C6562" s="173">
        <v>10</v>
      </c>
      <c r="D6562" s="173">
        <v>1</v>
      </c>
      <c r="E6562" s="174">
        <v>2</v>
      </c>
      <c r="F6562" s="3">
        <f t="shared" si="613"/>
        <v>48.56</v>
      </c>
      <c r="G6562" s="3">
        <f t="shared" si="615"/>
        <v>43.7</v>
      </c>
      <c r="H6562" s="3">
        <f t="shared" si="616"/>
        <v>70.52</v>
      </c>
      <c r="I6562" s="3">
        <f t="shared" si="617"/>
        <v>40.82</v>
      </c>
      <c r="J6562" s="3">
        <f t="shared" si="618"/>
        <v>62.06</v>
      </c>
      <c r="K6562" s="191">
        <v>9.1999999999999993</v>
      </c>
      <c r="L6562" s="3">
        <v>6.5</v>
      </c>
      <c r="M6562" s="191">
        <v>21.4</v>
      </c>
      <c r="N6562" s="191">
        <v>4.9000000000000004</v>
      </c>
      <c r="O6562" s="191">
        <v>16.7</v>
      </c>
    </row>
    <row r="6563" spans="2:15" ht="17.25" x14ac:dyDescent="0.35">
      <c r="B6563" s="172">
        <f t="shared" si="614"/>
        <v>6555</v>
      </c>
      <c r="C6563" s="173">
        <v>10</v>
      </c>
      <c r="D6563" s="173">
        <v>1</v>
      </c>
      <c r="E6563" s="174">
        <v>3</v>
      </c>
      <c r="F6563" s="3">
        <f t="shared" si="613"/>
        <v>47.480000000000004</v>
      </c>
      <c r="G6563" s="3">
        <f t="shared" si="615"/>
        <v>41.9</v>
      </c>
      <c r="H6563" s="3">
        <f t="shared" si="616"/>
        <v>69.259999999999991</v>
      </c>
      <c r="I6563" s="3">
        <f t="shared" si="617"/>
        <v>38.480000000000004</v>
      </c>
      <c r="J6563" s="3">
        <f t="shared" si="618"/>
        <v>61.519999999999996</v>
      </c>
      <c r="K6563" s="191">
        <v>8.6</v>
      </c>
      <c r="L6563" s="3">
        <v>5.5</v>
      </c>
      <c r="M6563" s="191">
        <v>20.7</v>
      </c>
      <c r="N6563" s="191">
        <v>3.6</v>
      </c>
      <c r="O6563" s="191">
        <v>16.399999999999999</v>
      </c>
    </row>
    <row r="6564" spans="2:15" ht="17.25" x14ac:dyDescent="0.35">
      <c r="B6564" s="172">
        <f t="shared" si="614"/>
        <v>6556</v>
      </c>
      <c r="C6564" s="173">
        <v>10</v>
      </c>
      <c r="D6564" s="173">
        <v>1</v>
      </c>
      <c r="E6564" s="174">
        <v>4</v>
      </c>
      <c r="F6564" s="3">
        <f t="shared" si="613"/>
        <v>46.4</v>
      </c>
      <c r="G6564" s="3">
        <f t="shared" si="615"/>
        <v>39.92</v>
      </c>
      <c r="H6564" s="3">
        <f t="shared" si="616"/>
        <v>68</v>
      </c>
      <c r="I6564" s="3">
        <f t="shared" si="617"/>
        <v>35.96</v>
      </c>
      <c r="J6564" s="3">
        <f t="shared" si="618"/>
        <v>60.980000000000004</v>
      </c>
      <c r="K6564" s="191">
        <v>8</v>
      </c>
      <c r="L6564" s="3">
        <v>4.4000000000000004</v>
      </c>
      <c r="M6564" s="191">
        <v>20</v>
      </c>
      <c r="N6564" s="191">
        <v>2.2000000000000002</v>
      </c>
      <c r="O6564" s="191">
        <v>16.100000000000001</v>
      </c>
    </row>
    <row r="6565" spans="2:15" ht="17.25" x14ac:dyDescent="0.35">
      <c r="B6565" s="172">
        <f t="shared" si="614"/>
        <v>6557</v>
      </c>
      <c r="C6565" s="173">
        <v>10</v>
      </c>
      <c r="D6565" s="173">
        <v>1</v>
      </c>
      <c r="E6565" s="174">
        <v>5</v>
      </c>
      <c r="F6565" s="3">
        <f t="shared" si="613"/>
        <v>46.4</v>
      </c>
      <c r="G6565" s="3">
        <f t="shared" si="615"/>
        <v>39.92</v>
      </c>
      <c r="H6565" s="3">
        <f t="shared" si="616"/>
        <v>68</v>
      </c>
      <c r="I6565" s="3">
        <f t="shared" si="617"/>
        <v>35.96</v>
      </c>
      <c r="J6565" s="3">
        <f t="shared" si="618"/>
        <v>59</v>
      </c>
      <c r="K6565" s="191">
        <v>8</v>
      </c>
      <c r="L6565" s="3">
        <v>4.4000000000000004</v>
      </c>
      <c r="M6565" s="191">
        <v>20</v>
      </c>
      <c r="N6565" s="191">
        <v>2.2000000000000002</v>
      </c>
      <c r="O6565" s="191">
        <v>15</v>
      </c>
    </row>
    <row r="6566" spans="2:15" ht="17.25" x14ac:dyDescent="0.35">
      <c r="B6566" s="172">
        <f t="shared" si="614"/>
        <v>6558</v>
      </c>
      <c r="C6566" s="173">
        <v>10</v>
      </c>
      <c r="D6566" s="173">
        <v>1</v>
      </c>
      <c r="E6566" s="174">
        <v>6</v>
      </c>
      <c r="F6566" s="3">
        <f t="shared" si="613"/>
        <v>46.4</v>
      </c>
      <c r="G6566" s="3">
        <f t="shared" si="615"/>
        <v>39.92</v>
      </c>
      <c r="H6566" s="3">
        <f t="shared" si="616"/>
        <v>66.02</v>
      </c>
      <c r="I6566" s="3">
        <f t="shared" si="617"/>
        <v>35.06</v>
      </c>
      <c r="J6566" s="3">
        <f t="shared" si="618"/>
        <v>59</v>
      </c>
      <c r="K6566" s="191">
        <v>8</v>
      </c>
      <c r="L6566" s="3">
        <v>4.4000000000000004</v>
      </c>
      <c r="M6566" s="191">
        <v>18.899999999999999</v>
      </c>
      <c r="N6566" s="191">
        <v>1.7</v>
      </c>
      <c r="O6566" s="191">
        <v>15</v>
      </c>
    </row>
    <row r="6567" spans="2:15" ht="17.25" x14ac:dyDescent="0.35">
      <c r="B6567" s="172">
        <f t="shared" si="614"/>
        <v>6559</v>
      </c>
      <c r="C6567" s="173">
        <v>10</v>
      </c>
      <c r="D6567" s="173">
        <v>1</v>
      </c>
      <c r="E6567" s="174">
        <v>7</v>
      </c>
      <c r="F6567" s="3">
        <f t="shared" si="613"/>
        <v>50</v>
      </c>
      <c r="G6567" s="3">
        <f t="shared" si="615"/>
        <v>43.879999999999995</v>
      </c>
      <c r="H6567" s="3">
        <f t="shared" si="616"/>
        <v>71.06</v>
      </c>
      <c r="I6567" s="3">
        <f t="shared" si="617"/>
        <v>37.94</v>
      </c>
      <c r="J6567" s="3">
        <f t="shared" si="618"/>
        <v>60.08</v>
      </c>
      <c r="K6567" s="191">
        <v>10</v>
      </c>
      <c r="L6567" s="3">
        <v>6.6</v>
      </c>
      <c r="M6567" s="191">
        <v>21.7</v>
      </c>
      <c r="N6567" s="191">
        <v>3.3</v>
      </c>
      <c r="O6567" s="191">
        <v>15.6</v>
      </c>
    </row>
    <row r="6568" spans="2:15" ht="17.25" x14ac:dyDescent="0.35">
      <c r="B6568" s="172">
        <f t="shared" si="614"/>
        <v>6560</v>
      </c>
      <c r="C6568" s="173">
        <v>10</v>
      </c>
      <c r="D6568" s="173">
        <v>1</v>
      </c>
      <c r="E6568" s="174">
        <v>8</v>
      </c>
      <c r="F6568" s="3">
        <f t="shared" si="613"/>
        <v>53.6</v>
      </c>
      <c r="G6568" s="3">
        <f t="shared" si="615"/>
        <v>46.94</v>
      </c>
      <c r="H6568" s="3">
        <f t="shared" si="616"/>
        <v>75.92</v>
      </c>
      <c r="I6568" s="3">
        <f t="shared" si="617"/>
        <v>48.019999999999996</v>
      </c>
      <c r="J6568" s="3">
        <f t="shared" si="618"/>
        <v>60.08</v>
      </c>
      <c r="K6568" s="191">
        <v>12</v>
      </c>
      <c r="L6568" s="3">
        <v>8.3000000000000007</v>
      </c>
      <c r="M6568" s="191">
        <v>24.4</v>
      </c>
      <c r="N6568" s="191">
        <v>8.9</v>
      </c>
      <c r="O6568" s="191">
        <v>15.6</v>
      </c>
    </row>
    <row r="6569" spans="2:15" ht="17.25" x14ac:dyDescent="0.35">
      <c r="B6569" s="172">
        <f t="shared" si="614"/>
        <v>6561</v>
      </c>
      <c r="C6569" s="173">
        <v>10</v>
      </c>
      <c r="D6569" s="173">
        <v>1</v>
      </c>
      <c r="E6569" s="174">
        <v>9</v>
      </c>
      <c r="F6569" s="3">
        <f t="shared" si="613"/>
        <v>55.400000000000006</v>
      </c>
      <c r="G6569" s="3">
        <f t="shared" si="615"/>
        <v>50</v>
      </c>
      <c r="H6569" s="3">
        <f t="shared" si="616"/>
        <v>80.960000000000008</v>
      </c>
      <c r="I6569" s="3">
        <f t="shared" si="617"/>
        <v>55.040000000000006</v>
      </c>
      <c r="J6569" s="3">
        <f t="shared" si="618"/>
        <v>64.039999999999992</v>
      </c>
      <c r="K6569" s="191">
        <v>13</v>
      </c>
      <c r="L6569" s="3">
        <v>10</v>
      </c>
      <c r="M6569" s="191">
        <v>27.2</v>
      </c>
      <c r="N6569" s="191">
        <v>12.8</v>
      </c>
      <c r="O6569" s="191">
        <v>17.8</v>
      </c>
    </row>
    <row r="6570" spans="2:15" ht="17.25" x14ac:dyDescent="0.35">
      <c r="B6570" s="172">
        <f t="shared" si="614"/>
        <v>6562</v>
      </c>
      <c r="C6570" s="173">
        <v>10</v>
      </c>
      <c r="D6570" s="173">
        <v>1</v>
      </c>
      <c r="E6570" s="174">
        <v>10</v>
      </c>
      <c r="F6570" s="3">
        <f t="shared" si="613"/>
        <v>57.2</v>
      </c>
      <c r="G6570" s="3">
        <f t="shared" si="615"/>
        <v>53.96</v>
      </c>
      <c r="H6570" s="3">
        <f t="shared" si="616"/>
        <v>82.039999999999992</v>
      </c>
      <c r="I6570" s="3">
        <f t="shared" si="617"/>
        <v>60.980000000000004</v>
      </c>
      <c r="J6570" s="3">
        <f t="shared" si="618"/>
        <v>69.98</v>
      </c>
      <c r="K6570" s="191">
        <v>14</v>
      </c>
      <c r="L6570" s="3">
        <v>12.2</v>
      </c>
      <c r="M6570" s="191">
        <v>27.8</v>
      </c>
      <c r="N6570" s="191">
        <v>16.100000000000001</v>
      </c>
      <c r="O6570" s="191">
        <v>21.1</v>
      </c>
    </row>
    <row r="6571" spans="2:15" ht="17.25" x14ac:dyDescent="0.35">
      <c r="B6571" s="172">
        <f t="shared" si="614"/>
        <v>6563</v>
      </c>
      <c r="C6571" s="173">
        <v>10</v>
      </c>
      <c r="D6571" s="173">
        <v>1</v>
      </c>
      <c r="E6571" s="174">
        <v>11</v>
      </c>
      <c r="F6571" s="3">
        <f t="shared" si="613"/>
        <v>59</v>
      </c>
      <c r="G6571" s="3">
        <f t="shared" si="615"/>
        <v>59.900000000000006</v>
      </c>
      <c r="H6571" s="3">
        <f t="shared" si="616"/>
        <v>84.92</v>
      </c>
      <c r="I6571" s="3">
        <f t="shared" si="617"/>
        <v>68</v>
      </c>
      <c r="J6571" s="3">
        <f t="shared" si="618"/>
        <v>75.02</v>
      </c>
      <c r="K6571" s="191">
        <v>15</v>
      </c>
      <c r="L6571" s="3">
        <v>15.5</v>
      </c>
      <c r="M6571" s="191">
        <v>29.4</v>
      </c>
      <c r="N6571" s="191">
        <v>20</v>
      </c>
      <c r="O6571" s="191">
        <v>23.9</v>
      </c>
    </row>
    <row r="6572" spans="2:15" ht="17.25" x14ac:dyDescent="0.35">
      <c r="B6572" s="172">
        <f t="shared" si="614"/>
        <v>6564</v>
      </c>
      <c r="C6572" s="173">
        <v>10</v>
      </c>
      <c r="D6572" s="173">
        <v>1</v>
      </c>
      <c r="E6572" s="174">
        <v>12</v>
      </c>
      <c r="F6572" s="3">
        <f t="shared" si="613"/>
        <v>60.8</v>
      </c>
      <c r="G6572" s="3">
        <f t="shared" si="615"/>
        <v>63.86</v>
      </c>
      <c r="H6572" s="3">
        <f t="shared" si="616"/>
        <v>87.080000000000013</v>
      </c>
      <c r="I6572" s="3">
        <f t="shared" si="617"/>
        <v>71.960000000000008</v>
      </c>
      <c r="J6572" s="3">
        <f t="shared" si="618"/>
        <v>78.080000000000013</v>
      </c>
      <c r="K6572" s="191">
        <v>16</v>
      </c>
      <c r="L6572" s="3">
        <v>17.7</v>
      </c>
      <c r="M6572" s="191">
        <v>30.6</v>
      </c>
      <c r="N6572" s="191">
        <v>22.2</v>
      </c>
      <c r="O6572" s="191">
        <v>25.6</v>
      </c>
    </row>
    <row r="6573" spans="2:15" ht="17.25" x14ac:dyDescent="0.35">
      <c r="B6573" s="172">
        <f t="shared" si="614"/>
        <v>6565</v>
      </c>
      <c r="C6573" s="173">
        <v>10</v>
      </c>
      <c r="D6573" s="173">
        <v>1</v>
      </c>
      <c r="E6573" s="174">
        <v>13</v>
      </c>
      <c r="F6573" s="3">
        <f t="shared" si="613"/>
        <v>62.6</v>
      </c>
      <c r="G6573" s="3">
        <f t="shared" si="615"/>
        <v>65.84</v>
      </c>
      <c r="H6573" s="3">
        <f t="shared" si="616"/>
        <v>89.960000000000008</v>
      </c>
      <c r="I6573" s="3">
        <f t="shared" si="617"/>
        <v>71.06</v>
      </c>
      <c r="J6573" s="3">
        <f t="shared" si="618"/>
        <v>80.960000000000008</v>
      </c>
      <c r="K6573" s="191">
        <v>17</v>
      </c>
      <c r="L6573" s="3">
        <v>18.8</v>
      </c>
      <c r="M6573" s="191">
        <v>32.200000000000003</v>
      </c>
      <c r="N6573" s="191">
        <v>21.7</v>
      </c>
      <c r="O6573" s="191">
        <v>27.2</v>
      </c>
    </row>
    <row r="6574" spans="2:15" ht="17.25" x14ac:dyDescent="0.35">
      <c r="B6574" s="172">
        <f t="shared" si="614"/>
        <v>6566</v>
      </c>
      <c r="C6574" s="173">
        <v>10</v>
      </c>
      <c r="D6574" s="173">
        <v>1</v>
      </c>
      <c r="E6574" s="174">
        <v>14</v>
      </c>
      <c r="F6574" s="3">
        <f t="shared" si="613"/>
        <v>62.6</v>
      </c>
      <c r="G6574" s="3">
        <f t="shared" si="615"/>
        <v>68</v>
      </c>
      <c r="H6574" s="3">
        <f t="shared" si="616"/>
        <v>93.02</v>
      </c>
      <c r="I6574" s="3">
        <f t="shared" si="617"/>
        <v>75.02</v>
      </c>
      <c r="J6574" s="3">
        <f t="shared" si="618"/>
        <v>82.94</v>
      </c>
      <c r="K6574" s="191">
        <v>17</v>
      </c>
      <c r="L6574" s="3">
        <v>20</v>
      </c>
      <c r="M6574" s="191">
        <v>33.9</v>
      </c>
      <c r="N6574" s="191">
        <v>23.9</v>
      </c>
      <c r="O6574" s="191">
        <v>28.3</v>
      </c>
    </row>
    <row r="6575" spans="2:15" ht="17.25" x14ac:dyDescent="0.35">
      <c r="B6575" s="172">
        <f t="shared" si="614"/>
        <v>6567</v>
      </c>
      <c r="C6575" s="173">
        <v>10</v>
      </c>
      <c r="D6575" s="173">
        <v>1</v>
      </c>
      <c r="E6575" s="174">
        <v>15</v>
      </c>
      <c r="F6575" s="3">
        <f t="shared" si="613"/>
        <v>64.400000000000006</v>
      </c>
      <c r="G6575" s="3">
        <f t="shared" si="615"/>
        <v>68</v>
      </c>
      <c r="H6575" s="3">
        <f t="shared" si="616"/>
        <v>93.92</v>
      </c>
      <c r="I6575" s="3">
        <f t="shared" si="617"/>
        <v>73.94</v>
      </c>
      <c r="J6575" s="3">
        <f t="shared" si="618"/>
        <v>82.94</v>
      </c>
      <c r="K6575" s="191">
        <v>18</v>
      </c>
      <c r="L6575" s="3">
        <v>20</v>
      </c>
      <c r="M6575" s="191">
        <v>34.4</v>
      </c>
      <c r="N6575" s="191">
        <v>23.3</v>
      </c>
      <c r="O6575" s="191">
        <v>28.3</v>
      </c>
    </row>
    <row r="6576" spans="2:15" ht="17.25" x14ac:dyDescent="0.35">
      <c r="B6576" s="172">
        <f t="shared" si="614"/>
        <v>6568</v>
      </c>
      <c r="C6576" s="173">
        <v>10</v>
      </c>
      <c r="D6576" s="173">
        <v>1</v>
      </c>
      <c r="E6576" s="174">
        <v>16</v>
      </c>
      <c r="F6576" s="3">
        <f t="shared" si="613"/>
        <v>60.8</v>
      </c>
      <c r="G6576" s="3">
        <f t="shared" si="615"/>
        <v>68</v>
      </c>
      <c r="H6576" s="3">
        <f t="shared" si="616"/>
        <v>93.92</v>
      </c>
      <c r="I6576" s="3">
        <f t="shared" si="617"/>
        <v>75.02</v>
      </c>
      <c r="J6576" s="3">
        <f t="shared" si="618"/>
        <v>84.02</v>
      </c>
      <c r="K6576" s="191">
        <v>16</v>
      </c>
      <c r="L6576" s="3">
        <v>20</v>
      </c>
      <c r="M6576" s="191">
        <v>34.4</v>
      </c>
      <c r="N6576" s="191">
        <v>23.9</v>
      </c>
      <c r="O6576" s="191">
        <v>28.9</v>
      </c>
    </row>
    <row r="6577" spans="2:15" ht="17.25" x14ac:dyDescent="0.35">
      <c r="B6577" s="172">
        <f t="shared" si="614"/>
        <v>6569</v>
      </c>
      <c r="C6577" s="173">
        <v>10</v>
      </c>
      <c r="D6577" s="173">
        <v>1</v>
      </c>
      <c r="E6577" s="174">
        <v>17</v>
      </c>
      <c r="F6577" s="3">
        <f t="shared" si="613"/>
        <v>59</v>
      </c>
      <c r="G6577" s="3">
        <f t="shared" si="615"/>
        <v>66.92</v>
      </c>
      <c r="H6577" s="3">
        <f t="shared" si="616"/>
        <v>93.02</v>
      </c>
      <c r="I6577" s="3">
        <f t="shared" si="617"/>
        <v>71.960000000000008</v>
      </c>
      <c r="J6577" s="3">
        <f t="shared" si="618"/>
        <v>78.080000000000013</v>
      </c>
      <c r="K6577" s="191">
        <v>15</v>
      </c>
      <c r="L6577" s="3">
        <v>19.399999999999999</v>
      </c>
      <c r="M6577" s="191">
        <v>33.9</v>
      </c>
      <c r="N6577" s="191">
        <v>22.2</v>
      </c>
      <c r="O6577" s="191">
        <v>25.6</v>
      </c>
    </row>
    <row r="6578" spans="2:15" ht="17.25" x14ac:dyDescent="0.35">
      <c r="B6578" s="172">
        <f t="shared" si="614"/>
        <v>6570</v>
      </c>
      <c r="C6578" s="173">
        <v>10</v>
      </c>
      <c r="D6578" s="173">
        <v>1</v>
      </c>
      <c r="E6578" s="174">
        <v>18</v>
      </c>
      <c r="F6578" s="3">
        <f t="shared" si="613"/>
        <v>57.2</v>
      </c>
      <c r="G6578" s="3">
        <f t="shared" si="615"/>
        <v>60.980000000000004</v>
      </c>
      <c r="H6578" s="3">
        <f t="shared" si="616"/>
        <v>89.06</v>
      </c>
      <c r="I6578" s="3">
        <f t="shared" si="617"/>
        <v>66.02</v>
      </c>
      <c r="J6578" s="3">
        <f t="shared" si="618"/>
        <v>75.02</v>
      </c>
      <c r="K6578" s="191">
        <v>14</v>
      </c>
      <c r="L6578" s="3">
        <v>16.100000000000001</v>
      </c>
      <c r="M6578" s="191">
        <v>31.7</v>
      </c>
      <c r="N6578" s="191">
        <v>18.899999999999999</v>
      </c>
      <c r="O6578" s="191">
        <v>23.9</v>
      </c>
    </row>
    <row r="6579" spans="2:15" ht="17.25" x14ac:dyDescent="0.35">
      <c r="B6579" s="172">
        <f t="shared" si="614"/>
        <v>6571</v>
      </c>
      <c r="C6579" s="173">
        <v>10</v>
      </c>
      <c r="D6579" s="173">
        <v>1</v>
      </c>
      <c r="E6579" s="174">
        <v>19</v>
      </c>
      <c r="F6579" s="3">
        <f t="shared" si="613"/>
        <v>51.8</v>
      </c>
      <c r="G6579" s="3">
        <f t="shared" si="615"/>
        <v>50</v>
      </c>
      <c r="H6579" s="3">
        <f t="shared" si="616"/>
        <v>86</v>
      </c>
      <c r="I6579" s="3">
        <f t="shared" si="617"/>
        <v>64.039999999999992</v>
      </c>
      <c r="J6579" s="3">
        <f t="shared" si="618"/>
        <v>73.039999999999992</v>
      </c>
      <c r="K6579" s="191">
        <v>11</v>
      </c>
      <c r="L6579" s="3">
        <v>10</v>
      </c>
      <c r="M6579" s="191">
        <v>30</v>
      </c>
      <c r="N6579" s="191">
        <v>17.8</v>
      </c>
      <c r="O6579" s="191">
        <v>22.8</v>
      </c>
    </row>
    <row r="6580" spans="2:15" ht="17.25" x14ac:dyDescent="0.35">
      <c r="B6580" s="172">
        <f t="shared" si="614"/>
        <v>6572</v>
      </c>
      <c r="C6580" s="173">
        <v>10</v>
      </c>
      <c r="D6580" s="173">
        <v>1</v>
      </c>
      <c r="E6580" s="174">
        <v>20</v>
      </c>
      <c r="F6580" s="3">
        <f t="shared" si="613"/>
        <v>48.2</v>
      </c>
      <c r="G6580" s="3">
        <f t="shared" si="615"/>
        <v>50</v>
      </c>
      <c r="H6580" s="3">
        <f t="shared" si="616"/>
        <v>82.94</v>
      </c>
      <c r="I6580" s="3">
        <f t="shared" si="617"/>
        <v>57.92</v>
      </c>
      <c r="J6580" s="3">
        <f t="shared" si="618"/>
        <v>69.98</v>
      </c>
      <c r="K6580" s="191">
        <v>9</v>
      </c>
      <c r="L6580" s="3">
        <v>10</v>
      </c>
      <c r="M6580" s="191">
        <v>28.3</v>
      </c>
      <c r="N6580" s="191">
        <v>14.4</v>
      </c>
      <c r="O6580" s="191">
        <v>21.1</v>
      </c>
    </row>
    <row r="6581" spans="2:15" ht="17.25" x14ac:dyDescent="0.35">
      <c r="B6581" s="172">
        <f t="shared" si="614"/>
        <v>6573</v>
      </c>
      <c r="C6581" s="173">
        <v>10</v>
      </c>
      <c r="D6581" s="173">
        <v>1</v>
      </c>
      <c r="E6581" s="174">
        <v>21</v>
      </c>
      <c r="F6581" s="3">
        <f t="shared" si="613"/>
        <v>46.4</v>
      </c>
      <c r="G6581" s="3">
        <f t="shared" si="615"/>
        <v>48.92</v>
      </c>
      <c r="H6581" s="3">
        <f t="shared" si="616"/>
        <v>82.039999999999992</v>
      </c>
      <c r="I6581" s="3">
        <f t="shared" si="617"/>
        <v>51.08</v>
      </c>
      <c r="J6581" s="3">
        <f t="shared" si="618"/>
        <v>68</v>
      </c>
      <c r="K6581" s="191">
        <v>8</v>
      </c>
      <c r="L6581" s="3">
        <v>9.4</v>
      </c>
      <c r="M6581" s="191">
        <v>27.8</v>
      </c>
      <c r="N6581" s="191">
        <v>10.6</v>
      </c>
      <c r="O6581" s="191">
        <v>20</v>
      </c>
    </row>
    <row r="6582" spans="2:15" ht="17.25" x14ac:dyDescent="0.35">
      <c r="B6582" s="172">
        <f t="shared" si="614"/>
        <v>6574</v>
      </c>
      <c r="C6582" s="173">
        <v>10</v>
      </c>
      <c r="D6582" s="173">
        <v>1</v>
      </c>
      <c r="E6582" s="174">
        <v>22</v>
      </c>
      <c r="F6582" s="3">
        <f t="shared" si="613"/>
        <v>44.6</v>
      </c>
      <c r="G6582" s="3">
        <f t="shared" si="615"/>
        <v>48.92</v>
      </c>
      <c r="H6582" s="3">
        <f t="shared" si="616"/>
        <v>82.94</v>
      </c>
      <c r="I6582" s="3">
        <f t="shared" si="617"/>
        <v>51.08</v>
      </c>
      <c r="J6582" s="3">
        <f t="shared" si="618"/>
        <v>68</v>
      </c>
      <c r="K6582" s="191">
        <v>7</v>
      </c>
      <c r="L6582" s="3">
        <v>9.4</v>
      </c>
      <c r="M6582" s="191">
        <v>28.3</v>
      </c>
      <c r="N6582" s="191">
        <v>10.6</v>
      </c>
      <c r="O6582" s="191">
        <v>20</v>
      </c>
    </row>
    <row r="6583" spans="2:15" ht="17.25" x14ac:dyDescent="0.35">
      <c r="B6583" s="172">
        <f t="shared" si="614"/>
        <v>6575</v>
      </c>
      <c r="C6583" s="173">
        <v>10</v>
      </c>
      <c r="D6583" s="173">
        <v>1</v>
      </c>
      <c r="E6583" s="174">
        <v>23</v>
      </c>
      <c r="F6583" s="3">
        <f t="shared" si="613"/>
        <v>42.8</v>
      </c>
      <c r="G6583" s="3">
        <f t="shared" si="615"/>
        <v>50</v>
      </c>
      <c r="H6583" s="3">
        <f t="shared" si="616"/>
        <v>80.960000000000008</v>
      </c>
      <c r="I6583" s="3">
        <f t="shared" si="617"/>
        <v>46.94</v>
      </c>
      <c r="J6583" s="3">
        <f t="shared" si="618"/>
        <v>66.92</v>
      </c>
      <c r="K6583" s="191">
        <v>6</v>
      </c>
      <c r="L6583" s="3">
        <v>10</v>
      </c>
      <c r="M6583" s="191">
        <v>27.2</v>
      </c>
      <c r="N6583" s="191">
        <v>8.3000000000000007</v>
      </c>
      <c r="O6583" s="191">
        <v>19.399999999999999</v>
      </c>
    </row>
    <row r="6584" spans="2:15" ht="17.25" x14ac:dyDescent="0.35">
      <c r="B6584" s="172">
        <f t="shared" si="614"/>
        <v>6576</v>
      </c>
      <c r="C6584" s="173">
        <v>10</v>
      </c>
      <c r="D6584" s="173">
        <v>1</v>
      </c>
      <c r="E6584" s="174">
        <v>24</v>
      </c>
      <c r="F6584" s="3">
        <f t="shared" si="613"/>
        <v>41</v>
      </c>
      <c r="G6584" s="3">
        <f t="shared" si="615"/>
        <v>46.94</v>
      </c>
      <c r="H6584" s="3">
        <f t="shared" si="616"/>
        <v>80.960000000000008</v>
      </c>
      <c r="I6584" s="3">
        <f t="shared" si="617"/>
        <v>44.06</v>
      </c>
      <c r="J6584" s="3">
        <f t="shared" si="618"/>
        <v>64.94</v>
      </c>
      <c r="K6584" s="191">
        <v>5</v>
      </c>
      <c r="L6584" s="3">
        <v>8.3000000000000007</v>
      </c>
      <c r="M6584" s="191">
        <v>27.2</v>
      </c>
      <c r="N6584" s="191">
        <v>6.7</v>
      </c>
      <c r="O6584" s="191">
        <v>18.3</v>
      </c>
    </row>
    <row r="6585" spans="2:15" ht="17.25" x14ac:dyDescent="0.35">
      <c r="B6585" s="172">
        <f t="shared" si="614"/>
        <v>6577</v>
      </c>
      <c r="C6585" s="173">
        <v>10</v>
      </c>
      <c r="D6585" s="173">
        <v>2</v>
      </c>
      <c r="E6585" s="174">
        <v>1</v>
      </c>
      <c r="F6585" s="3">
        <f t="shared" si="613"/>
        <v>41</v>
      </c>
      <c r="G6585" s="3">
        <f t="shared" si="615"/>
        <v>45.86</v>
      </c>
      <c r="H6585" s="3">
        <f t="shared" si="616"/>
        <v>82.039999999999992</v>
      </c>
      <c r="I6585" s="3">
        <f t="shared" si="617"/>
        <v>44.96</v>
      </c>
      <c r="J6585" s="3">
        <f t="shared" si="618"/>
        <v>66.92</v>
      </c>
      <c r="K6585" s="191">
        <v>5</v>
      </c>
      <c r="L6585" s="3">
        <v>7.7</v>
      </c>
      <c r="M6585" s="191">
        <v>27.8</v>
      </c>
      <c r="N6585" s="191">
        <v>7.2</v>
      </c>
      <c r="O6585" s="191">
        <v>19.399999999999999</v>
      </c>
    </row>
    <row r="6586" spans="2:15" ht="17.25" x14ac:dyDescent="0.35">
      <c r="B6586" s="172">
        <f t="shared" si="614"/>
        <v>6578</v>
      </c>
      <c r="C6586" s="173">
        <v>10</v>
      </c>
      <c r="D6586" s="173">
        <v>2</v>
      </c>
      <c r="E6586" s="174">
        <v>2</v>
      </c>
      <c r="F6586" s="3">
        <f t="shared" si="613"/>
        <v>39.200000000000003</v>
      </c>
      <c r="G6586" s="3">
        <f t="shared" si="615"/>
        <v>43.879999999999995</v>
      </c>
      <c r="H6586" s="3">
        <f t="shared" si="616"/>
        <v>80.960000000000008</v>
      </c>
      <c r="I6586" s="3">
        <f t="shared" si="617"/>
        <v>41</v>
      </c>
      <c r="J6586" s="3">
        <f t="shared" si="618"/>
        <v>64.94</v>
      </c>
      <c r="K6586" s="191">
        <v>4</v>
      </c>
      <c r="L6586" s="3">
        <v>6.6</v>
      </c>
      <c r="M6586" s="191">
        <v>27.2</v>
      </c>
      <c r="N6586" s="191">
        <v>5</v>
      </c>
      <c r="O6586" s="191">
        <v>18.3</v>
      </c>
    </row>
    <row r="6587" spans="2:15" ht="17.25" x14ac:dyDescent="0.35">
      <c r="B6587" s="172">
        <f t="shared" si="614"/>
        <v>6579</v>
      </c>
      <c r="C6587" s="173">
        <v>10</v>
      </c>
      <c r="D6587" s="173">
        <v>2</v>
      </c>
      <c r="E6587" s="174">
        <v>3</v>
      </c>
      <c r="F6587" s="3">
        <f t="shared" si="613"/>
        <v>39.200000000000003</v>
      </c>
      <c r="G6587" s="3">
        <f t="shared" si="615"/>
        <v>41.9</v>
      </c>
      <c r="H6587" s="3">
        <f t="shared" si="616"/>
        <v>78.98</v>
      </c>
      <c r="I6587" s="3">
        <f t="shared" si="617"/>
        <v>42.980000000000004</v>
      </c>
      <c r="J6587" s="3">
        <f t="shared" si="618"/>
        <v>64.94</v>
      </c>
      <c r="K6587" s="191">
        <v>4</v>
      </c>
      <c r="L6587" s="3">
        <v>5.5</v>
      </c>
      <c r="M6587" s="191">
        <v>26.1</v>
      </c>
      <c r="N6587" s="191">
        <v>6.1</v>
      </c>
      <c r="O6587" s="191">
        <v>18.3</v>
      </c>
    </row>
    <row r="6588" spans="2:15" ht="17.25" x14ac:dyDescent="0.35">
      <c r="B6588" s="172">
        <f t="shared" si="614"/>
        <v>6580</v>
      </c>
      <c r="C6588" s="173">
        <v>10</v>
      </c>
      <c r="D6588" s="173">
        <v>2</v>
      </c>
      <c r="E6588" s="174">
        <v>4</v>
      </c>
      <c r="F6588" s="3">
        <f t="shared" si="613"/>
        <v>39.200000000000003</v>
      </c>
      <c r="G6588" s="3">
        <f t="shared" si="615"/>
        <v>42.980000000000004</v>
      </c>
      <c r="H6588" s="3">
        <f t="shared" si="616"/>
        <v>78.98</v>
      </c>
      <c r="I6588" s="3">
        <f t="shared" si="617"/>
        <v>39.92</v>
      </c>
      <c r="J6588" s="3">
        <f t="shared" si="618"/>
        <v>64.039999999999992</v>
      </c>
      <c r="K6588" s="191">
        <v>4</v>
      </c>
      <c r="L6588" s="3">
        <v>6.1</v>
      </c>
      <c r="M6588" s="191">
        <v>26.1</v>
      </c>
      <c r="N6588" s="191">
        <v>4.4000000000000004</v>
      </c>
      <c r="O6588" s="191">
        <v>17.8</v>
      </c>
    </row>
    <row r="6589" spans="2:15" ht="17.25" x14ac:dyDescent="0.35">
      <c r="B6589" s="172">
        <f t="shared" si="614"/>
        <v>6581</v>
      </c>
      <c r="C6589" s="173">
        <v>10</v>
      </c>
      <c r="D6589" s="173">
        <v>2</v>
      </c>
      <c r="E6589" s="174">
        <v>5</v>
      </c>
      <c r="F6589" s="3">
        <f t="shared" si="613"/>
        <v>37.4</v>
      </c>
      <c r="G6589" s="3">
        <f t="shared" si="615"/>
        <v>42.980000000000004</v>
      </c>
      <c r="H6589" s="3">
        <f t="shared" si="616"/>
        <v>78.98</v>
      </c>
      <c r="I6589" s="3">
        <f t="shared" si="617"/>
        <v>39.92</v>
      </c>
      <c r="J6589" s="3">
        <f t="shared" si="618"/>
        <v>62.96</v>
      </c>
      <c r="K6589" s="191">
        <v>3</v>
      </c>
      <c r="L6589" s="3">
        <v>6.1</v>
      </c>
      <c r="M6589" s="191">
        <v>26.1</v>
      </c>
      <c r="N6589" s="191">
        <v>4.4000000000000004</v>
      </c>
      <c r="O6589" s="191">
        <v>17.2</v>
      </c>
    </row>
    <row r="6590" spans="2:15" ht="17.25" x14ac:dyDescent="0.35">
      <c r="B6590" s="172">
        <f t="shared" si="614"/>
        <v>6582</v>
      </c>
      <c r="C6590" s="173">
        <v>10</v>
      </c>
      <c r="D6590" s="173">
        <v>2</v>
      </c>
      <c r="E6590" s="174">
        <v>6</v>
      </c>
      <c r="F6590" s="3">
        <f t="shared" si="613"/>
        <v>37.4</v>
      </c>
      <c r="G6590" s="3">
        <f t="shared" si="615"/>
        <v>41.9</v>
      </c>
      <c r="H6590" s="3">
        <f t="shared" si="616"/>
        <v>78.080000000000013</v>
      </c>
      <c r="I6590" s="3">
        <f t="shared" si="617"/>
        <v>37.94</v>
      </c>
      <c r="J6590" s="3">
        <f t="shared" si="618"/>
        <v>62.06</v>
      </c>
      <c r="K6590" s="191">
        <v>3</v>
      </c>
      <c r="L6590" s="3">
        <v>5.5</v>
      </c>
      <c r="M6590" s="191">
        <v>25.6</v>
      </c>
      <c r="N6590" s="191">
        <v>3.3</v>
      </c>
      <c r="O6590" s="191">
        <v>16.7</v>
      </c>
    </row>
    <row r="6591" spans="2:15" ht="17.25" x14ac:dyDescent="0.35">
      <c r="B6591" s="172">
        <f t="shared" si="614"/>
        <v>6583</v>
      </c>
      <c r="C6591" s="173">
        <v>10</v>
      </c>
      <c r="D6591" s="173">
        <v>2</v>
      </c>
      <c r="E6591" s="174">
        <v>7</v>
      </c>
      <c r="F6591" s="3">
        <f t="shared" si="613"/>
        <v>37.4</v>
      </c>
      <c r="G6591" s="3">
        <f t="shared" si="615"/>
        <v>43.879999999999995</v>
      </c>
      <c r="H6591" s="3">
        <f t="shared" si="616"/>
        <v>77</v>
      </c>
      <c r="I6591" s="3">
        <f t="shared" si="617"/>
        <v>42.980000000000004</v>
      </c>
      <c r="J6591" s="3">
        <f t="shared" si="618"/>
        <v>60.980000000000004</v>
      </c>
      <c r="K6591" s="191">
        <v>3</v>
      </c>
      <c r="L6591" s="3">
        <v>6.6</v>
      </c>
      <c r="M6591" s="191">
        <v>25</v>
      </c>
      <c r="N6591" s="191">
        <v>6.1</v>
      </c>
      <c r="O6591" s="191">
        <v>16.100000000000001</v>
      </c>
    </row>
    <row r="6592" spans="2:15" ht="17.25" x14ac:dyDescent="0.35">
      <c r="B6592" s="172">
        <f t="shared" si="614"/>
        <v>6584</v>
      </c>
      <c r="C6592" s="173">
        <v>10</v>
      </c>
      <c r="D6592" s="173">
        <v>2</v>
      </c>
      <c r="E6592" s="174">
        <v>8</v>
      </c>
      <c r="F6592" s="3">
        <f t="shared" si="613"/>
        <v>37.4</v>
      </c>
      <c r="G6592" s="3">
        <f t="shared" si="615"/>
        <v>44.96</v>
      </c>
      <c r="H6592" s="3">
        <f t="shared" si="616"/>
        <v>82.039999999999992</v>
      </c>
      <c r="I6592" s="3">
        <f t="shared" si="617"/>
        <v>51.08</v>
      </c>
      <c r="J6592" s="3">
        <f t="shared" si="618"/>
        <v>66.92</v>
      </c>
      <c r="K6592" s="191">
        <v>3</v>
      </c>
      <c r="L6592" s="3">
        <v>7.2</v>
      </c>
      <c r="M6592" s="191">
        <v>27.8</v>
      </c>
      <c r="N6592" s="191">
        <v>10.6</v>
      </c>
      <c r="O6592" s="191">
        <v>19.399999999999999</v>
      </c>
    </row>
    <row r="6593" spans="2:15" ht="17.25" x14ac:dyDescent="0.35">
      <c r="B6593" s="172">
        <f t="shared" si="614"/>
        <v>6585</v>
      </c>
      <c r="C6593" s="173">
        <v>10</v>
      </c>
      <c r="D6593" s="173">
        <v>2</v>
      </c>
      <c r="E6593" s="174">
        <v>9</v>
      </c>
      <c r="F6593" s="3">
        <f t="shared" si="613"/>
        <v>35.6</v>
      </c>
      <c r="G6593" s="3">
        <f t="shared" si="615"/>
        <v>47.84</v>
      </c>
      <c r="H6593" s="3">
        <f t="shared" si="616"/>
        <v>84.02</v>
      </c>
      <c r="I6593" s="3">
        <f t="shared" si="617"/>
        <v>57.019999999999996</v>
      </c>
      <c r="J6593" s="3">
        <f t="shared" si="618"/>
        <v>69.080000000000013</v>
      </c>
      <c r="K6593" s="191">
        <v>2</v>
      </c>
      <c r="L6593" s="3">
        <v>8.8000000000000007</v>
      </c>
      <c r="M6593" s="191">
        <v>28.9</v>
      </c>
      <c r="N6593" s="191">
        <v>13.9</v>
      </c>
      <c r="O6593" s="191">
        <v>20.6</v>
      </c>
    </row>
    <row r="6594" spans="2:15" ht="17.25" x14ac:dyDescent="0.35">
      <c r="B6594" s="172">
        <f t="shared" si="614"/>
        <v>6586</v>
      </c>
      <c r="C6594" s="173">
        <v>10</v>
      </c>
      <c r="D6594" s="173">
        <v>2</v>
      </c>
      <c r="E6594" s="174">
        <v>10</v>
      </c>
      <c r="F6594" s="3">
        <f t="shared" si="613"/>
        <v>37.4</v>
      </c>
      <c r="G6594" s="3">
        <f t="shared" si="615"/>
        <v>50</v>
      </c>
      <c r="H6594" s="3">
        <f t="shared" si="616"/>
        <v>87.080000000000013</v>
      </c>
      <c r="I6594" s="3">
        <f t="shared" si="617"/>
        <v>62.96</v>
      </c>
      <c r="J6594" s="3">
        <f t="shared" si="618"/>
        <v>71.960000000000008</v>
      </c>
      <c r="K6594" s="191">
        <v>3</v>
      </c>
      <c r="L6594" s="3">
        <v>10</v>
      </c>
      <c r="M6594" s="191">
        <v>30.6</v>
      </c>
      <c r="N6594" s="191">
        <v>17.2</v>
      </c>
      <c r="O6594" s="191">
        <v>22.2</v>
      </c>
    </row>
    <row r="6595" spans="2:15" ht="17.25" x14ac:dyDescent="0.35">
      <c r="B6595" s="172">
        <f t="shared" si="614"/>
        <v>6587</v>
      </c>
      <c r="C6595" s="173">
        <v>10</v>
      </c>
      <c r="D6595" s="173">
        <v>2</v>
      </c>
      <c r="E6595" s="174">
        <v>11</v>
      </c>
      <c r="F6595" s="3">
        <f t="shared" si="613"/>
        <v>39.200000000000003</v>
      </c>
      <c r="G6595" s="3">
        <f t="shared" si="615"/>
        <v>51.980000000000004</v>
      </c>
      <c r="H6595" s="3">
        <f t="shared" si="616"/>
        <v>89.06</v>
      </c>
      <c r="I6595" s="3">
        <f t="shared" si="617"/>
        <v>69.98</v>
      </c>
      <c r="J6595" s="3">
        <f t="shared" si="618"/>
        <v>75.02</v>
      </c>
      <c r="K6595" s="191">
        <v>4</v>
      </c>
      <c r="L6595" s="3">
        <v>11.1</v>
      </c>
      <c r="M6595" s="191">
        <v>31.7</v>
      </c>
      <c r="N6595" s="191">
        <v>21.1</v>
      </c>
      <c r="O6595" s="191">
        <v>23.9</v>
      </c>
    </row>
    <row r="6596" spans="2:15" ht="17.25" x14ac:dyDescent="0.35">
      <c r="B6596" s="172">
        <f t="shared" si="614"/>
        <v>6588</v>
      </c>
      <c r="C6596" s="173">
        <v>10</v>
      </c>
      <c r="D6596" s="173">
        <v>2</v>
      </c>
      <c r="E6596" s="174">
        <v>12</v>
      </c>
      <c r="F6596" s="3">
        <f t="shared" si="613"/>
        <v>41</v>
      </c>
      <c r="G6596" s="3">
        <f t="shared" si="615"/>
        <v>54.86</v>
      </c>
      <c r="H6596" s="3">
        <f t="shared" si="616"/>
        <v>89.960000000000008</v>
      </c>
      <c r="I6596" s="3">
        <f t="shared" si="617"/>
        <v>73.039999999999992</v>
      </c>
      <c r="J6596" s="3">
        <f t="shared" si="618"/>
        <v>77</v>
      </c>
      <c r="K6596" s="191">
        <v>5</v>
      </c>
      <c r="L6596" s="3">
        <v>12.7</v>
      </c>
      <c r="M6596" s="191">
        <v>32.200000000000003</v>
      </c>
      <c r="N6596" s="191">
        <v>22.8</v>
      </c>
      <c r="O6596" s="191">
        <v>25</v>
      </c>
    </row>
    <row r="6597" spans="2:15" ht="17.25" x14ac:dyDescent="0.35">
      <c r="B6597" s="172">
        <f t="shared" si="614"/>
        <v>6589</v>
      </c>
      <c r="C6597" s="173">
        <v>10</v>
      </c>
      <c r="D6597" s="173">
        <v>2</v>
      </c>
      <c r="E6597" s="174">
        <v>13</v>
      </c>
      <c r="F6597" s="3">
        <f t="shared" si="613"/>
        <v>41</v>
      </c>
      <c r="G6597" s="3">
        <f t="shared" si="615"/>
        <v>55.94</v>
      </c>
      <c r="H6597" s="3">
        <f t="shared" si="616"/>
        <v>91.039999999999992</v>
      </c>
      <c r="I6597" s="3">
        <f t="shared" si="617"/>
        <v>75.02</v>
      </c>
      <c r="J6597" s="3">
        <f t="shared" si="618"/>
        <v>78.080000000000013</v>
      </c>
      <c r="K6597" s="191">
        <v>5</v>
      </c>
      <c r="L6597" s="3">
        <v>13.3</v>
      </c>
      <c r="M6597" s="191">
        <v>32.799999999999997</v>
      </c>
      <c r="N6597" s="191">
        <v>23.9</v>
      </c>
      <c r="O6597" s="191">
        <v>25.6</v>
      </c>
    </row>
    <row r="6598" spans="2:15" ht="17.25" x14ac:dyDescent="0.35">
      <c r="B6598" s="172">
        <f t="shared" si="614"/>
        <v>6590</v>
      </c>
      <c r="C6598" s="173">
        <v>10</v>
      </c>
      <c r="D6598" s="173">
        <v>2</v>
      </c>
      <c r="E6598" s="174">
        <v>14</v>
      </c>
      <c r="F6598" s="3">
        <f t="shared" si="613"/>
        <v>41</v>
      </c>
      <c r="G6598" s="3">
        <f t="shared" si="615"/>
        <v>59</v>
      </c>
      <c r="H6598" s="3">
        <f t="shared" si="616"/>
        <v>89.960000000000008</v>
      </c>
      <c r="I6598" s="3">
        <f t="shared" si="617"/>
        <v>75.92</v>
      </c>
      <c r="J6598" s="3">
        <f t="shared" si="618"/>
        <v>80.06</v>
      </c>
      <c r="K6598" s="191">
        <v>5</v>
      </c>
      <c r="L6598" s="3">
        <v>15</v>
      </c>
      <c r="M6598" s="191">
        <v>32.200000000000003</v>
      </c>
      <c r="N6598" s="191">
        <v>24.4</v>
      </c>
      <c r="O6598" s="191">
        <v>26.7</v>
      </c>
    </row>
    <row r="6599" spans="2:15" ht="17.25" x14ac:dyDescent="0.35">
      <c r="B6599" s="172">
        <f t="shared" si="614"/>
        <v>6591</v>
      </c>
      <c r="C6599" s="173">
        <v>10</v>
      </c>
      <c r="D6599" s="173">
        <v>2</v>
      </c>
      <c r="E6599" s="174">
        <v>15</v>
      </c>
      <c r="F6599" s="3">
        <f t="shared" si="613"/>
        <v>42.8</v>
      </c>
      <c r="G6599" s="3">
        <f t="shared" si="615"/>
        <v>59</v>
      </c>
      <c r="H6599" s="3">
        <f t="shared" si="616"/>
        <v>89.06</v>
      </c>
      <c r="I6599" s="3">
        <f t="shared" si="617"/>
        <v>77</v>
      </c>
      <c r="J6599" s="3">
        <f t="shared" si="618"/>
        <v>80.960000000000008</v>
      </c>
      <c r="K6599" s="191">
        <v>6</v>
      </c>
      <c r="L6599" s="3">
        <v>15</v>
      </c>
      <c r="M6599" s="191">
        <v>31.7</v>
      </c>
      <c r="N6599" s="191">
        <v>25</v>
      </c>
      <c r="O6599" s="191">
        <v>27.2</v>
      </c>
    </row>
    <row r="6600" spans="2:15" ht="17.25" x14ac:dyDescent="0.35">
      <c r="B6600" s="172">
        <f t="shared" si="614"/>
        <v>6592</v>
      </c>
      <c r="C6600" s="173">
        <v>10</v>
      </c>
      <c r="D6600" s="173">
        <v>2</v>
      </c>
      <c r="E6600" s="174">
        <v>16</v>
      </c>
      <c r="F6600" s="3">
        <f t="shared" si="613"/>
        <v>41</v>
      </c>
      <c r="G6600" s="3">
        <f t="shared" si="615"/>
        <v>59</v>
      </c>
      <c r="H6600" s="3">
        <f t="shared" si="616"/>
        <v>87.98</v>
      </c>
      <c r="I6600" s="3">
        <f t="shared" si="617"/>
        <v>75.02</v>
      </c>
      <c r="J6600" s="3">
        <f t="shared" si="618"/>
        <v>75.02</v>
      </c>
      <c r="K6600" s="191">
        <v>5</v>
      </c>
      <c r="L6600" s="3">
        <v>15</v>
      </c>
      <c r="M6600" s="191">
        <v>31.1</v>
      </c>
      <c r="N6600" s="191">
        <v>23.9</v>
      </c>
      <c r="O6600" s="191">
        <v>23.9</v>
      </c>
    </row>
    <row r="6601" spans="2:15" ht="17.25" x14ac:dyDescent="0.35">
      <c r="B6601" s="172">
        <f t="shared" si="614"/>
        <v>6593</v>
      </c>
      <c r="C6601" s="173">
        <v>10</v>
      </c>
      <c r="D6601" s="173">
        <v>2</v>
      </c>
      <c r="E6601" s="174">
        <v>17</v>
      </c>
      <c r="F6601" s="3">
        <f t="shared" si="613"/>
        <v>41</v>
      </c>
      <c r="G6601" s="3">
        <f t="shared" si="615"/>
        <v>57.92</v>
      </c>
      <c r="H6601" s="3">
        <f t="shared" si="616"/>
        <v>87.080000000000013</v>
      </c>
      <c r="I6601" s="3">
        <f t="shared" si="617"/>
        <v>73.94</v>
      </c>
      <c r="J6601" s="3">
        <f t="shared" si="618"/>
        <v>69.080000000000013</v>
      </c>
      <c r="K6601" s="191">
        <v>5</v>
      </c>
      <c r="L6601" s="3">
        <v>14.4</v>
      </c>
      <c r="M6601" s="191">
        <v>30.6</v>
      </c>
      <c r="N6601" s="191">
        <v>23.3</v>
      </c>
      <c r="O6601" s="191">
        <v>20.6</v>
      </c>
    </row>
    <row r="6602" spans="2:15" ht="17.25" x14ac:dyDescent="0.35">
      <c r="B6602" s="172">
        <f t="shared" si="614"/>
        <v>6594</v>
      </c>
      <c r="C6602" s="173">
        <v>10</v>
      </c>
      <c r="D6602" s="173">
        <v>2</v>
      </c>
      <c r="E6602" s="174">
        <v>18</v>
      </c>
      <c r="F6602" s="3">
        <f t="shared" ref="F6602:F6665" si="619">(9/5)*K6602+32</f>
        <v>39.200000000000003</v>
      </c>
      <c r="G6602" s="3">
        <f t="shared" si="615"/>
        <v>51.980000000000004</v>
      </c>
      <c r="H6602" s="3">
        <f t="shared" si="616"/>
        <v>84.92</v>
      </c>
      <c r="I6602" s="3">
        <f t="shared" si="617"/>
        <v>66.92</v>
      </c>
      <c r="J6602" s="3">
        <f t="shared" si="618"/>
        <v>69.080000000000013</v>
      </c>
      <c r="K6602" s="191">
        <v>4</v>
      </c>
      <c r="L6602" s="3">
        <v>11.1</v>
      </c>
      <c r="M6602" s="191">
        <v>29.4</v>
      </c>
      <c r="N6602" s="191">
        <v>19.399999999999999</v>
      </c>
      <c r="O6602" s="191">
        <v>20.6</v>
      </c>
    </row>
    <row r="6603" spans="2:15" ht="17.25" x14ac:dyDescent="0.35">
      <c r="B6603" s="172">
        <f t="shared" ref="B6603:B6666" si="620">B6602+1</f>
        <v>6595</v>
      </c>
      <c r="C6603" s="173">
        <v>10</v>
      </c>
      <c r="D6603" s="173">
        <v>2</v>
      </c>
      <c r="E6603" s="174">
        <v>19</v>
      </c>
      <c r="F6603" s="3">
        <f t="shared" si="619"/>
        <v>39.200000000000003</v>
      </c>
      <c r="G6603" s="3">
        <f t="shared" si="615"/>
        <v>50</v>
      </c>
      <c r="H6603" s="3">
        <f t="shared" si="616"/>
        <v>82.94</v>
      </c>
      <c r="I6603" s="3">
        <f t="shared" si="617"/>
        <v>62.06</v>
      </c>
      <c r="J6603" s="3">
        <f t="shared" si="618"/>
        <v>69.080000000000013</v>
      </c>
      <c r="K6603" s="191">
        <v>4</v>
      </c>
      <c r="L6603" s="3">
        <v>10</v>
      </c>
      <c r="M6603" s="191">
        <v>28.3</v>
      </c>
      <c r="N6603" s="191">
        <v>16.7</v>
      </c>
      <c r="O6603" s="191">
        <v>20.6</v>
      </c>
    </row>
    <row r="6604" spans="2:15" ht="17.25" x14ac:dyDescent="0.35">
      <c r="B6604" s="172">
        <f t="shared" si="620"/>
        <v>6596</v>
      </c>
      <c r="C6604" s="173">
        <v>10</v>
      </c>
      <c r="D6604" s="173">
        <v>2</v>
      </c>
      <c r="E6604" s="174">
        <v>20</v>
      </c>
      <c r="F6604" s="3">
        <f t="shared" si="619"/>
        <v>39.200000000000003</v>
      </c>
      <c r="G6604" s="3">
        <f t="shared" si="615"/>
        <v>46.94</v>
      </c>
      <c r="H6604" s="3">
        <f t="shared" si="616"/>
        <v>80.960000000000008</v>
      </c>
      <c r="I6604" s="3">
        <f t="shared" si="617"/>
        <v>55.040000000000006</v>
      </c>
      <c r="J6604" s="3">
        <f t="shared" si="618"/>
        <v>66.02</v>
      </c>
      <c r="K6604" s="191">
        <v>4</v>
      </c>
      <c r="L6604" s="3">
        <v>8.3000000000000007</v>
      </c>
      <c r="M6604" s="191">
        <v>27.2</v>
      </c>
      <c r="N6604" s="191">
        <v>12.8</v>
      </c>
      <c r="O6604" s="191">
        <v>18.899999999999999</v>
      </c>
    </row>
    <row r="6605" spans="2:15" ht="17.25" x14ac:dyDescent="0.35">
      <c r="B6605" s="172">
        <f t="shared" si="620"/>
        <v>6597</v>
      </c>
      <c r="C6605" s="173">
        <v>10</v>
      </c>
      <c r="D6605" s="173">
        <v>2</v>
      </c>
      <c r="E6605" s="174">
        <v>21</v>
      </c>
      <c r="F6605" s="3">
        <f t="shared" si="619"/>
        <v>37.4</v>
      </c>
      <c r="G6605" s="3">
        <f t="shared" si="615"/>
        <v>45.86</v>
      </c>
      <c r="H6605" s="3">
        <f t="shared" si="616"/>
        <v>78.98</v>
      </c>
      <c r="I6605" s="3">
        <f t="shared" si="617"/>
        <v>55.040000000000006</v>
      </c>
      <c r="J6605" s="3">
        <f t="shared" si="618"/>
        <v>64.94</v>
      </c>
      <c r="K6605" s="191">
        <v>3</v>
      </c>
      <c r="L6605" s="3">
        <v>7.7</v>
      </c>
      <c r="M6605" s="191">
        <v>26.1</v>
      </c>
      <c r="N6605" s="191">
        <v>12.8</v>
      </c>
      <c r="O6605" s="191">
        <v>18.3</v>
      </c>
    </row>
    <row r="6606" spans="2:15" ht="17.25" x14ac:dyDescent="0.35">
      <c r="B6606" s="172">
        <f t="shared" si="620"/>
        <v>6598</v>
      </c>
      <c r="C6606" s="173">
        <v>10</v>
      </c>
      <c r="D6606" s="173">
        <v>2</v>
      </c>
      <c r="E6606" s="174">
        <v>22</v>
      </c>
      <c r="F6606" s="3">
        <f t="shared" si="619"/>
        <v>37.4</v>
      </c>
      <c r="G6606" s="3">
        <f t="shared" si="615"/>
        <v>45.86</v>
      </c>
      <c r="H6606" s="3">
        <f t="shared" si="616"/>
        <v>78.080000000000013</v>
      </c>
      <c r="I6606" s="3">
        <f t="shared" si="617"/>
        <v>51.980000000000004</v>
      </c>
      <c r="J6606" s="3">
        <f t="shared" si="618"/>
        <v>64.94</v>
      </c>
      <c r="K6606" s="191">
        <v>3</v>
      </c>
      <c r="L6606" s="3">
        <v>7.7</v>
      </c>
      <c r="M6606" s="191">
        <v>25.6</v>
      </c>
      <c r="N6606" s="191">
        <v>11.1</v>
      </c>
      <c r="O6606" s="191">
        <v>18.3</v>
      </c>
    </row>
    <row r="6607" spans="2:15" ht="17.25" x14ac:dyDescent="0.35">
      <c r="B6607" s="172">
        <f t="shared" si="620"/>
        <v>6599</v>
      </c>
      <c r="C6607" s="173">
        <v>10</v>
      </c>
      <c r="D6607" s="173">
        <v>2</v>
      </c>
      <c r="E6607" s="174">
        <v>23</v>
      </c>
      <c r="F6607" s="3">
        <f t="shared" si="619"/>
        <v>38.119999999999997</v>
      </c>
      <c r="G6607" s="3">
        <f t="shared" si="615"/>
        <v>46.94</v>
      </c>
      <c r="H6607" s="3">
        <f t="shared" si="616"/>
        <v>75.02</v>
      </c>
      <c r="I6607" s="3">
        <f t="shared" si="617"/>
        <v>53.96</v>
      </c>
      <c r="J6607" s="3">
        <f t="shared" si="618"/>
        <v>66.02</v>
      </c>
      <c r="K6607" s="191">
        <v>3.4</v>
      </c>
      <c r="L6607" s="3">
        <v>8.3000000000000007</v>
      </c>
      <c r="M6607" s="191">
        <v>23.9</v>
      </c>
      <c r="N6607" s="191">
        <v>12.2</v>
      </c>
      <c r="O6607" s="191">
        <v>18.899999999999999</v>
      </c>
    </row>
    <row r="6608" spans="2:15" ht="17.25" x14ac:dyDescent="0.35">
      <c r="B6608" s="172">
        <f t="shared" si="620"/>
        <v>6600</v>
      </c>
      <c r="C6608" s="173">
        <v>10</v>
      </c>
      <c r="D6608" s="173">
        <v>2</v>
      </c>
      <c r="E6608" s="174">
        <v>24</v>
      </c>
      <c r="F6608" s="3">
        <f t="shared" si="619"/>
        <v>39.200000000000003</v>
      </c>
      <c r="G6608" s="3">
        <f t="shared" si="615"/>
        <v>44.96</v>
      </c>
      <c r="H6608" s="3">
        <f t="shared" si="616"/>
        <v>73.94</v>
      </c>
      <c r="I6608" s="3">
        <f t="shared" si="617"/>
        <v>48.019999999999996</v>
      </c>
      <c r="J6608" s="3">
        <f t="shared" si="618"/>
        <v>64.94</v>
      </c>
      <c r="K6608" s="191">
        <v>4</v>
      </c>
      <c r="L6608" s="3">
        <v>7.2</v>
      </c>
      <c r="M6608" s="191">
        <v>23.3</v>
      </c>
      <c r="N6608" s="191">
        <v>8.9</v>
      </c>
      <c r="O6608" s="191">
        <v>18.3</v>
      </c>
    </row>
    <row r="6609" spans="2:15" ht="17.25" x14ac:dyDescent="0.35">
      <c r="B6609" s="172">
        <f t="shared" si="620"/>
        <v>6601</v>
      </c>
      <c r="C6609" s="173">
        <v>10</v>
      </c>
      <c r="D6609" s="173">
        <v>3</v>
      </c>
      <c r="E6609" s="174">
        <v>1</v>
      </c>
      <c r="F6609" s="3">
        <f t="shared" si="619"/>
        <v>39.200000000000003</v>
      </c>
      <c r="G6609" s="3">
        <f t="shared" si="615"/>
        <v>43.879999999999995</v>
      </c>
      <c r="H6609" s="3">
        <f t="shared" si="616"/>
        <v>73.039999999999992</v>
      </c>
      <c r="I6609" s="3">
        <f t="shared" si="617"/>
        <v>46.04</v>
      </c>
      <c r="J6609" s="3">
        <f t="shared" si="618"/>
        <v>62.96</v>
      </c>
      <c r="K6609" s="191">
        <v>4</v>
      </c>
      <c r="L6609" s="3">
        <v>6.6</v>
      </c>
      <c r="M6609" s="191">
        <v>22.8</v>
      </c>
      <c r="N6609" s="191">
        <v>7.8</v>
      </c>
      <c r="O6609" s="191">
        <v>17.2</v>
      </c>
    </row>
    <row r="6610" spans="2:15" ht="17.25" x14ac:dyDescent="0.35">
      <c r="B6610" s="172">
        <f t="shared" si="620"/>
        <v>6602</v>
      </c>
      <c r="C6610" s="173">
        <v>10</v>
      </c>
      <c r="D6610" s="173">
        <v>3</v>
      </c>
      <c r="E6610" s="174">
        <v>2</v>
      </c>
      <c r="F6610" s="3">
        <f t="shared" si="619"/>
        <v>39.200000000000003</v>
      </c>
      <c r="G6610" s="3">
        <f t="shared" si="615"/>
        <v>42.980000000000004</v>
      </c>
      <c r="H6610" s="3">
        <f t="shared" si="616"/>
        <v>69.98</v>
      </c>
      <c r="I6610" s="3">
        <f t="shared" si="617"/>
        <v>46.94</v>
      </c>
      <c r="J6610" s="3">
        <f t="shared" si="618"/>
        <v>60.980000000000004</v>
      </c>
      <c r="K6610" s="191">
        <v>4</v>
      </c>
      <c r="L6610" s="3">
        <v>6.1</v>
      </c>
      <c r="M6610" s="191">
        <v>21.1</v>
      </c>
      <c r="N6610" s="191">
        <v>8.3000000000000007</v>
      </c>
      <c r="O6610" s="191">
        <v>16.100000000000001</v>
      </c>
    </row>
    <row r="6611" spans="2:15" ht="17.25" x14ac:dyDescent="0.35">
      <c r="B6611" s="172">
        <f t="shared" si="620"/>
        <v>6603</v>
      </c>
      <c r="C6611" s="173">
        <v>10</v>
      </c>
      <c r="D6611" s="173">
        <v>3</v>
      </c>
      <c r="E6611" s="174">
        <v>3</v>
      </c>
      <c r="F6611" s="3">
        <f t="shared" si="619"/>
        <v>39.200000000000003</v>
      </c>
      <c r="G6611" s="3">
        <f t="shared" si="615"/>
        <v>41.9</v>
      </c>
      <c r="H6611" s="3">
        <f t="shared" si="616"/>
        <v>69.98</v>
      </c>
      <c r="I6611" s="3">
        <f t="shared" si="617"/>
        <v>42.980000000000004</v>
      </c>
      <c r="J6611" s="3">
        <f t="shared" si="618"/>
        <v>60.08</v>
      </c>
      <c r="K6611" s="191">
        <v>4</v>
      </c>
      <c r="L6611" s="3">
        <v>5.5</v>
      </c>
      <c r="M6611" s="191">
        <v>21.1</v>
      </c>
      <c r="N6611" s="191">
        <v>6.1</v>
      </c>
      <c r="O6611" s="191">
        <v>15.6</v>
      </c>
    </row>
    <row r="6612" spans="2:15" ht="17.25" x14ac:dyDescent="0.35">
      <c r="B6612" s="172">
        <f t="shared" si="620"/>
        <v>6604</v>
      </c>
      <c r="C6612" s="173">
        <v>10</v>
      </c>
      <c r="D6612" s="173">
        <v>3</v>
      </c>
      <c r="E6612" s="174">
        <v>4</v>
      </c>
      <c r="F6612" s="3">
        <f t="shared" si="619"/>
        <v>39.200000000000003</v>
      </c>
      <c r="G6612" s="3">
        <f t="shared" si="615"/>
        <v>41</v>
      </c>
      <c r="H6612" s="3">
        <f t="shared" si="616"/>
        <v>71.06</v>
      </c>
      <c r="I6612" s="3">
        <f t="shared" si="617"/>
        <v>42.08</v>
      </c>
      <c r="J6612" s="3">
        <f t="shared" si="618"/>
        <v>57.019999999999996</v>
      </c>
      <c r="K6612" s="191">
        <v>4</v>
      </c>
      <c r="L6612" s="3">
        <v>5</v>
      </c>
      <c r="M6612" s="191">
        <v>21.7</v>
      </c>
      <c r="N6612" s="191">
        <v>5.6</v>
      </c>
      <c r="O6612" s="191">
        <v>13.9</v>
      </c>
    </row>
    <row r="6613" spans="2:15" ht="17.25" x14ac:dyDescent="0.35">
      <c r="B6613" s="172">
        <f t="shared" si="620"/>
        <v>6605</v>
      </c>
      <c r="C6613" s="173">
        <v>10</v>
      </c>
      <c r="D6613" s="173">
        <v>3</v>
      </c>
      <c r="E6613" s="174">
        <v>5</v>
      </c>
      <c r="F6613" s="3">
        <f t="shared" si="619"/>
        <v>39.200000000000003</v>
      </c>
      <c r="G6613" s="3">
        <f t="shared" si="615"/>
        <v>38.840000000000003</v>
      </c>
      <c r="H6613" s="3">
        <f t="shared" si="616"/>
        <v>66.92</v>
      </c>
      <c r="I6613" s="3">
        <f t="shared" si="617"/>
        <v>39.92</v>
      </c>
      <c r="J6613" s="3">
        <f t="shared" si="618"/>
        <v>60.980000000000004</v>
      </c>
      <c r="K6613" s="191">
        <v>4</v>
      </c>
      <c r="L6613" s="3">
        <v>3.8</v>
      </c>
      <c r="M6613" s="191">
        <v>19.399999999999999</v>
      </c>
      <c r="N6613" s="191">
        <v>4.4000000000000004</v>
      </c>
      <c r="O6613" s="191">
        <v>16.100000000000001</v>
      </c>
    </row>
    <row r="6614" spans="2:15" ht="17.25" x14ac:dyDescent="0.35">
      <c r="B6614" s="172">
        <f t="shared" si="620"/>
        <v>6606</v>
      </c>
      <c r="C6614" s="173">
        <v>10</v>
      </c>
      <c r="D6614" s="173">
        <v>3</v>
      </c>
      <c r="E6614" s="174">
        <v>6</v>
      </c>
      <c r="F6614" s="3">
        <f t="shared" si="619"/>
        <v>39.200000000000003</v>
      </c>
      <c r="G6614" s="3">
        <f t="shared" si="615"/>
        <v>38.840000000000003</v>
      </c>
      <c r="H6614" s="3">
        <f t="shared" si="616"/>
        <v>66.92</v>
      </c>
      <c r="I6614" s="3">
        <f t="shared" si="617"/>
        <v>41</v>
      </c>
      <c r="J6614" s="3">
        <f t="shared" si="618"/>
        <v>59</v>
      </c>
      <c r="K6614" s="191">
        <v>4</v>
      </c>
      <c r="L6614" s="3">
        <v>3.8</v>
      </c>
      <c r="M6614" s="191">
        <v>19.399999999999999</v>
      </c>
      <c r="N6614" s="191">
        <v>5</v>
      </c>
      <c r="O6614" s="191">
        <v>15</v>
      </c>
    </row>
    <row r="6615" spans="2:15" ht="17.25" x14ac:dyDescent="0.35">
      <c r="B6615" s="172">
        <f t="shared" si="620"/>
        <v>6607</v>
      </c>
      <c r="C6615" s="173">
        <v>10</v>
      </c>
      <c r="D6615" s="173">
        <v>3</v>
      </c>
      <c r="E6615" s="174">
        <v>7</v>
      </c>
      <c r="F6615" s="3">
        <f t="shared" si="619"/>
        <v>39.200000000000003</v>
      </c>
      <c r="G6615" s="3">
        <f t="shared" si="615"/>
        <v>42.980000000000004</v>
      </c>
      <c r="H6615" s="3">
        <f t="shared" si="616"/>
        <v>69.98</v>
      </c>
      <c r="I6615" s="3">
        <f t="shared" si="617"/>
        <v>42.980000000000004</v>
      </c>
      <c r="J6615" s="3">
        <f t="shared" si="618"/>
        <v>59</v>
      </c>
      <c r="K6615" s="191">
        <v>4</v>
      </c>
      <c r="L6615" s="3">
        <v>6.1</v>
      </c>
      <c r="M6615" s="191">
        <v>21.1</v>
      </c>
      <c r="N6615" s="191">
        <v>6.1</v>
      </c>
      <c r="O6615" s="191">
        <v>15</v>
      </c>
    </row>
    <row r="6616" spans="2:15" ht="17.25" x14ac:dyDescent="0.35">
      <c r="B6616" s="172">
        <f t="shared" si="620"/>
        <v>6608</v>
      </c>
      <c r="C6616" s="173">
        <v>10</v>
      </c>
      <c r="D6616" s="173">
        <v>3</v>
      </c>
      <c r="E6616" s="174">
        <v>8</v>
      </c>
      <c r="F6616" s="3">
        <f t="shared" si="619"/>
        <v>44.6</v>
      </c>
      <c r="G6616" s="3">
        <f t="shared" si="615"/>
        <v>47.84</v>
      </c>
      <c r="H6616" s="3">
        <f t="shared" si="616"/>
        <v>73.039999999999992</v>
      </c>
      <c r="I6616" s="3">
        <f t="shared" si="617"/>
        <v>53.06</v>
      </c>
      <c r="J6616" s="3">
        <f t="shared" si="618"/>
        <v>60.08</v>
      </c>
      <c r="K6616" s="191">
        <v>7</v>
      </c>
      <c r="L6616" s="3">
        <v>8.8000000000000007</v>
      </c>
      <c r="M6616" s="191">
        <v>22.8</v>
      </c>
      <c r="N6616" s="191">
        <v>11.7</v>
      </c>
      <c r="O6616" s="191">
        <v>15.6</v>
      </c>
    </row>
    <row r="6617" spans="2:15" ht="17.25" x14ac:dyDescent="0.35">
      <c r="B6617" s="172">
        <f t="shared" si="620"/>
        <v>6609</v>
      </c>
      <c r="C6617" s="173">
        <v>10</v>
      </c>
      <c r="D6617" s="173">
        <v>3</v>
      </c>
      <c r="E6617" s="174">
        <v>9</v>
      </c>
      <c r="F6617" s="3">
        <f t="shared" si="619"/>
        <v>46.4</v>
      </c>
      <c r="G6617" s="3">
        <f t="shared" ref="G6617:G6680" si="621">(9/5)*L6617+32</f>
        <v>51.980000000000004</v>
      </c>
      <c r="H6617" s="3">
        <f t="shared" ref="H6617:H6680" si="622">(9/5)*M6617+32</f>
        <v>75.92</v>
      </c>
      <c r="I6617" s="3">
        <f t="shared" ref="I6617:I6680" si="623">(9/5)*N6617+32</f>
        <v>60.08</v>
      </c>
      <c r="J6617" s="3">
        <f t="shared" ref="J6617:J6680" si="624">(9/5)*O6617+32</f>
        <v>62.96</v>
      </c>
      <c r="K6617" s="191">
        <v>8</v>
      </c>
      <c r="L6617" s="3">
        <v>11.1</v>
      </c>
      <c r="M6617" s="191">
        <v>24.4</v>
      </c>
      <c r="N6617" s="191">
        <v>15.6</v>
      </c>
      <c r="O6617" s="191">
        <v>17.2</v>
      </c>
    </row>
    <row r="6618" spans="2:15" ht="17.25" x14ac:dyDescent="0.35">
      <c r="B6618" s="172">
        <f t="shared" si="620"/>
        <v>6610</v>
      </c>
      <c r="C6618" s="173">
        <v>10</v>
      </c>
      <c r="D6618" s="173">
        <v>3</v>
      </c>
      <c r="E6618" s="174">
        <v>10</v>
      </c>
      <c r="F6618" s="3">
        <f t="shared" si="619"/>
        <v>51.8</v>
      </c>
      <c r="G6618" s="3">
        <f t="shared" si="621"/>
        <v>59.900000000000006</v>
      </c>
      <c r="H6618" s="3">
        <f t="shared" si="622"/>
        <v>80.06</v>
      </c>
      <c r="I6618" s="3">
        <f t="shared" si="623"/>
        <v>66.02</v>
      </c>
      <c r="J6618" s="3">
        <f t="shared" si="624"/>
        <v>66.92</v>
      </c>
      <c r="K6618" s="191">
        <v>11</v>
      </c>
      <c r="L6618" s="3">
        <v>15.5</v>
      </c>
      <c r="M6618" s="191">
        <v>26.7</v>
      </c>
      <c r="N6618" s="191">
        <v>18.899999999999999</v>
      </c>
      <c r="O6618" s="191">
        <v>19.399999999999999</v>
      </c>
    </row>
    <row r="6619" spans="2:15" ht="17.25" x14ac:dyDescent="0.35">
      <c r="B6619" s="172">
        <f t="shared" si="620"/>
        <v>6611</v>
      </c>
      <c r="C6619" s="173">
        <v>10</v>
      </c>
      <c r="D6619" s="173">
        <v>3</v>
      </c>
      <c r="E6619" s="174">
        <v>11</v>
      </c>
      <c r="F6619" s="3">
        <f t="shared" si="619"/>
        <v>53.6</v>
      </c>
      <c r="G6619" s="3">
        <f t="shared" si="621"/>
        <v>63.86</v>
      </c>
      <c r="H6619" s="3">
        <f t="shared" si="622"/>
        <v>82.039999999999992</v>
      </c>
      <c r="I6619" s="3">
        <f t="shared" si="623"/>
        <v>73.039999999999992</v>
      </c>
      <c r="J6619" s="3">
        <f t="shared" si="624"/>
        <v>69.98</v>
      </c>
      <c r="K6619" s="191">
        <v>12</v>
      </c>
      <c r="L6619" s="3">
        <v>17.7</v>
      </c>
      <c r="M6619" s="191">
        <v>27.8</v>
      </c>
      <c r="N6619" s="191">
        <v>22.8</v>
      </c>
      <c r="O6619" s="191">
        <v>21.1</v>
      </c>
    </row>
    <row r="6620" spans="2:15" ht="17.25" x14ac:dyDescent="0.35">
      <c r="B6620" s="172">
        <f t="shared" si="620"/>
        <v>6612</v>
      </c>
      <c r="C6620" s="173">
        <v>10</v>
      </c>
      <c r="D6620" s="173">
        <v>3</v>
      </c>
      <c r="E6620" s="174">
        <v>12</v>
      </c>
      <c r="F6620" s="3">
        <f t="shared" si="619"/>
        <v>62.6</v>
      </c>
      <c r="G6620" s="3">
        <f t="shared" si="621"/>
        <v>65.84</v>
      </c>
      <c r="H6620" s="3">
        <f t="shared" si="622"/>
        <v>84.02</v>
      </c>
      <c r="I6620" s="3">
        <f t="shared" si="623"/>
        <v>77</v>
      </c>
      <c r="J6620" s="3">
        <f t="shared" si="624"/>
        <v>73.94</v>
      </c>
      <c r="K6620" s="191">
        <v>17</v>
      </c>
      <c r="L6620" s="3">
        <v>18.8</v>
      </c>
      <c r="M6620" s="191">
        <v>28.9</v>
      </c>
      <c r="N6620" s="191">
        <v>25</v>
      </c>
      <c r="O6620" s="191">
        <v>23.3</v>
      </c>
    </row>
    <row r="6621" spans="2:15" ht="17.25" x14ac:dyDescent="0.35">
      <c r="B6621" s="172">
        <f t="shared" si="620"/>
        <v>6613</v>
      </c>
      <c r="C6621" s="173">
        <v>10</v>
      </c>
      <c r="D6621" s="173">
        <v>3</v>
      </c>
      <c r="E6621" s="174">
        <v>13</v>
      </c>
      <c r="F6621" s="3">
        <f t="shared" si="619"/>
        <v>53.6</v>
      </c>
      <c r="G6621" s="3">
        <f t="shared" si="621"/>
        <v>68</v>
      </c>
      <c r="H6621" s="3">
        <f t="shared" si="622"/>
        <v>84.92</v>
      </c>
      <c r="I6621" s="3">
        <f t="shared" si="623"/>
        <v>80.06</v>
      </c>
      <c r="J6621" s="3">
        <f t="shared" si="624"/>
        <v>75.92</v>
      </c>
      <c r="K6621" s="191">
        <v>12</v>
      </c>
      <c r="L6621" s="3">
        <v>20</v>
      </c>
      <c r="M6621" s="191">
        <v>29.4</v>
      </c>
      <c r="N6621" s="191">
        <v>26.7</v>
      </c>
      <c r="O6621" s="191">
        <v>24.4</v>
      </c>
    </row>
    <row r="6622" spans="2:15" ht="17.25" x14ac:dyDescent="0.35">
      <c r="B6622" s="172">
        <f t="shared" si="620"/>
        <v>6614</v>
      </c>
      <c r="C6622" s="173">
        <v>10</v>
      </c>
      <c r="D6622" s="173">
        <v>3</v>
      </c>
      <c r="E6622" s="174">
        <v>14</v>
      </c>
      <c r="F6622" s="3">
        <f t="shared" si="619"/>
        <v>55.400000000000006</v>
      </c>
      <c r="G6622" s="3">
        <f t="shared" si="621"/>
        <v>66.92</v>
      </c>
      <c r="H6622" s="3">
        <f t="shared" si="622"/>
        <v>87.080000000000013</v>
      </c>
      <c r="I6622" s="3">
        <f t="shared" si="623"/>
        <v>80.06</v>
      </c>
      <c r="J6622" s="3">
        <f t="shared" si="624"/>
        <v>78.080000000000013</v>
      </c>
      <c r="K6622" s="191">
        <v>13</v>
      </c>
      <c r="L6622" s="3">
        <v>19.399999999999999</v>
      </c>
      <c r="M6622" s="191">
        <v>30.6</v>
      </c>
      <c r="N6622" s="191">
        <v>26.7</v>
      </c>
      <c r="O6622" s="191">
        <v>25.6</v>
      </c>
    </row>
    <row r="6623" spans="2:15" ht="17.25" x14ac:dyDescent="0.35">
      <c r="B6623" s="172">
        <f t="shared" si="620"/>
        <v>6615</v>
      </c>
      <c r="C6623" s="173">
        <v>10</v>
      </c>
      <c r="D6623" s="173">
        <v>3</v>
      </c>
      <c r="E6623" s="174">
        <v>15</v>
      </c>
      <c r="F6623" s="3">
        <f t="shared" si="619"/>
        <v>50</v>
      </c>
      <c r="G6623" s="3">
        <f t="shared" si="621"/>
        <v>68.900000000000006</v>
      </c>
      <c r="H6623" s="3">
        <f t="shared" si="622"/>
        <v>87.080000000000013</v>
      </c>
      <c r="I6623" s="3">
        <f t="shared" si="623"/>
        <v>80.960000000000008</v>
      </c>
      <c r="J6623" s="3">
        <f t="shared" si="624"/>
        <v>78.080000000000013</v>
      </c>
      <c r="K6623" s="191">
        <v>10</v>
      </c>
      <c r="L6623" s="3">
        <v>20.5</v>
      </c>
      <c r="M6623" s="191">
        <v>30.6</v>
      </c>
      <c r="N6623" s="191">
        <v>27.2</v>
      </c>
      <c r="O6623" s="191">
        <v>25.6</v>
      </c>
    </row>
    <row r="6624" spans="2:15" ht="17.25" x14ac:dyDescent="0.35">
      <c r="B6624" s="172">
        <f t="shared" si="620"/>
        <v>6616</v>
      </c>
      <c r="C6624" s="173">
        <v>10</v>
      </c>
      <c r="D6624" s="173">
        <v>3</v>
      </c>
      <c r="E6624" s="174">
        <v>16</v>
      </c>
      <c r="F6624" s="3">
        <f t="shared" si="619"/>
        <v>50</v>
      </c>
      <c r="G6624" s="3">
        <f t="shared" si="621"/>
        <v>68.900000000000006</v>
      </c>
      <c r="H6624" s="3">
        <f t="shared" si="622"/>
        <v>87.080000000000013</v>
      </c>
      <c r="I6624" s="3">
        <f t="shared" si="623"/>
        <v>80.960000000000008</v>
      </c>
      <c r="J6624" s="3">
        <f t="shared" si="624"/>
        <v>78.080000000000013</v>
      </c>
      <c r="K6624" s="191">
        <v>10</v>
      </c>
      <c r="L6624" s="3">
        <v>20.5</v>
      </c>
      <c r="M6624" s="191">
        <v>30.6</v>
      </c>
      <c r="N6624" s="191">
        <v>27.2</v>
      </c>
      <c r="O6624" s="191">
        <v>25.6</v>
      </c>
    </row>
    <row r="6625" spans="2:15" ht="17.25" x14ac:dyDescent="0.35">
      <c r="B6625" s="172">
        <f t="shared" si="620"/>
        <v>6617</v>
      </c>
      <c r="C6625" s="173">
        <v>10</v>
      </c>
      <c r="D6625" s="173">
        <v>3</v>
      </c>
      <c r="E6625" s="174">
        <v>17</v>
      </c>
      <c r="F6625" s="3">
        <f t="shared" si="619"/>
        <v>44.6</v>
      </c>
      <c r="G6625" s="3">
        <f t="shared" si="621"/>
        <v>62.96</v>
      </c>
      <c r="H6625" s="3">
        <f t="shared" si="622"/>
        <v>87.080000000000013</v>
      </c>
      <c r="I6625" s="3">
        <f t="shared" si="623"/>
        <v>77</v>
      </c>
      <c r="J6625" s="3">
        <f t="shared" si="624"/>
        <v>75.02</v>
      </c>
      <c r="K6625" s="191">
        <v>7</v>
      </c>
      <c r="L6625" s="3">
        <v>17.2</v>
      </c>
      <c r="M6625" s="191">
        <v>30.6</v>
      </c>
      <c r="N6625" s="191">
        <v>25</v>
      </c>
      <c r="O6625" s="191">
        <v>23.9</v>
      </c>
    </row>
    <row r="6626" spans="2:15" ht="17.25" x14ac:dyDescent="0.35">
      <c r="B6626" s="172">
        <f t="shared" si="620"/>
        <v>6618</v>
      </c>
      <c r="C6626" s="173">
        <v>10</v>
      </c>
      <c r="D6626" s="173">
        <v>3</v>
      </c>
      <c r="E6626" s="174">
        <v>18</v>
      </c>
      <c r="F6626" s="3">
        <f t="shared" si="619"/>
        <v>44.6</v>
      </c>
      <c r="G6626" s="3">
        <f t="shared" si="621"/>
        <v>60.980000000000004</v>
      </c>
      <c r="H6626" s="3">
        <f t="shared" si="622"/>
        <v>86</v>
      </c>
      <c r="I6626" s="3">
        <f t="shared" si="623"/>
        <v>71.960000000000008</v>
      </c>
      <c r="J6626" s="3">
        <f t="shared" si="624"/>
        <v>73.039999999999992</v>
      </c>
      <c r="K6626" s="191">
        <v>7</v>
      </c>
      <c r="L6626" s="3">
        <v>16.100000000000001</v>
      </c>
      <c r="M6626" s="191">
        <v>30</v>
      </c>
      <c r="N6626" s="191">
        <v>22.2</v>
      </c>
      <c r="O6626" s="191">
        <v>22.8</v>
      </c>
    </row>
    <row r="6627" spans="2:15" ht="17.25" x14ac:dyDescent="0.35">
      <c r="B6627" s="172">
        <f t="shared" si="620"/>
        <v>6619</v>
      </c>
      <c r="C6627" s="173">
        <v>10</v>
      </c>
      <c r="D6627" s="173">
        <v>3</v>
      </c>
      <c r="E6627" s="174">
        <v>19</v>
      </c>
      <c r="F6627" s="3">
        <f t="shared" si="619"/>
        <v>44.6</v>
      </c>
      <c r="G6627" s="3">
        <f t="shared" si="621"/>
        <v>52.879999999999995</v>
      </c>
      <c r="H6627" s="3">
        <f t="shared" si="622"/>
        <v>84.02</v>
      </c>
      <c r="I6627" s="3">
        <f t="shared" si="623"/>
        <v>69.98</v>
      </c>
      <c r="J6627" s="3">
        <f t="shared" si="624"/>
        <v>69.98</v>
      </c>
      <c r="K6627" s="191">
        <v>7</v>
      </c>
      <c r="L6627" s="3">
        <v>11.6</v>
      </c>
      <c r="M6627" s="191">
        <v>28.9</v>
      </c>
      <c r="N6627" s="191">
        <v>21.1</v>
      </c>
      <c r="O6627" s="191">
        <v>21.1</v>
      </c>
    </row>
    <row r="6628" spans="2:15" ht="17.25" x14ac:dyDescent="0.35">
      <c r="B6628" s="172">
        <f t="shared" si="620"/>
        <v>6620</v>
      </c>
      <c r="C6628" s="173">
        <v>10</v>
      </c>
      <c r="D6628" s="173">
        <v>3</v>
      </c>
      <c r="E6628" s="174">
        <v>20</v>
      </c>
      <c r="F6628" s="3">
        <f t="shared" si="619"/>
        <v>42.8</v>
      </c>
      <c r="G6628" s="3">
        <f t="shared" si="621"/>
        <v>50</v>
      </c>
      <c r="H6628" s="3">
        <f t="shared" si="622"/>
        <v>78.080000000000013</v>
      </c>
      <c r="I6628" s="3">
        <f t="shared" si="623"/>
        <v>60.08</v>
      </c>
      <c r="J6628" s="3">
        <f t="shared" si="624"/>
        <v>69.080000000000013</v>
      </c>
      <c r="K6628" s="191">
        <v>6</v>
      </c>
      <c r="L6628" s="3">
        <v>10</v>
      </c>
      <c r="M6628" s="191">
        <v>25.6</v>
      </c>
      <c r="N6628" s="191">
        <v>15.6</v>
      </c>
      <c r="O6628" s="191">
        <v>20.6</v>
      </c>
    </row>
    <row r="6629" spans="2:15" ht="17.25" x14ac:dyDescent="0.35">
      <c r="B6629" s="172">
        <f t="shared" si="620"/>
        <v>6621</v>
      </c>
      <c r="C6629" s="173">
        <v>10</v>
      </c>
      <c r="D6629" s="173">
        <v>3</v>
      </c>
      <c r="E6629" s="174">
        <v>21</v>
      </c>
      <c r="F6629" s="3">
        <f t="shared" si="619"/>
        <v>41</v>
      </c>
      <c r="G6629" s="3">
        <f t="shared" si="621"/>
        <v>48.92</v>
      </c>
      <c r="H6629" s="3">
        <f t="shared" si="622"/>
        <v>75.92</v>
      </c>
      <c r="I6629" s="3">
        <f t="shared" si="623"/>
        <v>60.08</v>
      </c>
      <c r="J6629" s="3">
        <f t="shared" si="624"/>
        <v>66.02</v>
      </c>
      <c r="K6629" s="191">
        <v>5</v>
      </c>
      <c r="L6629" s="3">
        <v>9.4</v>
      </c>
      <c r="M6629" s="191">
        <v>24.4</v>
      </c>
      <c r="N6629" s="191">
        <v>15.6</v>
      </c>
      <c r="O6629" s="191">
        <v>18.899999999999999</v>
      </c>
    </row>
    <row r="6630" spans="2:15" ht="17.25" x14ac:dyDescent="0.35">
      <c r="B6630" s="172">
        <f t="shared" si="620"/>
        <v>6622</v>
      </c>
      <c r="C6630" s="173">
        <v>10</v>
      </c>
      <c r="D6630" s="173">
        <v>3</v>
      </c>
      <c r="E6630" s="174">
        <v>22</v>
      </c>
      <c r="F6630" s="3">
        <f t="shared" si="619"/>
        <v>39.200000000000003</v>
      </c>
      <c r="G6630" s="3">
        <f t="shared" si="621"/>
        <v>43.879999999999995</v>
      </c>
      <c r="H6630" s="3">
        <f t="shared" si="622"/>
        <v>73.94</v>
      </c>
      <c r="I6630" s="3">
        <f t="shared" si="623"/>
        <v>57.019999999999996</v>
      </c>
      <c r="J6630" s="3">
        <f t="shared" si="624"/>
        <v>62.96</v>
      </c>
      <c r="K6630" s="191">
        <v>4</v>
      </c>
      <c r="L6630" s="3">
        <v>6.6</v>
      </c>
      <c r="M6630" s="191">
        <v>23.3</v>
      </c>
      <c r="N6630" s="191">
        <v>13.9</v>
      </c>
      <c r="O6630" s="191">
        <v>17.2</v>
      </c>
    </row>
    <row r="6631" spans="2:15" ht="17.25" x14ac:dyDescent="0.35">
      <c r="B6631" s="172">
        <f t="shared" si="620"/>
        <v>6623</v>
      </c>
      <c r="C6631" s="173">
        <v>10</v>
      </c>
      <c r="D6631" s="173">
        <v>3</v>
      </c>
      <c r="E6631" s="174">
        <v>23</v>
      </c>
      <c r="F6631" s="3">
        <f t="shared" si="619"/>
        <v>39.200000000000003</v>
      </c>
      <c r="G6631" s="3">
        <f t="shared" si="621"/>
        <v>50</v>
      </c>
      <c r="H6631" s="3">
        <f t="shared" si="622"/>
        <v>73.94</v>
      </c>
      <c r="I6631" s="3">
        <f t="shared" si="623"/>
        <v>51.980000000000004</v>
      </c>
      <c r="J6631" s="3">
        <f t="shared" si="624"/>
        <v>62.96</v>
      </c>
      <c r="K6631" s="191">
        <v>4</v>
      </c>
      <c r="L6631" s="3">
        <v>10</v>
      </c>
      <c r="M6631" s="191">
        <v>23.3</v>
      </c>
      <c r="N6631" s="191">
        <v>11.1</v>
      </c>
      <c r="O6631" s="191">
        <v>17.2</v>
      </c>
    </row>
    <row r="6632" spans="2:15" ht="17.25" x14ac:dyDescent="0.35">
      <c r="B6632" s="172">
        <f t="shared" si="620"/>
        <v>6624</v>
      </c>
      <c r="C6632" s="173">
        <v>10</v>
      </c>
      <c r="D6632" s="173">
        <v>3</v>
      </c>
      <c r="E6632" s="174">
        <v>24</v>
      </c>
      <c r="F6632" s="3">
        <f t="shared" si="619"/>
        <v>37.4</v>
      </c>
      <c r="G6632" s="3">
        <f t="shared" si="621"/>
        <v>51.980000000000004</v>
      </c>
      <c r="H6632" s="3">
        <f t="shared" si="622"/>
        <v>71.960000000000008</v>
      </c>
      <c r="I6632" s="3">
        <f t="shared" si="623"/>
        <v>50</v>
      </c>
      <c r="J6632" s="3">
        <f t="shared" si="624"/>
        <v>60.980000000000004</v>
      </c>
      <c r="K6632" s="191">
        <v>3</v>
      </c>
      <c r="L6632" s="3">
        <v>11.1</v>
      </c>
      <c r="M6632" s="191">
        <v>22.2</v>
      </c>
      <c r="N6632" s="191">
        <v>10</v>
      </c>
      <c r="O6632" s="191">
        <v>16.100000000000001</v>
      </c>
    </row>
    <row r="6633" spans="2:15" ht="17.25" x14ac:dyDescent="0.35">
      <c r="B6633" s="172">
        <f t="shared" si="620"/>
        <v>6625</v>
      </c>
      <c r="C6633" s="173">
        <v>10</v>
      </c>
      <c r="D6633" s="173">
        <v>4</v>
      </c>
      <c r="E6633" s="174">
        <v>1</v>
      </c>
      <c r="F6633" s="3">
        <f t="shared" si="619"/>
        <v>35.6</v>
      </c>
      <c r="G6633" s="3">
        <f t="shared" si="621"/>
        <v>50.900000000000006</v>
      </c>
      <c r="H6633" s="3">
        <f t="shared" si="622"/>
        <v>71.960000000000008</v>
      </c>
      <c r="I6633" s="3">
        <f t="shared" si="623"/>
        <v>46.04</v>
      </c>
      <c r="J6633" s="3">
        <f t="shared" si="624"/>
        <v>60.08</v>
      </c>
      <c r="K6633" s="191">
        <v>2</v>
      </c>
      <c r="L6633" s="3">
        <v>10.5</v>
      </c>
      <c r="M6633" s="191">
        <v>22.2</v>
      </c>
      <c r="N6633" s="191">
        <v>7.8</v>
      </c>
      <c r="O6633" s="191">
        <v>15.6</v>
      </c>
    </row>
    <row r="6634" spans="2:15" ht="17.25" x14ac:dyDescent="0.35">
      <c r="B6634" s="172">
        <f t="shared" si="620"/>
        <v>6626</v>
      </c>
      <c r="C6634" s="173">
        <v>10</v>
      </c>
      <c r="D6634" s="173">
        <v>4</v>
      </c>
      <c r="E6634" s="174">
        <v>2</v>
      </c>
      <c r="F6634" s="3">
        <f t="shared" si="619"/>
        <v>35.6</v>
      </c>
      <c r="G6634" s="3">
        <f t="shared" si="621"/>
        <v>50.900000000000006</v>
      </c>
      <c r="H6634" s="3">
        <f t="shared" si="622"/>
        <v>69.98</v>
      </c>
      <c r="I6634" s="3">
        <f t="shared" si="623"/>
        <v>46.04</v>
      </c>
      <c r="J6634" s="3">
        <f t="shared" si="624"/>
        <v>59</v>
      </c>
      <c r="K6634" s="191">
        <v>2</v>
      </c>
      <c r="L6634" s="3">
        <v>10.5</v>
      </c>
      <c r="M6634" s="191">
        <v>21.1</v>
      </c>
      <c r="N6634" s="191">
        <v>7.8</v>
      </c>
      <c r="O6634" s="191">
        <v>15</v>
      </c>
    </row>
    <row r="6635" spans="2:15" ht="17.25" x14ac:dyDescent="0.35">
      <c r="B6635" s="172">
        <f t="shared" si="620"/>
        <v>6627</v>
      </c>
      <c r="C6635" s="173">
        <v>10</v>
      </c>
      <c r="D6635" s="173">
        <v>4</v>
      </c>
      <c r="E6635" s="174">
        <v>3</v>
      </c>
      <c r="F6635" s="3">
        <f t="shared" si="619"/>
        <v>35.6</v>
      </c>
      <c r="G6635" s="3">
        <f t="shared" si="621"/>
        <v>48.92</v>
      </c>
      <c r="H6635" s="3">
        <f t="shared" si="622"/>
        <v>69.080000000000013</v>
      </c>
      <c r="I6635" s="3">
        <f t="shared" si="623"/>
        <v>44.06</v>
      </c>
      <c r="J6635" s="3">
        <f t="shared" si="624"/>
        <v>57.019999999999996</v>
      </c>
      <c r="K6635" s="191">
        <v>2</v>
      </c>
      <c r="L6635" s="3">
        <v>9.4</v>
      </c>
      <c r="M6635" s="191">
        <v>20.6</v>
      </c>
      <c r="N6635" s="191">
        <v>6.7</v>
      </c>
      <c r="O6635" s="191">
        <v>13.9</v>
      </c>
    </row>
    <row r="6636" spans="2:15" ht="17.25" x14ac:dyDescent="0.35">
      <c r="B6636" s="172">
        <f t="shared" si="620"/>
        <v>6628</v>
      </c>
      <c r="C6636" s="173">
        <v>10</v>
      </c>
      <c r="D6636" s="173">
        <v>4</v>
      </c>
      <c r="E6636" s="174">
        <v>4</v>
      </c>
      <c r="F6636" s="3">
        <f t="shared" si="619"/>
        <v>35.6</v>
      </c>
      <c r="G6636" s="3">
        <f t="shared" si="621"/>
        <v>47.84</v>
      </c>
      <c r="H6636" s="3">
        <f t="shared" si="622"/>
        <v>69.080000000000013</v>
      </c>
      <c r="I6636" s="3">
        <f t="shared" si="623"/>
        <v>42.980000000000004</v>
      </c>
      <c r="J6636" s="3">
        <f t="shared" si="624"/>
        <v>51.980000000000004</v>
      </c>
      <c r="K6636" s="191">
        <v>2</v>
      </c>
      <c r="L6636" s="3">
        <v>8.8000000000000007</v>
      </c>
      <c r="M6636" s="191">
        <v>20.6</v>
      </c>
      <c r="N6636" s="191">
        <v>6.1</v>
      </c>
      <c r="O6636" s="191">
        <v>11.1</v>
      </c>
    </row>
    <row r="6637" spans="2:15" ht="17.25" x14ac:dyDescent="0.35">
      <c r="B6637" s="172">
        <f t="shared" si="620"/>
        <v>6629</v>
      </c>
      <c r="C6637" s="173">
        <v>10</v>
      </c>
      <c r="D6637" s="173">
        <v>4</v>
      </c>
      <c r="E6637" s="174">
        <v>5</v>
      </c>
      <c r="F6637" s="3">
        <f t="shared" si="619"/>
        <v>35.6</v>
      </c>
      <c r="G6637" s="3">
        <f t="shared" si="621"/>
        <v>48.92</v>
      </c>
      <c r="H6637" s="3">
        <f t="shared" si="622"/>
        <v>66.92</v>
      </c>
      <c r="I6637" s="3">
        <f t="shared" si="623"/>
        <v>41</v>
      </c>
      <c r="J6637" s="3">
        <f t="shared" si="624"/>
        <v>55.040000000000006</v>
      </c>
      <c r="K6637" s="191">
        <v>2</v>
      </c>
      <c r="L6637" s="3">
        <v>9.4</v>
      </c>
      <c r="M6637" s="191">
        <v>19.399999999999999</v>
      </c>
      <c r="N6637" s="191">
        <v>5</v>
      </c>
      <c r="O6637" s="191">
        <v>12.8</v>
      </c>
    </row>
    <row r="6638" spans="2:15" ht="17.25" x14ac:dyDescent="0.35">
      <c r="B6638" s="172">
        <f t="shared" si="620"/>
        <v>6630</v>
      </c>
      <c r="C6638" s="173">
        <v>10</v>
      </c>
      <c r="D6638" s="173">
        <v>4</v>
      </c>
      <c r="E6638" s="174">
        <v>6</v>
      </c>
      <c r="F6638" s="3">
        <f t="shared" si="619"/>
        <v>33.799999999999997</v>
      </c>
      <c r="G6638" s="3">
        <f t="shared" si="621"/>
        <v>48.92</v>
      </c>
      <c r="H6638" s="3">
        <f t="shared" si="622"/>
        <v>66.02</v>
      </c>
      <c r="I6638" s="3">
        <f t="shared" si="623"/>
        <v>39.92</v>
      </c>
      <c r="J6638" s="3">
        <f t="shared" si="624"/>
        <v>55.040000000000006</v>
      </c>
      <c r="K6638" s="191">
        <v>1</v>
      </c>
      <c r="L6638" s="3">
        <v>9.4</v>
      </c>
      <c r="M6638" s="191">
        <v>18.899999999999999</v>
      </c>
      <c r="N6638" s="191">
        <v>4.4000000000000004</v>
      </c>
      <c r="O6638" s="191">
        <v>12.8</v>
      </c>
    </row>
    <row r="6639" spans="2:15" ht="17.25" x14ac:dyDescent="0.35">
      <c r="B6639" s="172">
        <f t="shared" si="620"/>
        <v>6631</v>
      </c>
      <c r="C6639" s="173">
        <v>10</v>
      </c>
      <c r="D6639" s="173">
        <v>4</v>
      </c>
      <c r="E6639" s="174">
        <v>7</v>
      </c>
      <c r="F6639" s="3">
        <f t="shared" si="619"/>
        <v>39.200000000000003</v>
      </c>
      <c r="G6639" s="3">
        <f t="shared" si="621"/>
        <v>46.94</v>
      </c>
      <c r="H6639" s="3">
        <f t="shared" si="622"/>
        <v>69.98</v>
      </c>
      <c r="I6639" s="3">
        <f t="shared" si="623"/>
        <v>42.08</v>
      </c>
      <c r="J6639" s="3">
        <f t="shared" si="624"/>
        <v>55.94</v>
      </c>
      <c r="K6639" s="191">
        <v>4</v>
      </c>
      <c r="L6639" s="3">
        <v>8.3000000000000007</v>
      </c>
      <c r="M6639" s="191">
        <v>21.1</v>
      </c>
      <c r="N6639" s="191">
        <v>5.6</v>
      </c>
      <c r="O6639" s="191">
        <v>13.3</v>
      </c>
    </row>
    <row r="6640" spans="2:15" ht="17.25" x14ac:dyDescent="0.35">
      <c r="B6640" s="172">
        <f t="shared" si="620"/>
        <v>6632</v>
      </c>
      <c r="C6640" s="173">
        <v>10</v>
      </c>
      <c r="D6640" s="173">
        <v>4</v>
      </c>
      <c r="E6640" s="174">
        <v>8</v>
      </c>
      <c r="F6640" s="3">
        <f t="shared" si="619"/>
        <v>46.4</v>
      </c>
      <c r="G6640" s="3">
        <f t="shared" si="621"/>
        <v>46.94</v>
      </c>
      <c r="H6640" s="3">
        <f t="shared" si="622"/>
        <v>75.92</v>
      </c>
      <c r="I6640" s="3">
        <f t="shared" si="623"/>
        <v>51.980000000000004</v>
      </c>
      <c r="J6640" s="3">
        <f t="shared" si="624"/>
        <v>57.92</v>
      </c>
      <c r="K6640" s="191">
        <v>8</v>
      </c>
      <c r="L6640" s="3">
        <v>8.3000000000000007</v>
      </c>
      <c r="M6640" s="191">
        <v>24.4</v>
      </c>
      <c r="N6640" s="191">
        <v>11.1</v>
      </c>
      <c r="O6640" s="191">
        <v>14.4</v>
      </c>
    </row>
    <row r="6641" spans="2:15" ht="17.25" x14ac:dyDescent="0.35">
      <c r="B6641" s="172">
        <f t="shared" si="620"/>
        <v>6633</v>
      </c>
      <c r="C6641" s="173">
        <v>10</v>
      </c>
      <c r="D6641" s="173">
        <v>4</v>
      </c>
      <c r="E6641" s="174">
        <v>9</v>
      </c>
      <c r="F6641" s="3">
        <f t="shared" si="619"/>
        <v>48.2</v>
      </c>
      <c r="G6641" s="3">
        <f t="shared" si="621"/>
        <v>50.900000000000006</v>
      </c>
      <c r="H6641" s="3">
        <f t="shared" si="622"/>
        <v>78.98</v>
      </c>
      <c r="I6641" s="3">
        <f t="shared" si="623"/>
        <v>59</v>
      </c>
      <c r="J6641" s="3">
        <f t="shared" si="624"/>
        <v>62.06</v>
      </c>
      <c r="K6641" s="191">
        <v>9</v>
      </c>
      <c r="L6641" s="3">
        <v>10.5</v>
      </c>
      <c r="M6641" s="191">
        <v>26.1</v>
      </c>
      <c r="N6641" s="191">
        <v>15</v>
      </c>
      <c r="O6641" s="191">
        <v>16.7</v>
      </c>
    </row>
    <row r="6642" spans="2:15" ht="17.25" x14ac:dyDescent="0.35">
      <c r="B6642" s="172">
        <f t="shared" si="620"/>
        <v>6634</v>
      </c>
      <c r="C6642" s="173">
        <v>10</v>
      </c>
      <c r="D6642" s="173">
        <v>4</v>
      </c>
      <c r="E6642" s="174">
        <v>10</v>
      </c>
      <c r="F6642" s="3">
        <f t="shared" si="619"/>
        <v>53.6</v>
      </c>
      <c r="G6642" s="3">
        <f t="shared" si="621"/>
        <v>55.94</v>
      </c>
      <c r="H6642" s="3">
        <f t="shared" si="622"/>
        <v>82.039999999999992</v>
      </c>
      <c r="I6642" s="3">
        <f t="shared" si="623"/>
        <v>68</v>
      </c>
      <c r="J6642" s="3">
        <f t="shared" si="624"/>
        <v>68</v>
      </c>
      <c r="K6642" s="191">
        <v>12</v>
      </c>
      <c r="L6642" s="3">
        <v>13.3</v>
      </c>
      <c r="M6642" s="191">
        <v>27.8</v>
      </c>
      <c r="N6642" s="191">
        <v>20</v>
      </c>
      <c r="O6642" s="191">
        <v>20</v>
      </c>
    </row>
    <row r="6643" spans="2:15" ht="17.25" x14ac:dyDescent="0.35">
      <c r="B6643" s="172">
        <f t="shared" si="620"/>
        <v>6635</v>
      </c>
      <c r="C6643" s="173">
        <v>10</v>
      </c>
      <c r="D6643" s="173">
        <v>4</v>
      </c>
      <c r="E6643" s="174">
        <v>11</v>
      </c>
      <c r="F6643" s="3">
        <f t="shared" si="619"/>
        <v>57.2</v>
      </c>
      <c r="G6643" s="3">
        <f t="shared" si="621"/>
        <v>52.879999999999995</v>
      </c>
      <c r="H6643" s="3">
        <f t="shared" si="622"/>
        <v>84.02</v>
      </c>
      <c r="I6643" s="3">
        <f t="shared" si="623"/>
        <v>73.94</v>
      </c>
      <c r="J6643" s="3">
        <f t="shared" si="624"/>
        <v>71.960000000000008</v>
      </c>
      <c r="K6643" s="191">
        <v>14</v>
      </c>
      <c r="L6643" s="3">
        <v>11.6</v>
      </c>
      <c r="M6643" s="191">
        <v>28.9</v>
      </c>
      <c r="N6643" s="191">
        <v>23.3</v>
      </c>
      <c r="O6643" s="191">
        <v>22.2</v>
      </c>
    </row>
    <row r="6644" spans="2:15" ht="17.25" x14ac:dyDescent="0.35">
      <c r="B6644" s="172">
        <f t="shared" si="620"/>
        <v>6636</v>
      </c>
      <c r="C6644" s="173">
        <v>10</v>
      </c>
      <c r="D6644" s="173">
        <v>4</v>
      </c>
      <c r="E6644" s="174">
        <v>12</v>
      </c>
      <c r="F6644" s="3">
        <f t="shared" si="619"/>
        <v>59</v>
      </c>
      <c r="G6644" s="3">
        <f t="shared" si="621"/>
        <v>52.879999999999995</v>
      </c>
      <c r="H6644" s="3">
        <f t="shared" si="622"/>
        <v>87.98</v>
      </c>
      <c r="I6644" s="3">
        <f t="shared" si="623"/>
        <v>75.92</v>
      </c>
      <c r="J6644" s="3">
        <f t="shared" si="624"/>
        <v>73.039999999999992</v>
      </c>
      <c r="K6644" s="191">
        <v>15</v>
      </c>
      <c r="L6644" s="3">
        <v>11.6</v>
      </c>
      <c r="M6644" s="191">
        <v>31.1</v>
      </c>
      <c r="N6644" s="191">
        <v>24.4</v>
      </c>
      <c r="O6644" s="191">
        <v>22.8</v>
      </c>
    </row>
    <row r="6645" spans="2:15" ht="17.25" x14ac:dyDescent="0.35">
      <c r="B6645" s="172">
        <f t="shared" si="620"/>
        <v>6637</v>
      </c>
      <c r="C6645" s="173">
        <v>10</v>
      </c>
      <c r="D6645" s="173">
        <v>4</v>
      </c>
      <c r="E6645" s="174">
        <v>13</v>
      </c>
      <c r="F6645" s="3">
        <f t="shared" si="619"/>
        <v>60.8</v>
      </c>
      <c r="G6645" s="3">
        <f t="shared" si="621"/>
        <v>47.84</v>
      </c>
      <c r="H6645" s="3">
        <f t="shared" si="622"/>
        <v>89.06</v>
      </c>
      <c r="I6645" s="3">
        <f t="shared" si="623"/>
        <v>78.98</v>
      </c>
      <c r="J6645" s="3">
        <f t="shared" si="624"/>
        <v>75.02</v>
      </c>
      <c r="K6645" s="191">
        <v>16</v>
      </c>
      <c r="L6645" s="3">
        <v>8.8000000000000007</v>
      </c>
      <c r="M6645" s="191">
        <v>31.7</v>
      </c>
      <c r="N6645" s="191">
        <v>26.1</v>
      </c>
      <c r="O6645" s="191">
        <v>23.9</v>
      </c>
    </row>
    <row r="6646" spans="2:15" ht="17.25" x14ac:dyDescent="0.35">
      <c r="B6646" s="172">
        <f t="shared" si="620"/>
        <v>6638</v>
      </c>
      <c r="C6646" s="173">
        <v>10</v>
      </c>
      <c r="D6646" s="173">
        <v>4</v>
      </c>
      <c r="E6646" s="174">
        <v>14</v>
      </c>
      <c r="F6646" s="3">
        <f t="shared" si="619"/>
        <v>59</v>
      </c>
      <c r="G6646" s="3">
        <f t="shared" si="621"/>
        <v>50.900000000000006</v>
      </c>
      <c r="H6646" s="3">
        <f t="shared" si="622"/>
        <v>89.960000000000008</v>
      </c>
      <c r="I6646" s="3">
        <f t="shared" si="623"/>
        <v>78.98</v>
      </c>
      <c r="J6646" s="3">
        <f t="shared" si="624"/>
        <v>78.080000000000013</v>
      </c>
      <c r="K6646" s="191">
        <v>15</v>
      </c>
      <c r="L6646" s="3">
        <v>10.5</v>
      </c>
      <c r="M6646" s="191">
        <v>32.200000000000003</v>
      </c>
      <c r="N6646" s="191">
        <v>26.1</v>
      </c>
      <c r="O6646" s="191">
        <v>25.6</v>
      </c>
    </row>
    <row r="6647" spans="2:15" ht="17.25" x14ac:dyDescent="0.35">
      <c r="B6647" s="172">
        <f t="shared" si="620"/>
        <v>6639</v>
      </c>
      <c r="C6647" s="173">
        <v>10</v>
      </c>
      <c r="D6647" s="173">
        <v>4</v>
      </c>
      <c r="E6647" s="174">
        <v>15</v>
      </c>
      <c r="F6647" s="3">
        <f t="shared" si="619"/>
        <v>60.8</v>
      </c>
      <c r="G6647" s="3">
        <f t="shared" si="621"/>
        <v>51.980000000000004</v>
      </c>
      <c r="H6647" s="3">
        <f t="shared" si="622"/>
        <v>91.039999999999992</v>
      </c>
      <c r="I6647" s="3">
        <f t="shared" si="623"/>
        <v>78.98</v>
      </c>
      <c r="J6647" s="3">
        <f t="shared" si="624"/>
        <v>78.080000000000013</v>
      </c>
      <c r="K6647" s="191">
        <v>16</v>
      </c>
      <c r="L6647" s="3">
        <v>11.1</v>
      </c>
      <c r="M6647" s="191">
        <v>32.799999999999997</v>
      </c>
      <c r="N6647" s="191">
        <v>26.1</v>
      </c>
      <c r="O6647" s="191">
        <v>25.6</v>
      </c>
    </row>
    <row r="6648" spans="2:15" ht="17.25" x14ac:dyDescent="0.35">
      <c r="B6648" s="172">
        <f t="shared" si="620"/>
        <v>6640</v>
      </c>
      <c r="C6648" s="173">
        <v>10</v>
      </c>
      <c r="D6648" s="173">
        <v>4</v>
      </c>
      <c r="E6648" s="174">
        <v>16</v>
      </c>
      <c r="F6648" s="3">
        <f t="shared" si="619"/>
        <v>59</v>
      </c>
      <c r="G6648" s="3">
        <f t="shared" si="621"/>
        <v>50.900000000000006</v>
      </c>
      <c r="H6648" s="3">
        <f t="shared" si="622"/>
        <v>91.039999999999992</v>
      </c>
      <c r="I6648" s="3">
        <f t="shared" si="623"/>
        <v>78.080000000000013</v>
      </c>
      <c r="J6648" s="3">
        <f t="shared" si="624"/>
        <v>78.080000000000013</v>
      </c>
      <c r="K6648" s="191">
        <v>15</v>
      </c>
      <c r="L6648" s="3">
        <v>10.5</v>
      </c>
      <c r="M6648" s="191">
        <v>32.799999999999997</v>
      </c>
      <c r="N6648" s="191">
        <v>25.6</v>
      </c>
      <c r="O6648" s="191">
        <v>25.6</v>
      </c>
    </row>
    <row r="6649" spans="2:15" ht="17.25" x14ac:dyDescent="0.35">
      <c r="B6649" s="172">
        <f t="shared" si="620"/>
        <v>6641</v>
      </c>
      <c r="C6649" s="173">
        <v>10</v>
      </c>
      <c r="D6649" s="173">
        <v>4</v>
      </c>
      <c r="E6649" s="174">
        <v>17</v>
      </c>
      <c r="F6649" s="3">
        <f t="shared" si="619"/>
        <v>59</v>
      </c>
      <c r="G6649" s="3">
        <f t="shared" si="621"/>
        <v>50</v>
      </c>
      <c r="H6649" s="3">
        <f t="shared" si="622"/>
        <v>89.06</v>
      </c>
      <c r="I6649" s="3">
        <f t="shared" si="623"/>
        <v>75.02</v>
      </c>
      <c r="J6649" s="3">
        <f t="shared" si="624"/>
        <v>78.98</v>
      </c>
      <c r="K6649" s="191">
        <v>15</v>
      </c>
      <c r="L6649" s="3">
        <v>10</v>
      </c>
      <c r="M6649" s="191">
        <v>31.7</v>
      </c>
      <c r="N6649" s="191">
        <v>23.9</v>
      </c>
      <c r="O6649" s="191">
        <v>26.1</v>
      </c>
    </row>
    <row r="6650" spans="2:15" ht="17.25" x14ac:dyDescent="0.35">
      <c r="B6650" s="172">
        <f t="shared" si="620"/>
        <v>6642</v>
      </c>
      <c r="C6650" s="173">
        <v>10</v>
      </c>
      <c r="D6650" s="173">
        <v>4</v>
      </c>
      <c r="E6650" s="174">
        <v>18</v>
      </c>
      <c r="F6650" s="3">
        <f t="shared" si="619"/>
        <v>55.400000000000006</v>
      </c>
      <c r="G6650" s="3">
        <f t="shared" si="621"/>
        <v>47.84</v>
      </c>
      <c r="H6650" s="3">
        <f t="shared" si="622"/>
        <v>87.080000000000013</v>
      </c>
      <c r="I6650" s="3">
        <f t="shared" si="623"/>
        <v>69.98</v>
      </c>
      <c r="J6650" s="3">
        <f t="shared" si="624"/>
        <v>75.02</v>
      </c>
      <c r="K6650" s="191">
        <v>13</v>
      </c>
      <c r="L6650" s="3">
        <v>8.8000000000000007</v>
      </c>
      <c r="M6650" s="191">
        <v>30.6</v>
      </c>
      <c r="N6650" s="191">
        <v>21.1</v>
      </c>
      <c r="O6650" s="191">
        <v>23.9</v>
      </c>
    </row>
    <row r="6651" spans="2:15" ht="17.25" x14ac:dyDescent="0.35">
      <c r="B6651" s="172">
        <f t="shared" si="620"/>
        <v>6643</v>
      </c>
      <c r="C6651" s="173">
        <v>10</v>
      </c>
      <c r="D6651" s="173">
        <v>4</v>
      </c>
      <c r="E6651" s="174">
        <v>19</v>
      </c>
      <c r="F6651" s="3">
        <f t="shared" si="619"/>
        <v>53.6</v>
      </c>
      <c r="G6651" s="3">
        <f t="shared" si="621"/>
        <v>46.94</v>
      </c>
      <c r="H6651" s="3">
        <f t="shared" si="622"/>
        <v>86</v>
      </c>
      <c r="I6651" s="3">
        <f t="shared" si="623"/>
        <v>64.039999999999992</v>
      </c>
      <c r="J6651" s="3">
        <f t="shared" si="624"/>
        <v>69.080000000000013</v>
      </c>
      <c r="K6651" s="191">
        <v>12</v>
      </c>
      <c r="L6651" s="3">
        <v>8.3000000000000007</v>
      </c>
      <c r="M6651" s="191">
        <v>30</v>
      </c>
      <c r="N6651" s="191">
        <v>17.8</v>
      </c>
      <c r="O6651" s="191">
        <v>20.6</v>
      </c>
    </row>
    <row r="6652" spans="2:15" ht="17.25" x14ac:dyDescent="0.35">
      <c r="B6652" s="172">
        <f t="shared" si="620"/>
        <v>6644</v>
      </c>
      <c r="C6652" s="173">
        <v>10</v>
      </c>
      <c r="D6652" s="173">
        <v>4</v>
      </c>
      <c r="E6652" s="174">
        <v>20</v>
      </c>
      <c r="F6652" s="3">
        <f t="shared" si="619"/>
        <v>55.400000000000006</v>
      </c>
      <c r="G6652" s="3">
        <f t="shared" si="621"/>
        <v>46.94</v>
      </c>
      <c r="H6652" s="3">
        <f t="shared" si="622"/>
        <v>78.98</v>
      </c>
      <c r="I6652" s="3">
        <f t="shared" si="623"/>
        <v>62.06</v>
      </c>
      <c r="J6652" s="3">
        <f t="shared" si="624"/>
        <v>68</v>
      </c>
      <c r="K6652" s="191">
        <v>13</v>
      </c>
      <c r="L6652" s="3">
        <v>8.3000000000000007</v>
      </c>
      <c r="M6652" s="191">
        <v>26.1</v>
      </c>
      <c r="N6652" s="191">
        <v>16.7</v>
      </c>
      <c r="O6652" s="191">
        <v>20</v>
      </c>
    </row>
    <row r="6653" spans="2:15" ht="17.25" x14ac:dyDescent="0.35">
      <c r="B6653" s="172">
        <f t="shared" si="620"/>
        <v>6645</v>
      </c>
      <c r="C6653" s="173">
        <v>10</v>
      </c>
      <c r="D6653" s="173">
        <v>4</v>
      </c>
      <c r="E6653" s="174">
        <v>21</v>
      </c>
      <c r="F6653" s="3">
        <f t="shared" si="619"/>
        <v>51.8</v>
      </c>
      <c r="G6653" s="3">
        <f t="shared" si="621"/>
        <v>46.94</v>
      </c>
      <c r="H6653" s="3">
        <f t="shared" si="622"/>
        <v>77</v>
      </c>
      <c r="I6653" s="3">
        <f t="shared" si="623"/>
        <v>53.96</v>
      </c>
      <c r="J6653" s="3">
        <f t="shared" si="624"/>
        <v>69.98</v>
      </c>
      <c r="K6653" s="191">
        <v>11</v>
      </c>
      <c r="L6653" s="3">
        <v>8.3000000000000007</v>
      </c>
      <c r="M6653" s="191">
        <v>25</v>
      </c>
      <c r="N6653" s="191">
        <v>12.2</v>
      </c>
      <c r="O6653" s="191">
        <v>21.1</v>
      </c>
    </row>
    <row r="6654" spans="2:15" ht="17.25" x14ac:dyDescent="0.35">
      <c r="B6654" s="172">
        <f t="shared" si="620"/>
        <v>6646</v>
      </c>
      <c r="C6654" s="173">
        <v>10</v>
      </c>
      <c r="D6654" s="173">
        <v>4</v>
      </c>
      <c r="E6654" s="174">
        <v>22</v>
      </c>
      <c r="F6654" s="3">
        <f t="shared" si="619"/>
        <v>51.8</v>
      </c>
      <c r="G6654" s="3">
        <f t="shared" si="621"/>
        <v>45.86</v>
      </c>
      <c r="H6654" s="3">
        <f t="shared" si="622"/>
        <v>75.92</v>
      </c>
      <c r="I6654" s="3">
        <f t="shared" si="623"/>
        <v>53.06</v>
      </c>
      <c r="J6654" s="3">
        <f t="shared" si="624"/>
        <v>64.039999999999992</v>
      </c>
      <c r="K6654" s="191">
        <v>11</v>
      </c>
      <c r="L6654" s="3">
        <v>7.7</v>
      </c>
      <c r="M6654" s="191">
        <v>24.4</v>
      </c>
      <c r="N6654" s="191">
        <v>11.7</v>
      </c>
      <c r="O6654" s="191">
        <v>17.8</v>
      </c>
    </row>
    <row r="6655" spans="2:15" ht="17.25" x14ac:dyDescent="0.35">
      <c r="B6655" s="172">
        <f t="shared" si="620"/>
        <v>6647</v>
      </c>
      <c r="C6655" s="173">
        <v>10</v>
      </c>
      <c r="D6655" s="173">
        <v>4</v>
      </c>
      <c r="E6655" s="174">
        <v>23</v>
      </c>
      <c r="F6655" s="3">
        <f t="shared" si="619"/>
        <v>50</v>
      </c>
      <c r="G6655" s="3">
        <f t="shared" si="621"/>
        <v>43.879999999999995</v>
      </c>
      <c r="H6655" s="3">
        <f t="shared" si="622"/>
        <v>75.02</v>
      </c>
      <c r="I6655" s="3">
        <f t="shared" si="623"/>
        <v>53.06</v>
      </c>
      <c r="J6655" s="3">
        <f t="shared" si="624"/>
        <v>62.96</v>
      </c>
      <c r="K6655" s="191">
        <v>10</v>
      </c>
      <c r="L6655" s="3">
        <v>6.6</v>
      </c>
      <c r="M6655" s="191">
        <v>23.9</v>
      </c>
      <c r="N6655" s="191">
        <v>11.7</v>
      </c>
      <c r="O6655" s="191">
        <v>17.2</v>
      </c>
    </row>
    <row r="6656" spans="2:15" ht="17.25" x14ac:dyDescent="0.35">
      <c r="B6656" s="172">
        <f t="shared" si="620"/>
        <v>6648</v>
      </c>
      <c r="C6656" s="173">
        <v>10</v>
      </c>
      <c r="D6656" s="173">
        <v>4</v>
      </c>
      <c r="E6656" s="174">
        <v>24</v>
      </c>
      <c r="F6656" s="3">
        <f t="shared" si="619"/>
        <v>50</v>
      </c>
      <c r="G6656" s="3">
        <f t="shared" si="621"/>
        <v>43.879999999999995</v>
      </c>
      <c r="H6656" s="3">
        <f t="shared" si="622"/>
        <v>73.94</v>
      </c>
      <c r="I6656" s="3">
        <f t="shared" si="623"/>
        <v>48.92</v>
      </c>
      <c r="J6656" s="3">
        <f t="shared" si="624"/>
        <v>62.06</v>
      </c>
      <c r="K6656" s="191">
        <v>10</v>
      </c>
      <c r="L6656" s="3">
        <v>6.6</v>
      </c>
      <c r="M6656" s="191">
        <v>23.3</v>
      </c>
      <c r="N6656" s="191">
        <v>9.4</v>
      </c>
      <c r="O6656" s="191">
        <v>16.7</v>
      </c>
    </row>
    <row r="6657" spans="2:15" ht="17.25" x14ac:dyDescent="0.35">
      <c r="B6657" s="172">
        <f t="shared" si="620"/>
        <v>6649</v>
      </c>
      <c r="C6657" s="173">
        <v>10</v>
      </c>
      <c r="D6657" s="173">
        <v>5</v>
      </c>
      <c r="E6657" s="174">
        <v>1</v>
      </c>
      <c r="F6657" s="3">
        <f t="shared" si="619"/>
        <v>48.2</v>
      </c>
      <c r="G6657" s="3">
        <f t="shared" si="621"/>
        <v>43.879999999999995</v>
      </c>
      <c r="H6657" s="3">
        <f t="shared" si="622"/>
        <v>69.98</v>
      </c>
      <c r="I6657" s="3">
        <f t="shared" si="623"/>
        <v>48.92</v>
      </c>
      <c r="J6657" s="3">
        <f t="shared" si="624"/>
        <v>62.06</v>
      </c>
      <c r="K6657" s="191">
        <v>9</v>
      </c>
      <c r="L6657" s="3">
        <v>6.6</v>
      </c>
      <c r="M6657" s="191">
        <v>21.1</v>
      </c>
      <c r="N6657" s="191">
        <v>9.4</v>
      </c>
      <c r="O6657" s="191">
        <v>16.7</v>
      </c>
    </row>
    <row r="6658" spans="2:15" ht="17.25" x14ac:dyDescent="0.35">
      <c r="B6658" s="172">
        <f t="shared" si="620"/>
        <v>6650</v>
      </c>
      <c r="C6658" s="173">
        <v>10</v>
      </c>
      <c r="D6658" s="173">
        <v>5</v>
      </c>
      <c r="E6658" s="174">
        <v>2</v>
      </c>
      <c r="F6658" s="3">
        <f t="shared" si="619"/>
        <v>44.6</v>
      </c>
      <c r="G6658" s="3">
        <f t="shared" si="621"/>
        <v>44.96</v>
      </c>
      <c r="H6658" s="3">
        <f t="shared" si="622"/>
        <v>71.960000000000008</v>
      </c>
      <c r="I6658" s="3">
        <f t="shared" si="623"/>
        <v>44.96</v>
      </c>
      <c r="J6658" s="3">
        <f t="shared" si="624"/>
        <v>60.08</v>
      </c>
      <c r="K6658" s="191">
        <v>7</v>
      </c>
      <c r="L6658" s="3">
        <v>7.2</v>
      </c>
      <c r="M6658" s="191">
        <v>22.2</v>
      </c>
      <c r="N6658" s="191">
        <v>7.2</v>
      </c>
      <c r="O6658" s="191">
        <v>15.6</v>
      </c>
    </row>
    <row r="6659" spans="2:15" ht="17.25" x14ac:dyDescent="0.35">
      <c r="B6659" s="172">
        <f t="shared" si="620"/>
        <v>6651</v>
      </c>
      <c r="C6659" s="173">
        <v>10</v>
      </c>
      <c r="D6659" s="173">
        <v>5</v>
      </c>
      <c r="E6659" s="174">
        <v>3</v>
      </c>
      <c r="F6659" s="3">
        <f t="shared" si="619"/>
        <v>44.6</v>
      </c>
      <c r="G6659" s="3">
        <f t="shared" si="621"/>
        <v>43.879999999999995</v>
      </c>
      <c r="H6659" s="3">
        <f t="shared" si="622"/>
        <v>69.98</v>
      </c>
      <c r="I6659" s="3">
        <f t="shared" si="623"/>
        <v>44.06</v>
      </c>
      <c r="J6659" s="3">
        <f t="shared" si="624"/>
        <v>57.019999999999996</v>
      </c>
      <c r="K6659" s="191">
        <v>7</v>
      </c>
      <c r="L6659" s="3">
        <v>6.6</v>
      </c>
      <c r="M6659" s="191">
        <v>21.1</v>
      </c>
      <c r="N6659" s="191">
        <v>6.7</v>
      </c>
      <c r="O6659" s="191">
        <v>13.9</v>
      </c>
    </row>
    <row r="6660" spans="2:15" ht="17.25" x14ac:dyDescent="0.35">
      <c r="B6660" s="172">
        <f t="shared" si="620"/>
        <v>6652</v>
      </c>
      <c r="C6660" s="173">
        <v>10</v>
      </c>
      <c r="D6660" s="173">
        <v>5</v>
      </c>
      <c r="E6660" s="174">
        <v>4</v>
      </c>
      <c r="F6660" s="3">
        <f t="shared" si="619"/>
        <v>41</v>
      </c>
      <c r="G6660" s="3">
        <f t="shared" si="621"/>
        <v>43.879999999999995</v>
      </c>
      <c r="H6660" s="3">
        <f t="shared" si="622"/>
        <v>68</v>
      </c>
      <c r="I6660" s="3">
        <f t="shared" si="623"/>
        <v>42.980000000000004</v>
      </c>
      <c r="J6660" s="3">
        <f t="shared" si="624"/>
        <v>59</v>
      </c>
      <c r="K6660" s="191">
        <v>5</v>
      </c>
      <c r="L6660" s="3">
        <v>6.6</v>
      </c>
      <c r="M6660" s="191">
        <v>20</v>
      </c>
      <c r="N6660" s="191">
        <v>6.1</v>
      </c>
      <c r="O6660" s="191">
        <v>15</v>
      </c>
    </row>
    <row r="6661" spans="2:15" ht="17.25" x14ac:dyDescent="0.35">
      <c r="B6661" s="172">
        <f t="shared" si="620"/>
        <v>6653</v>
      </c>
      <c r="C6661" s="173">
        <v>10</v>
      </c>
      <c r="D6661" s="173">
        <v>5</v>
      </c>
      <c r="E6661" s="174">
        <v>5</v>
      </c>
      <c r="F6661" s="3">
        <f t="shared" si="619"/>
        <v>41</v>
      </c>
      <c r="G6661" s="3">
        <f t="shared" si="621"/>
        <v>43.879999999999995</v>
      </c>
      <c r="H6661" s="3">
        <f t="shared" si="622"/>
        <v>66.02</v>
      </c>
      <c r="I6661" s="3">
        <f t="shared" si="623"/>
        <v>41</v>
      </c>
      <c r="J6661" s="3">
        <f t="shared" si="624"/>
        <v>55.94</v>
      </c>
      <c r="K6661" s="191">
        <v>5</v>
      </c>
      <c r="L6661" s="3">
        <v>6.6</v>
      </c>
      <c r="M6661" s="191">
        <v>18.899999999999999</v>
      </c>
      <c r="N6661" s="191">
        <v>5</v>
      </c>
      <c r="O6661" s="191">
        <v>13.3</v>
      </c>
    </row>
    <row r="6662" spans="2:15" ht="17.25" x14ac:dyDescent="0.35">
      <c r="B6662" s="172">
        <f t="shared" si="620"/>
        <v>6654</v>
      </c>
      <c r="C6662" s="173">
        <v>10</v>
      </c>
      <c r="D6662" s="173">
        <v>5</v>
      </c>
      <c r="E6662" s="174">
        <v>6</v>
      </c>
      <c r="F6662" s="3">
        <f t="shared" si="619"/>
        <v>41</v>
      </c>
      <c r="G6662" s="3">
        <f t="shared" si="621"/>
        <v>43.879999999999995</v>
      </c>
      <c r="H6662" s="3">
        <f t="shared" si="622"/>
        <v>68</v>
      </c>
      <c r="I6662" s="3">
        <f t="shared" si="623"/>
        <v>41</v>
      </c>
      <c r="J6662" s="3">
        <f t="shared" si="624"/>
        <v>53.06</v>
      </c>
      <c r="K6662" s="191">
        <v>5</v>
      </c>
      <c r="L6662" s="3">
        <v>6.6</v>
      </c>
      <c r="M6662" s="191">
        <v>20</v>
      </c>
      <c r="N6662" s="191">
        <v>5</v>
      </c>
      <c r="O6662" s="191">
        <v>11.7</v>
      </c>
    </row>
    <row r="6663" spans="2:15" ht="17.25" x14ac:dyDescent="0.35">
      <c r="B6663" s="172">
        <f t="shared" si="620"/>
        <v>6655</v>
      </c>
      <c r="C6663" s="173">
        <v>10</v>
      </c>
      <c r="D6663" s="173">
        <v>5</v>
      </c>
      <c r="E6663" s="174">
        <v>7</v>
      </c>
      <c r="F6663" s="3">
        <f t="shared" si="619"/>
        <v>42.8</v>
      </c>
      <c r="G6663" s="3">
        <f t="shared" si="621"/>
        <v>43.879999999999995</v>
      </c>
      <c r="H6663" s="3">
        <f t="shared" si="622"/>
        <v>69.080000000000013</v>
      </c>
      <c r="I6663" s="3">
        <f t="shared" si="623"/>
        <v>44.06</v>
      </c>
      <c r="J6663" s="3">
        <f t="shared" si="624"/>
        <v>53.06</v>
      </c>
      <c r="K6663" s="191">
        <v>6</v>
      </c>
      <c r="L6663" s="3">
        <v>6.6</v>
      </c>
      <c r="M6663" s="191">
        <v>20.6</v>
      </c>
      <c r="N6663" s="191">
        <v>6.7</v>
      </c>
      <c r="O6663" s="191">
        <v>11.7</v>
      </c>
    </row>
    <row r="6664" spans="2:15" ht="17.25" x14ac:dyDescent="0.35">
      <c r="B6664" s="172">
        <f t="shared" si="620"/>
        <v>6656</v>
      </c>
      <c r="C6664" s="173">
        <v>10</v>
      </c>
      <c r="D6664" s="173">
        <v>5</v>
      </c>
      <c r="E6664" s="174">
        <v>8</v>
      </c>
      <c r="F6664" s="3">
        <f t="shared" si="619"/>
        <v>48.2</v>
      </c>
      <c r="G6664" s="3">
        <f t="shared" si="621"/>
        <v>45.86</v>
      </c>
      <c r="H6664" s="3">
        <f t="shared" si="622"/>
        <v>75.92</v>
      </c>
      <c r="I6664" s="3">
        <f t="shared" si="623"/>
        <v>51.980000000000004</v>
      </c>
      <c r="J6664" s="3">
        <f t="shared" si="624"/>
        <v>59</v>
      </c>
      <c r="K6664" s="191">
        <v>9</v>
      </c>
      <c r="L6664" s="3">
        <v>7.7</v>
      </c>
      <c r="M6664" s="191">
        <v>24.4</v>
      </c>
      <c r="N6664" s="191">
        <v>11.1</v>
      </c>
      <c r="O6664" s="191">
        <v>15</v>
      </c>
    </row>
    <row r="6665" spans="2:15" ht="17.25" x14ac:dyDescent="0.35">
      <c r="B6665" s="172">
        <f t="shared" si="620"/>
        <v>6657</v>
      </c>
      <c r="C6665" s="173">
        <v>10</v>
      </c>
      <c r="D6665" s="173">
        <v>5</v>
      </c>
      <c r="E6665" s="174">
        <v>9</v>
      </c>
      <c r="F6665" s="3">
        <f t="shared" si="619"/>
        <v>55.400000000000006</v>
      </c>
      <c r="G6665" s="3">
        <f t="shared" si="621"/>
        <v>46.94</v>
      </c>
      <c r="H6665" s="3">
        <f t="shared" si="622"/>
        <v>80.06</v>
      </c>
      <c r="I6665" s="3">
        <f t="shared" si="623"/>
        <v>60.08</v>
      </c>
      <c r="J6665" s="3">
        <f t="shared" si="624"/>
        <v>64.039999999999992</v>
      </c>
      <c r="K6665" s="191">
        <v>13</v>
      </c>
      <c r="L6665" s="3">
        <v>8.3000000000000007</v>
      </c>
      <c r="M6665" s="191">
        <v>26.7</v>
      </c>
      <c r="N6665" s="191">
        <v>15.6</v>
      </c>
      <c r="O6665" s="191">
        <v>17.8</v>
      </c>
    </row>
    <row r="6666" spans="2:15" ht="17.25" x14ac:dyDescent="0.35">
      <c r="B6666" s="172">
        <f t="shared" si="620"/>
        <v>6658</v>
      </c>
      <c r="C6666" s="173">
        <v>10</v>
      </c>
      <c r="D6666" s="173">
        <v>5</v>
      </c>
      <c r="E6666" s="174">
        <v>10</v>
      </c>
      <c r="F6666" s="3">
        <f t="shared" ref="F6666:F6729" si="625">(9/5)*K6666+32</f>
        <v>57.2</v>
      </c>
      <c r="G6666" s="3">
        <f t="shared" si="621"/>
        <v>48.92</v>
      </c>
      <c r="H6666" s="3">
        <f t="shared" si="622"/>
        <v>82.039999999999992</v>
      </c>
      <c r="I6666" s="3">
        <f t="shared" si="623"/>
        <v>64.039999999999992</v>
      </c>
      <c r="J6666" s="3">
        <f t="shared" si="624"/>
        <v>68</v>
      </c>
      <c r="K6666" s="191">
        <v>14</v>
      </c>
      <c r="L6666" s="3">
        <v>9.4</v>
      </c>
      <c r="M6666" s="191">
        <v>27.8</v>
      </c>
      <c r="N6666" s="191">
        <v>17.8</v>
      </c>
      <c r="O6666" s="191">
        <v>20</v>
      </c>
    </row>
    <row r="6667" spans="2:15" ht="17.25" x14ac:dyDescent="0.35">
      <c r="B6667" s="172">
        <f t="shared" ref="B6667:B6730" si="626">B6666+1</f>
        <v>6659</v>
      </c>
      <c r="C6667" s="173">
        <v>10</v>
      </c>
      <c r="D6667" s="173">
        <v>5</v>
      </c>
      <c r="E6667" s="174">
        <v>11</v>
      </c>
      <c r="F6667" s="3">
        <f t="shared" si="625"/>
        <v>62.6</v>
      </c>
      <c r="G6667" s="3">
        <f t="shared" si="621"/>
        <v>50.900000000000006</v>
      </c>
      <c r="H6667" s="3">
        <f t="shared" si="622"/>
        <v>84.92</v>
      </c>
      <c r="I6667" s="3">
        <f t="shared" si="623"/>
        <v>71.960000000000008</v>
      </c>
      <c r="J6667" s="3">
        <f t="shared" si="624"/>
        <v>71.960000000000008</v>
      </c>
      <c r="K6667" s="191">
        <v>17</v>
      </c>
      <c r="L6667" s="3">
        <v>10.5</v>
      </c>
      <c r="M6667" s="191">
        <v>29.4</v>
      </c>
      <c r="N6667" s="191">
        <v>22.2</v>
      </c>
      <c r="O6667" s="191">
        <v>22.2</v>
      </c>
    </row>
    <row r="6668" spans="2:15" ht="17.25" x14ac:dyDescent="0.35">
      <c r="B6668" s="172">
        <f t="shared" si="626"/>
        <v>6660</v>
      </c>
      <c r="C6668" s="173">
        <v>10</v>
      </c>
      <c r="D6668" s="173">
        <v>5</v>
      </c>
      <c r="E6668" s="174">
        <v>12</v>
      </c>
      <c r="F6668" s="3">
        <f t="shared" si="625"/>
        <v>64.400000000000006</v>
      </c>
      <c r="G6668" s="3">
        <f t="shared" si="621"/>
        <v>50.900000000000006</v>
      </c>
      <c r="H6668" s="3">
        <f t="shared" si="622"/>
        <v>87.98</v>
      </c>
      <c r="I6668" s="3">
        <f t="shared" si="623"/>
        <v>77</v>
      </c>
      <c r="J6668" s="3">
        <f t="shared" si="624"/>
        <v>75.02</v>
      </c>
      <c r="K6668" s="191">
        <v>18</v>
      </c>
      <c r="L6668" s="3">
        <v>10.5</v>
      </c>
      <c r="M6668" s="191">
        <v>31.1</v>
      </c>
      <c r="N6668" s="191">
        <v>25</v>
      </c>
      <c r="O6668" s="191">
        <v>23.9</v>
      </c>
    </row>
    <row r="6669" spans="2:15" ht="17.25" x14ac:dyDescent="0.35">
      <c r="B6669" s="172">
        <f t="shared" si="626"/>
        <v>6661</v>
      </c>
      <c r="C6669" s="173">
        <v>10</v>
      </c>
      <c r="D6669" s="173">
        <v>5</v>
      </c>
      <c r="E6669" s="174">
        <v>13</v>
      </c>
      <c r="F6669" s="3">
        <f t="shared" si="625"/>
        <v>66.2</v>
      </c>
      <c r="G6669" s="3">
        <f t="shared" si="621"/>
        <v>50.900000000000006</v>
      </c>
      <c r="H6669" s="3">
        <f t="shared" si="622"/>
        <v>91.039999999999992</v>
      </c>
      <c r="I6669" s="3">
        <f t="shared" si="623"/>
        <v>82.94</v>
      </c>
      <c r="J6669" s="3">
        <f t="shared" si="624"/>
        <v>78.080000000000013</v>
      </c>
      <c r="K6669" s="191">
        <v>19</v>
      </c>
      <c r="L6669" s="3">
        <v>10.5</v>
      </c>
      <c r="M6669" s="191">
        <v>32.799999999999997</v>
      </c>
      <c r="N6669" s="191">
        <v>28.3</v>
      </c>
      <c r="O6669" s="191">
        <v>25.6</v>
      </c>
    </row>
    <row r="6670" spans="2:15" ht="17.25" x14ac:dyDescent="0.35">
      <c r="B6670" s="172">
        <f t="shared" si="626"/>
        <v>6662</v>
      </c>
      <c r="C6670" s="173">
        <v>10</v>
      </c>
      <c r="D6670" s="173">
        <v>5</v>
      </c>
      <c r="E6670" s="174">
        <v>14</v>
      </c>
      <c r="F6670" s="3">
        <f t="shared" si="625"/>
        <v>66.2</v>
      </c>
      <c r="G6670" s="3">
        <f t="shared" si="621"/>
        <v>50.900000000000006</v>
      </c>
      <c r="H6670" s="3">
        <f t="shared" si="622"/>
        <v>91.039999999999992</v>
      </c>
      <c r="I6670" s="3">
        <f t="shared" si="623"/>
        <v>84.92</v>
      </c>
      <c r="J6670" s="3">
        <f t="shared" si="624"/>
        <v>80.06</v>
      </c>
      <c r="K6670" s="191">
        <v>19</v>
      </c>
      <c r="L6670" s="3">
        <v>10.5</v>
      </c>
      <c r="M6670" s="191">
        <v>32.799999999999997</v>
      </c>
      <c r="N6670" s="191">
        <v>29.4</v>
      </c>
      <c r="O6670" s="191">
        <v>26.7</v>
      </c>
    </row>
    <row r="6671" spans="2:15" ht="17.25" x14ac:dyDescent="0.35">
      <c r="B6671" s="172">
        <f t="shared" si="626"/>
        <v>6663</v>
      </c>
      <c r="C6671" s="173">
        <v>10</v>
      </c>
      <c r="D6671" s="173">
        <v>5</v>
      </c>
      <c r="E6671" s="174">
        <v>15</v>
      </c>
      <c r="F6671" s="3">
        <f t="shared" si="625"/>
        <v>66.2</v>
      </c>
      <c r="G6671" s="3">
        <f t="shared" si="621"/>
        <v>50</v>
      </c>
      <c r="H6671" s="3">
        <f t="shared" si="622"/>
        <v>91.94</v>
      </c>
      <c r="I6671" s="3">
        <f t="shared" si="623"/>
        <v>86</v>
      </c>
      <c r="J6671" s="3">
        <f t="shared" si="624"/>
        <v>80.06</v>
      </c>
      <c r="K6671" s="191">
        <v>19</v>
      </c>
      <c r="L6671" s="3">
        <v>10</v>
      </c>
      <c r="M6671" s="191">
        <v>33.299999999999997</v>
      </c>
      <c r="N6671" s="191">
        <v>30</v>
      </c>
      <c r="O6671" s="191">
        <v>26.7</v>
      </c>
    </row>
    <row r="6672" spans="2:15" ht="17.25" x14ac:dyDescent="0.35">
      <c r="B6672" s="172">
        <f t="shared" si="626"/>
        <v>6664</v>
      </c>
      <c r="C6672" s="173">
        <v>10</v>
      </c>
      <c r="D6672" s="173">
        <v>5</v>
      </c>
      <c r="E6672" s="174">
        <v>16</v>
      </c>
      <c r="F6672" s="3">
        <f t="shared" si="625"/>
        <v>67.460000000000008</v>
      </c>
      <c r="G6672" s="3">
        <f t="shared" si="621"/>
        <v>48.92</v>
      </c>
      <c r="H6672" s="3">
        <f t="shared" si="622"/>
        <v>91.94</v>
      </c>
      <c r="I6672" s="3">
        <f t="shared" si="623"/>
        <v>84.02</v>
      </c>
      <c r="J6672" s="3">
        <f t="shared" si="624"/>
        <v>80.06</v>
      </c>
      <c r="K6672" s="191">
        <v>19.7</v>
      </c>
      <c r="L6672" s="3">
        <v>9.4</v>
      </c>
      <c r="M6672" s="191">
        <v>33.299999999999997</v>
      </c>
      <c r="N6672" s="191">
        <v>28.9</v>
      </c>
      <c r="O6672" s="191">
        <v>26.7</v>
      </c>
    </row>
    <row r="6673" spans="2:15" ht="17.25" x14ac:dyDescent="0.35">
      <c r="B6673" s="172">
        <f t="shared" si="626"/>
        <v>6665</v>
      </c>
      <c r="C6673" s="173">
        <v>10</v>
      </c>
      <c r="D6673" s="173">
        <v>5</v>
      </c>
      <c r="E6673" s="174">
        <v>17</v>
      </c>
      <c r="F6673" s="3">
        <f t="shared" si="625"/>
        <v>66.2</v>
      </c>
      <c r="G6673" s="3">
        <f t="shared" si="621"/>
        <v>47.84</v>
      </c>
      <c r="H6673" s="3">
        <f t="shared" si="622"/>
        <v>91.039999999999992</v>
      </c>
      <c r="I6673" s="3">
        <f t="shared" si="623"/>
        <v>82.039999999999992</v>
      </c>
      <c r="J6673" s="3">
        <f t="shared" si="624"/>
        <v>80.06</v>
      </c>
      <c r="K6673" s="191">
        <v>19</v>
      </c>
      <c r="L6673" s="3">
        <v>8.8000000000000007</v>
      </c>
      <c r="M6673" s="191">
        <v>32.799999999999997</v>
      </c>
      <c r="N6673" s="191">
        <v>27.8</v>
      </c>
      <c r="O6673" s="191">
        <v>26.7</v>
      </c>
    </row>
    <row r="6674" spans="2:15" ht="17.25" x14ac:dyDescent="0.35">
      <c r="B6674" s="172">
        <f t="shared" si="626"/>
        <v>6666</v>
      </c>
      <c r="C6674" s="173">
        <v>10</v>
      </c>
      <c r="D6674" s="173">
        <v>5</v>
      </c>
      <c r="E6674" s="174">
        <v>18</v>
      </c>
      <c r="F6674" s="3">
        <f t="shared" si="625"/>
        <v>62.6</v>
      </c>
      <c r="G6674" s="3">
        <f t="shared" si="621"/>
        <v>46.94</v>
      </c>
      <c r="H6674" s="3">
        <f t="shared" si="622"/>
        <v>87.98</v>
      </c>
      <c r="I6674" s="3">
        <f t="shared" si="623"/>
        <v>75.92</v>
      </c>
      <c r="J6674" s="3">
        <f t="shared" si="624"/>
        <v>75.92</v>
      </c>
      <c r="K6674" s="191">
        <v>17</v>
      </c>
      <c r="L6674" s="3">
        <v>8.3000000000000007</v>
      </c>
      <c r="M6674" s="191">
        <v>31.1</v>
      </c>
      <c r="N6674" s="191">
        <v>24.4</v>
      </c>
      <c r="O6674" s="191">
        <v>24.4</v>
      </c>
    </row>
    <row r="6675" spans="2:15" ht="17.25" x14ac:dyDescent="0.35">
      <c r="B6675" s="172">
        <f t="shared" si="626"/>
        <v>6667</v>
      </c>
      <c r="C6675" s="173">
        <v>10</v>
      </c>
      <c r="D6675" s="173">
        <v>5</v>
      </c>
      <c r="E6675" s="174">
        <v>19</v>
      </c>
      <c r="F6675" s="3">
        <f t="shared" si="625"/>
        <v>57.2</v>
      </c>
      <c r="G6675" s="3">
        <f t="shared" si="621"/>
        <v>44.96</v>
      </c>
      <c r="H6675" s="3">
        <f t="shared" si="622"/>
        <v>80.960000000000008</v>
      </c>
      <c r="I6675" s="3">
        <f t="shared" si="623"/>
        <v>73.039999999999992</v>
      </c>
      <c r="J6675" s="3">
        <f t="shared" si="624"/>
        <v>68</v>
      </c>
      <c r="K6675" s="191">
        <v>14</v>
      </c>
      <c r="L6675" s="3">
        <v>7.2</v>
      </c>
      <c r="M6675" s="191">
        <v>27.2</v>
      </c>
      <c r="N6675" s="191">
        <v>22.8</v>
      </c>
      <c r="O6675" s="191">
        <v>20</v>
      </c>
    </row>
    <row r="6676" spans="2:15" ht="17.25" x14ac:dyDescent="0.35">
      <c r="B6676" s="172">
        <f t="shared" si="626"/>
        <v>6668</v>
      </c>
      <c r="C6676" s="173">
        <v>10</v>
      </c>
      <c r="D6676" s="173">
        <v>5</v>
      </c>
      <c r="E6676" s="174">
        <v>20</v>
      </c>
      <c r="F6676" s="3">
        <f t="shared" si="625"/>
        <v>57.2</v>
      </c>
      <c r="G6676" s="3">
        <f t="shared" si="621"/>
        <v>39.92</v>
      </c>
      <c r="H6676" s="3">
        <f t="shared" si="622"/>
        <v>80.06</v>
      </c>
      <c r="I6676" s="3">
        <f t="shared" si="623"/>
        <v>69.98</v>
      </c>
      <c r="J6676" s="3">
        <f t="shared" si="624"/>
        <v>66.02</v>
      </c>
      <c r="K6676" s="191">
        <v>14</v>
      </c>
      <c r="L6676" s="3">
        <v>4.4000000000000004</v>
      </c>
      <c r="M6676" s="191">
        <v>26.7</v>
      </c>
      <c r="N6676" s="191">
        <v>21.1</v>
      </c>
      <c r="O6676" s="191">
        <v>18.899999999999999</v>
      </c>
    </row>
    <row r="6677" spans="2:15" ht="17.25" x14ac:dyDescent="0.35">
      <c r="B6677" s="172">
        <f t="shared" si="626"/>
        <v>6669</v>
      </c>
      <c r="C6677" s="173">
        <v>10</v>
      </c>
      <c r="D6677" s="173">
        <v>5</v>
      </c>
      <c r="E6677" s="174">
        <v>21</v>
      </c>
      <c r="F6677" s="3">
        <f t="shared" si="625"/>
        <v>55.400000000000006</v>
      </c>
      <c r="G6677" s="3">
        <f t="shared" si="621"/>
        <v>36.86</v>
      </c>
      <c r="H6677" s="3">
        <f t="shared" si="622"/>
        <v>78.080000000000013</v>
      </c>
      <c r="I6677" s="3">
        <f t="shared" si="623"/>
        <v>62.06</v>
      </c>
      <c r="J6677" s="3">
        <f t="shared" si="624"/>
        <v>66.02</v>
      </c>
      <c r="K6677" s="191">
        <v>13</v>
      </c>
      <c r="L6677" s="3">
        <v>2.7</v>
      </c>
      <c r="M6677" s="191">
        <v>25.6</v>
      </c>
      <c r="N6677" s="191">
        <v>16.7</v>
      </c>
      <c r="O6677" s="191">
        <v>18.899999999999999</v>
      </c>
    </row>
    <row r="6678" spans="2:15" ht="17.25" x14ac:dyDescent="0.35">
      <c r="B6678" s="172">
        <f t="shared" si="626"/>
        <v>6670</v>
      </c>
      <c r="C6678" s="173">
        <v>10</v>
      </c>
      <c r="D6678" s="173">
        <v>5</v>
      </c>
      <c r="E6678" s="174">
        <v>22</v>
      </c>
      <c r="F6678" s="3">
        <f t="shared" si="625"/>
        <v>57.2</v>
      </c>
      <c r="G6678" s="3">
        <f t="shared" si="621"/>
        <v>37.94</v>
      </c>
      <c r="H6678" s="3">
        <f t="shared" si="622"/>
        <v>75.92</v>
      </c>
      <c r="I6678" s="3">
        <f t="shared" si="623"/>
        <v>57.019999999999996</v>
      </c>
      <c r="J6678" s="3">
        <f t="shared" si="624"/>
        <v>66.92</v>
      </c>
      <c r="K6678" s="191">
        <v>14</v>
      </c>
      <c r="L6678" s="3">
        <v>3.3</v>
      </c>
      <c r="M6678" s="191">
        <v>24.4</v>
      </c>
      <c r="N6678" s="191">
        <v>13.9</v>
      </c>
      <c r="O6678" s="191">
        <v>19.399999999999999</v>
      </c>
    </row>
    <row r="6679" spans="2:15" ht="17.25" x14ac:dyDescent="0.35">
      <c r="B6679" s="172">
        <f t="shared" si="626"/>
        <v>6671</v>
      </c>
      <c r="C6679" s="173">
        <v>10</v>
      </c>
      <c r="D6679" s="173">
        <v>5</v>
      </c>
      <c r="E6679" s="174">
        <v>23</v>
      </c>
      <c r="F6679" s="3">
        <f t="shared" si="625"/>
        <v>55.400000000000006</v>
      </c>
      <c r="G6679" s="3">
        <f t="shared" si="621"/>
        <v>35.96</v>
      </c>
      <c r="H6679" s="3">
        <f t="shared" si="622"/>
        <v>75.92</v>
      </c>
      <c r="I6679" s="3">
        <f t="shared" si="623"/>
        <v>55.94</v>
      </c>
      <c r="J6679" s="3">
        <f t="shared" si="624"/>
        <v>64.94</v>
      </c>
      <c r="K6679" s="191">
        <v>13</v>
      </c>
      <c r="L6679" s="3">
        <v>2.2000000000000002</v>
      </c>
      <c r="M6679" s="191">
        <v>24.4</v>
      </c>
      <c r="N6679" s="191">
        <v>13.3</v>
      </c>
      <c r="O6679" s="191">
        <v>18.3</v>
      </c>
    </row>
    <row r="6680" spans="2:15" ht="17.25" x14ac:dyDescent="0.35">
      <c r="B6680" s="172">
        <f t="shared" si="626"/>
        <v>6672</v>
      </c>
      <c r="C6680" s="173">
        <v>10</v>
      </c>
      <c r="D6680" s="173">
        <v>5</v>
      </c>
      <c r="E6680" s="174">
        <v>24</v>
      </c>
      <c r="F6680" s="3">
        <f t="shared" si="625"/>
        <v>53.6</v>
      </c>
      <c r="G6680" s="3">
        <f t="shared" si="621"/>
        <v>34.880000000000003</v>
      </c>
      <c r="H6680" s="3">
        <f t="shared" si="622"/>
        <v>75.02</v>
      </c>
      <c r="I6680" s="3">
        <f t="shared" si="623"/>
        <v>55.040000000000006</v>
      </c>
      <c r="J6680" s="3">
        <f t="shared" si="624"/>
        <v>64.039999999999992</v>
      </c>
      <c r="K6680" s="191">
        <v>12</v>
      </c>
      <c r="L6680" s="3">
        <v>1.6</v>
      </c>
      <c r="M6680" s="191">
        <v>23.9</v>
      </c>
      <c r="N6680" s="191">
        <v>12.8</v>
      </c>
      <c r="O6680" s="191">
        <v>17.8</v>
      </c>
    </row>
    <row r="6681" spans="2:15" ht="17.25" x14ac:dyDescent="0.35">
      <c r="B6681" s="172">
        <f t="shared" si="626"/>
        <v>6673</v>
      </c>
      <c r="C6681" s="173">
        <v>10</v>
      </c>
      <c r="D6681" s="173">
        <v>6</v>
      </c>
      <c r="E6681" s="174">
        <v>1</v>
      </c>
      <c r="F6681" s="3">
        <f t="shared" si="625"/>
        <v>53.6</v>
      </c>
      <c r="G6681" s="3">
        <f t="shared" ref="G6681:G6744" si="627">(9/5)*L6681+32</f>
        <v>32.9</v>
      </c>
      <c r="H6681" s="3">
        <f t="shared" ref="H6681:H6744" si="628">(9/5)*M6681+32</f>
        <v>75.02</v>
      </c>
      <c r="I6681" s="3">
        <f t="shared" ref="I6681:I6744" si="629">(9/5)*N6681+32</f>
        <v>51.980000000000004</v>
      </c>
      <c r="J6681" s="3">
        <f t="shared" ref="J6681:J6744" si="630">(9/5)*O6681+32</f>
        <v>60.980000000000004</v>
      </c>
      <c r="K6681" s="191">
        <v>12</v>
      </c>
      <c r="L6681" s="3">
        <v>0.5</v>
      </c>
      <c r="M6681" s="191">
        <v>23.9</v>
      </c>
      <c r="N6681" s="191">
        <v>11.1</v>
      </c>
      <c r="O6681" s="191">
        <v>16.100000000000001</v>
      </c>
    </row>
    <row r="6682" spans="2:15" ht="17.25" x14ac:dyDescent="0.35">
      <c r="B6682" s="172">
        <f t="shared" si="626"/>
        <v>6674</v>
      </c>
      <c r="C6682" s="173">
        <v>10</v>
      </c>
      <c r="D6682" s="173">
        <v>6</v>
      </c>
      <c r="E6682" s="174">
        <v>2</v>
      </c>
      <c r="F6682" s="3">
        <f t="shared" si="625"/>
        <v>46.4</v>
      </c>
      <c r="G6682" s="3">
        <f t="shared" si="627"/>
        <v>32</v>
      </c>
      <c r="H6682" s="3">
        <f t="shared" si="628"/>
        <v>71.06</v>
      </c>
      <c r="I6682" s="3">
        <f t="shared" si="629"/>
        <v>48.92</v>
      </c>
      <c r="J6682" s="3">
        <f t="shared" si="630"/>
        <v>60.08</v>
      </c>
      <c r="K6682" s="191">
        <v>8</v>
      </c>
      <c r="L6682" s="3">
        <v>0</v>
      </c>
      <c r="M6682" s="191">
        <v>21.7</v>
      </c>
      <c r="N6682" s="191">
        <v>9.4</v>
      </c>
      <c r="O6682" s="191">
        <v>15.6</v>
      </c>
    </row>
    <row r="6683" spans="2:15" ht="17.25" x14ac:dyDescent="0.35">
      <c r="B6683" s="172">
        <f t="shared" si="626"/>
        <v>6675</v>
      </c>
      <c r="C6683" s="173">
        <v>10</v>
      </c>
      <c r="D6683" s="173">
        <v>6</v>
      </c>
      <c r="E6683" s="174">
        <v>3</v>
      </c>
      <c r="F6683" s="3">
        <f t="shared" si="625"/>
        <v>44.6</v>
      </c>
      <c r="G6683" s="3">
        <f t="shared" si="627"/>
        <v>32</v>
      </c>
      <c r="H6683" s="3">
        <f t="shared" si="628"/>
        <v>73.94</v>
      </c>
      <c r="I6683" s="3">
        <f t="shared" si="629"/>
        <v>46.04</v>
      </c>
      <c r="J6683" s="3">
        <f t="shared" si="630"/>
        <v>57.019999999999996</v>
      </c>
      <c r="K6683" s="191">
        <v>7</v>
      </c>
      <c r="L6683" s="3">
        <v>0</v>
      </c>
      <c r="M6683" s="191">
        <v>23.3</v>
      </c>
      <c r="N6683" s="191">
        <v>7.8</v>
      </c>
      <c r="O6683" s="191">
        <v>13.9</v>
      </c>
    </row>
    <row r="6684" spans="2:15" ht="17.25" x14ac:dyDescent="0.35">
      <c r="B6684" s="172">
        <f t="shared" si="626"/>
        <v>6676</v>
      </c>
      <c r="C6684" s="173">
        <v>10</v>
      </c>
      <c r="D6684" s="173">
        <v>6</v>
      </c>
      <c r="E6684" s="174">
        <v>4</v>
      </c>
      <c r="F6684" s="3">
        <f t="shared" si="625"/>
        <v>44.6</v>
      </c>
      <c r="G6684" s="3">
        <f t="shared" si="627"/>
        <v>26.96</v>
      </c>
      <c r="H6684" s="3">
        <f t="shared" si="628"/>
        <v>71.960000000000008</v>
      </c>
      <c r="I6684" s="3">
        <f t="shared" si="629"/>
        <v>48.92</v>
      </c>
      <c r="J6684" s="3">
        <f t="shared" si="630"/>
        <v>57.92</v>
      </c>
      <c r="K6684" s="191">
        <v>7</v>
      </c>
      <c r="L6684" s="3">
        <v>-2.8</v>
      </c>
      <c r="M6684" s="191">
        <v>22.2</v>
      </c>
      <c r="N6684" s="191">
        <v>9.4</v>
      </c>
      <c r="O6684" s="191">
        <v>14.4</v>
      </c>
    </row>
    <row r="6685" spans="2:15" ht="17.25" x14ac:dyDescent="0.35">
      <c r="B6685" s="172">
        <f t="shared" si="626"/>
        <v>6677</v>
      </c>
      <c r="C6685" s="173">
        <v>10</v>
      </c>
      <c r="D6685" s="173">
        <v>6</v>
      </c>
      <c r="E6685" s="174">
        <v>5</v>
      </c>
      <c r="F6685" s="3">
        <f t="shared" si="625"/>
        <v>42.8</v>
      </c>
      <c r="G6685" s="3">
        <f t="shared" si="627"/>
        <v>26.96</v>
      </c>
      <c r="H6685" s="3">
        <f t="shared" si="628"/>
        <v>71.960000000000008</v>
      </c>
      <c r="I6685" s="3">
        <f t="shared" si="629"/>
        <v>50</v>
      </c>
      <c r="J6685" s="3">
        <f t="shared" si="630"/>
        <v>55.040000000000006</v>
      </c>
      <c r="K6685" s="191">
        <v>6</v>
      </c>
      <c r="L6685" s="3">
        <v>-2.8</v>
      </c>
      <c r="M6685" s="191">
        <v>22.2</v>
      </c>
      <c r="N6685" s="191">
        <v>10</v>
      </c>
      <c r="O6685" s="191">
        <v>12.8</v>
      </c>
    </row>
    <row r="6686" spans="2:15" ht="17.25" x14ac:dyDescent="0.35">
      <c r="B6686" s="172">
        <f t="shared" si="626"/>
        <v>6678</v>
      </c>
      <c r="C6686" s="173">
        <v>10</v>
      </c>
      <c r="D6686" s="173">
        <v>6</v>
      </c>
      <c r="E6686" s="174">
        <v>6</v>
      </c>
      <c r="F6686" s="3">
        <f t="shared" si="625"/>
        <v>42.8</v>
      </c>
      <c r="G6686" s="3">
        <f t="shared" si="627"/>
        <v>27.86</v>
      </c>
      <c r="H6686" s="3">
        <f t="shared" si="628"/>
        <v>66.92</v>
      </c>
      <c r="I6686" s="3">
        <f t="shared" si="629"/>
        <v>62.96</v>
      </c>
      <c r="J6686" s="3">
        <f t="shared" si="630"/>
        <v>55.040000000000006</v>
      </c>
      <c r="K6686" s="191">
        <v>6</v>
      </c>
      <c r="L6686" s="3">
        <v>-2.2999999999999998</v>
      </c>
      <c r="M6686" s="191">
        <v>19.399999999999999</v>
      </c>
      <c r="N6686" s="191">
        <v>17.2</v>
      </c>
      <c r="O6686" s="191">
        <v>12.8</v>
      </c>
    </row>
    <row r="6687" spans="2:15" ht="17.25" x14ac:dyDescent="0.35">
      <c r="B6687" s="172">
        <f t="shared" si="626"/>
        <v>6679</v>
      </c>
      <c r="C6687" s="173">
        <v>10</v>
      </c>
      <c r="D6687" s="173">
        <v>6</v>
      </c>
      <c r="E6687" s="174">
        <v>7</v>
      </c>
      <c r="F6687" s="3">
        <f t="shared" si="625"/>
        <v>44.6</v>
      </c>
      <c r="G6687" s="3">
        <f t="shared" si="627"/>
        <v>29.84</v>
      </c>
      <c r="H6687" s="3">
        <f t="shared" si="628"/>
        <v>69.080000000000013</v>
      </c>
      <c r="I6687" s="3">
        <f t="shared" si="629"/>
        <v>60.980000000000004</v>
      </c>
      <c r="J6687" s="3">
        <f t="shared" si="630"/>
        <v>55.040000000000006</v>
      </c>
      <c r="K6687" s="191">
        <v>7</v>
      </c>
      <c r="L6687" s="3">
        <v>-1.2</v>
      </c>
      <c r="M6687" s="191">
        <v>20.6</v>
      </c>
      <c r="N6687" s="191">
        <v>16.100000000000001</v>
      </c>
      <c r="O6687" s="191">
        <v>12.8</v>
      </c>
    </row>
    <row r="6688" spans="2:15" ht="17.25" x14ac:dyDescent="0.35">
      <c r="B6688" s="172">
        <f t="shared" si="626"/>
        <v>6680</v>
      </c>
      <c r="C6688" s="173">
        <v>10</v>
      </c>
      <c r="D6688" s="173">
        <v>6</v>
      </c>
      <c r="E6688" s="174">
        <v>8</v>
      </c>
      <c r="F6688" s="3">
        <f t="shared" si="625"/>
        <v>48.2</v>
      </c>
      <c r="G6688" s="3">
        <f t="shared" si="627"/>
        <v>34.880000000000003</v>
      </c>
      <c r="H6688" s="3">
        <f t="shared" si="628"/>
        <v>77</v>
      </c>
      <c r="I6688" s="3">
        <f t="shared" si="629"/>
        <v>60.08</v>
      </c>
      <c r="J6688" s="3">
        <f t="shared" si="630"/>
        <v>60.08</v>
      </c>
      <c r="K6688" s="191">
        <v>9</v>
      </c>
      <c r="L6688" s="3">
        <v>1.6</v>
      </c>
      <c r="M6688" s="191">
        <v>25</v>
      </c>
      <c r="N6688" s="191">
        <v>15.6</v>
      </c>
      <c r="O6688" s="191">
        <v>15.6</v>
      </c>
    </row>
    <row r="6689" spans="2:15" ht="17.25" x14ac:dyDescent="0.35">
      <c r="B6689" s="172">
        <f t="shared" si="626"/>
        <v>6681</v>
      </c>
      <c r="C6689" s="173">
        <v>10</v>
      </c>
      <c r="D6689" s="173">
        <v>6</v>
      </c>
      <c r="E6689" s="174">
        <v>9</v>
      </c>
      <c r="F6689" s="3">
        <f t="shared" si="625"/>
        <v>51.8</v>
      </c>
      <c r="G6689" s="3">
        <f t="shared" si="627"/>
        <v>38.840000000000003</v>
      </c>
      <c r="H6689" s="3">
        <f t="shared" si="628"/>
        <v>80.06</v>
      </c>
      <c r="I6689" s="3">
        <f t="shared" si="629"/>
        <v>57.92</v>
      </c>
      <c r="J6689" s="3">
        <f t="shared" si="630"/>
        <v>66.02</v>
      </c>
      <c r="K6689" s="191">
        <v>11</v>
      </c>
      <c r="L6689" s="3">
        <v>3.8</v>
      </c>
      <c r="M6689" s="191">
        <v>26.7</v>
      </c>
      <c r="N6689" s="191">
        <v>14.4</v>
      </c>
      <c r="O6689" s="191">
        <v>18.899999999999999</v>
      </c>
    </row>
    <row r="6690" spans="2:15" ht="17.25" x14ac:dyDescent="0.35">
      <c r="B6690" s="172">
        <f t="shared" si="626"/>
        <v>6682</v>
      </c>
      <c r="C6690" s="173">
        <v>10</v>
      </c>
      <c r="D6690" s="173">
        <v>6</v>
      </c>
      <c r="E6690" s="174">
        <v>10</v>
      </c>
      <c r="F6690" s="3">
        <f t="shared" si="625"/>
        <v>53.6</v>
      </c>
      <c r="G6690" s="3">
        <f t="shared" si="627"/>
        <v>47.84</v>
      </c>
      <c r="H6690" s="3">
        <f t="shared" si="628"/>
        <v>84.02</v>
      </c>
      <c r="I6690" s="3">
        <f t="shared" si="629"/>
        <v>57.92</v>
      </c>
      <c r="J6690" s="3">
        <f t="shared" si="630"/>
        <v>69.98</v>
      </c>
      <c r="K6690" s="191">
        <v>12</v>
      </c>
      <c r="L6690" s="3">
        <v>8.8000000000000007</v>
      </c>
      <c r="M6690" s="191">
        <v>28.9</v>
      </c>
      <c r="N6690" s="191">
        <v>14.4</v>
      </c>
      <c r="O6690" s="191">
        <v>21.1</v>
      </c>
    </row>
    <row r="6691" spans="2:15" ht="17.25" x14ac:dyDescent="0.35">
      <c r="B6691" s="172">
        <f t="shared" si="626"/>
        <v>6683</v>
      </c>
      <c r="C6691" s="173">
        <v>10</v>
      </c>
      <c r="D6691" s="173">
        <v>6</v>
      </c>
      <c r="E6691" s="174">
        <v>11</v>
      </c>
      <c r="F6691" s="3">
        <f t="shared" si="625"/>
        <v>57.2</v>
      </c>
      <c r="G6691" s="3">
        <f t="shared" si="627"/>
        <v>51.980000000000004</v>
      </c>
      <c r="H6691" s="3">
        <f t="shared" si="628"/>
        <v>87.98</v>
      </c>
      <c r="I6691" s="3">
        <f t="shared" si="629"/>
        <v>59</v>
      </c>
      <c r="J6691" s="3">
        <f t="shared" si="630"/>
        <v>75.02</v>
      </c>
      <c r="K6691" s="191">
        <v>14</v>
      </c>
      <c r="L6691" s="3">
        <v>11.1</v>
      </c>
      <c r="M6691" s="191">
        <v>31.1</v>
      </c>
      <c r="N6691" s="191">
        <v>15</v>
      </c>
      <c r="O6691" s="191">
        <v>23.9</v>
      </c>
    </row>
    <row r="6692" spans="2:15" ht="17.25" x14ac:dyDescent="0.35">
      <c r="B6692" s="172">
        <f t="shared" si="626"/>
        <v>6684</v>
      </c>
      <c r="C6692" s="173">
        <v>10</v>
      </c>
      <c r="D6692" s="173">
        <v>6</v>
      </c>
      <c r="E6692" s="174">
        <v>12</v>
      </c>
      <c r="F6692" s="3">
        <f t="shared" si="625"/>
        <v>59</v>
      </c>
      <c r="G6692" s="3">
        <f t="shared" si="627"/>
        <v>54.86</v>
      </c>
      <c r="H6692" s="3">
        <f t="shared" si="628"/>
        <v>91.039999999999992</v>
      </c>
      <c r="I6692" s="3">
        <f t="shared" si="629"/>
        <v>62.06</v>
      </c>
      <c r="J6692" s="3">
        <f t="shared" si="630"/>
        <v>75.02</v>
      </c>
      <c r="K6692" s="191">
        <v>15</v>
      </c>
      <c r="L6692" s="3">
        <v>12.7</v>
      </c>
      <c r="M6692" s="191">
        <v>32.799999999999997</v>
      </c>
      <c r="N6692" s="191">
        <v>16.7</v>
      </c>
      <c r="O6692" s="191">
        <v>23.9</v>
      </c>
    </row>
    <row r="6693" spans="2:15" ht="17.25" x14ac:dyDescent="0.35">
      <c r="B6693" s="172">
        <f t="shared" si="626"/>
        <v>6685</v>
      </c>
      <c r="C6693" s="173">
        <v>10</v>
      </c>
      <c r="D6693" s="173">
        <v>6</v>
      </c>
      <c r="E6693" s="174">
        <v>13</v>
      </c>
      <c r="F6693" s="3">
        <f t="shared" si="625"/>
        <v>60.8</v>
      </c>
      <c r="G6693" s="3">
        <f t="shared" si="627"/>
        <v>56.84</v>
      </c>
      <c r="H6693" s="3">
        <f t="shared" si="628"/>
        <v>91.039999999999992</v>
      </c>
      <c r="I6693" s="3">
        <f t="shared" si="629"/>
        <v>60.08</v>
      </c>
      <c r="J6693" s="3">
        <f t="shared" si="630"/>
        <v>78.080000000000013</v>
      </c>
      <c r="K6693" s="191">
        <v>16</v>
      </c>
      <c r="L6693" s="3">
        <v>13.8</v>
      </c>
      <c r="M6693" s="191">
        <v>32.799999999999997</v>
      </c>
      <c r="N6693" s="191">
        <v>15.6</v>
      </c>
      <c r="O6693" s="191">
        <v>25.6</v>
      </c>
    </row>
    <row r="6694" spans="2:15" ht="17.25" x14ac:dyDescent="0.35">
      <c r="B6694" s="172">
        <f t="shared" si="626"/>
        <v>6686</v>
      </c>
      <c r="C6694" s="173">
        <v>10</v>
      </c>
      <c r="D6694" s="173">
        <v>6</v>
      </c>
      <c r="E6694" s="174">
        <v>14</v>
      </c>
      <c r="F6694" s="3">
        <f t="shared" si="625"/>
        <v>64.400000000000006</v>
      </c>
      <c r="G6694" s="3">
        <f t="shared" si="627"/>
        <v>57.92</v>
      </c>
      <c r="H6694" s="3">
        <f t="shared" si="628"/>
        <v>91.94</v>
      </c>
      <c r="I6694" s="3">
        <f t="shared" si="629"/>
        <v>60.08</v>
      </c>
      <c r="J6694" s="3">
        <f t="shared" si="630"/>
        <v>80.06</v>
      </c>
      <c r="K6694" s="191">
        <v>18</v>
      </c>
      <c r="L6694" s="3">
        <v>14.4</v>
      </c>
      <c r="M6694" s="191">
        <v>33.299999999999997</v>
      </c>
      <c r="N6694" s="191">
        <v>15.6</v>
      </c>
      <c r="O6694" s="191">
        <v>26.7</v>
      </c>
    </row>
    <row r="6695" spans="2:15" ht="17.25" x14ac:dyDescent="0.35">
      <c r="B6695" s="172">
        <f t="shared" si="626"/>
        <v>6687</v>
      </c>
      <c r="C6695" s="173">
        <v>10</v>
      </c>
      <c r="D6695" s="173">
        <v>6</v>
      </c>
      <c r="E6695" s="174">
        <v>15</v>
      </c>
      <c r="F6695" s="3">
        <f t="shared" si="625"/>
        <v>64.400000000000006</v>
      </c>
      <c r="G6695" s="3">
        <f t="shared" si="627"/>
        <v>59</v>
      </c>
      <c r="H6695" s="3">
        <f t="shared" si="628"/>
        <v>91.039999999999992</v>
      </c>
      <c r="I6695" s="3">
        <f t="shared" si="629"/>
        <v>59</v>
      </c>
      <c r="J6695" s="3">
        <f t="shared" si="630"/>
        <v>82.039999999999992</v>
      </c>
      <c r="K6695" s="191">
        <v>18</v>
      </c>
      <c r="L6695" s="3">
        <v>15</v>
      </c>
      <c r="M6695" s="191">
        <v>32.799999999999997</v>
      </c>
      <c r="N6695" s="191">
        <v>15</v>
      </c>
      <c r="O6695" s="191">
        <v>27.8</v>
      </c>
    </row>
    <row r="6696" spans="2:15" ht="17.25" x14ac:dyDescent="0.35">
      <c r="B6696" s="172">
        <f t="shared" si="626"/>
        <v>6688</v>
      </c>
      <c r="C6696" s="173">
        <v>10</v>
      </c>
      <c r="D6696" s="173">
        <v>6</v>
      </c>
      <c r="E6696" s="174">
        <v>16</v>
      </c>
      <c r="F6696" s="3">
        <f t="shared" si="625"/>
        <v>62.6</v>
      </c>
      <c r="G6696" s="3">
        <f t="shared" si="627"/>
        <v>59.900000000000006</v>
      </c>
      <c r="H6696" s="3">
        <f t="shared" si="628"/>
        <v>87.98</v>
      </c>
      <c r="I6696" s="3">
        <f t="shared" si="629"/>
        <v>60.08</v>
      </c>
      <c r="J6696" s="3">
        <f t="shared" si="630"/>
        <v>82.039999999999992</v>
      </c>
      <c r="K6696" s="191">
        <v>17</v>
      </c>
      <c r="L6696" s="3">
        <v>15.5</v>
      </c>
      <c r="M6696" s="191">
        <v>31.1</v>
      </c>
      <c r="N6696" s="191">
        <v>15.6</v>
      </c>
      <c r="O6696" s="191">
        <v>27.8</v>
      </c>
    </row>
    <row r="6697" spans="2:15" ht="17.25" x14ac:dyDescent="0.35">
      <c r="B6697" s="172">
        <f t="shared" si="626"/>
        <v>6689</v>
      </c>
      <c r="C6697" s="173">
        <v>10</v>
      </c>
      <c r="D6697" s="173">
        <v>6</v>
      </c>
      <c r="E6697" s="174">
        <v>17</v>
      </c>
      <c r="F6697" s="3">
        <f t="shared" si="625"/>
        <v>59</v>
      </c>
      <c r="G6697" s="3">
        <f t="shared" si="627"/>
        <v>57.92</v>
      </c>
      <c r="H6697" s="3">
        <f t="shared" si="628"/>
        <v>86</v>
      </c>
      <c r="I6697" s="3">
        <f t="shared" si="629"/>
        <v>59</v>
      </c>
      <c r="J6697" s="3">
        <f t="shared" si="630"/>
        <v>80.06</v>
      </c>
      <c r="K6697" s="191">
        <v>15</v>
      </c>
      <c r="L6697" s="3">
        <v>14.4</v>
      </c>
      <c r="M6697" s="191">
        <v>30</v>
      </c>
      <c r="N6697" s="191">
        <v>15</v>
      </c>
      <c r="O6697" s="191">
        <v>26.7</v>
      </c>
    </row>
    <row r="6698" spans="2:15" ht="17.25" x14ac:dyDescent="0.35">
      <c r="B6698" s="172">
        <f t="shared" si="626"/>
        <v>6690</v>
      </c>
      <c r="C6698" s="173">
        <v>10</v>
      </c>
      <c r="D6698" s="173">
        <v>6</v>
      </c>
      <c r="E6698" s="174">
        <v>18</v>
      </c>
      <c r="F6698" s="3">
        <f t="shared" si="625"/>
        <v>55.400000000000006</v>
      </c>
      <c r="G6698" s="3">
        <f t="shared" si="627"/>
        <v>50</v>
      </c>
      <c r="H6698" s="3">
        <f t="shared" si="628"/>
        <v>82.039999999999992</v>
      </c>
      <c r="I6698" s="3">
        <f t="shared" si="629"/>
        <v>51.08</v>
      </c>
      <c r="J6698" s="3">
        <f t="shared" si="630"/>
        <v>73.94</v>
      </c>
      <c r="K6698" s="191">
        <v>13</v>
      </c>
      <c r="L6698" s="3">
        <v>10</v>
      </c>
      <c r="M6698" s="191">
        <v>27.8</v>
      </c>
      <c r="N6698" s="191">
        <v>10.6</v>
      </c>
      <c r="O6698" s="191">
        <v>23.3</v>
      </c>
    </row>
    <row r="6699" spans="2:15" ht="17.25" x14ac:dyDescent="0.35">
      <c r="B6699" s="172">
        <f t="shared" si="626"/>
        <v>6691</v>
      </c>
      <c r="C6699" s="173">
        <v>10</v>
      </c>
      <c r="D6699" s="173">
        <v>6</v>
      </c>
      <c r="E6699" s="174">
        <v>19</v>
      </c>
      <c r="F6699" s="3">
        <f t="shared" si="625"/>
        <v>50</v>
      </c>
      <c r="G6699" s="3">
        <f t="shared" si="627"/>
        <v>44.96</v>
      </c>
      <c r="H6699" s="3">
        <f t="shared" si="628"/>
        <v>78.080000000000013</v>
      </c>
      <c r="I6699" s="3">
        <f t="shared" si="629"/>
        <v>50</v>
      </c>
      <c r="J6699" s="3">
        <f t="shared" si="630"/>
        <v>68</v>
      </c>
      <c r="K6699" s="191">
        <v>10</v>
      </c>
      <c r="L6699" s="3">
        <v>7.2</v>
      </c>
      <c r="M6699" s="191">
        <v>25.6</v>
      </c>
      <c r="N6699" s="191">
        <v>10</v>
      </c>
      <c r="O6699" s="191">
        <v>20</v>
      </c>
    </row>
    <row r="6700" spans="2:15" ht="17.25" x14ac:dyDescent="0.35">
      <c r="B6700" s="172">
        <f t="shared" si="626"/>
        <v>6692</v>
      </c>
      <c r="C6700" s="173">
        <v>10</v>
      </c>
      <c r="D6700" s="173">
        <v>6</v>
      </c>
      <c r="E6700" s="174">
        <v>20</v>
      </c>
      <c r="F6700" s="3">
        <f t="shared" si="625"/>
        <v>48.2</v>
      </c>
      <c r="G6700" s="3">
        <f t="shared" si="627"/>
        <v>41</v>
      </c>
      <c r="H6700" s="3">
        <f t="shared" si="628"/>
        <v>75.02</v>
      </c>
      <c r="I6700" s="3">
        <f t="shared" si="629"/>
        <v>48.92</v>
      </c>
      <c r="J6700" s="3">
        <f t="shared" si="630"/>
        <v>66.92</v>
      </c>
      <c r="K6700" s="191">
        <v>9</v>
      </c>
      <c r="L6700" s="3">
        <v>5</v>
      </c>
      <c r="M6700" s="191">
        <v>23.9</v>
      </c>
      <c r="N6700" s="191">
        <v>9.4</v>
      </c>
      <c r="O6700" s="191">
        <v>19.399999999999999</v>
      </c>
    </row>
    <row r="6701" spans="2:15" ht="17.25" x14ac:dyDescent="0.35">
      <c r="B6701" s="172">
        <f t="shared" si="626"/>
        <v>6693</v>
      </c>
      <c r="C6701" s="173">
        <v>10</v>
      </c>
      <c r="D6701" s="173">
        <v>6</v>
      </c>
      <c r="E6701" s="174">
        <v>21</v>
      </c>
      <c r="F6701" s="3">
        <f t="shared" si="625"/>
        <v>46.4</v>
      </c>
      <c r="G6701" s="3">
        <f t="shared" si="627"/>
        <v>36.86</v>
      </c>
      <c r="H6701" s="3">
        <f t="shared" si="628"/>
        <v>71.960000000000008</v>
      </c>
      <c r="I6701" s="3">
        <f t="shared" si="629"/>
        <v>48.92</v>
      </c>
      <c r="J6701" s="3">
        <f t="shared" si="630"/>
        <v>68</v>
      </c>
      <c r="K6701" s="191">
        <v>8</v>
      </c>
      <c r="L6701" s="3">
        <v>2.7</v>
      </c>
      <c r="M6701" s="191">
        <v>22.2</v>
      </c>
      <c r="N6701" s="191">
        <v>9.4</v>
      </c>
      <c r="O6701" s="191">
        <v>20</v>
      </c>
    </row>
    <row r="6702" spans="2:15" ht="17.25" x14ac:dyDescent="0.35">
      <c r="B6702" s="172">
        <f t="shared" si="626"/>
        <v>6694</v>
      </c>
      <c r="C6702" s="173">
        <v>10</v>
      </c>
      <c r="D6702" s="173">
        <v>6</v>
      </c>
      <c r="E6702" s="174">
        <v>22</v>
      </c>
      <c r="F6702" s="3">
        <f t="shared" si="625"/>
        <v>44.6</v>
      </c>
      <c r="G6702" s="3">
        <f t="shared" si="627"/>
        <v>35.96</v>
      </c>
      <c r="H6702" s="3">
        <f t="shared" si="628"/>
        <v>69.98</v>
      </c>
      <c r="I6702" s="3">
        <f t="shared" si="629"/>
        <v>50</v>
      </c>
      <c r="J6702" s="3">
        <f t="shared" si="630"/>
        <v>66.92</v>
      </c>
      <c r="K6702" s="191">
        <v>7</v>
      </c>
      <c r="L6702" s="3">
        <v>2.2000000000000002</v>
      </c>
      <c r="M6702" s="191">
        <v>21.1</v>
      </c>
      <c r="N6702" s="191">
        <v>10</v>
      </c>
      <c r="O6702" s="191">
        <v>19.399999999999999</v>
      </c>
    </row>
    <row r="6703" spans="2:15" ht="17.25" x14ac:dyDescent="0.35">
      <c r="B6703" s="172">
        <f t="shared" si="626"/>
        <v>6695</v>
      </c>
      <c r="C6703" s="173">
        <v>10</v>
      </c>
      <c r="D6703" s="173">
        <v>6</v>
      </c>
      <c r="E6703" s="174">
        <v>23</v>
      </c>
      <c r="F6703" s="3">
        <f t="shared" si="625"/>
        <v>46.4</v>
      </c>
      <c r="G6703" s="3">
        <f t="shared" si="627"/>
        <v>34.880000000000003</v>
      </c>
      <c r="H6703" s="3">
        <f t="shared" si="628"/>
        <v>68</v>
      </c>
      <c r="I6703" s="3">
        <f t="shared" si="629"/>
        <v>50</v>
      </c>
      <c r="J6703" s="3">
        <f t="shared" si="630"/>
        <v>64.94</v>
      </c>
      <c r="K6703" s="191">
        <v>8</v>
      </c>
      <c r="L6703" s="3">
        <v>1.6</v>
      </c>
      <c r="M6703" s="191">
        <v>20</v>
      </c>
      <c r="N6703" s="191">
        <v>10</v>
      </c>
      <c r="O6703" s="191">
        <v>18.3</v>
      </c>
    </row>
    <row r="6704" spans="2:15" ht="17.25" x14ac:dyDescent="0.35">
      <c r="B6704" s="172">
        <f t="shared" si="626"/>
        <v>6696</v>
      </c>
      <c r="C6704" s="173">
        <v>10</v>
      </c>
      <c r="D6704" s="173">
        <v>6</v>
      </c>
      <c r="E6704" s="174">
        <v>24</v>
      </c>
      <c r="F6704" s="3">
        <f t="shared" si="625"/>
        <v>48.2</v>
      </c>
      <c r="G6704" s="3">
        <f t="shared" si="627"/>
        <v>32</v>
      </c>
      <c r="H6704" s="3">
        <f t="shared" si="628"/>
        <v>66.02</v>
      </c>
      <c r="I6704" s="3">
        <f t="shared" si="629"/>
        <v>50</v>
      </c>
      <c r="J6704" s="3">
        <f t="shared" si="630"/>
        <v>64.94</v>
      </c>
      <c r="K6704" s="191">
        <v>9</v>
      </c>
      <c r="L6704" s="3">
        <v>0</v>
      </c>
      <c r="M6704" s="191">
        <v>18.899999999999999</v>
      </c>
      <c r="N6704" s="191">
        <v>10</v>
      </c>
      <c r="O6704" s="191">
        <v>18.3</v>
      </c>
    </row>
    <row r="6705" spans="2:15" ht="17.25" x14ac:dyDescent="0.35">
      <c r="B6705" s="172">
        <f t="shared" si="626"/>
        <v>6697</v>
      </c>
      <c r="C6705" s="173">
        <v>10</v>
      </c>
      <c r="D6705" s="173">
        <v>7</v>
      </c>
      <c r="E6705" s="174">
        <v>1</v>
      </c>
      <c r="F6705" s="3">
        <f t="shared" si="625"/>
        <v>48.2</v>
      </c>
      <c r="G6705" s="3">
        <f t="shared" si="627"/>
        <v>32</v>
      </c>
      <c r="H6705" s="3">
        <f t="shared" si="628"/>
        <v>66.02</v>
      </c>
      <c r="I6705" s="3">
        <f t="shared" si="629"/>
        <v>51.08</v>
      </c>
      <c r="J6705" s="3">
        <f t="shared" si="630"/>
        <v>62.96</v>
      </c>
      <c r="K6705" s="191">
        <v>9</v>
      </c>
      <c r="L6705" s="3">
        <v>0</v>
      </c>
      <c r="M6705" s="191">
        <v>18.899999999999999</v>
      </c>
      <c r="N6705" s="191">
        <v>10.6</v>
      </c>
      <c r="O6705" s="191">
        <v>17.2</v>
      </c>
    </row>
    <row r="6706" spans="2:15" ht="17.25" x14ac:dyDescent="0.35">
      <c r="B6706" s="172">
        <f t="shared" si="626"/>
        <v>6698</v>
      </c>
      <c r="C6706" s="173">
        <v>10</v>
      </c>
      <c r="D6706" s="173">
        <v>7</v>
      </c>
      <c r="E6706" s="174">
        <v>2</v>
      </c>
      <c r="F6706" s="3">
        <f t="shared" si="625"/>
        <v>46.4</v>
      </c>
      <c r="G6706" s="3">
        <f t="shared" si="627"/>
        <v>32</v>
      </c>
      <c r="H6706" s="3">
        <f t="shared" si="628"/>
        <v>64.039999999999992</v>
      </c>
      <c r="I6706" s="3">
        <f t="shared" si="629"/>
        <v>53.96</v>
      </c>
      <c r="J6706" s="3">
        <f t="shared" si="630"/>
        <v>62.96</v>
      </c>
      <c r="K6706" s="191">
        <v>8</v>
      </c>
      <c r="L6706" s="3">
        <v>0</v>
      </c>
      <c r="M6706" s="191">
        <v>17.8</v>
      </c>
      <c r="N6706" s="191">
        <v>12.2</v>
      </c>
      <c r="O6706" s="191">
        <v>17.2</v>
      </c>
    </row>
    <row r="6707" spans="2:15" ht="17.25" x14ac:dyDescent="0.35">
      <c r="B6707" s="172">
        <f t="shared" si="626"/>
        <v>6699</v>
      </c>
      <c r="C6707" s="173">
        <v>10</v>
      </c>
      <c r="D6707" s="173">
        <v>7</v>
      </c>
      <c r="E6707" s="174">
        <v>3</v>
      </c>
      <c r="F6707" s="3">
        <f t="shared" si="625"/>
        <v>42.8</v>
      </c>
      <c r="G6707" s="3">
        <f t="shared" si="627"/>
        <v>30.92</v>
      </c>
      <c r="H6707" s="3">
        <f t="shared" si="628"/>
        <v>62.96</v>
      </c>
      <c r="I6707" s="3">
        <f t="shared" si="629"/>
        <v>53.96</v>
      </c>
      <c r="J6707" s="3">
        <f t="shared" si="630"/>
        <v>62.96</v>
      </c>
      <c r="K6707" s="191">
        <v>6</v>
      </c>
      <c r="L6707" s="3">
        <v>-0.6</v>
      </c>
      <c r="M6707" s="191">
        <v>17.2</v>
      </c>
      <c r="N6707" s="191">
        <v>12.2</v>
      </c>
      <c r="O6707" s="191">
        <v>17.2</v>
      </c>
    </row>
    <row r="6708" spans="2:15" ht="17.25" x14ac:dyDescent="0.35">
      <c r="B6708" s="172">
        <f t="shared" si="626"/>
        <v>6700</v>
      </c>
      <c r="C6708" s="173">
        <v>10</v>
      </c>
      <c r="D6708" s="173">
        <v>7</v>
      </c>
      <c r="E6708" s="174">
        <v>4</v>
      </c>
      <c r="F6708" s="3">
        <f t="shared" si="625"/>
        <v>42.8</v>
      </c>
      <c r="G6708" s="3">
        <f t="shared" si="627"/>
        <v>32</v>
      </c>
      <c r="H6708" s="3">
        <f t="shared" si="628"/>
        <v>62.06</v>
      </c>
      <c r="I6708" s="3">
        <f t="shared" si="629"/>
        <v>51.980000000000004</v>
      </c>
      <c r="J6708" s="3">
        <f t="shared" si="630"/>
        <v>66.02</v>
      </c>
      <c r="K6708" s="191">
        <v>6</v>
      </c>
      <c r="L6708" s="3">
        <v>0</v>
      </c>
      <c r="M6708" s="191">
        <v>16.7</v>
      </c>
      <c r="N6708" s="191">
        <v>11.1</v>
      </c>
      <c r="O6708" s="191">
        <v>18.899999999999999</v>
      </c>
    </row>
    <row r="6709" spans="2:15" ht="17.25" x14ac:dyDescent="0.35">
      <c r="B6709" s="172">
        <f t="shared" si="626"/>
        <v>6701</v>
      </c>
      <c r="C6709" s="173">
        <v>10</v>
      </c>
      <c r="D6709" s="173">
        <v>7</v>
      </c>
      <c r="E6709" s="174">
        <v>5</v>
      </c>
      <c r="F6709" s="3">
        <f t="shared" si="625"/>
        <v>42.8</v>
      </c>
      <c r="G6709" s="3">
        <f t="shared" si="627"/>
        <v>32</v>
      </c>
      <c r="H6709" s="3">
        <f t="shared" si="628"/>
        <v>60.980000000000004</v>
      </c>
      <c r="I6709" s="3">
        <f t="shared" si="629"/>
        <v>53.06</v>
      </c>
      <c r="J6709" s="3">
        <f t="shared" si="630"/>
        <v>64.94</v>
      </c>
      <c r="K6709" s="191">
        <v>6</v>
      </c>
      <c r="L6709" s="3">
        <v>0</v>
      </c>
      <c r="M6709" s="191">
        <v>16.100000000000001</v>
      </c>
      <c r="N6709" s="191">
        <v>11.7</v>
      </c>
      <c r="O6709" s="191">
        <v>18.3</v>
      </c>
    </row>
    <row r="6710" spans="2:15" ht="17.25" x14ac:dyDescent="0.35">
      <c r="B6710" s="172">
        <f t="shared" si="626"/>
        <v>6702</v>
      </c>
      <c r="C6710" s="173">
        <v>10</v>
      </c>
      <c r="D6710" s="173">
        <v>7</v>
      </c>
      <c r="E6710" s="174">
        <v>6</v>
      </c>
      <c r="F6710" s="3">
        <f t="shared" si="625"/>
        <v>42.8</v>
      </c>
      <c r="G6710" s="3">
        <f t="shared" si="627"/>
        <v>32</v>
      </c>
      <c r="H6710" s="3">
        <f t="shared" si="628"/>
        <v>60.08</v>
      </c>
      <c r="I6710" s="3">
        <f t="shared" si="629"/>
        <v>51.980000000000004</v>
      </c>
      <c r="J6710" s="3">
        <f t="shared" si="630"/>
        <v>62.96</v>
      </c>
      <c r="K6710" s="191">
        <v>6</v>
      </c>
      <c r="L6710" s="3">
        <v>0</v>
      </c>
      <c r="M6710" s="191">
        <v>15.6</v>
      </c>
      <c r="N6710" s="191">
        <v>11.1</v>
      </c>
      <c r="O6710" s="191">
        <v>17.2</v>
      </c>
    </row>
    <row r="6711" spans="2:15" ht="17.25" x14ac:dyDescent="0.35">
      <c r="B6711" s="172">
        <f t="shared" si="626"/>
        <v>6703</v>
      </c>
      <c r="C6711" s="173">
        <v>10</v>
      </c>
      <c r="D6711" s="173">
        <v>7</v>
      </c>
      <c r="E6711" s="174">
        <v>7</v>
      </c>
      <c r="F6711" s="3">
        <f t="shared" si="625"/>
        <v>48.2</v>
      </c>
      <c r="G6711" s="3">
        <f t="shared" si="627"/>
        <v>34.880000000000003</v>
      </c>
      <c r="H6711" s="3">
        <f t="shared" si="628"/>
        <v>60.08</v>
      </c>
      <c r="I6711" s="3">
        <f t="shared" si="629"/>
        <v>53.06</v>
      </c>
      <c r="J6711" s="3">
        <f t="shared" si="630"/>
        <v>62.06</v>
      </c>
      <c r="K6711" s="191">
        <v>9</v>
      </c>
      <c r="L6711" s="3">
        <v>1.6</v>
      </c>
      <c r="M6711" s="191">
        <v>15.6</v>
      </c>
      <c r="N6711" s="191">
        <v>11.7</v>
      </c>
      <c r="O6711" s="191">
        <v>16.7</v>
      </c>
    </row>
    <row r="6712" spans="2:15" ht="17.25" x14ac:dyDescent="0.35">
      <c r="B6712" s="172">
        <f t="shared" si="626"/>
        <v>6704</v>
      </c>
      <c r="C6712" s="173">
        <v>10</v>
      </c>
      <c r="D6712" s="173">
        <v>7</v>
      </c>
      <c r="E6712" s="174">
        <v>8</v>
      </c>
      <c r="F6712" s="3">
        <f t="shared" si="625"/>
        <v>57.2</v>
      </c>
      <c r="G6712" s="3">
        <f t="shared" si="627"/>
        <v>42.980000000000004</v>
      </c>
      <c r="H6712" s="3">
        <f t="shared" si="628"/>
        <v>62.06</v>
      </c>
      <c r="I6712" s="3">
        <f t="shared" si="629"/>
        <v>55.94</v>
      </c>
      <c r="J6712" s="3">
        <f t="shared" si="630"/>
        <v>64.039999999999992</v>
      </c>
      <c r="K6712" s="191">
        <v>14</v>
      </c>
      <c r="L6712" s="3">
        <v>6.1</v>
      </c>
      <c r="M6712" s="191">
        <v>16.7</v>
      </c>
      <c r="N6712" s="191">
        <v>13.3</v>
      </c>
      <c r="O6712" s="191">
        <v>17.8</v>
      </c>
    </row>
    <row r="6713" spans="2:15" ht="17.25" x14ac:dyDescent="0.35">
      <c r="B6713" s="172">
        <f t="shared" si="626"/>
        <v>6705</v>
      </c>
      <c r="C6713" s="173">
        <v>10</v>
      </c>
      <c r="D6713" s="173">
        <v>7</v>
      </c>
      <c r="E6713" s="174">
        <v>9</v>
      </c>
      <c r="F6713" s="3">
        <f t="shared" si="625"/>
        <v>64.400000000000006</v>
      </c>
      <c r="G6713" s="3">
        <f t="shared" si="627"/>
        <v>47.84</v>
      </c>
      <c r="H6713" s="3">
        <f t="shared" si="628"/>
        <v>64.039999999999992</v>
      </c>
      <c r="I6713" s="3">
        <f t="shared" si="629"/>
        <v>59</v>
      </c>
      <c r="J6713" s="3">
        <f t="shared" si="630"/>
        <v>66.02</v>
      </c>
      <c r="K6713" s="191">
        <v>18</v>
      </c>
      <c r="L6713" s="3">
        <v>8.8000000000000007</v>
      </c>
      <c r="M6713" s="191">
        <v>17.8</v>
      </c>
      <c r="N6713" s="191">
        <v>15</v>
      </c>
      <c r="O6713" s="191">
        <v>18.899999999999999</v>
      </c>
    </row>
    <row r="6714" spans="2:15" ht="17.25" x14ac:dyDescent="0.35">
      <c r="B6714" s="172">
        <f t="shared" si="626"/>
        <v>6706</v>
      </c>
      <c r="C6714" s="173">
        <v>10</v>
      </c>
      <c r="D6714" s="173">
        <v>7</v>
      </c>
      <c r="E6714" s="174">
        <v>10</v>
      </c>
      <c r="F6714" s="3">
        <f t="shared" si="625"/>
        <v>66.2</v>
      </c>
      <c r="G6714" s="3">
        <f t="shared" si="627"/>
        <v>53.96</v>
      </c>
      <c r="H6714" s="3">
        <f t="shared" si="628"/>
        <v>66.02</v>
      </c>
      <c r="I6714" s="3">
        <f t="shared" si="629"/>
        <v>60.08</v>
      </c>
      <c r="J6714" s="3">
        <f t="shared" si="630"/>
        <v>69.98</v>
      </c>
      <c r="K6714" s="191">
        <v>19</v>
      </c>
      <c r="L6714" s="3">
        <v>12.2</v>
      </c>
      <c r="M6714" s="191">
        <v>18.899999999999999</v>
      </c>
      <c r="N6714" s="191">
        <v>15.6</v>
      </c>
      <c r="O6714" s="191">
        <v>21.1</v>
      </c>
    </row>
    <row r="6715" spans="2:15" ht="17.25" x14ac:dyDescent="0.35">
      <c r="B6715" s="172">
        <f t="shared" si="626"/>
        <v>6707</v>
      </c>
      <c r="C6715" s="173">
        <v>10</v>
      </c>
      <c r="D6715" s="173">
        <v>7</v>
      </c>
      <c r="E6715" s="174">
        <v>11</v>
      </c>
      <c r="F6715" s="3">
        <f t="shared" si="625"/>
        <v>69.800000000000011</v>
      </c>
      <c r="G6715" s="3">
        <f t="shared" si="627"/>
        <v>57.92</v>
      </c>
      <c r="H6715" s="3">
        <f t="shared" si="628"/>
        <v>68</v>
      </c>
      <c r="I6715" s="3">
        <f t="shared" si="629"/>
        <v>62.96</v>
      </c>
      <c r="J6715" s="3">
        <f t="shared" si="630"/>
        <v>73.94</v>
      </c>
      <c r="K6715" s="191">
        <v>21</v>
      </c>
      <c r="L6715" s="3">
        <v>14.4</v>
      </c>
      <c r="M6715" s="191">
        <v>20</v>
      </c>
      <c r="N6715" s="191">
        <v>17.2</v>
      </c>
      <c r="O6715" s="191">
        <v>23.3</v>
      </c>
    </row>
    <row r="6716" spans="2:15" ht="17.25" x14ac:dyDescent="0.35">
      <c r="B6716" s="172">
        <f t="shared" si="626"/>
        <v>6708</v>
      </c>
      <c r="C6716" s="173">
        <v>10</v>
      </c>
      <c r="D6716" s="173">
        <v>7</v>
      </c>
      <c r="E6716" s="174">
        <v>12</v>
      </c>
      <c r="F6716" s="3">
        <f t="shared" si="625"/>
        <v>73.400000000000006</v>
      </c>
      <c r="G6716" s="3">
        <f t="shared" si="627"/>
        <v>61.88</v>
      </c>
      <c r="H6716" s="3">
        <f t="shared" si="628"/>
        <v>69.080000000000013</v>
      </c>
      <c r="I6716" s="3">
        <f t="shared" si="629"/>
        <v>62.96</v>
      </c>
      <c r="J6716" s="3">
        <f t="shared" si="630"/>
        <v>75.02</v>
      </c>
      <c r="K6716" s="191">
        <v>23</v>
      </c>
      <c r="L6716" s="3">
        <v>16.600000000000001</v>
      </c>
      <c r="M6716" s="191">
        <v>20.6</v>
      </c>
      <c r="N6716" s="191">
        <v>17.2</v>
      </c>
      <c r="O6716" s="191">
        <v>23.9</v>
      </c>
    </row>
    <row r="6717" spans="2:15" ht="17.25" x14ac:dyDescent="0.35">
      <c r="B6717" s="172">
        <f t="shared" si="626"/>
        <v>6709</v>
      </c>
      <c r="C6717" s="173">
        <v>10</v>
      </c>
      <c r="D6717" s="173">
        <v>7</v>
      </c>
      <c r="E6717" s="174">
        <v>13</v>
      </c>
      <c r="F6717" s="3">
        <f t="shared" si="625"/>
        <v>73.400000000000006</v>
      </c>
      <c r="G6717" s="3">
        <f t="shared" si="627"/>
        <v>66.92</v>
      </c>
      <c r="H6717" s="3">
        <f t="shared" si="628"/>
        <v>71.06</v>
      </c>
      <c r="I6717" s="3">
        <f t="shared" si="629"/>
        <v>64.039999999999992</v>
      </c>
      <c r="J6717" s="3">
        <f t="shared" si="630"/>
        <v>75.02</v>
      </c>
      <c r="K6717" s="191">
        <v>23</v>
      </c>
      <c r="L6717" s="3">
        <v>19.399999999999999</v>
      </c>
      <c r="M6717" s="191">
        <v>21.7</v>
      </c>
      <c r="N6717" s="191">
        <v>17.8</v>
      </c>
      <c r="O6717" s="191">
        <v>23.9</v>
      </c>
    </row>
    <row r="6718" spans="2:15" ht="17.25" x14ac:dyDescent="0.35">
      <c r="B6718" s="172">
        <f t="shared" si="626"/>
        <v>6710</v>
      </c>
      <c r="C6718" s="173">
        <v>10</v>
      </c>
      <c r="D6718" s="173">
        <v>7</v>
      </c>
      <c r="E6718" s="174">
        <v>14</v>
      </c>
      <c r="F6718" s="3">
        <f t="shared" si="625"/>
        <v>71.599999999999994</v>
      </c>
      <c r="G6718" s="3">
        <f t="shared" si="627"/>
        <v>68.900000000000006</v>
      </c>
      <c r="H6718" s="3">
        <f t="shared" si="628"/>
        <v>71.960000000000008</v>
      </c>
      <c r="I6718" s="3">
        <f t="shared" si="629"/>
        <v>62.06</v>
      </c>
      <c r="J6718" s="3">
        <f t="shared" si="630"/>
        <v>75.02</v>
      </c>
      <c r="K6718" s="191">
        <v>22</v>
      </c>
      <c r="L6718" s="3">
        <v>20.5</v>
      </c>
      <c r="M6718" s="191">
        <v>22.2</v>
      </c>
      <c r="N6718" s="191">
        <v>16.7</v>
      </c>
      <c r="O6718" s="191">
        <v>23.9</v>
      </c>
    </row>
    <row r="6719" spans="2:15" ht="17.25" x14ac:dyDescent="0.35">
      <c r="B6719" s="172">
        <f t="shared" si="626"/>
        <v>6711</v>
      </c>
      <c r="C6719" s="173">
        <v>10</v>
      </c>
      <c r="D6719" s="173">
        <v>7</v>
      </c>
      <c r="E6719" s="174">
        <v>15</v>
      </c>
      <c r="F6719" s="3">
        <f t="shared" si="625"/>
        <v>73.400000000000006</v>
      </c>
      <c r="G6719" s="3">
        <f t="shared" si="627"/>
        <v>69.98</v>
      </c>
      <c r="H6719" s="3">
        <f t="shared" si="628"/>
        <v>71.960000000000008</v>
      </c>
      <c r="I6719" s="3">
        <f t="shared" si="629"/>
        <v>59</v>
      </c>
      <c r="J6719" s="3">
        <f t="shared" si="630"/>
        <v>75.92</v>
      </c>
      <c r="K6719" s="191">
        <v>23</v>
      </c>
      <c r="L6719" s="3">
        <v>21.1</v>
      </c>
      <c r="M6719" s="191">
        <v>22.2</v>
      </c>
      <c r="N6719" s="191">
        <v>15</v>
      </c>
      <c r="O6719" s="191">
        <v>24.4</v>
      </c>
    </row>
    <row r="6720" spans="2:15" ht="17.25" x14ac:dyDescent="0.35">
      <c r="B6720" s="172">
        <f t="shared" si="626"/>
        <v>6712</v>
      </c>
      <c r="C6720" s="173">
        <v>10</v>
      </c>
      <c r="D6720" s="173">
        <v>7</v>
      </c>
      <c r="E6720" s="174">
        <v>16</v>
      </c>
      <c r="F6720" s="3">
        <f t="shared" si="625"/>
        <v>71.599999999999994</v>
      </c>
      <c r="G6720" s="3">
        <f t="shared" si="627"/>
        <v>68.900000000000006</v>
      </c>
      <c r="H6720" s="3">
        <f t="shared" si="628"/>
        <v>71.960000000000008</v>
      </c>
      <c r="I6720" s="3">
        <f t="shared" si="629"/>
        <v>57.92</v>
      </c>
      <c r="J6720" s="3">
        <f t="shared" si="630"/>
        <v>73.039999999999992</v>
      </c>
      <c r="K6720" s="191">
        <v>22</v>
      </c>
      <c r="L6720" s="3">
        <v>20.5</v>
      </c>
      <c r="M6720" s="191">
        <v>22.2</v>
      </c>
      <c r="N6720" s="191">
        <v>14.4</v>
      </c>
      <c r="O6720" s="191">
        <v>22.8</v>
      </c>
    </row>
    <row r="6721" spans="2:15" ht="17.25" x14ac:dyDescent="0.35">
      <c r="B6721" s="172">
        <f t="shared" si="626"/>
        <v>6713</v>
      </c>
      <c r="C6721" s="173">
        <v>10</v>
      </c>
      <c r="D6721" s="173">
        <v>7</v>
      </c>
      <c r="E6721" s="174">
        <v>17</v>
      </c>
      <c r="F6721" s="3">
        <f t="shared" si="625"/>
        <v>69.800000000000011</v>
      </c>
      <c r="G6721" s="3">
        <f t="shared" si="627"/>
        <v>61.88</v>
      </c>
      <c r="H6721" s="3">
        <f t="shared" si="628"/>
        <v>69.98</v>
      </c>
      <c r="I6721" s="3">
        <f t="shared" si="629"/>
        <v>57.019999999999996</v>
      </c>
      <c r="J6721" s="3">
        <f t="shared" si="630"/>
        <v>71.06</v>
      </c>
      <c r="K6721" s="191">
        <v>21</v>
      </c>
      <c r="L6721" s="3">
        <v>16.600000000000001</v>
      </c>
      <c r="M6721" s="191">
        <v>21.1</v>
      </c>
      <c r="N6721" s="191">
        <v>13.9</v>
      </c>
      <c r="O6721" s="191">
        <v>21.7</v>
      </c>
    </row>
    <row r="6722" spans="2:15" ht="17.25" x14ac:dyDescent="0.35">
      <c r="B6722" s="172">
        <f t="shared" si="626"/>
        <v>6714</v>
      </c>
      <c r="C6722" s="173">
        <v>10</v>
      </c>
      <c r="D6722" s="173">
        <v>7</v>
      </c>
      <c r="E6722" s="174">
        <v>18</v>
      </c>
      <c r="F6722" s="3">
        <f t="shared" si="625"/>
        <v>62.6</v>
      </c>
      <c r="G6722" s="3">
        <f t="shared" si="627"/>
        <v>57.92</v>
      </c>
      <c r="H6722" s="3">
        <f t="shared" si="628"/>
        <v>68</v>
      </c>
      <c r="I6722" s="3">
        <f t="shared" si="629"/>
        <v>53.96</v>
      </c>
      <c r="J6722" s="3">
        <f t="shared" si="630"/>
        <v>57.92</v>
      </c>
      <c r="K6722" s="191">
        <v>17</v>
      </c>
      <c r="L6722" s="3">
        <v>14.4</v>
      </c>
      <c r="M6722" s="191">
        <v>20</v>
      </c>
      <c r="N6722" s="191">
        <v>12.2</v>
      </c>
      <c r="O6722" s="191">
        <v>14.4</v>
      </c>
    </row>
    <row r="6723" spans="2:15" ht="17.25" x14ac:dyDescent="0.35">
      <c r="B6723" s="172">
        <f t="shared" si="626"/>
        <v>6715</v>
      </c>
      <c r="C6723" s="173">
        <v>10</v>
      </c>
      <c r="D6723" s="173">
        <v>7</v>
      </c>
      <c r="E6723" s="174">
        <v>19</v>
      </c>
      <c r="F6723" s="3">
        <f t="shared" si="625"/>
        <v>60.8</v>
      </c>
      <c r="G6723" s="3">
        <f t="shared" si="627"/>
        <v>51.980000000000004</v>
      </c>
      <c r="H6723" s="3">
        <f t="shared" si="628"/>
        <v>66.02</v>
      </c>
      <c r="I6723" s="3">
        <f t="shared" si="629"/>
        <v>51.980000000000004</v>
      </c>
      <c r="J6723" s="3">
        <f t="shared" si="630"/>
        <v>57.92</v>
      </c>
      <c r="K6723" s="191">
        <v>16</v>
      </c>
      <c r="L6723" s="3">
        <v>11.1</v>
      </c>
      <c r="M6723" s="191">
        <v>18.899999999999999</v>
      </c>
      <c r="N6723" s="191">
        <v>11.1</v>
      </c>
      <c r="O6723" s="191">
        <v>14.4</v>
      </c>
    </row>
    <row r="6724" spans="2:15" ht="17.25" x14ac:dyDescent="0.35">
      <c r="B6724" s="172">
        <f t="shared" si="626"/>
        <v>6716</v>
      </c>
      <c r="C6724" s="173">
        <v>10</v>
      </c>
      <c r="D6724" s="173">
        <v>7</v>
      </c>
      <c r="E6724" s="174">
        <v>20</v>
      </c>
      <c r="F6724" s="3">
        <f t="shared" si="625"/>
        <v>57.2</v>
      </c>
      <c r="G6724" s="3">
        <f t="shared" si="627"/>
        <v>48.92</v>
      </c>
      <c r="H6724" s="3">
        <f t="shared" si="628"/>
        <v>64.039999999999992</v>
      </c>
      <c r="I6724" s="3">
        <f t="shared" si="629"/>
        <v>51.08</v>
      </c>
      <c r="J6724" s="3">
        <f t="shared" si="630"/>
        <v>59</v>
      </c>
      <c r="K6724" s="191">
        <v>14</v>
      </c>
      <c r="L6724" s="3">
        <v>9.4</v>
      </c>
      <c r="M6724" s="191">
        <v>17.8</v>
      </c>
      <c r="N6724" s="191">
        <v>10.6</v>
      </c>
      <c r="O6724" s="191">
        <v>15</v>
      </c>
    </row>
    <row r="6725" spans="2:15" ht="17.25" x14ac:dyDescent="0.35">
      <c r="B6725" s="172">
        <f t="shared" si="626"/>
        <v>6717</v>
      </c>
      <c r="C6725" s="173">
        <v>10</v>
      </c>
      <c r="D6725" s="173">
        <v>7</v>
      </c>
      <c r="E6725" s="174">
        <v>21</v>
      </c>
      <c r="F6725" s="3">
        <f t="shared" si="625"/>
        <v>59</v>
      </c>
      <c r="G6725" s="3">
        <f t="shared" si="627"/>
        <v>47.84</v>
      </c>
      <c r="H6725" s="3">
        <f t="shared" si="628"/>
        <v>62.96</v>
      </c>
      <c r="I6725" s="3">
        <f t="shared" si="629"/>
        <v>48.92</v>
      </c>
      <c r="J6725" s="3">
        <f t="shared" si="630"/>
        <v>60.08</v>
      </c>
      <c r="K6725" s="191">
        <v>15</v>
      </c>
      <c r="L6725" s="3">
        <v>8.8000000000000007</v>
      </c>
      <c r="M6725" s="191">
        <v>17.2</v>
      </c>
      <c r="N6725" s="191">
        <v>9.4</v>
      </c>
      <c r="O6725" s="191">
        <v>15.6</v>
      </c>
    </row>
    <row r="6726" spans="2:15" ht="17.25" x14ac:dyDescent="0.35">
      <c r="B6726" s="172">
        <f t="shared" si="626"/>
        <v>6718</v>
      </c>
      <c r="C6726" s="173">
        <v>10</v>
      </c>
      <c r="D6726" s="173">
        <v>7</v>
      </c>
      <c r="E6726" s="174">
        <v>22</v>
      </c>
      <c r="F6726" s="3">
        <f t="shared" si="625"/>
        <v>51.8</v>
      </c>
      <c r="G6726" s="3">
        <f t="shared" si="627"/>
        <v>51.980000000000004</v>
      </c>
      <c r="H6726" s="3">
        <f t="shared" si="628"/>
        <v>62.96</v>
      </c>
      <c r="I6726" s="3">
        <f t="shared" si="629"/>
        <v>44.96</v>
      </c>
      <c r="J6726" s="3">
        <f t="shared" si="630"/>
        <v>55.94</v>
      </c>
      <c r="K6726" s="191">
        <v>11</v>
      </c>
      <c r="L6726" s="3">
        <v>11.1</v>
      </c>
      <c r="M6726" s="191">
        <v>17.2</v>
      </c>
      <c r="N6726" s="191">
        <v>7.2</v>
      </c>
      <c r="O6726" s="191">
        <v>13.3</v>
      </c>
    </row>
    <row r="6727" spans="2:15" ht="17.25" x14ac:dyDescent="0.35">
      <c r="B6727" s="172">
        <f t="shared" si="626"/>
        <v>6719</v>
      </c>
      <c r="C6727" s="173">
        <v>10</v>
      </c>
      <c r="D6727" s="173">
        <v>7</v>
      </c>
      <c r="E6727" s="174">
        <v>23</v>
      </c>
      <c r="F6727" s="3">
        <f t="shared" si="625"/>
        <v>51.8</v>
      </c>
      <c r="G6727" s="3">
        <f t="shared" si="627"/>
        <v>51.980000000000004</v>
      </c>
      <c r="H6727" s="3">
        <f t="shared" si="628"/>
        <v>62.06</v>
      </c>
      <c r="I6727" s="3">
        <f t="shared" si="629"/>
        <v>44.96</v>
      </c>
      <c r="J6727" s="3">
        <f t="shared" si="630"/>
        <v>57.92</v>
      </c>
      <c r="K6727" s="191">
        <v>11</v>
      </c>
      <c r="L6727" s="3">
        <v>11.1</v>
      </c>
      <c r="M6727" s="191">
        <v>16.7</v>
      </c>
      <c r="N6727" s="191">
        <v>7.2</v>
      </c>
      <c r="O6727" s="191">
        <v>14.4</v>
      </c>
    </row>
    <row r="6728" spans="2:15" ht="17.25" x14ac:dyDescent="0.35">
      <c r="B6728" s="172">
        <f t="shared" si="626"/>
        <v>6720</v>
      </c>
      <c r="C6728" s="173">
        <v>10</v>
      </c>
      <c r="D6728" s="173">
        <v>7</v>
      </c>
      <c r="E6728" s="174">
        <v>24</v>
      </c>
      <c r="F6728" s="3">
        <f t="shared" si="625"/>
        <v>50</v>
      </c>
      <c r="G6728" s="3">
        <f t="shared" si="627"/>
        <v>48.92</v>
      </c>
      <c r="H6728" s="3">
        <f t="shared" si="628"/>
        <v>59</v>
      </c>
      <c r="I6728" s="3">
        <f t="shared" si="629"/>
        <v>44.96</v>
      </c>
      <c r="J6728" s="3">
        <f t="shared" si="630"/>
        <v>55.94</v>
      </c>
      <c r="K6728" s="191">
        <v>10</v>
      </c>
      <c r="L6728" s="3">
        <v>9.4</v>
      </c>
      <c r="M6728" s="191">
        <v>15</v>
      </c>
      <c r="N6728" s="191">
        <v>7.2</v>
      </c>
      <c r="O6728" s="191">
        <v>13.3</v>
      </c>
    </row>
    <row r="6729" spans="2:15" ht="17.25" x14ac:dyDescent="0.35">
      <c r="B6729" s="172">
        <f t="shared" si="626"/>
        <v>6721</v>
      </c>
      <c r="C6729" s="173">
        <v>10</v>
      </c>
      <c r="D6729" s="173">
        <v>8</v>
      </c>
      <c r="E6729" s="174">
        <v>1</v>
      </c>
      <c r="F6729" s="3">
        <f t="shared" si="625"/>
        <v>48.2</v>
      </c>
      <c r="G6729" s="3">
        <f t="shared" si="627"/>
        <v>48.379999999999995</v>
      </c>
      <c r="H6729" s="3">
        <f t="shared" si="628"/>
        <v>57.92</v>
      </c>
      <c r="I6729" s="3">
        <f t="shared" si="629"/>
        <v>44.06</v>
      </c>
      <c r="J6729" s="3">
        <f t="shared" si="630"/>
        <v>53.06</v>
      </c>
      <c r="K6729" s="191">
        <v>9</v>
      </c>
      <c r="L6729" s="3">
        <v>9.1</v>
      </c>
      <c r="M6729" s="191">
        <v>14.4</v>
      </c>
      <c r="N6729" s="191">
        <v>6.7</v>
      </c>
      <c r="O6729" s="191">
        <v>11.7</v>
      </c>
    </row>
    <row r="6730" spans="2:15" ht="17.25" x14ac:dyDescent="0.35">
      <c r="B6730" s="172">
        <f t="shared" si="626"/>
        <v>6722</v>
      </c>
      <c r="C6730" s="173">
        <v>10</v>
      </c>
      <c r="D6730" s="173">
        <v>8</v>
      </c>
      <c r="E6730" s="174">
        <v>2</v>
      </c>
      <c r="F6730" s="3">
        <f t="shared" ref="F6730:F6793" si="631">(9/5)*K6730+32</f>
        <v>50</v>
      </c>
      <c r="G6730" s="3">
        <f t="shared" si="627"/>
        <v>47.84</v>
      </c>
      <c r="H6730" s="3">
        <f t="shared" si="628"/>
        <v>55.94</v>
      </c>
      <c r="I6730" s="3">
        <f t="shared" si="629"/>
        <v>44.96</v>
      </c>
      <c r="J6730" s="3">
        <f t="shared" si="630"/>
        <v>51.980000000000004</v>
      </c>
      <c r="K6730" s="191">
        <v>10</v>
      </c>
      <c r="L6730" s="3">
        <v>8.8000000000000007</v>
      </c>
      <c r="M6730" s="191">
        <v>13.3</v>
      </c>
      <c r="N6730" s="191">
        <v>7.2</v>
      </c>
      <c r="O6730" s="191">
        <v>11.1</v>
      </c>
    </row>
    <row r="6731" spans="2:15" ht="17.25" x14ac:dyDescent="0.35">
      <c r="B6731" s="172">
        <f t="shared" ref="B6731:B6794" si="632">B6730+1</f>
        <v>6723</v>
      </c>
      <c r="C6731" s="173">
        <v>10</v>
      </c>
      <c r="D6731" s="173">
        <v>8</v>
      </c>
      <c r="E6731" s="174">
        <v>3</v>
      </c>
      <c r="F6731" s="3">
        <f t="shared" si="631"/>
        <v>46.4</v>
      </c>
      <c r="G6731" s="3">
        <f t="shared" si="627"/>
        <v>48.92</v>
      </c>
      <c r="H6731" s="3">
        <f t="shared" si="628"/>
        <v>55.040000000000006</v>
      </c>
      <c r="I6731" s="3">
        <f t="shared" si="629"/>
        <v>42.08</v>
      </c>
      <c r="J6731" s="3">
        <f t="shared" si="630"/>
        <v>50</v>
      </c>
      <c r="K6731" s="191">
        <v>8</v>
      </c>
      <c r="L6731" s="3">
        <v>9.4</v>
      </c>
      <c r="M6731" s="191">
        <v>12.8</v>
      </c>
      <c r="N6731" s="191">
        <v>5.6</v>
      </c>
      <c r="O6731" s="191">
        <v>10</v>
      </c>
    </row>
    <row r="6732" spans="2:15" ht="17.25" x14ac:dyDescent="0.35">
      <c r="B6732" s="172">
        <f t="shared" si="632"/>
        <v>6724</v>
      </c>
      <c r="C6732" s="173">
        <v>10</v>
      </c>
      <c r="D6732" s="173">
        <v>8</v>
      </c>
      <c r="E6732" s="174">
        <v>4</v>
      </c>
      <c r="F6732" s="3">
        <f t="shared" si="631"/>
        <v>46.4</v>
      </c>
      <c r="G6732" s="3">
        <f t="shared" si="627"/>
        <v>48.92</v>
      </c>
      <c r="H6732" s="3">
        <f t="shared" si="628"/>
        <v>53.96</v>
      </c>
      <c r="I6732" s="3">
        <f t="shared" si="629"/>
        <v>42.08</v>
      </c>
      <c r="J6732" s="3">
        <f t="shared" si="630"/>
        <v>48.92</v>
      </c>
      <c r="K6732" s="191">
        <v>8</v>
      </c>
      <c r="L6732" s="3">
        <v>9.4</v>
      </c>
      <c r="M6732" s="191">
        <v>12.2</v>
      </c>
      <c r="N6732" s="191">
        <v>5.6</v>
      </c>
      <c r="O6732" s="191">
        <v>9.4</v>
      </c>
    </row>
    <row r="6733" spans="2:15" ht="17.25" x14ac:dyDescent="0.35">
      <c r="B6733" s="172">
        <f t="shared" si="632"/>
        <v>6725</v>
      </c>
      <c r="C6733" s="173">
        <v>10</v>
      </c>
      <c r="D6733" s="173">
        <v>8</v>
      </c>
      <c r="E6733" s="174">
        <v>5</v>
      </c>
      <c r="F6733" s="3">
        <f t="shared" si="631"/>
        <v>46.4</v>
      </c>
      <c r="G6733" s="3">
        <f t="shared" si="627"/>
        <v>48.92</v>
      </c>
      <c r="H6733" s="3">
        <f t="shared" si="628"/>
        <v>53.06</v>
      </c>
      <c r="I6733" s="3">
        <f t="shared" si="629"/>
        <v>42.980000000000004</v>
      </c>
      <c r="J6733" s="3">
        <f t="shared" si="630"/>
        <v>46.94</v>
      </c>
      <c r="K6733" s="191">
        <v>8</v>
      </c>
      <c r="L6733" s="3">
        <v>9.4</v>
      </c>
      <c r="M6733" s="191">
        <v>11.7</v>
      </c>
      <c r="N6733" s="191">
        <v>6.1</v>
      </c>
      <c r="O6733" s="191">
        <v>8.3000000000000007</v>
      </c>
    </row>
    <row r="6734" spans="2:15" ht="17.25" x14ac:dyDescent="0.35">
      <c r="B6734" s="172">
        <f t="shared" si="632"/>
        <v>6726</v>
      </c>
      <c r="C6734" s="173">
        <v>10</v>
      </c>
      <c r="D6734" s="173">
        <v>8</v>
      </c>
      <c r="E6734" s="174">
        <v>6</v>
      </c>
      <c r="F6734" s="3">
        <f t="shared" si="631"/>
        <v>46.4</v>
      </c>
      <c r="G6734" s="3">
        <f t="shared" si="627"/>
        <v>47.84</v>
      </c>
      <c r="H6734" s="3">
        <f t="shared" si="628"/>
        <v>53.96</v>
      </c>
      <c r="I6734" s="3">
        <f t="shared" si="629"/>
        <v>39.92</v>
      </c>
      <c r="J6734" s="3">
        <f t="shared" si="630"/>
        <v>46.04</v>
      </c>
      <c r="K6734" s="191">
        <v>8</v>
      </c>
      <c r="L6734" s="3">
        <v>8.8000000000000007</v>
      </c>
      <c r="M6734" s="191">
        <v>12.2</v>
      </c>
      <c r="N6734" s="191">
        <v>4.4000000000000004</v>
      </c>
      <c r="O6734" s="191">
        <v>7.8</v>
      </c>
    </row>
    <row r="6735" spans="2:15" ht="17.25" x14ac:dyDescent="0.35">
      <c r="B6735" s="172">
        <f t="shared" si="632"/>
        <v>6727</v>
      </c>
      <c r="C6735" s="173">
        <v>10</v>
      </c>
      <c r="D6735" s="173">
        <v>8</v>
      </c>
      <c r="E6735" s="174">
        <v>7</v>
      </c>
      <c r="F6735" s="3">
        <f t="shared" si="631"/>
        <v>50</v>
      </c>
      <c r="G6735" s="3">
        <f t="shared" si="627"/>
        <v>50</v>
      </c>
      <c r="H6735" s="3">
        <f t="shared" si="628"/>
        <v>55.040000000000006</v>
      </c>
      <c r="I6735" s="3">
        <f t="shared" si="629"/>
        <v>42.08</v>
      </c>
      <c r="J6735" s="3">
        <f t="shared" si="630"/>
        <v>46.04</v>
      </c>
      <c r="K6735" s="191">
        <v>10</v>
      </c>
      <c r="L6735" s="3">
        <v>10</v>
      </c>
      <c r="M6735" s="191">
        <v>12.8</v>
      </c>
      <c r="N6735" s="191">
        <v>5.6</v>
      </c>
      <c r="O6735" s="191">
        <v>7.8</v>
      </c>
    </row>
    <row r="6736" spans="2:15" ht="17.25" x14ac:dyDescent="0.35">
      <c r="B6736" s="172">
        <f t="shared" si="632"/>
        <v>6728</v>
      </c>
      <c r="C6736" s="173">
        <v>10</v>
      </c>
      <c r="D6736" s="173">
        <v>8</v>
      </c>
      <c r="E6736" s="174">
        <v>8</v>
      </c>
      <c r="F6736" s="3">
        <f t="shared" si="631"/>
        <v>57.2</v>
      </c>
      <c r="G6736" s="3">
        <f t="shared" si="627"/>
        <v>51.980000000000004</v>
      </c>
      <c r="H6736" s="3">
        <f t="shared" si="628"/>
        <v>60.08</v>
      </c>
      <c r="I6736" s="3">
        <f t="shared" si="629"/>
        <v>44.06</v>
      </c>
      <c r="J6736" s="3">
        <f t="shared" si="630"/>
        <v>48.92</v>
      </c>
      <c r="K6736" s="191">
        <v>14</v>
      </c>
      <c r="L6736" s="3">
        <v>11.1</v>
      </c>
      <c r="M6736" s="191">
        <v>15.6</v>
      </c>
      <c r="N6736" s="191">
        <v>6.7</v>
      </c>
      <c r="O6736" s="191">
        <v>9.4</v>
      </c>
    </row>
    <row r="6737" spans="2:15" ht="17.25" x14ac:dyDescent="0.35">
      <c r="B6737" s="172">
        <f t="shared" si="632"/>
        <v>6729</v>
      </c>
      <c r="C6737" s="173">
        <v>10</v>
      </c>
      <c r="D6737" s="173">
        <v>8</v>
      </c>
      <c r="E6737" s="174">
        <v>9</v>
      </c>
      <c r="F6737" s="3">
        <f t="shared" si="631"/>
        <v>62.6</v>
      </c>
      <c r="G6737" s="3">
        <f t="shared" si="627"/>
        <v>54.86</v>
      </c>
      <c r="H6737" s="3">
        <f t="shared" si="628"/>
        <v>62.96</v>
      </c>
      <c r="I6737" s="3">
        <f t="shared" si="629"/>
        <v>44.06</v>
      </c>
      <c r="J6737" s="3">
        <f t="shared" si="630"/>
        <v>51.980000000000004</v>
      </c>
      <c r="K6737" s="191">
        <v>17</v>
      </c>
      <c r="L6737" s="3">
        <v>12.7</v>
      </c>
      <c r="M6737" s="191">
        <v>17.2</v>
      </c>
      <c r="N6737" s="191">
        <v>6.7</v>
      </c>
      <c r="O6737" s="191">
        <v>11.1</v>
      </c>
    </row>
    <row r="6738" spans="2:15" ht="17.25" x14ac:dyDescent="0.35">
      <c r="B6738" s="172">
        <f t="shared" si="632"/>
        <v>6730</v>
      </c>
      <c r="C6738" s="173">
        <v>10</v>
      </c>
      <c r="D6738" s="173">
        <v>8</v>
      </c>
      <c r="E6738" s="174">
        <v>10</v>
      </c>
      <c r="F6738" s="3">
        <f t="shared" si="631"/>
        <v>66.2</v>
      </c>
      <c r="G6738" s="3">
        <f t="shared" si="627"/>
        <v>56.84</v>
      </c>
      <c r="H6738" s="3">
        <f t="shared" si="628"/>
        <v>64.039999999999992</v>
      </c>
      <c r="I6738" s="3">
        <f t="shared" si="629"/>
        <v>44.06</v>
      </c>
      <c r="J6738" s="3">
        <f t="shared" si="630"/>
        <v>55.040000000000006</v>
      </c>
      <c r="K6738" s="191">
        <v>19</v>
      </c>
      <c r="L6738" s="3">
        <v>13.8</v>
      </c>
      <c r="M6738" s="191">
        <v>17.8</v>
      </c>
      <c r="N6738" s="191">
        <v>6.7</v>
      </c>
      <c r="O6738" s="191">
        <v>12.8</v>
      </c>
    </row>
    <row r="6739" spans="2:15" ht="17.25" x14ac:dyDescent="0.35">
      <c r="B6739" s="172">
        <f t="shared" si="632"/>
        <v>6731</v>
      </c>
      <c r="C6739" s="173">
        <v>10</v>
      </c>
      <c r="D6739" s="173">
        <v>8</v>
      </c>
      <c r="E6739" s="174">
        <v>11</v>
      </c>
      <c r="F6739" s="3">
        <f t="shared" si="631"/>
        <v>68</v>
      </c>
      <c r="G6739" s="3">
        <f t="shared" si="627"/>
        <v>60.980000000000004</v>
      </c>
      <c r="H6739" s="3">
        <f t="shared" si="628"/>
        <v>66.92</v>
      </c>
      <c r="I6739" s="3">
        <f t="shared" si="629"/>
        <v>41</v>
      </c>
      <c r="J6739" s="3">
        <f t="shared" si="630"/>
        <v>57.019999999999996</v>
      </c>
      <c r="K6739" s="191">
        <v>20</v>
      </c>
      <c r="L6739" s="3">
        <v>16.100000000000001</v>
      </c>
      <c r="M6739" s="191">
        <v>19.399999999999999</v>
      </c>
      <c r="N6739" s="191">
        <v>5</v>
      </c>
      <c r="O6739" s="191">
        <v>13.9</v>
      </c>
    </row>
    <row r="6740" spans="2:15" ht="17.25" x14ac:dyDescent="0.35">
      <c r="B6740" s="172">
        <f t="shared" si="632"/>
        <v>6732</v>
      </c>
      <c r="C6740" s="173">
        <v>10</v>
      </c>
      <c r="D6740" s="173">
        <v>8</v>
      </c>
      <c r="E6740" s="174">
        <v>12</v>
      </c>
      <c r="F6740" s="3">
        <f t="shared" si="631"/>
        <v>69.800000000000011</v>
      </c>
      <c r="G6740" s="3">
        <f t="shared" si="627"/>
        <v>62.96</v>
      </c>
      <c r="H6740" s="3">
        <f t="shared" si="628"/>
        <v>69.080000000000013</v>
      </c>
      <c r="I6740" s="3">
        <f t="shared" si="629"/>
        <v>39.92</v>
      </c>
      <c r="J6740" s="3">
        <f t="shared" si="630"/>
        <v>59</v>
      </c>
      <c r="K6740" s="191">
        <v>21</v>
      </c>
      <c r="L6740" s="3">
        <v>17.2</v>
      </c>
      <c r="M6740" s="191">
        <v>20.6</v>
      </c>
      <c r="N6740" s="191">
        <v>4.4000000000000004</v>
      </c>
      <c r="O6740" s="191">
        <v>15</v>
      </c>
    </row>
    <row r="6741" spans="2:15" ht="17.25" x14ac:dyDescent="0.35">
      <c r="B6741" s="172">
        <f t="shared" si="632"/>
        <v>6733</v>
      </c>
      <c r="C6741" s="173">
        <v>10</v>
      </c>
      <c r="D6741" s="173">
        <v>8</v>
      </c>
      <c r="E6741" s="174">
        <v>13</v>
      </c>
      <c r="F6741" s="3">
        <f t="shared" si="631"/>
        <v>69.800000000000011</v>
      </c>
      <c r="G6741" s="3">
        <f t="shared" si="627"/>
        <v>63.86</v>
      </c>
      <c r="H6741" s="3">
        <f t="shared" si="628"/>
        <v>71.06</v>
      </c>
      <c r="I6741" s="3">
        <f t="shared" si="629"/>
        <v>37.94</v>
      </c>
      <c r="J6741" s="3">
        <f t="shared" si="630"/>
        <v>60.08</v>
      </c>
      <c r="K6741" s="191">
        <v>21</v>
      </c>
      <c r="L6741" s="3">
        <v>17.7</v>
      </c>
      <c r="M6741" s="191">
        <v>21.7</v>
      </c>
      <c r="N6741" s="191">
        <v>3.3</v>
      </c>
      <c r="O6741" s="191">
        <v>15.6</v>
      </c>
    </row>
    <row r="6742" spans="2:15" ht="17.25" x14ac:dyDescent="0.35">
      <c r="B6742" s="172">
        <f t="shared" si="632"/>
        <v>6734</v>
      </c>
      <c r="C6742" s="173">
        <v>10</v>
      </c>
      <c r="D6742" s="173">
        <v>8</v>
      </c>
      <c r="E6742" s="174">
        <v>14</v>
      </c>
      <c r="F6742" s="3">
        <f t="shared" si="631"/>
        <v>68</v>
      </c>
      <c r="G6742" s="3">
        <f t="shared" si="627"/>
        <v>62.96</v>
      </c>
      <c r="H6742" s="3">
        <f t="shared" si="628"/>
        <v>71.960000000000008</v>
      </c>
      <c r="I6742" s="3">
        <f t="shared" si="629"/>
        <v>35.96</v>
      </c>
      <c r="J6742" s="3">
        <f t="shared" si="630"/>
        <v>60.980000000000004</v>
      </c>
      <c r="K6742" s="191">
        <v>20</v>
      </c>
      <c r="L6742" s="3">
        <v>17.2</v>
      </c>
      <c r="M6742" s="191">
        <v>22.2</v>
      </c>
      <c r="N6742" s="191">
        <v>2.2000000000000002</v>
      </c>
      <c r="O6742" s="191">
        <v>16.100000000000001</v>
      </c>
    </row>
    <row r="6743" spans="2:15" ht="17.25" x14ac:dyDescent="0.35">
      <c r="B6743" s="172">
        <f t="shared" si="632"/>
        <v>6735</v>
      </c>
      <c r="C6743" s="173">
        <v>10</v>
      </c>
      <c r="D6743" s="173">
        <v>8</v>
      </c>
      <c r="E6743" s="174">
        <v>15</v>
      </c>
      <c r="F6743" s="3">
        <f t="shared" si="631"/>
        <v>68</v>
      </c>
      <c r="G6743" s="3">
        <f t="shared" si="627"/>
        <v>63.86</v>
      </c>
      <c r="H6743" s="3">
        <f t="shared" si="628"/>
        <v>73.039999999999992</v>
      </c>
      <c r="I6743" s="3">
        <f t="shared" si="629"/>
        <v>35.06</v>
      </c>
      <c r="J6743" s="3">
        <f t="shared" si="630"/>
        <v>64.039999999999992</v>
      </c>
      <c r="K6743" s="191">
        <v>20</v>
      </c>
      <c r="L6743" s="3">
        <v>17.7</v>
      </c>
      <c r="M6743" s="191">
        <v>22.8</v>
      </c>
      <c r="N6743" s="191">
        <v>1.7</v>
      </c>
      <c r="O6743" s="191">
        <v>17.8</v>
      </c>
    </row>
    <row r="6744" spans="2:15" ht="17.25" x14ac:dyDescent="0.35">
      <c r="B6744" s="172">
        <f t="shared" si="632"/>
        <v>6736</v>
      </c>
      <c r="C6744" s="173">
        <v>10</v>
      </c>
      <c r="D6744" s="173">
        <v>8</v>
      </c>
      <c r="E6744" s="174">
        <v>16</v>
      </c>
      <c r="F6744" s="3">
        <f t="shared" si="631"/>
        <v>64.400000000000006</v>
      </c>
      <c r="G6744" s="3">
        <f t="shared" si="627"/>
        <v>62.96</v>
      </c>
      <c r="H6744" s="3">
        <f t="shared" si="628"/>
        <v>73.039999999999992</v>
      </c>
      <c r="I6744" s="3">
        <f t="shared" si="629"/>
        <v>33.979999999999997</v>
      </c>
      <c r="J6744" s="3">
        <f t="shared" si="630"/>
        <v>66.92</v>
      </c>
      <c r="K6744" s="191">
        <v>18</v>
      </c>
      <c r="L6744" s="3">
        <v>17.2</v>
      </c>
      <c r="M6744" s="191">
        <v>22.8</v>
      </c>
      <c r="N6744" s="191">
        <v>1.1000000000000001</v>
      </c>
      <c r="O6744" s="191">
        <v>19.399999999999999</v>
      </c>
    </row>
    <row r="6745" spans="2:15" ht="17.25" x14ac:dyDescent="0.35">
      <c r="B6745" s="172">
        <f t="shared" si="632"/>
        <v>6737</v>
      </c>
      <c r="C6745" s="173">
        <v>10</v>
      </c>
      <c r="D6745" s="173">
        <v>8</v>
      </c>
      <c r="E6745" s="174">
        <v>17</v>
      </c>
      <c r="F6745" s="3">
        <f t="shared" si="631"/>
        <v>62.6</v>
      </c>
      <c r="G6745" s="3">
        <f t="shared" ref="G6745:G6808" si="633">(9/5)*L6745+32</f>
        <v>60.980000000000004</v>
      </c>
      <c r="H6745" s="3">
        <f t="shared" ref="H6745:H6808" si="634">(9/5)*M6745+32</f>
        <v>73.039999999999992</v>
      </c>
      <c r="I6745" s="3">
        <f t="shared" ref="I6745:I6808" si="635">(9/5)*N6745+32</f>
        <v>33.08</v>
      </c>
      <c r="J6745" s="3">
        <f t="shared" ref="J6745:J6808" si="636">(9/5)*O6745+32</f>
        <v>66.02</v>
      </c>
      <c r="K6745" s="191">
        <v>17</v>
      </c>
      <c r="L6745" s="3">
        <v>16.100000000000001</v>
      </c>
      <c r="M6745" s="191">
        <v>22.8</v>
      </c>
      <c r="N6745" s="191">
        <v>0.6</v>
      </c>
      <c r="O6745" s="191">
        <v>18.899999999999999</v>
      </c>
    </row>
    <row r="6746" spans="2:15" ht="17.25" x14ac:dyDescent="0.35">
      <c r="B6746" s="172">
        <f t="shared" si="632"/>
        <v>6738</v>
      </c>
      <c r="C6746" s="173">
        <v>10</v>
      </c>
      <c r="D6746" s="173">
        <v>8</v>
      </c>
      <c r="E6746" s="174">
        <v>18</v>
      </c>
      <c r="F6746" s="3">
        <f t="shared" si="631"/>
        <v>57.2</v>
      </c>
      <c r="G6746" s="3">
        <f t="shared" si="633"/>
        <v>54.86</v>
      </c>
      <c r="H6746" s="3">
        <f t="shared" si="634"/>
        <v>71.960000000000008</v>
      </c>
      <c r="I6746" s="3">
        <f t="shared" si="635"/>
        <v>33.08</v>
      </c>
      <c r="J6746" s="3">
        <f t="shared" si="636"/>
        <v>62.96</v>
      </c>
      <c r="K6746" s="191">
        <v>14</v>
      </c>
      <c r="L6746" s="3">
        <v>12.7</v>
      </c>
      <c r="M6746" s="191">
        <v>22.2</v>
      </c>
      <c r="N6746" s="191">
        <v>0.6</v>
      </c>
      <c r="O6746" s="191">
        <v>17.2</v>
      </c>
    </row>
    <row r="6747" spans="2:15" ht="17.25" x14ac:dyDescent="0.35">
      <c r="B6747" s="172">
        <f t="shared" si="632"/>
        <v>6739</v>
      </c>
      <c r="C6747" s="173">
        <v>10</v>
      </c>
      <c r="D6747" s="173">
        <v>8</v>
      </c>
      <c r="E6747" s="174">
        <v>19</v>
      </c>
      <c r="F6747" s="3">
        <f t="shared" si="631"/>
        <v>53.6</v>
      </c>
      <c r="G6747" s="3">
        <f t="shared" si="633"/>
        <v>50</v>
      </c>
      <c r="H6747" s="3">
        <f t="shared" si="634"/>
        <v>69.98</v>
      </c>
      <c r="I6747" s="3">
        <f t="shared" si="635"/>
        <v>32</v>
      </c>
      <c r="J6747" s="3">
        <f t="shared" si="636"/>
        <v>60.08</v>
      </c>
      <c r="K6747" s="191">
        <v>12</v>
      </c>
      <c r="L6747" s="3">
        <v>10</v>
      </c>
      <c r="M6747" s="191">
        <v>21.1</v>
      </c>
      <c r="N6747" s="191">
        <v>0</v>
      </c>
      <c r="O6747" s="191">
        <v>15.6</v>
      </c>
    </row>
    <row r="6748" spans="2:15" ht="17.25" x14ac:dyDescent="0.35">
      <c r="B6748" s="172">
        <f t="shared" si="632"/>
        <v>6740</v>
      </c>
      <c r="C6748" s="173">
        <v>10</v>
      </c>
      <c r="D6748" s="173">
        <v>8</v>
      </c>
      <c r="E6748" s="174">
        <v>20</v>
      </c>
      <c r="F6748" s="3">
        <f t="shared" si="631"/>
        <v>50</v>
      </c>
      <c r="G6748" s="3">
        <f t="shared" si="633"/>
        <v>41.9</v>
      </c>
      <c r="H6748" s="3">
        <f t="shared" si="634"/>
        <v>66.92</v>
      </c>
      <c r="I6748" s="3">
        <f t="shared" si="635"/>
        <v>33.08</v>
      </c>
      <c r="J6748" s="3">
        <f t="shared" si="636"/>
        <v>59</v>
      </c>
      <c r="K6748" s="191">
        <v>10</v>
      </c>
      <c r="L6748" s="3">
        <v>5.5</v>
      </c>
      <c r="M6748" s="191">
        <v>19.399999999999999</v>
      </c>
      <c r="N6748" s="191">
        <v>0.6</v>
      </c>
      <c r="O6748" s="191">
        <v>15</v>
      </c>
    </row>
    <row r="6749" spans="2:15" ht="17.25" x14ac:dyDescent="0.35">
      <c r="B6749" s="172">
        <f t="shared" si="632"/>
        <v>6741</v>
      </c>
      <c r="C6749" s="173">
        <v>10</v>
      </c>
      <c r="D6749" s="173">
        <v>8</v>
      </c>
      <c r="E6749" s="174">
        <v>21</v>
      </c>
      <c r="F6749" s="3">
        <f t="shared" si="631"/>
        <v>48.2</v>
      </c>
      <c r="G6749" s="3">
        <f t="shared" si="633"/>
        <v>41</v>
      </c>
      <c r="H6749" s="3">
        <f t="shared" si="634"/>
        <v>64.039999999999992</v>
      </c>
      <c r="I6749" s="3">
        <f t="shared" si="635"/>
        <v>32</v>
      </c>
      <c r="J6749" s="3">
        <f t="shared" si="636"/>
        <v>57.019999999999996</v>
      </c>
      <c r="K6749" s="191">
        <v>9</v>
      </c>
      <c r="L6749" s="3">
        <v>5</v>
      </c>
      <c r="M6749" s="191">
        <v>17.8</v>
      </c>
      <c r="N6749" s="191">
        <v>0</v>
      </c>
      <c r="O6749" s="191">
        <v>13.9</v>
      </c>
    </row>
    <row r="6750" spans="2:15" ht="17.25" x14ac:dyDescent="0.35">
      <c r="B6750" s="172">
        <f t="shared" si="632"/>
        <v>6742</v>
      </c>
      <c r="C6750" s="173">
        <v>10</v>
      </c>
      <c r="D6750" s="173">
        <v>8</v>
      </c>
      <c r="E6750" s="174">
        <v>22</v>
      </c>
      <c r="F6750" s="3">
        <f t="shared" si="631"/>
        <v>48.2</v>
      </c>
      <c r="G6750" s="3">
        <f t="shared" si="633"/>
        <v>36.86</v>
      </c>
      <c r="H6750" s="3">
        <f t="shared" si="634"/>
        <v>62.06</v>
      </c>
      <c r="I6750" s="3">
        <f t="shared" si="635"/>
        <v>32</v>
      </c>
      <c r="J6750" s="3">
        <f t="shared" si="636"/>
        <v>51.980000000000004</v>
      </c>
      <c r="K6750" s="191">
        <v>9</v>
      </c>
      <c r="L6750" s="3">
        <v>2.7</v>
      </c>
      <c r="M6750" s="191">
        <v>16.7</v>
      </c>
      <c r="N6750" s="191">
        <v>0</v>
      </c>
      <c r="O6750" s="191">
        <v>11.1</v>
      </c>
    </row>
    <row r="6751" spans="2:15" ht="17.25" x14ac:dyDescent="0.35">
      <c r="B6751" s="172">
        <f t="shared" si="632"/>
        <v>6743</v>
      </c>
      <c r="C6751" s="173">
        <v>10</v>
      </c>
      <c r="D6751" s="173">
        <v>8</v>
      </c>
      <c r="E6751" s="174">
        <v>23</v>
      </c>
      <c r="F6751" s="3">
        <f t="shared" si="631"/>
        <v>48.2</v>
      </c>
      <c r="G6751" s="3">
        <f t="shared" si="633"/>
        <v>34.880000000000003</v>
      </c>
      <c r="H6751" s="3">
        <f t="shared" si="634"/>
        <v>64.039999999999992</v>
      </c>
      <c r="I6751" s="3">
        <f t="shared" si="635"/>
        <v>30.92</v>
      </c>
      <c r="J6751" s="3">
        <f t="shared" si="636"/>
        <v>53.06</v>
      </c>
      <c r="K6751" s="191">
        <v>9</v>
      </c>
      <c r="L6751" s="3">
        <v>1.6</v>
      </c>
      <c r="M6751" s="191">
        <v>17.8</v>
      </c>
      <c r="N6751" s="191">
        <v>-0.6</v>
      </c>
      <c r="O6751" s="191">
        <v>11.7</v>
      </c>
    </row>
    <row r="6752" spans="2:15" ht="17.25" x14ac:dyDescent="0.35">
      <c r="B6752" s="172">
        <f t="shared" si="632"/>
        <v>6744</v>
      </c>
      <c r="C6752" s="173">
        <v>10</v>
      </c>
      <c r="D6752" s="173">
        <v>8</v>
      </c>
      <c r="E6752" s="174">
        <v>24</v>
      </c>
      <c r="F6752" s="3">
        <f t="shared" si="631"/>
        <v>46.4</v>
      </c>
      <c r="G6752" s="3">
        <f t="shared" si="633"/>
        <v>38.840000000000003</v>
      </c>
      <c r="H6752" s="3">
        <f t="shared" si="634"/>
        <v>60.980000000000004</v>
      </c>
      <c r="I6752" s="3">
        <f t="shared" si="635"/>
        <v>30.02</v>
      </c>
      <c r="J6752" s="3">
        <f t="shared" si="636"/>
        <v>51.08</v>
      </c>
      <c r="K6752" s="191">
        <v>8</v>
      </c>
      <c r="L6752" s="3">
        <v>3.8</v>
      </c>
      <c r="M6752" s="191">
        <v>16.100000000000001</v>
      </c>
      <c r="N6752" s="191">
        <v>-1.1000000000000001</v>
      </c>
      <c r="O6752" s="191">
        <v>10.6</v>
      </c>
    </row>
    <row r="6753" spans="2:15" ht="17.25" x14ac:dyDescent="0.35">
      <c r="B6753" s="172">
        <f t="shared" si="632"/>
        <v>6745</v>
      </c>
      <c r="C6753" s="173">
        <v>10</v>
      </c>
      <c r="D6753" s="173">
        <v>9</v>
      </c>
      <c r="E6753" s="174">
        <v>1</v>
      </c>
      <c r="F6753" s="3">
        <f t="shared" si="631"/>
        <v>46.4</v>
      </c>
      <c r="G6753" s="3">
        <f t="shared" si="633"/>
        <v>37.4</v>
      </c>
      <c r="H6753" s="3">
        <f t="shared" si="634"/>
        <v>57.92</v>
      </c>
      <c r="I6753" s="3">
        <f t="shared" si="635"/>
        <v>28.94</v>
      </c>
      <c r="J6753" s="3">
        <f t="shared" si="636"/>
        <v>48.92</v>
      </c>
      <c r="K6753" s="191">
        <v>8</v>
      </c>
      <c r="L6753" s="3">
        <v>3</v>
      </c>
      <c r="M6753" s="191">
        <v>14.4</v>
      </c>
      <c r="N6753" s="191">
        <v>-1.7</v>
      </c>
      <c r="O6753" s="191">
        <v>9.4</v>
      </c>
    </row>
    <row r="6754" spans="2:15" ht="17.25" x14ac:dyDescent="0.35">
      <c r="B6754" s="172">
        <f t="shared" si="632"/>
        <v>6746</v>
      </c>
      <c r="C6754" s="173">
        <v>10</v>
      </c>
      <c r="D6754" s="173">
        <v>9</v>
      </c>
      <c r="E6754" s="174">
        <v>2</v>
      </c>
      <c r="F6754" s="3">
        <f t="shared" si="631"/>
        <v>42.8</v>
      </c>
      <c r="G6754" s="3">
        <f t="shared" si="633"/>
        <v>35.96</v>
      </c>
      <c r="H6754" s="3">
        <f t="shared" si="634"/>
        <v>57.92</v>
      </c>
      <c r="I6754" s="3">
        <f t="shared" si="635"/>
        <v>28.04</v>
      </c>
      <c r="J6754" s="3">
        <f t="shared" si="636"/>
        <v>48.019999999999996</v>
      </c>
      <c r="K6754" s="191">
        <v>6</v>
      </c>
      <c r="L6754" s="3">
        <v>2.2000000000000002</v>
      </c>
      <c r="M6754" s="191">
        <v>14.4</v>
      </c>
      <c r="N6754" s="191">
        <v>-2.2000000000000002</v>
      </c>
      <c r="O6754" s="191">
        <v>8.9</v>
      </c>
    </row>
    <row r="6755" spans="2:15" ht="17.25" x14ac:dyDescent="0.35">
      <c r="B6755" s="172">
        <f t="shared" si="632"/>
        <v>6747</v>
      </c>
      <c r="C6755" s="173">
        <v>10</v>
      </c>
      <c r="D6755" s="173">
        <v>9</v>
      </c>
      <c r="E6755" s="174">
        <v>3</v>
      </c>
      <c r="F6755" s="3">
        <f t="shared" si="631"/>
        <v>41</v>
      </c>
      <c r="G6755" s="3">
        <f t="shared" si="633"/>
        <v>34.880000000000003</v>
      </c>
      <c r="H6755" s="3">
        <f t="shared" si="634"/>
        <v>57.92</v>
      </c>
      <c r="I6755" s="3">
        <f t="shared" si="635"/>
        <v>28.04</v>
      </c>
      <c r="J6755" s="3">
        <f t="shared" si="636"/>
        <v>46.04</v>
      </c>
      <c r="K6755" s="191">
        <v>5</v>
      </c>
      <c r="L6755" s="3">
        <v>1.6</v>
      </c>
      <c r="M6755" s="191">
        <v>14.4</v>
      </c>
      <c r="N6755" s="191">
        <v>-2.2000000000000002</v>
      </c>
      <c r="O6755" s="191">
        <v>7.8</v>
      </c>
    </row>
    <row r="6756" spans="2:15" ht="17.25" x14ac:dyDescent="0.35">
      <c r="B6756" s="172">
        <f t="shared" si="632"/>
        <v>6748</v>
      </c>
      <c r="C6756" s="173">
        <v>10</v>
      </c>
      <c r="D6756" s="173">
        <v>9</v>
      </c>
      <c r="E6756" s="174">
        <v>4</v>
      </c>
      <c r="F6756" s="3">
        <f t="shared" si="631"/>
        <v>41</v>
      </c>
      <c r="G6756" s="3">
        <f t="shared" si="633"/>
        <v>34.880000000000003</v>
      </c>
      <c r="H6756" s="3">
        <f t="shared" si="634"/>
        <v>57.019999999999996</v>
      </c>
      <c r="I6756" s="3">
        <f t="shared" si="635"/>
        <v>26.96</v>
      </c>
      <c r="J6756" s="3">
        <f t="shared" si="636"/>
        <v>44.96</v>
      </c>
      <c r="K6756" s="191">
        <v>5</v>
      </c>
      <c r="L6756" s="3">
        <v>1.6</v>
      </c>
      <c r="M6756" s="191">
        <v>13.9</v>
      </c>
      <c r="N6756" s="191">
        <v>-2.8</v>
      </c>
      <c r="O6756" s="191">
        <v>7.2</v>
      </c>
    </row>
    <row r="6757" spans="2:15" ht="17.25" x14ac:dyDescent="0.35">
      <c r="B6757" s="172">
        <f t="shared" si="632"/>
        <v>6749</v>
      </c>
      <c r="C6757" s="173">
        <v>10</v>
      </c>
      <c r="D6757" s="173">
        <v>9</v>
      </c>
      <c r="E6757" s="174">
        <v>5</v>
      </c>
      <c r="F6757" s="3">
        <f t="shared" si="631"/>
        <v>41</v>
      </c>
      <c r="G6757" s="3">
        <f t="shared" si="633"/>
        <v>34.880000000000003</v>
      </c>
      <c r="H6757" s="3">
        <f t="shared" si="634"/>
        <v>55.94</v>
      </c>
      <c r="I6757" s="3">
        <f t="shared" si="635"/>
        <v>24.08</v>
      </c>
      <c r="J6757" s="3">
        <f t="shared" si="636"/>
        <v>44.96</v>
      </c>
      <c r="K6757" s="191">
        <v>5</v>
      </c>
      <c r="L6757" s="3">
        <v>1.6</v>
      </c>
      <c r="M6757" s="191">
        <v>13.3</v>
      </c>
      <c r="N6757" s="191">
        <v>-4.4000000000000004</v>
      </c>
      <c r="O6757" s="191">
        <v>7.2</v>
      </c>
    </row>
    <row r="6758" spans="2:15" ht="17.25" x14ac:dyDescent="0.35">
      <c r="B6758" s="172">
        <f t="shared" si="632"/>
        <v>6750</v>
      </c>
      <c r="C6758" s="173">
        <v>10</v>
      </c>
      <c r="D6758" s="173">
        <v>9</v>
      </c>
      <c r="E6758" s="174">
        <v>6</v>
      </c>
      <c r="F6758" s="3">
        <f t="shared" si="631"/>
        <v>41</v>
      </c>
      <c r="G6758" s="3">
        <f t="shared" si="633"/>
        <v>35.96</v>
      </c>
      <c r="H6758" s="3">
        <f t="shared" si="634"/>
        <v>57.019999999999996</v>
      </c>
      <c r="I6758" s="3">
        <f t="shared" si="635"/>
        <v>26.060000000000002</v>
      </c>
      <c r="J6758" s="3">
        <f t="shared" si="636"/>
        <v>44.96</v>
      </c>
      <c r="K6758" s="191">
        <v>5</v>
      </c>
      <c r="L6758" s="3">
        <v>2.2000000000000002</v>
      </c>
      <c r="M6758" s="191">
        <v>13.9</v>
      </c>
      <c r="N6758" s="191">
        <v>-3.3</v>
      </c>
      <c r="O6758" s="191">
        <v>7.2</v>
      </c>
    </row>
    <row r="6759" spans="2:15" ht="17.25" x14ac:dyDescent="0.35">
      <c r="B6759" s="172">
        <f t="shared" si="632"/>
        <v>6751</v>
      </c>
      <c r="C6759" s="173">
        <v>10</v>
      </c>
      <c r="D6759" s="173">
        <v>9</v>
      </c>
      <c r="E6759" s="174">
        <v>7</v>
      </c>
      <c r="F6759" s="3">
        <f t="shared" si="631"/>
        <v>42.8</v>
      </c>
      <c r="G6759" s="3">
        <f t="shared" si="633"/>
        <v>35.96</v>
      </c>
      <c r="H6759" s="3">
        <f t="shared" si="634"/>
        <v>59</v>
      </c>
      <c r="I6759" s="3">
        <f t="shared" si="635"/>
        <v>26.96</v>
      </c>
      <c r="J6759" s="3">
        <f t="shared" si="636"/>
        <v>46.04</v>
      </c>
      <c r="K6759" s="191">
        <v>6</v>
      </c>
      <c r="L6759" s="3">
        <v>2.2000000000000002</v>
      </c>
      <c r="M6759" s="191">
        <v>15</v>
      </c>
      <c r="N6759" s="191">
        <v>-2.8</v>
      </c>
      <c r="O6759" s="191">
        <v>7.8</v>
      </c>
    </row>
    <row r="6760" spans="2:15" ht="17.25" x14ac:dyDescent="0.35">
      <c r="B6760" s="172">
        <f t="shared" si="632"/>
        <v>6752</v>
      </c>
      <c r="C6760" s="173">
        <v>10</v>
      </c>
      <c r="D6760" s="173">
        <v>9</v>
      </c>
      <c r="E6760" s="174">
        <v>8</v>
      </c>
      <c r="F6760" s="3">
        <f t="shared" si="631"/>
        <v>46.4</v>
      </c>
      <c r="G6760" s="3">
        <f t="shared" si="633"/>
        <v>38.840000000000003</v>
      </c>
      <c r="H6760" s="3">
        <f t="shared" si="634"/>
        <v>64.039999999999992</v>
      </c>
      <c r="I6760" s="3">
        <f t="shared" si="635"/>
        <v>28.04</v>
      </c>
      <c r="J6760" s="3">
        <f t="shared" si="636"/>
        <v>48.92</v>
      </c>
      <c r="K6760" s="191">
        <v>8</v>
      </c>
      <c r="L6760" s="3">
        <v>3.8</v>
      </c>
      <c r="M6760" s="191">
        <v>17.8</v>
      </c>
      <c r="N6760" s="191">
        <v>-2.2000000000000002</v>
      </c>
      <c r="O6760" s="191">
        <v>9.4</v>
      </c>
    </row>
    <row r="6761" spans="2:15" ht="17.25" x14ac:dyDescent="0.35">
      <c r="B6761" s="172">
        <f t="shared" si="632"/>
        <v>6753</v>
      </c>
      <c r="C6761" s="173">
        <v>10</v>
      </c>
      <c r="D6761" s="173">
        <v>9</v>
      </c>
      <c r="E6761" s="174">
        <v>9</v>
      </c>
      <c r="F6761" s="3">
        <f t="shared" si="631"/>
        <v>53.6</v>
      </c>
      <c r="G6761" s="3">
        <f t="shared" si="633"/>
        <v>41</v>
      </c>
      <c r="H6761" s="3">
        <f t="shared" si="634"/>
        <v>66.92</v>
      </c>
      <c r="I6761" s="3">
        <f t="shared" si="635"/>
        <v>33.08</v>
      </c>
      <c r="J6761" s="3">
        <f t="shared" si="636"/>
        <v>53.06</v>
      </c>
      <c r="K6761" s="191">
        <v>12</v>
      </c>
      <c r="L6761" s="3">
        <v>5</v>
      </c>
      <c r="M6761" s="191">
        <v>19.399999999999999</v>
      </c>
      <c r="N6761" s="191">
        <v>0.6</v>
      </c>
      <c r="O6761" s="191">
        <v>11.7</v>
      </c>
    </row>
    <row r="6762" spans="2:15" ht="17.25" x14ac:dyDescent="0.35">
      <c r="B6762" s="172">
        <f t="shared" si="632"/>
        <v>6754</v>
      </c>
      <c r="C6762" s="173">
        <v>10</v>
      </c>
      <c r="D6762" s="173">
        <v>9</v>
      </c>
      <c r="E6762" s="174">
        <v>10</v>
      </c>
      <c r="F6762" s="3">
        <f t="shared" si="631"/>
        <v>59</v>
      </c>
      <c r="G6762" s="3">
        <f t="shared" si="633"/>
        <v>46.94</v>
      </c>
      <c r="H6762" s="3">
        <f t="shared" si="634"/>
        <v>69.080000000000013</v>
      </c>
      <c r="I6762" s="3">
        <f t="shared" si="635"/>
        <v>35.06</v>
      </c>
      <c r="J6762" s="3">
        <f t="shared" si="636"/>
        <v>57.019999999999996</v>
      </c>
      <c r="K6762" s="191">
        <v>15</v>
      </c>
      <c r="L6762" s="3">
        <v>8.3000000000000007</v>
      </c>
      <c r="M6762" s="191">
        <v>20.6</v>
      </c>
      <c r="N6762" s="191">
        <v>1.7</v>
      </c>
      <c r="O6762" s="191">
        <v>13.9</v>
      </c>
    </row>
    <row r="6763" spans="2:15" ht="17.25" x14ac:dyDescent="0.35">
      <c r="B6763" s="172">
        <f t="shared" si="632"/>
        <v>6755</v>
      </c>
      <c r="C6763" s="173">
        <v>10</v>
      </c>
      <c r="D6763" s="173">
        <v>9</v>
      </c>
      <c r="E6763" s="174">
        <v>11</v>
      </c>
      <c r="F6763" s="3">
        <f t="shared" si="631"/>
        <v>64.400000000000006</v>
      </c>
      <c r="G6763" s="3">
        <f t="shared" si="633"/>
        <v>50</v>
      </c>
      <c r="H6763" s="3">
        <f t="shared" si="634"/>
        <v>73.039999999999992</v>
      </c>
      <c r="I6763" s="3">
        <f t="shared" si="635"/>
        <v>37.94</v>
      </c>
      <c r="J6763" s="3">
        <f t="shared" si="636"/>
        <v>62.06</v>
      </c>
      <c r="K6763" s="191">
        <v>18</v>
      </c>
      <c r="L6763" s="3">
        <v>10</v>
      </c>
      <c r="M6763" s="191">
        <v>22.8</v>
      </c>
      <c r="N6763" s="191">
        <v>3.3</v>
      </c>
      <c r="O6763" s="191">
        <v>16.7</v>
      </c>
    </row>
    <row r="6764" spans="2:15" ht="17.25" x14ac:dyDescent="0.35">
      <c r="B6764" s="172">
        <f t="shared" si="632"/>
        <v>6756</v>
      </c>
      <c r="C6764" s="173">
        <v>10</v>
      </c>
      <c r="D6764" s="173">
        <v>9</v>
      </c>
      <c r="E6764" s="174">
        <v>12</v>
      </c>
      <c r="F6764" s="3">
        <f t="shared" si="631"/>
        <v>68</v>
      </c>
      <c r="G6764" s="3">
        <f t="shared" si="633"/>
        <v>60.980000000000004</v>
      </c>
      <c r="H6764" s="3">
        <f t="shared" si="634"/>
        <v>77</v>
      </c>
      <c r="I6764" s="3">
        <f t="shared" si="635"/>
        <v>39.019999999999996</v>
      </c>
      <c r="J6764" s="3">
        <f t="shared" si="636"/>
        <v>64.039999999999992</v>
      </c>
      <c r="K6764" s="191">
        <v>20</v>
      </c>
      <c r="L6764" s="3">
        <v>16.100000000000001</v>
      </c>
      <c r="M6764" s="191">
        <v>25</v>
      </c>
      <c r="N6764" s="191">
        <v>3.9</v>
      </c>
      <c r="O6764" s="191">
        <v>17.8</v>
      </c>
    </row>
    <row r="6765" spans="2:15" ht="17.25" x14ac:dyDescent="0.35">
      <c r="B6765" s="172">
        <f t="shared" si="632"/>
        <v>6757</v>
      </c>
      <c r="C6765" s="173">
        <v>10</v>
      </c>
      <c r="D6765" s="173">
        <v>9</v>
      </c>
      <c r="E6765" s="174">
        <v>13</v>
      </c>
      <c r="F6765" s="3">
        <f t="shared" si="631"/>
        <v>71.599999999999994</v>
      </c>
      <c r="G6765" s="3">
        <f t="shared" si="633"/>
        <v>64.94</v>
      </c>
      <c r="H6765" s="3">
        <f t="shared" si="634"/>
        <v>80.960000000000008</v>
      </c>
      <c r="I6765" s="3">
        <f t="shared" si="635"/>
        <v>42.08</v>
      </c>
      <c r="J6765" s="3">
        <f t="shared" si="636"/>
        <v>69.080000000000013</v>
      </c>
      <c r="K6765" s="191">
        <v>22</v>
      </c>
      <c r="L6765" s="3">
        <v>18.3</v>
      </c>
      <c r="M6765" s="191">
        <v>27.2</v>
      </c>
      <c r="N6765" s="191">
        <v>5.6</v>
      </c>
      <c r="O6765" s="191">
        <v>20.6</v>
      </c>
    </row>
    <row r="6766" spans="2:15" ht="17.25" x14ac:dyDescent="0.35">
      <c r="B6766" s="172">
        <f t="shared" si="632"/>
        <v>6758</v>
      </c>
      <c r="C6766" s="173">
        <v>10</v>
      </c>
      <c r="D6766" s="173">
        <v>9</v>
      </c>
      <c r="E6766" s="174">
        <v>14</v>
      </c>
      <c r="F6766" s="3">
        <f t="shared" si="631"/>
        <v>71.599999999999994</v>
      </c>
      <c r="G6766" s="3">
        <f t="shared" si="633"/>
        <v>65.84</v>
      </c>
      <c r="H6766" s="3">
        <f t="shared" si="634"/>
        <v>82.039999999999992</v>
      </c>
      <c r="I6766" s="3">
        <f t="shared" si="635"/>
        <v>41</v>
      </c>
      <c r="J6766" s="3">
        <f t="shared" si="636"/>
        <v>71.06</v>
      </c>
      <c r="K6766" s="191">
        <v>22</v>
      </c>
      <c r="L6766" s="3">
        <v>18.8</v>
      </c>
      <c r="M6766" s="191">
        <v>27.8</v>
      </c>
      <c r="N6766" s="191">
        <v>5</v>
      </c>
      <c r="O6766" s="191">
        <v>21.7</v>
      </c>
    </row>
    <row r="6767" spans="2:15" ht="17.25" x14ac:dyDescent="0.35">
      <c r="B6767" s="172">
        <f t="shared" si="632"/>
        <v>6759</v>
      </c>
      <c r="C6767" s="173">
        <v>10</v>
      </c>
      <c r="D6767" s="173">
        <v>9</v>
      </c>
      <c r="E6767" s="174">
        <v>15</v>
      </c>
      <c r="F6767" s="3">
        <f t="shared" si="631"/>
        <v>71.599999999999994</v>
      </c>
      <c r="G6767" s="3">
        <f t="shared" si="633"/>
        <v>65.84</v>
      </c>
      <c r="H6767" s="3">
        <f t="shared" si="634"/>
        <v>82.94</v>
      </c>
      <c r="I6767" s="3">
        <f t="shared" si="635"/>
        <v>39.92</v>
      </c>
      <c r="J6767" s="3">
        <f t="shared" si="636"/>
        <v>73.039999999999992</v>
      </c>
      <c r="K6767" s="191">
        <v>22</v>
      </c>
      <c r="L6767" s="3">
        <v>18.8</v>
      </c>
      <c r="M6767" s="191">
        <v>28.3</v>
      </c>
      <c r="N6767" s="191">
        <v>4.4000000000000004</v>
      </c>
      <c r="O6767" s="191">
        <v>22.8</v>
      </c>
    </row>
    <row r="6768" spans="2:15" ht="17.25" x14ac:dyDescent="0.35">
      <c r="B6768" s="172">
        <f t="shared" si="632"/>
        <v>6760</v>
      </c>
      <c r="C6768" s="173">
        <v>10</v>
      </c>
      <c r="D6768" s="173">
        <v>9</v>
      </c>
      <c r="E6768" s="174">
        <v>16</v>
      </c>
      <c r="F6768" s="3">
        <f t="shared" si="631"/>
        <v>71.599999999999994</v>
      </c>
      <c r="G6768" s="3">
        <f t="shared" si="633"/>
        <v>61.88</v>
      </c>
      <c r="H6768" s="3">
        <f t="shared" si="634"/>
        <v>82.94</v>
      </c>
      <c r="I6768" s="3">
        <f t="shared" si="635"/>
        <v>42.08</v>
      </c>
      <c r="J6768" s="3">
        <f t="shared" si="636"/>
        <v>75.02</v>
      </c>
      <c r="K6768" s="191">
        <v>22</v>
      </c>
      <c r="L6768" s="3">
        <v>16.600000000000001</v>
      </c>
      <c r="M6768" s="191">
        <v>28.3</v>
      </c>
      <c r="N6768" s="191">
        <v>5.6</v>
      </c>
      <c r="O6768" s="191">
        <v>23.9</v>
      </c>
    </row>
    <row r="6769" spans="2:15" ht="17.25" x14ac:dyDescent="0.35">
      <c r="B6769" s="172">
        <f t="shared" si="632"/>
        <v>6761</v>
      </c>
      <c r="C6769" s="173">
        <v>10</v>
      </c>
      <c r="D6769" s="173">
        <v>9</v>
      </c>
      <c r="E6769" s="174">
        <v>17</v>
      </c>
      <c r="F6769" s="3">
        <f t="shared" si="631"/>
        <v>69.800000000000011</v>
      </c>
      <c r="G6769" s="3">
        <f t="shared" si="633"/>
        <v>59.900000000000006</v>
      </c>
      <c r="H6769" s="3">
        <f t="shared" si="634"/>
        <v>80.960000000000008</v>
      </c>
      <c r="I6769" s="3">
        <f t="shared" si="635"/>
        <v>42.08</v>
      </c>
      <c r="J6769" s="3">
        <f t="shared" si="636"/>
        <v>73.039999999999992</v>
      </c>
      <c r="K6769" s="191">
        <v>21</v>
      </c>
      <c r="L6769" s="3">
        <v>15.5</v>
      </c>
      <c r="M6769" s="191">
        <v>27.2</v>
      </c>
      <c r="N6769" s="191">
        <v>5.6</v>
      </c>
      <c r="O6769" s="191">
        <v>22.8</v>
      </c>
    </row>
    <row r="6770" spans="2:15" ht="17.25" x14ac:dyDescent="0.35">
      <c r="B6770" s="172">
        <f t="shared" si="632"/>
        <v>6762</v>
      </c>
      <c r="C6770" s="173">
        <v>10</v>
      </c>
      <c r="D6770" s="173">
        <v>9</v>
      </c>
      <c r="E6770" s="174">
        <v>18</v>
      </c>
      <c r="F6770" s="3">
        <f t="shared" si="631"/>
        <v>64.400000000000006</v>
      </c>
      <c r="G6770" s="3">
        <f t="shared" si="633"/>
        <v>56.84</v>
      </c>
      <c r="H6770" s="3">
        <f t="shared" si="634"/>
        <v>78.080000000000013</v>
      </c>
      <c r="I6770" s="3">
        <f t="shared" si="635"/>
        <v>37.04</v>
      </c>
      <c r="J6770" s="3">
        <f t="shared" si="636"/>
        <v>71.960000000000008</v>
      </c>
      <c r="K6770" s="191">
        <v>18</v>
      </c>
      <c r="L6770" s="3">
        <v>13.8</v>
      </c>
      <c r="M6770" s="191">
        <v>25.6</v>
      </c>
      <c r="N6770" s="191">
        <v>2.8</v>
      </c>
      <c r="O6770" s="191">
        <v>22.2</v>
      </c>
    </row>
    <row r="6771" spans="2:15" ht="17.25" x14ac:dyDescent="0.35">
      <c r="B6771" s="172">
        <f t="shared" si="632"/>
        <v>6763</v>
      </c>
      <c r="C6771" s="173">
        <v>10</v>
      </c>
      <c r="D6771" s="173">
        <v>9</v>
      </c>
      <c r="E6771" s="174">
        <v>19</v>
      </c>
      <c r="F6771" s="3">
        <f t="shared" si="631"/>
        <v>60.8</v>
      </c>
      <c r="G6771" s="3">
        <f t="shared" si="633"/>
        <v>50.900000000000006</v>
      </c>
      <c r="H6771" s="3">
        <f t="shared" si="634"/>
        <v>73.94</v>
      </c>
      <c r="I6771" s="3">
        <f t="shared" si="635"/>
        <v>35.96</v>
      </c>
      <c r="J6771" s="3">
        <f t="shared" si="636"/>
        <v>64.039999999999992</v>
      </c>
      <c r="K6771" s="191">
        <v>16</v>
      </c>
      <c r="L6771" s="3">
        <v>10.5</v>
      </c>
      <c r="M6771" s="191">
        <v>23.3</v>
      </c>
      <c r="N6771" s="191">
        <v>2.2000000000000002</v>
      </c>
      <c r="O6771" s="191">
        <v>17.8</v>
      </c>
    </row>
    <row r="6772" spans="2:15" ht="17.25" x14ac:dyDescent="0.35">
      <c r="B6772" s="172">
        <f t="shared" si="632"/>
        <v>6764</v>
      </c>
      <c r="C6772" s="173">
        <v>10</v>
      </c>
      <c r="D6772" s="173">
        <v>9</v>
      </c>
      <c r="E6772" s="174">
        <v>20</v>
      </c>
      <c r="F6772" s="3">
        <f t="shared" si="631"/>
        <v>55.400000000000006</v>
      </c>
      <c r="G6772" s="3">
        <f t="shared" si="633"/>
        <v>45.86</v>
      </c>
      <c r="H6772" s="3">
        <f t="shared" si="634"/>
        <v>73.039999999999992</v>
      </c>
      <c r="I6772" s="3">
        <f t="shared" si="635"/>
        <v>33.979999999999997</v>
      </c>
      <c r="J6772" s="3">
        <f t="shared" si="636"/>
        <v>62.96</v>
      </c>
      <c r="K6772" s="191">
        <v>13</v>
      </c>
      <c r="L6772" s="3">
        <v>7.7</v>
      </c>
      <c r="M6772" s="191">
        <v>22.8</v>
      </c>
      <c r="N6772" s="191">
        <v>1.1000000000000001</v>
      </c>
      <c r="O6772" s="191">
        <v>17.2</v>
      </c>
    </row>
    <row r="6773" spans="2:15" ht="17.25" x14ac:dyDescent="0.35">
      <c r="B6773" s="172">
        <f t="shared" si="632"/>
        <v>6765</v>
      </c>
      <c r="C6773" s="173">
        <v>10</v>
      </c>
      <c r="D6773" s="173">
        <v>9</v>
      </c>
      <c r="E6773" s="174">
        <v>21</v>
      </c>
      <c r="F6773" s="3">
        <f t="shared" si="631"/>
        <v>57.2</v>
      </c>
      <c r="G6773" s="3">
        <f t="shared" si="633"/>
        <v>41</v>
      </c>
      <c r="H6773" s="3">
        <f t="shared" si="634"/>
        <v>73.94</v>
      </c>
      <c r="I6773" s="3">
        <f t="shared" si="635"/>
        <v>33.979999999999997</v>
      </c>
      <c r="J6773" s="3">
        <f t="shared" si="636"/>
        <v>64.94</v>
      </c>
      <c r="K6773" s="191">
        <v>14</v>
      </c>
      <c r="L6773" s="3">
        <v>5</v>
      </c>
      <c r="M6773" s="191">
        <v>23.3</v>
      </c>
      <c r="N6773" s="191">
        <v>1.1000000000000001</v>
      </c>
      <c r="O6773" s="191">
        <v>18.3</v>
      </c>
    </row>
    <row r="6774" spans="2:15" ht="17.25" x14ac:dyDescent="0.35">
      <c r="B6774" s="172">
        <f t="shared" si="632"/>
        <v>6766</v>
      </c>
      <c r="C6774" s="173">
        <v>10</v>
      </c>
      <c r="D6774" s="173">
        <v>9</v>
      </c>
      <c r="E6774" s="174">
        <v>22</v>
      </c>
      <c r="F6774" s="3">
        <f t="shared" si="631"/>
        <v>53.6</v>
      </c>
      <c r="G6774" s="3">
        <f t="shared" si="633"/>
        <v>42.980000000000004</v>
      </c>
      <c r="H6774" s="3">
        <f t="shared" si="634"/>
        <v>69.080000000000013</v>
      </c>
      <c r="I6774" s="3">
        <f t="shared" si="635"/>
        <v>33.979999999999997</v>
      </c>
      <c r="J6774" s="3">
        <f t="shared" si="636"/>
        <v>62.96</v>
      </c>
      <c r="K6774" s="191">
        <v>12</v>
      </c>
      <c r="L6774" s="3">
        <v>6.1</v>
      </c>
      <c r="M6774" s="191">
        <v>20.6</v>
      </c>
      <c r="N6774" s="191">
        <v>1.1000000000000001</v>
      </c>
      <c r="O6774" s="191">
        <v>17.2</v>
      </c>
    </row>
    <row r="6775" spans="2:15" ht="17.25" x14ac:dyDescent="0.35">
      <c r="B6775" s="172">
        <f t="shared" si="632"/>
        <v>6767</v>
      </c>
      <c r="C6775" s="173">
        <v>10</v>
      </c>
      <c r="D6775" s="173">
        <v>9</v>
      </c>
      <c r="E6775" s="174">
        <v>23</v>
      </c>
      <c r="F6775" s="3">
        <f t="shared" si="631"/>
        <v>50</v>
      </c>
      <c r="G6775" s="3">
        <f t="shared" si="633"/>
        <v>39.92</v>
      </c>
      <c r="H6775" s="3">
        <f t="shared" si="634"/>
        <v>68</v>
      </c>
      <c r="I6775" s="3">
        <f t="shared" si="635"/>
        <v>33.08</v>
      </c>
      <c r="J6775" s="3">
        <f t="shared" si="636"/>
        <v>60.08</v>
      </c>
      <c r="K6775" s="191">
        <v>10</v>
      </c>
      <c r="L6775" s="3">
        <v>4.4000000000000004</v>
      </c>
      <c r="M6775" s="191">
        <v>20</v>
      </c>
      <c r="N6775" s="191">
        <v>0.6</v>
      </c>
      <c r="O6775" s="191">
        <v>15.6</v>
      </c>
    </row>
    <row r="6776" spans="2:15" ht="17.25" x14ac:dyDescent="0.35">
      <c r="B6776" s="172">
        <f t="shared" si="632"/>
        <v>6768</v>
      </c>
      <c r="C6776" s="173">
        <v>10</v>
      </c>
      <c r="D6776" s="173">
        <v>9</v>
      </c>
      <c r="E6776" s="174">
        <v>24</v>
      </c>
      <c r="F6776" s="3">
        <f t="shared" si="631"/>
        <v>50</v>
      </c>
      <c r="G6776" s="3">
        <f t="shared" si="633"/>
        <v>41</v>
      </c>
      <c r="H6776" s="3">
        <f t="shared" si="634"/>
        <v>66.02</v>
      </c>
      <c r="I6776" s="3">
        <f t="shared" si="635"/>
        <v>33.979999999999997</v>
      </c>
      <c r="J6776" s="3">
        <f t="shared" si="636"/>
        <v>62.96</v>
      </c>
      <c r="K6776" s="191">
        <v>10</v>
      </c>
      <c r="L6776" s="3">
        <v>5</v>
      </c>
      <c r="M6776" s="191">
        <v>18.899999999999999</v>
      </c>
      <c r="N6776" s="191">
        <v>1.1000000000000001</v>
      </c>
      <c r="O6776" s="191">
        <v>17.2</v>
      </c>
    </row>
    <row r="6777" spans="2:15" ht="17.25" x14ac:dyDescent="0.35">
      <c r="B6777" s="172">
        <f t="shared" si="632"/>
        <v>6769</v>
      </c>
      <c r="C6777" s="173">
        <v>10</v>
      </c>
      <c r="D6777" s="173">
        <v>10</v>
      </c>
      <c r="E6777" s="174">
        <v>1</v>
      </c>
      <c r="F6777" s="3">
        <f t="shared" si="631"/>
        <v>48.2</v>
      </c>
      <c r="G6777" s="3">
        <f t="shared" si="633"/>
        <v>37.94</v>
      </c>
      <c r="H6777" s="3">
        <f t="shared" si="634"/>
        <v>64.94</v>
      </c>
      <c r="I6777" s="3">
        <f t="shared" si="635"/>
        <v>33.08</v>
      </c>
      <c r="J6777" s="3">
        <f t="shared" si="636"/>
        <v>60.08</v>
      </c>
      <c r="K6777" s="191">
        <v>9</v>
      </c>
      <c r="L6777" s="3">
        <v>3.3</v>
      </c>
      <c r="M6777" s="191">
        <v>18.3</v>
      </c>
      <c r="N6777" s="191">
        <v>0.6</v>
      </c>
      <c r="O6777" s="191">
        <v>15.6</v>
      </c>
    </row>
    <row r="6778" spans="2:15" ht="17.25" x14ac:dyDescent="0.35">
      <c r="B6778" s="172">
        <f t="shared" si="632"/>
        <v>6770</v>
      </c>
      <c r="C6778" s="173">
        <v>10</v>
      </c>
      <c r="D6778" s="173">
        <v>10</v>
      </c>
      <c r="E6778" s="174">
        <v>2</v>
      </c>
      <c r="F6778" s="3">
        <f t="shared" si="631"/>
        <v>46.4</v>
      </c>
      <c r="G6778" s="3">
        <f t="shared" si="633"/>
        <v>39.92</v>
      </c>
      <c r="H6778" s="3">
        <f t="shared" si="634"/>
        <v>64.039999999999992</v>
      </c>
      <c r="I6778" s="3">
        <f t="shared" si="635"/>
        <v>32</v>
      </c>
      <c r="J6778" s="3">
        <f t="shared" si="636"/>
        <v>59</v>
      </c>
      <c r="K6778" s="191">
        <v>8</v>
      </c>
      <c r="L6778" s="3">
        <v>4.4000000000000004</v>
      </c>
      <c r="M6778" s="191">
        <v>17.8</v>
      </c>
      <c r="N6778" s="191">
        <v>0</v>
      </c>
      <c r="O6778" s="191">
        <v>15</v>
      </c>
    </row>
    <row r="6779" spans="2:15" ht="17.25" x14ac:dyDescent="0.35">
      <c r="B6779" s="172">
        <f t="shared" si="632"/>
        <v>6771</v>
      </c>
      <c r="C6779" s="173">
        <v>10</v>
      </c>
      <c r="D6779" s="173">
        <v>10</v>
      </c>
      <c r="E6779" s="174">
        <v>3</v>
      </c>
      <c r="F6779" s="3">
        <f t="shared" si="631"/>
        <v>46.4</v>
      </c>
      <c r="G6779" s="3">
        <f t="shared" si="633"/>
        <v>35.96</v>
      </c>
      <c r="H6779" s="3">
        <f t="shared" si="634"/>
        <v>64.94</v>
      </c>
      <c r="I6779" s="3">
        <f t="shared" si="635"/>
        <v>30.02</v>
      </c>
      <c r="J6779" s="3">
        <f t="shared" si="636"/>
        <v>59</v>
      </c>
      <c r="K6779" s="191">
        <v>8</v>
      </c>
      <c r="L6779" s="3">
        <v>2.2000000000000002</v>
      </c>
      <c r="M6779" s="191">
        <v>18.3</v>
      </c>
      <c r="N6779" s="191">
        <v>-1.1000000000000001</v>
      </c>
      <c r="O6779" s="191">
        <v>15</v>
      </c>
    </row>
    <row r="6780" spans="2:15" ht="17.25" x14ac:dyDescent="0.35">
      <c r="B6780" s="172">
        <f t="shared" si="632"/>
        <v>6772</v>
      </c>
      <c r="C6780" s="173">
        <v>10</v>
      </c>
      <c r="D6780" s="173">
        <v>10</v>
      </c>
      <c r="E6780" s="174">
        <v>4</v>
      </c>
      <c r="F6780" s="3">
        <f t="shared" si="631"/>
        <v>48.2</v>
      </c>
      <c r="G6780" s="3">
        <f t="shared" si="633"/>
        <v>35.96</v>
      </c>
      <c r="H6780" s="3">
        <f t="shared" si="634"/>
        <v>64.94</v>
      </c>
      <c r="I6780" s="3">
        <f t="shared" si="635"/>
        <v>30.92</v>
      </c>
      <c r="J6780" s="3">
        <f t="shared" si="636"/>
        <v>57.019999999999996</v>
      </c>
      <c r="K6780" s="191">
        <v>9</v>
      </c>
      <c r="L6780" s="3">
        <v>2.2000000000000002</v>
      </c>
      <c r="M6780" s="191">
        <v>18.3</v>
      </c>
      <c r="N6780" s="191">
        <v>-0.6</v>
      </c>
      <c r="O6780" s="191">
        <v>13.9</v>
      </c>
    </row>
    <row r="6781" spans="2:15" ht="17.25" x14ac:dyDescent="0.35">
      <c r="B6781" s="172">
        <f t="shared" si="632"/>
        <v>6773</v>
      </c>
      <c r="C6781" s="173">
        <v>10</v>
      </c>
      <c r="D6781" s="173">
        <v>10</v>
      </c>
      <c r="E6781" s="174">
        <v>5</v>
      </c>
      <c r="F6781" s="3">
        <f t="shared" si="631"/>
        <v>48.2</v>
      </c>
      <c r="G6781" s="3">
        <f t="shared" si="633"/>
        <v>34.880000000000003</v>
      </c>
      <c r="H6781" s="3">
        <f t="shared" si="634"/>
        <v>64.94</v>
      </c>
      <c r="I6781" s="3">
        <f t="shared" si="635"/>
        <v>28.04</v>
      </c>
      <c r="J6781" s="3">
        <f t="shared" si="636"/>
        <v>57.019999999999996</v>
      </c>
      <c r="K6781" s="191">
        <v>9</v>
      </c>
      <c r="L6781" s="3">
        <v>1.6</v>
      </c>
      <c r="M6781" s="191">
        <v>18.3</v>
      </c>
      <c r="N6781" s="191">
        <v>-2.2000000000000002</v>
      </c>
      <c r="O6781" s="191">
        <v>13.9</v>
      </c>
    </row>
    <row r="6782" spans="2:15" ht="17.25" x14ac:dyDescent="0.35">
      <c r="B6782" s="172">
        <f t="shared" si="632"/>
        <v>6774</v>
      </c>
      <c r="C6782" s="173">
        <v>10</v>
      </c>
      <c r="D6782" s="173">
        <v>10</v>
      </c>
      <c r="E6782" s="174">
        <v>6</v>
      </c>
      <c r="F6782" s="3">
        <f t="shared" si="631"/>
        <v>46.4</v>
      </c>
      <c r="G6782" s="3">
        <f t="shared" si="633"/>
        <v>32.9</v>
      </c>
      <c r="H6782" s="3">
        <f t="shared" si="634"/>
        <v>64.94</v>
      </c>
      <c r="I6782" s="3">
        <f t="shared" si="635"/>
        <v>26.96</v>
      </c>
      <c r="J6782" s="3">
        <f t="shared" si="636"/>
        <v>57.019999999999996</v>
      </c>
      <c r="K6782" s="191">
        <v>8</v>
      </c>
      <c r="L6782" s="3">
        <v>0.5</v>
      </c>
      <c r="M6782" s="191">
        <v>18.3</v>
      </c>
      <c r="N6782" s="191">
        <v>-2.8</v>
      </c>
      <c r="O6782" s="191">
        <v>13.9</v>
      </c>
    </row>
    <row r="6783" spans="2:15" ht="17.25" x14ac:dyDescent="0.35">
      <c r="B6783" s="172">
        <f t="shared" si="632"/>
        <v>6775</v>
      </c>
      <c r="C6783" s="173">
        <v>10</v>
      </c>
      <c r="D6783" s="173">
        <v>10</v>
      </c>
      <c r="E6783" s="174">
        <v>7</v>
      </c>
      <c r="F6783" s="3">
        <f t="shared" si="631"/>
        <v>50</v>
      </c>
      <c r="G6783" s="3">
        <f t="shared" si="633"/>
        <v>39.92</v>
      </c>
      <c r="H6783" s="3">
        <f t="shared" si="634"/>
        <v>68</v>
      </c>
      <c r="I6783" s="3">
        <f t="shared" si="635"/>
        <v>30.02</v>
      </c>
      <c r="J6783" s="3">
        <f t="shared" si="636"/>
        <v>57.019999999999996</v>
      </c>
      <c r="K6783" s="191">
        <v>10</v>
      </c>
      <c r="L6783" s="3">
        <v>4.4000000000000004</v>
      </c>
      <c r="M6783" s="191">
        <v>20</v>
      </c>
      <c r="N6783" s="191">
        <v>-1.1000000000000001</v>
      </c>
      <c r="O6783" s="191">
        <v>13.9</v>
      </c>
    </row>
    <row r="6784" spans="2:15" ht="17.25" x14ac:dyDescent="0.35">
      <c r="B6784" s="172">
        <f t="shared" si="632"/>
        <v>6776</v>
      </c>
      <c r="C6784" s="173">
        <v>10</v>
      </c>
      <c r="D6784" s="173">
        <v>10</v>
      </c>
      <c r="E6784" s="174">
        <v>8</v>
      </c>
      <c r="F6784" s="3">
        <f t="shared" si="631"/>
        <v>57.2</v>
      </c>
      <c r="G6784" s="3">
        <f t="shared" si="633"/>
        <v>45.86</v>
      </c>
      <c r="H6784" s="3">
        <f t="shared" si="634"/>
        <v>71.06</v>
      </c>
      <c r="I6784" s="3">
        <f t="shared" si="635"/>
        <v>33.979999999999997</v>
      </c>
      <c r="J6784" s="3">
        <f t="shared" si="636"/>
        <v>62.96</v>
      </c>
      <c r="K6784" s="191">
        <v>14</v>
      </c>
      <c r="L6784" s="3">
        <v>7.7</v>
      </c>
      <c r="M6784" s="191">
        <v>21.7</v>
      </c>
      <c r="N6784" s="191">
        <v>1.1000000000000001</v>
      </c>
      <c r="O6784" s="191">
        <v>17.2</v>
      </c>
    </row>
    <row r="6785" spans="2:15" ht="17.25" x14ac:dyDescent="0.35">
      <c r="B6785" s="172">
        <f t="shared" si="632"/>
        <v>6777</v>
      </c>
      <c r="C6785" s="173">
        <v>10</v>
      </c>
      <c r="D6785" s="173">
        <v>10</v>
      </c>
      <c r="E6785" s="174">
        <v>9</v>
      </c>
      <c r="F6785" s="3">
        <f t="shared" si="631"/>
        <v>64.400000000000006</v>
      </c>
      <c r="G6785" s="3">
        <f t="shared" si="633"/>
        <v>56.84</v>
      </c>
      <c r="H6785" s="3">
        <f t="shared" si="634"/>
        <v>75.02</v>
      </c>
      <c r="I6785" s="3">
        <f t="shared" si="635"/>
        <v>39.92</v>
      </c>
      <c r="J6785" s="3">
        <f t="shared" si="636"/>
        <v>68</v>
      </c>
      <c r="K6785" s="191">
        <v>18</v>
      </c>
      <c r="L6785" s="3">
        <v>13.8</v>
      </c>
      <c r="M6785" s="191">
        <v>23.9</v>
      </c>
      <c r="N6785" s="191">
        <v>4.4000000000000004</v>
      </c>
      <c r="O6785" s="191">
        <v>20</v>
      </c>
    </row>
    <row r="6786" spans="2:15" ht="17.25" x14ac:dyDescent="0.35">
      <c r="B6786" s="172">
        <f t="shared" si="632"/>
        <v>6778</v>
      </c>
      <c r="C6786" s="173">
        <v>10</v>
      </c>
      <c r="D6786" s="173">
        <v>10</v>
      </c>
      <c r="E6786" s="174">
        <v>10</v>
      </c>
      <c r="F6786" s="3">
        <f t="shared" si="631"/>
        <v>69.800000000000011</v>
      </c>
      <c r="G6786" s="3">
        <f t="shared" si="633"/>
        <v>60.980000000000004</v>
      </c>
      <c r="H6786" s="3">
        <f t="shared" si="634"/>
        <v>77</v>
      </c>
      <c r="I6786" s="3">
        <f t="shared" si="635"/>
        <v>44.96</v>
      </c>
      <c r="J6786" s="3">
        <f t="shared" si="636"/>
        <v>69.98</v>
      </c>
      <c r="K6786" s="191">
        <v>21</v>
      </c>
      <c r="L6786" s="3">
        <v>16.100000000000001</v>
      </c>
      <c r="M6786" s="191">
        <v>25</v>
      </c>
      <c r="N6786" s="191">
        <v>7.2</v>
      </c>
      <c r="O6786" s="191">
        <v>21.1</v>
      </c>
    </row>
    <row r="6787" spans="2:15" ht="17.25" x14ac:dyDescent="0.35">
      <c r="B6787" s="172">
        <f t="shared" si="632"/>
        <v>6779</v>
      </c>
      <c r="C6787" s="173">
        <v>10</v>
      </c>
      <c r="D6787" s="173">
        <v>10</v>
      </c>
      <c r="E6787" s="174">
        <v>11</v>
      </c>
      <c r="F6787" s="3">
        <f t="shared" si="631"/>
        <v>73.400000000000006</v>
      </c>
      <c r="G6787" s="3">
        <f t="shared" si="633"/>
        <v>68</v>
      </c>
      <c r="H6787" s="3">
        <f t="shared" si="634"/>
        <v>78.98</v>
      </c>
      <c r="I6787" s="3">
        <f t="shared" si="635"/>
        <v>48.019999999999996</v>
      </c>
      <c r="J6787" s="3">
        <f t="shared" si="636"/>
        <v>73.94</v>
      </c>
      <c r="K6787" s="191">
        <v>23</v>
      </c>
      <c r="L6787" s="3">
        <v>20</v>
      </c>
      <c r="M6787" s="191">
        <v>26.1</v>
      </c>
      <c r="N6787" s="191">
        <v>8.9</v>
      </c>
      <c r="O6787" s="191">
        <v>23.3</v>
      </c>
    </row>
    <row r="6788" spans="2:15" ht="17.25" x14ac:dyDescent="0.35">
      <c r="B6788" s="172">
        <f t="shared" si="632"/>
        <v>6780</v>
      </c>
      <c r="C6788" s="173">
        <v>10</v>
      </c>
      <c r="D6788" s="173">
        <v>10</v>
      </c>
      <c r="E6788" s="174">
        <v>12</v>
      </c>
      <c r="F6788" s="3">
        <f t="shared" si="631"/>
        <v>73.400000000000006</v>
      </c>
      <c r="G6788" s="3">
        <f t="shared" si="633"/>
        <v>72.86</v>
      </c>
      <c r="H6788" s="3">
        <f t="shared" si="634"/>
        <v>80.960000000000008</v>
      </c>
      <c r="I6788" s="3">
        <f t="shared" si="635"/>
        <v>51.980000000000004</v>
      </c>
      <c r="J6788" s="3">
        <f t="shared" si="636"/>
        <v>78.080000000000013</v>
      </c>
      <c r="K6788" s="191">
        <v>23</v>
      </c>
      <c r="L6788" s="3">
        <v>22.7</v>
      </c>
      <c r="M6788" s="191">
        <v>27.2</v>
      </c>
      <c r="N6788" s="191">
        <v>11.1</v>
      </c>
      <c r="O6788" s="191">
        <v>25.6</v>
      </c>
    </row>
    <row r="6789" spans="2:15" ht="17.25" x14ac:dyDescent="0.35">
      <c r="B6789" s="172">
        <f t="shared" si="632"/>
        <v>6781</v>
      </c>
      <c r="C6789" s="173">
        <v>10</v>
      </c>
      <c r="D6789" s="173">
        <v>10</v>
      </c>
      <c r="E6789" s="174">
        <v>13</v>
      </c>
      <c r="F6789" s="3">
        <f t="shared" si="631"/>
        <v>75.2</v>
      </c>
      <c r="G6789" s="3">
        <f t="shared" si="633"/>
        <v>73.94</v>
      </c>
      <c r="H6789" s="3">
        <f t="shared" si="634"/>
        <v>82.039999999999992</v>
      </c>
      <c r="I6789" s="3">
        <f t="shared" si="635"/>
        <v>53.96</v>
      </c>
      <c r="J6789" s="3">
        <f t="shared" si="636"/>
        <v>80.06</v>
      </c>
      <c r="K6789" s="191">
        <v>24</v>
      </c>
      <c r="L6789" s="3">
        <v>23.3</v>
      </c>
      <c r="M6789" s="191">
        <v>27.8</v>
      </c>
      <c r="N6789" s="191">
        <v>12.2</v>
      </c>
      <c r="O6789" s="191">
        <v>26.7</v>
      </c>
    </row>
    <row r="6790" spans="2:15" ht="17.25" x14ac:dyDescent="0.35">
      <c r="B6790" s="172">
        <f t="shared" si="632"/>
        <v>6782</v>
      </c>
      <c r="C6790" s="173">
        <v>10</v>
      </c>
      <c r="D6790" s="173">
        <v>10</v>
      </c>
      <c r="E6790" s="174">
        <v>14</v>
      </c>
      <c r="F6790" s="3">
        <f t="shared" si="631"/>
        <v>77</v>
      </c>
      <c r="G6790" s="3">
        <f t="shared" si="633"/>
        <v>73.94</v>
      </c>
      <c r="H6790" s="3">
        <f t="shared" si="634"/>
        <v>82.94</v>
      </c>
      <c r="I6790" s="3">
        <f t="shared" si="635"/>
        <v>53.96</v>
      </c>
      <c r="J6790" s="3">
        <f t="shared" si="636"/>
        <v>80.960000000000008</v>
      </c>
      <c r="K6790" s="191">
        <v>25</v>
      </c>
      <c r="L6790" s="3">
        <v>23.3</v>
      </c>
      <c r="M6790" s="191">
        <v>28.3</v>
      </c>
      <c r="N6790" s="191">
        <v>12.2</v>
      </c>
      <c r="O6790" s="191">
        <v>27.2</v>
      </c>
    </row>
    <row r="6791" spans="2:15" ht="17.25" x14ac:dyDescent="0.35">
      <c r="B6791" s="172">
        <f t="shared" si="632"/>
        <v>6783</v>
      </c>
      <c r="C6791" s="173">
        <v>10</v>
      </c>
      <c r="D6791" s="173">
        <v>10</v>
      </c>
      <c r="E6791" s="174">
        <v>15</v>
      </c>
      <c r="F6791" s="3">
        <f t="shared" si="631"/>
        <v>77</v>
      </c>
      <c r="G6791" s="3">
        <f t="shared" si="633"/>
        <v>73.94</v>
      </c>
      <c r="H6791" s="3">
        <f t="shared" si="634"/>
        <v>82.039999999999992</v>
      </c>
      <c r="I6791" s="3">
        <f t="shared" si="635"/>
        <v>55.94</v>
      </c>
      <c r="J6791" s="3">
        <f t="shared" si="636"/>
        <v>80.960000000000008</v>
      </c>
      <c r="K6791" s="191">
        <v>25</v>
      </c>
      <c r="L6791" s="3">
        <v>23.3</v>
      </c>
      <c r="M6791" s="191">
        <v>27.8</v>
      </c>
      <c r="N6791" s="191">
        <v>13.3</v>
      </c>
      <c r="O6791" s="191">
        <v>27.2</v>
      </c>
    </row>
    <row r="6792" spans="2:15" ht="17.25" x14ac:dyDescent="0.35">
      <c r="B6792" s="172">
        <f t="shared" si="632"/>
        <v>6784</v>
      </c>
      <c r="C6792" s="173">
        <v>10</v>
      </c>
      <c r="D6792" s="173">
        <v>10</v>
      </c>
      <c r="E6792" s="174">
        <v>16</v>
      </c>
      <c r="F6792" s="3">
        <f t="shared" si="631"/>
        <v>77</v>
      </c>
      <c r="G6792" s="3">
        <f t="shared" si="633"/>
        <v>73.94</v>
      </c>
      <c r="H6792" s="3">
        <f t="shared" si="634"/>
        <v>80.06</v>
      </c>
      <c r="I6792" s="3">
        <f t="shared" si="635"/>
        <v>55.94</v>
      </c>
      <c r="J6792" s="3">
        <f t="shared" si="636"/>
        <v>80.06</v>
      </c>
      <c r="K6792" s="191">
        <v>25</v>
      </c>
      <c r="L6792" s="3">
        <v>23.3</v>
      </c>
      <c r="M6792" s="191">
        <v>26.7</v>
      </c>
      <c r="N6792" s="191">
        <v>13.3</v>
      </c>
      <c r="O6792" s="191">
        <v>26.7</v>
      </c>
    </row>
    <row r="6793" spans="2:15" ht="17.25" x14ac:dyDescent="0.35">
      <c r="B6793" s="172">
        <f t="shared" si="632"/>
        <v>6785</v>
      </c>
      <c r="C6793" s="173">
        <v>10</v>
      </c>
      <c r="D6793" s="173">
        <v>10</v>
      </c>
      <c r="E6793" s="174">
        <v>17</v>
      </c>
      <c r="F6793" s="3">
        <f t="shared" si="631"/>
        <v>77</v>
      </c>
      <c r="G6793" s="3">
        <f t="shared" si="633"/>
        <v>68.900000000000006</v>
      </c>
      <c r="H6793" s="3">
        <f t="shared" si="634"/>
        <v>77</v>
      </c>
      <c r="I6793" s="3">
        <f t="shared" si="635"/>
        <v>53.06</v>
      </c>
      <c r="J6793" s="3">
        <f t="shared" si="636"/>
        <v>78.080000000000013</v>
      </c>
      <c r="K6793" s="191">
        <v>25</v>
      </c>
      <c r="L6793" s="3">
        <v>20.5</v>
      </c>
      <c r="M6793" s="191">
        <v>25</v>
      </c>
      <c r="N6793" s="191">
        <v>11.7</v>
      </c>
      <c r="O6793" s="191">
        <v>25.6</v>
      </c>
    </row>
    <row r="6794" spans="2:15" ht="17.25" x14ac:dyDescent="0.35">
      <c r="B6794" s="172">
        <f t="shared" si="632"/>
        <v>6786</v>
      </c>
      <c r="C6794" s="173">
        <v>10</v>
      </c>
      <c r="D6794" s="173">
        <v>10</v>
      </c>
      <c r="E6794" s="174">
        <v>18</v>
      </c>
      <c r="F6794" s="3">
        <f t="shared" ref="F6794:F6857" si="637">(9/5)*K6794+32</f>
        <v>66.2</v>
      </c>
      <c r="G6794" s="3">
        <f t="shared" si="633"/>
        <v>62.96</v>
      </c>
      <c r="H6794" s="3">
        <f t="shared" si="634"/>
        <v>73.94</v>
      </c>
      <c r="I6794" s="3">
        <f t="shared" si="635"/>
        <v>50</v>
      </c>
      <c r="J6794" s="3">
        <f t="shared" si="636"/>
        <v>75.02</v>
      </c>
      <c r="K6794" s="191">
        <v>19</v>
      </c>
      <c r="L6794" s="3">
        <v>17.2</v>
      </c>
      <c r="M6794" s="191">
        <v>23.3</v>
      </c>
      <c r="N6794" s="191">
        <v>10</v>
      </c>
      <c r="O6794" s="191">
        <v>23.9</v>
      </c>
    </row>
    <row r="6795" spans="2:15" ht="17.25" x14ac:dyDescent="0.35">
      <c r="B6795" s="172">
        <f t="shared" ref="B6795:B6858" si="638">B6794+1</f>
        <v>6787</v>
      </c>
      <c r="C6795" s="173">
        <v>10</v>
      </c>
      <c r="D6795" s="173">
        <v>10</v>
      </c>
      <c r="E6795" s="174">
        <v>19</v>
      </c>
      <c r="F6795" s="3">
        <f t="shared" si="637"/>
        <v>64.400000000000006</v>
      </c>
      <c r="G6795" s="3">
        <f t="shared" si="633"/>
        <v>54.86</v>
      </c>
      <c r="H6795" s="3">
        <f t="shared" si="634"/>
        <v>71.960000000000008</v>
      </c>
      <c r="I6795" s="3">
        <f t="shared" si="635"/>
        <v>46.04</v>
      </c>
      <c r="J6795" s="3">
        <f t="shared" si="636"/>
        <v>71.06</v>
      </c>
      <c r="K6795" s="191">
        <v>18</v>
      </c>
      <c r="L6795" s="3">
        <v>12.7</v>
      </c>
      <c r="M6795" s="191">
        <v>22.2</v>
      </c>
      <c r="N6795" s="191">
        <v>7.8</v>
      </c>
      <c r="O6795" s="191">
        <v>21.7</v>
      </c>
    </row>
    <row r="6796" spans="2:15" ht="17.25" x14ac:dyDescent="0.35">
      <c r="B6796" s="172">
        <f t="shared" si="638"/>
        <v>6788</v>
      </c>
      <c r="C6796" s="173">
        <v>10</v>
      </c>
      <c r="D6796" s="173">
        <v>10</v>
      </c>
      <c r="E6796" s="174">
        <v>20</v>
      </c>
      <c r="F6796" s="3">
        <f t="shared" si="637"/>
        <v>59</v>
      </c>
      <c r="G6796" s="3">
        <f t="shared" si="633"/>
        <v>47.84</v>
      </c>
      <c r="H6796" s="3">
        <f t="shared" si="634"/>
        <v>69.98</v>
      </c>
      <c r="I6796" s="3">
        <f t="shared" si="635"/>
        <v>44.06</v>
      </c>
      <c r="J6796" s="3">
        <f t="shared" si="636"/>
        <v>68</v>
      </c>
      <c r="K6796" s="191">
        <v>15</v>
      </c>
      <c r="L6796" s="3">
        <v>8.8000000000000007</v>
      </c>
      <c r="M6796" s="191">
        <v>21.1</v>
      </c>
      <c r="N6796" s="191">
        <v>6.7</v>
      </c>
      <c r="O6796" s="191">
        <v>20</v>
      </c>
    </row>
    <row r="6797" spans="2:15" ht="17.25" x14ac:dyDescent="0.35">
      <c r="B6797" s="172">
        <f t="shared" si="638"/>
        <v>6789</v>
      </c>
      <c r="C6797" s="173">
        <v>10</v>
      </c>
      <c r="D6797" s="173">
        <v>10</v>
      </c>
      <c r="E6797" s="174">
        <v>21</v>
      </c>
      <c r="F6797" s="3">
        <f t="shared" si="637"/>
        <v>57.2</v>
      </c>
      <c r="G6797" s="3">
        <f t="shared" si="633"/>
        <v>44.96</v>
      </c>
      <c r="H6797" s="3">
        <f t="shared" si="634"/>
        <v>66.92</v>
      </c>
      <c r="I6797" s="3">
        <f t="shared" si="635"/>
        <v>41</v>
      </c>
      <c r="J6797" s="3">
        <f t="shared" si="636"/>
        <v>68</v>
      </c>
      <c r="K6797" s="191">
        <v>14</v>
      </c>
      <c r="L6797" s="3">
        <v>7.2</v>
      </c>
      <c r="M6797" s="191">
        <v>19.399999999999999</v>
      </c>
      <c r="N6797" s="191">
        <v>5</v>
      </c>
      <c r="O6797" s="191">
        <v>20</v>
      </c>
    </row>
    <row r="6798" spans="2:15" ht="17.25" x14ac:dyDescent="0.35">
      <c r="B6798" s="172">
        <f t="shared" si="638"/>
        <v>6790</v>
      </c>
      <c r="C6798" s="173">
        <v>10</v>
      </c>
      <c r="D6798" s="173">
        <v>10</v>
      </c>
      <c r="E6798" s="174">
        <v>22</v>
      </c>
      <c r="F6798" s="3">
        <f t="shared" si="637"/>
        <v>55.400000000000006</v>
      </c>
      <c r="G6798" s="3">
        <f t="shared" si="633"/>
        <v>42.980000000000004</v>
      </c>
      <c r="H6798" s="3">
        <f t="shared" si="634"/>
        <v>62.96</v>
      </c>
      <c r="I6798" s="3">
        <f t="shared" si="635"/>
        <v>42.08</v>
      </c>
      <c r="J6798" s="3">
        <f t="shared" si="636"/>
        <v>68</v>
      </c>
      <c r="K6798" s="191">
        <v>13</v>
      </c>
      <c r="L6798" s="3">
        <v>6.1</v>
      </c>
      <c r="M6798" s="191">
        <v>17.2</v>
      </c>
      <c r="N6798" s="191">
        <v>5.6</v>
      </c>
      <c r="O6798" s="191">
        <v>20</v>
      </c>
    </row>
    <row r="6799" spans="2:15" ht="17.25" x14ac:dyDescent="0.35">
      <c r="B6799" s="172">
        <f t="shared" si="638"/>
        <v>6791</v>
      </c>
      <c r="C6799" s="173">
        <v>10</v>
      </c>
      <c r="D6799" s="173">
        <v>10</v>
      </c>
      <c r="E6799" s="174">
        <v>23</v>
      </c>
      <c r="F6799" s="3">
        <f t="shared" si="637"/>
        <v>57.2</v>
      </c>
      <c r="G6799" s="3">
        <f t="shared" si="633"/>
        <v>41.9</v>
      </c>
      <c r="H6799" s="3">
        <f t="shared" si="634"/>
        <v>60.980000000000004</v>
      </c>
      <c r="I6799" s="3">
        <f t="shared" si="635"/>
        <v>41</v>
      </c>
      <c r="J6799" s="3">
        <f t="shared" si="636"/>
        <v>64.94</v>
      </c>
      <c r="K6799" s="191">
        <v>14</v>
      </c>
      <c r="L6799" s="3">
        <v>5.5</v>
      </c>
      <c r="M6799" s="191">
        <v>16.100000000000001</v>
      </c>
      <c r="N6799" s="191">
        <v>5</v>
      </c>
      <c r="O6799" s="191">
        <v>18.3</v>
      </c>
    </row>
    <row r="6800" spans="2:15" ht="17.25" x14ac:dyDescent="0.35">
      <c r="B6800" s="172">
        <f t="shared" si="638"/>
        <v>6792</v>
      </c>
      <c r="C6800" s="173">
        <v>10</v>
      </c>
      <c r="D6800" s="173">
        <v>10</v>
      </c>
      <c r="E6800" s="174">
        <v>24</v>
      </c>
      <c r="F6800" s="3">
        <f t="shared" si="637"/>
        <v>55.400000000000006</v>
      </c>
      <c r="G6800" s="3">
        <f t="shared" si="633"/>
        <v>41</v>
      </c>
      <c r="H6800" s="3">
        <f t="shared" si="634"/>
        <v>60.08</v>
      </c>
      <c r="I6800" s="3">
        <f t="shared" si="635"/>
        <v>39.019999999999996</v>
      </c>
      <c r="J6800" s="3">
        <f t="shared" si="636"/>
        <v>64.94</v>
      </c>
      <c r="K6800" s="191">
        <v>13</v>
      </c>
      <c r="L6800" s="3">
        <v>5</v>
      </c>
      <c r="M6800" s="191">
        <v>15.6</v>
      </c>
      <c r="N6800" s="191">
        <v>3.9</v>
      </c>
      <c r="O6800" s="191">
        <v>18.3</v>
      </c>
    </row>
    <row r="6801" spans="2:15" ht="17.25" x14ac:dyDescent="0.35">
      <c r="B6801" s="172">
        <f t="shared" si="638"/>
        <v>6793</v>
      </c>
      <c r="C6801" s="173">
        <v>10</v>
      </c>
      <c r="D6801" s="173">
        <v>11</v>
      </c>
      <c r="E6801" s="174">
        <v>1</v>
      </c>
      <c r="F6801" s="3">
        <f t="shared" si="637"/>
        <v>55.400000000000006</v>
      </c>
      <c r="G6801" s="3">
        <f t="shared" si="633"/>
        <v>41</v>
      </c>
      <c r="H6801" s="3">
        <f t="shared" si="634"/>
        <v>59</v>
      </c>
      <c r="I6801" s="3">
        <f t="shared" si="635"/>
        <v>35.96</v>
      </c>
      <c r="J6801" s="3">
        <f t="shared" si="636"/>
        <v>62.96</v>
      </c>
      <c r="K6801" s="191">
        <v>13</v>
      </c>
      <c r="L6801" s="3">
        <v>5</v>
      </c>
      <c r="M6801" s="191">
        <v>15</v>
      </c>
      <c r="N6801" s="191">
        <v>2.2000000000000002</v>
      </c>
      <c r="O6801" s="191">
        <v>17.2</v>
      </c>
    </row>
    <row r="6802" spans="2:15" ht="17.25" x14ac:dyDescent="0.35">
      <c r="B6802" s="172">
        <f t="shared" si="638"/>
        <v>6794</v>
      </c>
      <c r="C6802" s="173">
        <v>10</v>
      </c>
      <c r="D6802" s="173">
        <v>11</v>
      </c>
      <c r="E6802" s="174">
        <v>2</v>
      </c>
      <c r="F6802" s="3">
        <f t="shared" si="637"/>
        <v>53.6</v>
      </c>
      <c r="G6802" s="3">
        <f t="shared" si="633"/>
        <v>38.840000000000003</v>
      </c>
      <c r="H6802" s="3">
        <f t="shared" si="634"/>
        <v>57.92</v>
      </c>
      <c r="I6802" s="3">
        <f t="shared" si="635"/>
        <v>33.08</v>
      </c>
      <c r="J6802" s="3">
        <f t="shared" si="636"/>
        <v>64.94</v>
      </c>
      <c r="K6802" s="191">
        <v>12</v>
      </c>
      <c r="L6802" s="3">
        <v>3.8</v>
      </c>
      <c r="M6802" s="191">
        <v>14.4</v>
      </c>
      <c r="N6802" s="191">
        <v>0.6</v>
      </c>
      <c r="O6802" s="191">
        <v>18.3</v>
      </c>
    </row>
    <row r="6803" spans="2:15" ht="17.25" x14ac:dyDescent="0.35">
      <c r="B6803" s="172">
        <f t="shared" si="638"/>
        <v>6795</v>
      </c>
      <c r="C6803" s="173">
        <v>10</v>
      </c>
      <c r="D6803" s="173">
        <v>11</v>
      </c>
      <c r="E6803" s="174">
        <v>3</v>
      </c>
      <c r="F6803" s="3">
        <f t="shared" si="637"/>
        <v>51.8</v>
      </c>
      <c r="G6803" s="3">
        <f t="shared" si="633"/>
        <v>37.94</v>
      </c>
      <c r="H6803" s="3">
        <f t="shared" si="634"/>
        <v>57.019999999999996</v>
      </c>
      <c r="I6803" s="3">
        <f t="shared" si="635"/>
        <v>33.979999999999997</v>
      </c>
      <c r="J6803" s="3">
        <f t="shared" si="636"/>
        <v>64.039999999999992</v>
      </c>
      <c r="K6803" s="191">
        <v>11</v>
      </c>
      <c r="L6803" s="3">
        <v>3.3</v>
      </c>
      <c r="M6803" s="191">
        <v>13.9</v>
      </c>
      <c r="N6803" s="191">
        <v>1.1000000000000001</v>
      </c>
      <c r="O6803" s="191">
        <v>17.8</v>
      </c>
    </row>
    <row r="6804" spans="2:15" ht="17.25" x14ac:dyDescent="0.35">
      <c r="B6804" s="172">
        <f t="shared" si="638"/>
        <v>6796</v>
      </c>
      <c r="C6804" s="173">
        <v>10</v>
      </c>
      <c r="D6804" s="173">
        <v>11</v>
      </c>
      <c r="E6804" s="174">
        <v>4</v>
      </c>
      <c r="F6804" s="3">
        <f t="shared" si="637"/>
        <v>53.6</v>
      </c>
      <c r="G6804" s="3">
        <f t="shared" si="633"/>
        <v>34.880000000000003</v>
      </c>
      <c r="H6804" s="3">
        <f t="shared" si="634"/>
        <v>55.94</v>
      </c>
      <c r="I6804" s="3">
        <f t="shared" si="635"/>
        <v>33.08</v>
      </c>
      <c r="J6804" s="3">
        <f t="shared" si="636"/>
        <v>62.96</v>
      </c>
      <c r="K6804" s="191">
        <v>12</v>
      </c>
      <c r="L6804" s="3">
        <v>1.6</v>
      </c>
      <c r="M6804" s="191">
        <v>13.3</v>
      </c>
      <c r="N6804" s="191">
        <v>0.6</v>
      </c>
      <c r="O6804" s="191">
        <v>17.2</v>
      </c>
    </row>
    <row r="6805" spans="2:15" ht="17.25" x14ac:dyDescent="0.35">
      <c r="B6805" s="172">
        <f t="shared" si="638"/>
        <v>6797</v>
      </c>
      <c r="C6805" s="173">
        <v>10</v>
      </c>
      <c r="D6805" s="173">
        <v>11</v>
      </c>
      <c r="E6805" s="174">
        <v>5</v>
      </c>
      <c r="F6805" s="3">
        <f t="shared" si="637"/>
        <v>50</v>
      </c>
      <c r="G6805" s="3">
        <f t="shared" si="633"/>
        <v>33.979999999999997</v>
      </c>
      <c r="H6805" s="3">
        <f t="shared" si="634"/>
        <v>55.94</v>
      </c>
      <c r="I6805" s="3">
        <f t="shared" si="635"/>
        <v>32</v>
      </c>
      <c r="J6805" s="3">
        <f t="shared" si="636"/>
        <v>64.039999999999992</v>
      </c>
      <c r="K6805" s="191">
        <v>10</v>
      </c>
      <c r="L6805" s="3">
        <v>1.1000000000000001</v>
      </c>
      <c r="M6805" s="191">
        <v>13.3</v>
      </c>
      <c r="N6805" s="191">
        <v>0</v>
      </c>
      <c r="O6805" s="191">
        <v>17.8</v>
      </c>
    </row>
    <row r="6806" spans="2:15" ht="17.25" x14ac:dyDescent="0.35">
      <c r="B6806" s="172">
        <f t="shared" si="638"/>
        <v>6798</v>
      </c>
      <c r="C6806" s="173">
        <v>10</v>
      </c>
      <c r="D6806" s="173">
        <v>11</v>
      </c>
      <c r="E6806" s="174">
        <v>6</v>
      </c>
      <c r="F6806" s="3">
        <f t="shared" si="637"/>
        <v>51.8</v>
      </c>
      <c r="G6806" s="3">
        <f t="shared" si="633"/>
        <v>33.979999999999997</v>
      </c>
      <c r="H6806" s="3">
        <f t="shared" si="634"/>
        <v>55.040000000000006</v>
      </c>
      <c r="I6806" s="3">
        <f t="shared" si="635"/>
        <v>30.92</v>
      </c>
      <c r="J6806" s="3">
        <f t="shared" si="636"/>
        <v>64.039999999999992</v>
      </c>
      <c r="K6806" s="191">
        <v>11</v>
      </c>
      <c r="L6806" s="3">
        <v>1.1000000000000001</v>
      </c>
      <c r="M6806" s="191">
        <v>12.8</v>
      </c>
      <c r="N6806" s="191">
        <v>-0.6</v>
      </c>
      <c r="O6806" s="191">
        <v>17.8</v>
      </c>
    </row>
    <row r="6807" spans="2:15" ht="17.25" x14ac:dyDescent="0.35">
      <c r="B6807" s="172">
        <f t="shared" si="638"/>
        <v>6799</v>
      </c>
      <c r="C6807" s="173">
        <v>10</v>
      </c>
      <c r="D6807" s="173">
        <v>11</v>
      </c>
      <c r="E6807" s="174">
        <v>7</v>
      </c>
      <c r="F6807" s="3">
        <f t="shared" si="637"/>
        <v>55.400000000000006</v>
      </c>
      <c r="G6807" s="3">
        <f t="shared" si="633"/>
        <v>36.86</v>
      </c>
      <c r="H6807" s="3">
        <f t="shared" si="634"/>
        <v>53.96</v>
      </c>
      <c r="I6807" s="3">
        <f t="shared" si="635"/>
        <v>32</v>
      </c>
      <c r="J6807" s="3">
        <f t="shared" si="636"/>
        <v>64.039999999999992</v>
      </c>
      <c r="K6807" s="191">
        <v>13</v>
      </c>
      <c r="L6807" s="3">
        <v>2.7</v>
      </c>
      <c r="M6807" s="191">
        <v>12.2</v>
      </c>
      <c r="N6807" s="191">
        <v>0</v>
      </c>
      <c r="O6807" s="191">
        <v>17.8</v>
      </c>
    </row>
    <row r="6808" spans="2:15" ht="17.25" x14ac:dyDescent="0.35">
      <c r="B6808" s="172">
        <f t="shared" si="638"/>
        <v>6800</v>
      </c>
      <c r="C6808" s="173">
        <v>10</v>
      </c>
      <c r="D6808" s="173">
        <v>11</v>
      </c>
      <c r="E6808" s="174">
        <v>8</v>
      </c>
      <c r="F6808" s="3">
        <f t="shared" si="637"/>
        <v>62.6</v>
      </c>
      <c r="G6808" s="3">
        <f t="shared" si="633"/>
        <v>45.86</v>
      </c>
      <c r="H6808" s="3">
        <f t="shared" si="634"/>
        <v>55.94</v>
      </c>
      <c r="I6808" s="3">
        <f t="shared" si="635"/>
        <v>37.04</v>
      </c>
      <c r="J6808" s="3">
        <f t="shared" si="636"/>
        <v>66.92</v>
      </c>
      <c r="K6808" s="191">
        <v>17</v>
      </c>
      <c r="L6808" s="3">
        <v>7.7</v>
      </c>
      <c r="M6808" s="191">
        <v>13.3</v>
      </c>
      <c r="N6808" s="191">
        <v>2.8</v>
      </c>
      <c r="O6808" s="191">
        <v>19.399999999999999</v>
      </c>
    </row>
    <row r="6809" spans="2:15" ht="17.25" x14ac:dyDescent="0.35">
      <c r="B6809" s="172">
        <f t="shared" si="638"/>
        <v>6801</v>
      </c>
      <c r="C6809" s="173">
        <v>10</v>
      </c>
      <c r="D6809" s="173">
        <v>11</v>
      </c>
      <c r="E6809" s="174">
        <v>9</v>
      </c>
      <c r="F6809" s="3">
        <f t="shared" si="637"/>
        <v>68.36</v>
      </c>
      <c r="G6809" s="3">
        <f t="shared" ref="G6809:G6872" si="639">(9/5)*L6809+32</f>
        <v>55.94</v>
      </c>
      <c r="H6809" s="3">
        <f t="shared" ref="H6809:H6872" si="640">(9/5)*M6809+32</f>
        <v>55.94</v>
      </c>
      <c r="I6809" s="3">
        <f t="shared" ref="I6809:I6872" si="641">(9/5)*N6809+32</f>
        <v>44.06</v>
      </c>
      <c r="J6809" s="3">
        <f t="shared" ref="J6809:J6872" si="642">(9/5)*O6809+32</f>
        <v>69.080000000000013</v>
      </c>
      <c r="K6809" s="191">
        <v>20.2</v>
      </c>
      <c r="L6809" s="3">
        <v>13.3</v>
      </c>
      <c r="M6809" s="191">
        <v>13.3</v>
      </c>
      <c r="N6809" s="191">
        <v>6.7</v>
      </c>
      <c r="O6809" s="191">
        <v>20.6</v>
      </c>
    </row>
    <row r="6810" spans="2:15" ht="17.25" x14ac:dyDescent="0.35">
      <c r="B6810" s="172">
        <f t="shared" si="638"/>
        <v>6802</v>
      </c>
      <c r="C6810" s="173">
        <v>10</v>
      </c>
      <c r="D6810" s="173">
        <v>11</v>
      </c>
      <c r="E6810" s="174">
        <v>10</v>
      </c>
      <c r="F6810" s="3">
        <f t="shared" si="637"/>
        <v>73.400000000000006</v>
      </c>
      <c r="G6810" s="3">
        <f t="shared" si="639"/>
        <v>63.86</v>
      </c>
      <c r="H6810" s="3">
        <f t="shared" si="640"/>
        <v>59</v>
      </c>
      <c r="I6810" s="3">
        <f t="shared" si="641"/>
        <v>53.06</v>
      </c>
      <c r="J6810" s="3">
        <f t="shared" si="642"/>
        <v>71.960000000000008</v>
      </c>
      <c r="K6810" s="191">
        <v>23</v>
      </c>
      <c r="L6810" s="3">
        <v>17.7</v>
      </c>
      <c r="M6810" s="191">
        <v>15</v>
      </c>
      <c r="N6810" s="191">
        <v>11.7</v>
      </c>
      <c r="O6810" s="191">
        <v>22.2</v>
      </c>
    </row>
    <row r="6811" spans="2:15" ht="17.25" x14ac:dyDescent="0.35">
      <c r="B6811" s="172">
        <f t="shared" si="638"/>
        <v>6803</v>
      </c>
      <c r="C6811" s="173">
        <v>10</v>
      </c>
      <c r="D6811" s="173">
        <v>11</v>
      </c>
      <c r="E6811" s="174">
        <v>11</v>
      </c>
      <c r="F6811" s="3">
        <f t="shared" si="637"/>
        <v>75.2</v>
      </c>
      <c r="G6811" s="3">
        <f t="shared" si="639"/>
        <v>70.88</v>
      </c>
      <c r="H6811" s="3">
        <f t="shared" si="640"/>
        <v>60.08</v>
      </c>
      <c r="I6811" s="3">
        <f t="shared" si="641"/>
        <v>57.019999999999996</v>
      </c>
      <c r="J6811" s="3">
        <f t="shared" si="642"/>
        <v>75.02</v>
      </c>
      <c r="K6811" s="191">
        <v>24</v>
      </c>
      <c r="L6811" s="3">
        <v>21.6</v>
      </c>
      <c r="M6811" s="191">
        <v>15.6</v>
      </c>
      <c r="N6811" s="191">
        <v>13.9</v>
      </c>
      <c r="O6811" s="191">
        <v>23.9</v>
      </c>
    </row>
    <row r="6812" spans="2:15" ht="17.25" x14ac:dyDescent="0.35">
      <c r="B6812" s="172">
        <f t="shared" si="638"/>
        <v>6804</v>
      </c>
      <c r="C6812" s="173">
        <v>10</v>
      </c>
      <c r="D6812" s="173">
        <v>11</v>
      </c>
      <c r="E6812" s="174">
        <v>12</v>
      </c>
      <c r="F6812" s="3">
        <f t="shared" si="637"/>
        <v>77</v>
      </c>
      <c r="G6812" s="3">
        <f t="shared" si="639"/>
        <v>77</v>
      </c>
      <c r="H6812" s="3">
        <f t="shared" si="640"/>
        <v>62.06</v>
      </c>
      <c r="I6812" s="3">
        <f t="shared" si="641"/>
        <v>62.06</v>
      </c>
      <c r="J6812" s="3">
        <f t="shared" si="642"/>
        <v>77</v>
      </c>
      <c r="K6812" s="191">
        <v>25</v>
      </c>
      <c r="L6812" s="3">
        <v>25</v>
      </c>
      <c r="M6812" s="191">
        <v>16.7</v>
      </c>
      <c r="N6812" s="191">
        <v>16.7</v>
      </c>
      <c r="O6812" s="191">
        <v>25</v>
      </c>
    </row>
    <row r="6813" spans="2:15" ht="17.25" x14ac:dyDescent="0.35">
      <c r="B6813" s="172">
        <f t="shared" si="638"/>
        <v>6805</v>
      </c>
      <c r="C6813" s="173">
        <v>10</v>
      </c>
      <c r="D6813" s="173">
        <v>11</v>
      </c>
      <c r="E6813" s="174">
        <v>13</v>
      </c>
      <c r="F6813" s="3">
        <f t="shared" si="637"/>
        <v>78.800000000000011</v>
      </c>
      <c r="G6813" s="3">
        <f t="shared" si="639"/>
        <v>80.960000000000008</v>
      </c>
      <c r="H6813" s="3">
        <f t="shared" si="640"/>
        <v>64.039999999999992</v>
      </c>
      <c r="I6813" s="3">
        <f t="shared" si="641"/>
        <v>64.94</v>
      </c>
      <c r="J6813" s="3">
        <f t="shared" si="642"/>
        <v>80.06</v>
      </c>
      <c r="K6813" s="191">
        <v>26</v>
      </c>
      <c r="L6813" s="3">
        <v>27.2</v>
      </c>
      <c r="M6813" s="191">
        <v>17.8</v>
      </c>
      <c r="N6813" s="191">
        <v>18.3</v>
      </c>
      <c r="O6813" s="191">
        <v>26.7</v>
      </c>
    </row>
    <row r="6814" spans="2:15" ht="17.25" x14ac:dyDescent="0.35">
      <c r="B6814" s="172">
        <f t="shared" si="638"/>
        <v>6806</v>
      </c>
      <c r="C6814" s="173">
        <v>10</v>
      </c>
      <c r="D6814" s="173">
        <v>11</v>
      </c>
      <c r="E6814" s="174">
        <v>14</v>
      </c>
      <c r="F6814" s="3">
        <f t="shared" si="637"/>
        <v>80.599999999999994</v>
      </c>
      <c r="G6814" s="3">
        <f t="shared" si="639"/>
        <v>81.86</v>
      </c>
      <c r="H6814" s="3">
        <f t="shared" si="640"/>
        <v>64.039999999999992</v>
      </c>
      <c r="I6814" s="3">
        <f t="shared" si="641"/>
        <v>62.96</v>
      </c>
      <c r="J6814" s="3">
        <f t="shared" si="642"/>
        <v>80.06</v>
      </c>
      <c r="K6814" s="191">
        <v>27</v>
      </c>
      <c r="L6814" s="3">
        <v>27.7</v>
      </c>
      <c r="M6814" s="191">
        <v>17.8</v>
      </c>
      <c r="N6814" s="191">
        <v>17.2</v>
      </c>
      <c r="O6814" s="191">
        <v>26.7</v>
      </c>
    </row>
    <row r="6815" spans="2:15" ht="17.25" x14ac:dyDescent="0.35">
      <c r="B6815" s="172">
        <f t="shared" si="638"/>
        <v>6807</v>
      </c>
      <c r="C6815" s="173">
        <v>10</v>
      </c>
      <c r="D6815" s="173">
        <v>11</v>
      </c>
      <c r="E6815" s="174">
        <v>15</v>
      </c>
      <c r="F6815" s="3">
        <f t="shared" si="637"/>
        <v>78.800000000000011</v>
      </c>
      <c r="G6815" s="3">
        <f t="shared" si="639"/>
        <v>81.86</v>
      </c>
      <c r="H6815" s="3">
        <f t="shared" si="640"/>
        <v>62.96</v>
      </c>
      <c r="I6815" s="3">
        <f t="shared" si="641"/>
        <v>64.94</v>
      </c>
      <c r="J6815" s="3">
        <f t="shared" si="642"/>
        <v>80.06</v>
      </c>
      <c r="K6815" s="191">
        <v>26</v>
      </c>
      <c r="L6815" s="3">
        <v>27.7</v>
      </c>
      <c r="M6815" s="191">
        <v>17.2</v>
      </c>
      <c r="N6815" s="191">
        <v>18.3</v>
      </c>
      <c r="O6815" s="191">
        <v>26.7</v>
      </c>
    </row>
    <row r="6816" spans="2:15" ht="17.25" x14ac:dyDescent="0.35">
      <c r="B6816" s="172">
        <f t="shared" si="638"/>
        <v>6808</v>
      </c>
      <c r="C6816" s="173">
        <v>10</v>
      </c>
      <c r="D6816" s="173">
        <v>11</v>
      </c>
      <c r="E6816" s="174">
        <v>16</v>
      </c>
      <c r="F6816" s="3">
        <f t="shared" si="637"/>
        <v>75.2</v>
      </c>
      <c r="G6816" s="3">
        <f t="shared" si="639"/>
        <v>80.960000000000008</v>
      </c>
      <c r="H6816" s="3">
        <f t="shared" si="640"/>
        <v>57.92</v>
      </c>
      <c r="I6816" s="3">
        <f t="shared" si="641"/>
        <v>62.96</v>
      </c>
      <c r="J6816" s="3">
        <f t="shared" si="642"/>
        <v>78.98</v>
      </c>
      <c r="K6816" s="191">
        <v>24</v>
      </c>
      <c r="L6816" s="3">
        <v>27.2</v>
      </c>
      <c r="M6816" s="191">
        <v>14.4</v>
      </c>
      <c r="N6816" s="191">
        <v>17.2</v>
      </c>
      <c r="O6816" s="191">
        <v>26.1</v>
      </c>
    </row>
    <row r="6817" spans="2:15" ht="17.25" x14ac:dyDescent="0.35">
      <c r="B6817" s="172">
        <f t="shared" si="638"/>
        <v>6809</v>
      </c>
      <c r="C6817" s="173">
        <v>10</v>
      </c>
      <c r="D6817" s="173">
        <v>11</v>
      </c>
      <c r="E6817" s="174">
        <v>17</v>
      </c>
      <c r="F6817" s="3">
        <f t="shared" si="637"/>
        <v>71.599999999999994</v>
      </c>
      <c r="G6817" s="3">
        <f t="shared" si="639"/>
        <v>75.92</v>
      </c>
      <c r="H6817" s="3">
        <f t="shared" si="640"/>
        <v>60.08</v>
      </c>
      <c r="I6817" s="3">
        <f t="shared" si="641"/>
        <v>62.06</v>
      </c>
      <c r="J6817" s="3">
        <f t="shared" si="642"/>
        <v>77</v>
      </c>
      <c r="K6817" s="191">
        <v>22</v>
      </c>
      <c r="L6817" s="3">
        <v>24.4</v>
      </c>
      <c r="M6817" s="191">
        <v>15.6</v>
      </c>
      <c r="N6817" s="191">
        <v>16.7</v>
      </c>
      <c r="O6817" s="191">
        <v>25</v>
      </c>
    </row>
    <row r="6818" spans="2:15" ht="17.25" x14ac:dyDescent="0.35">
      <c r="B6818" s="172">
        <f t="shared" si="638"/>
        <v>6810</v>
      </c>
      <c r="C6818" s="173">
        <v>10</v>
      </c>
      <c r="D6818" s="173">
        <v>11</v>
      </c>
      <c r="E6818" s="174">
        <v>18</v>
      </c>
      <c r="F6818" s="3">
        <f t="shared" si="637"/>
        <v>60.8</v>
      </c>
      <c r="G6818" s="3">
        <f t="shared" si="639"/>
        <v>64.94</v>
      </c>
      <c r="H6818" s="3">
        <f t="shared" si="640"/>
        <v>59</v>
      </c>
      <c r="I6818" s="3">
        <f t="shared" si="641"/>
        <v>59</v>
      </c>
      <c r="J6818" s="3">
        <f t="shared" si="642"/>
        <v>75.02</v>
      </c>
      <c r="K6818" s="191">
        <v>16</v>
      </c>
      <c r="L6818" s="3">
        <v>18.3</v>
      </c>
      <c r="M6818" s="191">
        <v>15</v>
      </c>
      <c r="N6818" s="191">
        <v>15</v>
      </c>
      <c r="O6818" s="191">
        <v>23.9</v>
      </c>
    </row>
    <row r="6819" spans="2:15" ht="17.25" x14ac:dyDescent="0.35">
      <c r="B6819" s="172">
        <f t="shared" si="638"/>
        <v>6811</v>
      </c>
      <c r="C6819" s="173">
        <v>10</v>
      </c>
      <c r="D6819" s="173">
        <v>11</v>
      </c>
      <c r="E6819" s="174">
        <v>19</v>
      </c>
      <c r="F6819" s="3">
        <f t="shared" si="637"/>
        <v>53.6</v>
      </c>
      <c r="G6819" s="3">
        <f t="shared" si="639"/>
        <v>56.84</v>
      </c>
      <c r="H6819" s="3">
        <f t="shared" si="640"/>
        <v>59</v>
      </c>
      <c r="I6819" s="3">
        <f t="shared" si="641"/>
        <v>57.92</v>
      </c>
      <c r="J6819" s="3">
        <f t="shared" si="642"/>
        <v>69.98</v>
      </c>
      <c r="K6819" s="191">
        <v>12</v>
      </c>
      <c r="L6819" s="3">
        <v>13.8</v>
      </c>
      <c r="M6819" s="191">
        <v>15</v>
      </c>
      <c r="N6819" s="191">
        <v>14.4</v>
      </c>
      <c r="O6819" s="191">
        <v>21.1</v>
      </c>
    </row>
    <row r="6820" spans="2:15" ht="17.25" x14ac:dyDescent="0.35">
      <c r="B6820" s="172">
        <f t="shared" si="638"/>
        <v>6812</v>
      </c>
      <c r="C6820" s="173">
        <v>10</v>
      </c>
      <c r="D6820" s="173">
        <v>11</v>
      </c>
      <c r="E6820" s="174">
        <v>20</v>
      </c>
      <c r="F6820" s="3">
        <f t="shared" si="637"/>
        <v>51.8</v>
      </c>
      <c r="G6820" s="3">
        <f t="shared" si="639"/>
        <v>51.980000000000004</v>
      </c>
      <c r="H6820" s="3">
        <f t="shared" si="640"/>
        <v>59</v>
      </c>
      <c r="I6820" s="3">
        <f t="shared" si="641"/>
        <v>57.92</v>
      </c>
      <c r="J6820" s="3">
        <f t="shared" si="642"/>
        <v>62.96</v>
      </c>
      <c r="K6820" s="191">
        <v>11</v>
      </c>
      <c r="L6820" s="3">
        <v>11.1</v>
      </c>
      <c r="M6820" s="191">
        <v>15</v>
      </c>
      <c r="N6820" s="191">
        <v>14.4</v>
      </c>
      <c r="O6820" s="191">
        <v>17.2</v>
      </c>
    </row>
    <row r="6821" spans="2:15" ht="17.25" x14ac:dyDescent="0.35">
      <c r="B6821" s="172">
        <f t="shared" si="638"/>
        <v>6813</v>
      </c>
      <c r="C6821" s="173">
        <v>10</v>
      </c>
      <c r="D6821" s="173">
        <v>11</v>
      </c>
      <c r="E6821" s="174">
        <v>21</v>
      </c>
      <c r="F6821" s="3">
        <f t="shared" si="637"/>
        <v>50</v>
      </c>
      <c r="G6821" s="3">
        <f t="shared" si="639"/>
        <v>51.980000000000004</v>
      </c>
      <c r="H6821" s="3">
        <f t="shared" si="640"/>
        <v>59</v>
      </c>
      <c r="I6821" s="3">
        <f t="shared" si="641"/>
        <v>55.040000000000006</v>
      </c>
      <c r="J6821" s="3">
        <f t="shared" si="642"/>
        <v>57.92</v>
      </c>
      <c r="K6821" s="191">
        <v>10</v>
      </c>
      <c r="L6821" s="3">
        <v>11.1</v>
      </c>
      <c r="M6821" s="191">
        <v>15</v>
      </c>
      <c r="N6821" s="191">
        <v>12.8</v>
      </c>
      <c r="O6821" s="191">
        <v>14.4</v>
      </c>
    </row>
    <row r="6822" spans="2:15" ht="17.25" x14ac:dyDescent="0.35">
      <c r="B6822" s="172">
        <f t="shared" si="638"/>
        <v>6814</v>
      </c>
      <c r="C6822" s="173">
        <v>10</v>
      </c>
      <c r="D6822" s="173">
        <v>11</v>
      </c>
      <c r="E6822" s="174">
        <v>22</v>
      </c>
      <c r="F6822" s="3">
        <f t="shared" si="637"/>
        <v>46.4</v>
      </c>
      <c r="G6822" s="3">
        <f t="shared" si="639"/>
        <v>45.86</v>
      </c>
      <c r="H6822" s="3">
        <f t="shared" si="640"/>
        <v>57.92</v>
      </c>
      <c r="I6822" s="3">
        <f t="shared" si="641"/>
        <v>51.08</v>
      </c>
      <c r="J6822" s="3">
        <f t="shared" si="642"/>
        <v>51.08</v>
      </c>
      <c r="K6822" s="191">
        <v>8</v>
      </c>
      <c r="L6822" s="3">
        <v>7.7</v>
      </c>
      <c r="M6822" s="191">
        <v>14.4</v>
      </c>
      <c r="N6822" s="191">
        <v>10.6</v>
      </c>
      <c r="O6822" s="191">
        <v>10.6</v>
      </c>
    </row>
    <row r="6823" spans="2:15" ht="17.25" x14ac:dyDescent="0.35">
      <c r="B6823" s="172">
        <f t="shared" si="638"/>
        <v>6815</v>
      </c>
      <c r="C6823" s="173">
        <v>10</v>
      </c>
      <c r="D6823" s="173">
        <v>11</v>
      </c>
      <c r="E6823" s="174">
        <v>23</v>
      </c>
      <c r="F6823" s="3">
        <f t="shared" si="637"/>
        <v>44.6</v>
      </c>
      <c r="G6823" s="3">
        <f t="shared" si="639"/>
        <v>45.86</v>
      </c>
      <c r="H6823" s="3">
        <f t="shared" si="640"/>
        <v>55.94</v>
      </c>
      <c r="I6823" s="3">
        <f t="shared" si="641"/>
        <v>48.92</v>
      </c>
      <c r="J6823" s="3">
        <f t="shared" si="642"/>
        <v>48.019999999999996</v>
      </c>
      <c r="K6823" s="191">
        <v>7</v>
      </c>
      <c r="L6823" s="3">
        <v>7.7</v>
      </c>
      <c r="M6823" s="191">
        <v>13.3</v>
      </c>
      <c r="N6823" s="191">
        <v>9.4</v>
      </c>
      <c r="O6823" s="191">
        <v>8.9</v>
      </c>
    </row>
    <row r="6824" spans="2:15" ht="17.25" x14ac:dyDescent="0.35">
      <c r="B6824" s="172">
        <f t="shared" si="638"/>
        <v>6816</v>
      </c>
      <c r="C6824" s="173">
        <v>10</v>
      </c>
      <c r="D6824" s="173">
        <v>11</v>
      </c>
      <c r="E6824" s="174">
        <v>24</v>
      </c>
      <c r="F6824" s="3">
        <f t="shared" si="637"/>
        <v>44.6</v>
      </c>
      <c r="G6824" s="3">
        <f t="shared" si="639"/>
        <v>44.96</v>
      </c>
      <c r="H6824" s="3">
        <f t="shared" si="640"/>
        <v>55.040000000000006</v>
      </c>
      <c r="I6824" s="3">
        <f t="shared" si="641"/>
        <v>48.019999999999996</v>
      </c>
      <c r="J6824" s="3">
        <f t="shared" si="642"/>
        <v>46.04</v>
      </c>
      <c r="K6824" s="191">
        <v>7</v>
      </c>
      <c r="L6824" s="3">
        <v>7.2</v>
      </c>
      <c r="M6824" s="191">
        <v>12.8</v>
      </c>
      <c r="N6824" s="191">
        <v>8.9</v>
      </c>
      <c r="O6824" s="191">
        <v>7.8</v>
      </c>
    </row>
    <row r="6825" spans="2:15" ht="17.25" x14ac:dyDescent="0.35">
      <c r="B6825" s="172">
        <f t="shared" si="638"/>
        <v>6817</v>
      </c>
      <c r="C6825" s="173">
        <v>10</v>
      </c>
      <c r="D6825" s="173">
        <v>12</v>
      </c>
      <c r="E6825" s="174">
        <v>1</v>
      </c>
      <c r="F6825" s="3">
        <f t="shared" si="637"/>
        <v>42.8</v>
      </c>
      <c r="G6825" s="3">
        <f t="shared" si="639"/>
        <v>43.879999999999995</v>
      </c>
      <c r="H6825" s="3">
        <f t="shared" si="640"/>
        <v>55.040000000000006</v>
      </c>
      <c r="I6825" s="3">
        <f t="shared" si="641"/>
        <v>39.92</v>
      </c>
      <c r="J6825" s="3">
        <f t="shared" si="642"/>
        <v>46.04</v>
      </c>
      <c r="K6825" s="191">
        <v>6</v>
      </c>
      <c r="L6825" s="3">
        <v>6.6</v>
      </c>
      <c r="M6825" s="191">
        <v>12.8</v>
      </c>
      <c r="N6825" s="191">
        <v>4.4000000000000004</v>
      </c>
      <c r="O6825" s="191">
        <v>7.8</v>
      </c>
    </row>
    <row r="6826" spans="2:15" ht="17.25" x14ac:dyDescent="0.35">
      <c r="B6826" s="172">
        <f t="shared" si="638"/>
        <v>6818</v>
      </c>
      <c r="C6826" s="173">
        <v>10</v>
      </c>
      <c r="D6826" s="173">
        <v>12</v>
      </c>
      <c r="E6826" s="174">
        <v>2</v>
      </c>
      <c r="F6826" s="3">
        <f t="shared" si="637"/>
        <v>39.200000000000003</v>
      </c>
      <c r="G6826" s="3">
        <f t="shared" si="639"/>
        <v>43.879999999999995</v>
      </c>
      <c r="H6826" s="3">
        <f t="shared" si="640"/>
        <v>53.96</v>
      </c>
      <c r="I6826" s="3">
        <f t="shared" si="641"/>
        <v>39.019999999999996</v>
      </c>
      <c r="J6826" s="3">
        <f t="shared" si="642"/>
        <v>44.06</v>
      </c>
      <c r="K6826" s="191">
        <v>4</v>
      </c>
      <c r="L6826" s="3">
        <v>6.6</v>
      </c>
      <c r="M6826" s="191">
        <v>12.2</v>
      </c>
      <c r="N6826" s="191">
        <v>3.9</v>
      </c>
      <c r="O6826" s="191">
        <v>6.7</v>
      </c>
    </row>
    <row r="6827" spans="2:15" ht="17.25" x14ac:dyDescent="0.35">
      <c r="B6827" s="172">
        <f t="shared" si="638"/>
        <v>6819</v>
      </c>
      <c r="C6827" s="173">
        <v>10</v>
      </c>
      <c r="D6827" s="173">
        <v>12</v>
      </c>
      <c r="E6827" s="174">
        <v>3</v>
      </c>
      <c r="F6827" s="3">
        <f t="shared" si="637"/>
        <v>37.4</v>
      </c>
      <c r="G6827" s="3">
        <f t="shared" si="639"/>
        <v>43.879999999999995</v>
      </c>
      <c r="H6827" s="3">
        <f t="shared" si="640"/>
        <v>53.96</v>
      </c>
      <c r="I6827" s="3">
        <f t="shared" si="641"/>
        <v>37.94</v>
      </c>
      <c r="J6827" s="3">
        <f t="shared" si="642"/>
        <v>44.06</v>
      </c>
      <c r="K6827" s="191">
        <v>3</v>
      </c>
      <c r="L6827" s="3">
        <v>6.6</v>
      </c>
      <c r="M6827" s="191">
        <v>12.2</v>
      </c>
      <c r="N6827" s="191">
        <v>3.3</v>
      </c>
      <c r="O6827" s="191">
        <v>6.7</v>
      </c>
    </row>
    <row r="6828" spans="2:15" ht="17.25" x14ac:dyDescent="0.35">
      <c r="B6828" s="172">
        <f t="shared" si="638"/>
        <v>6820</v>
      </c>
      <c r="C6828" s="173">
        <v>10</v>
      </c>
      <c r="D6828" s="173">
        <v>12</v>
      </c>
      <c r="E6828" s="174">
        <v>4</v>
      </c>
      <c r="F6828" s="3">
        <f t="shared" si="637"/>
        <v>33.799999999999997</v>
      </c>
      <c r="G6828" s="3">
        <f t="shared" si="639"/>
        <v>41.9</v>
      </c>
      <c r="H6828" s="3">
        <f t="shared" si="640"/>
        <v>53.06</v>
      </c>
      <c r="I6828" s="3">
        <f t="shared" si="641"/>
        <v>37.04</v>
      </c>
      <c r="J6828" s="3">
        <f t="shared" si="642"/>
        <v>42.980000000000004</v>
      </c>
      <c r="K6828" s="191">
        <v>1</v>
      </c>
      <c r="L6828" s="3">
        <v>5.5</v>
      </c>
      <c r="M6828" s="191">
        <v>11.7</v>
      </c>
      <c r="N6828" s="191">
        <v>2.8</v>
      </c>
      <c r="O6828" s="191">
        <v>6.1</v>
      </c>
    </row>
    <row r="6829" spans="2:15" ht="17.25" x14ac:dyDescent="0.35">
      <c r="B6829" s="172">
        <f t="shared" si="638"/>
        <v>6821</v>
      </c>
      <c r="C6829" s="173">
        <v>10</v>
      </c>
      <c r="D6829" s="173">
        <v>12</v>
      </c>
      <c r="E6829" s="174">
        <v>5</v>
      </c>
      <c r="F6829" s="3">
        <f t="shared" si="637"/>
        <v>30.2</v>
      </c>
      <c r="G6829" s="3">
        <f t="shared" si="639"/>
        <v>41.9</v>
      </c>
      <c r="H6829" s="3">
        <f t="shared" si="640"/>
        <v>53.06</v>
      </c>
      <c r="I6829" s="3">
        <f t="shared" si="641"/>
        <v>35.96</v>
      </c>
      <c r="J6829" s="3">
        <f t="shared" si="642"/>
        <v>44.06</v>
      </c>
      <c r="K6829" s="191">
        <v>-1</v>
      </c>
      <c r="L6829" s="3">
        <v>5.5</v>
      </c>
      <c r="M6829" s="191">
        <v>11.7</v>
      </c>
      <c r="N6829" s="191">
        <v>2.2000000000000002</v>
      </c>
      <c r="O6829" s="191">
        <v>6.7</v>
      </c>
    </row>
    <row r="6830" spans="2:15" ht="17.25" x14ac:dyDescent="0.35">
      <c r="B6830" s="172">
        <f t="shared" si="638"/>
        <v>6822</v>
      </c>
      <c r="C6830" s="173">
        <v>10</v>
      </c>
      <c r="D6830" s="173">
        <v>12</v>
      </c>
      <c r="E6830" s="174">
        <v>6</v>
      </c>
      <c r="F6830" s="3">
        <f t="shared" si="637"/>
        <v>32</v>
      </c>
      <c r="G6830" s="3">
        <f t="shared" si="639"/>
        <v>41</v>
      </c>
      <c r="H6830" s="3">
        <f t="shared" si="640"/>
        <v>51.980000000000004</v>
      </c>
      <c r="I6830" s="3">
        <f t="shared" si="641"/>
        <v>35.96</v>
      </c>
      <c r="J6830" s="3">
        <f t="shared" si="642"/>
        <v>44.06</v>
      </c>
      <c r="K6830" s="191">
        <v>0</v>
      </c>
      <c r="L6830" s="3">
        <v>5</v>
      </c>
      <c r="M6830" s="191">
        <v>11.1</v>
      </c>
      <c r="N6830" s="191">
        <v>2.2000000000000002</v>
      </c>
      <c r="O6830" s="191">
        <v>6.7</v>
      </c>
    </row>
    <row r="6831" spans="2:15" ht="17.25" x14ac:dyDescent="0.35">
      <c r="B6831" s="172">
        <f t="shared" si="638"/>
        <v>6823</v>
      </c>
      <c r="C6831" s="173">
        <v>10</v>
      </c>
      <c r="D6831" s="173">
        <v>12</v>
      </c>
      <c r="E6831" s="174">
        <v>7</v>
      </c>
      <c r="F6831" s="3">
        <f t="shared" si="637"/>
        <v>33.799999999999997</v>
      </c>
      <c r="G6831" s="3">
        <f t="shared" si="639"/>
        <v>41</v>
      </c>
      <c r="H6831" s="3">
        <f t="shared" si="640"/>
        <v>53.96</v>
      </c>
      <c r="I6831" s="3">
        <f t="shared" si="641"/>
        <v>37.04</v>
      </c>
      <c r="J6831" s="3">
        <f t="shared" si="642"/>
        <v>42.980000000000004</v>
      </c>
      <c r="K6831" s="191">
        <v>1</v>
      </c>
      <c r="L6831" s="3">
        <v>5</v>
      </c>
      <c r="M6831" s="191">
        <v>12.2</v>
      </c>
      <c r="N6831" s="191">
        <v>2.8</v>
      </c>
      <c r="O6831" s="191">
        <v>6.1</v>
      </c>
    </row>
    <row r="6832" spans="2:15" ht="17.25" x14ac:dyDescent="0.35">
      <c r="B6832" s="172">
        <f t="shared" si="638"/>
        <v>6824</v>
      </c>
      <c r="C6832" s="173">
        <v>10</v>
      </c>
      <c r="D6832" s="173">
        <v>12</v>
      </c>
      <c r="E6832" s="174">
        <v>8</v>
      </c>
      <c r="F6832" s="3">
        <f t="shared" si="637"/>
        <v>33.799999999999997</v>
      </c>
      <c r="G6832" s="3">
        <f t="shared" si="639"/>
        <v>47.84</v>
      </c>
      <c r="H6832" s="3">
        <f t="shared" si="640"/>
        <v>57.019999999999996</v>
      </c>
      <c r="I6832" s="3">
        <f t="shared" si="641"/>
        <v>46.04</v>
      </c>
      <c r="J6832" s="3">
        <f t="shared" si="642"/>
        <v>41</v>
      </c>
      <c r="K6832" s="191">
        <v>1</v>
      </c>
      <c r="L6832" s="3">
        <v>8.8000000000000007</v>
      </c>
      <c r="M6832" s="191">
        <v>13.9</v>
      </c>
      <c r="N6832" s="191">
        <v>7.8</v>
      </c>
      <c r="O6832" s="191">
        <v>5</v>
      </c>
    </row>
    <row r="6833" spans="2:15" ht="17.25" x14ac:dyDescent="0.35">
      <c r="B6833" s="172">
        <f t="shared" si="638"/>
        <v>6825</v>
      </c>
      <c r="C6833" s="173">
        <v>10</v>
      </c>
      <c r="D6833" s="173">
        <v>12</v>
      </c>
      <c r="E6833" s="174">
        <v>9</v>
      </c>
      <c r="F6833" s="3">
        <f t="shared" si="637"/>
        <v>35.6</v>
      </c>
      <c r="G6833" s="3">
        <f t="shared" si="639"/>
        <v>55.94</v>
      </c>
      <c r="H6833" s="3">
        <f t="shared" si="640"/>
        <v>57.92</v>
      </c>
      <c r="I6833" s="3">
        <f t="shared" si="641"/>
        <v>51.08</v>
      </c>
      <c r="J6833" s="3">
        <f t="shared" si="642"/>
        <v>41</v>
      </c>
      <c r="K6833" s="191">
        <v>2</v>
      </c>
      <c r="L6833" s="3">
        <v>13.3</v>
      </c>
      <c r="M6833" s="191">
        <v>14.4</v>
      </c>
      <c r="N6833" s="191">
        <v>10.6</v>
      </c>
      <c r="O6833" s="191">
        <v>5</v>
      </c>
    </row>
    <row r="6834" spans="2:15" ht="17.25" x14ac:dyDescent="0.35">
      <c r="B6834" s="172">
        <f t="shared" si="638"/>
        <v>6826</v>
      </c>
      <c r="C6834" s="173">
        <v>10</v>
      </c>
      <c r="D6834" s="173">
        <v>12</v>
      </c>
      <c r="E6834" s="174">
        <v>10</v>
      </c>
      <c r="F6834" s="3">
        <f t="shared" si="637"/>
        <v>39.200000000000003</v>
      </c>
      <c r="G6834" s="3">
        <f t="shared" si="639"/>
        <v>59</v>
      </c>
      <c r="H6834" s="3">
        <f t="shared" si="640"/>
        <v>60.08</v>
      </c>
      <c r="I6834" s="3">
        <f t="shared" si="641"/>
        <v>51.980000000000004</v>
      </c>
      <c r="J6834" s="3">
        <f t="shared" si="642"/>
        <v>44.96</v>
      </c>
      <c r="K6834" s="191">
        <v>4</v>
      </c>
      <c r="L6834" s="3">
        <v>15</v>
      </c>
      <c r="M6834" s="191">
        <v>15.6</v>
      </c>
      <c r="N6834" s="191">
        <v>11.1</v>
      </c>
      <c r="O6834" s="191">
        <v>7.2</v>
      </c>
    </row>
    <row r="6835" spans="2:15" ht="17.25" x14ac:dyDescent="0.35">
      <c r="B6835" s="172">
        <f t="shared" si="638"/>
        <v>6827</v>
      </c>
      <c r="C6835" s="173">
        <v>10</v>
      </c>
      <c r="D6835" s="173">
        <v>12</v>
      </c>
      <c r="E6835" s="174">
        <v>11</v>
      </c>
      <c r="F6835" s="3">
        <f t="shared" si="637"/>
        <v>41</v>
      </c>
      <c r="G6835" s="3">
        <f t="shared" si="639"/>
        <v>75.92</v>
      </c>
      <c r="H6835" s="3">
        <f t="shared" si="640"/>
        <v>62.06</v>
      </c>
      <c r="I6835" s="3">
        <f t="shared" si="641"/>
        <v>53.06</v>
      </c>
      <c r="J6835" s="3">
        <f t="shared" si="642"/>
        <v>48.019999999999996</v>
      </c>
      <c r="K6835" s="191">
        <v>5</v>
      </c>
      <c r="L6835" s="3">
        <v>24.4</v>
      </c>
      <c r="M6835" s="191">
        <v>16.7</v>
      </c>
      <c r="N6835" s="191">
        <v>11.7</v>
      </c>
      <c r="O6835" s="191">
        <v>8.9</v>
      </c>
    </row>
    <row r="6836" spans="2:15" ht="17.25" x14ac:dyDescent="0.35">
      <c r="B6836" s="172">
        <f t="shared" si="638"/>
        <v>6828</v>
      </c>
      <c r="C6836" s="173">
        <v>10</v>
      </c>
      <c r="D6836" s="173">
        <v>12</v>
      </c>
      <c r="E6836" s="174">
        <v>12</v>
      </c>
      <c r="F6836" s="3">
        <f t="shared" si="637"/>
        <v>44.6</v>
      </c>
      <c r="G6836" s="3">
        <f t="shared" si="639"/>
        <v>83.84</v>
      </c>
      <c r="H6836" s="3">
        <f t="shared" si="640"/>
        <v>62.96</v>
      </c>
      <c r="I6836" s="3">
        <f t="shared" si="641"/>
        <v>55.040000000000006</v>
      </c>
      <c r="J6836" s="3">
        <f t="shared" si="642"/>
        <v>50</v>
      </c>
      <c r="K6836" s="191">
        <v>7</v>
      </c>
      <c r="L6836" s="3">
        <v>28.8</v>
      </c>
      <c r="M6836" s="191">
        <v>17.2</v>
      </c>
      <c r="N6836" s="191">
        <v>12.8</v>
      </c>
      <c r="O6836" s="191">
        <v>10</v>
      </c>
    </row>
    <row r="6837" spans="2:15" ht="17.25" x14ac:dyDescent="0.35">
      <c r="B6837" s="172">
        <f t="shared" si="638"/>
        <v>6829</v>
      </c>
      <c r="C6837" s="173">
        <v>10</v>
      </c>
      <c r="D6837" s="173">
        <v>12</v>
      </c>
      <c r="E6837" s="174">
        <v>13</v>
      </c>
      <c r="F6837" s="3">
        <f t="shared" si="637"/>
        <v>48.2</v>
      </c>
      <c r="G6837" s="3">
        <f t="shared" si="639"/>
        <v>81.86</v>
      </c>
      <c r="H6837" s="3">
        <f t="shared" si="640"/>
        <v>64.039999999999992</v>
      </c>
      <c r="I6837" s="3">
        <f t="shared" si="641"/>
        <v>53.96</v>
      </c>
      <c r="J6837" s="3">
        <f t="shared" si="642"/>
        <v>51.08</v>
      </c>
      <c r="K6837" s="191">
        <v>9</v>
      </c>
      <c r="L6837" s="3">
        <v>27.7</v>
      </c>
      <c r="M6837" s="191">
        <v>17.8</v>
      </c>
      <c r="N6837" s="191">
        <v>12.2</v>
      </c>
      <c r="O6837" s="191">
        <v>10.6</v>
      </c>
    </row>
    <row r="6838" spans="2:15" ht="17.25" x14ac:dyDescent="0.35">
      <c r="B6838" s="172">
        <f t="shared" si="638"/>
        <v>6830</v>
      </c>
      <c r="C6838" s="173">
        <v>10</v>
      </c>
      <c r="D6838" s="173">
        <v>12</v>
      </c>
      <c r="E6838" s="174">
        <v>14</v>
      </c>
      <c r="F6838" s="3">
        <f t="shared" si="637"/>
        <v>48.2</v>
      </c>
      <c r="G6838" s="3">
        <f t="shared" si="639"/>
        <v>78.98</v>
      </c>
      <c r="H6838" s="3">
        <f t="shared" si="640"/>
        <v>66.02</v>
      </c>
      <c r="I6838" s="3">
        <f t="shared" si="641"/>
        <v>55.040000000000006</v>
      </c>
      <c r="J6838" s="3">
        <f t="shared" si="642"/>
        <v>53.96</v>
      </c>
      <c r="K6838" s="191">
        <v>9</v>
      </c>
      <c r="L6838" s="3">
        <v>26.1</v>
      </c>
      <c r="M6838" s="191">
        <v>18.899999999999999</v>
      </c>
      <c r="N6838" s="191">
        <v>12.8</v>
      </c>
      <c r="O6838" s="191">
        <v>12.2</v>
      </c>
    </row>
    <row r="6839" spans="2:15" ht="17.25" x14ac:dyDescent="0.35">
      <c r="B6839" s="172">
        <f t="shared" si="638"/>
        <v>6831</v>
      </c>
      <c r="C6839" s="173">
        <v>10</v>
      </c>
      <c r="D6839" s="173">
        <v>12</v>
      </c>
      <c r="E6839" s="174">
        <v>15</v>
      </c>
      <c r="F6839" s="3">
        <f t="shared" si="637"/>
        <v>50</v>
      </c>
      <c r="G6839" s="3">
        <f t="shared" si="639"/>
        <v>73.94</v>
      </c>
      <c r="H6839" s="3">
        <f t="shared" si="640"/>
        <v>66.92</v>
      </c>
      <c r="I6839" s="3">
        <f t="shared" si="641"/>
        <v>55.94</v>
      </c>
      <c r="J6839" s="3">
        <f t="shared" si="642"/>
        <v>53.96</v>
      </c>
      <c r="K6839" s="191">
        <v>10</v>
      </c>
      <c r="L6839" s="3">
        <v>23.3</v>
      </c>
      <c r="M6839" s="191">
        <v>19.399999999999999</v>
      </c>
      <c r="N6839" s="191">
        <v>13.3</v>
      </c>
      <c r="O6839" s="191">
        <v>12.2</v>
      </c>
    </row>
    <row r="6840" spans="2:15" ht="17.25" x14ac:dyDescent="0.35">
      <c r="B6840" s="172">
        <f t="shared" si="638"/>
        <v>6832</v>
      </c>
      <c r="C6840" s="173">
        <v>10</v>
      </c>
      <c r="D6840" s="173">
        <v>12</v>
      </c>
      <c r="E6840" s="174">
        <v>16</v>
      </c>
      <c r="F6840" s="3">
        <f t="shared" si="637"/>
        <v>51.8</v>
      </c>
      <c r="G6840" s="3">
        <f t="shared" si="639"/>
        <v>74.84</v>
      </c>
      <c r="H6840" s="3">
        <f t="shared" si="640"/>
        <v>66.02</v>
      </c>
      <c r="I6840" s="3">
        <f t="shared" si="641"/>
        <v>55.040000000000006</v>
      </c>
      <c r="J6840" s="3">
        <f t="shared" si="642"/>
        <v>53.96</v>
      </c>
      <c r="K6840" s="191">
        <v>11</v>
      </c>
      <c r="L6840" s="3">
        <v>23.8</v>
      </c>
      <c r="M6840" s="191">
        <v>18.899999999999999</v>
      </c>
      <c r="N6840" s="191">
        <v>12.8</v>
      </c>
      <c r="O6840" s="191">
        <v>12.2</v>
      </c>
    </row>
    <row r="6841" spans="2:15" ht="17.25" x14ac:dyDescent="0.35">
      <c r="B6841" s="172">
        <f t="shared" si="638"/>
        <v>6833</v>
      </c>
      <c r="C6841" s="173">
        <v>10</v>
      </c>
      <c r="D6841" s="173">
        <v>12</v>
      </c>
      <c r="E6841" s="174">
        <v>17</v>
      </c>
      <c r="F6841" s="3">
        <f t="shared" si="637"/>
        <v>50</v>
      </c>
      <c r="G6841" s="3">
        <f t="shared" si="639"/>
        <v>60.980000000000004</v>
      </c>
      <c r="H6841" s="3">
        <f t="shared" si="640"/>
        <v>66.02</v>
      </c>
      <c r="I6841" s="3">
        <f t="shared" si="641"/>
        <v>53.06</v>
      </c>
      <c r="J6841" s="3">
        <f t="shared" si="642"/>
        <v>51.980000000000004</v>
      </c>
      <c r="K6841" s="191">
        <v>10</v>
      </c>
      <c r="L6841" s="3">
        <v>16.100000000000001</v>
      </c>
      <c r="M6841" s="191">
        <v>18.899999999999999</v>
      </c>
      <c r="N6841" s="191">
        <v>11.7</v>
      </c>
      <c r="O6841" s="191">
        <v>11.1</v>
      </c>
    </row>
    <row r="6842" spans="2:15" ht="17.25" x14ac:dyDescent="0.35">
      <c r="B6842" s="172">
        <f t="shared" si="638"/>
        <v>6834</v>
      </c>
      <c r="C6842" s="173">
        <v>10</v>
      </c>
      <c r="D6842" s="173">
        <v>12</v>
      </c>
      <c r="E6842" s="174">
        <v>18</v>
      </c>
      <c r="F6842" s="3">
        <f t="shared" si="637"/>
        <v>46.4</v>
      </c>
      <c r="G6842" s="3">
        <f t="shared" si="639"/>
        <v>59.900000000000006</v>
      </c>
      <c r="H6842" s="3">
        <f t="shared" si="640"/>
        <v>64.94</v>
      </c>
      <c r="I6842" s="3">
        <f t="shared" si="641"/>
        <v>50</v>
      </c>
      <c r="J6842" s="3">
        <f t="shared" si="642"/>
        <v>48.92</v>
      </c>
      <c r="K6842" s="191">
        <v>8</v>
      </c>
      <c r="L6842" s="3">
        <v>15.5</v>
      </c>
      <c r="M6842" s="191">
        <v>18.3</v>
      </c>
      <c r="N6842" s="191">
        <v>10</v>
      </c>
      <c r="O6842" s="191">
        <v>9.4</v>
      </c>
    </row>
    <row r="6843" spans="2:15" ht="17.25" x14ac:dyDescent="0.35">
      <c r="B6843" s="172">
        <f t="shared" si="638"/>
        <v>6835</v>
      </c>
      <c r="C6843" s="173">
        <v>10</v>
      </c>
      <c r="D6843" s="173">
        <v>12</v>
      </c>
      <c r="E6843" s="174">
        <v>19</v>
      </c>
      <c r="F6843" s="3">
        <f t="shared" si="637"/>
        <v>42.8</v>
      </c>
      <c r="G6843" s="3">
        <f t="shared" si="639"/>
        <v>55.94</v>
      </c>
      <c r="H6843" s="3">
        <f t="shared" si="640"/>
        <v>64.94</v>
      </c>
      <c r="I6843" s="3">
        <f t="shared" si="641"/>
        <v>48.019999999999996</v>
      </c>
      <c r="J6843" s="3">
        <f t="shared" si="642"/>
        <v>48.019999999999996</v>
      </c>
      <c r="K6843" s="191">
        <v>6</v>
      </c>
      <c r="L6843" s="3">
        <v>13.3</v>
      </c>
      <c r="M6843" s="191">
        <v>18.3</v>
      </c>
      <c r="N6843" s="191">
        <v>8.9</v>
      </c>
      <c r="O6843" s="191">
        <v>8.9</v>
      </c>
    </row>
    <row r="6844" spans="2:15" ht="17.25" x14ac:dyDescent="0.35">
      <c r="B6844" s="172">
        <f t="shared" si="638"/>
        <v>6836</v>
      </c>
      <c r="C6844" s="173">
        <v>10</v>
      </c>
      <c r="D6844" s="173">
        <v>12</v>
      </c>
      <c r="E6844" s="174">
        <v>20</v>
      </c>
      <c r="F6844" s="3">
        <f t="shared" si="637"/>
        <v>41</v>
      </c>
      <c r="G6844" s="3">
        <f t="shared" si="639"/>
        <v>55.94</v>
      </c>
      <c r="H6844" s="3">
        <f t="shared" si="640"/>
        <v>62.96</v>
      </c>
      <c r="I6844" s="3">
        <f t="shared" si="641"/>
        <v>46.94</v>
      </c>
      <c r="J6844" s="3">
        <f t="shared" si="642"/>
        <v>46.94</v>
      </c>
      <c r="K6844" s="191">
        <v>5</v>
      </c>
      <c r="L6844" s="3">
        <v>13.3</v>
      </c>
      <c r="M6844" s="191">
        <v>17.2</v>
      </c>
      <c r="N6844" s="191">
        <v>8.3000000000000007</v>
      </c>
      <c r="O6844" s="191">
        <v>8.3000000000000007</v>
      </c>
    </row>
    <row r="6845" spans="2:15" ht="17.25" x14ac:dyDescent="0.35">
      <c r="B6845" s="172">
        <f t="shared" si="638"/>
        <v>6837</v>
      </c>
      <c r="C6845" s="173">
        <v>10</v>
      </c>
      <c r="D6845" s="173">
        <v>12</v>
      </c>
      <c r="E6845" s="174">
        <v>21</v>
      </c>
      <c r="F6845" s="3">
        <f t="shared" si="637"/>
        <v>41</v>
      </c>
      <c r="G6845" s="3">
        <f t="shared" si="639"/>
        <v>56.84</v>
      </c>
      <c r="H6845" s="3">
        <f t="shared" si="640"/>
        <v>60.980000000000004</v>
      </c>
      <c r="I6845" s="3">
        <f t="shared" si="641"/>
        <v>42.980000000000004</v>
      </c>
      <c r="J6845" s="3">
        <f t="shared" si="642"/>
        <v>44.96</v>
      </c>
      <c r="K6845" s="191">
        <v>5</v>
      </c>
      <c r="L6845" s="3">
        <v>13.8</v>
      </c>
      <c r="M6845" s="191">
        <v>16.100000000000001</v>
      </c>
      <c r="N6845" s="191">
        <v>6.1</v>
      </c>
      <c r="O6845" s="191">
        <v>7.2</v>
      </c>
    </row>
    <row r="6846" spans="2:15" ht="17.25" x14ac:dyDescent="0.35">
      <c r="B6846" s="172">
        <f t="shared" si="638"/>
        <v>6838</v>
      </c>
      <c r="C6846" s="173">
        <v>10</v>
      </c>
      <c r="D6846" s="173">
        <v>12</v>
      </c>
      <c r="E6846" s="174">
        <v>22</v>
      </c>
      <c r="F6846" s="3">
        <f t="shared" si="637"/>
        <v>39.200000000000003</v>
      </c>
      <c r="G6846" s="3">
        <f t="shared" si="639"/>
        <v>53.96</v>
      </c>
      <c r="H6846" s="3">
        <f t="shared" si="640"/>
        <v>60.980000000000004</v>
      </c>
      <c r="I6846" s="3">
        <f t="shared" si="641"/>
        <v>44.06</v>
      </c>
      <c r="J6846" s="3">
        <f t="shared" si="642"/>
        <v>42.980000000000004</v>
      </c>
      <c r="K6846" s="191">
        <v>4</v>
      </c>
      <c r="L6846" s="3">
        <v>12.2</v>
      </c>
      <c r="M6846" s="191">
        <v>16.100000000000001</v>
      </c>
      <c r="N6846" s="191">
        <v>6.7</v>
      </c>
      <c r="O6846" s="191">
        <v>6.1</v>
      </c>
    </row>
    <row r="6847" spans="2:15" ht="17.25" x14ac:dyDescent="0.35">
      <c r="B6847" s="172">
        <f t="shared" si="638"/>
        <v>6839</v>
      </c>
      <c r="C6847" s="173">
        <v>10</v>
      </c>
      <c r="D6847" s="173">
        <v>12</v>
      </c>
      <c r="E6847" s="174">
        <v>23</v>
      </c>
      <c r="F6847" s="3">
        <f t="shared" si="637"/>
        <v>39.200000000000003</v>
      </c>
      <c r="G6847" s="3">
        <f t="shared" si="639"/>
        <v>45.86</v>
      </c>
      <c r="H6847" s="3">
        <f t="shared" si="640"/>
        <v>60.980000000000004</v>
      </c>
      <c r="I6847" s="3">
        <f t="shared" si="641"/>
        <v>37.04</v>
      </c>
      <c r="J6847" s="3">
        <f t="shared" si="642"/>
        <v>42.08</v>
      </c>
      <c r="K6847" s="191">
        <v>4</v>
      </c>
      <c r="L6847" s="3">
        <v>7.7</v>
      </c>
      <c r="M6847" s="191">
        <v>16.100000000000001</v>
      </c>
      <c r="N6847" s="191">
        <v>2.8</v>
      </c>
      <c r="O6847" s="191">
        <v>5.6</v>
      </c>
    </row>
    <row r="6848" spans="2:15" ht="17.25" x14ac:dyDescent="0.35">
      <c r="B6848" s="172">
        <f t="shared" si="638"/>
        <v>6840</v>
      </c>
      <c r="C6848" s="173">
        <v>10</v>
      </c>
      <c r="D6848" s="173">
        <v>12</v>
      </c>
      <c r="E6848" s="174">
        <v>24</v>
      </c>
      <c r="F6848" s="3">
        <f t="shared" si="637"/>
        <v>37.4</v>
      </c>
      <c r="G6848" s="3">
        <f t="shared" si="639"/>
        <v>43.879999999999995</v>
      </c>
      <c r="H6848" s="3">
        <f t="shared" si="640"/>
        <v>59</v>
      </c>
      <c r="I6848" s="3">
        <f t="shared" si="641"/>
        <v>35.06</v>
      </c>
      <c r="J6848" s="3">
        <f t="shared" si="642"/>
        <v>42.08</v>
      </c>
      <c r="K6848" s="191">
        <v>3</v>
      </c>
      <c r="L6848" s="3">
        <v>6.6</v>
      </c>
      <c r="M6848" s="191">
        <v>15</v>
      </c>
      <c r="N6848" s="191">
        <v>1.7</v>
      </c>
      <c r="O6848" s="191">
        <v>5.6</v>
      </c>
    </row>
    <row r="6849" spans="2:15" ht="17.25" x14ac:dyDescent="0.35">
      <c r="B6849" s="172">
        <f t="shared" si="638"/>
        <v>6841</v>
      </c>
      <c r="C6849" s="173">
        <v>10</v>
      </c>
      <c r="D6849" s="173">
        <v>13</v>
      </c>
      <c r="E6849" s="174">
        <v>1</v>
      </c>
      <c r="F6849" s="3">
        <f t="shared" si="637"/>
        <v>35.6</v>
      </c>
      <c r="G6849" s="3">
        <f t="shared" si="639"/>
        <v>43.879999999999995</v>
      </c>
      <c r="H6849" s="3">
        <f t="shared" si="640"/>
        <v>57.92</v>
      </c>
      <c r="I6849" s="3">
        <f t="shared" si="641"/>
        <v>35.06</v>
      </c>
      <c r="J6849" s="3">
        <f t="shared" si="642"/>
        <v>39.019999999999996</v>
      </c>
      <c r="K6849" s="191">
        <v>2</v>
      </c>
      <c r="L6849" s="3">
        <v>6.6</v>
      </c>
      <c r="M6849" s="191">
        <v>14.4</v>
      </c>
      <c r="N6849" s="191">
        <v>1.7</v>
      </c>
      <c r="O6849" s="191">
        <v>3.9</v>
      </c>
    </row>
    <row r="6850" spans="2:15" ht="17.25" x14ac:dyDescent="0.35">
      <c r="B6850" s="172">
        <f t="shared" si="638"/>
        <v>6842</v>
      </c>
      <c r="C6850" s="173">
        <v>10</v>
      </c>
      <c r="D6850" s="173">
        <v>13</v>
      </c>
      <c r="E6850" s="174">
        <v>2</v>
      </c>
      <c r="F6850" s="3">
        <f t="shared" si="637"/>
        <v>33.799999999999997</v>
      </c>
      <c r="G6850" s="3">
        <f t="shared" si="639"/>
        <v>42.980000000000004</v>
      </c>
      <c r="H6850" s="3">
        <f t="shared" si="640"/>
        <v>55.94</v>
      </c>
      <c r="I6850" s="3">
        <f t="shared" si="641"/>
        <v>33.979999999999997</v>
      </c>
      <c r="J6850" s="3">
        <f t="shared" si="642"/>
        <v>39.019999999999996</v>
      </c>
      <c r="K6850" s="191">
        <v>1</v>
      </c>
      <c r="L6850" s="3">
        <v>6.1</v>
      </c>
      <c r="M6850" s="191">
        <v>13.3</v>
      </c>
      <c r="N6850" s="191">
        <v>1.1000000000000001</v>
      </c>
      <c r="O6850" s="191">
        <v>3.9</v>
      </c>
    </row>
    <row r="6851" spans="2:15" ht="17.25" x14ac:dyDescent="0.35">
      <c r="B6851" s="172">
        <f t="shared" si="638"/>
        <v>6843</v>
      </c>
      <c r="C6851" s="173">
        <v>10</v>
      </c>
      <c r="D6851" s="173">
        <v>13</v>
      </c>
      <c r="E6851" s="174">
        <v>3</v>
      </c>
      <c r="F6851" s="3">
        <f t="shared" si="637"/>
        <v>32</v>
      </c>
      <c r="G6851" s="3">
        <f t="shared" si="639"/>
        <v>41</v>
      </c>
      <c r="H6851" s="3">
        <f t="shared" si="640"/>
        <v>55.040000000000006</v>
      </c>
      <c r="I6851" s="3">
        <f t="shared" si="641"/>
        <v>30.92</v>
      </c>
      <c r="J6851" s="3">
        <f t="shared" si="642"/>
        <v>37.04</v>
      </c>
      <c r="K6851" s="191">
        <v>0</v>
      </c>
      <c r="L6851" s="3">
        <v>5</v>
      </c>
      <c r="M6851" s="191">
        <v>12.8</v>
      </c>
      <c r="N6851" s="191">
        <v>-0.6</v>
      </c>
      <c r="O6851" s="191">
        <v>2.8</v>
      </c>
    </row>
    <row r="6852" spans="2:15" ht="17.25" x14ac:dyDescent="0.35">
      <c r="B6852" s="172">
        <f t="shared" si="638"/>
        <v>6844</v>
      </c>
      <c r="C6852" s="173">
        <v>10</v>
      </c>
      <c r="D6852" s="173">
        <v>13</v>
      </c>
      <c r="E6852" s="174">
        <v>4</v>
      </c>
      <c r="F6852" s="3">
        <f t="shared" si="637"/>
        <v>33.799999999999997</v>
      </c>
      <c r="G6852" s="3">
        <f t="shared" si="639"/>
        <v>37.94</v>
      </c>
      <c r="H6852" s="3">
        <f t="shared" si="640"/>
        <v>55.94</v>
      </c>
      <c r="I6852" s="3">
        <f t="shared" si="641"/>
        <v>30.92</v>
      </c>
      <c r="J6852" s="3">
        <f t="shared" si="642"/>
        <v>37.04</v>
      </c>
      <c r="K6852" s="191">
        <v>1</v>
      </c>
      <c r="L6852" s="3">
        <v>3.3</v>
      </c>
      <c r="M6852" s="191">
        <v>13.3</v>
      </c>
      <c r="N6852" s="191">
        <v>-0.6</v>
      </c>
      <c r="O6852" s="191">
        <v>2.8</v>
      </c>
    </row>
    <row r="6853" spans="2:15" ht="17.25" x14ac:dyDescent="0.35">
      <c r="B6853" s="172">
        <f t="shared" si="638"/>
        <v>6845</v>
      </c>
      <c r="C6853" s="173">
        <v>10</v>
      </c>
      <c r="D6853" s="173">
        <v>13</v>
      </c>
      <c r="E6853" s="174">
        <v>5</v>
      </c>
      <c r="F6853" s="3">
        <f t="shared" si="637"/>
        <v>33.799999999999997</v>
      </c>
      <c r="G6853" s="3">
        <f t="shared" si="639"/>
        <v>38.840000000000003</v>
      </c>
      <c r="H6853" s="3">
        <f t="shared" si="640"/>
        <v>55.040000000000006</v>
      </c>
      <c r="I6853" s="3">
        <f t="shared" si="641"/>
        <v>28.94</v>
      </c>
      <c r="J6853" s="3">
        <f t="shared" si="642"/>
        <v>37.04</v>
      </c>
      <c r="K6853" s="191">
        <v>1</v>
      </c>
      <c r="L6853" s="3">
        <v>3.8</v>
      </c>
      <c r="M6853" s="191">
        <v>12.8</v>
      </c>
      <c r="N6853" s="191">
        <v>-1.7</v>
      </c>
      <c r="O6853" s="191">
        <v>2.8</v>
      </c>
    </row>
    <row r="6854" spans="2:15" ht="17.25" x14ac:dyDescent="0.35">
      <c r="B6854" s="172">
        <f t="shared" si="638"/>
        <v>6846</v>
      </c>
      <c r="C6854" s="173">
        <v>10</v>
      </c>
      <c r="D6854" s="173">
        <v>13</v>
      </c>
      <c r="E6854" s="174">
        <v>6</v>
      </c>
      <c r="F6854" s="3">
        <f t="shared" si="637"/>
        <v>33.799999999999997</v>
      </c>
      <c r="G6854" s="3">
        <f t="shared" si="639"/>
        <v>41</v>
      </c>
      <c r="H6854" s="3">
        <f t="shared" si="640"/>
        <v>53.96</v>
      </c>
      <c r="I6854" s="3">
        <f t="shared" si="641"/>
        <v>28.04</v>
      </c>
      <c r="J6854" s="3">
        <f t="shared" si="642"/>
        <v>35.96</v>
      </c>
      <c r="K6854" s="191">
        <v>1</v>
      </c>
      <c r="L6854" s="3">
        <v>5</v>
      </c>
      <c r="M6854" s="191">
        <v>12.2</v>
      </c>
      <c r="N6854" s="191">
        <v>-2.2000000000000002</v>
      </c>
      <c r="O6854" s="191">
        <v>2.2000000000000002</v>
      </c>
    </row>
    <row r="6855" spans="2:15" ht="17.25" x14ac:dyDescent="0.35">
      <c r="B6855" s="172">
        <f t="shared" si="638"/>
        <v>6847</v>
      </c>
      <c r="C6855" s="173">
        <v>10</v>
      </c>
      <c r="D6855" s="173">
        <v>13</v>
      </c>
      <c r="E6855" s="174">
        <v>7</v>
      </c>
      <c r="F6855" s="3">
        <f t="shared" si="637"/>
        <v>37.4</v>
      </c>
      <c r="G6855" s="3">
        <f t="shared" si="639"/>
        <v>41.9</v>
      </c>
      <c r="H6855" s="3">
        <f t="shared" si="640"/>
        <v>55.040000000000006</v>
      </c>
      <c r="I6855" s="3">
        <f t="shared" si="641"/>
        <v>28.04</v>
      </c>
      <c r="J6855" s="3">
        <f t="shared" si="642"/>
        <v>37.04</v>
      </c>
      <c r="K6855" s="191">
        <v>3</v>
      </c>
      <c r="L6855" s="3">
        <v>5.5</v>
      </c>
      <c r="M6855" s="191">
        <v>12.8</v>
      </c>
      <c r="N6855" s="191">
        <v>-2.2000000000000002</v>
      </c>
      <c r="O6855" s="191">
        <v>2.8</v>
      </c>
    </row>
    <row r="6856" spans="2:15" ht="17.25" x14ac:dyDescent="0.35">
      <c r="B6856" s="172">
        <f t="shared" si="638"/>
        <v>6848</v>
      </c>
      <c r="C6856" s="173">
        <v>10</v>
      </c>
      <c r="D6856" s="173">
        <v>13</v>
      </c>
      <c r="E6856" s="174">
        <v>8</v>
      </c>
      <c r="F6856" s="3">
        <f t="shared" si="637"/>
        <v>44.6</v>
      </c>
      <c r="G6856" s="3">
        <f t="shared" si="639"/>
        <v>44.96</v>
      </c>
      <c r="H6856" s="3">
        <f t="shared" si="640"/>
        <v>59</v>
      </c>
      <c r="I6856" s="3">
        <f t="shared" si="641"/>
        <v>35.96</v>
      </c>
      <c r="J6856" s="3">
        <f t="shared" si="642"/>
        <v>42.08</v>
      </c>
      <c r="K6856" s="191">
        <v>7</v>
      </c>
      <c r="L6856" s="3">
        <v>7.2</v>
      </c>
      <c r="M6856" s="191">
        <v>15</v>
      </c>
      <c r="N6856" s="191">
        <v>2.2000000000000002</v>
      </c>
      <c r="O6856" s="191">
        <v>5.6</v>
      </c>
    </row>
    <row r="6857" spans="2:15" ht="17.25" x14ac:dyDescent="0.35">
      <c r="B6857" s="172">
        <f t="shared" si="638"/>
        <v>6849</v>
      </c>
      <c r="C6857" s="173">
        <v>10</v>
      </c>
      <c r="D6857" s="173">
        <v>13</v>
      </c>
      <c r="E6857" s="174">
        <v>9</v>
      </c>
      <c r="F6857" s="3">
        <f t="shared" si="637"/>
        <v>50</v>
      </c>
      <c r="G6857" s="3">
        <f t="shared" si="639"/>
        <v>48.92</v>
      </c>
      <c r="H6857" s="3">
        <f t="shared" si="640"/>
        <v>62.96</v>
      </c>
      <c r="I6857" s="3">
        <f t="shared" si="641"/>
        <v>44.06</v>
      </c>
      <c r="J6857" s="3">
        <f t="shared" si="642"/>
        <v>44.06</v>
      </c>
      <c r="K6857" s="191">
        <v>10</v>
      </c>
      <c r="L6857" s="3">
        <v>9.4</v>
      </c>
      <c r="M6857" s="191">
        <v>17.2</v>
      </c>
      <c r="N6857" s="191">
        <v>6.7</v>
      </c>
      <c r="O6857" s="191">
        <v>6.7</v>
      </c>
    </row>
    <row r="6858" spans="2:15" ht="17.25" x14ac:dyDescent="0.35">
      <c r="B6858" s="172">
        <f t="shared" si="638"/>
        <v>6850</v>
      </c>
      <c r="C6858" s="173">
        <v>10</v>
      </c>
      <c r="D6858" s="173">
        <v>13</v>
      </c>
      <c r="E6858" s="174">
        <v>10</v>
      </c>
      <c r="F6858" s="3">
        <f t="shared" ref="F6858:F6921" si="643">(9/5)*K6858+32</f>
        <v>53.6</v>
      </c>
      <c r="G6858" s="3">
        <f t="shared" si="639"/>
        <v>51.980000000000004</v>
      </c>
      <c r="H6858" s="3">
        <f t="shared" si="640"/>
        <v>64.039999999999992</v>
      </c>
      <c r="I6858" s="3">
        <f t="shared" si="641"/>
        <v>48.92</v>
      </c>
      <c r="J6858" s="3">
        <f t="shared" si="642"/>
        <v>48.019999999999996</v>
      </c>
      <c r="K6858" s="191">
        <v>12</v>
      </c>
      <c r="L6858" s="3">
        <v>11.1</v>
      </c>
      <c r="M6858" s="191">
        <v>17.8</v>
      </c>
      <c r="N6858" s="191">
        <v>9.4</v>
      </c>
      <c r="O6858" s="191">
        <v>8.9</v>
      </c>
    </row>
    <row r="6859" spans="2:15" ht="17.25" x14ac:dyDescent="0.35">
      <c r="B6859" s="172">
        <f t="shared" ref="B6859:B6922" si="644">B6858+1</f>
        <v>6851</v>
      </c>
      <c r="C6859" s="173">
        <v>10</v>
      </c>
      <c r="D6859" s="173">
        <v>13</v>
      </c>
      <c r="E6859" s="174">
        <v>11</v>
      </c>
      <c r="F6859" s="3">
        <f t="shared" si="643"/>
        <v>57.2</v>
      </c>
      <c r="G6859" s="3">
        <f t="shared" si="639"/>
        <v>55.94</v>
      </c>
      <c r="H6859" s="3">
        <f t="shared" si="640"/>
        <v>64.94</v>
      </c>
      <c r="I6859" s="3">
        <f t="shared" si="641"/>
        <v>50</v>
      </c>
      <c r="J6859" s="3">
        <f t="shared" si="642"/>
        <v>51.08</v>
      </c>
      <c r="K6859" s="191">
        <v>14</v>
      </c>
      <c r="L6859" s="3">
        <v>13.3</v>
      </c>
      <c r="M6859" s="191">
        <v>18.3</v>
      </c>
      <c r="N6859" s="191">
        <v>10</v>
      </c>
      <c r="O6859" s="191">
        <v>10.6</v>
      </c>
    </row>
    <row r="6860" spans="2:15" ht="17.25" x14ac:dyDescent="0.35">
      <c r="B6860" s="172">
        <f t="shared" si="644"/>
        <v>6852</v>
      </c>
      <c r="C6860" s="173">
        <v>10</v>
      </c>
      <c r="D6860" s="173">
        <v>13</v>
      </c>
      <c r="E6860" s="174">
        <v>12</v>
      </c>
      <c r="F6860" s="3">
        <f t="shared" si="643"/>
        <v>60.8</v>
      </c>
      <c r="G6860" s="3">
        <f t="shared" si="639"/>
        <v>57.92</v>
      </c>
      <c r="H6860" s="3">
        <f t="shared" si="640"/>
        <v>66.92</v>
      </c>
      <c r="I6860" s="3">
        <f t="shared" si="641"/>
        <v>51.980000000000004</v>
      </c>
      <c r="J6860" s="3">
        <f t="shared" si="642"/>
        <v>51.980000000000004</v>
      </c>
      <c r="K6860" s="191">
        <v>16</v>
      </c>
      <c r="L6860" s="3">
        <v>14.4</v>
      </c>
      <c r="M6860" s="191">
        <v>19.399999999999999</v>
      </c>
      <c r="N6860" s="191">
        <v>11.1</v>
      </c>
      <c r="O6860" s="191">
        <v>11.1</v>
      </c>
    </row>
    <row r="6861" spans="2:15" ht="17.25" x14ac:dyDescent="0.35">
      <c r="B6861" s="172">
        <f t="shared" si="644"/>
        <v>6853</v>
      </c>
      <c r="C6861" s="173">
        <v>10</v>
      </c>
      <c r="D6861" s="173">
        <v>13</v>
      </c>
      <c r="E6861" s="174">
        <v>13</v>
      </c>
      <c r="F6861" s="3">
        <f t="shared" si="643"/>
        <v>62.6</v>
      </c>
      <c r="G6861" s="3">
        <f t="shared" si="639"/>
        <v>59</v>
      </c>
      <c r="H6861" s="3">
        <f t="shared" si="640"/>
        <v>69.98</v>
      </c>
      <c r="I6861" s="3">
        <f t="shared" si="641"/>
        <v>53.06</v>
      </c>
      <c r="J6861" s="3">
        <f t="shared" si="642"/>
        <v>55.040000000000006</v>
      </c>
      <c r="K6861" s="191">
        <v>17</v>
      </c>
      <c r="L6861" s="3">
        <v>15</v>
      </c>
      <c r="M6861" s="191">
        <v>21.1</v>
      </c>
      <c r="N6861" s="191">
        <v>11.7</v>
      </c>
      <c r="O6861" s="191">
        <v>12.8</v>
      </c>
    </row>
    <row r="6862" spans="2:15" ht="17.25" x14ac:dyDescent="0.35">
      <c r="B6862" s="172">
        <f t="shared" si="644"/>
        <v>6854</v>
      </c>
      <c r="C6862" s="173">
        <v>10</v>
      </c>
      <c r="D6862" s="173">
        <v>13</v>
      </c>
      <c r="E6862" s="174">
        <v>14</v>
      </c>
      <c r="F6862" s="3">
        <f t="shared" si="643"/>
        <v>66.2</v>
      </c>
      <c r="G6862" s="3">
        <f t="shared" si="639"/>
        <v>59.900000000000006</v>
      </c>
      <c r="H6862" s="3">
        <f t="shared" si="640"/>
        <v>69.98</v>
      </c>
      <c r="I6862" s="3">
        <f t="shared" si="641"/>
        <v>53.96</v>
      </c>
      <c r="J6862" s="3">
        <f t="shared" si="642"/>
        <v>57.92</v>
      </c>
      <c r="K6862" s="191">
        <v>19</v>
      </c>
      <c r="L6862" s="3">
        <v>15.5</v>
      </c>
      <c r="M6862" s="191">
        <v>21.1</v>
      </c>
      <c r="N6862" s="191">
        <v>12.2</v>
      </c>
      <c r="O6862" s="191">
        <v>14.4</v>
      </c>
    </row>
    <row r="6863" spans="2:15" ht="17.25" x14ac:dyDescent="0.35">
      <c r="B6863" s="172">
        <f t="shared" si="644"/>
        <v>6855</v>
      </c>
      <c r="C6863" s="173">
        <v>10</v>
      </c>
      <c r="D6863" s="173">
        <v>13</v>
      </c>
      <c r="E6863" s="174">
        <v>15</v>
      </c>
      <c r="F6863" s="3">
        <f t="shared" si="643"/>
        <v>66.2</v>
      </c>
      <c r="G6863" s="3">
        <f t="shared" si="639"/>
        <v>59.900000000000006</v>
      </c>
      <c r="H6863" s="3">
        <f t="shared" si="640"/>
        <v>71.06</v>
      </c>
      <c r="I6863" s="3">
        <f t="shared" si="641"/>
        <v>55.040000000000006</v>
      </c>
      <c r="J6863" s="3">
        <f t="shared" si="642"/>
        <v>60.08</v>
      </c>
      <c r="K6863" s="191">
        <v>19</v>
      </c>
      <c r="L6863" s="3">
        <v>15.5</v>
      </c>
      <c r="M6863" s="191">
        <v>21.7</v>
      </c>
      <c r="N6863" s="191">
        <v>12.8</v>
      </c>
      <c r="O6863" s="191">
        <v>15.6</v>
      </c>
    </row>
    <row r="6864" spans="2:15" ht="17.25" x14ac:dyDescent="0.35">
      <c r="B6864" s="172">
        <f t="shared" si="644"/>
        <v>6856</v>
      </c>
      <c r="C6864" s="173">
        <v>10</v>
      </c>
      <c r="D6864" s="173">
        <v>13</v>
      </c>
      <c r="E6864" s="174">
        <v>16</v>
      </c>
      <c r="F6864" s="3">
        <f t="shared" si="643"/>
        <v>66.2</v>
      </c>
      <c r="G6864" s="3">
        <f t="shared" si="639"/>
        <v>59.900000000000006</v>
      </c>
      <c r="H6864" s="3">
        <f t="shared" si="640"/>
        <v>73.039999999999992</v>
      </c>
      <c r="I6864" s="3">
        <f t="shared" si="641"/>
        <v>55.040000000000006</v>
      </c>
      <c r="J6864" s="3">
        <f t="shared" si="642"/>
        <v>60.980000000000004</v>
      </c>
      <c r="K6864" s="191">
        <v>19</v>
      </c>
      <c r="L6864" s="3">
        <v>15.5</v>
      </c>
      <c r="M6864" s="191">
        <v>22.8</v>
      </c>
      <c r="N6864" s="191">
        <v>12.8</v>
      </c>
      <c r="O6864" s="191">
        <v>16.100000000000001</v>
      </c>
    </row>
    <row r="6865" spans="2:15" ht="17.25" x14ac:dyDescent="0.35">
      <c r="B6865" s="172">
        <f t="shared" si="644"/>
        <v>6857</v>
      </c>
      <c r="C6865" s="173">
        <v>10</v>
      </c>
      <c r="D6865" s="173">
        <v>13</v>
      </c>
      <c r="E6865" s="174">
        <v>17</v>
      </c>
      <c r="F6865" s="3">
        <f t="shared" si="643"/>
        <v>64.400000000000006</v>
      </c>
      <c r="G6865" s="3">
        <f t="shared" si="639"/>
        <v>54.86</v>
      </c>
      <c r="H6865" s="3">
        <f t="shared" si="640"/>
        <v>71.960000000000008</v>
      </c>
      <c r="I6865" s="3">
        <f t="shared" si="641"/>
        <v>51.980000000000004</v>
      </c>
      <c r="J6865" s="3">
        <f t="shared" si="642"/>
        <v>60.08</v>
      </c>
      <c r="K6865" s="191">
        <v>18</v>
      </c>
      <c r="L6865" s="3">
        <v>12.7</v>
      </c>
      <c r="M6865" s="191">
        <v>22.2</v>
      </c>
      <c r="N6865" s="191">
        <v>11.1</v>
      </c>
      <c r="O6865" s="191">
        <v>15.6</v>
      </c>
    </row>
    <row r="6866" spans="2:15" ht="17.25" x14ac:dyDescent="0.35">
      <c r="B6866" s="172">
        <f t="shared" si="644"/>
        <v>6858</v>
      </c>
      <c r="C6866" s="173">
        <v>10</v>
      </c>
      <c r="D6866" s="173">
        <v>13</v>
      </c>
      <c r="E6866" s="174">
        <v>18</v>
      </c>
      <c r="F6866" s="3">
        <f t="shared" si="643"/>
        <v>59</v>
      </c>
      <c r="G6866" s="3">
        <f t="shared" si="639"/>
        <v>50</v>
      </c>
      <c r="H6866" s="3">
        <f t="shared" si="640"/>
        <v>71.06</v>
      </c>
      <c r="I6866" s="3">
        <f t="shared" si="641"/>
        <v>48.019999999999996</v>
      </c>
      <c r="J6866" s="3">
        <f t="shared" si="642"/>
        <v>57.92</v>
      </c>
      <c r="K6866" s="191">
        <v>15</v>
      </c>
      <c r="L6866" s="3">
        <v>10</v>
      </c>
      <c r="M6866" s="191">
        <v>21.7</v>
      </c>
      <c r="N6866" s="191">
        <v>8.9</v>
      </c>
      <c r="O6866" s="191">
        <v>14.4</v>
      </c>
    </row>
    <row r="6867" spans="2:15" ht="17.25" x14ac:dyDescent="0.35">
      <c r="B6867" s="172">
        <f t="shared" si="644"/>
        <v>6859</v>
      </c>
      <c r="C6867" s="173">
        <v>10</v>
      </c>
      <c r="D6867" s="173">
        <v>13</v>
      </c>
      <c r="E6867" s="174">
        <v>19</v>
      </c>
      <c r="F6867" s="3">
        <f t="shared" si="643"/>
        <v>53.6</v>
      </c>
      <c r="G6867" s="3">
        <f t="shared" si="639"/>
        <v>47.84</v>
      </c>
      <c r="H6867" s="3">
        <f t="shared" si="640"/>
        <v>64.039999999999992</v>
      </c>
      <c r="I6867" s="3">
        <f t="shared" si="641"/>
        <v>39.92</v>
      </c>
      <c r="J6867" s="3">
        <f t="shared" si="642"/>
        <v>55.040000000000006</v>
      </c>
      <c r="K6867" s="191">
        <v>12</v>
      </c>
      <c r="L6867" s="3">
        <v>8.8000000000000007</v>
      </c>
      <c r="M6867" s="191">
        <v>17.8</v>
      </c>
      <c r="N6867" s="191">
        <v>4.4000000000000004</v>
      </c>
      <c r="O6867" s="191">
        <v>12.8</v>
      </c>
    </row>
    <row r="6868" spans="2:15" ht="17.25" x14ac:dyDescent="0.35">
      <c r="B6868" s="172">
        <f t="shared" si="644"/>
        <v>6860</v>
      </c>
      <c r="C6868" s="173">
        <v>10</v>
      </c>
      <c r="D6868" s="173">
        <v>13</v>
      </c>
      <c r="E6868" s="174">
        <v>20</v>
      </c>
      <c r="F6868" s="3">
        <f t="shared" si="643"/>
        <v>50</v>
      </c>
      <c r="G6868" s="3">
        <f t="shared" si="639"/>
        <v>41</v>
      </c>
      <c r="H6868" s="3">
        <f t="shared" si="640"/>
        <v>62.06</v>
      </c>
      <c r="I6868" s="3">
        <f t="shared" si="641"/>
        <v>37.04</v>
      </c>
      <c r="J6868" s="3">
        <f t="shared" si="642"/>
        <v>53.06</v>
      </c>
      <c r="K6868" s="191">
        <v>10</v>
      </c>
      <c r="L6868" s="3">
        <v>5</v>
      </c>
      <c r="M6868" s="191">
        <v>16.7</v>
      </c>
      <c r="N6868" s="191">
        <v>2.8</v>
      </c>
      <c r="O6868" s="191">
        <v>11.7</v>
      </c>
    </row>
    <row r="6869" spans="2:15" ht="17.25" x14ac:dyDescent="0.35">
      <c r="B6869" s="172">
        <f t="shared" si="644"/>
        <v>6861</v>
      </c>
      <c r="C6869" s="173">
        <v>10</v>
      </c>
      <c r="D6869" s="173">
        <v>13</v>
      </c>
      <c r="E6869" s="174">
        <v>21</v>
      </c>
      <c r="F6869" s="3">
        <f t="shared" si="643"/>
        <v>48.2</v>
      </c>
      <c r="G6869" s="3">
        <f t="shared" si="639"/>
        <v>38.840000000000003</v>
      </c>
      <c r="H6869" s="3">
        <f t="shared" si="640"/>
        <v>60.08</v>
      </c>
      <c r="I6869" s="3">
        <f t="shared" si="641"/>
        <v>39.019999999999996</v>
      </c>
      <c r="J6869" s="3">
        <f t="shared" si="642"/>
        <v>51.980000000000004</v>
      </c>
      <c r="K6869" s="191">
        <v>9</v>
      </c>
      <c r="L6869" s="3">
        <v>3.8</v>
      </c>
      <c r="M6869" s="191">
        <v>15.6</v>
      </c>
      <c r="N6869" s="191">
        <v>3.9</v>
      </c>
      <c r="O6869" s="191">
        <v>11.1</v>
      </c>
    </row>
    <row r="6870" spans="2:15" ht="17.25" x14ac:dyDescent="0.35">
      <c r="B6870" s="172">
        <f t="shared" si="644"/>
        <v>6862</v>
      </c>
      <c r="C6870" s="173">
        <v>10</v>
      </c>
      <c r="D6870" s="173">
        <v>13</v>
      </c>
      <c r="E6870" s="174">
        <v>22</v>
      </c>
      <c r="F6870" s="3">
        <f t="shared" si="643"/>
        <v>46.4</v>
      </c>
      <c r="G6870" s="3">
        <f t="shared" si="639"/>
        <v>33.979999999999997</v>
      </c>
      <c r="H6870" s="3">
        <f t="shared" si="640"/>
        <v>57.019999999999996</v>
      </c>
      <c r="I6870" s="3">
        <f t="shared" si="641"/>
        <v>35.96</v>
      </c>
      <c r="J6870" s="3">
        <f t="shared" si="642"/>
        <v>51.08</v>
      </c>
      <c r="K6870" s="191">
        <v>8</v>
      </c>
      <c r="L6870" s="3">
        <v>1.1000000000000001</v>
      </c>
      <c r="M6870" s="191">
        <v>13.9</v>
      </c>
      <c r="N6870" s="191">
        <v>2.2000000000000002</v>
      </c>
      <c r="O6870" s="191">
        <v>10.6</v>
      </c>
    </row>
    <row r="6871" spans="2:15" ht="17.25" x14ac:dyDescent="0.35">
      <c r="B6871" s="172">
        <f t="shared" si="644"/>
        <v>6863</v>
      </c>
      <c r="C6871" s="173">
        <v>10</v>
      </c>
      <c r="D6871" s="173">
        <v>13</v>
      </c>
      <c r="E6871" s="174">
        <v>23</v>
      </c>
      <c r="F6871" s="3">
        <f t="shared" si="643"/>
        <v>46.4</v>
      </c>
      <c r="G6871" s="3">
        <f t="shared" si="639"/>
        <v>30.92</v>
      </c>
      <c r="H6871" s="3">
        <f t="shared" si="640"/>
        <v>60.08</v>
      </c>
      <c r="I6871" s="3">
        <f t="shared" si="641"/>
        <v>33.979999999999997</v>
      </c>
      <c r="J6871" s="3">
        <f t="shared" si="642"/>
        <v>50</v>
      </c>
      <c r="K6871" s="191">
        <v>8</v>
      </c>
      <c r="L6871" s="3">
        <v>-0.6</v>
      </c>
      <c r="M6871" s="191">
        <v>15.6</v>
      </c>
      <c r="N6871" s="191">
        <v>1.1000000000000001</v>
      </c>
      <c r="O6871" s="191">
        <v>10</v>
      </c>
    </row>
    <row r="6872" spans="2:15" ht="17.25" x14ac:dyDescent="0.35">
      <c r="B6872" s="172">
        <f t="shared" si="644"/>
        <v>6864</v>
      </c>
      <c r="C6872" s="173">
        <v>10</v>
      </c>
      <c r="D6872" s="173">
        <v>13</v>
      </c>
      <c r="E6872" s="174">
        <v>24</v>
      </c>
      <c r="F6872" s="3">
        <f t="shared" si="643"/>
        <v>46.4</v>
      </c>
      <c r="G6872" s="3">
        <f t="shared" si="639"/>
        <v>29.84</v>
      </c>
      <c r="H6872" s="3">
        <f t="shared" si="640"/>
        <v>57.019999999999996</v>
      </c>
      <c r="I6872" s="3">
        <f t="shared" si="641"/>
        <v>30.02</v>
      </c>
      <c r="J6872" s="3">
        <f t="shared" si="642"/>
        <v>48.92</v>
      </c>
      <c r="K6872" s="191">
        <v>8</v>
      </c>
      <c r="L6872" s="3">
        <v>-1.2</v>
      </c>
      <c r="M6872" s="191">
        <v>13.9</v>
      </c>
      <c r="N6872" s="191">
        <v>-1.1000000000000001</v>
      </c>
      <c r="O6872" s="191">
        <v>9.4</v>
      </c>
    </row>
    <row r="6873" spans="2:15" ht="17.25" x14ac:dyDescent="0.35">
      <c r="B6873" s="172">
        <f t="shared" si="644"/>
        <v>6865</v>
      </c>
      <c r="C6873" s="173">
        <v>10</v>
      </c>
      <c r="D6873" s="173">
        <v>14</v>
      </c>
      <c r="E6873" s="174">
        <v>1</v>
      </c>
      <c r="F6873" s="3">
        <f t="shared" si="643"/>
        <v>46.4</v>
      </c>
      <c r="G6873" s="3">
        <f t="shared" ref="G6873:G6936" si="645">(9/5)*L6873+32</f>
        <v>27.86</v>
      </c>
      <c r="H6873" s="3">
        <f t="shared" ref="H6873:H6936" si="646">(9/5)*M6873+32</f>
        <v>55.040000000000006</v>
      </c>
      <c r="I6873" s="3">
        <f t="shared" ref="I6873:I6936" si="647">(9/5)*N6873+32</f>
        <v>30.02</v>
      </c>
      <c r="J6873" s="3">
        <f t="shared" ref="J6873:J6936" si="648">(9/5)*O6873+32</f>
        <v>46.04</v>
      </c>
      <c r="K6873" s="191">
        <v>8</v>
      </c>
      <c r="L6873" s="3">
        <v>-2.2999999999999998</v>
      </c>
      <c r="M6873" s="191">
        <v>12.8</v>
      </c>
      <c r="N6873" s="191">
        <v>-1.1000000000000001</v>
      </c>
      <c r="O6873" s="191">
        <v>7.8</v>
      </c>
    </row>
    <row r="6874" spans="2:15" ht="17.25" x14ac:dyDescent="0.35">
      <c r="B6874" s="172">
        <f t="shared" si="644"/>
        <v>6866</v>
      </c>
      <c r="C6874" s="173">
        <v>10</v>
      </c>
      <c r="D6874" s="173">
        <v>14</v>
      </c>
      <c r="E6874" s="174">
        <v>2</v>
      </c>
      <c r="F6874" s="3">
        <f t="shared" si="643"/>
        <v>44.6</v>
      </c>
      <c r="G6874" s="3">
        <f t="shared" si="645"/>
        <v>26.96</v>
      </c>
      <c r="H6874" s="3">
        <f t="shared" si="646"/>
        <v>55.040000000000006</v>
      </c>
      <c r="I6874" s="3">
        <f t="shared" si="647"/>
        <v>26.96</v>
      </c>
      <c r="J6874" s="3">
        <f t="shared" si="648"/>
        <v>44.06</v>
      </c>
      <c r="K6874" s="191">
        <v>7</v>
      </c>
      <c r="L6874" s="3">
        <v>-2.8</v>
      </c>
      <c r="M6874" s="191">
        <v>12.8</v>
      </c>
      <c r="N6874" s="191">
        <v>-2.8</v>
      </c>
      <c r="O6874" s="191">
        <v>6.7</v>
      </c>
    </row>
    <row r="6875" spans="2:15" ht="17.25" x14ac:dyDescent="0.35">
      <c r="B6875" s="172">
        <f t="shared" si="644"/>
        <v>6867</v>
      </c>
      <c r="C6875" s="173">
        <v>10</v>
      </c>
      <c r="D6875" s="173">
        <v>14</v>
      </c>
      <c r="E6875" s="174">
        <v>3</v>
      </c>
      <c r="F6875" s="3">
        <f t="shared" si="643"/>
        <v>42.8</v>
      </c>
      <c r="G6875" s="3">
        <f t="shared" si="645"/>
        <v>26.96</v>
      </c>
      <c r="H6875" s="3">
        <f t="shared" si="646"/>
        <v>53.96</v>
      </c>
      <c r="I6875" s="3">
        <f t="shared" si="647"/>
        <v>26.060000000000002</v>
      </c>
      <c r="J6875" s="3">
        <f t="shared" si="648"/>
        <v>44.06</v>
      </c>
      <c r="K6875" s="191">
        <v>6</v>
      </c>
      <c r="L6875" s="3">
        <v>-2.8</v>
      </c>
      <c r="M6875" s="191">
        <v>12.2</v>
      </c>
      <c r="N6875" s="191">
        <v>-3.3</v>
      </c>
      <c r="O6875" s="191">
        <v>6.7</v>
      </c>
    </row>
    <row r="6876" spans="2:15" ht="17.25" x14ac:dyDescent="0.35">
      <c r="B6876" s="172">
        <f t="shared" si="644"/>
        <v>6868</v>
      </c>
      <c r="C6876" s="173">
        <v>10</v>
      </c>
      <c r="D6876" s="173">
        <v>14</v>
      </c>
      <c r="E6876" s="174">
        <v>4</v>
      </c>
      <c r="F6876" s="3">
        <f t="shared" si="643"/>
        <v>44.6</v>
      </c>
      <c r="G6876" s="3">
        <f t="shared" si="645"/>
        <v>25.88</v>
      </c>
      <c r="H6876" s="3">
        <f t="shared" si="646"/>
        <v>50</v>
      </c>
      <c r="I6876" s="3">
        <f t="shared" si="647"/>
        <v>26.060000000000002</v>
      </c>
      <c r="J6876" s="3">
        <f t="shared" si="648"/>
        <v>39.92</v>
      </c>
      <c r="K6876" s="191">
        <v>7</v>
      </c>
      <c r="L6876" s="3">
        <v>-3.4</v>
      </c>
      <c r="M6876" s="191">
        <v>10</v>
      </c>
      <c r="N6876" s="191">
        <v>-3.3</v>
      </c>
      <c r="O6876" s="191">
        <v>4.4000000000000004</v>
      </c>
    </row>
    <row r="6877" spans="2:15" ht="17.25" x14ac:dyDescent="0.35">
      <c r="B6877" s="172">
        <f t="shared" si="644"/>
        <v>6869</v>
      </c>
      <c r="C6877" s="173">
        <v>10</v>
      </c>
      <c r="D6877" s="173">
        <v>14</v>
      </c>
      <c r="E6877" s="174">
        <v>5</v>
      </c>
      <c r="F6877" s="3">
        <f t="shared" si="643"/>
        <v>42.8</v>
      </c>
      <c r="G6877" s="3">
        <f t="shared" si="645"/>
        <v>26.96</v>
      </c>
      <c r="H6877" s="3">
        <f t="shared" si="646"/>
        <v>53.96</v>
      </c>
      <c r="I6877" s="3">
        <f t="shared" si="647"/>
        <v>24.08</v>
      </c>
      <c r="J6877" s="3">
        <f t="shared" si="648"/>
        <v>42.08</v>
      </c>
      <c r="K6877" s="191">
        <v>6</v>
      </c>
      <c r="L6877" s="3">
        <v>-2.8</v>
      </c>
      <c r="M6877" s="191">
        <v>12.2</v>
      </c>
      <c r="N6877" s="191">
        <v>-4.4000000000000004</v>
      </c>
      <c r="O6877" s="191">
        <v>5.6</v>
      </c>
    </row>
    <row r="6878" spans="2:15" ht="17.25" x14ac:dyDescent="0.35">
      <c r="B6878" s="172">
        <f t="shared" si="644"/>
        <v>6870</v>
      </c>
      <c r="C6878" s="173">
        <v>10</v>
      </c>
      <c r="D6878" s="173">
        <v>14</v>
      </c>
      <c r="E6878" s="174">
        <v>6</v>
      </c>
      <c r="F6878" s="3">
        <f t="shared" si="643"/>
        <v>42.8</v>
      </c>
      <c r="G6878" s="3">
        <f t="shared" si="645"/>
        <v>28.94</v>
      </c>
      <c r="H6878" s="3">
        <f t="shared" si="646"/>
        <v>53.06</v>
      </c>
      <c r="I6878" s="3">
        <f t="shared" si="647"/>
        <v>23</v>
      </c>
      <c r="J6878" s="3">
        <f t="shared" si="648"/>
        <v>41</v>
      </c>
      <c r="K6878" s="191">
        <v>6</v>
      </c>
      <c r="L6878" s="3">
        <v>-1.7</v>
      </c>
      <c r="M6878" s="191">
        <v>11.7</v>
      </c>
      <c r="N6878" s="191">
        <v>-5</v>
      </c>
      <c r="O6878" s="191">
        <v>5</v>
      </c>
    </row>
    <row r="6879" spans="2:15" ht="17.25" x14ac:dyDescent="0.35">
      <c r="B6879" s="172">
        <f t="shared" si="644"/>
        <v>6871</v>
      </c>
      <c r="C6879" s="173">
        <v>10</v>
      </c>
      <c r="D6879" s="173">
        <v>14</v>
      </c>
      <c r="E6879" s="174">
        <v>7</v>
      </c>
      <c r="F6879" s="3">
        <f t="shared" si="643"/>
        <v>46.4</v>
      </c>
      <c r="G6879" s="3">
        <f t="shared" si="645"/>
        <v>32.9</v>
      </c>
      <c r="H6879" s="3">
        <f t="shared" si="646"/>
        <v>53.96</v>
      </c>
      <c r="I6879" s="3">
        <f t="shared" si="647"/>
        <v>24.08</v>
      </c>
      <c r="J6879" s="3">
        <f t="shared" si="648"/>
        <v>42.08</v>
      </c>
      <c r="K6879" s="191">
        <v>8</v>
      </c>
      <c r="L6879" s="3">
        <v>0.5</v>
      </c>
      <c r="M6879" s="191">
        <v>12.2</v>
      </c>
      <c r="N6879" s="191">
        <v>-4.4000000000000004</v>
      </c>
      <c r="O6879" s="191">
        <v>5.6</v>
      </c>
    </row>
    <row r="6880" spans="2:15" ht="17.25" x14ac:dyDescent="0.35">
      <c r="B6880" s="172">
        <f t="shared" si="644"/>
        <v>6872</v>
      </c>
      <c r="C6880" s="173">
        <v>10</v>
      </c>
      <c r="D6880" s="173">
        <v>14</v>
      </c>
      <c r="E6880" s="174">
        <v>8</v>
      </c>
      <c r="F6880" s="3">
        <f t="shared" si="643"/>
        <v>57.2</v>
      </c>
      <c r="G6880" s="3">
        <f t="shared" si="645"/>
        <v>37.94</v>
      </c>
      <c r="H6880" s="3">
        <f t="shared" si="646"/>
        <v>60.980000000000004</v>
      </c>
      <c r="I6880" s="3">
        <f t="shared" si="647"/>
        <v>32</v>
      </c>
      <c r="J6880" s="3">
        <f t="shared" si="648"/>
        <v>46.04</v>
      </c>
      <c r="K6880" s="191">
        <v>14</v>
      </c>
      <c r="L6880" s="3">
        <v>3.3</v>
      </c>
      <c r="M6880" s="191">
        <v>16.100000000000001</v>
      </c>
      <c r="N6880" s="191">
        <v>0</v>
      </c>
      <c r="O6880" s="191">
        <v>7.8</v>
      </c>
    </row>
    <row r="6881" spans="2:15" ht="17.25" x14ac:dyDescent="0.35">
      <c r="B6881" s="172">
        <f t="shared" si="644"/>
        <v>6873</v>
      </c>
      <c r="C6881" s="173">
        <v>10</v>
      </c>
      <c r="D6881" s="173">
        <v>14</v>
      </c>
      <c r="E6881" s="174">
        <v>9</v>
      </c>
      <c r="F6881" s="3">
        <f t="shared" si="643"/>
        <v>51.8</v>
      </c>
      <c r="G6881" s="3">
        <f t="shared" si="645"/>
        <v>44.96</v>
      </c>
      <c r="H6881" s="3">
        <f t="shared" si="646"/>
        <v>64.94</v>
      </c>
      <c r="I6881" s="3">
        <f t="shared" si="647"/>
        <v>41</v>
      </c>
      <c r="J6881" s="3">
        <f t="shared" si="648"/>
        <v>50</v>
      </c>
      <c r="K6881" s="191">
        <v>11</v>
      </c>
      <c r="L6881" s="3">
        <v>7.2</v>
      </c>
      <c r="M6881" s="191">
        <v>18.3</v>
      </c>
      <c r="N6881" s="191">
        <v>5</v>
      </c>
      <c r="O6881" s="191">
        <v>10</v>
      </c>
    </row>
    <row r="6882" spans="2:15" ht="17.25" x14ac:dyDescent="0.35">
      <c r="B6882" s="172">
        <f t="shared" si="644"/>
        <v>6874</v>
      </c>
      <c r="C6882" s="173">
        <v>10</v>
      </c>
      <c r="D6882" s="173">
        <v>14</v>
      </c>
      <c r="E6882" s="174">
        <v>10</v>
      </c>
      <c r="F6882" s="3">
        <f t="shared" si="643"/>
        <v>53.6</v>
      </c>
      <c r="G6882" s="3">
        <f t="shared" si="645"/>
        <v>50</v>
      </c>
      <c r="H6882" s="3">
        <f t="shared" si="646"/>
        <v>66.92</v>
      </c>
      <c r="I6882" s="3">
        <f t="shared" si="647"/>
        <v>46.04</v>
      </c>
      <c r="J6882" s="3">
        <f t="shared" si="648"/>
        <v>55.040000000000006</v>
      </c>
      <c r="K6882" s="191">
        <v>12</v>
      </c>
      <c r="L6882" s="3">
        <v>10</v>
      </c>
      <c r="M6882" s="191">
        <v>19.399999999999999</v>
      </c>
      <c r="N6882" s="191">
        <v>7.8</v>
      </c>
      <c r="O6882" s="191">
        <v>12.8</v>
      </c>
    </row>
    <row r="6883" spans="2:15" ht="17.25" x14ac:dyDescent="0.35">
      <c r="B6883" s="172">
        <f t="shared" si="644"/>
        <v>6875</v>
      </c>
      <c r="C6883" s="173">
        <v>10</v>
      </c>
      <c r="D6883" s="173">
        <v>14</v>
      </c>
      <c r="E6883" s="174">
        <v>11</v>
      </c>
      <c r="F6883" s="3">
        <f t="shared" si="643"/>
        <v>57.2</v>
      </c>
      <c r="G6883" s="3">
        <f t="shared" si="645"/>
        <v>55.94</v>
      </c>
      <c r="H6883" s="3">
        <f t="shared" si="646"/>
        <v>71.960000000000008</v>
      </c>
      <c r="I6883" s="3">
        <f t="shared" si="647"/>
        <v>51.980000000000004</v>
      </c>
      <c r="J6883" s="3">
        <f t="shared" si="648"/>
        <v>59</v>
      </c>
      <c r="K6883" s="191">
        <v>14</v>
      </c>
      <c r="L6883" s="3">
        <v>13.3</v>
      </c>
      <c r="M6883" s="191">
        <v>22.2</v>
      </c>
      <c r="N6883" s="191">
        <v>11.1</v>
      </c>
      <c r="O6883" s="191">
        <v>15</v>
      </c>
    </row>
    <row r="6884" spans="2:15" ht="17.25" x14ac:dyDescent="0.35">
      <c r="B6884" s="172">
        <f t="shared" si="644"/>
        <v>6876</v>
      </c>
      <c r="C6884" s="173">
        <v>10</v>
      </c>
      <c r="D6884" s="173">
        <v>14</v>
      </c>
      <c r="E6884" s="174">
        <v>12</v>
      </c>
      <c r="F6884" s="3">
        <f t="shared" si="643"/>
        <v>57.2</v>
      </c>
      <c r="G6884" s="3">
        <f t="shared" si="645"/>
        <v>62.96</v>
      </c>
      <c r="H6884" s="3">
        <f t="shared" si="646"/>
        <v>75.02</v>
      </c>
      <c r="I6884" s="3">
        <f t="shared" si="647"/>
        <v>55.94</v>
      </c>
      <c r="J6884" s="3">
        <f t="shared" si="648"/>
        <v>60.980000000000004</v>
      </c>
      <c r="K6884" s="191">
        <v>14</v>
      </c>
      <c r="L6884" s="3">
        <v>17.2</v>
      </c>
      <c r="M6884" s="191">
        <v>23.9</v>
      </c>
      <c r="N6884" s="191">
        <v>13.3</v>
      </c>
      <c r="O6884" s="191">
        <v>16.100000000000001</v>
      </c>
    </row>
    <row r="6885" spans="2:15" ht="17.25" x14ac:dyDescent="0.35">
      <c r="B6885" s="172">
        <f t="shared" si="644"/>
        <v>6877</v>
      </c>
      <c r="C6885" s="173">
        <v>10</v>
      </c>
      <c r="D6885" s="173">
        <v>14</v>
      </c>
      <c r="E6885" s="174">
        <v>13</v>
      </c>
      <c r="F6885" s="3">
        <f t="shared" si="643"/>
        <v>59</v>
      </c>
      <c r="G6885" s="3">
        <f t="shared" si="645"/>
        <v>64.94</v>
      </c>
      <c r="H6885" s="3">
        <f t="shared" si="646"/>
        <v>78.080000000000013</v>
      </c>
      <c r="I6885" s="3">
        <f t="shared" si="647"/>
        <v>60.08</v>
      </c>
      <c r="J6885" s="3">
        <f t="shared" si="648"/>
        <v>64.039999999999992</v>
      </c>
      <c r="K6885" s="191">
        <v>15</v>
      </c>
      <c r="L6885" s="3">
        <v>18.3</v>
      </c>
      <c r="M6885" s="191">
        <v>25.6</v>
      </c>
      <c r="N6885" s="191">
        <v>15.6</v>
      </c>
      <c r="O6885" s="191">
        <v>17.8</v>
      </c>
    </row>
    <row r="6886" spans="2:15" ht="17.25" x14ac:dyDescent="0.35">
      <c r="B6886" s="172">
        <f t="shared" si="644"/>
        <v>6878</v>
      </c>
      <c r="C6886" s="173">
        <v>10</v>
      </c>
      <c r="D6886" s="173">
        <v>14</v>
      </c>
      <c r="E6886" s="174">
        <v>14</v>
      </c>
      <c r="F6886" s="3">
        <f t="shared" si="643"/>
        <v>59</v>
      </c>
      <c r="G6886" s="3">
        <f t="shared" si="645"/>
        <v>68</v>
      </c>
      <c r="H6886" s="3">
        <f t="shared" si="646"/>
        <v>78.98</v>
      </c>
      <c r="I6886" s="3">
        <f t="shared" si="647"/>
        <v>62.96</v>
      </c>
      <c r="J6886" s="3">
        <f t="shared" si="648"/>
        <v>66.02</v>
      </c>
      <c r="K6886" s="191">
        <v>15</v>
      </c>
      <c r="L6886" s="3">
        <v>20</v>
      </c>
      <c r="M6886" s="191">
        <v>26.1</v>
      </c>
      <c r="N6886" s="191">
        <v>17.2</v>
      </c>
      <c r="O6886" s="191">
        <v>18.899999999999999</v>
      </c>
    </row>
    <row r="6887" spans="2:15" ht="17.25" x14ac:dyDescent="0.35">
      <c r="B6887" s="172">
        <f t="shared" si="644"/>
        <v>6879</v>
      </c>
      <c r="C6887" s="173">
        <v>10</v>
      </c>
      <c r="D6887" s="173">
        <v>14</v>
      </c>
      <c r="E6887" s="174">
        <v>15</v>
      </c>
      <c r="F6887" s="3">
        <f t="shared" si="643"/>
        <v>60.8</v>
      </c>
      <c r="G6887" s="3">
        <f t="shared" si="645"/>
        <v>68.900000000000006</v>
      </c>
      <c r="H6887" s="3">
        <f t="shared" si="646"/>
        <v>78.98</v>
      </c>
      <c r="I6887" s="3">
        <f t="shared" si="647"/>
        <v>62.96</v>
      </c>
      <c r="J6887" s="3">
        <f t="shared" si="648"/>
        <v>66.92</v>
      </c>
      <c r="K6887" s="191">
        <v>16</v>
      </c>
      <c r="L6887" s="3">
        <v>20.5</v>
      </c>
      <c r="M6887" s="191">
        <v>26.1</v>
      </c>
      <c r="N6887" s="191">
        <v>17.2</v>
      </c>
      <c r="O6887" s="191">
        <v>19.399999999999999</v>
      </c>
    </row>
    <row r="6888" spans="2:15" ht="17.25" x14ac:dyDescent="0.35">
      <c r="B6888" s="172">
        <f t="shared" si="644"/>
        <v>6880</v>
      </c>
      <c r="C6888" s="173">
        <v>10</v>
      </c>
      <c r="D6888" s="173">
        <v>14</v>
      </c>
      <c r="E6888" s="174">
        <v>16</v>
      </c>
      <c r="F6888" s="3">
        <f t="shared" si="643"/>
        <v>59</v>
      </c>
      <c r="G6888" s="3">
        <f t="shared" si="645"/>
        <v>68</v>
      </c>
      <c r="H6888" s="3">
        <f t="shared" si="646"/>
        <v>78.98</v>
      </c>
      <c r="I6888" s="3">
        <f t="shared" si="647"/>
        <v>62.96</v>
      </c>
      <c r="J6888" s="3">
        <f t="shared" si="648"/>
        <v>68</v>
      </c>
      <c r="K6888" s="191">
        <v>15</v>
      </c>
      <c r="L6888" s="3">
        <v>20</v>
      </c>
      <c r="M6888" s="191">
        <v>26.1</v>
      </c>
      <c r="N6888" s="191">
        <v>17.2</v>
      </c>
      <c r="O6888" s="191">
        <v>20</v>
      </c>
    </row>
    <row r="6889" spans="2:15" ht="17.25" x14ac:dyDescent="0.35">
      <c r="B6889" s="172">
        <f t="shared" si="644"/>
        <v>6881</v>
      </c>
      <c r="C6889" s="173">
        <v>10</v>
      </c>
      <c r="D6889" s="173">
        <v>14</v>
      </c>
      <c r="E6889" s="174">
        <v>17</v>
      </c>
      <c r="F6889" s="3">
        <f t="shared" si="643"/>
        <v>53.6</v>
      </c>
      <c r="G6889" s="3">
        <f t="shared" si="645"/>
        <v>65.84</v>
      </c>
      <c r="H6889" s="3">
        <f t="shared" si="646"/>
        <v>78.080000000000013</v>
      </c>
      <c r="I6889" s="3">
        <f t="shared" si="647"/>
        <v>60.08</v>
      </c>
      <c r="J6889" s="3">
        <f t="shared" si="648"/>
        <v>66.92</v>
      </c>
      <c r="K6889" s="191">
        <v>12</v>
      </c>
      <c r="L6889" s="3">
        <v>18.8</v>
      </c>
      <c r="M6889" s="191">
        <v>25.6</v>
      </c>
      <c r="N6889" s="191">
        <v>15.6</v>
      </c>
      <c r="O6889" s="191">
        <v>19.399999999999999</v>
      </c>
    </row>
    <row r="6890" spans="2:15" ht="17.25" x14ac:dyDescent="0.35">
      <c r="B6890" s="172">
        <f t="shared" si="644"/>
        <v>6882</v>
      </c>
      <c r="C6890" s="173">
        <v>10</v>
      </c>
      <c r="D6890" s="173">
        <v>14</v>
      </c>
      <c r="E6890" s="174">
        <v>18</v>
      </c>
      <c r="F6890" s="3">
        <f t="shared" si="643"/>
        <v>50</v>
      </c>
      <c r="G6890" s="3">
        <f t="shared" si="645"/>
        <v>57.92</v>
      </c>
      <c r="H6890" s="3">
        <f t="shared" si="646"/>
        <v>73.039999999999992</v>
      </c>
      <c r="I6890" s="3">
        <f t="shared" si="647"/>
        <v>53.06</v>
      </c>
      <c r="J6890" s="3">
        <f t="shared" si="648"/>
        <v>62.96</v>
      </c>
      <c r="K6890" s="191">
        <v>10</v>
      </c>
      <c r="L6890" s="3">
        <v>14.4</v>
      </c>
      <c r="M6890" s="191">
        <v>22.8</v>
      </c>
      <c r="N6890" s="191">
        <v>11.7</v>
      </c>
      <c r="O6890" s="191">
        <v>17.2</v>
      </c>
    </row>
    <row r="6891" spans="2:15" ht="17.25" x14ac:dyDescent="0.35">
      <c r="B6891" s="172">
        <f t="shared" si="644"/>
        <v>6883</v>
      </c>
      <c r="C6891" s="173">
        <v>10</v>
      </c>
      <c r="D6891" s="173">
        <v>14</v>
      </c>
      <c r="E6891" s="174">
        <v>19</v>
      </c>
      <c r="F6891" s="3">
        <f t="shared" si="643"/>
        <v>44.6</v>
      </c>
      <c r="G6891" s="3">
        <f t="shared" si="645"/>
        <v>50</v>
      </c>
      <c r="H6891" s="3">
        <f t="shared" si="646"/>
        <v>66.92</v>
      </c>
      <c r="I6891" s="3">
        <f t="shared" si="647"/>
        <v>51.08</v>
      </c>
      <c r="J6891" s="3">
        <f t="shared" si="648"/>
        <v>55.94</v>
      </c>
      <c r="K6891" s="191">
        <v>7</v>
      </c>
      <c r="L6891" s="3">
        <v>10</v>
      </c>
      <c r="M6891" s="191">
        <v>19.399999999999999</v>
      </c>
      <c r="N6891" s="191">
        <v>10.6</v>
      </c>
      <c r="O6891" s="191">
        <v>13.3</v>
      </c>
    </row>
    <row r="6892" spans="2:15" ht="17.25" x14ac:dyDescent="0.35">
      <c r="B6892" s="172">
        <f t="shared" si="644"/>
        <v>6884</v>
      </c>
      <c r="C6892" s="173">
        <v>10</v>
      </c>
      <c r="D6892" s="173">
        <v>14</v>
      </c>
      <c r="E6892" s="174">
        <v>20</v>
      </c>
      <c r="F6892" s="3">
        <f t="shared" si="643"/>
        <v>42.8</v>
      </c>
      <c r="G6892" s="3">
        <f t="shared" si="645"/>
        <v>48.92</v>
      </c>
      <c r="H6892" s="3">
        <f t="shared" si="646"/>
        <v>64.94</v>
      </c>
      <c r="I6892" s="3">
        <f t="shared" si="647"/>
        <v>42.08</v>
      </c>
      <c r="J6892" s="3">
        <f t="shared" si="648"/>
        <v>53.06</v>
      </c>
      <c r="K6892" s="191">
        <v>6</v>
      </c>
      <c r="L6892" s="3">
        <v>9.4</v>
      </c>
      <c r="M6892" s="191">
        <v>18.3</v>
      </c>
      <c r="N6892" s="191">
        <v>5.6</v>
      </c>
      <c r="O6892" s="191">
        <v>11.7</v>
      </c>
    </row>
    <row r="6893" spans="2:15" ht="17.25" x14ac:dyDescent="0.35">
      <c r="B6893" s="172">
        <f t="shared" si="644"/>
        <v>6885</v>
      </c>
      <c r="C6893" s="173">
        <v>10</v>
      </c>
      <c r="D6893" s="173">
        <v>14</v>
      </c>
      <c r="E6893" s="174">
        <v>21</v>
      </c>
      <c r="F6893" s="3">
        <f t="shared" si="643"/>
        <v>42.8</v>
      </c>
      <c r="G6893" s="3">
        <f t="shared" si="645"/>
        <v>45.86</v>
      </c>
      <c r="H6893" s="3">
        <f t="shared" si="646"/>
        <v>64.039999999999992</v>
      </c>
      <c r="I6893" s="3">
        <f t="shared" si="647"/>
        <v>42.980000000000004</v>
      </c>
      <c r="J6893" s="3">
        <f t="shared" si="648"/>
        <v>53.96</v>
      </c>
      <c r="K6893" s="191">
        <v>6</v>
      </c>
      <c r="L6893" s="3">
        <v>7.7</v>
      </c>
      <c r="M6893" s="191">
        <v>17.8</v>
      </c>
      <c r="N6893" s="191">
        <v>6.1</v>
      </c>
      <c r="O6893" s="191">
        <v>12.2</v>
      </c>
    </row>
    <row r="6894" spans="2:15" ht="17.25" x14ac:dyDescent="0.35">
      <c r="B6894" s="172">
        <f t="shared" si="644"/>
        <v>6886</v>
      </c>
      <c r="C6894" s="173">
        <v>10</v>
      </c>
      <c r="D6894" s="173">
        <v>14</v>
      </c>
      <c r="E6894" s="174">
        <v>22</v>
      </c>
      <c r="F6894" s="3">
        <f t="shared" si="643"/>
        <v>41</v>
      </c>
      <c r="G6894" s="3">
        <f t="shared" si="645"/>
        <v>41</v>
      </c>
      <c r="H6894" s="3">
        <f t="shared" si="646"/>
        <v>60.980000000000004</v>
      </c>
      <c r="I6894" s="3">
        <f t="shared" si="647"/>
        <v>42.08</v>
      </c>
      <c r="J6894" s="3">
        <f t="shared" si="648"/>
        <v>53.06</v>
      </c>
      <c r="K6894" s="191">
        <v>5</v>
      </c>
      <c r="L6894" s="3">
        <v>5</v>
      </c>
      <c r="M6894" s="191">
        <v>16.100000000000001</v>
      </c>
      <c r="N6894" s="191">
        <v>5.6</v>
      </c>
      <c r="O6894" s="191">
        <v>11.7</v>
      </c>
    </row>
    <row r="6895" spans="2:15" ht="17.25" x14ac:dyDescent="0.35">
      <c r="B6895" s="172">
        <f t="shared" si="644"/>
        <v>6887</v>
      </c>
      <c r="C6895" s="173">
        <v>10</v>
      </c>
      <c r="D6895" s="173">
        <v>14</v>
      </c>
      <c r="E6895" s="174">
        <v>23</v>
      </c>
      <c r="F6895" s="3">
        <f t="shared" si="643"/>
        <v>41</v>
      </c>
      <c r="G6895" s="3">
        <f t="shared" si="645"/>
        <v>38.840000000000003</v>
      </c>
      <c r="H6895" s="3">
        <f t="shared" si="646"/>
        <v>60.08</v>
      </c>
      <c r="I6895" s="3">
        <f t="shared" si="647"/>
        <v>35.06</v>
      </c>
      <c r="J6895" s="3">
        <f t="shared" si="648"/>
        <v>51.08</v>
      </c>
      <c r="K6895" s="191">
        <v>5</v>
      </c>
      <c r="L6895" s="3">
        <v>3.8</v>
      </c>
      <c r="M6895" s="191">
        <v>15.6</v>
      </c>
      <c r="N6895" s="191">
        <v>1.7</v>
      </c>
      <c r="O6895" s="191">
        <v>10.6</v>
      </c>
    </row>
    <row r="6896" spans="2:15" ht="17.25" x14ac:dyDescent="0.35">
      <c r="B6896" s="172">
        <f t="shared" si="644"/>
        <v>6888</v>
      </c>
      <c r="C6896" s="173">
        <v>10</v>
      </c>
      <c r="D6896" s="173">
        <v>14</v>
      </c>
      <c r="E6896" s="174">
        <v>24</v>
      </c>
      <c r="F6896" s="3">
        <f t="shared" si="643"/>
        <v>39.200000000000003</v>
      </c>
      <c r="G6896" s="3">
        <f t="shared" si="645"/>
        <v>38.840000000000003</v>
      </c>
      <c r="H6896" s="3">
        <f t="shared" si="646"/>
        <v>59</v>
      </c>
      <c r="I6896" s="3">
        <f t="shared" si="647"/>
        <v>32</v>
      </c>
      <c r="J6896" s="3">
        <f t="shared" si="648"/>
        <v>46.04</v>
      </c>
      <c r="K6896" s="191">
        <v>4</v>
      </c>
      <c r="L6896" s="3">
        <v>3.8</v>
      </c>
      <c r="M6896" s="191">
        <v>15</v>
      </c>
      <c r="N6896" s="191">
        <v>0</v>
      </c>
      <c r="O6896" s="191">
        <v>7.8</v>
      </c>
    </row>
    <row r="6897" spans="2:15" ht="17.25" x14ac:dyDescent="0.35">
      <c r="B6897" s="172">
        <f t="shared" si="644"/>
        <v>6889</v>
      </c>
      <c r="C6897" s="173">
        <v>10</v>
      </c>
      <c r="D6897" s="173">
        <v>15</v>
      </c>
      <c r="E6897" s="174">
        <v>1</v>
      </c>
      <c r="F6897" s="3">
        <f t="shared" si="643"/>
        <v>37.4</v>
      </c>
      <c r="G6897" s="3">
        <f t="shared" si="645"/>
        <v>35.96</v>
      </c>
      <c r="H6897" s="3">
        <f t="shared" si="646"/>
        <v>59</v>
      </c>
      <c r="I6897" s="3">
        <f t="shared" si="647"/>
        <v>33.08</v>
      </c>
      <c r="J6897" s="3">
        <f t="shared" si="648"/>
        <v>50</v>
      </c>
      <c r="K6897" s="191">
        <v>3</v>
      </c>
      <c r="L6897" s="3">
        <v>2.2000000000000002</v>
      </c>
      <c r="M6897" s="191">
        <v>15</v>
      </c>
      <c r="N6897" s="191">
        <v>0.6</v>
      </c>
      <c r="O6897" s="191">
        <v>10</v>
      </c>
    </row>
    <row r="6898" spans="2:15" ht="17.25" x14ac:dyDescent="0.35">
      <c r="B6898" s="172">
        <f t="shared" si="644"/>
        <v>6890</v>
      </c>
      <c r="C6898" s="173">
        <v>10</v>
      </c>
      <c r="D6898" s="173">
        <v>15</v>
      </c>
      <c r="E6898" s="174">
        <v>2</v>
      </c>
      <c r="F6898" s="3">
        <f t="shared" si="643"/>
        <v>39.200000000000003</v>
      </c>
      <c r="G6898" s="3">
        <f t="shared" si="645"/>
        <v>36.86</v>
      </c>
      <c r="H6898" s="3">
        <f t="shared" si="646"/>
        <v>57.92</v>
      </c>
      <c r="I6898" s="3">
        <f t="shared" si="647"/>
        <v>30.02</v>
      </c>
      <c r="J6898" s="3">
        <f t="shared" si="648"/>
        <v>46.94</v>
      </c>
      <c r="K6898" s="191">
        <v>4</v>
      </c>
      <c r="L6898" s="3">
        <v>2.7</v>
      </c>
      <c r="M6898" s="191">
        <v>14.4</v>
      </c>
      <c r="N6898" s="191">
        <v>-1.1000000000000001</v>
      </c>
      <c r="O6898" s="191">
        <v>8.3000000000000007</v>
      </c>
    </row>
    <row r="6899" spans="2:15" ht="17.25" x14ac:dyDescent="0.35">
      <c r="B6899" s="172">
        <f t="shared" si="644"/>
        <v>6891</v>
      </c>
      <c r="C6899" s="173">
        <v>10</v>
      </c>
      <c r="D6899" s="173">
        <v>15</v>
      </c>
      <c r="E6899" s="174">
        <v>3</v>
      </c>
      <c r="F6899" s="3">
        <f t="shared" si="643"/>
        <v>33.799999999999997</v>
      </c>
      <c r="G6899" s="3">
        <f t="shared" si="645"/>
        <v>34.880000000000003</v>
      </c>
      <c r="H6899" s="3">
        <f t="shared" si="646"/>
        <v>55.94</v>
      </c>
      <c r="I6899" s="3">
        <f t="shared" si="647"/>
        <v>28.94</v>
      </c>
      <c r="J6899" s="3">
        <f t="shared" si="648"/>
        <v>46.04</v>
      </c>
      <c r="K6899" s="191">
        <v>1</v>
      </c>
      <c r="L6899" s="3">
        <v>1.6</v>
      </c>
      <c r="M6899" s="191">
        <v>13.3</v>
      </c>
      <c r="N6899" s="191">
        <v>-1.7</v>
      </c>
      <c r="O6899" s="191">
        <v>7.8</v>
      </c>
    </row>
    <row r="6900" spans="2:15" ht="17.25" x14ac:dyDescent="0.35">
      <c r="B6900" s="172">
        <f t="shared" si="644"/>
        <v>6892</v>
      </c>
      <c r="C6900" s="173">
        <v>10</v>
      </c>
      <c r="D6900" s="173">
        <v>15</v>
      </c>
      <c r="E6900" s="174">
        <v>4</v>
      </c>
      <c r="F6900" s="3">
        <f t="shared" si="643"/>
        <v>37.4</v>
      </c>
      <c r="G6900" s="3">
        <f t="shared" si="645"/>
        <v>34.880000000000003</v>
      </c>
      <c r="H6900" s="3">
        <f t="shared" si="646"/>
        <v>55.040000000000006</v>
      </c>
      <c r="I6900" s="3">
        <f t="shared" si="647"/>
        <v>28.04</v>
      </c>
      <c r="J6900" s="3">
        <f t="shared" si="648"/>
        <v>42.980000000000004</v>
      </c>
      <c r="K6900" s="191">
        <v>3</v>
      </c>
      <c r="L6900" s="3">
        <v>1.6</v>
      </c>
      <c r="M6900" s="191">
        <v>12.8</v>
      </c>
      <c r="N6900" s="191">
        <v>-2.2000000000000002</v>
      </c>
      <c r="O6900" s="191">
        <v>6.1</v>
      </c>
    </row>
    <row r="6901" spans="2:15" ht="17.25" x14ac:dyDescent="0.35">
      <c r="B6901" s="172">
        <f t="shared" si="644"/>
        <v>6893</v>
      </c>
      <c r="C6901" s="173">
        <v>10</v>
      </c>
      <c r="D6901" s="173">
        <v>15</v>
      </c>
      <c r="E6901" s="174">
        <v>5</v>
      </c>
      <c r="F6901" s="3">
        <f t="shared" si="643"/>
        <v>32</v>
      </c>
      <c r="G6901" s="3">
        <f t="shared" si="645"/>
        <v>30.92</v>
      </c>
      <c r="H6901" s="3">
        <f t="shared" si="646"/>
        <v>53.96</v>
      </c>
      <c r="I6901" s="3">
        <f t="shared" si="647"/>
        <v>26.96</v>
      </c>
      <c r="J6901" s="3">
        <f t="shared" si="648"/>
        <v>42.980000000000004</v>
      </c>
      <c r="K6901" s="191">
        <v>0</v>
      </c>
      <c r="L6901" s="3">
        <v>-0.6</v>
      </c>
      <c r="M6901" s="191">
        <v>12.2</v>
      </c>
      <c r="N6901" s="191">
        <v>-2.8</v>
      </c>
      <c r="O6901" s="191">
        <v>6.1</v>
      </c>
    </row>
    <row r="6902" spans="2:15" ht="17.25" x14ac:dyDescent="0.35">
      <c r="B6902" s="172">
        <f t="shared" si="644"/>
        <v>6894</v>
      </c>
      <c r="C6902" s="173">
        <v>10</v>
      </c>
      <c r="D6902" s="173">
        <v>15</v>
      </c>
      <c r="E6902" s="174">
        <v>6</v>
      </c>
      <c r="F6902" s="3">
        <f t="shared" si="643"/>
        <v>30.2</v>
      </c>
      <c r="G6902" s="3">
        <f t="shared" si="645"/>
        <v>32</v>
      </c>
      <c r="H6902" s="3">
        <f t="shared" si="646"/>
        <v>55.040000000000006</v>
      </c>
      <c r="I6902" s="3">
        <f t="shared" si="647"/>
        <v>26.96</v>
      </c>
      <c r="J6902" s="3">
        <f t="shared" si="648"/>
        <v>42.980000000000004</v>
      </c>
      <c r="K6902" s="191">
        <v>-1</v>
      </c>
      <c r="L6902" s="3">
        <v>0</v>
      </c>
      <c r="M6902" s="191">
        <v>12.8</v>
      </c>
      <c r="N6902" s="191">
        <v>-2.8</v>
      </c>
      <c r="O6902" s="191">
        <v>6.1</v>
      </c>
    </row>
    <row r="6903" spans="2:15" ht="17.25" x14ac:dyDescent="0.35">
      <c r="B6903" s="172">
        <f t="shared" si="644"/>
        <v>6895</v>
      </c>
      <c r="C6903" s="173">
        <v>10</v>
      </c>
      <c r="D6903" s="173">
        <v>15</v>
      </c>
      <c r="E6903" s="174">
        <v>7</v>
      </c>
      <c r="F6903" s="3">
        <f t="shared" si="643"/>
        <v>33.799999999999997</v>
      </c>
      <c r="G6903" s="3">
        <f t="shared" si="645"/>
        <v>35.96</v>
      </c>
      <c r="H6903" s="3">
        <f t="shared" si="646"/>
        <v>57.019999999999996</v>
      </c>
      <c r="I6903" s="3">
        <f t="shared" si="647"/>
        <v>28.04</v>
      </c>
      <c r="J6903" s="3">
        <f t="shared" si="648"/>
        <v>42.08</v>
      </c>
      <c r="K6903" s="191">
        <v>1</v>
      </c>
      <c r="L6903" s="3">
        <v>2.2000000000000002</v>
      </c>
      <c r="M6903" s="191">
        <v>13.9</v>
      </c>
      <c r="N6903" s="191">
        <v>-2.2000000000000002</v>
      </c>
      <c r="O6903" s="191">
        <v>5.6</v>
      </c>
    </row>
    <row r="6904" spans="2:15" ht="17.25" x14ac:dyDescent="0.35">
      <c r="B6904" s="172">
        <f t="shared" si="644"/>
        <v>6896</v>
      </c>
      <c r="C6904" s="173">
        <v>10</v>
      </c>
      <c r="D6904" s="173">
        <v>15</v>
      </c>
      <c r="E6904" s="174">
        <v>8</v>
      </c>
      <c r="F6904" s="3">
        <f t="shared" si="643"/>
        <v>39.200000000000003</v>
      </c>
      <c r="G6904" s="3">
        <f t="shared" si="645"/>
        <v>43.879999999999995</v>
      </c>
      <c r="H6904" s="3">
        <f t="shared" si="646"/>
        <v>62.96</v>
      </c>
      <c r="I6904" s="3">
        <f t="shared" si="647"/>
        <v>37.04</v>
      </c>
      <c r="J6904" s="3">
        <f t="shared" si="648"/>
        <v>48.019999999999996</v>
      </c>
      <c r="K6904" s="191">
        <v>4</v>
      </c>
      <c r="L6904" s="3">
        <v>6.6</v>
      </c>
      <c r="M6904" s="191">
        <v>17.2</v>
      </c>
      <c r="N6904" s="191">
        <v>2.8</v>
      </c>
      <c r="O6904" s="191">
        <v>8.9</v>
      </c>
    </row>
    <row r="6905" spans="2:15" ht="17.25" x14ac:dyDescent="0.35">
      <c r="B6905" s="172">
        <f t="shared" si="644"/>
        <v>6897</v>
      </c>
      <c r="C6905" s="173">
        <v>10</v>
      </c>
      <c r="D6905" s="173">
        <v>15</v>
      </c>
      <c r="E6905" s="174">
        <v>9</v>
      </c>
      <c r="F6905" s="3">
        <f t="shared" si="643"/>
        <v>41</v>
      </c>
      <c r="G6905" s="3">
        <f t="shared" si="645"/>
        <v>50</v>
      </c>
      <c r="H6905" s="3">
        <f t="shared" si="646"/>
        <v>71.06</v>
      </c>
      <c r="I6905" s="3">
        <f t="shared" si="647"/>
        <v>44.06</v>
      </c>
      <c r="J6905" s="3">
        <f t="shared" si="648"/>
        <v>51.980000000000004</v>
      </c>
      <c r="K6905" s="191">
        <v>5</v>
      </c>
      <c r="L6905" s="3">
        <v>10</v>
      </c>
      <c r="M6905" s="191">
        <v>21.7</v>
      </c>
      <c r="N6905" s="191">
        <v>6.7</v>
      </c>
      <c r="O6905" s="191">
        <v>11.1</v>
      </c>
    </row>
    <row r="6906" spans="2:15" ht="17.25" x14ac:dyDescent="0.35">
      <c r="B6906" s="172">
        <f t="shared" si="644"/>
        <v>6898</v>
      </c>
      <c r="C6906" s="173">
        <v>10</v>
      </c>
      <c r="D6906" s="173">
        <v>15</v>
      </c>
      <c r="E6906" s="174">
        <v>10</v>
      </c>
      <c r="F6906" s="3">
        <f t="shared" si="643"/>
        <v>44.6</v>
      </c>
      <c r="G6906" s="3">
        <f t="shared" si="645"/>
        <v>59</v>
      </c>
      <c r="H6906" s="3">
        <f t="shared" si="646"/>
        <v>73.039999999999992</v>
      </c>
      <c r="I6906" s="3">
        <f t="shared" si="647"/>
        <v>48.92</v>
      </c>
      <c r="J6906" s="3">
        <f t="shared" si="648"/>
        <v>57.019999999999996</v>
      </c>
      <c r="K6906" s="191">
        <v>7</v>
      </c>
      <c r="L6906" s="3">
        <v>15</v>
      </c>
      <c r="M6906" s="191">
        <v>22.8</v>
      </c>
      <c r="N6906" s="191">
        <v>9.4</v>
      </c>
      <c r="O6906" s="191">
        <v>13.9</v>
      </c>
    </row>
    <row r="6907" spans="2:15" ht="17.25" x14ac:dyDescent="0.35">
      <c r="B6907" s="172">
        <f t="shared" si="644"/>
        <v>6899</v>
      </c>
      <c r="C6907" s="173">
        <v>10</v>
      </c>
      <c r="D6907" s="173">
        <v>15</v>
      </c>
      <c r="E6907" s="174">
        <v>11</v>
      </c>
      <c r="F6907" s="3">
        <f t="shared" si="643"/>
        <v>50</v>
      </c>
      <c r="G6907" s="3">
        <f t="shared" si="645"/>
        <v>68</v>
      </c>
      <c r="H6907" s="3">
        <f t="shared" si="646"/>
        <v>75.92</v>
      </c>
      <c r="I6907" s="3">
        <f t="shared" si="647"/>
        <v>55.94</v>
      </c>
      <c r="J6907" s="3">
        <f t="shared" si="648"/>
        <v>60.08</v>
      </c>
      <c r="K6907" s="191">
        <v>10</v>
      </c>
      <c r="L6907" s="3">
        <v>20</v>
      </c>
      <c r="M6907" s="191">
        <v>24.4</v>
      </c>
      <c r="N6907" s="191">
        <v>13.3</v>
      </c>
      <c r="O6907" s="191">
        <v>15.6</v>
      </c>
    </row>
    <row r="6908" spans="2:15" ht="17.25" x14ac:dyDescent="0.35">
      <c r="B6908" s="172">
        <f t="shared" si="644"/>
        <v>6900</v>
      </c>
      <c r="C6908" s="173">
        <v>10</v>
      </c>
      <c r="D6908" s="173">
        <v>15</v>
      </c>
      <c r="E6908" s="174">
        <v>12</v>
      </c>
      <c r="F6908" s="3">
        <f t="shared" si="643"/>
        <v>51.8</v>
      </c>
      <c r="G6908" s="3">
        <f t="shared" si="645"/>
        <v>73.94</v>
      </c>
      <c r="H6908" s="3">
        <f t="shared" si="646"/>
        <v>78.080000000000013</v>
      </c>
      <c r="I6908" s="3">
        <f t="shared" si="647"/>
        <v>62.06</v>
      </c>
      <c r="J6908" s="3">
        <f t="shared" si="648"/>
        <v>62.06</v>
      </c>
      <c r="K6908" s="191">
        <v>11</v>
      </c>
      <c r="L6908" s="3">
        <v>23.3</v>
      </c>
      <c r="M6908" s="191">
        <v>25.6</v>
      </c>
      <c r="N6908" s="191">
        <v>16.7</v>
      </c>
      <c r="O6908" s="191">
        <v>16.7</v>
      </c>
    </row>
    <row r="6909" spans="2:15" ht="17.25" x14ac:dyDescent="0.35">
      <c r="B6909" s="172">
        <f t="shared" si="644"/>
        <v>6901</v>
      </c>
      <c r="C6909" s="173">
        <v>10</v>
      </c>
      <c r="D6909" s="173">
        <v>15</v>
      </c>
      <c r="E6909" s="174">
        <v>13</v>
      </c>
      <c r="F6909" s="3">
        <f t="shared" si="643"/>
        <v>55.400000000000006</v>
      </c>
      <c r="G6909" s="3">
        <f t="shared" si="645"/>
        <v>77</v>
      </c>
      <c r="H6909" s="3">
        <f t="shared" si="646"/>
        <v>80.960000000000008</v>
      </c>
      <c r="I6909" s="3">
        <f t="shared" si="647"/>
        <v>68</v>
      </c>
      <c r="J6909" s="3">
        <f t="shared" si="648"/>
        <v>66.02</v>
      </c>
      <c r="K6909" s="191">
        <v>13</v>
      </c>
      <c r="L6909" s="3">
        <v>25</v>
      </c>
      <c r="M6909" s="191">
        <v>27.2</v>
      </c>
      <c r="N6909" s="191">
        <v>20</v>
      </c>
      <c r="O6909" s="191">
        <v>18.899999999999999</v>
      </c>
    </row>
    <row r="6910" spans="2:15" ht="17.25" x14ac:dyDescent="0.35">
      <c r="B6910" s="172">
        <f t="shared" si="644"/>
        <v>6902</v>
      </c>
      <c r="C6910" s="173">
        <v>10</v>
      </c>
      <c r="D6910" s="173">
        <v>15</v>
      </c>
      <c r="E6910" s="174">
        <v>14</v>
      </c>
      <c r="F6910" s="3">
        <f t="shared" si="643"/>
        <v>57.2</v>
      </c>
      <c r="G6910" s="3">
        <f t="shared" si="645"/>
        <v>78.98</v>
      </c>
      <c r="H6910" s="3">
        <f t="shared" si="646"/>
        <v>82.94</v>
      </c>
      <c r="I6910" s="3">
        <f t="shared" si="647"/>
        <v>69.080000000000013</v>
      </c>
      <c r="J6910" s="3">
        <f t="shared" si="648"/>
        <v>68</v>
      </c>
      <c r="K6910" s="191">
        <v>14</v>
      </c>
      <c r="L6910" s="3">
        <v>26.1</v>
      </c>
      <c r="M6910" s="191">
        <v>28.3</v>
      </c>
      <c r="N6910" s="191">
        <v>20.6</v>
      </c>
      <c r="O6910" s="191">
        <v>20</v>
      </c>
    </row>
    <row r="6911" spans="2:15" ht="17.25" x14ac:dyDescent="0.35">
      <c r="B6911" s="172">
        <f t="shared" si="644"/>
        <v>6903</v>
      </c>
      <c r="C6911" s="173">
        <v>10</v>
      </c>
      <c r="D6911" s="173">
        <v>15</v>
      </c>
      <c r="E6911" s="174">
        <v>15</v>
      </c>
      <c r="F6911" s="3">
        <f t="shared" si="643"/>
        <v>59</v>
      </c>
      <c r="G6911" s="3">
        <f t="shared" si="645"/>
        <v>79.88</v>
      </c>
      <c r="H6911" s="3">
        <f t="shared" si="646"/>
        <v>82.94</v>
      </c>
      <c r="I6911" s="3">
        <f t="shared" si="647"/>
        <v>69.080000000000013</v>
      </c>
      <c r="J6911" s="3">
        <f t="shared" si="648"/>
        <v>69.98</v>
      </c>
      <c r="K6911" s="191">
        <v>15</v>
      </c>
      <c r="L6911" s="3">
        <v>26.6</v>
      </c>
      <c r="M6911" s="191">
        <v>28.3</v>
      </c>
      <c r="N6911" s="191">
        <v>20.6</v>
      </c>
      <c r="O6911" s="191">
        <v>21.1</v>
      </c>
    </row>
    <row r="6912" spans="2:15" ht="17.25" x14ac:dyDescent="0.35">
      <c r="B6912" s="172">
        <f t="shared" si="644"/>
        <v>6904</v>
      </c>
      <c r="C6912" s="173">
        <v>10</v>
      </c>
      <c r="D6912" s="173">
        <v>15</v>
      </c>
      <c r="E6912" s="174">
        <v>16</v>
      </c>
      <c r="F6912" s="3">
        <f t="shared" si="643"/>
        <v>59</v>
      </c>
      <c r="G6912" s="3">
        <f t="shared" si="645"/>
        <v>77</v>
      </c>
      <c r="H6912" s="3">
        <f t="shared" si="646"/>
        <v>82.94</v>
      </c>
      <c r="I6912" s="3">
        <f t="shared" si="647"/>
        <v>66.92</v>
      </c>
      <c r="J6912" s="3">
        <f t="shared" si="648"/>
        <v>69.080000000000013</v>
      </c>
      <c r="K6912" s="191">
        <v>15</v>
      </c>
      <c r="L6912" s="3">
        <v>25</v>
      </c>
      <c r="M6912" s="191">
        <v>28.3</v>
      </c>
      <c r="N6912" s="191">
        <v>19.399999999999999</v>
      </c>
      <c r="O6912" s="191">
        <v>20.6</v>
      </c>
    </row>
    <row r="6913" spans="2:15" ht="17.25" x14ac:dyDescent="0.35">
      <c r="B6913" s="172">
        <f t="shared" si="644"/>
        <v>6905</v>
      </c>
      <c r="C6913" s="173">
        <v>10</v>
      </c>
      <c r="D6913" s="173">
        <v>15</v>
      </c>
      <c r="E6913" s="174">
        <v>17</v>
      </c>
      <c r="F6913" s="3">
        <f t="shared" si="643"/>
        <v>57.2</v>
      </c>
      <c r="G6913" s="3">
        <f t="shared" si="645"/>
        <v>70.88</v>
      </c>
      <c r="H6913" s="3">
        <f t="shared" si="646"/>
        <v>80.960000000000008</v>
      </c>
      <c r="I6913" s="3">
        <f t="shared" si="647"/>
        <v>62.96</v>
      </c>
      <c r="J6913" s="3">
        <f t="shared" si="648"/>
        <v>69.080000000000013</v>
      </c>
      <c r="K6913" s="191">
        <v>14</v>
      </c>
      <c r="L6913" s="3">
        <v>21.6</v>
      </c>
      <c r="M6913" s="191">
        <v>27.2</v>
      </c>
      <c r="N6913" s="191">
        <v>17.2</v>
      </c>
      <c r="O6913" s="191">
        <v>20.6</v>
      </c>
    </row>
    <row r="6914" spans="2:15" ht="17.25" x14ac:dyDescent="0.35">
      <c r="B6914" s="172">
        <f t="shared" si="644"/>
        <v>6906</v>
      </c>
      <c r="C6914" s="173">
        <v>10</v>
      </c>
      <c r="D6914" s="173">
        <v>15</v>
      </c>
      <c r="E6914" s="174">
        <v>18</v>
      </c>
      <c r="F6914" s="3">
        <f t="shared" si="643"/>
        <v>50</v>
      </c>
      <c r="G6914" s="3">
        <f t="shared" si="645"/>
        <v>60.980000000000004</v>
      </c>
      <c r="H6914" s="3">
        <f t="shared" si="646"/>
        <v>73.039999999999992</v>
      </c>
      <c r="I6914" s="3">
        <f t="shared" si="647"/>
        <v>57.92</v>
      </c>
      <c r="J6914" s="3">
        <f t="shared" si="648"/>
        <v>66.92</v>
      </c>
      <c r="K6914" s="191">
        <v>10</v>
      </c>
      <c r="L6914" s="3">
        <v>16.100000000000001</v>
      </c>
      <c r="M6914" s="191">
        <v>22.8</v>
      </c>
      <c r="N6914" s="191">
        <v>14.4</v>
      </c>
      <c r="O6914" s="191">
        <v>19.399999999999999</v>
      </c>
    </row>
    <row r="6915" spans="2:15" ht="17.25" x14ac:dyDescent="0.35">
      <c r="B6915" s="172">
        <f t="shared" si="644"/>
        <v>6907</v>
      </c>
      <c r="C6915" s="173">
        <v>10</v>
      </c>
      <c r="D6915" s="173">
        <v>15</v>
      </c>
      <c r="E6915" s="174">
        <v>19</v>
      </c>
      <c r="F6915" s="3">
        <f t="shared" si="643"/>
        <v>46.4</v>
      </c>
      <c r="G6915" s="3">
        <f t="shared" si="645"/>
        <v>57.92</v>
      </c>
      <c r="H6915" s="3">
        <f t="shared" si="646"/>
        <v>69.080000000000013</v>
      </c>
      <c r="I6915" s="3">
        <f t="shared" si="647"/>
        <v>51.08</v>
      </c>
      <c r="J6915" s="3">
        <f t="shared" si="648"/>
        <v>62.06</v>
      </c>
      <c r="K6915" s="191">
        <v>8</v>
      </c>
      <c r="L6915" s="3">
        <v>14.4</v>
      </c>
      <c r="M6915" s="191">
        <v>20.6</v>
      </c>
      <c r="N6915" s="191">
        <v>10.6</v>
      </c>
      <c r="O6915" s="191">
        <v>16.7</v>
      </c>
    </row>
    <row r="6916" spans="2:15" ht="17.25" x14ac:dyDescent="0.35">
      <c r="B6916" s="172">
        <f t="shared" si="644"/>
        <v>6908</v>
      </c>
      <c r="C6916" s="173">
        <v>10</v>
      </c>
      <c r="D6916" s="173">
        <v>15</v>
      </c>
      <c r="E6916" s="174">
        <v>20</v>
      </c>
      <c r="F6916" s="3">
        <f t="shared" si="643"/>
        <v>44.6</v>
      </c>
      <c r="G6916" s="3">
        <f t="shared" si="645"/>
        <v>50.900000000000006</v>
      </c>
      <c r="H6916" s="3">
        <f t="shared" si="646"/>
        <v>69.080000000000013</v>
      </c>
      <c r="I6916" s="3">
        <f t="shared" si="647"/>
        <v>46.04</v>
      </c>
      <c r="J6916" s="3">
        <f t="shared" si="648"/>
        <v>62.96</v>
      </c>
      <c r="K6916" s="191">
        <v>7</v>
      </c>
      <c r="L6916" s="3">
        <v>10.5</v>
      </c>
      <c r="M6916" s="191">
        <v>20.6</v>
      </c>
      <c r="N6916" s="191">
        <v>7.8</v>
      </c>
      <c r="O6916" s="191">
        <v>17.2</v>
      </c>
    </row>
    <row r="6917" spans="2:15" ht="17.25" x14ac:dyDescent="0.35">
      <c r="B6917" s="172">
        <f t="shared" si="644"/>
        <v>6909</v>
      </c>
      <c r="C6917" s="173">
        <v>10</v>
      </c>
      <c r="D6917" s="173">
        <v>15</v>
      </c>
      <c r="E6917" s="174">
        <v>21</v>
      </c>
      <c r="F6917" s="3">
        <f t="shared" si="643"/>
        <v>44.6</v>
      </c>
      <c r="G6917" s="3">
        <f t="shared" si="645"/>
        <v>43.879999999999995</v>
      </c>
      <c r="H6917" s="3">
        <f t="shared" si="646"/>
        <v>64.039999999999992</v>
      </c>
      <c r="I6917" s="3">
        <f t="shared" si="647"/>
        <v>44.96</v>
      </c>
      <c r="J6917" s="3">
        <f t="shared" si="648"/>
        <v>60.08</v>
      </c>
      <c r="K6917" s="191">
        <v>7</v>
      </c>
      <c r="L6917" s="3">
        <v>6.6</v>
      </c>
      <c r="M6917" s="191">
        <v>17.8</v>
      </c>
      <c r="N6917" s="191">
        <v>7.2</v>
      </c>
      <c r="O6917" s="191">
        <v>15.6</v>
      </c>
    </row>
    <row r="6918" spans="2:15" ht="17.25" x14ac:dyDescent="0.35">
      <c r="B6918" s="172">
        <f t="shared" si="644"/>
        <v>6910</v>
      </c>
      <c r="C6918" s="173">
        <v>10</v>
      </c>
      <c r="D6918" s="173">
        <v>15</v>
      </c>
      <c r="E6918" s="174">
        <v>22</v>
      </c>
      <c r="F6918" s="3">
        <f t="shared" si="643"/>
        <v>39.200000000000003</v>
      </c>
      <c r="G6918" s="3">
        <f t="shared" si="645"/>
        <v>44.96</v>
      </c>
      <c r="H6918" s="3">
        <f t="shared" si="646"/>
        <v>64.039999999999992</v>
      </c>
      <c r="I6918" s="3">
        <f t="shared" si="647"/>
        <v>42.08</v>
      </c>
      <c r="J6918" s="3">
        <f t="shared" si="648"/>
        <v>60.08</v>
      </c>
      <c r="K6918" s="191">
        <v>4</v>
      </c>
      <c r="L6918" s="3">
        <v>7.2</v>
      </c>
      <c r="M6918" s="191">
        <v>17.8</v>
      </c>
      <c r="N6918" s="191">
        <v>5.6</v>
      </c>
      <c r="O6918" s="191">
        <v>15.6</v>
      </c>
    </row>
    <row r="6919" spans="2:15" ht="17.25" x14ac:dyDescent="0.35">
      <c r="B6919" s="172">
        <f t="shared" si="644"/>
        <v>6911</v>
      </c>
      <c r="C6919" s="173">
        <v>10</v>
      </c>
      <c r="D6919" s="173">
        <v>15</v>
      </c>
      <c r="E6919" s="174">
        <v>23</v>
      </c>
      <c r="F6919" s="3">
        <f t="shared" si="643"/>
        <v>41</v>
      </c>
      <c r="G6919" s="3">
        <f t="shared" si="645"/>
        <v>42.980000000000004</v>
      </c>
      <c r="H6919" s="3">
        <f t="shared" si="646"/>
        <v>64.039999999999992</v>
      </c>
      <c r="I6919" s="3">
        <f t="shared" si="647"/>
        <v>39.92</v>
      </c>
      <c r="J6919" s="3">
        <f t="shared" si="648"/>
        <v>57.92</v>
      </c>
      <c r="K6919" s="191">
        <v>5</v>
      </c>
      <c r="L6919" s="3">
        <v>6.1</v>
      </c>
      <c r="M6919" s="191">
        <v>17.8</v>
      </c>
      <c r="N6919" s="191">
        <v>4.4000000000000004</v>
      </c>
      <c r="O6919" s="191">
        <v>14.4</v>
      </c>
    </row>
    <row r="6920" spans="2:15" ht="17.25" x14ac:dyDescent="0.35">
      <c r="B6920" s="172">
        <f t="shared" si="644"/>
        <v>6912</v>
      </c>
      <c r="C6920" s="173">
        <v>10</v>
      </c>
      <c r="D6920" s="173">
        <v>15</v>
      </c>
      <c r="E6920" s="174">
        <v>24</v>
      </c>
      <c r="F6920" s="3">
        <f t="shared" si="643"/>
        <v>39.200000000000003</v>
      </c>
      <c r="G6920" s="3">
        <f t="shared" si="645"/>
        <v>41.9</v>
      </c>
      <c r="H6920" s="3">
        <f t="shared" si="646"/>
        <v>62.06</v>
      </c>
      <c r="I6920" s="3">
        <f t="shared" si="647"/>
        <v>35.96</v>
      </c>
      <c r="J6920" s="3">
        <f t="shared" si="648"/>
        <v>59</v>
      </c>
      <c r="K6920" s="191">
        <v>4</v>
      </c>
      <c r="L6920" s="3">
        <v>5.5</v>
      </c>
      <c r="M6920" s="191">
        <v>16.7</v>
      </c>
      <c r="N6920" s="191">
        <v>2.2000000000000002</v>
      </c>
      <c r="O6920" s="191">
        <v>15</v>
      </c>
    </row>
    <row r="6921" spans="2:15" ht="17.25" x14ac:dyDescent="0.35">
      <c r="B6921" s="172">
        <f t="shared" si="644"/>
        <v>6913</v>
      </c>
      <c r="C6921" s="173">
        <v>10</v>
      </c>
      <c r="D6921" s="173">
        <v>16</v>
      </c>
      <c r="E6921" s="174">
        <v>1</v>
      </c>
      <c r="F6921" s="3">
        <f t="shared" si="643"/>
        <v>42.8</v>
      </c>
      <c r="G6921" s="3">
        <f t="shared" si="645"/>
        <v>39.92</v>
      </c>
      <c r="H6921" s="3">
        <f t="shared" si="646"/>
        <v>62.96</v>
      </c>
      <c r="I6921" s="3">
        <f t="shared" si="647"/>
        <v>35.96</v>
      </c>
      <c r="J6921" s="3">
        <f t="shared" si="648"/>
        <v>57.92</v>
      </c>
      <c r="K6921" s="191">
        <v>6</v>
      </c>
      <c r="L6921" s="3">
        <v>4.4000000000000004</v>
      </c>
      <c r="M6921" s="191">
        <v>17.2</v>
      </c>
      <c r="N6921" s="191">
        <v>2.2000000000000002</v>
      </c>
      <c r="O6921" s="191">
        <v>14.4</v>
      </c>
    </row>
    <row r="6922" spans="2:15" ht="17.25" x14ac:dyDescent="0.35">
      <c r="B6922" s="172">
        <f t="shared" si="644"/>
        <v>6914</v>
      </c>
      <c r="C6922" s="173">
        <v>10</v>
      </c>
      <c r="D6922" s="173">
        <v>16</v>
      </c>
      <c r="E6922" s="174">
        <v>2</v>
      </c>
      <c r="F6922" s="3">
        <f t="shared" ref="F6922:F6985" si="649">(9/5)*K6922+32</f>
        <v>39.200000000000003</v>
      </c>
      <c r="G6922" s="3">
        <f t="shared" si="645"/>
        <v>38.840000000000003</v>
      </c>
      <c r="H6922" s="3">
        <f t="shared" si="646"/>
        <v>59</v>
      </c>
      <c r="I6922" s="3">
        <f t="shared" si="647"/>
        <v>33.08</v>
      </c>
      <c r="J6922" s="3">
        <f t="shared" si="648"/>
        <v>57.019999999999996</v>
      </c>
      <c r="K6922" s="191">
        <v>4</v>
      </c>
      <c r="L6922" s="3">
        <v>3.8</v>
      </c>
      <c r="M6922" s="191">
        <v>15</v>
      </c>
      <c r="N6922" s="191">
        <v>0.6</v>
      </c>
      <c r="O6922" s="191">
        <v>13.9</v>
      </c>
    </row>
    <row r="6923" spans="2:15" ht="17.25" x14ac:dyDescent="0.35">
      <c r="B6923" s="172">
        <f t="shared" ref="B6923:B6986" si="650">B6922+1</f>
        <v>6915</v>
      </c>
      <c r="C6923" s="173">
        <v>10</v>
      </c>
      <c r="D6923" s="173">
        <v>16</v>
      </c>
      <c r="E6923" s="174">
        <v>3</v>
      </c>
      <c r="F6923" s="3">
        <f t="shared" si="649"/>
        <v>37.4</v>
      </c>
      <c r="G6923" s="3">
        <f t="shared" si="645"/>
        <v>36.86</v>
      </c>
      <c r="H6923" s="3">
        <f t="shared" si="646"/>
        <v>59</v>
      </c>
      <c r="I6923" s="3">
        <f t="shared" si="647"/>
        <v>30.92</v>
      </c>
      <c r="J6923" s="3">
        <f t="shared" si="648"/>
        <v>57.019999999999996</v>
      </c>
      <c r="K6923" s="191">
        <v>3</v>
      </c>
      <c r="L6923" s="3">
        <v>2.7</v>
      </c>
      <c r="M6923" s="191">
        <v>15</v>
      </c>
      <c r="N6923" s="191">
        <v>-0.6</v>
      </c>
      <c r="O6923" s="191">
        <v>13.9</v>
      </c>
    </row>
    <row r="6924" spans="2:15" ht="17.25" x14ac:dyDescent="0.35">
      <c r="B6924" s="172">
        <f t="shared" si="650"/>
        <v>6916</v>
      </c>
      <c r="C6924" s="173">
        <v>10</v>
      </c>
      <c r="D6924" s="173">
        <v>16</v>
      </c>
      <c r="E6924" s="174">
        <v>4</v>
      </c>
      <c r="F6924" s="3">
        <f t="shared" si="649"/>
        <v>37.4</v>
      </c>
      <c r="G6924" s="3">
        <f t="shared" si="645"/>
        <v>36.86</v>
      </c>
      <c r="H6924" s="3">
        <f t="shared" si="646"/>
        <v>57.019999999999996</v>
      </c>
      <c r="I6924" s="3">
        <f t="shared" si="647"/>
        <v>30.02</v>
      </c>
      <c r="J6924" s="3">
        <f t="shared" si="648"/>
        <v>55.94</v>
      </c>
      <c r="K6924" s="191">
        <v>3</v>
      </c>
      <c r="L6924" s="3">
        <v>2.7</v>
      </c>
      <c r="M6924" s="191">
        <v>13.9</v>
      </c>
      <c r="N6924" s="191">
        <v>-1.1000000000000001</v>
      </c>
      <c r="O6924" s="191">
        <v>13.3</v>
      </c>
    </row>
    <row r="6925" spans="2:15" ht="17.25" x14ac:dyDescent="0.35">
      <c r="B6925" s="172">
        <f t="shared" si="650"/>
        <v>6917</v>
      </c>
      <c r="C6925" s="173">
        <v>10</v>
      </c>
      <c r="D6925" s="173">
        <v>16</v>
      </c>
      <c r="E6925" s="174">
        <v>5</v>
      </c>
      <c r="F6925" s="3">
        <f t="shared" si="649"/>
        <v>33.799999999999997</v>
      </c>
      <c r="G6925" s="3">
        <f t="shared" si="645"/>
        <v>35.96</v>
      </c>
      <c r="H6925" s="3">
        <f t="shared" si="646"/>
        <v>57.019999999999996</v>
      </c>
      <c r="I6925" s="3">
        <f t="shared" si="647"/>
        <v>28.94</v>
      </c>
      <c r="J6925" s="3">
        <f t="shared" si="648"/>
        <v>55.94</v>
      </c>
      <c r="K6925" s="191">
        <v>1</v>
      </c>
      <c r="L6925" s="3">
        <v>2.2000000000000002</v>
      </c>
      <c r="M6925" s="191">
        <v>13.9</v>
      </c>
      <c r="N6925" s="191">
        <v>-1.7</v>
      </c>
      <c r="O6925" s="191">
        <v>13.3</v>
      </c>
    </row>
    <row r="6926" spans="2:15" ht="17.25" x14ac:dyDescent="0.35">
      <c r="B6926" s="172">
        <f t="shared" si="650"/>
        <v>6918</v>
      </c>
      <c r="C6926" s="173">
        <v>10</v>
      </c>
      <c r="D6926" s="173">
        <v>16</v>
      </c>
      <c r="E6926" s="174">
        <v>6</v>
      </c>
      <c r="F6926" s="3">
        <f t="shared" si="649"/>
        <v>33.799999999999997</v>
      </c>
      <c r="G6926" s="3">
        <f t="shared" si="645"/>
        <v>35.96</v>
      </c>
      <c r="H6926" s="3">
        <f t="shared" si="646"/>
        <v>57.019999999999996</v>
      </c>
      <c r="I6926" s="3">
        <f t="shared" si="647"/>
        <v>28.94</v>
      </c>
      <c r="J6926" s="3">
        <f t="shared" si="648"/>
        <v>53.96</v>
      </c>
      <c r="K6926" s="191">
        <v>1</v>
      </c>
      <c r="L6926" s="3">
        <v>2.2000000000000002</v>
      </c>
      <c r="M6926" s="191">
        <v>13.9</v>
      </c>
      <c r="N6926" s="191">
        <v>-1.7</v>
      </c>
      <c r="O6926" s="191">
        <v>12.2</v>
      </c>
    </row>
    <row r="6927" spans="2:15" ht="17.25" x14ac:dyDescent="0.35">
      <c r="B6927" s="172">
        <f t="shared" si="650"/>
        <v>6919</v>
      </c>
      <c r="C6927" s="173">
        <v>10</v>
      </c>
      <c r="D6927" s="173">
        <v>16</v>
      </c>
      <c r="E6927" s="174">
        <v>7</v>
      </c>
      <c r="F6927" s="3">
        <f t="shared" si="649"/>
        <v>39.200000000000003</v>
      </c>
      <c r="G6927" s="3">
        <f t="shared" si="645"/>
        <v>37.94</v>
      </c>
      <c r="H6927" s="3">
        <f t="shared" si="646"/>
        <v>60.08</v>
      </c>
      <c r="I6927" s="3">
        <f t="shared" si="647"/>
        <v>28.04</v>
      </c>
      <c r="J6927" s="3">
        <f t="shared" si="648"/>
        <v>55.040000000000006</v>
      </c>
      <c r="K6927" s="191">
        <v>4</v>
      </c>
      <c r="L6927" s="3">
        <v>3.3</v>
      </c>
      <c r="M6927" s="191">
        <v>15.6</v>
      </c>
      <c r="N6927" s="191">
        <v>-2.2000000000000002</v>
      </c>
      <c r="O6927" s="191">
        <v>12.8</v>
      </c>
    </row>
    <row r="6928" spans="2:15" ht="17.25" x14ac:dyDescent="0.35">
      <c r="B6928" s="172">
        <f t="shared" si="650"/>
        <v>6920</v>
      </c>
      <c r="C6928" s="173">
        <v>10</v>
      </c>
      <c r="D6928" s="173">
        <v>16</v>
      </c>
      <c r="E6928" s="174">
        <v>8</v>
      </c>
      <c r="F6928" s="3">
        <f t="shared" si="649"/>
        <v>46.4</v>
      </c>
      <c r="G6928" s="3">
        <f t="shared" si="645"/>
        <v>42.980000000000004</v>
      </c>
      <c r="H6928" s="3">
        <f t="shared" si="646"/>
        <v>66.92</v>
      </c>
      <c r="I6928" s="3">
        <f t="shared" si="647"/>
        <v>37.94</v>
      </c>
      <c r="J6928" s="3">
        <f t="shared" si="648"/>
        <v>57.92</v>
      </c>
      <c r="K6928" s="191">
        <v>8</v>
      </c>
      <c r="L6928" s="3">
        <v>6.1</v>
      </c>
      <c r="M6928" s="191">
        <v>19.399999999999999</v>
      </c>
      <c r="N6928" s="191">
        <v>3.3</v>
      </c>
      <c r="O6928" s="191">
        <v>14.4</v>
      </c>
    </row>
    <row r="6929" spans="2:15" ht="17.25" x14ac:dyDescent="0.35">
      <c r="B6929" s="172">
        <f t="shared" si="650"/>
        <v>6921</v>
      </c>
      <c r="C6929" s="173">
        <v>10</v>
      </c>
      <c r="D6929" s="173">
        <v>16</v>
      </c>
      <c r="E6929" s="174">
        <v>9</v>
      </c>
      <c r="F6929" s="3">
        <f t="shared" si="649"/>
        <v>48.2</v>
      </c>
      <c r="G6929" s="3">
        <f t="shared" si="645"/>
        <v>53.96</v>
      </c>
      <c r="H6929" s="3">
        <f t="shared" si="646"/>
        <v>71.960000000000008</v>
      </c>
      <c r="I6929" s="3">
        <f t="shared" si="647"/>
        <v>46.04</v>
      </c>
      <c r="J6929" s="3">
        <f t="shared" si="648"/>
        <v>57.92</v>
      </c>
      <c r="K6929" s="191">
        <v>9</v>
      </c>
      <c r="L6929" s="3">
        <v>12.2</v>
      </c>
      <c r="M6929" s="191">
        <v>22.2</v>
      </c>
      <c r="N6929" s="191">
        <v>7.8</v>
      </c>
      <c r="O6929" s="191">
        <v>14.4</v>
      </c>
    </row>
    <row r="6930" spans="2:15" ht="17.25" x14ac:dyDescent="0.35">
      <c r="B6930" s="172">
        <f t="shared" si="650"/>
        <v>6922</v>
      </c>
      <c r="C6930" s="173">
        <v>10</v>
      </c>
      <c r="D6930" s="173">
        <v>16</v>
      </c>
      <c r="E6930" s="174">
        <v>10</v>
      </c>
      <c r="F6930" s="3">
        <f t="shared" si="649"/>
        <v>50</v>
      </c>
      <c r="G6930" s="3">
        <f t="shared" si="645"/>
        <v>62.96</v>
      </c>
      <c r="H6930" s="3">
        <f t="shared" si="646"/>
        <v>75.92</v>
      </c>
      <c r="I6930" s="3">
        <f t="shared" si="647"/>
        <v>53.96</v>
      </c>
      <c r="J6930" s="3">
        <f t="shared" si="648"/>
        <v>62.06</v>
      </c>
      <c r="K6930" s="191">
        <v>10</v>
      </c>
      <c r="L6930" s="3">
        <v>17.2</v>
      </c>
      <c r="M6930" s="191">
        <v>24.4</v>
      </c>
      <c r="N6930" s="191">
        <v>12.2</v>
      </c>
      <c r="O6930" s="191">
        <v>16.7</v>
      </c>
    </row>
    <row r="6931" spans="2:15" ht="17.25" x14ac:dyDescent="0.35">
      <c r="B6931" s="172">
        <f t="shared" si="650"/>
        <v>6923</v>
      </c>
      <c r="C6931" s="173">
        <v>10</v>
      </c>
      <c r="D6931" s="173">
        <v>16</v>
      </c>
      <c r="E6931" s="174">
        <v>11</v>
      </c>
      <c r="F6931" s="3">
        <f t="shared" si="649"/>
        <v>51.8</v>
      </c>
      <c r="G6931" s="3">
        <f t="shared" si="645"/>
        <v>68</v>
      </c>
      <c r="H6931" s="3">
        <f t="shared" si="646"/>
        <v>78.98</v>
      </c>
      <c r="I6931" s="3">
        <f t="shared" si="647"/>
        <v>59</v>
      </c>
      <c r="J6931" s="3">
        <f t="shared" si="648"/>
        <v>64.039999999999992</v>
      </c>
      <c r="K6931" s="191">
        <v>11</v>
      </c>
      <c r="L6931" s="3">
        <v>20</v>
      </c>
      <c r="M6931" s="191">
        <v>26.1</v>
      </c>
      <c r="N6931" s="191">
        <v>15</v>
      </c>
      <c r="O6931" s="191">
        <v>17.8</v>
      </c>
    </row>
    <row r="6932" spans="2:15" ht="17.25" x14ac:dyDescent="0.35">
      <c r="B6932" s="172">
        <f t="shared" si="650"/>
        <v>6924</v>
      </c>
      <c r="C6932" s="173">
        <v>10</v>
      </c>
      <c r="D6932" s="173">
        <v>16</v>
      </c>
      <c r="E6932" s="174">
        <v>12</v>
      </c>
      <c r="F6932" s="3">
        <f t="shared" si="649"/>
        <v>51.8</v>
      </c>
      <c r="G6932" s="3">
        <f t="shared" si="645"/>
        <v>77</v>
      </c>
      <c r="H6932" s="3">
        <f t="shared" si="646"/>
        <v>80.960000000000008</v>
      </c>
      <c r="I6932" s="3">
        <f t="shared" si="647"/>
        <v>64.039999999999992</v>
      </c>
      <c r="J6932" s="3">
        <f t="shared" si="648"/>
        <v>64.94</v>
      </c>
      <c r="K6932" s="191">
        <v>11</v>
      </c>
      <c r="L6932" s="3">
        <v>25</v>
      </c>
      <c r="M6932" s="191">
        <v>27.2</v>
      </c>
      <c r="N6932" s="191">
        <v>17.8</v>
      </c>
      <c r="O6932" s="191">
        <v>18.3</v>
      </c>
    </row>
    <row r="6933" spans="2:15" ht="17.25" x14ac:dyDescent="0.35">
      <c r="B6933" s="172">
        <f t="shared" si="650"/>
        <v>6925</v>
      </c>
      <c r="C6933" s="173">
        <v>10</v>
      </c>
      <c r="D6933" s="173">
        <v>16</v>
      </c>
      <c r="E6933" s="174">
        <v>13</v>
      </c>
      <c r="F6933" s="3">
        <f t="shared" si="649"/>
        <v>51.8</v>
      </c>
      <c r="G6933" s="3">
        <f t="shared" si="645"/>
        <v>77.900000000000006</v>
      </c>
      <c r="H6933" s="3">
        <f t="shared" si="646"/>
        <v>82.039999999999992</v>
      </c>
      <c r="I6933" s="3">
        <f t="shared" si="647"/>
        <v>71.960000000000008</v>
      </c>
      <c r="J6933" s="3">
        <f t="shared" si="648"/>
        <v>66.92</v>
      </c>
      <c r="K6933" s="191">
        <v>11</v>
      </c>
      <c r="L6933" s="3">
        <v>25.5</v>
      </c>
      <c r="M6933" s="191">
        <v>27.8</v>
      </c>
      <c r="N6933" s="191">
        <v>22.2</v>
      </c>
      <c r="O6933" s="191">
        <v>19.399999999999999</v>
      </c>
    </row>
    <row r="6934" spans="2:15" ht="17.25" x14ac:dyDescent="0.35">
      <c r="B6934" s="172">
        <f t="shared" si="650"/>
        <v>6926</v>
      </c>
      <c r="C6934" s="173">
        <v>10</v>
      </c>
      <c r="D6934" s="173">
        <v>16</v>
      </c>
      <c r="E6934" s="174">
        <v>14</v>
      </c>
      <c r="F6934" s="3">
        <f t="shared" si="649"/>
        <v>53.6</v>
      </c>
      <c r="G6934" s="3">
        <f t="shared" si="645"/>
        <v>78.98</v>
      </c>
      <c r="H6934" s="3">
        <f t="shared" si="646"/>
        <v>82.94</v>
      </c>
      <c r="I6934" s="3">
        <f t="shared" si="647"/>
        <v>71.960000000000008</v>
      </c>
      <c r="J6934" s="3">
        <f t="shared" si="648"/>
        <v>68</v>
      </c>
      <c r="K6934" s="191">
        <v>12</v>
      </c>
      <c r="L6934" s="3">
        <v>26.1</v>
      </c>
      <c r="M6934" s="191">
        <v>28.3</v>
      </c>
      <c r="N6934" s="191">
        <v>22.2</v>
      </c>
      <c r="O6934" s="191">
        <v>20</v>
      </c>
    </row>
    <row r="6935" spans="2:15" ht="17.25" x14ac:dyDescent="0.35">
      <c r="B6935" s="172">
        <f t="shared" si="650"/>
        <v>6927</v>
      </c>
      <c r="C6935" s="173">
        <v>10</v>
      </c>
      <c r="D6935" s="173">
        <v>16</v>
      </c>
      <c r="E6935" s="174">
        <v>15</v>
      </c>
      <c r="F6935" s="3">
        <f t="shared" si="649"/>
        <v>55.400000000000006</v>
      </c>
      <c r="G6935" s="3">
        <f t="shared" si="645"/>
        <v>78.98</v>
      </c>
      <c r="H6935" s="3">
        <f t="shared" si="646"/>
        <v>84.02</v>
      </c>
      <c r="I6935" s="3">
        <f t="shared" si="647"/>
        <v>75.02</v>
      </c>
      <c r="J6935" s="3">
        <f t="shared" si="648"/>
        <v>68</v>
      </c>
      <c r="K6935" s="191">
        <v>13</v>
      </c>
      <c r="L6935" s="3">
        <v>26.1</v>
      </c>
      <c r="M6935" s="191">
        <v>28.9</v>
      </c>
      <c r="N6935" s="191">
        <v>23.9</v>
      </c>
      <c r="O6935" s="191">
        <v>20</v>
      </c>
    </row>
    <row r="6936" spans="2:15" ht="17.25" x14ac:dyDescent="0.35">
      <c r="B6936" s="172">
        <f t="shared" si="650"/>
        <v>6928</v>
      </c>
      <c r="C6936" s="173">
        <v>10</v>
      </c>
      <c r="D6936" s="173">
        <v>16</v>
      </c>
      <c r="E6936" s="174">
        <v>16</v>
      </c>
      <c r="F6936" s="3">
        <f t="shared" si="649"/>
        <v>53.6</v>
      </c>
      <c r="G6936" s="3">
        <f t="shared" si="645"/>
        <v>77.900000000000006</v>
      </c>
      <c r="H6936" s="3">
        <f t="shared" si="646"/>
        <v>82.94</v>
      </c>
      <c r="I6936" s="3">
        <f t="shared" si="647"/>
        <v>71.960000000000008</v>
      </c>
      <c r="J6936" s="3">
        <f t="shared" si="648"/>
        <v>69.080000000000013</v>
      </c>
      <c r="K6936" s="191">
        <v>12</v>
      </c>
      <c r="L6936" s="3">
        <v>25.5</v>
      </c>
      <c r="M6936" s="191">
        <v>28.3</v>
      </c>
      <c r="N6936" s="191">
        <v>22.2</v>
      </c>
      <c r="O6936" s="191">
        <v>20.6</v>
      </c>
    </row>
    <row r="6937" spans="2:15" ht="17.25" x14ac:dyDescent="0.35">
      <c r="B6937" s="172">
        <f t="shared" si="650"/>
        <v>6929</v>
      </c>
      <c r="C6937" s="173">
        <v>10</v>
      </c>
      <c r="D6937" s="173">
        <v>16</v>
      </c>
      <c r="E6937" s="174">
        <v>17</v>
      </c>
      <c r="F6937" s="3">
        <f t="shared" si="649"/>
        <v>51.8</v>
      </c>
      <c r="G6937" s="3">
        <f t="shared" ref="G6937:G7000" si="651">(9/5)*L6937+32</f>
        <v>71.960000000000008</v>
      </c>
      <c r="H6937" s="3">
        <f t="shared" ref="H6937:H7000" si="652">(9/5)*M6937+32</f>
        <v>80.960000000000008</v>
      </c>
      <c r="I6937" s="3">
        <f t="shared" ref="I6937:I7000" si="653">(9/5)*N6937+32</f>
        <v>68</v>
      </c>
      <c r="J6937" s="3">
        <f t="shared" ref="J6937:J7000" si="654">(9/5)*O6937+32</f>
        <v>68</v>
      </c>
      <c r="K6937" s="191">
        <v>11</v>
      </c>
      <c r="L6937" s="3">
        <v>22.2</v>
      </c>
      <c r="M6937" s="191">
        <v>27.2</v>
      </c>
      <c r="N6937" s="191">
        <v>20</v>
      </c>
      <c r="O6937" s="191">
        <v>20</v>
      </c>
    </row>
    <row r="6938" spans="2:15" ht="17.25" x14ac:dyDescent="0.35">
      <c r="B6938" s="172">
        <f t="shared" si="650"/>
        <v>6930</v>
      </c>
      <c r="C6938" s="173">
        <v>10</v>
      </c>
      <c r="D6938" s="173">
        <v>16</v>
      </c>
      <c r="E6938" s="174">
        <v>18</v>
      </c>
      <c r="F6938" s="3">
        <f t="shared" si="649"/>
        <v>46.4</v>
      </c>
      <c r="G6938" s="3">
        <f t="shared" si="651"/>
        <v>63.86</v>
      </c>
      <c r="H6938" s="3">
        <f t="shared" si="652"/>
        <v>77</v>
      </c>
      <c r="I6938" s="3">
        <f t="shared" si="653"/>
        <v>62.06</v>
      </c>
      <c r="J6938" s="3">
        <f t="shared" si="654"/>
        <v>66.02</v>
      </c>
      <c r="K6938" s="191">
        <v>8</v>
      </c>
      <c r="L6938" s="3">
        <v>17.7</v>
      </c>
      <c r="M6938" s="191">
        <v>25</v>
      </c>
      <c r="N6938" s="191">
        <v>16.7</v>
      </c>
      <c r="O6938" s="191">
        <v>18.899999999999999</v>
      </c>
    </row>
    <row r="6939" spans="2:15" ht="17.25" x14ac:dyDescent="0.35">
      <c r="B6939" s="172">
        <f t="shared" si="650"/>
        <v>6931</v>
      </c>
      <c r="C6939" s="173">
        <v>10</v>
      </c>
      <c r="D6939" s="173">
        <v>16</v>
      </c>
      <c r="E6939" s="174">
        <v>19</v>
      </c>
      <c r="F6939" s="3">
        <f t="shared" si="649"/>
        <v>42.8</v>
      </c>
      <c r="G6939" s="3">
        <f t="shared" si="651"/>
        <v>57.92</v>
      </c>
      <c r="H6939" s="3">
        <f t="shared" si="652"/>
        <v>69.98</v>
      </c>
      <c r="I6939" s="3">
        <f t="shared" si="653"/>
        <v>55.040000000000006</v>
      </c>
      <c r="J6939" s="3">
        <f t="shared" si="654"/>
        <v>62.96</v>
      </c>
      <c r="K6939" s="191">
        <v>6</v>
      </c>
      <c r="L6939" s="3">
        <v>14.4</v>
      </c>
      <c r="M6939" s="191">
        <v>21.1</v>
      </c>
      <c r="N6939" s="191">
        <v>12.8</v>
      </c>
      <c r="O6939" s="191">
        <v>17.2</v>
      </c>
    </row>
    <row r="6940" spans="2:15" ht="17.25" x14ac:dyDescent="0.35">
      <c r="B6940" s="172">
        <f t="shared" si="650"/>
        <v>6932</v>
      </c>
      <c r="C6940" s="173">
        <v>10</v>
      </c>
      <c r="D6940" s="173">
        <v>16</v>
      </c>
      <c r="E6940" s="174">
        <v>20</v>
      </c>
      <c r="F6940" s="3">
        <f t="shared" si="649"/>
        <v>41</v>
      </c>
      <c r="G6940" s="3">
        <f t="shared" si="651"/>
        <v>53.96</v>
      </c>
      <c r="H6940" s="3">
        <f t="shared" si="652"/>
        <v>69.080000000000013</v>
      </c>
      <c r="I6940" s="3">
        <f t="shared" si="653"/>
        <v>53.06</v>
      </c>
      <c r="J6940" s="3">
        <f t="shared" si="654"/>
        <v>55.94</v>
      </c>
      <c r="K6940" s="191">
        <v>5</v>
      </c>
      <c r="L6940" s="3">
        <v>12.2</v>
      </c>
      <c r="M6940" s="191">
        <v>20.6</v>
      </c>
      <c r="N6940" s="191">
        <v>11.7</v>
      </c>
      <c r="O6940" s="191">
        <v>13.3</v>
      </c>
    </row>
    <row r="6941" spans="2:15" ht="17.25" x14ac:dyDescent="0.35">
      <c r="B6941" s="172">
        <f t="shared" si="650"/>
        <v>6933</v>
      </c>
      <c r="C6941" s="173">
        <v>10</v>
      </c>
      <c r="D6941" s="173">
        <v>16</v>
      </c>
      <c r="E6941" s="174">
        <v>21</v>
      </c>
      <c r="F6941" s="3">
        <f t="shared" si="649"/>
        <v>35.6</v>
      </c>
      <c r="G6941" s="3">
        <f t="shared" si="651"/>
        <v>50</v>
      </c>
      <c r="H6941" s="3">
        <f t="shared" si="652"/>
        <v>66.92</v>
      </c>
      <c r="I6941" s="3">
        <f t="shared" si="653"/>
        <v>48.019999999999996</v>
      </c>
      <c r="J6941" s="3">
        <f t="shared" si="654"/>
        <v>53.96</v>
      </c>
      <c r="K6941" s="191">
        <v>2</v>
      </c>
      <c r="L6941" s="3">
        <v>10</v>
      </c>
      <c r="M6941" s="191">
        <v>19.399999999999999</v>
      </c>
      <c r="N6941" s="191">
        <v>8.9</v>
      </c>
      <c r="O6941" s="191">
        <v>12.2</v>
      </c>
    </row>
    <row r="6942" spans="2:15" ht="17.25" x14ac:dyDescent="0.35">
      <c r="B6942" s="172">
        <f t="shared" si="650"/>
        <v>6934</v>
      </c>
      <c r="C6942" s="173">
        <v>10</v>
      </c>
      <c r="D6942" s="173">
        <v>16</v>
      </c>
      <c r="E6942" s="174">
        <v>22</v>
      </c>
      <c r="F6942" s="3">
        <f t="shared" si="649"/>
        <v>35.6</v>
      </c>
      <c r="G6942" s="3">
        <f t="shared" si="651"/>
        <v>46.58</v>
      </c>
      <c r="H6942" s="3">
        <f t="shared" si="652"/>
        <v>62.96</v>
      </c>
      <c r="I6942" s="3">
        <f t="shared" si="653"/>
        <v>44.06</v>
      </c>
      <c r="J6942" s="3">
        <f t="shared" si="654"/>
        <v>55.94</v>
      </c>
      <c r="K6942" s="191">
        <v>2</v>
      </c>
      <c r="L6942" s="3">
        <v>8.1</v>
      </c>
      <c r="M6942" s="191">
        <v>17.2</v>
      </c>
      <c r="N6942" s="191">
        <v>6.7</v>
      </c>
      <c r="O6942" s="191">
        <v>13.3</v>
      </c>
    </row>
    <row r="6943" spans="2:15" ht="17.25" x14ac:dyDescent="0.35">
      <c r="B6943" s="172">
        <f t="shared" si="650"/>
        <v>6935</v>
      </c>
      <c r="C6943" s="173">
        <v>10</v>
      </c>
      <c r="D6943" s="173">
        <v>16</v>
      </c>
      <c r="E6943" s="174">
        <v>23</v>
      </c>
      <c r="F6943" s="3">
        <f t="shared" si="649"/>
        <v>33.799999999999997</v>
      </c>
      <c r="G6943" s="3">
        <f t="shared" si="651"/>
        <v>42.980000000000004</v>
      </c>
      <c r="H6943" s="3">
        <f t="shared" si="652"/>
        <v>62.96</v>
      </c>
      <c r="I6943" s="3">
        <f t="shared" si="653"/>
        <v>42.980000000000004</v>
      </c>
      <c r="J6943" s="3">
        <f t="shared" si="654"/>
        <v>55.040000000000006</v>
      </c>
      <c r="K6943" s="191">
        <v>1</v>
      </c>
      <c r="L6943" s="3">
        <v>6.1</v>
      </c>
      <c r="M6943" s="191">
        <v>17.2</v>
      </c>
      <c r="N6943" s="191">
        <v>6.1</v>
      </c>
      <c r="O6943" s="191">
        <v>12.8</v>
      </c>
    </row>
    <row r="6944" spans="2:15" ht="17.25" x14ac:dyDescent="0.35">
      <c r="B6944" s="172">
        <f t="shared" si="650"/>
        <v>6936</v>
      </c>
      <c r="C6944" s="173">
        <v>10</v>
      </c>
      <c r="D6944" s="173">
        <v>16</v>
      </c>
      <c r="E6944" s="174">
        <v>24</v>
      </c>
      <c r="F6944" s="3">
        <f t="shared" si="649"/>
        <v>33.799999999999997</v>
      </c>
      <c r="G6944" s="3">
        <f t="shared" si="651"/>
        <v>47.84</v>
      </c>
      <c r="H6944" s="3">
        <f t="shared" si="652"/>
        <v>60.980000000000004</v>
      </c>
      <c r="I6944" s="3">
        <f t="shared" si="653"/>
        <v>42.980000000000004</v>
      </c>
      <c r="J6944" s="3">
        <f t="shared" si="654"/>
        <v>51.08</v>
      </c>
      <c r="K6944" s="191">
        <v>1</v>
      </c>
      <c r="L6944" s="3">
        <v>8.8000000000000007</v>
      </c>
      <c r="M6944" s="191">
        <v>16.100000000000001</v>
      </c>
      <c r="N6944" s="191">
        <v>6.1</v>
      </c>
      <c r="O6944" s="191">
        <v>10.6</v>
      </c>
    </row>
    <row r="6945" spans="2:15" ht="17.25" x14ac:dyDescent="0.35">
      <c r="B6945" s="172">
        <f t="shared" si="650"/>
        <v>6937</v>
      </c>
      <c r="C6945" s="173">
        <v>10</v>
      </c>
      <c r="D6945" s="173">
        <v>17</v>
      </c>
      <c r="E6945" s="174">
        <v>1</v>
      </c>
      <c r="F6945" s="3">
        <f t="shared" si="649"/>
        <v>33.799999999999997</v>
      </c>
      <c r="G6945" s="3">
        <f t="shared" si="651"/>
        <v>43.879999999999995</v>
      </c>
      <c r="H6945" s="3">
        <f t="shared" si="652"/>
        <v>60.980000000000004</v>
      </c>
      <c r="I6945" s="3">
        <f t="shared" si="653"/>
        <v>39.019999999999996</v>
      </c>
      <c r="J6945" s="3">
        <f t="shared" si="654"/>
        <v>46.94</v>
      </c>
      <c r="K6945" s="191">
        <v>1</v>
      </c>
      <c r="L6945" s="3">
        <v>6.6</v>
      </c>
      <c r="M6945" s="191">
        <v>16.100000000000001</v>
      </c>
      <c r="N6945" s="191">
        <v>3.9</v>
      </c>
      <c r="O6945" s="191">
        <v>8.3000000000000007</v>
      </c>
    </row>
    <row r="6946" spans="2:15" ht="17.25" x14ac:dyDescent="0.35">
      <c r="B6946" s="172">
        <f t="shared" si="650"/>
        <v>6938</v>
      </c>
      <c r="C6946" s="173">
        <v>10</v>
      </c>
      <c r="D6946" s="173">
        <v>17</v>
      </c>
      <c r="E6946" s="174">
        <v>2</v>
      </c>
      <c r="F6946" s="3">
        <f t="shared" si="649"/>
        <v>33.799999999999997</v>
      </c>
      <c r="G6946" s="3">
        <f t="shared" si="651"/>
        <v>54.86</v>
      </c>
      <c r="H6946" s="3">
        <f t="shared" si="652"/>
        <v>59</v>
      </c>
      <c r="I6946" s="3">
        <f t="shared" si="653"/>
        <v>37.04</v>
      </c>
      <c r="J6946" s="3">
        <f t="shared" si="654"/>
        <v>50</v>
      </c>
      <c r="K6946" s="191">
        <v>1</v>
      </c>
      <c r="L6946" s="3">
        <v>12.7</v>
      </c>
      <c r="M6946" s="191">
        <v>15</v>
      </c>
      <c r="N6946" s="191">
        <v>2.8</v>
      </c>
      <c r="O6946" s="191">
        <v>10</v>
      </c>
    </row>
    <row r="6947" spans="2:15" ht="17.25" x14ac:dyDescent="0.35">
      <c r="B6947" s="172">
        <f t="shared" si="650"/>
        <v>6939</v>
      </c>
      <c r="C6947" s="173">
        <v>10</v>
      </c>
      <c r="D6947" s="173">
        <v>17</v>
      </c>
      <c r="E6947" s="174">
        <v>3</v>
      </c>
      <c r="F6947" s="3">
        <f t="shared" si="649"/>
        <v>35.6</v>
      </c>
      <c r="G6947" s="3">
        <f t="shared" si="651"/>
        <v>52.879999999999995</v>
      </c>
      <c r="H6947" s="3">
        <f t="shared" si="652"/>
        <v>59</v>
      </c>
      <c r="I6947" s="3">
        <f t="shared" si="653"/>
        <v>35.96</v>
      </c>
      <c r="J6947" s="3">
        <f t="shared" si="654"/>
        <v>46.04</v>
      </c>
      <c r="K6947" s="191">
        <v>2</v>
      </c>
      <c r="L6947" s="3">
        <v>11.6</v>
      </c>
      <c r="M6947" s="191">
        <v>15</v>
      </c>
      <c r="N6947" s="191">
        <v>2.2000000000000002</v>
      </c>
      <c r="O6947" s="191">
        <v>7.8</v>
      </c>
    </row>
    <row r="6948" spans="2:15" ht="17.25" x14ac:dyDescent="0.35">
      <c r="B6948" s="172">
        <f t="shared" si="650"/>
        <v>6940</v>
      </c>
      <c r="C6948" s="173">
        <v>10</v>
      </c>
      <c r="D6948" s="173">
        <v>17</v>
      </c>
      <c r="E6948" s="174">
        <v>4</v>
      </c>
      <c r="F6948" s="3">
        <f t="shared" si="649"/>
        <v>32</v>
      </c>
      <c r="G6948" s="3">
        <f t="shared" si="651"/>
        <v>51.980000000000004</v>
      </c>
      <c r="H6948" s="3">
        <f t="shared" si="652"/>
        <v>57.019999999999996</v>
      </c>
      <c r="I6948" s="3">
        <f t="shared" si="653"/>
        <v>33.979999999999997</v>
      </c>
      <c r="J6948" s="3">
        <f t="shared" si="654"/>
        <v>46.94</v>
      </c>
      <c r="K6948" s="191">
        <v>0</v>
      </c>
      <c r="L6948" s="3">
        <v>11.1</v>
      </c>
      <c r="M6948" s="191">
        <v>13.9</v>
      </c>
      <c r="N6948" s="191">
        <v>1.1000000000000001</v>
      </c>
      <c r="O6948" s="191">
        <v>8.3000000000000007</v>
      </c>
    </row>
    <row r="6949" spans="2:15" ht="17.25" x14ac:dyDescent="0.35">
      <c r="B6949" s="172">
        <f t="shared" si="650"/>
        <v>6941</v>
      </c>
      <c r="C6949" s="173">
        <v>10</v>
      </c>
      <c r="D6949" s="173">
        <v>17</v>
      </c>
      <c r="E6949" s="174">
        <v>5</v>
      </c>
      <c r="F6949" s="3">
        <f t="shared" si="649"/>
        <v>33.799999999999997</v>
      </c>
      <c r="G6949" s="3">
        <f t="shared" si="651"/>
        <v>50.900000000000006</v>
      </c>
      <c r="H6949" s="3">
        <f t="shared" si="652"/>
        <v>57.019999999999996</v>
      </c>
      <c r="I6949" s="3">
        <f t="shared" si="653"/>
        <v>33.979999999999997</v>
      </c>
      <c r="J6949" s="3">
        <f t="shared" si="654"/>
        <v>46.04</v>
      </c>
      <c r="K6949" s="191">
        <v>1</v>
      </c>
      <c r="L6949" s="3">
        <v>10.5</v>
      </c>
      <c r="M6949" s="191">
        <v>13.9</v>
      </c>
      <c r="N6949" s="191">
        <v>1.1000000000000001</v>
      </c>
      <c r="O6949" s="191">
        <v>7.8</v>
      </c>
    </row>
    <row r="6950" spans="2:15" ht="17.25" x14ac:dyDescent="0.35">
      <c r="B6950" s="172">
        <f t="shared" si="650"/>
        <v>6942</v>
      </c>
      <c r="C6950" s="173">
        <v>10</v>
      </c>
      <c r="D6950" s="173">
        <v>17</v>
      </c>
      <c r="E6950" s="174">
        <v>6</v>
      </c>
      <c r="F6950" s="3">
        <f t="shared" si="649"/>
        <v>33.799999999999997</v>
      </c>
      <c r="G6950" s="3">
        <f t="shared" si="651"/>
        <v>45.86</v>
      </c>
      <c r="H6950" s="3">
        <f t="shared" si="652"/>
        <v>57.019999999999996</v>
      </c>
      <c r="I6950" s="3">
        <f t="shared" si="653"/>
        <v>32</v>
      </c>
      <c r="J6950" s="3">
        <f t="shared" si="654"/>
        <v>46.04</v>
      </c>
      <c r="K6950" s="191">
        <v>1</v>
      </c>
      <c r="L6950" s="3">
        <v>7.7</v>
      </c>
      <c r="M6950" s="191">
        <v>13.9</v>
      </c>
      <c r="N6950" s="191">
        <v>0</v>
      </c>
      <c r="O6950" s="191">
        <v>7.8</v>
      </c>
    </row>
    <row r="6951" spans="2:15" ht="17.25" x14ac:dyDescent="0.35">
      <c r="B6951" s="172">
        <f t="shared" si="650"/>
        <v>6943</v>
      </c>
      <c r="C6951" s="173">
        <v>10</v>
      </c>
      <c r="D6951" s="173">
        <v>17</v>
      </c>
      <c r="E6951" s="174">
        <v>7</v>
      </c>
      <c r="F6951" s="3">
        <f t="shared" si="649"/>
        <v>33.799999999999997</v>
      </c>
      <c r="G6951" s="3">
        <f t="shared" si="651"/>
        <v>46.94</v>
      </c>
      <c r="H6951" s="3">
        <f t="shared" si="652"/>
        <v>59</v>
      </c>
      <c r="I6951" s="3">
        <f t="shared" si="653"/>
        <v>32</v>
      </c>
      <c r="J6951" s="3">
        <f t="shared" si="654"/>
        <v>46.94</v>
      </c>
      <c r="K6951" s="191">
        <v>1</v>
      </c>
      <c r="L6951" s="3">
        <v>8.3000000000000007</v>
      </c>
      <c r="M6951" s="191">
        <v>15</v>
      </c>
      <c r="N6951" s="191">
        <v>0</v>
      </c>
      <c r="O6951" s="191">
        <v>8.3000000000000007</v>
      </c>
    </row>
    <row r="6952" spans="2:15" ht="17.25" x14ac:dyDescent="0.35">
      <c r="B6952" s="172">
        <f t="shared" si="650"/>
        <v>6944</v>
      </c>
      <c r="C6952" s="173">
        <v>10</v>
      </c>
      <c r="D6952" s="173">
        <v>17</v>
      </c>
      <c r="E6952" s="174">
        <v>8</v>
      </c>
      <c r="F6952" s="3">
        <f t="shared" si="649"/>
        <v>39.200000000000003</v>
      </c>
      <c r="G6952" s="3">
        <f t="shared" si="651"/>
        <v>50.900000000000006</v>
      </c>
      <c r="H6952" s="3">
        <f t="shared" si="652"/>
        <v>64.039999999999992</v>
      </c>
      <c r="I6952" s="3">
        <f t="shared" si="653"/>
        <v>41</v>
      </c>
      <c r="J6952" s="3">
        <f t="shared" si="654"/>
        <v>50</v>
      </c>
      <c r="K6952" s="191">
        <v>4</v>
      </c>
      <c r="L6952" s="3">
        <v>10.5</v>
      </c>
      <c r="M6952" s="191">
        <v>17.8</v>
      </c>
      <c r="N6952" s="191">
        <v>5</v>
      </c>
      <c r="O6952" s="191">
        <v>10</v>
      </c>
    </row>
    <row r="6953" spans="2:15" ht="17.25" x14ac:dyDescent="0.35">
      <c r="B6953" s="172">
        <f t="shared" si="650"/>
        <v>6945</v>
      </c>
      <c r="C6953" s="173">
        <v>10</v>
      </c>
      <c r="D6953" s="173">
        <v>17</v>
      </c>
      <c r="E6953" s="174">
        <v>9</v>
      </c>
      <c r="F6953" s="3">
        <f t="shared" si="649"/>
        <v>45.86</v>
      </c>
      <c r="G6953" s="3">
        <f t="shared" si="651"/>
        <v>53.96</v>
      </c>
      <c r="H6953" s="3">
        <f t="shared" si="652"/>
        <v>71.06</v>
      </c>
      <c r="I6953" s="3">
        <f t="shared" si="653"/>
        <v>48.92</v>
      </c>
      <c r="J6953" s="3">
        <f t="shared" si="654"/>
        <v>55.040000000000006</v>
      </c>
      <c r="K6953" s="191">
        <v>7.7</v>
      </c>
      <c r="L6953" s="3">
        <v>12.2</v>
      </c>
      <c r="M6953" s="191">
        <v>21.7</v>
      </c>
      <c r="N6953" s="191">
        <v>9.4</v>
      </c>
      <c r="O6953" s="191">
        <v>12.8</v>
      </c>
    </row>
    <row r="6954" spans="2:15" ht="17.25" x14ac:dyDescent="0.35">
      <c r="B6954" s="172">
        <f t="shared" si="650"/>
        <v>6946</v>
      </c>
      <c r="C6954" s="173">
        <v>10</v>
      </c>
      <c r="D6954" s="173">
        <v>17</v>
      </c>
      <c r="E6954" s="174">
        <v>10</v>
      </c>
      <c r="F6954" s="3">
        <f t="shared" si="649"/>
        <v>51.8</v>
      </c>
      <c r="G6954" s="3">
        <f t="shared" si="651"/>
        <v>59</v>
      </c>
      <c r="H6954" s="3">
        <f t="shared" si="652"/>
        <v>73.94</v>
      </c>
      <c r="I6954" s="3">
        <f t="shared" si="653"/>
        <v>55.94</v>
      </c>
      <c r="J6954" s="3">
        <f t="shared" si="654"/>
        <v>59</v>
      </c>
      <c r="K6954" s="191">
        <v>11</v>
      </c>
      <c r="L6954" s="3">
        <v>15</v>
      </c>
      <c r="M6954" s="191">
        <v>23.3</v>
      </c>
      <c r="N6954" s="191">
        <v>13.3</v>
      </c>
      <c r="O6954" s="191">
        <v>15</v>
      </c>
    </row>
    <row r="6955" spans="2:15" ht="17.25" x14ac:dyDescent="0.35">
      <c r="B6955" s="172">
        <f t="shared" si="650"/>
        <v>6947</v>
      </c>
      <c r="C6955" s="173">
        <v>10</v>
      </c>
      <c r="D6955" s="173">
        <v>17</v>
      </c>
      <c r="E6955" s="174">
        <v>11</v>
      </c>
      <c r="F6955" s="3">
        <f t="shared" si="649"/>
        <v>57.2</v>
      </c>
      <c r="G6955" s="3">
        <f t="shared" si="651"/>
        <v>61.88</v>
      </c>
      <c r="H6955" s="3">
        <f t="shared" si="652"/>
        <v>77</v>
      </c>
      <c r="I6955" s="3">
        <f t="shared" si="653"/>
        <v>60.980000000000004</v>
      </c>
      <c r="J6955" s="3">
        <f t="shared" si="654"/>
        <v>62.06</v>
      </c>
      <c r="K6955" s="191">
        <v>14</v>
      </c>
      <c r="L6955" s="3">
        <v>16.600000000000001</v>
      </c>
      <c r="M6955" s="191">
        <v>25</v>
      </c>
      <c r="N6955" s="191">
        <v>16.100000000000001</v>
      </c>
      <c r="O6955" s="191">
        <v>16.7</v>
      </c>
    </row>
    <row r="6956" spans="2:15" ht="17.25" x14ac:dyDescent="0.35">
      <c r="B6956" s="172">
        <f t="shared" si="650"/>
        <v>6948</v>
      </c>
      <c r="C6956" s="173">
        <v>10</v>
      </c>
      <c r="D6956" s="173">
        <v>17</v>
      </c>
      <c r="E6956" s="174">
        <v>12</v>
      </c>
      <c r="F6956" s="3">
        <f t="shared" si="649"/>
        <v>64.400000000000006</v>
      </c>
      <c r="G6956" s="3">
        <f t="shared" si="651"/>
        <v>62.96</v>
      </c>
      <c r="H6956" s="3">
        <f t="shared" si="652"/>
        <v>78.98</v>
      </c>
      <c r="I6956" s="3">
        <f t="shared" si="653"/>
        <v>60.980000000000004</v>
      </c>
      <c r="J6956" s="3">
        <f t="shared" si="654"/>
        <v>64.94</v>
      </c>
      <c r="K6956" s="191">
        <v>18</v>
      </c>
      <c r="L6956" s="3">
        <v>17.2</v>
      </c>
      <c r="M6956" s="191">
        <v>26.1</v>
      </c>
      <c r="N6956" s="191">
        <v>16.100000000000001</v>
      </c>
      <c r="O6956" s="191">
        <v>18.3</v>
      </c>
    </row>
    <row r="6957" spans="2:15" ht="17.25" x14ac:dyDescent="0.35">
      <c r="B6957" s="172">
        <f t="shared" si="650"/>
        <v>6949</v>
      </c>
      <c r="C6957" s="173">
        <v>10</v>
      </c>
      <c r="D6957" s="173">
        <v>17</v>
      </c>
      <c r="E6957" s="174">
        <v>13</v>
      </c>
      <c r="F6957" s="3">
        <f t="shared" si="649"/>
        <v>66.2</v>
      </c>
      <c r="G6957" s="3">
        <f t="shared" si="651"/>
        <v>63.86</v>
      </c>
      <c r="H6957" s="3">
        <f t="shared" si="652"/>
        <v>80.06</v>
      </c>
      <c r="I6957" s="3">
        <f t="shared" si="653"/>
        <v>68</v>
      </c>
      <c r="J6957" s="3">
        <f t="shared" si="654"/>
        <v>66.92</v>
      </c>
      <c r="K6957" s="191">
        <v>19</v>
      </c>
      <c r="L6957" s="3">
        <v>17.7</v>
      </c>
      <c r="M6957" s="191">
        <v>26.7</v>
      </c>
      <c r="N6957" s="191">
        <v>20</v>
      </c>
      <c r="O6957" s="191">
        <v>19.399999999999999</v>
      </c>
    </row>
    <row r="6958" spans="2:15" ht="17.25" x14ac:dyDescent="0.35">
      <c r="B6958" s="172">
        <f t="shared" si="650"/>
        <v>6950</v>
      </c>
      <c r="C6958" s="173">
        <v>10</v>
      </c>
      <c r="D6958" s="173">
        <v>17</v>
      </c>
      <c r="E6958" s="174">
        <v>14</v>
      </c>
      <c r="F6958" s="3">
        <f t="shared" si="649"/>
        <v>68</v>
      </c>
      <c r="G6958" s="3">
        <f t="shared" si="651"/>
        <v>65.84</v>
      </c>
      <c r="H6958" s="3">
        <f t="shared" si="652"/>
        <v>82.039999999999992</v>
      </c>
      <c r="I6958" s="3">
        <f t="shared" si="653"/>
        <v>69.98</v>
      </c>
      <c r="J6958" s="3">
        <f t="shared" si="654"/>
        <v>69.98</v>
      </c>
      <c r="K6958" s="191">
        <v>20</v>
      </c>
      <c r="L6958" s="3">
        <v>18.8</v>
      </c>
      <c r="M6958" s="191">
        <v>27.8</v>
      </c>
      <c r="N6958" s="191">
        <v>21.1</v>
      </c>
      <c r="O6958" s="191">
        <v>21.1</v>
      </c>
    </row>
    <row r="6959" spans="2:15" ht="17.25" x14ac:dyDescent="0.35">
      <c r="B6959" s="172">
        <f t="shared" si="650"/>
        <v>6951</v>
      </c>
      <c r="C6959" s="173">
        <v>10</v>
      </c>
      <c r="D6959" s="173">
        <v>17</v>
      </c>
      <c r="E6959" s="174">
        <v>15</v>
      </c>
      <c r="F6959" s="3">
        <f t="shared" si="649"/>
        <v>68</v>
      </c>
      <c r="G6959" s="3">
        <f t="shared" si="651"/>
        <v>66.92</v>
      </c>
      <c r="H6959" s="3">
        <f t="shared" si="652"/>
        <v>84.02</v>
      </c>
      <c r="I6959" s="3">
        <f t="shared" si="653"/>
        <v>71.06</v>
      </c>
      <c r="J6959" s="3">
        <f t="shared" si="654"/>
        <v>69.98</v>
      </c>
      <c r="K6959" s="191">
        <v>20</v>
      </c>
      <c r="L6959" s="3">
        <v>19.399999999999999</v>
      </c>
      <c r="M6959" s="191">
        <v>28.9</v>
      </c>
      <c r="N6959" s="191">
        <v>21.7</v>
      </c>
      <c r="O6959" s="191">
        <v>21.1</v>
      </c>
    </row>
    <row r="6960" spans="2:15" ht="17.25" x14ac:dyDescent="0.35">
      <c r="B6960" s="172">
        <f t="shared" si="650"/>
        <v>6952</v>
      </c>
      <c r="C6960" s="173">
        <v>10</v>
      </c>
      <c r="D6960" s="173">
        <v>17</v>
      </c>
      <c r="E6960" s="174">
        <v>16</v>
      </c>
      <c r="F6960" s="3">
        <f t="shared" si="649"/>
        <v>69.800000000000011</v>
      </c>
      <c r="G6960" s="3">
        <f t="shared" si="651"/>
        <v>66.92</v>
      </c>
      <c r="H6960" s="3">
        <f t="shared" si="652"/>
        <v>84.02</v>
      </c>
      <c r="I6960" s="3">
        <f t="shared" si="653"/>
        <v>69.98</v>
      </c>
      <c r="J6960" s="3">
        <f t="shared" si="654"/>
        <v>71.06</v>
      </c>
      <c r="K6960" s="191">
        <v>21</v>
      </c>
      <c r="L6960" s="3">
        <v>19.399999999999999</v>
      </c>
      <c r="M6960" s="191">
        <v>28.9</v>
      </c>
      <c r="N6960" s="191">
        <v>21.1</v>
      </c>
      <c r="O6960" s="191">
        <v>21.7</v>
      </c>
    </row>
    <row r="6961" spans="2:15" ht="17.25" x14ac:dyDescent="0.35">
      <c r="B6961" s="172">
        <f t="shared" si="650"/>
        <v>6953</v>
      </c>
      <c r="C6961" s="173">
        <v>10</v>
      </c>
      <c r="D6961" s="173">
        <v>17</v>
      </c>
      <c r="E6961" s="174">
        <v>17</v>
      </c>
      <c r="F6961" s="3">
        <f t="shared" si="649"/>
        <v>66.2</v>
      </c>
      <c r="G6961" s="3">
        <f t="shared" si="651"/>
        <v>60.980000000000004</v>
      </c>
      <c r="H6961" s="3">
        <f t="shared" si="652"/>
        <v>82.039999999999992</v>
      </c>
      <c r="I6961" s="3">
        <f t="shared" si="653"/>
        <v>64.94</v>
      </c>
      <c r="J6961" s="3">
        <f t="shared" si="654"/>
        <v>69.98</v>
      </c>
      <c r="K6961" s="191">
        <v>19</v>
      </c>
      <c r="L6961" s="3">
        <v>16.100000000000001</v>
      </c>
      <c r="M6961" s="191">
        <v>27.8</v>
      </c>
      <c r="N6961" s="191">
        <v>18.3</v>
      </c>
      <c r="O6961" s="191">
        <v>21.1</v>
      </c>
    </row>
    <row r="6962" spans="2:15" ht="17.25" x14ac:dyDescent="0.35">
      <c r="B6962" s="172">
        <f t="shared" si="650"/>
        <v>6954</v>
      </c>
      <c r="C6962" s="173">
        <v>10</v>
      </c>
      <c r="D6962" s="173">
        <v>17</v>
      </c>
      <c r="E6962" s="174">
        <v>18</v>
      </c>
      <c r="F6962" s="3">
        <f t="shared" si="649"/>
        <v>59</v>
      </c>
      <c r="G6962" s="3">
        <f t="shared" si="651"/>
        <v>52.879999999999995</v>
      </c>
      <c r="H6962" s="3">
        <f t="shared" si="652"/>
        <v>78.98</v>
      </c>
      <c r="I6962" s="3">
        <f t="shared" si="653"/>
        <v>60.08</v>
      </c>
      <c r="J6962" s="3">
        <f t="shared" si="654"/>
        <v>64.039999999999992</v>
      </c>
      <c r="K6962" s="191">
        <v>15</v>
      </c>
      <c r="L6962" s="3">
        <v>11.6</v>
      </c>
      <c r="M6962" s="191">
        <v>26.1</v>
      </c>
      <c r="N6962" s="191">
        <v>15.6</v>
      </c>
      <c r="O6962" s="191">
        <v>17.8</v>
      </c>
    </row>
    <row r="6963" spans="2:15" ht="17.25" x14ac:dyDescent="0.35">
      <c r="B6963" s="172">
        <f t="shared" si="650"/>
        <v>6955</v>
      </c>
      <c r="C6963" s="173">
        <v>10</v>
      </c>
      <c r="D6963" s="173">
        <v>17</v>
      </c>
      <c r="E6963" s="174">
        <v>19</v>
      </c>
      <c r="F6963" s="3">
        <f t="shared" si="649"/>
        <v>54.14</v>
      </c>
      <c r="G6963" s="3">
        <f t="shared" si="651"/>
        <v>48.92</v>
      </c>
      <c r="H6963" s="3">
        <f t="shared" si="652"/>
        <v>71.960000000000008</v>
      </c>
      <c r="I6963" s="3">
        <f t="shared" si="653"/>
        <v>57.019999999999996</v>
      </c>
      <c r="J6963" s="3">
        <f t="shared" si="654"/>
        <v>57.019999999999996</v>
      </c>
      <c r="K6963" s="191">
        <v>12.3</v>
      </c>
      <c r="L6963" s="3">
        <v>9.4</v>
      </c>
      <c r="M6963" s="191">
        <v>22.2</v>
      </c>
      <c r="N6963" s="191">
        <v>13.9</v>
      </c>
      <c r="O6963" s="191">
        <v>13.9</v>
      </c>
    </row>
    <row r="6964" spans="2:15" ht="17.25" x14ac:dyDescent="0.35">
      <c r="B6964" s="172">
        <f t="shared" si="650"/>
        <v>6956</v>
      </c>
      <c r="C6964" s="173">
        <v>10</v>
      </c>
      <c r="D6964" s="173">
        <v>17</v>
      </c>
      <c r="E6964" s="174">
        <v>20</v>
      </c>
      <c r="F6964" s="3">
        <f t="shared" si="649"/>
        <v>50</v>
      </c>
      <c r="G6964" s="3">
        <f t="shared" si="651"/>
        <v>47.84</v>
      </c>
      <c r="H6964" s="3">
        <f t="shared" si="652"/>
        <v>66.02</v>
      </c>
      <c r="I6964" s="3">
        <f t="shared" si="653"/>
        <v>48.019999999999996</v>
      </c>
      <c r="J6964" s="3">
        <f t="shared" si="654"/>
        <v>57.92</v>
      </c>
      <c r="K6964" s="191">
        <v>10</v>
      </c>
      <c r="L6964" s="3">
        <v>8.8000000000000007</v>
      </c>
      <c r="M6964" s="191">
        <v>18.899999999999999</v>
      </c>
      <c r="N6964" s="191">
        <v>8.9</v>
      </c>
      <c r="O6964" s="191">
        <v>14.4</v>
      </c>
    </row>
    <row r="6965" spans="2:15" ht="17.25" x14ac:dyDescent="0.35">
      <c r="B6965" s="172">
        <f t="shared" si="650"/>
        <v>6957</v>
      </c>
      <c r="C6965" s="173">
        <v>10</v>
      </c>
      <c r="D6965" s="173">
        <v>17</v>
      </c>
      <c r="E6965" s="174">
        <v>21</v>
      </c>
      <c r="F6965" s="3">
        <f t="shared" si="649"/>
        <v>50</v>
      </c>
      <c r="G6965" s="3">
        <f t="shared" si="651"/>
        <v>45.86</v>
      </c>
      <c r="H6965" s="3">
        <f t="shared" si="652"/>
        <v>68</v>
      </c>
      <c r="I6965" s="3">
        <f t="shared" si="653"/>
        <v>48.92</v>
      </c>
      <c r="J6965" s="3">
        <f t="shared" si="654"/>
        <v>55.040000000000006</v>
      </c>
      <c r="K6965" s="191">
        <v>10</v>
      </c>
      <c r="L6965" s="3">
        <v>7.7</v>
      </c>
      <c r="M6965" s="191">
        <v>20</v>
      </c>
      <c r="N6965" s="191">
        <v>9.4</v>
      </c>
      <c r="O6965" s="191">
        <v>12.8</v>
      </c>
    </row>
    <row r="6966" spans="2:15" ht="17.25" x14ac:dyDescent="0.35">
      <c r="B6966" s="172">
        <f t="shared" si="650"/>
        <v>6958</v>
      </c>
      <c r="C6966" s="173">
        <v>10</v>
      </c>
      <c r="D6966" s="173">
        <v>17</v>
      </c>
      <c r="E6966" s="174">
        <v>22</v>
      </c>
      <c r="F6966" s="3">
        <f t="shared" si="649"/>
        <v>50</v>
      </c>
      <c r="G6966" s="3">
        <f t="shared" si="651"/>
        <v>44.96</v>
      </c>
      <c r="H6966" s="3">
        <f t="shared" si="652"/>
        <v>64.94</v>
      </c>
      <c r="I6966" s="3">
        <f t="shared" si="653"/>
        <v>48.019999999999996</v>
      </c>
      <c r="J6966" s="3">
        <f t="shared" si="654"/>
        <v>57.019999999999996</v>
      </c>
      <c r="K6966" s="191">
        <v>10</v>
      </c>
      <c r="L6966" s="3">
        <v>7.2</v>
      </c>
      <c r="M6966" s="191">
        <v>18.3</v>
      </c>
      <c r="N6966" s="191">
        <v>8.9</v>
      </c>
      <c r="O6966" s="191">
        <v>13.9</v>
      </c>
    </row>
    <row r="6967" spans="2:15" ht="17.25" x14ac:dyDescent="0.35">
      <c r="B6967" s="172">
        <f t="shared" si="650"/>
        <v>6959</v>
      </c>
      <c r="C6967" s="173">
        <v>10</v>
      </c>
      <c r="D6967" s="173">
        <v>17</v>
      </c>
      <c r="E6967" s="174">
        <v>23</v>
      </c>
      <c r="F6967" s="3">
        <f t="shared" si="649"/>
        <v>44.6</v>
      </c>
      <c r="G6967" s="3">
        <f t="shared" si="651"/>
        <v>39.92</v>
      </c>
      <c r="H6967" s="3">
        <f t="shared" si="652"/>
        <v>64.039999999999992</v>
      </c>
      <c r="I6967" s="3">
        <f t="shared" si="653"/>
        <v>42.980000000000004</v>
      </c>
      <c r="J6967" s="3">
        <f t="shared" si="654"/>
        <v>55.040000000000006</v>
      </c>
      <c r="K6967" s="191">
        <v>7</v>
      </c>
      <c r="L6967" s="3">
        <v>4.4000000000000004</v>
      </c>
      <c r="M6967" s="191">
        <v>17.8</v>
      </c>
      <c r="N6967" s="191">
        <v>6.1</v>
      </c>
      <c r="O6967" s="191">
        <v>12.8</v>
      </c>
    </row>
    <row r="6968" spans="2:15" ht="17.25" x14ac:dyDescent="0.35">
      <c r="B6968" s="172">
        <f t="shared" si="650"/>
        <v>6960</v>
      </c>
      <c r="C6968" s="173">
        <v>10</v>
      </c>
      <c r="D6968" s="173">
        <v>17</v>
      </c>
      <c r="E6968" s="174">
        <v>24</v>
      </c>
      <c r="F6968" s="3">
        <f t="shared" si="649"/>
        <v>44.6</v>
      </c>
      <c r="G6968" s="3">
        <f t="shared" si="651"/>
        <v>38.840000000000003</v>
      </c>
      <c r="H6968" s="3">
        <f t="shared" si="652"/>
        <v>62.96</v>
      </c>
      <c r="I6968" s="3">
        <f t="shared" si="653"/>
        <v>39.019999999999996</v>
      </c>
      <c r="J6968" s="3">
        <f t="shared" si="654"/>
        <v>53.06</v>
      </c>
      <c r="K6968" s="191">
        <v>7</v>
      </c>
      <c r="L6968" s="3">
        <v>3.8</v>
      </c>
      <c r="M6968" s="191">
        <v>17.2</v>
      </c>
      <c r="N6968" s="191">
        <v>3.9</v>
      </c>
      <c r="O6968" s="191">
        <v>11.7</v>
      </c>
    </row>
    <row r="6969" spans="2:15" ht="17.25" x14ac:dyDescent="0.35">
      <c r="B6969" s="172">
        <f t="shared" si="650"/>
        <v>6961</v>
      </c>
      <c r="C6969" s="173">
        <v>10</v>
      </c>
      <c r="D6969" s="173">
        <v>18</v>
      </c>
      <c r="E6969" s="174">
        <v>1</v>
      </c>
      <c r="F6969" s="3">
        <f t="shared" si="649"/>
        <v>41</v>
      </c>
      <c r="G6969" s="3">
        <f t="shared" si="651"/>
        <v>36.86</v>
      </c>
      <c r="H6969" s="3">
        <f t="shared" si="652"/>
        <v>60.980000000000004</v>
      </c>
      <c r="I6969" s="3">
        <f t="shared" si="653"/>
        <v>39.019999999999996</v>
      </c>
      <c r="J6969" s="3">
        <f t="shared" si="654"/>
        <v>51.08</v>
      </c>
      <c r="K6969" s="191">
        <v>5</v>
      </c>
      <c r="L6969" s="3">
        <v>2.7</v>
      </c>
      <c r="M6969" s="191">
        <v>16.100000000000001</v>
      </c>
      <c r="N6969" s="191">
        <v>3.9</v>
      </c>
      <c r="O6969" s="191">
        <v>10.6</v>
      </c>
    </row>
    <row r="6970" spans="2:15" ht="17.25" x14ac:dyDescent="0.35">
      <c r="B6970" s="172">
        <f t="shared" si="650"/>
        <v>6962</v>
      </c>
      <c r="C6970" s="173">
        <v>10</v>
      </c>
      <c r="D6970" s="173">
        <v>18</v>
      </c>
      <c r="E6970" s="174">
        <v>2</v>
      </c>
      <c r="F6970" s="3">
        <f t="shared" si="649"/>
        <v>41</v>
      </c>
      <c r="G6970" s="3">
        <f t="shared" si="651"/>
        <v>35.96</v>
      </c>
      <c r="H6970" s="3">
        <f t="shared" si="652"/>
        <v>60.08</v>
      </c>
      <c r="I6970" s="3">
        <f t="shared" si="653"/>
        <v>37.04</v>
      </c>
      <c r="J6970" s="3">
        <f t="shared" si="654"/>
        <v>48.92</v>
      </c>
      <c r="K6970" s="191">
        <v>5</v>
      </c>
      <c r="L6970" s="3">
        <v>2.2000000000000002</v>
      </c>
      <c r="M6970" s="191">
        <v>15.6</v>
      </c>
      <c r="N6970" s="191">
        <v>2.8</v>
      </c>
      <c r="O6970" s="191">
        <v>9.4</v>
      </c>
    </row>
    <row r="6971" spans="2:15" ht="17.25" x14ac:dyDescent="0.35">
      <c r="B6971" s="172">
        <f t="shared" si="650"/>
        <v>6963</v>
      </c>
      <c r="C6971" s="173">
        <v>10</v>
      </c>
      <c r="D6971" s="173">
        <v>18</v>
      </c>
      <c r="E6971" s="174">
        <v>3</v>
      </c>
      <c r="F6971" s="3">
        <f t="shared" si="649"/>
        <v>41</v>
      </c>
      <c r="G6971" s="3">
        <f t="shared" si="651"/>
        <v>34.880000000000003</v>
      </c>
      <c r="H6971" s="3">
        <f t="shared" si="652"/>
        <v>57.92</v>
      </c>
      <c r="I6971" s="3">
        <f t="shared" si="653"/>
        <v>35.06</v>
      </c>
      <c r="J6971" s="3">
        <f t="shared" si="654"/>
        <v>48.92</v>
      </c>
      <c r="K6971" s="191">
        <v>5</v>
      </c>
      <c r="L6971" s="3">
        <v>1.6</v>
      </c>
      <c r="M6971" s="191">
        <v>14.4</v>
      </c>
      <c r="N6971" s="191">
        <v>1.7</v>
      </c>
      <c r="O6971" s="191">
        <v>9.4</v>
      </c>
    </row>
    <row r="6972" spans="2:15" ht="17.25" x14ac:dyDescent="0.35">
      <c r="B6972" s="172">
        <f t="shared" si="650"/>
        <v>6964</v>
      </c>
      <c r="C6972" s="173">
        <v>10</v>
      </c>
      <c r="D6972" s="173">
        <v>18</v>
      </c>
      <c r="E6972" s="174">
        <v>4</v>
      </c>
      <c r="F6972" s="3">
        <f t="shared" si="649"/>
        <v>42.8</v>
      </c>
      <c r="G6972" s="3">
        <f t="shared" si="651"/>
        <v>32.9</v>
      </c>
      <c r="H6972" s="3">
        <f t="shared" si="652"/>
        <v>57.019999999999996</v>
      </c>
      <c r="I6972" s="3">
        <f t="shared" si="653"/>
        <v>33.979999999999997</v>
      </c>
      <c r="J6972" s="3">
        <f t="shared" si="654"/>
        <v>46.94</v>
      </c>
      <c r="K6972" s="191">
        <v>6</v>
      </c>
      <c r="L6972" s="3">
        <v>0.5</v>
      </c>
      <c r="M6972" s="191">
        <v>13.9</v>
      </c>
      <c r="N6972" s="191">
        <v>1.1000000000000001</v>
      </c>
      <c r="O6972" s="191">
        <v>8.3000000000000007</v>
      </c>
    </row>
    <row r="6973" spans="2:15" ht="17.25" x14ac:dyDescent="0.35">
      <c r="B6973" s="172">
        <f t="shared" si="650"/>
        <v>6965</v>
      </c>
      <c r="C6973" s="173">
        <v>10</v>
      </c>
      <c r="D6973" s="173">
        <v>18</v>
      </c>
      <c r="E6973" s="174">
        <v>5</v>
      </c>
      <c r="F6973" s="3">
        <f t="shared" si="649"/>
        <v>41</v>
      </c>
      <c r="G6973" s="3">
        <f t="shared" si="651"/>
        <v>32.9</v>
      </c>
      <c r="H6973" s="3">
        <f t="shared" si="652"/>
        <v>57.019999999999996</v>
      </c>
      <c r="I6973" s="3">
        <f t="shared" si="653"/>
        <v>33.08</v>
      </c>
      <c r="J6973" s="3">
        <f t="shared" si="654"/>
        <v>48.019999999999996</v>
      </c>
      <c r="K6973" s="191">
        <v>5</v>
      </c>
      <c r="L6973" s="3">
        <v>0.5</v>
      </c>
      <c r="M6973" s="191">
        <v>13.9</v>
      </c>
      <c r="N6973" s="191">
        <v>0.6</v>
      </c>
      <c r="O6973" s="191">
        <v>8.9</v>
      </c>
    </row>
    <row r="6974" spans="2:15" ht="17.25" x14ac:dyDescent="0.35">
      <c r="B6974" s="172">
        <f t="shared" si="650"/>
        <v>6966</v>
      </c>
      <c r="C6974" s="173">
        <v>10</v>
      </c>
      <c r="D6974" s="173">
        <v>18</v>
      </c>
      <c r="E6974" s="174">
        <v>6</v>
      </c>
      <c r="F6974" s="3">
        <f t="shared" si="649"/>
        <v>41</v>
      </c>
      <c r="G6974" s="3">
        <f t="shared" si="651"/>
        <v>32</v>
      </c>
      <c r="H6974" s="3">
        <f t="shared" si="652"/>
        <v>55.040000000000006</v>
      </c>
      <c r="I6974" s="3">
        <f t="shared" si="653"/>
        <v>30.92</v>
      </c>
      <c r="J6974" s="3">
        <f t="shared" si="654"/>
        <v>44.06</v>
      </c>
      <c r="K6974" s="191">
        <v>5</v>
      </c>
      <c r="L6974" s="3">
        <v>0</v>
      </c>
      <c r="M6974" s="191">
        <v>12.8</v>
      </c>
      <c r="N6974" s="191">
        <v>-0.6</v>
      </c>
      <c r="O6974" s="191">
        <v>6.7</v>
      </c>
    </row>
    <row r="6975" spans="2:15" ht="17.25" x14ac:dyDescent="0.35">
      <c r="B6975" s="172">
        <f t="shared" si="650"/>
        <v>6967</v>
      </c>
      <c r="C6975" s="173">
        <v>10</v>
      </c>
      <c r="D6975" s="173">
        <v>18</v>
      </c>
      <c r="E6975" s="174">
        <v>7</v>
      </c>
      <c r="F6975" s="3">
        <f t="shared" si="649"/>
        <v>44.6</v>
      </c>
      <c r="G6975" s="3">
        <f t="shared" si="651"/>
        <v>33.979999999999997</v>
      </c>
      <c r="H6975" s="3">
        <f t="shared" si="652"/>
        <v>57.92</v>
      </c>
      <c r="I6975" s="3">
        <f t="shared" si="653"/>
        <v>33.979999999999997</v>
      </c>
      <c r="J6975" s="3">
        <f t="shared" si="654"/>
        <v>46.04</v>
      </c>
      <c r="K6975" s="191">
        <v>7</v>
      </c>
      <c r="L6975" s="3">
        <v>1.1000000000000001</v>
      </c>
      <c r="M6975" s="191">
        <v>14.4</v>
      </c>
      <c r="N6975" s="191">
        <v>1.1000000000000001</v>
      </c>
      <c r="O6975" s="191">
        <v>7.8</v>
      </c>
    </row>
    <row r="6976" spans="2:15" ht="17.25" x14ac:dyDescent="0.35">
      <c r="B6976" s="172">
        <f t="shared" si="650"/>
        <v>6968</v>
      </c>
      <c r="C6976" s="173">
        <v>10</v>
      </c>
      <c r="D6976" s="173">
        <v>18</v>
      </c>
      <c r="E6976" s="174">
        <v>8</v>
      </c>
      <c r="F6976" s="3">
        <f t="shared" si="649"/>
        <v>51.8</v>
      </c>
      <c r="G6976" s="3">
        <f t="shared" si="651"/>
        <v>42.980000000000004</v>
      </c>
      <c r="H6976" s="3">
        <f t="shared" si="652"/>
        <v>66.02</v>
      </c>
      <c r="I6976" s="3">
        <f t="shared" si="653"/>
        <v>42.08</v>
      </c>
      <c r="J6976" s="3">
        <f t="shared" si="654"/>
        <v>51.08</v>
      </c>
      <c r="K6976" s="191">
        <v>11</v>
      </c>
      <c r="L6976" s="3">
        <v>6.1</v>
      </c>
      <c r="M6976" s="191">
        <v>18.899999999999999</v>
      </c>
      <c r="N6976" s="191">
        <v>5.6</v>
      </c>
      <c r="O6976" s="191">
        <v>10.6</v>
      </c>
    </row>
    <row r="6977" spans="2:15" ht="17.25" x14ac:dyDescent="0.35">
      <c r="B6977" s="172">
        <f t="shared" si="650"/>
        <v>6969</v>
      </c>
      <c r="C6977" s="173">
        <v>10</v>
      </c>
      <c r="D6977" s="173">
        <v>18</v>
      </c>
      <c r="E6977" s="174">
        <v>9</v>
      </c>
      <c r="F6977" s="3">
        <f t="shared" si="649"/>
        <v>59</v>
      </c>
      <c r="G6977" s="3">
        <f t="shared" si="651"/>
        <v>50.900000000000006</v>
      </c>
      <c r="H6977" s="3">
        <f t="shared" si="652"/>
        <v>69.080000000000013</v>
      </c>
      <c r="I6977" s="3">
        <f t="shared" si="653"/>
        <v>50</v>
      </c>
      <c r="J6977" s="3">
        <f t="shared" si="654"/>
        <v>53.06</v>
      </c>
      <c r="K6977" s="191">
        <v>15</v>
      </c>
      <c r="L6977" s="3">
        <v>10.5</v>
      </c>
      <c r="M6977" s="191">
        <v>20.6</v>
      </c>
      <c r="N6977" s="191">
        <v>10</v>
      </c>
      <c r="O6977" s="191">
        <v>11.7</v>
      </c>
    </row>
    <row r="6978" spans="2:15" ht="17.25" x14ac:dyDescent="0.35">
      <c r="B6978" s="172">
        <f t="shared" si="650"/>
        <v>6970</v>
      </c>
      <c r="C6978" s="173">
        <v>10</v>
      </c>
      <c r="D6978" s="173">
        <v>18</v>
      </c>
      <c r="E6978" s="174">
        <v>10</v>
      </c>
      <c r="F6978" s="3">
        <f t="shared" si="649"/>
        <v>64.400000000000006</v>
      </c>
      <c r="G6978" s="3">
        <f t="shared" si="651"/>
        <v>63.86</v>
      </c>
      <c r="H6978" s="3">
        <f t="shared" si="652"/>
        <v>73.039999999999992</v>
      </c>
      <c r="I6978" s="3">
        <f t="shared" si="653"/>
        <v>53.96</v>
      </c>
      <c r="J6978" s="3">
        <f t="shared" si="654"/>
        <v>60.08</v>
      </c>
      <c r="K6978" s="191">
        <v>18</v>
      </c>
      <c r="L6978" s="3">
        <v>17.7</v>
      </c>
      <c r="M6978" s="191">
        <v>22.8</v>
      </c>
      <c r="N6978" s="191">
        <v>12.2</v>
      </c>
      <c r="O6978" s="191">
        <v>15.6</v>
      </c>
    </row>
    <row r="6979" spans="2:15" ht="17.25" x14ac:dyDescent="0.35">
      <c r="B6979" s="172">
        <f t="shared" si="650"/>
        <v>6971</v>
      </c>
      <c r="C6979" s="173">
        <v>10</v>
      </c>
      <c r="D6979" s="173">
        <v>18</v>
      </c>
      <c r="E6979" s="174">
        <v>11</v>
      </c>
      <c r="F6979" s="3">
        <f t="shared" si="649"/>
        <v>66.2</v>
      </c>
      <c r="G6979" s="3">
        <f t="shared" si="651"/>
        <v>66.92</v>
      </c>
      <c r="H6979" s="3">
        <f t="shared" si="652"/>
        <v>75.92</v>
      </c>
      <c r="I6979" s="3">
        <f t="shared" si="653"/>
        <v>62.06</v>
      </c>
      <c r="J6979" s="3">
        <f t="shared" si="654"/>
        <v>62.96</v>
      </c>
      <c r="K6979" s="191">
        <v>19</v>
      </c>
      <c r="L6979" s="3">
        <v>19.399999999999999</v>
      </c>
      <c r="M6979" s="191">
        <v>24.4</v>
      </c>
      <c r="N6979" s="191">
        <v>16.7</v>
      </c>
      <c r="O6979" s="191">
        <v>17.2</v>
      </c>
    </row>
    <row r="6980" spans="2:15" ht="17.25" x14ac:dyDescent="0.35">
      <c r="B6980" s="172">
        <f t="shared" si="650"/>
        <v>6972</v>
      </c>
      <c r="C6980" s="173">
        <v>10</v>
      </c>
      <c r="D6980" s="173">
        <v>18</v>
      </c>
      <c r="E6980" s="174">
        <v>12</v>
      </c>
      <c r="F6980" s="3">
        <f t="shared" si="649"/>
        <v>68</v>
      </c>
      <c r="G6980" s="3">
        <f t="shared" si="651"/>
        <v>70.88</v>
      </c>
      <c r="H6980" s="3">
        <f t="shared" si="652"/>
        <v>78.98</v>
      </c>
      <c r="I6980" s="3">
        <f t="shared" si="653"/>
        <v>66.92</v>
      </c>
      <c r="J6980" s="3">
        <f t="shared" si="654"/>
        <v>68</v>
      </c>
      <c r="K6980" s="191">
        <v>20</v>
      </c>
      <c r="L6980" s="3">
        <v>21.6</v>
      </c>
      <c r="M6980" s="191">
        <v>26.1</v>
      </c>
      <c r="N6980" s="191">
        <v>19.399999999999999</v>
      </c>
      <c r="O6980" s="191">
        <v>20</v>
      </c>
    </row>
    <row r="6981" spans="2:15" ht="17.25" x14ac:dyDescent="0.35">
      <c r="B6981" s="172">
        <f t="shared" si="650"/>
        <v>6973</v>
      </c>
      <c r="C6981" s="173">
        <v>10</v>
      </c>
      <c r="D6981" s="173">
        <v>18</v>
      </c>
      <c r="E6981" s="174">
        <v>13</v>
      </c>
      <c r="F6981" s="3">
        <f t="shared" si="649"/>
        <v>66.2</v>
      </c>
      <c r="G6981" s="3">
        <f t="shared" si="651"/>
        <v>73.94</v>
      </c>
      <c r="H6981" s="3">
        <f t="shared" si="652"/>
        <v>80.960000000000008</v>
      </c>
      <c r="I6981" s="3">
        <f t="shared" si="653"/>
        <v>69.98</v>
      </c>
      <c r="J6981" s="3">
        <f t="shared" si="654"/>
        <v>69.98</v>
      </c>
      <c r="K6981" s="191">
        <v>19</v>
      </c>
      <c r="L6981" s="3">
        <v>23.3</v>
      </c>
      <c r="M6981" s="191">
        <v>27.2</v>
      </c>
      <c r="N6981" s="191">
        <v>21.1</v>
      </c>
      <c r="O6981" s="191">
        <v>21.1</v>
      </c>
    </row>
    <row r="6982" spans="2:15" ht="17.25" x14ac:dyDescent="0.35">
      <c r="B6982" s="172">
        <f t="shared" si="650"/>
        <v>6974</v>
      </c>
      <c r="C6982" s="173">
        <v>10</v>
      </c>
      <c r="D6982" s="173">
        <v>18</v>
      </c>
      <c r="E6982" s="174">
        <v>14</v>
      </c>
      <c r="F6982" s="3">
        <f t="shared" si="649"/>
        <v>68</v>
      </c>
      <c r="G6982" s="3">
        <f t="shared" si="651"/>
        <v>77.900000000000006</v>
      </c>
      <c r="H6982" s="3">
        <f t="shared" si="652"/>
        <v>82.039999999999992</v>
      </c>
      <c r="I6982" s="3">
        <f t="shared" si="653"/>
        <v>73.039999999999992</v>
      </c>
      <c r="J6982" s="3">
        <f t="shared" si="654"/>
        <v>71.960000000000008</v>
      </c>
      <c r="K6982" s="191">
        <v>20</v>
      </c>
      <c r="L6982" s="3">
        <v>25.5</v>
      </c>
      <c r="M6982" s="191">
        <v>27.8</v>
      </c>
      <c r="N6982" s="191">
        <v>22.8</v>
      </c>
      <c r="O6982" s="191">
        <v>22.2</v>
      </c>
    </row>
    <row r="6983" spans="2:15" ht="17.25" x14ac:dyDescent="0.35">
      <c r="B6983" s="172">
        <f t="shared" si="650"/>
        <v>6975</v>
      </c>
      <c r="C6983" s="173">
        <v>10</v>
      </c>
      <c r="D6983" s="173">
        <v>18</v>
      </c>
      <c r="E6983" s="174">
        <v>15</v>
      </c>
      <c r="F6983" s="3">
        <f t="shared" si="649"/>
        <v>68</v>
      </c>
      <c r="G6983" s="3">
        <f t="shared" si="651"/>
        <v>77.900000000000006</v>
      </c>
      <c r="H6983" s="3">
        <f t="shared" si="652"/>
        <v>82.94</v>
      </c>
      <c r="I6983" s="3">
        <f t="shared" si="653"/>
        <v>73.94</v>
      </c>
      <c r="J6983" s="3">
        <f t="shared" si="654"/>
        <v>73.039999999999992</v>
      </c>
      <c r="K6983" s="191">
        <v>20</v>
      </c>
      <c r="L6983" s="3">
        <v>25.5</v>
      </c>
      <c r="M6983" s="191">
        <v>28.3</v>
      </c>
      <c r="N6983" s="191">
        <v>23.3</v>
      </c>
      <c r="O6983" s="191">
        <v>22.8</v>
      </c>
    </row>
    <row r="6984" spans="2:15" ht="17.25" x14ac:dyDescent="0.35">
      <c r="B6984" s="172">
        <f t="shared" si="650"/>
        <v>6976</v>
      </c>
      <c r="C6984" s="173">
        <v>10</v>
      </c>
      <c r="D6984" s="173">
        <v>18</v>
      </c>
      <c r="E6984" s="174">
        <v>16</v>
      </c>
      <c r="F6984" s="3">
        <f t="shared" si="649"/>
        <v>66.2</v>
      </c>
      <c r="G6984" s="3">
        <f t="shared" si="651"/>
        <v>77.900000000000006</v>
      </c>
      <c r="H6984" s="3">
        <f t="shared" si="652"/>
        <v>82.94</v>
      </c>
      <c r="I6984" s="3">
        <f t="shared" si="653"/>
        <v>73.94</v>
      </c>
      <c r="J6984" s="3">
        <f t="shared" si="654"/>
        <v>73.94</v>
      </c>
      <c r="K6984" s="191">
        <v>19</v>
      </c>
      <c r="L6984" s="3">
        <v>25.5</v>
      </c>
      <c r="M6984" s="191">
        <v>28.3</v>
      </c>
      <c r="N6984" s="191">
        <v>23.3</v>
      </c>
      <c r="O6984" s="191">
        <v>23.3</v>
      </c>
    </row>
    <row r="6985" spans="2:15" ht="17.25" x14ac:dyDescent="0.35">
      <c r="B6985" s="172">
        <f t="shared" si="650"/>
        <v>6977</v>
      </c>
      <c r="C6985" s="173">
        <v>10</v>
      </c>
      <c r="D6985" s="173">
        <v>18</v>
      </c>
      <c r="E6985" s="174">
        <v>17</v>
      </c>
      <c r="F6985" s="3">
        <f t="shared" si="649"/>
        <v>64.400000000000006</v>
      </c>
      <c r="G6985" s="3">
        <f t="shared" si="651"/>
        <v>71.960000000000008</v>
      </c>
      <c r="H6985" s="3">
        <f t="shared" si="652"/>
        <v>80.960000000000008</v>
      </c>
      <c r="I6985" s="3">
        <f t="shared" si="653"/>
        <v>71.960000000000008</v>
      </c>
      <c r="J6985" s="3">
        <f t="shared" si="654"/>
        <v>73.039999999999992</v>
      </c>
      <c r="K6985" s="191">
        <v>18</v>
      </c>
      <c r="L6985" s="3">
        <v>22.2</v>
      </c>
      <c r="M6985" s="191">
        <v>27.2</v>
      </c>
      <c r="N6985" s="191">
        <v>22.2</v>
      </c>
      <c r="O6985" s="191">
        <v>22.8</v>
      </c>
    </row>
    <row r="6986" spans="2:15" ht="17.25" x14ac:dyDescent="0.35">
      <c r="B6986" s="172">
        <f t="shared" si="650"/>
        <v>6978</v>
      </c>
      <c r="C6986" s="173">
        <v>10</v>
      </c>
      <c r="D6986" s="173">
        <v>18</v>
      </c>
      <c r="E6986" s="174">
        <v>18</v>
      </c>
      <c r="F6986" s="3">
        <f t="shared" ref="F6986:F7049" si="655">(9/5)*K6986+32</f>
        <v>57.2</v>
      </c>
      <c r="G6986" s="3">
        <f t="shared" si="651"/>
        <v>65.84</v>
      </c>
      <c r="H6986" s="3">
        <f t="shared" si="652"/>
        <v>80.960000000000008</v>
      </c>
      <c r="I6986" s="3">
        <f t="shared" si="653"/>
        <v>66.02</v>
      </c>
      <c r="J6986" s="3">
        <f t="shared" si="654"/>
        <v>69.080000000000013</v>
      </c>
      <c r="K6986" s="191">
        <v>14</v>
      </c>
      <c r="L6986" s="3">
        <v>18.8</v>
      </c>
      <c r="M6986" s="191">
        <v>27.2</v>
      </c>
      <c r="N6986" s="191">
        <v>18.899999999999999</v>
      </c>
      <c r="O6986" s="191">
        <v>20.6</v>
      </c>
    </row>
    <row r="6987" spans="2:15" ht="17.25" x14ac:dyDescent="0.35">
      <c r="B6987" s="172">
        <f t="shared" ref="B6987:B7050" si="656">B6986+1</f>
        <v>6979</v>
      </c>
      <c r="C6987" s="173">
        <v>10</v>
      </c>
      <c r="D6987" s="173">
        <v>18</v>
      </c>
      <c r="E6987" s="174">
        <v>19</v>
      </c>
      <c r="F6987" s="3">
        <f t="shared" si="655"/>
        <v>53.6</v>
      </c>
      <c r="G6987" s="3">
        <f t="shared" si="651"/>
        <v>62.96</v>
      </c>
      <c r="H6987" s="3">
        <f t="shared" si="652"/>
        <v>69.98</v>
      </c>
      <c r="I6987" s="3">
        <f t="shared" si="653"/>
        <v>64.94</v>
      </c>
      <c r="J6987" s="3">
        <f t="shared" si="654"/>
        <v>66.02</v>
      </c>
      <c r="K6987" s="191">
        <v>12</v>
      </c>
      <c r="L6987" s="3">
        <v>17.2</v>
      </c>
      <c r="M6987" s="191">
        <v>21.1</v>
      </c>
      <c r="N6987" s="191">
        <v>18.3</v>
      </c>
      <c r="O6987" s="191">
        <v>18.899999999999999</v>
      </c>
    </row>
    <row r="6988" spans="2:15" ht="17.25" x14ac:dyDescent="0.35">
      <c r="B6988" s="172">
        <f t="shared" si="656"/>
        <v>6980</v>
      </c>
      <c r="C6988" s="173">
        <v>10</v>
      </c>
      <c r="D6988" s="173">
        <v>18</v>
      </c>
      <c r="E6988" s="174">
        <v>20</v>
      </c>
      <c r="F6988" s="3">
        <f t="shared" si="655"/>
        <v>48.2</v>
      </c>
      <c r="G6988" s="3">
        <f t="shared" si="651"/>
        <v>63.86</v>
      </c>
      <c r="H6988" s="3">
        <f t="shared" si="652"/>
        <v>69.080000000000013</v>
      </c>
      <c r="I6988" s="3">
        <f t="shared" si="653"/>
        <v>57.019999999999996</v>
      </c>
      <c r="J6988" s="3">
        <f t="shared" si="654"/>
        <v>59</v>
      </c>
      <c r="K6988" s="191">
        <v>9</v>
      </c>
      <c r="L6988" s="3">
        <v>17.7</v>
      </c>
      <c r="M6988" s="191">
        <v>20.6</v>
      </c>
      <c r="N6988" s="191">
        <v>13.9</v>
      </c>
      <c r="O6988" s="191">
        <v>15</v>
      </c>
    </row>
    <row r="6989" spans="2:15" ht="17.25" x14ac:dyDescent="0.35">
      <c r="B6989" s="172">
        <f t="shared" si="656"/>
        <v>6981</v>
      </c>
      <c r="C6989" s="173">
        <v>10</v>
      </c>
      <c r="D6989" s="173">
        <v>18</v>
      </c>
      <c r="E6989" s="174">
        <v>21</v>
      </c>
      <c r="F6989" s="3">
        <f t="shared" si="655"/>
        <v>46.4</v>
      </c>
      <c r="G6989" s="3">
        <f t="shared" si="651"/>
        <v>60.980000000000004</v>
      </c>
      <c r="H6989" s="3">
        <f t="shared" si="652"/>
        <v>66.02</v>
      </c>
      <c r="I6989" s="3">
        <f t="shared" si="653"/>
        <v>50</v>
      </c>
      <c r="J6989" s="3">
        <f t="shared" si="654"/>
        <v>62.06</v>
      </c>
      <c r="K6989" s="191">
        <v>8</v>
      </c>
      <c r="L6989" s="3">
        <v>16.100000000000001</v>
      </c>
      <c r="M6989" s="191">
        <v>18.899999999999999</v>
      </c>
      <c r="N6989" s="191">
        <v>10</v>
      </c>
      <c r="O6989" s="191">
        <v>16.7</v>
      </c>
    </row>
    <row r="6990" spans="2:15" ht="17.25" x14ac:dyDescent="0.35">
      <c r="B6990" s="172">
        <f t="shared" si="656"/>
        <v>6982</v>
      </c>
      <c r="C6990" s="173">
        <v>10</v>
      </c>
      <c r="D6990" s="173">
        <v>18</v>
      </c>
      <c r="E6990" s="174">
        <v>22</v>
      </c>
      <c r="F6990" s="3">
        <f t="shared" si="655"/>
        <v>46.4</v>
      </c>
      <c r="G6990" s="3">
        <f t="shared" si="651"/>
        <v>48.92</v>
      </c>
      <c r="H6990" s="3">
        <f t="shared" si="652"/>
        <v>64.039999999999992</v>
      </c>
      <c r="I6990" s="3">
        <f t="shared" si="653"/>
        <v>46.94</v>
      </c>
      <c r="J6990" s="3">
        <f t="shared" si="654"/>
        <v>57.92</v>
      </c>
      <c r="K6990" s="191">
        <v>8</v>
      </c>
      <c r="L6990" s="3">
        <v>9.4</v>
      </c>
      <c r="M6990" s="191">
        <v>17.8</v>
      </c>
      <c r="N6990" s="191">
        <v>8.3000000000000007</v>
      </c>
      <c r="O6990" s="191">
        <v>14.4</v>
      </c>
    </row>
    <row r="6991" spans="2:15" ht="17.25" x14ac:dyDescent="0.35">
      <c r="B6991" s="172">
        <f t="shared" si="656"/>
        <v>6983</v>
      </c>
      <c r="C6991" s="173">
        <v>10</v>
      </c>
      <c r="D6991" s="173">
        <v>18</v>
      </c>
      <c r="E6991" s="174">
        <v>23</v>
      </c>
      <c r="F6991" s="3">
        <f t="shared" si="655"/>
        <v>44.6</v>
      </c>
      <c r="G6991" s="3">
        <f t="shared" si="651"/>
        <v>44.96</v>
      </c>
      <c r="H6991" s="3">
        <f t="shared" si="652"/>
        <v>64.039999999999992</v>
      </c>
      <c r="I6991" s="3">
        <f t="shared" si="653"/>
        <v>46.04</v>
      </c>
      <c r="J6991" s="3">
        <f t="shared" si="654"/>
        <v>57.019999999999996</v>
      </c>
      <c r="K6991" s="191">
        <v>7</v>
      </c>
      <c r="L6991" s="3">
        <v>7.2</v>
      </c>
      <c r="M6991" s="191">
        <v>17.8</v>
      </c>
      <c r="N6991" s="191">
        <v>7.8</v>
      </c>
      <c r="O6991" s="191">
        <v>13.9</v>
      </c>
    </row>
    <row r="6992" spans="2:15" ht="17.25" x14ac:dyDescent="0.35">
      <c r="B6992" s="172">
        <f t="shared" si="656"/>
        <v>6984</v>
      </c>
      <c r="C6992" s="173">
        <v>10</v>
      </c>
      <c r="D6992" s="173">
        <v>18</v>
      </c>
      <c r="E6992" s="174">
        <v>24</v>
      </c>
      <c r="F6992" s="3">
        <f t="shared" si="655"/>
        <v>42.8</v>
      </c>
      <c r="G6992" s="3">
        <f t="shared" si="651"/>
        <v>43.879999999999995</v>
      </c>
      <c r="H6992" s="3">
        <f t="shared" si="652"/>
        <v>60.980000000000004</v>
      </c>
      <c r="I6992" s="3">
        <f t="shared" si="653"/>
        <v>42.08</v>
      </c>
      <c r="J6992" s="3">
        <f t="shared" si="654"/>
        <v>55.040000000000006</v>
      </c>
      <c r="K6992" s="191">
        <v>6</v>
      </c>
      <c r="L6992" s="3">
        <v>6.6</v>
      </c>
      <c r="M6992" s="191">
        <v>16.100000000000001</v>
      </c>
      <c r="N6992" s="191">
        <v>5.6</v>
      </c>
      <c r="O6992" s="191">
        <v>12.8</v>
      </c>
    </row>
    <row r="6993" spans="2:15" ht="17.25" x14ac:dyDescent="0.35">
      <c r="B6993" s="172">
        <f t="shared" si="656"/>
        <v>6985</v>
      </c>
      <c r="C6993" s="173">
        <v>10</v>
      </c>
      <c r="D6993" s="173">
        <v>19</v>
      </c>
      <c r="E6993" s="174">
        <v>1</v>
      </c>
      <c r="F6993" s="3">
        <f t="shared" si="655"/>
        <v>41</v>
      </c>
      <c r="G6993" s="3">
        <f t="shared" si="651"/>
        <v>42.980000000000004</v>
      </c>
      <c r="H6993" s="3">
        <f t="shared" si="652"/>
        <v>62.06</v>
      </c>
      <c r="I6993" s="3">
        <f t="shared" si="653"/>
        <v>42.980000000000004</v>
      </c>
      <c r="J6993" s="3">
        <f t="shared" si="654"/>
        <v>55.040000000000006</v>
      </c>
      <c r="K6993" s="191">
        <v>5</v>
      </c>
      <c r="L6993" s="3">
        <v>6.1</v>
      </c>
      <c r="M6993" s="191">
        <v>16.7</v>
      </c>
      <c r="N6993" s="191">
        <v>6.1</v>
      </c>
      <c r="O6993" s="191">
        <v>12.8</v>
      </c>
    </row>
    <row r="6994" spans="2:15" ht="17.25" x14ac:dyDescent="0.35">
      <c r="B6994" s="172">
        <f t="shared" si="656"/>
        <v>6986</v>
      </c>
      <c r="C6994" s="173">
        <v>10</v>
      </c>
      <c r="D6994" s="173">
        <v>19</v>
      </c>
      <c r="E6994" s="174">
        <v>2</v>
      </c>
      <c r="F6994" s="3">
        <f t="shared" si="655"/>
        <v>39.200000000000003</v>
      </c>
      <c r="G6994" s="3">
        <f t="shared" si="651"/>
        <v>41</v>
      </c>
      <c r="H6994" s="3">
        <f t="shared" si="652"/>
        <v>60.08</v>
      </c>
      <c r="I6994" s="3">
        <f t="shared" si="653"/>
        <v>41</v>
      </c>
      <c r="J6994" s="3">
        <f t="shared" si="654"/>
        <v>50</v>
      </c>
      <c r="K6994" s="191">
        <v>4</v>
      </c>
      <c r="L6994" s="3">
        <v>5</v>
      </c>
      <c r="M6994" s="191">
        <v>15.6</v>
      </c>
      <c r="N6994" s="191">
        <v>5</v>
      </c>
      <c r="O6994" s="191">
        <v>10</v>
      </c>
    </row>
    <row r="6995" spans="2:15" ht="17.25" x14ac:dyDescent="0.35">
      <c r="B6995" s="172">
        <f t="shared" si="656"/>
        <v>6987</v>
      </c>
      <c r="C6995" s="173">
        <v>10</v>
      </c>
      <c r="D6995" s="173">
        <v>19</v>
      </c>
      <c r="E6995" s="174">
        <v>3</v>
      </c>
      <c r="F6995" s="3">
        <f t="shared" si="655"/>
        <v>35.6</v>
      </c>
      <c r="G6995" s="3">
        <f t="shared" si="651"/>
        <v>41</v>
      </c>
      <c r="H6995" s="3">
        <f t="shared" si="652"/>
        <v>57.92</v>
      </c>
      <c r="I6995" s="3">
        <f t="shared" si="653"/>
        <v>37.04</v>
      </c>
      <c r="J6995" s="3">
        <f t="shared" si="654"/>
        <v>48.92</v>
      </c>
      <c r="K6995" s="191">
        <v>2</v>
      </c>
      <c r="L6995" s="3">
        <v>5</v>
      </c>
      <c r="M6995" s="191">
        <v>14.4</v>
      </c>
      <c r="N6995" s="191">
        <v>2.8</v>
      </c>
      <c r="O6995" s="191">
        <v>9.4</v>
      </c>
    </row>
    <row r="6996" spans="2:15" ht="17.25" x14ac:dyDescent="0.35">
      <c r="B6996" s="172">
        <f t="shared" si="656"/>
        <v>6988</v>
      </c>
      <c r="C6996" s="173">
        <v>10</v>
      </c>
      <c r="D6996" s="173">
        <v>19</v>
      </c>
      <c r="E6996" s="174">
        <v>4</v>
      </c>
      <c r="F6996" s="3">
        <f t="shared" si="655"/>
        <v>35.6</v>
      </c>
      <c r="G6996" s="3">
        <f t="shared" si="651"/>
        <v>39.92</v>
      </c>
      <c r="H6996" s="3">
        <f t="shared" si="652"/>
        <v>57.92</v>
      </c>
      <c r="I6996" s="3">
        <f t="shared" si="653"/>
        <v>37.04</v>
      </c>
      <c r="J6996" s="3">
        <f t="shared" si="654"/>
        <v>48.92</v>
      </c>
      <c r="K6996" s="191">
        <v>2</v>
      </c>
      <c r="L6996" s="3">
        <v>4.4000000000000004</v>
      </c>
      <c r="M6996" s="191">
        <v>14.4</v>
      </c>
      <c r="N6996" s="191">
        <v>2.8</v>
      </c>
      <c r="O6996" s="191">
        <v>9.4</v>
      </c>
    </row>
    <row r="6997" spans="2:15" ht="17.25" x14ac:dyDescent="0.35">
      <c r="B6997" s="172">
        <f t="shared" si="656"/>
        <v>6989</v>
      </c>
      <c r="C6997" s="173">
        <v>10</v>
      </c>
      <c r="D6997" s="173">
        <v>19</v>
      </c>
      <c r="E6997" s="174">
        <v>5</v>
      </c>
      <c r="F6997" s="3">
        <f t="shared" si="655"/>
        <v>35.6</v>
      </c>
      <c r="G6997" s="3">
        <f t="shared" si="651"/>
        <v>41</v>
      </c>
      <c r="H6997" s="3">
        <f t="shared" si="652"/>
        <v>55.94</v>
      </c>
      <c r="I6997" s="3">
        <f t="shared" si="653"/>
        <v>35.06</v>
      </c>
      <c r="J6997" s="3">
        <f t="shared" si="654"/>
        <v>42.08</v>
      </c>
      <c r="K6997" s="191">
        <v>2</v>
      </c>
      <c r="L6997" s="3">
        <v>5</v>
      </c>
      <c r="M6997" s="191">
        <v>13.3</v>
      </c>
      <c r="N6997" s="191">
        <v>1.7</v>
      </c>
      <c r="O6997" s="191">
        <v>5.6</v>
      </c>
    </row>
    <row r="6998" spans="2:15" ht="17.25" x14ac:dyDescent="0.35">
      <c r="B6998" s="172">
        <f t="shared" si="656"/>
        <v>6990</v>
      </c>
      <c r="C6998" s="173">
        <v>10</v>
      </c>
      <c r="D6998" s="173">
        <v>19</v>
      </c>
      <c r="E6998" s="174">
        <v>6</v>
      </c>
      <c r="F6998" s="3">
        <f t="shared" si="655"/>
        <v>37.4</v>
      </c>
      <c r="G6998" s="3">
        <f t="shared" si="651"/>
        <v>41.9</v>
      </c>
      <c r="H6998" s="3">
        <f t="shared" si="652"/>
        <v>55.94</v>
      </c>
      <c r="I6998" s="3">
        <f t="shared" si="653"/>
        <v>33.08</v>
      </c>
      <c r="J6998" s="3">
        <f t="shared" si="654"/>
        <v>46.94</v>
      </c>
      <c r="K6998" s="191">
        <v>3</v>
      </c>
      <c r="L6998" s="3">
        <v>5.5</v>
      </c>
      <c r="M6998" s="191">
        <v>13.3</v>
      </c>
      <c r="N6998" s="191">
        <v>0.6</v>
      </c>
      <c r="O6998" s="191">
        <v>8.3000000000000007</v>
      </c>
    </row>
    <row r="6999" spans="2:15" ht="17.25" x14ac:dyDescent="0.35">
      <c r="B6999" s="172">
        <f t="shared" si="656"/>
        <v>6991</v>
      </c>
      <c r="C6999" s="173">
        <v>10</v>
      </c>
      <c r="D6999" s="173">
        <v>19</v>
      </c>
      <c r="E6999" s="174">
        <v>7</v>
      </c>
      <c r="F6999" s="3">
        <f t="shared" si="655"/>
        <v>39.200000000000003</v>
      </c>
      <c r="G6999" s="3">
        <f t="shared" si="651"/>
        <v>41.9</v>
      </c>
      <c r="H6999" s="3">
        <f t="shared" si="652"/>
        <v>57.92</v>
      </c>
      <c r="I6999" s="3">
        <f t="shared" si="653"/>
        <v>32</v>
      </c>
      <c r="J6999" s="3">
        <f t="shared" si="654"/>
        <v>46.94</v>
      </c>
      <c r="K6999" s="191">
        <v>4</v>
      </c>
      <c r="L6999" s="3">
        <v>5.5</v>
      </c>
      <c r="M6999" s="191">
        <v>14.4</v>
      </c>
      <c r="N6999" s="191">
        <v>0</v>
      </c>
      <c r="O6999" s="191">
        <v>8.3000000000000007</v>
      </c>
    </row>
    <row r="7000" spans="2:15" ht="17.25" x14ac:dyDescent="0.35">
      <c r="B7000" s="172">
        <f t="shared" si="656"/>
        <v>6992</v>
      </c>
      <c r="C7000" s="173">
        <v>10</v>
      </c>
      <c r="D7000" s="173">
        <v>19</v>
      </c>
      <c r="E7000" s="174">
        <v>8</v>
      </c>
      <c r="F7000" s="3">
        <f t="shared" si="655"/>
        <v>44.6</v>
      </c>
      <c r="G7000" s="3">
        <f t="shared" si="651"/>
        <v>42.980000000000004</v>
      </c>
      <c r="H7000" s="3">
        <f t="shared" si="652"/>
        <v>64.039999999999992</v>
      </c>
      <c r="I7000" s="3">
        <f t="shared" si="653"/>
        <v>42.08</v>
      </c>
      <c r="J7000" s="3">
        <f t="shared" si="654"/>
        <v>51.08</v>
      </c>
      <c r="K7000" s="191">
        <v>7</v>
      </c>
      <c r="L7000" s="3">
        <v>6.1</v>
      </c>
      <c r="M7000" s="191">
        <v>17.8</v>
      </c>
      <c r="N7000" s="191">
        <v>5.6</v>
      </c>
      <c r="O7000" s="191">
        <v>10.6</v>
      </c>
    </row>
    <row r="7001" spans="2:15" ht="17.25" x14ac:dyDescent="0.35">
      <c r="B7001" s="172">
        <f t="shared" si="656"/>
        <v>6993</v>
      </c>
      <c r="C7001" s="173">
        <v>10</v>
      </c>
      <c r="D7001" s="173">
        <v>19</v>
      </c>
      <c r="E7001" s="174">
        <v>9</v>
      </c>
      <c r="F7001" s="3">
        <f t="shared" si="655"/>
        <v>48.2</v>
      </c>
      <c r="G7001" s="3">
        <f t="shared" ref="G7001:G7064" si="657">(9/5)*L7001+32</f>
        <v>47.84</v>
      </c>
      <c r="H7001" s="3">
        <f t="shared" ref="H7001:H7064" si="658">(9/5)*M7001+32</f>
        <v>69.080000000000013</v>
      </c>
      <c r="I7001" s="3">
        <f t="shared" ref="I7001:I7064" si="659">(9/5)*N7001+32</f>
        <v>48.019999999999996</v>
      </c>
      <c r="J7001" s="3">
        <f t="shared" ref="J7001:J7064" si="660">(9/5)*O7001+32</f>
        <v>55.94</v>
      </c>
      <c r="K7001" s="191">
        <v>9</v>
      </c>
      <c r="L7001" s="3">
        <v>8.8000000000000007</v>
      </c>
      <c r="M7001" s="191">
        <v>20.6</v>
      </c>
      <c r="N7001" s="191">
        <v>8.9</v>
      </c>
      <c r="O7001" s="191">
        <v>13.3</v>
      </c>
    </row>
    <row r="7002" spans="2:15" ht="17.25" x14ac:dyDescent="0.35">
      <c r="B7002" s="172">
        <f t="shared" si="656"/>
        <v>6994</v>
      </c>
      <c r="C7002" s="173">
        <v>10</v>
      </c>
      <c r="D7002" s="173">
        <v>19</v>
      </c>
      <c r="E7002" s="174">
        <v>10</v>
      </c>
      <c r="F7002" s="3">
        <f t="shared" si="655"/>
        <v>51.8</v>
      </c>
      <c r="G7002" s="3">
        <f t="shared" si="657"/>
        <v>48.92</v>
      </c>
      <c r="H7002" s="3">
        <f t="shared" si="658"/>
        <v>71.960000000000008</v>
      </c>
      <c r="I7002" s="3">
        <f t="shared" si="659"/>
        <v>55.040000000000006</v>
      </c>
      <c r="J7002" s="3">
        <f t="shared" si="660"/>
        <v>60.08</v>
      </c>
      <c r="K7002" s="191">
        <v>11</v>
      </c>
      <c r="L7002" s="3">
        <v>9.4</v>
      </c>
      <c r="M7002" s="191">
        <v>22.2</v>
      </c>
      <c r="N7002" s="191">
        <v>12.8</v>
      </c>
      <c r="O7002" s="191">
        <v>15.6</v>
      </c>
    </row>
    <row r="7003" spans="2:15" ht="17.25" x14ac:dyDescent="0.35">
      <c r="B7003" s="172">
        <f t="shared" si="656"/>
        <v>6995</v>
      </c>
      <c r="C7003" s="173">
        <v>10</v>
      </c>
      <c r="D7003" s="173">
        <v>19</v>
      </c>
      <c r="E7003" s="174">
        <v>11</v>
      </c>
      <c r="F7003" s="3">
        <f t="shared" si="655"/>
        <v>53.6</v>
      </c>
      <c r="G7003" s="3">
        <f t="shared" si="657"/>
        <v>50</v>
      </c>
      <c r="H7003" s="3">
        <f t="shared" si="658"/>
        <v>73.94</v>
      </c>
      <c r="I7003" s="3">
        <f t="shared" si="659"/>
        <v>62.96</v>
      </c>
      <c r="J7003" s="3">
        <f t="shared" si="660"/>
        <v>64.039999999999992</v>
      </c>
      <c r="K7003" s="191">
        <v>12</v>
      </c>
      <c r="L7003" s="3">
        <v>10</v>
      </c>
      <c r="M7003" s="191">
        <v>23.3</v>
      </c>
      <c r="N7003" s="191">
        <v>17.2</v>
      </c>
      <c r="O7003" s="191">
        <v>17.8</v>
      </c>
    </row>
    <row r="7004" spans="2:15" ht="17.25" x14ac:dyDescent="0.35">
      <c r="B7004" s="172">
        <f t="shared" si="656"/>
        <v>6996</v>
      </c>
      <c r="C7004" s="173">
        <v>10</v>
      </c>
      <c r="D7004" s="173">
        <v>19</v>
      </c>
      <c r="E7004" s="174">
        <v>12</v>
      </c>
      <c r="F7004" s="3">
        <f t="shared" si="655"/>
        <v>59</v>
      </c>
      <c r="G7004" s="3">
        <f t="shared" si="657"/>
        <v>50.900000000000006</v>
      </c>
      <c r="H7004" s="3">
        <f t="shared" si="658"/>
        <v>77</v>
      </c>
      <c r="I7004" s="3">
        <f t="shared" si="659"/>
        <v>68</v>
      </c>
      <c r="J7004" s="3">
        <f t="shared" si="660"/>
        <v>68</v>
      </c>
      <c r="K7004" s="191">
        <v>15</v>
      </c>
      <c r="L7004" s="3">
        <v>10.5</v>
      </c>
      <c r="M7004" s="191">
        <v>25</v>
      </c>
      <c r="N7004" s="191">
        <v>20</v>
      </c>
      <c r="O7004" s="191">
        <v>20</v>
      </c>
    </row>
    <row r="7005" spans="2:15" ht="17.25" x14ac:dyDescent="0.35">
      <c r="B7005" s="172">
        <f t="shared" si="656"/>
        <v>6997</v>
      </c>
      <c r="C7005" s="173">
        <v>10</v>
      </c>
      <c r="D7005" s="173">
        <v>19</v>
      </c>
      <c r="E7005" s="174">
        <v>13</v>
      </c>
      <c r="F7005" s="3">
        <f t="shared" si="655"/>
        <v>62.6</v>
      </c>
      <c r="G7005" s="3">
        <f t="shared" si="657"/>
        <v>53.96</v>
      </c>
      <c r="H7005" s="3">
        <f t="shared" si="658"/>
        <v>80.06</v>
      </c>
      <c r="I7005" s="3">
        <f t="shared" si="659"/>
        <v>71.960000000000008</v>
      </c>
      <c r="J7005" s="3">
        <f t="shared" si="660"/>
        <v>69.98</v>
      </c>
      <c r="K7005" s="191">
        <v>17</v>
      </c>
      <c r="L7005" s="3">
        <v>12.2</v>
      </c>
      <c r="M7005" s="191">
        <v>26.7</v>
      </c>
      <c r="N7005" s="191">
        <v>22.2</v>
      </c>
      <c r="O7005" s="191">
        <v>21.1</v>
      </c>
    </row>
    <row r="7006" spans="2:15" ht="17.25" x14ac:dyDescent="0.35">
      <c r="B7006" s="172">
        <f t="shared" si="656"/>
        <v>6998</v>
      </c>
      <c r="C7006" s="173">
        <v>10</v>
      </c>
      <c r="D7006" s="173">
        <v>19</v>
      </c>
      <c r="E7006" s="174">
        <v>14</v>
      </c>
      <c r="F7006" s="3">
        <f t="shared" si="655"/>
        <v>62.6</v>
      </c>
      <c r="G7006" s="3">
        <f t="shared" si="657"/>
        <v>54.86</v>
      </c>
      <c r="H7006" s="3">
        <f t="shared" si="658"/>
        <v>82.94</v>
      </c>
      <c r="I7006" s="3">
        <f t="shared" si="659"/>
        <v>73.039999999999992</v>
      </c>
      <c r="J7006" s="3">
        <f t="shared" si="660"/>
        <v>73.039999999999992</v>
      </c>
      <c r="K7006" s="191">
        <v>17</v>
      </c>
      <c r="L7006" s="3">
        <v>12.7</v>
      </c>
      <c r="M7006" s="191">
        <v>28.3</v>
      </c>
      <c r="N7006" s="191">
        <v>22.8</v>
      </c>
      <c r="O7006" s="191">
        <v>22.8</v>
      </c>
    </row>
    <row r="7007" spans="2:15" ht="17.25" x14ac:dyDescent="0.35">
      <c r="B7007" s="172">
        <f t="shared" si="656"/>
        <v>6999</v>
      </c>
      <c r="C7007" s="173">
        <v>10</v>
      </c>
      <c r="D7007" s="173">
        <v>19</v>
      </c>
      <c r="E7007" s="174">
        <v>15</v>
      </c>
      <c r="F7007" s="3">
        <f t="shared" si="655"/>
        <v>62.6</v>
      </c>
      <c r="G7007" s="3">
        <f t="shared" si="657"/>
        <v>56.84</v>
      </c>
      <c r="H7007" s="3">
        <f t="shared" si="658"/>
        <v>84.02</v>
      </c>
      <c r="I7007" s="3">
        <f t="shared" si="659"/>
        <v>69.080000000000013</v>
      </c>
      <c r="J7007" s="3">
        <f t="shared" si="660"/>
        <v>73.039999999999992</v>
      </c>
      <c r="K7007" s="191">
        <v>17</v>
      </c>
      <c r="L7007" s="3">
        <v>13.8</v>
      </c>
      <c r="M7007" s="191">
        <v>28.9</v>
      </c>
      <c r="N7007" s="191">
        <v>20.6</v>
      </c>
      <c r="O7007" s="191">
        <v>22.8</v>
      </c>
    </row>
    <row r="7008" spans="2:15" ht="17.25" x14ac:dyDescent="0.35">
      <c r="B7008" s="172">
        <f t="shared" si="656"/>
        <v>7000</v>
      </c>
      <c r="C7008" s="173">
        <v>10</v>
      </c>
      <c r="D7008" s="173">
        <v>19</v>
      </c>
      <c r="E7008" s="174">
        <v>16</v>
      </c>
      <c r="F7008" s="3">
        <f t="shared" si="655"/>
        <v>64.400000000000006</v>
      </c>
      <c r="G7008" s="3">
        <f t="shared" si="657"/>
        <v>55.94</v>
      </c>
      <c r="H7008" s="3">
        <f t="shared" si="658"/>
        <v>82.94</v>
      </c>
      <c r="I7008" s="3">
        <f t="shared" si="659"/>
        <v>69.080000000000013</v>
      </c>
      <c r="J7008" s="3">
        <f t="shared" si="660"/>
        <v>73.039999999999992</v>
      </c>
      <c r="K7008" s="191">
        <v>18</v>
      </c>
      <c r="L7008" s="3">
        <v>13.3</v>
      </c>
      <c r="M7008" s="191">
        <v>28.3</v>
      </c>
      <c r="N7008" s="191">
        <v>20.6</v>
      </c>
      <c r="O7008" s="191">
        <v>22.8</v>
      </c>
    </row>
    <row r="7009" spans="2:15" ht="17.25" x14ac:dyDescent="0.35">
      <c r="B7009" s="172">
        <f t="shared" si="656"/>
        <v>7001</v>
      </c>
      <c r="C7009" s="173">
        <v>10</v>
      </c>
      <c r="D7009" s="173">
        <v>19</v>
      </c>
      <c r="E7009" s="174">
        <v>17</v>
      </c>
      <c r="F7009" s="3">
        <f t="shared" si="655"/>
        <v>60.8</v>
      </c>
      <c r="G7009" s="3">
        <f t="shared" si="657"/>
        <v>51.980000000000004</v>
      </c>
      <c r="H7009" s="3">
        <f t="shared" si="658"/>
        <v>80.06</v>
      </c>
      <c r="I7009" s="3">
        <f t="shared" si="659"/>
        <v>66.02</v>
      </c>
      <c r="J7009" s="3">
        <f t="shared" si="660"/>
        <v>71.06</v>
      </c>
      <c r="K7009" s="191">
        <v>16</v>
      </c>
      <c r="L7009" s="3">
        <v>11.1</v>
      </c>
      <c r="M7009" s="191">
        <v>26.7</v>
      </c>
      <c r="N7009" s="191">
        <v>18.899999999999999</v>
      </c>
      <c r="O7009" s="191">
        <v>21.7</v>
      </c>
    </row>
    <row r="7010" spans="2:15" ht="17.25" x14ac:dyDescent="0.35">
      <c r="B7010" s="172">
        <f t="shared" si="656"/>
        <v>7002</v>
      </c>
      <c r="C7010" s="173">
        <v>10</v>
      </c>
      <c r="D7010" s="173">
        <v>19</v>
      </c>
      <c r="E7010" s="174">
        <v>18</v>
      </c>
      <c r="F7010" s="3">
        <f t="shared" si="655"/>
        <v>55.400000000000006</v>
      </c>
      <c r="G7010" s="3">
        <f t="shared" si="657"/>
        <v>43.879999999999995</v>
      </c>
      <c r="H7010" s="3">
        <f t="shared" si="658"/>
        <v>75.92</v>
      </c>
      <c r="I7010" s="3">
        <f t="shared" si="659"/>
        <v>64.94</v>
      </c>
      <c r="J7010" s="3">
        <f t="shared" si="660"/>
        <v>62.96</v>
      </c>
      <c r="K7010" s="191">
        <v>13</v>
      </c>
      <c r="L7010" s="3">
        <v>6.6</v>
      </c>
      <c r="M7010" s="191">
        <v>24.4</v>
      </c>
      <c r="N7010" s="191">
        <v>18.3</v>
      </c>
      <c r="O7010" s="191">
        <v>17.2</v>
      </c>
    </row>
    <row r="7011" spans="2:15" ht="17.25" x14ac:dyDescent="0.35">
      <c r="B7011" s="172">
        <f t="shared" si="656"/>
        <v>7003</v>
      </c>
      <c r="C7011" s="173">
        <v>10</v>
      </c>
      <c r="D7011" s="173">
        <v>19</v>
      </c>
      <c r="E7011" s="174">
        <v>19</v>
      </c>
      <c r="F7011" s="3">
        <f t="shared" si="655"/>
        <v>50</v>
      </c>
      <c r="G7011" s="3">
        <f t="shared" si="657"/>
        <v>41</v>
      </c>
      <c r="H7011" s="3">
        <f t="shared" si="658"/>
        <v>71.960000000000008</v>
      </c>
      <c r="I7011" s="3">
        <f t="shared" si="659"/>
        <v>60.980000000000004</v>
      </c>
      <c r="J7011" s="3">
        <f t="shared" si="660"/>
        <v>64.039999999999992</v>
      </c>
      <c r="K7011" s="191">
        <v>10</v>
      </c>
      <c r="L7011" s="3">
        <v>5</v>
      </c>
      <c r="M7011" s="191">
        <v>22.2</v>
      </c>
      <c r="N7011" s="191">
        <v>16.100000000000001</v>
      </c>
      <c r="O7011" s="191">
        <v>17.8</v>
      </c>
    </row>
    <row r="7012" spans="2:15" ht="17.25" x14ac:dyDescent="0.35">
      <c r="B7012" s="172">
        <f t="shared" si="656"/>
        <v>7004</v>
      </c>
      <c r="C7012" s="173">
        <v>10</v>
      </c>
      <c r="D7012" s="173">
        <v>19</v>
      </c>
      <c r="E7012" s="174">
        <v>20</v>
      </c>
      <c r="F7012" s="3">
        <f t="shared" si="655"/>
        <v>50</v>
      </c>
      <c r="G7012" s="3">
        <f t="shared" si="657"/>
        <v>38.840000000000003</v>
      </c>
      <c r="H7012" s="3">
        <f t="shared" si="658"/>
        <v>69.080000000000013</v>
      </c>
      <c r="I7012" s="3">
        <f t="shared" si="659"/>
        <v>62.06</v>
      </c>
      <c r="J7012" s="3">
        <f t="shared" si="660"/>
        <v>62.96</v>
      </c>
      <c r="K7012" s="191">
        <v>10</v>
      </c>
      <c r="L7012" s="3">
        <v>3.8</v>
      </c>
      <c r="M7012" s="191">
        <v>20.6</v>
      </c>
      <c r="N7012" s="191">
        <v>16.7</v>
      </c>
      <c r="O7012" s="191">
        <v>17.2</v>
      </c>
    </row>
    <row r="7013" spans="2:15" ht="17.25" x14ac:dyDescent="0.35">
      <c r="B7013" s="172">
        <f t="shared" si="656"/>
        <v>7005</v>
      </c>
      <c r="C7013" s="173">
        <v>10</v>
      </c>
      <c r="D7013" s="173">
        <v>19</v>
      </c>
      <c r="E7013" s="174">
        <v>21</v>
      </c>
      <c r="F7013" s="3">
        <f t="shared" si="655"/>
        <v>48.2</v>
      </c>
      <c r="G7013" s="3">
        <f t="shared" si="657"/>
        <v>34.880000000000003</v>
      </c>
      <c r="H7013" s="3">
        <f t="shared" si="658"/>
        <v>68</v>
      </c>
      <c r="I7013" s="3">
        <f t="shared" si="659"/>
        <v>59</v>
      </c>
      <c r="J7013" s="3">
        <f t="shared" si="660"/>
        <v>60.08</v>
      </c>
      <c r="K7013" s="191">
        <v>9</v>
      </c>
      <c r="L7013" s="3">
        <v>1.6</v>
      </c>
      <c r="M7013" s="191">
        <v>20</v>
      </c>
      <c r="N7013" s="191">
        <v>15</v>
      </c>
      <c r="O7013" s="191">
        <v>15.6</v>
      </c>
    </row>
    <row r="7014" spans="2:15" ht="17.25" x14ac:dyDescent="0.35">
      <c r="B7014" s="172">
        <f t="shared" si="656"/>
        <v>7006</v>
      </c>
      <c r="C7014" s="173">
        <v>10</v>
      </c>
      <c r="D7014" s="173">
        <v>19</v>
      </c>
      <c r="E7014" s="174">
        <v>22</v>
      </c>
      <c r="F7014" s="3">
        <f t="shared" si="655"/>
        <v>48.2</v>
      </c>
      <c r="G7014" s="3">
        <f t="shared" si="657"/>
        <v>30.92</v>
      </c>
      <c r="H7014" s="3">
        <f t="shared" si="658"/>
        <v>68</v>
      </c>
      <c r="I7014" s="3">
        <f t="shared" si="659"/>
        <v>57.92</v>
      </c>
      <c r="J7014" s="3">
        <f t="shared" si="660"/>
        <v>60.08</v>
      </c>
      <c r="K7014" s="191">
        <v>9</v>
      </c>
      <c r="L7014" s="3">
        <v>-0.6</v>
      </c>
      <c r="M7014" s="191">
        <v>20</v>
      </c>
      <c r="N7014" s="191">
        <v>14.4</v>
      </c>
      <c r="O7014" s="191">
        <v>15.6</v>
      </c>
    </row>
    <row r="7015" spans="2:15" ht="17.25" x14ac:dyDescent="0.35">
      <c r="B7015" s="172">
        <f t="shared" si="656"/>
        <v>7007</v>
      </c>
      <c r="C7015" s="173">
        <v>10</v>
      </c>
      <c r="D7015" s="173">
        <v>19</v>
      </c>
      <c r="E7015" s="174">
        <v>23</v>
      </c>
      <c r="F7015" s="3">
        <f t="shared" si="655"/>
        <v>46.4</v>
      </c>
      <c r="G7015" s="3">
        <f t="shared" si="657"/>
        <v>30.92</v>
      </c>
      <c r="H7015" s="3">
        <f t="shared" si="658"/>
        <v>66.92</v>
      </c>
      <c r="I7015" s="3">
        <f t="shared" si="659"/>
        <v>57.92</v>
      </c>
      <c r="J7015" s="3">
        <f t="shared" si="660"/>
        <v>57.92</v>
      </c>
      <c r="K7015" s="191">
        <v>8</v>
      </c>
      <c r="L7015" s="3">
        <v>-0.6</v>
      </c>
      <c r="M7015" s="191">
        <v>19.399999999999999</v>
      </c>
      <c r="N7015" s="191">
        <v>14.4</v>
      </c>
      <c r="O7015" s="191">
        <v>14.4</v>
      </c>
    </row>
    <row r="7016" spans="2:15" ht="17.25" x14ac:dyDescent="0.35">
      <c r="B7016" s="172">
        <f t="shared" si="656"/>
        <v>7008</v>
      </c>
      <c r="C7016" s="173">
        <v>10</v>
      </c>
      <c r="D7016" s="173">
        <v>19</v>
      </c>
      <c r="E7016" s="174">
        <v>24</v>
      </c>
      <c r="F7016" s="3">
        <f t="shared" si="655"/>
        <v>44.6</v>
      </c>
      <c r="G7016" s="3">
        <f t="shared" si="657"/>
        <v>27.86</v>
      </c>
      <c r="H7016" s="3">
        <f t="shared" si="658"/>
        <v>66.02</v>
      </c>
      <c r="I7016" s="3">
        <f t="shared" si="659"/>
        <v>57.019999999999996</v>
      </c>
      <c r="J7016" s="3">
        <f t="shared" si="660"/>
        <v>57.019999999999996</v>
      </c>
      <c r="K7016" s="191">
        <v>7</v>
      </c>
      <c r="L7016" s="3">
        <v>-2.2999999999999998</v>
      </c>
      <c r="M7016" s="191">
        <v>18.899999999999999</v>
      </c>
      <c r="N7016" s="191">
        <v>13.9</v>
      </c>
      <c r="O7016" s="191">
        <v>13.9</v>
      </c>
    </row>
    <row r="7017" spans="2:15" ht="17.25" x14ac:dyDescent="0.35">
      <c r="B7017" s="172">
        <f t="shared" si="656"/>
        <v>7009</v>
      </c>
      <c r="C7017" s="173">
        <v>10</v>
      </c>
      <c r="D7017" s="173">
        <v>20</v>
      </c>
      <c r="E7017" s="174">
        <v>1</v>
      </c>
      <c r="F7017" s="3">
        <f t="shared" si="655"/>
        <v>44.6</v>
      </c>
      <c r="G7017" s="3">
        <f t="shared" si="657"/>
        <v>23.9</v>
      </c>
      <c r="H7017" s="3">
        <f t="shared" si="658"/>
        <v>66.92</v>
      </c>
      <c r="I7017" s="3">
        <f t="shared" si="659"/>
        <v>53.96</v>
      </c>
      <c r="J7017" s="3">
        <f t="shared" si="660"/>
        <v>55.94</v>
      </c>
      <c r="K7017" s="191">
        <v>7</v>
      </c>
      <c r="L7017" s="3">
        <v>-4.5</v>
      </c>
      <c r="M7017" s="191">
        <v>19.399999999999999</v>
      </c>
      <c r="N7017" s="191">
        <v>12.2</v>
      </c>
      <c r="O7017" s="191">
        <v>13.3</v>
      </c>
    </row>
    <row r="7018" spans="2:15" ht="17.25" x14ac:dyDescent="0.35">
      <c r="B7018" s="172">
        <f t="shared" si="656"/>
        <v>7010</v>
      </c>
      <c r="C7018" s="173">
        <v>10</v>
      </c>
      <c r="D7018" s="173">
        <v>20</v>
      </c>
      <c r="E7018" s="174">
        <v>2</v>
      </c>
      <c r="F7018" s="3">
        <f t="shared" si="655"/>
        <v>42.8</v>
      </c>
      <c r="G7018" s="3">
        <f t="shared" si="657"/>
        <v>23.9</v>
      </c>
      <c r="H7018" s="3">
        <f t="shared" si="658"/>
        <v>66.02</v>
      </c>
      <c r="I7018" s="3">
        <f t="shared" si="659"/>
        <v>53.06</v>
      </c>
      <c r="J7018" s="3">
        <f t="shared" si="660"/>
        <v>53.96</v>
      </c>
      <c r="K7018" s="191">
        <v>6</v>
      </c>
      <c r="L7018" s="3">
        <v>-4.5</v>
      </c>
      <c r="M7018" s="191">
        <v>18.899999999999999</v>
      </c>
      <c r="N7018" s="191">
        <v>11.7</v>
      </c>
      <c r="O7018" s="191">
        <v>12.2</v>
      </c>
    </row>
    <row r="7019" spans="2:15" ht="17.25" x14ac:dyDescent="0.35">
      <c r="B7019" s="172">
        <f t="shared" si="656"/>
        <v>7011</v>
      </c>
      <c r="C7019" s="173">
        <v>10</v>
      </c>
      <c r="D7019" s="173">
        <v>20</v>
      </c>
      <c r="E7019" s="174">
        <v>3</v>
      </c>
      <c r="F7019" s="3">
        <f t="shared" si="655"/>
        <v>41</v>
      </c>
      <c r="G7019" s="3">
        <f t="shared" si="657"/>
        <v>21.92</v>
      </c>
      <c r="H7019" s="3">
        <f t="shared" si="658"/>
        <v>64.94</v>
      </c>
      <c r="I7019" s="3">
        <f t="shared" si="659"/>
        <v>57.019999999999996</v>
      </c>
      <c r="J7019" s="3">
        <f t="shared" si="660"/>
        <v>53.06</v>
      </c>
      <c r="K7019" s="191">
        <v>5</v>
      </c>
      <c r="L7019" s="3">
        <v>-5.6</v>
      </c>
      <c r="M7019" s="191">
        <v>18.3</v>
      </c>
      <c r="N7019" s="191">
        <v>13.9</v>
      </c>
      <c r="O7019" s="191">
        <v>11.7</v>
      </c>
    </row>
    <row r="7020" spans="2:15" ht="17.25" x14ac:dyDescent="0.35">
      <c r="B7020" s="172">
        <f t="shared" si="656"/>
        <v>7012</v>
      </c>
      <c r="C7020" s="173">
        <v>10</v>
      </c>
      <c r="D7020" s="173">
        <v>20</v>
      </c>
      <c r="E7020" s="174">
        <v>4</v>
      </c>
      <c r="F7020" s="3">
        <f t="shared" si="655"/>
        <v>39.200000000000003</v>
      </c>
      <c r="G7020" s="3">
        <f t="shared" si="657"/>
        <v>20.84</v>
      </c>
      <c r="H7020" s="3">
        <f t="shared" si="658"/>
        <v>64.94</v>
      </c>
      <c r="I7020" s="3">
        <f t="shared" si="659"/>
        <v>57.019999999999996</v>
      </c>
      <c r="J7020" s="3">
        <f t="shared" si="660"/>
        <v>51.08</v>
      </c>
      <c r="K7020" s="191">
        <v>4</v>
      </c>
      <c r="L7020" s="3">
        <v>-6.2</v>
      </c>
      <c r="M7020" s="191">
        <v>18.3</v>
      </c>
      <c r="N7020" s="191">
        <v>13.9</v>
      </c>
      <c r="O7020" s="191">
        <v>10.6</v>
      </c>
    </row>
    <row r="7021" spans="2:15" ht="17.25" x14ac:dyDescent="0.35">
      <c r="B7021" s="172">
        <f t="shared" si="656"/>
        <v>7013</v>
      </c>
      <c r="C7021" s="173">
        <v>10</v>
      </c>
      <c r="D7021" s="173">
        <v>20</v>
      </c>
      <c r="E7021" s="174">
        <v>5</v>
      </c>
      <c r="F7021" s="3">
        <f t="shared" si="655"/>
        <v>39.200000000000003</v>
      </c>
      <c r="G7021" s="3">
        <f t="shared" si="657"/>
        <v>21.92</v>
      </c>
      <c r="H7021" s="3">
        <f t="shared" si="658"/>
        <v>64.94</v>
      </c>
      <c r="I7021" s="3">
        <f t="shared" si="659"/>
        <v>55.94</v>
      </c>
      <c r="J7021" s="3">
        <f t="shared" si="660"/>
        <v>50</v>
      </c>
      <c r="K7021" s="191">
        <v>4</v>
      </c>
      <c r="L7021" s="3">
        <v>-5.6</v>
      </c>
      <c r="M7021" s="191">
        <v>18.3</v>
      </c>
      <c r="N7021" s="191">
        <v>13.3</v>
      </c>
      <c r="O7021" s="191">
        <v>10</v>
      </c>
    </row>
    <row r="7022" spans="2:15" ht="17.25" x14ac:dyDescent="0.35">
      <c r="B7022" s="172">
        <f t="shared" si="656"/>
        <v>7014</v>
      </c>
      <c r="C7022" s="173">
        <v>10</v>
      </c>
      <c r="D7022" s="173">
        <v>20</v>
      </c>
      <c r="E7022" s="174">
        <v>6</v>
      </c>
      <c r="F7022" s="3">
        <f t="shared" si="655"/>
        <v>41</v>
      </c>
      <c r="G7022" s="3">
        <f t="shared" si="657"/>
        <v>21.92</v>
      </c>
      <c r="H7022" s="3">
        <f t="shared" si="658"/>
        <v>64.039999999999992</v>
      </c>
      <c r="I7022" s="3">
        <f t="shared" si="659"/>
        <v>55.040000000000006</v>
      </c>
      <c r="J7022" s="3">
        <f t="shared" si="660"/>
        <v>50</v>
      </c>
      <c r="K7022" s="191">
        <v>5</v>
      </c>
      <c r="L7022" s="3">
        <v>-5.6</v>
      </c>
      <c r="M7022" s="191">
        <v>17.8</v>
      </c>
      <c r="N7022" s="191">
        <v>12.8</v>
      </c>
      <c r="O7022" s="191">
        <v>10</v>
      </c>
    </row>
    <row r="7023" spans="2:15" ht="17.25" x14ac:dyDescent="0.35">
      <c r="B7023" s="172">
        <f t="shared" si="656"/>
        <v>7015</v>
      </c>
      <c r="C7023" s="173">
        <v>10</v>
      </c>
      <c r="D7023" s="173">
        <v>20</v>
      </c>
      <c r="E7023" s="174">
        <v>7</v>
      </c>
      <c r="F7023" s="3">
        <f t="shared" si="655"/>
        <v>42.8</v>
      </c>
      <c r="G7023" s="3">
        <f t="shared" si="657"/>
        <v>21.92</v>
      </c>
      <c r="H7023" s="3">
        <f t="shared" si="658"/>
        <v>64.039999999999992</v>
      </c>
      <c r="I7023" s="3">
        <f t="shared" si="659"/>
        <v>51.08</v>
      </c>
      <c r="J7023" s="3">
        <f t="shared" si="660"/>
        <v>50</v>
      </c>
      <c r="K7023" s="191">
        <v>6</v>
      </c>
      <c r="L7023" s="3">
        <v>-5.6</v>
      </c>
      <c r="M7023" s="191">
        <v>17.8</v>
      </c>
      <c r="N7023" s="191">
        <v>10.6</v>
      </c>
      <c r="O7023" s="191">
        <v>10</v>
      </c>
    </row>
    <row r="7024" spans="2:15" ht="17.25" x14ac:dyDescent="0.35">
      <c r="B7024" s="172">
        <f t="shared" si="656"/>
        <v>7016</v>
      </c>
      <c r="C7024" s="173">
        <v>10</v>
      </c>
      <c r="D7024" s="173">
        <v>20</v>
      </c>
      <c r="E7024" s="174">
        <v>8</v>
      </c>
      <c r="F7024" s="3">
        <f t="shared" si="655"/>
        <v>53.6</v>
      </c>
      <c r="G7024" s="3">
        <f t="shared" si="657"/>
        <v>28.94</v>
      </c>
      <c r="H7024" s="3">
        <f t="shared" si="658"/>
        <v>69.98</v>
      </c>
      <c r="I7024" s="3">
        <f t="shared" si="659"/>
        <v>55.040000000000006</v>
      </c>
      <c r="J7024" s="3">
        <f t="shared" si="660"/>
        <v>51.980000000000004</v>
      </c>
      <c r="K7024" s="191">
        <v>12</v>
      </c>
      <c r="L7024" s="3">
        <v>-1.7</v>
      </c>
      <c r="M7024" s="191">
        <v>21.1</v>
      </c>
      <c r="N7024" s="191">
        <v>12.8</v>
      </c>
      <c r="O7024" s="191">
        <v>11.1</v>
      </c>
    </row>
    <row r="7025" spans="2:15" ht="17.25" x14ac:dyDescent="0.35">
      <c r="B7025" s="172">
        <f t="shared" si="656"/>
        <v>7017</v>
      </c>
      <c r="C7025" s="173">
        <v>10</v>
      </c>
      <c r="D7025" s="173">
        <v>20</v>
      </c>
      <c r="E7025" s="174">
        <v>9</v>
      </c>
      <c r="F7025" s="3">
        <f t="shared" si="655"/>
        <v>60.8</v>
      </c>
      <c r="G7025" s="3">
        <f t="shared" si="657"/>
        <v>34.880000000000003</v>
      </c>
      <c r="H7025" s="3">
        <f t="shared" si="658"/>
        <v>73.039999999999992</v>
      </c>
      <c r="I7025" s="3">
        <f t="shared" si="659"/>
        <v>60.980000000000004</v>
      </c>
      <c r="J7025" s="3">
        <f t="shared" si="660"/>
        <v>53.96</v>
      </c>
      <c r="K7025" s="191">
        <v>16</v>
      </c>
      <c r="L7025" s="3">
        <v>1.6</v>
      </c>
      <c r="M7025" s="191">
        <v>22.8</v>
      </c>
      <c r="N7025" s="191">
        <v>16.100000000000001</v>
      </c>
      <c r="O7025" s="191">
        <v>12.2</v>
      </c>
    </row>
    <row r="7026" spans="2:15" ht="17.25" x14ac:dyDescent="0.35">
      <c r="B7026" s="172">
        <f t="shared" si="656"/>
        <v>7018</v>
      </c>
      <c r="C7026" s="173">
        <v>10</v>
      </c>
      <c r="D7026" s="173">
        <v>20</v>
      </c>
      <c r="E7026" s="174">
        <v>10</v>
      </c>
      <c r="F7026" s="3">
        <f t="shared" si="655"/>
        <v>64.400000000000006</v>
      </c>
      <c r="G7026" s="3">
        <f t="shared" si="657"/>
        <v>41.9</v>
      </c>
      <c r="H7026" s="3">
        <f t="shared" si="658"/>
        <v>75.02</v>
      </c>
      <c r="I7026" s="3">
        <f t="shared" si="659"/>
        <v>66.02</v>
      </c>
      <c r="J7026" s="3">
        <f t="shared" si="660"/>
        <v>59</v>
      </c>
      <c r="K7026" s="191">
        <v>18</v>
      </c>
      <c r="L7026" s="3">
        <v>5.5</v>
      </c>
      <c r="M7026" s="191">
        <v>23.9</v>
      </c>
      <c r="N7026" s="191">
        <v>18.899999999999999</v>
      </c>
      <c r="O7026" s="191">
        <v>15</v>
      </c>
    </row>
    <row r="7027" spans="2:15" ht="17.25" x14ac:dyDescent="0.35">
      <c r="B7027" s="172">
        <f t="shared" si="656"/>
        <v>7019</v>
      </c>
      <c r="C7027" s="173">
        <v>10</v>
      </c>
      <c r="D7027" s="173">
        <v>20</v>
      </c>
      <c r="E7027" s="174">
        <v>11</v>
      </c>
      <c r="F7027" s="3">
        <f t="shared" si="655"/>
        <v>66.2</v>
      </c>
      <c r="G7027" s="3">
        <f t="shared" si="657"/>
        <v>52.879999999999995</v>
      </c>
      <c r="H7027" s="3">
        <f t="shared" si="658"/>
        <v>75.92</v>
      </c>
      <c r="I7027" s="3">
        <f t="shared" si="659"/>
        <v>68</v>
      </c>
      <c r="J7027" s="3">
        <f t="shared" si="660"/>
        <v>60.08</v>
      </c>
      <c r="K7027" s="191">
        <v>19</v>
      </c>
      <c r="L7027" s="3">
        <v>11.6</v>
      </c>
      <c r="M7027" s="191">
        <v>24.4</v>
      </c>
      <c r="N7027" s="191">
        <v>20</v>
      </c>
      <c r="O7027" s="191">
        <v>15.6</v>
      </c>
    </row>
    <row r="7028" spans="2:15" ht="17.25" x14ac:dyDescent="0.35">
      <c r="B7028" s="172">
        <f t="shared" si="656"/>
        <v>7020</v>
      </c>
      <c r="C7028" s="173">
        <v>10</v>
      </c>
      <c r="D7028" s="173">
        <v>20</v>
      </c>
      <c r="E7028" s="174">
        <v>12</v>
      </c>
      <c r="F7028" s="3">
        <f t="shared" si="655"/>
        <v>68</v>
      </c>
      <c r="G7028" s="3">
        <f t="shared" si="657"/>
        <v>57.92</v>
      </c>
      <c r="H7028" s="3">
        <f t="shared" si="658"/>
        <v>77</v>
      </c>
      <c r="I7028" s="3">
        <f t="shared" si="659"/>
        <v>71.06</v>
      </c>
      <c r="J7028" s="3">
        <f t="shared" si="660"/>
        <v>62.96</v>
      </c>
      <c r="K7028" s="191">
        <v>20</v>
      </c>
      <c r="L7028" s="3">
        <v>14.4</v>
      </c>
      <c r="M7028" s="191">
        <v>25</v>
      </c>
      <c r="N7028" s="191">
        <v>21.7</v>
      </c>
      <c r="O7028" s="191">
        <v>17.2</v>
      </c>
    </row>
    <row r="7029" spans="2:15" ht="17.25" x14ac:dyDescent="0.35">
      <c r="B7029" s="172">
        <f t="shared" si="656"/>
        <v>7021</v>
      </c>
      <c r="C7029" s="173">
        <v>10</v>
      </c>
      <c r="D7029" s="173">
        <v>20</v>
      </c>
      <c r="E7029" s="174">
        <v>13</v>
      </c>
      <c r="F7029" s="3">
        <f t="shared" si="655"/>
        <v>68</v>
      </c>
      <c r="G7029" s="3">
        <f t="shared" si="657"/>
        <v>62.96</v>
      </c>
      <c r="H7029" s="3">
        <f t="shared" si="658"/>
        <v>78.98</v>
      </c>
      <c r="I7029" s="3">
        <f t="shared" si="659"/>
        <v>69.080000000000013</v>
      </c>
      <c r="J7029" s="3">
        <f t="shared" si="660"/>
        <v>64.94</v>
      </c>
      <c r="K7029" s="191">
        <v>20</v>
      </c>
      <c r="L7029" s="3">
        <v>17.2</v>
      </c>
      <c r="M7029" s="191">
        <v>26.1</v>
      </c>
      <c r="N7029" s="191">
        <v>20.6</v>
      </c>
      <c r="O7029" s="191">
        <v>18.3</v>
      </c>
    </row>
    <row r="7030" spans="2:15" ht="17.25" x14ac:dyDescent="0.35">
      <c r="B7030" s="172">
        <f t="shared" si="656"/>
        <v>7022</v>
      </c>
      <c r="C7030" s="173">
        <v>10</v>
      </c>
      <c r="D7030" s="173">
        <v>20</v>
      </c>
      <c r="E7030" s="174">
        <v>14</v>
      </c>
      <c r="F7030" s="3">
        <f t="shared" si="655"/>
        <v>68</v>
      </c>
      <c r="G7030" s="3">
        <f t="shared" si="657"/>
        <v>63.86</v>
      </c>
      <c r="H7030" s="3">
        <f t="shared" si="658"/>
        <v>80.06</v>
      </c>
      <c r="I7030" s="3">
        <f t="shared" si="659"/>
        <v>68</v>
      </c>
      <c r="J7030" s="3">
        <f t="shared" si="660"/>
        <v>66.92</v>
      </c>
      <c r="K7030" s="191">
        <v>20</v>
      </c>
      <c r="L7030" s="3">
        <v>17.7</v>
      </c>
      <c r="M7030" s="191">
        <v>26.7</v>
      </c>
      <c r="N7030" s="191">
        <v>20</v>
      </c>
      <c r="O7030" s="191">
        <v>19.399999999999999</v>
      </c>
    </row>
    <row r="7031" spans="2:15" ht="17.25" x14ac:dyDescent="0.35">
      <c r="B7031" s="172">
        <f t="shared" si="656"/>
        <v>7023</v>
      </c>
      <c r="C7031" s="173">
        <v>10</v>
      </c>
      <c r="D7031" s="173">
        <v>20</v>
      </c>
      <c r="E7031" s="174">
        <v>15</v>
      </c>
      <c r="F7031" s="3">
        <f t="shared" si="655"/>
        <v>66.2</v>
      </c>
      <c r="G7031" s="3">
        <f t="shared" si="657"/>
        <v>65.84</v>
      </c>
      <c r="H7031" s="3">
        <f t="shared" si="658"/>
        <v>80.06</v>
      </c>
      <c r="I7031" s="3">
        <f t="shared" si="659"/>
        <v>69.98</v>
      </c>
      <c r="J7031" s="3">
        <f t="shared" si="660"/>
        <v>68</v>
      </c>
      <c r="K7031" s="191">
        <v>19</v>
      </c>
      <c r="L7031" s="3">
        <v>18.8</v>
      </c>
      <c r="M7031" s="191">
        <v>26.7</v>
      </c>
      <c r="N7031" s="191">
        <v>21.1</v>
      </c>
      <c r="O7031" s="191">
        <v>20</v>
      </c>
    </row>
    <row r="7032" spans="2:15" ht="17.25" x14ac:dyDescent="0.35">
      <c r="B7032" s="172">
        <f t="shared" si="656"/>
        <v>7024</v>
      </c>
      <c r="C7032" s="173">
        <v>10</v>
      </c>
      <c r="D7032" s="173">
        <v>20</v>
      </c>
      <c r="E7032" s="174">
        <v>16</v>
      </c>
      <c r="F7032" s="3">
        <f t="shared" si="655"/>
        <v>66.2</v>
      </c>
      <c r="G7032" s="3">
        <f t="shared" si="657"/>
        <v>64.94</v>
      </c>
      <c r="H7032" s="3">
        <f t="shared" si="658"/>
        <v>78.98</v>
      </c>
      <c r="I7032" s="3">
        <f t="shared" si="659"/>
        <v>68</v>
      </c>
      <c r="J7032" s="3">
        <f t="shared" si="660"/>
        <v>68</v>
      </c>
      <c r="K7032" s="191">
        <v>19</v>
      </c>
      <c r="L7032" s="3">
        <v>18.3</v>
      </c>
      <c r="M7032" s="191">
        <v>26.1</v>
      </c>
      <c r="N7032" s="191">
        <v>20</v>
      </c>
      <c r="O7032" s="191">
        <v>20</v>
      </c>
    </row>
    <row r="7033" spans="2:15" ht="17.25" x14ac:dyDescent="0.35">
      <c r="B7033" s="172">
        <f t="shared" si="656"/>
        <v>7025</v>
      </c>
      <c r="C7033" s="173">
        <v>10</v>
      </c>
      <c r="D7033" s="173">
        <v>20</v>
      </c>
      <c r="E7033" s="174">
        <v>17</v>
      </c>
      <c r="F7033" s="3">
        <f t="shared" si="655"/>
        <v>62.6</v>
      </c>
      <c r="G7033" s="3">
        <f t="shared" si="657"/>
        <v>57.92</v>
      </c>
      <c r="H7033" s="3">
        <f t="shared" si="658"/>
        <v>75.92</v>
      </c>
      <c r="I7033" s="3">
        <f t="shared" si="659"/>
        <v>64.039999999999992</v>
      </c>
      <c r="J7033" s="3">
        <f t="shared" si="660"/>
        <v>66.02</v>
      </c>
      <c r="K7033" s="191">
        <v>17</v>
      </c>
      <c r="L7033" s="3">
        <v>14.4</v>
      </c>
      <c r="M7033" s="191">
        <v>24.4</v>
      </c>
      <c r="N7033" s="191">
        <v>17.8</v>
      </c>
      <c r="O7033" s="191">
        <v>18.899999999999999</v>
      </c>
    </row>
    <row r="7034" spans="2:15" ht="17.25" x14ac:dyDescent="0.35">
      <c r="B7034" s="172">
        <f t="shared" si="656"/>
        <v>7026</v>
      </c>
      <c r="C7034" s="173">
        <v>10</v>
      </c>
      <c r="D7034" s="173">
        <v>20</v>
      </c>
      <c r="E7034" s="174">
        <v>18</v>
      </c>
      <c r="F7034" s="3">
        <f t="shared" si="655"/>
        <v>51.8</v>
      </c>
      <c r="G7034" s="3">
        <f t="shared" si="657"/>
        <v>50.900000000000006</v>
      </c>
      <c r="H7034" s="3">
        <f t="shared" si="658"/>
        <v>73.94</v>
      </c>
      <c r="I7034" s="3">
        <f t="shared" si="659"/>
        <v>60.980000000000004</v>
      </c>
      <c r="J7034" s="3">
        <f t="shared" si="660"/>
        <v>64.94</v>
      </c>
      <c r="K7034" s="191">
        <v>11</v>
      </c>
      <c r="L7034" s="3">
        <v>10.5</v>
      </c>
      <c r="M7034" s="191">
        <v>23.3</v>
      </c>
      <c r="N7034" s="191">
        <v>16.100000000000001</v>
      </c>
      <c r="O7034" s="191">
        <v>18.3</v>
      </c>
    </row>
    <row r="7035" spans="2:15" ht="17.25" x14ac:dyDescent="0.35">
      <c r="B7035" s="172">
        <f t="shared" si="656"/>
        <v>7027</v>
      </c>
      <c r="C7035" s="173">
        <v>10</v>
      </c>
      <c r="D7035" s="173">
        <v>20</v>
      </c>
      <c r="E7035" s="174">
        <v>19</v>
      </c>
      <c r="F7035" s="3">
        <f t="shared" si="655"/>
        <v>48.2</v>
      </c>
      <c r="G7035" s="3">
        <f t="shared" si="657"/>
        <v>42.980000000000004</v>
      </c>
      <c r="H7035" s="3">
        <f t="shared" si="658"/>
        <v>69.98</v>
      </c>
      <c r="I7035" s="3">
        <f t="shared" si="659"/>
        <v>59</v>
      </c>
      <c r="J7035" s="3">
        <f t="shared" si="660"/>
        <v>62.06</v>
      </c>
      <c r="K7035" s="191">
        <v>9</v>
      </c>
      <c r="L7035" s="3">
        <v>6.1</v>
      </c>
      <c r="M7035" s="191">
        <v>21.1</v>
      </c>
      <c r="N7035" s="191">
        <v>15</v>
      </c>
      <c r="O7035" s="191">
        <v>16.7</v>
      </c>
    </row>
    <row r="7036" spans="2:15" ht="17.25" x14ac:dyDescent="0.35">
      <c r="B7036" s="172">
        <f t="shared" si="656"/>
        <v>7028</v>
      </c>
      <c r="C7036" s="173">
        <v>10</v>
      </c>
      <c r="D7036" s="173">
        <v>20</v>
      </c>
      <c r="E7036" s="174">
        <v>20</v>
      </c>
      <c r="F7036" s="3">
        <f t="shared" si="655"/>
        <v>50</v>
      </c>
      <c r="G7036" s="3">
        <f t="shared" si="657"/>
        <v>38.840000000000003</v>
      </c>
      <c r="H7036" s="3">
        <f t="shared" si="658"/>
        <v>66.92</v>
      </c>
      <c r="I7036" s="3">
        <f t="shared" si="659"/>
        <v>57.92</v>
      </c>
      <c r="J7036" s="3">
        <f t="shared" si="660"/>
        <v>59</v>
      </c>
      <c r="K7036" s="191">
        <v>10</v>
      </c>
      <c r="L7036" s="3">
        <v>3.8</v>
      </c>
      <c r="M7036" s="191">
        <v>19.399999999999999</v>
      </c>
      <c r="N7036" s="191">
        <v>14.4</v>
      </c>
      <c r="O7036" s="191">
        <v>15</v>
      </c>
    </row>
    <row r="7037" spans="2:15" ht="17.25" x14ac:dyDescent="0.35">
      <c r="B7037" s="172">
        <f t="shared" si="656"/>
        <v>7029</v>
      </c>
      <c r="C7037" s="173">
        <v>10</v>
      </c>
      <c r="D7037" s="173">
        <v>20</v>
      </c>
      <c r="E7037" s="174">
        <v>21</v>
      </c>
      <c r="F7037" s="3">
        <f t="shared" si="655"/>
        <v>50</v>
      </c>
      <c r="G7037" s="3">
        <f t="shared" si="657"/>
        <v>35.96</v>
      </c>
      <c r="H7037" s="3">
        <f t="shared" si="658"/>
        <v>66.02</v>
      </c>
      <c r="I7037" s="3">
        <f t="shared" si="659"/>
        <v>60.08</v>
      </c>
      <c r="J7037" s="3">
        <f t="shared" si="660"/>
        <v>57.92</v>
      </c>
      <c r="K7037" s="191">
        <v>10</v>
      </c>
      <c r="L7037" s="3">
        <v>2.2000000000000002</v>
      </c>
      <c r="M7037" s="191">
        <v>18.899999999999999</v>
      </c>
      <c r="N7037" s="191">
        <v>15.6</v>
      </c>
      <c r="O7037" s="191">
        <v>14.4</v>
      </c>
    </row>
    <row r="7038" spans="2:15" ht="17.25" x14ac:dyDescent="0.35">
      <c r="B7038" s="172">
        <f t="shared" si="656"/>
        <v>7030</v>
      </c>
      <c r="C7038" s="173">
        <v>10</v>
      </c>
      <c r="D7038" s="173">
        <v>20</v>
      </c>
      <c r="E7038" s="174">
        <v>22</v>
      </c>
      <c r="F7038" s="3">
        <f t="shared" si="655"/>
        <v>51.8</v>
      </c>
      <c r="G7038" s="3">
        <f t="shared" si="657"/>
        <v>34.880000000000003</v>
      </c>
      <c r="H7038" s="3">
        <f t="shared" si="658"/>
        <v>62.96</v>
      </c>
      <c r="I7038" s="3">
        <f t="shared" si="659"/>
        <v>57.92</v>
      </c>
      <c r="J7038" s="3">
        <f t="shared" si="660"/>
        <v>55.94</v>
      </c>
      <c r="K7038" s="191">
        <v>11</v>
      </c>
      <c r="L7038" s="3">
        <v>1.6</v>
      </c>
      <c r="M7038" s="191">
        <v>17.2</v>
      </c>
      <c r="N7038" s="191">
        <v>14.4</v>
      </c>
      <c r="O7038" s="191">
        <v>13.3</v>
      </c>
    </row>
    <row r="7039" spans="2:15" ht="17.25" x14ac:dyDescent="0.35">
      <c r="B7039" s="172">
        <f t="shared" si="656"/>
        <v>7031</v>
      </c>
      <c r="C7039" s="173">
        <v>10</v>
      </c>
      <c r="D7039" s="173">
        <v>20</v>
      </c>
      <c r="E7039" s="174">
        <v>23</v>
      </c>
      <c r="F7039" s="3">
        <f t="shared" si="655"/>
        <v>46.4</v>
      </c>
      <c r="G7039" s="3">
        <f t="shared" si="657"/>
        <v>33.979999999999997</v>
      </c>
      <c r="H7039" s="3">
        <f t="shared" si="658"/>
        <v>60.980000000000004</v>
      </c>
      <c r="I7039" s="3">
        <f t="shared" si="659"/>
        <v>57.019999999999996</v>
      </c>
      <c r="J7039" s="3">
        <f t="shared" si="660"/>
        <v>55.040000000000006</v>
      </c>
      <c r="K7039" s="191">
        <v>8</v>
      </c>
      <c r="L7039" s="3">
        <v>1.1000000000000001</v>
      </c>
      <c r="M7039" s="191">
        <v>16.100000000000001</v>
      </c>
      <c r="N7039" s="191">
        <v>13.9</v>
      </c>
      <c r="O7039" s="191">
        <v>12.8</v>
      </c>
    </row>
    <row r="7040" spans="2:15" ht="17.25" x14ac:dyDescent="0.35">
      <c r="B7040" s="172">
        <f t="shared" si="656"/>
        <v>7032</v>
      </c>
      <c r="C7040" s="173">
        <v>10</v>
      </c>
      <c r="D7040" s="173">
        <v>20</v>
      </c>
      <c r="E7040" s="174">
        <v>24</v>
      </c>
      <c r="F7040" s="3">
        <f t="shared" si="655"/>
        <v>44.6</v>
      </c>
      <c r="G7040" s="3">
        <f t="shared" si="657"/>
        <v>32.9</v>
      </c>
      <c r="H7040" s="3">
        <f t="shared" si="658"/>
        <v>59</v>
      </c>
      <c r="I7040" s="3">
        <f t="shared" si="659"/>
        <v>55.040000000000006</v>
      </c>
      <c r="J7040" s="3">
        <f t="shared" si="660"/>
        <v>53.96</v>
      </c>
      <c r="K7040" s="191">
        <v>7</v>
      </c>
      <c r="L7040" s="3">
        <v>0.5</v>
      </c>
      <c r="M7040" s="191">
        <v>15</v>
      </c>
      <c r="N7040" s="191">
        <v>12.8</v>
      </c>
      <c r="O7040" s="191">
        <v>12.2</v>
      </c>
    </row>
    <row r="7041" spans="2:15" ht="17.25" x14ac:dyDescent="0.35">
      <c r="B7041" s="172">
        <f t="shared" si="656"/>
        <v>7033</v>
      </c>
      <c r="C7041" s="173">
        <v>10</v>
      </c>
      <c r="D7041" s="173">
        <v>21</v>
      </c>
      <c r="E7041" s="174">
        <v>1</v>
      </c>
      <c r="F7041" s="3">
        <f t="shared" si="655"/>
        <v>39.200000000000003</v>
      </c>
      <c r="G7041" s="3">
        <f t="shared" si="657"/>
        <v>30.92</v>
      </c>
      <c r="H7041" s="3">
        <f t="shared" si="658"/>
        <v>57.92</v>
      </c>
      <c r="I7041" s="3">
        <f t="shared" si="659"/>
        <v>53.96</v>
      </c>
      <c r="J7041" s="3">
        <f t="shared" si="660"/>
        <v>51.08</v>
      </c>
      <c r="K7041" s="191">
        <v>4</v>
      </c>
      <c r="L7041" s="3">
        <v>-0.6</v>
      </c>
      <c r="M7041" s="191">
        <v>14.4</v>
      </c>
      <c r="N7041" s="191">
        <v>12.2</v>
      </c>
      <c r="O7041" s="191">
        <v>10.6</v>
      </c>
    </row>
    <row r="7042" spans="2:15" ht="17.25" x14ac:dyDescent="0.35">
      <c r="B7042" s="172">
        <f t="shared" si="656"/>
        <v>7034</v>
      </c>
      <c r="C7042" s="173">
        <v>10</v>
      </c>
      <c r="D7042" s="173">
        <v>21</v>
      </c>
      <c r="E7042" s="174">
        <v>2</v>
      </c>
      <c r="F7042" s="3">
        <f t="shared" si="655"/>
        <v>37.4</v>
      </c>
      <c r="G7042" s="3">
        <f t="shared" si="657"/>
        <v>30.92</v>
      </c>
      <c r="H7042" s="3">
        <f t="shared" si="658"/>
        <v>55.94</v>
      </c>
      <c r="I7042" s="3">
        <f t="shared" si="659"/>
        <v>53.06</v>
      </c>
      <c r="J7042" s="3">
        <f t="shared" si="660"/>
        <v>50</v>
      </c>
      <c r="K7042" s="191">
        <v>3</v>
      </c>
      <c r="L7042" s="3">
        <v>-0.6</v>
      </c>
      <c r="M7042" s="191">
        <v>13.3</v>
      </c>
      <c r="N7042" s="191">
        <v>11.7</v>
      </c>
      <c r="O7042" s="191">
        <v>10</v>
      </c>
    </row>
    <row r="7043" spans="2:15" ht="17.25" x14ac:dyDescent="0.35">
      <c r="B7043" s="172">
        <f t="shared" si="656"/>
        <v>7035</v>
      </c>
      <c r="C7043" s="173">
        <v>10</v>
      </c>
      <c r="D7043" s="173">
        <v>21</v>
      </c>
      <c r="E7043" s="174">
        <v>3</v>
      </c>
      <c r="F7043" s="3">
        <f t="shared" si="655"/>
        <v>37.4</v>
      </c>
      <c r="G7043" s="3">
        <f t="shared" si="657"/>
        <v>32</v>
      </c>
      <c r="H7043" s="3">
        <f t="shared" si="658"/>
        <v>55.94</v>
      </c>
      <c r="I7043" s="3">
        <f t="shared" si="659"/>
        <v>51.08</v>
      </c>
      <c r="J7043" s="3">
        <f t="shared" si="660"/>
        <v>48.019999999999996</v>
      </c>
      <c r="K7043" s="191">
        <v>3</v>
      </c>
      <c r="L7043" s="3">
        <v>0</v>
      </c>
      <c r="M7043" s="191">
        <v>13.3</v>
      </c>
      <c r="N7043" s="191">
        <v>10.6</v>
      </c>
      <c r="O7043" s="191">
        <v>8.9</v>
      </c>
    </row>
    <row r="7044" spans="2:15" ht="17.25" x14ac:dyDescent="0.35">
      <c r="B7044" s="172">
        <f t="shared" si="656"/>
        <v>7036</v>
      </c>
      <c r="C7044" s="173">
        <v>10</v>
      </c>
      <c r="D7044" s="173">
        <v>21</v>
      </c>
      <c r="E7044" s="174">
        <v>4</v>
      </c>
      <c r="F7044" s="3">
        <f t="shared" si="655"/>
        <v>35.6</v>
      </c>
      <c r="G7044" s="3">
        <f t="shared" si="657"/>
        <v>30.92</v>
      </c>
      <c r="H7044" s="3">
        <f t="shared" si="658"/>
        <v>55.040000000000006</v>
      </c>
      <c r="I7044" s="3">
        <f t="shared" si="659"/>
        <v>46.94</v>
      </c>
      <c r="J7044" s="3">
        <f t="shared" si="660"/>
        <v>48.92</v>
      </c>
      <c r="K7044" s="191">
        <v>2</v>
      </c>
      <c r="L7044" s="3">
        <v>-0.6</v>
      </c>
      <c r="M7044" s="191">
        <v>12.8</v>
      </c>
      <c r="N7044" s="191">
        <v>8.3000000000000007</v>
      </c>
      <c r="O7044" s="191">
        <v>9.4</v>
      </c>
    </row>
    <row r="7045" spans="2:15" ht="17.25" x14ac:dyDescent="0.35">
      <c r="B7045" s="172">
        <f t="shared" si="656"/>
        <v>7037</v>
      </c>
      <c r="C7045" s="173">
        <v>10</v>
      </c>
      <c r="D7045" s="173">
        <v>21</v>
      </c>
      <c r="E7045" s="174">
        <v>5</v>
      </c>
      <c r="F7045" s="3">
        <f t="shared" si="655"/>
        <v>33.799999999999997</v>
      </c>
      <c r="G7045" s="3">
        <f t="shared" si="657"/>
        <v>32</v>
      </c>
      <c r="H7045" s="3">
        <f t="shared" si="658"/>
        <v>55.040000000000006</v>
      </c>
      <c r="I7045" s="3">
        <f t="shared" si="659"/>
        <v>42.980000000000004</v>
      </c>
      <c r="J7045" s="3">
        <f t="shared" si="660"/>
        <v>50</v>
      </c>
      <c r="K7045" s="191">
        <v>1</v>
      </c>
      <c r="L7045" s="3">
        <v>0</v>
      </c>
      <c r="M7045" s="191">
        <v>12.8</v>
      </c>
      <c r="N7045" s="191">
        <v>6.1</v>
      </c>
      <c r="O7045" s="191">
        <v>10</v>
      </c>
    </row>
    <row r="7046" spans="2:15" ht="17.25" x14ac:dyDescent="0.35">
      <c r="B7046" s="172">
        <f t="shared" si="656"/>
        <v>7038</v>
      </c>
      <c r="C7046" s="173">
        <v>10</v>
      </c>
      <c r="D7046" s="173">
        <v>21</v>
      </c>
      <c r="E7046" s="174">
        <v>6</v>
      </c>
      <c r="F7046" s="3">
        <f t="shared" si="655"/>
        <v>35.6</v>
      </c>
      <c r="G7046" s="3">
        <f t="shared" si="657"/>
        <v>32</v>
      </c>
      <c r="H7046" s="3">
        <f t="shared" si="658"/>
        <v>53.96</v>
      </c>
      <c r="I7046" s="3">
        <f t="shared" si="659"/>
        <v>42.08</v>
      </c>
      <c r="J7046" s="3">
        <f t="shared" si="660"/>
        <v>44.96</v>
      </c>
      <c r="K7046" s="191">
        <v>2</v>
      </c>
      <c r="L7046" s="3">
        <v>0</v>
      </c>
      <c r="M7046" s="191">
        <v>12.2</v>
      </c>
      <c r="N7046" s="191">
        <v>5.6</v>
      </c>
      <c r="O7046" s="191">
        <v>7.2</v>
      </c>
    </row>
    <row r="7047" spans="2:15" ht="17.25" x14ac:dyDescent="0.35">
      <c r="B7047" s="172">
        <f t="shared" si="656"/>
        <v>7039</v>
      </c>
      <c r="C7047" s="173">
        <v>10</v>
      </c>
      <c r="D7047" s="173">
        <v>21</v>
      </c>
      <c r="E7047" s="174">
        <v>7</v>
      </c>
      <c r="F7047" s="3">
        <f t="shared" si="655"/>
        <v>35.6</v>
      </c>
      <c r="G7047" s="3">
        <f t="shared" si="657"/>
        <v>32.9</v>
      </c>
      <c r="H7047" s="3">
        <f t="shared" si="658"/>
        <v>55.040000000000006</v>
      </c>
      <c r="I7047" s="3">
        <f t="shared" si="659"/>
        <v>39.92</v>
      </c>
      <c r="J7047" s="3">
        <f t="shared" si="660"/>
        <v>46.04</v>
      </c>
      <c r="K7047" s="191">
        <v>2</v>
      </c>
      <c r="L7047" s="3">
        <v>0.5</v>
      </c>
      <c r="M7047" s="191">
        <v>12.8</v>
      </c>
      <c r="N7047" s="191">
        <v>4.4000000000000004</v>
      </c>
      <c r="O7047" s="191">
        <v>7.8</v>
      </c>
    </row>
    <row r="7048" spans="2:15" ht="17.25" x14ac:dyDescent="0.35">
      <c r="B7048" s="172">
        <f t="shared" si="656"/>
        <v>7040</v>
      </c>
      <c r="C7048" s="173">
        <v>10</v>
      </c>
      <c r="D7048" s="173">
        <v>21</v>
      </c>
      <c r="E7048" s="174">
        <v>8</v>
      </c>
      <c r="F7048" s="3">
        <f t="shared" si="655"/>
        <v>39.200000000000003</v>
      </c>
      <c r="G7048" s="3">
        <f t="shared" si="657"/>
        <v>35.96</v>
      </c>
      <c r="H7048" s="3">
        <f t="shared" si="658"/>
        <v>60.980000000000004</v>
      </c>
      <c r="I7048" s="3">
        <f t="shared" si="659"/>
        <v>37.04</v>
      </c>
      <c r="J7048" s="3">
        <f t="shared" si="660"/>
        <v>51.08</v>
      </c>
      <c r="K7048" s="191">
        <v>4</v>
      </c>
      <c r="L7048" s="3">
        <v>2.2000000000000002</v>
      </c>
      <c r="M7048" s="191">
        <v>16.100000000000001</v>
      </c>
      <c r="N7048" s="191">
        <v>2.8</v>
      </c>
      <c r="O7048" s="191">
        <v>10.6</v>
      </c>
    </row>
    <row r="7049" spans="2:15" ht="17.25" x14ac:dyDescent="0.35">
      <c r="B7049" s="172">
        <f t="shared" si="656"/>
        <v>7041</v>
      </c>
      <c r="C7049" s="173">
        <v>10</v>
      </c>
      <c r="D7049" s="173">
        <v>21</v>
      </c>
      <c r="E7049" s="174">
        <v>9</v>
      </c>
      <c r="F7049" s="3">
        <f t="shared" si="655"/>
        <v>42.8</v>
      </c>
      <c r="G7049" s="3">
        <f t="shared" si="657"/>
        <v>50</v>
      </c>
      <c r="H7049" s="3">
        <f t="shared" si="658"/>
        <v>68</v>
      </c>
      <c r="I7049" s="3">
        <f t="shared" si="659"/>
        <v>37.94</v>
      </c>
      <c r="J7049" s="3">
        <f t="shared" si="660"/>
        <v>51.980000000000004</v>
      </c>
      <c r="K7049" s="191">
        <v>6</v>
      </c>
      <c r="L7049" s="3">
        <v>10</v>
      </c>
      <c r="M7049" s="191">
        <v>20</v>
      </c>
      <c r="N7049" s="191">
        <v>3.3</v>
      </c>
      <c r="O7049" s="191">
        <v>11.1</v>
      </c>
    </row>
    <row r="7050" spans="2:15" ht="17.25" x14ac:dyDescent="0.35">
      <c r="B7050" s="172">
        <f t="shared" si="656"/>
        <v>7042</v>
      </c>
      <c r="C7050" s="173">
        <v>10</v>
      </c>
      <c r="D7050" s="173">
        <v>21</v>
      </c>
      <c r="E7050" s="174">
        <v>10</v>
      </c>
      <c r="F7050" s="3">
        <f t="shared" ref="F7050:F7113" si="661">(9/5)*K7050+32</f>
        <v>46.4</v>
      </c>
      <c r="G7050" s="3">
        <f t="shared" si="657"/>
        <v>57.92</v>
      </c>
      <c r="H7050" s="3">
        <f t="shared" si="658"/>
        <v>71.960000000000008</v>
      </c>
      <c r="I7050" s="3">
        <f t="shared" si="659"/>
        <v>39.019999999999996</v>
      </c>
      <c r="J7050" s="3">
        <f t="shared" si="660"/>
        <v>55.94</v>
      </c>
      <c r="K7050" s="191">
        <v>8</v>
      </c>
      <c r="L7050" s="3">
        <v>14.4</v>
      </c>
      <c r="M7050" s="191">
        <v>22.2</v>
      </c>
      <c r="N7050" s="191">
        <v>3.9</v>
      </c>
      <c r="O7050" s="191">
        <v>13.3</v>
      </c>
    </row>
    <row r="7051" spans="2:15" ht="17.25" x14ac:dyDescent="0.35">
      <c r="B7051" s="172">
        <f t="shared" ref="B7051:B7114" si="662">B7050+1</f>
        <v>7043</v>
      </c>
      <c r="C7051" s="173">
        <v>10</v>
      </c>
      <c r="D7051" s="173">
        <v>21</v>
      </c>
      <c r="E7051" s="174">
        <v>11</v>
      </c>
      <c r="F7051" s="3">
        <f t="shared" si="661"/>
        <v>51.8</v>
      </c>
      <c r="G7051" s="3">
        <f t="shared" si="657"/>
        <v>61.88</v>
      </c>
      <c r="H7051" s="3">
        <f t="shared" si="658"/>
        <v>75.02</v>
      </c>
      <c r="I7051" s="3">
        <f t="shared" si="659"/>
        <v>48.019999999999996</v>
      </c>
      <c r="J7051" s="3">
        <f t="shared" si="660"/>
        <v>59</v>
      </c>
      <c r="K7051" s="191">
        <v>11</v>
      </c>
      <c r="L7051" s="3">
        <v>16.600000000000001</v>
      </c>
      <c r="M7051" s="191">
        <v>23.9</v>
      </c>
      <c r="N7051" s="191">
        <v>8.9</v>
      </c>
      <c r="O7051" s="191">
        <v>15</v>
      </c>
    </row>
    <row r="7052" spans="2:15" ht="17.25" x14ac:dyDescent="0.35">
      <c r="B7052" s="172">
        <f t="shared" si="662"/>
        <v>7044</v>
      </c>
      <c r="C7052" s="173">
        <v>10</v>
      </c>
      <c r="D7052" s="173">
        <v>21</v>
      </c>
      <c r="E7052" s="174">
        <v>12</v>
      </c>
      <c r="F7052" s="3">
        <f t="shared" si="661"/>
        <v>55.400000000000006</v>
      </c>
      <c r="G7052" s="3">
        <f t="shared" si="657"/>
        <v>69.98</v>
      </c>
      <c r="H7052" s="3">
        <f t="shared" si="658"/>
        <v>78.080000000000013</v>
      </c>
      <c r="I7052" s="3">
        <f t="shared" si="659"/>
        <v>51.08</v>
      </c>
      <c r="J7052" s="3">
        <f t="shared" si="660"/>
        <v>60.980000000000004</v>
      </c>
      <c r="K7052" s="191">
        <v>13</v>
      </c>
      <c r="L7052" s="3">
        <v>21.1</v>
      </c>
      <c r="M7052" s="191">
        <v>25.6</v>
      </c>
      <c r="N7052" s="191">
        <v>10.6</v>
      </c>
      <c r="O7052" s="191">
        <v>16.100000000000001</v>
      </c>
    </row>
    <row r="7053" spans="2:15" ht="17.25" x14ac:dyDescent="0.35">
      <c r="B7053" s="172">
        <f t="shared" si="662"/>
        <v>7045</v>
      </c>
      <c r="C7053" s="173">
        <v>10</v>
      </c>
      <c r="D7053" s="173">
        <v>21</v>
      </c>
      <c r="E7053" s="174">
        <v>13</v>
      </c>
      <c r="F7053" s="3">
        <f t="shared" si="661"/>
        <v>57.2</v>
      </c>
      <c r="G7053" s="3">
        <f t="shared" si="657"/>
        <v>70.88</v>
      </c>
      <c r="H7053" s="3">
        <f t="shared" si="658"/>
        <v>78.080000000000013</v>
      </c>
      <c r="I7053" s="3">
        <f t="shared" si="659"/>
        <v>48.019999999999996</v>
      </c>
      <c r="J7053" s="3">
        <f t="shared" si="660"/>
        <v>62.96</v>
      </c>
      <c r="K7053" s="191">
        <v>14</v>
      </c>
      <c r="L7053" s="3">
        <v>21.6</v>
      </c>
      <c r="M7053" s="191">
        <v>25.6</v>
      </c>
      <c r="N7053" s="191">
        <v>8.9</v>
      </c>
      <c r="O7053" s="191">
        <v>17.2</v>
      </c>
    </row>
    <row r="7054" spans="2:15" ht="17.25" x14ac:dyDescent="0.35">
      <c r="B7054" s="172">
        <f t="shared" si="662"/>
        <v>7046</v>
      </c>
      <c r="C7054" s="173">
        <v>10</v>
      </c>
      <c r="D7054" s="173">
        <v>21</v>
      </c>
      <c r="E7054" s="174">
        <v>14</v>
      </c>
      <c r="F7054" s="3">
        <f t="shared" si="661"/>
        <v>59</v>
      </c>
      <c r="G7054" s="3">
        <f t="shared" si="657"/>
        <v>71.960000000000008</v>
      </c>
      <c r="H7054" s="3">
        <f t="shared" si="658"/>
        <v>78.98</v>
      </c>
      <c r="I7054" s="3">
        <f t="shared" si="659"/>
        <v>48.92</v>
      </c>
      <c r="J7054" s="3">
        <f t="shared" si="660"/>
        <v>66.02</v>
      </c>
      <c r="K7054" s="191">
        <v>15</v>
      </c>
      <c r="L7054" s="3">
        <v>22.2</v>
      </c>
      <c r="M7054" s="191">
        <v>26.1</v>
      </c>
      <c r="N7054" s="191">
        <v>9.4</v>
      </c>
      <c r="O7054" s="191">
        <v>18.899999999999999</v>
      </c>
    </row>
    <row r="7055" spans="2:15" ht="17.25" x14ac:dyDescent="0.35">
      <c r="B7055" s="172">
        <f t="shared" si="662"/>
        <v>7047</v>
      </c>
      <c r="C7055" s="173">
        <v>10</v>
      </c>
      <c r="D7055" s="173">
        <v>21</v>
      </c>
      <c r="E7055" s="174">
        <v>15</v>
      </c>
      <c r="F7055" s="3">
        <f t="shared" si="661"/>
        <v>59</v>
      </c>
      <c r="G7055" s="3">
        <f t="shared" si="657"/>
        <v>68.900000000000006</v>
      </c>
      <c r="H7055" s="3">
        <f t="shared" si="658"/>
        <v>80.06</v>
      </c>
      <c r="I7055" s="3">
        <f t="shared" si="659"/>
        <v>48.019999999999996</v>
      </c>
      <c r="J7055" s="3">
        <f t="shared" si="660"/>
        <v>66.02</v>
      </c>
      <c r="K7055" s="191">
        <v>15</v>
      </c>
      <c r="L7055" s="3">
        <v>20.5</v>
      </c>
      <c r="M7055" s="191">
        <v>26.7</v>
      </c>
      <c r="N7055" s="191">
        <v>8.9</v>
      </c>
      <c r="O7055" s="191">
        <v>18.899999999999999</v>
      </c>
    </row>
    <row r="7056" spans="2:15" ht="17.25" x14ac:dyDescent="0.35">
      <c r="B7056" s="172">
        <f t="shared" si="662"/>
        <v>7048</v>
      </c>
      <c r="C7056" s="173">
        <v>10</v>
      </c>
      <c r="D7056" s="173">
        <v>21</v>
      </c>
      <c r="E7056" s="174">
        <v>16</v>
      </c>
      <c r="F7056" s="3">
        <f t="shared" si="661"/>
        <v>60.8</v>
      </c>
      <c r="G7056" s="3">
        <f t="shared" si="657"/>
        <v>63.86</v>
      </c>
      <c r="H7056" s="3">
        <f t="shared" si="658"/>
        <v>78.98</v>
      </c>
      <c r="I7056" s="3">
        <f t="shared" si="659"/>
        <v>48.92</v>
      </c>
      <c r="J7056" s="3">
        <f t="shared" si="660"/>
        <v>66.02</v>
      </c>
      <c r="K7056" s="191">
        <v>16</v>
      </c>
      <c r="L7056" s="3">
        <v>17.7</v>
      </c>
      <c r="M7056" s="191">
        <v>26.1</v>
      </c>
      <c r="N7056" s="191">
        <v>9.4</v>
      </c>
      <c r="O7056" s="191">
        <v>18.899999999999999</v>
      </c>
    </row>
    <row r="7057" spans="2:15" ht="17.25" x14ac:dyDescent="0.35">
      <c r="B7057" s="172">
        <f t="shared" si="662"/>
        <v>7049</v>
      </c>
      <c r="C7057" s="173">
        <v>10</v>
      </c>
      <c r="D7057" s="173">
        <v>21</v>
      </c>
      <c r="E7057" s="174">
        <v>17</v>
      </c>
      <c r="F7057" s="3">
        <f t="shared" si="661"/>
        <v>53.6</v>
      </c>
      <c r="G7057" s="3">
        <f t="shared" si="657"/>
        <v>61.88</v>
      </c>
      <c r="H7057" s="3">
        <f t="shared" si="658"/>
        <v>75.92</v>
      </c>
      <c r="I7057" s="3">
        <f t="shared" si="659"/>
        <v>44.96</v>
      </c>
      <c r="J7057" s="3">
        <f t="shared" si="660"/>
        <v>64.94</v>
      </c>
      <c r="K7057" s="191">
        <v>12</v>
      </c>
      <c r="L7057" s="3">
        <v>16.600000000000001</v>
      </c>
      <c r="M7057" s="191">
        <v>24.4</v>
      </c>
      <c r="N7057" s="191">
        <v>7.2</v>
      </c>
      <c r="O7057" s="191">
        <v>18.3</v>
      </c>
    </row>
    <row r="7058" spans="2:15" ht="17.25" x14ac:dyDescent="0.35">
      <c r="B7058" s="172">
        <f t="shared" si="662"/>
        <v>7050</v>
      </c>
      <c r="C7058" s="173">
        <v>10</v>
      </c>
      <c r="D7058" s="173">
        <v>21</v>
      </c>
      <c r="E7058" s="174">
        <v>18</v>
      </c>
      <c r="F7058" s="3">
        <f t="shared" si="661"/>
        <v>50</v>
      </c>
      <c r="G7058" s="3">
        <f t="shared" si="657"/>
        <v>55.94</v>
      </c>
      <c r="H7058" s="3">
        <f t="shared" si="658"/>
        <v>73.039999999999992</v>
      </c>
      <c r="I7058" s="3">
        <f t="shared" si="659"/>
        <v>42.08</v>
      </c>
      <c r="J7058" s="3">
        <f t="shared" si="660"/>
        <v>62.06</v>
      </c>
      <c r="K7058" s="191">
        <v>10</v>
      </c>
      <c r="L7058" s="3">
        <v>13.3</v>
      </c>
      <c r="M7058" s="191">
        <v>22.8</v>
      </c>
      <c r="N7058" s="191">
        <v>5.6</v>
      </c>
      <c r="O7058" s="191">
        <v>16.7</v>
      </c>
    </row>
    <row r="7059" spans="2:15" ht="17.25" x14ac:dyDescent="0.35">
      <c r="B7059" s="172">
        <f t="shared" si="662"/>
        <v>7051</v>
      </c>
      <c r="C7059" s="173">
        <v>10</v>
      </c>
      <c r="D7059" s="173">
        <v>21</v>
      </c>
      <c r="E7059" s="174">
        <v>19</v>
      </c>
      <c r="F7059" s="3">
        <f t="shared" si="661"/>
        <v>46.4</v>
      </c>
      <c r="G7059" s="3">
        <f t="shared" si="657"/>
        <v>53.96</v>
      </c>
      <c r="H7059" s="3">
        <f t="shared" si="658"/>
        <v>68</v>
      </c>
      <c r="I7059" s="3">
        <f t="shared" si="659"/>
        <v>41</v>
      </c>
      <c r="J7059" s="3">
        <f t="shared" si="660"/>
        <v>55.94</v>
      </c>
      <c r="K7059" s="191">
        <v>8</v>
      </c>
      <c r="L7059" s="3">
        <v>12.2</v>
      </c>
      <c r="M7059" s="191">
        <v>20</v>
      </c>
      <c r="N7059" s="191">
        <v>5</v>
      </c>
      <c r="O7059" s="191">
        <v>13.3</v>
      </c>
    </row>
    <row r="7060" spans="2:15" ht="17.25" x14ac:dyDescent="0.35">
      <c r="B7060" s="172">
        <f t="shared" si="662"/>
        <v>7052</v>
      </c>
      <c r="C7060" s="173">
        <v>10</v>
      </c>
      <c r="D7060" s="173">
        <v>21</v>
      </c>
      <c r="E7060" s="174">
        <v>20</v>
      </c>
      <c r="F7060" s="3">
        <f t="shared" si="661"/>
        <v>44.6</v>
      </c>
      <c r="G7060" s="3">
        <f t="shared" si="657"/>
        <v>52.879999999999995</v>
      </c>
      <c r="H7060" s="3">
        <f t="shared" si="658"/>
        <v>71.06</v>
      </c>
      <c r="I7060" s="3">
        <f t="shared" si="659"/>
        <v>37.94</v>
      </c>
      <c r="J7060" s="3">
        <f t="shared" si="660"/>
        <v>53.96</v>
      </c>
      <c r="K7060" s="191">
        <v>7</v>
      </c>
      <c r="L7060" s="3">
        <v>11.6</v>
      </c>
      <c r="M7060" s="191">
        <v>21.7</v>
      </c>
      <c r="N7060" s="191">
        <v>3.3</v>
      </c>
      <c r="O7060" s="191">
        <v>12.2</v>
      </c>
    </row>
    <row r="7061" spans="2:15" ht="17.25" x14ac:dyDescent="0.35">
      <c r="B7061" s="172">
        <f t="shared" si="662"/>
        <v>7053</v>
      </c>
      <c r="C7061" s="173">
        <v>10</v>
      </c>
      <c r="D7061" s="173">
        <v>21</v>
      </c>
      <c r="E7061" s="174">
        <v>21</v>
      </c>
      <c r="F7061" s="3">
        <f t="shared" si="661"/>
        <v>42.620000000000005</v>
      </c>
      <c r="G7061" s="3">
        <f t="shared" si="657"/>
        <v>55.94</v>
      </c>
      <c r="H7061" s="3">
        <f t="shared" si="658"/>
        <v>69.98</v>
      </c>
      <c r="I7061" s="3">
        <f t="shared" si="659"/>
        <v>37.94</v>
      </c>
      <c r="J7061" s="3">
        <f t="shared" si="660"/>
        <v>55.040000000000006</v>
      </c>
      <c r="K7061" s="191">
        <v>5.9</v>
      </c>
      <c r="L7061" s="3">
        <v>13.3</v>
      </c>
      <c r="M7061" s="191">
        <v>21.1</v>
      </c>
      <c r="N7061" s="191">
        <v>3.3</v>
      </c>
      <c r="O7061" s="191">
        <v>12.8</v>
      </c>
    </row>
    <row r="7062" spans="2:15" ht="17.25" x14ac:dyDescent="0.35">
      <c r="B7062" s="172">
        <f t="shared" si="662"/>
        <v>7054</v>
      </c>
      <c r="C7062" s="173">
        <v>10</v>
      </c>
      <c r="D7062" s="173">
        <v>21</v>
      </c>
      <c r="E7062" s="174">
        <v>22</v>
      </c>
      <c r="F7062" s="3">
        <f t="shared" si="661"/>
        <v>41</v>
      </c>
      <c r="G7062" s="3">
        <f t="shared" si="657"/>
        <v>55.94</v>
      </c>
      <c r="H7062" s="3">
        <f t="shared" si="658"/>
        <v>66.02</v>
      </c>
      <c r="I7062" s="3">
        <f t="shared" si="659"/>
        <v>33.08</v>
      </c>
      <c r="J7062" s="3">
        <f t="shared" si="660"/>
        <v>55.040000000000006</v>
      </c>
      <c r="K7062" s="191">
        <v>5</v>
      </c>
      <c r="L7062" s="3">
        <v>13.3</v>
      </c>
      <c r="M7062" s="191">
        <v>18.899999999999999</v>
      </c>
      <c r="N7062" s="191">
        <v>0.6</v>
      </c>
      <c r="O7062" s="191">
        <v>12.8</v>
      </c>
    </row>
    <row r="7063" spans="2:15" ht="17.25" x14ac:dyDescent="0.35">
      <c r="B7063" s="172">
        <f t="shared" si="662"/>
        <v>7055</v>
      </c>
      <c r="C7063" s="173">
        <v>10</v>
      </c>
      <c r="D7063" s="173">
        <v>21</v>
      </c>
      <c r="E7063" s="174">
        <v>23</v>
      </c>
      <c r="F7063" s="3">
        <f t="shared" si="661"/>
        <v>39.200000000000003</v>
      </c>
      <c r="G7063" s="3">
        <f t="shared" si="657"/>
        <v>52.879999999999995</v>
      </c>
      <c r="H7063" s="3">
        <f t="shared" si="658"/>
        <v>66.02</v>
      </c>
      <c r="I7063" s="3">
        <f t="shared" si="659"/>
        <v>35.96</v>
      </c>
      <c r="J7063" s="3">
        <f t="shared" si="660"/>
        <v>51.08</v>
      </c>
      <c r="K7063" s="191">
        <v>4</v>
      </c>
      <c r="L7063" s="3">
        <v>11.6</v>
      </c>
      <c r="M7063" s="191">
        <v>18.899999999999999</v>
      </c>
      <c r="N7063" s="191">
        <v>2.2000000000000002</v>
      </c>
      <c r="O7063" s="191">
        <v>10.6</v>
      </c>
    </row>
    <row r="7064" spans="2:15" ht="17.25" x14ac:dyDescent="0.35">
      <c r="B7064" s="172">
        <f t="shared" si="662"/>
        <v>7056</v>
      </c>
      <c r="C7064" s="173">
        <v>10</v>
      </c>
      <c r="D7064" s="173">
        <v>21</v>
      </c>
      <c r="E7064" s="174">
        <v>24</v>
      </c>
      <c r="F7064" s="3">
        <f t="shared" si="661"/>
        <v>39.200000000000003</v>
      </c>
      <c r="G7064" s="3">
        <f t="shared" si="657"/>
        <v>48.92</v>
      </c>
      <c r="H7064" s="3">
        <f t="shared" si="658"/>
        <v>66.92</v>
      </c>
      <c r="I7064" s="3">
        <f t="shared" si="659"/>
        <v>37.04</v>
      </c>
      <c r="J7064" s="3">
        <f t="shared" si="660"/>
        <v>50</v>
      </c>
      <c r="K7064" s="191">
        <v>4</v>
      </c>
      <c r="L7064" s="3">
        <v>9.4</v>
      </c>
      <c r="M7064" s="191">
        <v>19.399999999999999</v>
      </c>
      <c r="N7064" s="191">
        <v>2.8</v>
      </c>
      <c r="O7064" s="191">
        <v>10</v>
      </c>
    </row>
    <row r="7065" spans="2:15" ht="17.25" x14ac:dyDescent="0.35">
      <c r="B7065" s="172">
        <f t="shared" si="662"/>
        <v>7057</v>
      </c>
      <c r="C7065" s="173">
        <v>10</v>
      </c>
      <c r="D7065" s="173">
        <v>22</v>
      </c>
      <c r="E7065" s="174">
        <v>1</v>
      </c>
      <c r="F7065" s="3">
        <f t="shared" si="661"/>
        <v>38.119999999999997</v>
      </c>
      <c r="G7065" s="3">
        <f t="shared" ref="G7065:G7128" si="663">(9/5)*L7065+32</f>
        <v>44.96</v>
      </c>
      <c r="H7065" s="3">
        <f t="shared" ref="H7065:H7128" si="664">(9/5)*M7065+32</f>
        <v>64.039999999999992</v>
      </c>
      <c r="I7065" s="3">
        <f t="shared" ref="I7065:I7128" si="665">(9/5)*N7065+32</f>
        <v>39.019999999999996</v>
      </c>
      <c r="J7065" s="3">
        <f t="shared" ref="J7065:J7128" si="666">(9/5)*O7065+32</f>
        <v>48.92</v>
      </c>
      <c r="K7065" s="191">
        <v>3.4</v>
      </c>
      <c r="L7065" s="3">
        <v>7.2</v>
      </c>
      <c r="M7065" s="191">
        <v>17.8</v>
      </c>
      <c r="N7065" s="191">
        <v>3.9</v>
      </c>
      <c r="O7065" s="191">
        <v>9.4</v>
      </c>
    </row>
    <row r="7066" spans="2:15" ht="17.25" x14ac:dyDescent="0.35">
      <c r="B7066" s="172">
        <f t="shared" si="662"/>
        <v>7058</v>
      </c>
      <c r="C7066" s="173">
        <v>10</v>
      </c>
      <c r="D7066" s="173">
        <v>22</v>
      </c>
      <c r="E7066" s="174">
        <v>2</v>
      </c>
      <c r="F7066" s="3">
        <f t="shared" si="661"/>
        <v>36.86</v>
      </c>
      <c r="G7066" s="3">
        <f t="shared" si="663"/>
        <v>42.980000000000004</v>
      </c>
      <c r="H7066" s="3">
        <f t="shared" si="664"/>
        <v>62.96</v>
      </c>
      <c r="I7066" s="3">
        <f t="shared" si="665"/>
        <v>39.019999999999996</v>
      </c>
      <c r="J7066" s="3">
        <f t="shared" si="666"/>
        <v>48.019999999999996</v>
      </c>
      <c r="K7066" s="191">
        <v>2.7</v>
      </c>
      <c r="L7066" s="3">
        <v>6.1</v>
      </c>
      <c r="M7066" s="191">
        <v>17.2</v>
      </c>
      <c r="N7066" s="191">
        <v>3.9</v>
      </c>
      <c r="O7066" s="191">
        <v>8.9</v>
      </c>
    </row>
    <row r="7067" spans="2:15" ht="17.25" x14ac:dyDescent="0.35">
      <c r="B7067" s="172">
        <f t="shared" si="662"/>
        <v>7059</v>
      </c>
      <c r="C7067" s="173">
        <v>10</v>
      </c>
      <c r="D7067" s="173">
        <v>22</v>
      </c>
      <c r="E7067" s="174">
        <v>3</v>
      </c>
      <c r="F7067" s="3">
        <f t="shared" si="661"/>
        <v>35.6</v>
      </c>
      <c r="G7067" s="3">
        <f t="shared" si="663"/>
        <v>42.980000000000004</v>
      </c>
      <c r="H7067" s="3">
        <f t="shared" si="664"/>
        <v>60.980000000000004</v>
      </c>
      <c r="I7067" s="3">
        <f t="shared" si="665"/>
        <v>39.92</v>
      </c>
      <c r="J7067" s="3">
        <f t="shared" si="666"/>
        <v>46.94</v>
      </c>
      <c r="K7067" s="191">
        <v>2</v>
      </c>
      <c r="L7067" s="3">
        <v>6.1</v>
      </c>
      <c r="M7067" s="191">
        <v>16.100000000000001</v>
      </c>
      <c r="N7067" s="191">
        <v>4.4000000000000004</v>
      </c>
      <c r="O7067" s="191">
        <v>8.3000000000000007</v>
      </c>
    </row>
    <row r="7068" spans="2:15" ht="17.25" x14ac:dyDescent="0.35">
      <c r="B7068" s="172">
        <f t="shared" si="662"/>
        <v>7060</v>
      </c>
      <c r="C7068" s="173">
        <v>10</v>
      </c>
      <c r="D7068" s="173">
        <v>22</v>
      </c>
      <c r="E7068" s="174">
        <v>4</v>
      </c>
      <c r="F7068" s="3">
        <f t="shared" si="661"/>
        <v>33.799999999999997</v>
      </c>
      <c r="G7068" s="3">
        <f t="shared" si="663"/>
        <v>39.92</v>
      </c>
      <c r="H7068" s="3">
        <f t="shared" si="664"/>
        <v>62.06</v>
      </c>
      <c r="I7068" s="3">
        <f t="shared" si="665"/>
        <v>37.94</v>
      </c>
      <c r="J7068" s="3">
        <f t="shared" si="666"/>
        <v>46.94</v>
      </c>
      <c r="K7068" s="191">
        <v>1</v>
      </c>
      <c r="L7068" s="3">
        <v>4.4000000000000004</v>
      </c>
      <c r="M7068" s="191">
        <v>16.7</v>
      </c>
      <c r="N7068" s="191">
        <v>3.3</v>
      </c>
      <c r="O7068" s="191">
        <v>8.3000000000000007</v>
      </c>
    </row>
    <row r="7069" spans="2:15" ht="17.25" x14ac:dyDescent="0.35">
      <c r="B7069" s="172">
        <f t="shared" si="662"/>
        <v>7061</v>
      </c>
      <c r="C7069" s="173">
        <v>10</v>
      </c>
      <c r="D7069" s="173">
        <v>22</v>
      </c>
      <c r="E7069" s="174">
        <v>5</v>
      </c>
      <c r="F7069" s="3">
        <f t="shared" si="661"/>
        <v>33.799999999999997</v>
      </c>
      <c r="G7069" s="3">
        <f t="shared" si="663"/>
        <v>37.94</v>
      </c>
      <c r="H7069" s="3">
        <f t="shared" si="664"/>
        <v>60.980000000000004</v>
      </c>
      <c r="I7069" s="3">
        <f t="shared" si="665"/>
        <v>37.94</v>
      </c>
      <c r="J7069" s="3">
        <f t="shared" si="666"/>
        <v>46.04</v>
      </c>
      <c r="K7069" s="191">
        <v>1</v>
      </c>
      <c r="L7069" s="3">
        <v>3.3</v>
      </c>
      <c r="M7069" s="191">
        <v>16.100000000000001</v>
      </c>
      <c r="N7069" s="191">
        <v>3.3</v>
      </c>
      <c r="O7069" s="191">
        <v>7.8</v>
      </c>
    </row>
    <row r="7070" spans="2:15" ht="17.25" x14ac:dyDescent="0.35">
      <c r="B7070" s="172">
        <f t="shared" si="662"/>
        <v>7062</v>
      </c>
      <c r="C7070" s="173">
        <v>10</v>
      </c>
      <c r="D7070" s="173">
        <v>22</v>
      </c>
      <c r="E7070" s="174">
        <v>6</v>
      </c>
      <c r="F7070" s="3">
        <f t="shared" si="661"/>
        <v>32</v>
      </c>
      <c r="G7070" s="3">
        <f t="shared" si="663"/>
        <v>36.86</v>
      </c>
      <c r="H7070" s="3">
        <f t="shared" si="664"/>
        <v>57.92</v>
      </c>
      <c r="I7070" s="3">
        <f t="shared" si="665"/>
        <v>42.08</v>
      </c>
      <c r="J7070" s="3">
        <f t="shared" si="666"/>
        <v>44.96</v>
      </c>
      <c r="K7070" s="191">
        <v>0</v>
      </c>
      <c r="L7070" s="3">
        <v>2.7</v>
      </c>
      <c r="M7070" s="191">
        <v>14.4</v>
      </c>
      <c r="N7070" s="191">
        <v>5.6</v>
      </c>
      <c r="O7070" s="191">
        <v>7.2</v>
      </c>
    </row>
    <row r="7071" spans="2:15" ht="17.25" x14ac:dyDescent="0.35">
      <c r="B7071" s="172">
        <f t="shared" si="662"/>
        <v>7063</v>
      </c>
      <c r="C7071" s="173">
        <v>10</v>
      </c>
      <c r="D7071" s="173">
        <v>22</v>
      </c>
      <c r="E7071" s="174">
        <v>7</v>
      </c>
      <c r="F7071" s="3">
        <f t="shared" si="661"/>
        <v>35.6</v>
      </c>
      <c r="G7071" s="3">
        <f t="shared" si="663"/>
        <v>39.92</v>
      </c>
      <c r="H7071" s="3">
        <f t="shared" si="664"/>
        <v>59</v>
      </c>
      <c r="I7071" s="3">
        <f t="shared" si="665"/>
        <v>42.08</v>
      </c>
      <c r="J7071" s="3">
        <f t="shared" si="666"/>
        <v>44.06</v>
      </c>
      <c r="K7071" s="191">
        <v>2</v>
      </c>
      <c r="L7071" s="3">
        <v>4.4000000000000004</v>
      </c>
      <c r="M7071" s="191">
        <v>15</v>
      </c>
      <c r="N7071" s="191">
        <v>5.6</v>
      </c>
      <c r="O7071" s="191">
        <v>6.7</v>
      </c>
    </row>
    <row r="7072" spans="2:15" ht="17.25" x14ac:dyDescent="0.35">
      <c r="B7072" s="172">
        <f t="shared" si="662"/>
        <v>7064</v>
      </c>
      <c r="C7072" s="173">
        <v>10</v>
      </c>
      <c r="D7072" s="173">
        <v>22</v>
      </c>
      <c r="E7072" s="174">
        <v>8</v>
      </c>
      <c r="F7072" s="3">
        <f t="shared" si="661"/>
        <v>39.200000000000003</v>
      </c>
      <c r="G7072" s="3">
        <f t="shared" si="663"/>
        <v>43.879999999999995</v>
      </c>
      <c r="H7072" s="3">
        <f t="shared" si="664"/>
        <v>64.94</v>
      </c>
      <c r="I7072" s="3">
        <f t="shared" si="665"/>
        <v>44.96</v>
      </c>
      <c r="J7072" s="3">
        <f t="shared" si="666"/>
        <v>46.94</v>
      </c>
      <c r="K7072" s="191">
        <v>4</v>
      </c>
      <c r="L7072" s="3">
        <v>6.6</v>
      </c>
      <c r="M7072" s="191">
        <v>18.3</v>
      </c>
      <c r="N7072" s="191">
        <v>7.2</v>
      </c>
      <c r="O7072" s="191">
        <v>8.3000000000000007</v>
      </c>
    </row>
    <row r="7073" spans="2:15" ht="17.25" x14ac:dyDescent="0.35">
      <c r="B7073" s="172">
        <f t="shared" si="662"/>
        <v>7065</v>
      </c>
      <c r="C7073" s="173">
        <v>10</v>
      </c>
      <c r="D7073" s="173">
        <v>22</v>
      </c>
      <c r="E7073" s="174">
        <v>9</v>
      </c>
      <c r="F7073" s="3">
        <f t="shared" si="661"/>
        <v>41</v>
      </c>
      <c r="G7073" s="3">
        <f t="shared" si="663"/>
        <v>42.980000000000004</v>
      </c>
      <c r="H7073" s="3">
        <f t="shared" si="664"/>
        <v>69.080000000000013</v>
      </c>
      <c r="I7073" s="3">
        <f t="shared" si="665"/>
        <v>46.94</v>
      </c>
      <c r="J7073" s="3">
        <f t="shared" si="666"/>
        <v>50</v>
      </c>
      <c r="K7073" s="191">
        <v>5</v>
      </c>
      <c r="L7073" s="3">
        <v>6.1</v>
      </c>
      <c r="M7073" s="191">
        <v>20.6</v>
      </c>
      <c r="N7073" s="191">
        <v>8.3000000000000007</v>
      </c>
      <c r="O7073" s="191">
        <v>10</v>
      </c>
    </row>
    <row r="7074" spans="2:15" ht="17.25" x14ac:dyDescent="0.35">
      <c r="B7074" s="172">
        <f t="shared" si="662"/>
        <v>7066</v>
      </c>
      <c r="C7074" s="173">
        <v>10</v>
      </c>
      <c r="D7074" s="173">
        <v>22</v>
      </c>
      <c r="E7074" s="174">
        <v>10</v>
      </c>
      <c r="F7074" s="3">
        <f t="shared" si="661"/>
        <v>39.200000000000003</v>
      </c>
      <c r="G7074" s="3">
        <f t="shared" si="663"/>
        <v>41</v>
      </c>
      <c r="H7074" s="3">
        <f t="shared" si="664"/>
        <v>71.960000000000008</v>
      </c>
      <c r="I7074" s="3">
        <f t="shared" si="665"/>
        <v>48.019999999999996</v>
      </c>
      <c r="J7074" s="3">
        <f t="shared" si="666"/>
        <v>55.94</v>
      </c>
      <c r="K7074" s="191">
        <v>4</v>
      </c>
      <c r="L7074" s="3">
        <v>5</v>
      </c>
      <c r="M7074" s="191">
        <v>22.2</v>
      </c>
      <c r="N7074" s="191">
        <v>8.9</v>
      </c>
      <c r="O7074" s="191">
        <v>13.3</v>
      </c>
    </row>
    <row r="7075" spans="2:15" ht="17.25" x14ac:dyDescent="0.35">
      <c r="B7075" s="172">
        <f t="shared" si="662"/>
        <v>7067</v>
      </c>
      <c r="C7075" s="173">
        <v>10</v>
      </c>
      <c r="D7075" s="173">
        <v>22</v>
      </c>
      <c r="E7075" s="174">
        <v>11</v>
      </c>
      <c r="F7075" s="3">
        <f t="shared" si="661"/>
        <v>37.4</v>
      </c>
      <c r="G7075" s="3">
        <f t="shared" si="663"/>
        <v>39.92</v>
      </c>
      <c r="H7075" s="3">
        <f t="shared" si="664"/>
        <v>75.92</v>
      </c>
      <c r="I7075" s="3">
        <f t="shared" si="665"/>
        <v>51.08</v>
      </c>
      <c r="J7075" s="3">
        <f t="shared" si="666"/>
        <v>59</v>
      </c>
      <c r="K7075" s="191">
        <v>3</v>
      </c>
      <c r="L7075" s="3">
        <v>4.4000000000000004</v>
      </c>
      <c r="M7075" s="191">
        <v>24.4</v>
      </c>
      <c r="N7075" s="191">
        <v>10.6</v>
      </c>
      <c r="O7075" s="191">
        <v>15</v>
      </c>
    </row>
    <row r="7076" spans="2:15" ht="17.25" x14ac:dyDescent="0.35">
      <c r="B7076" s="172">
        <f t="shared" si="662"/>
        <v>7068</v>
      </c>
      <c r="C7076" s="173">
        <v>10</v>
      </c>
      <c r="D7076" s="173">
        <v>22</v>
      </c>
      <c r="E7076" s="174">
        <v>12</v>
      </c>
      <c r="F7076" s="3">
        <f t="shared" si="661"/>
        <v>33.799999999999997</v>
      </c>
      <c r="G7076" s="3">
        <f t="shared" si="663"/>
        <v>37.94</v>
      </c>
      <c r="H7076" s="3">
        <f t="shared" si="664"/>
        <v>77</v>
      </c>
      <c r="I7076" s="3">
        <f t="shared" si="665"/>
        <v>51.08</v>
      </c>
      <c r="J7076" s="3">
        <f t="shared" si="666"/>
        <v>60.08</v>
      </c>
      <c r="K7076" s="191">
        <v>1</v>
      </c>
      <c r="L7076" s="3">
        <v>3.3</v>
      </c>
      <c r="M7076" s="191">
        <v>25</v>
      </c>
      <c r="N7076" s="191">
        <v>10.6</v>
      </c>
      <c r="O7076" s="191">
        <v>15.6</v>
      </c>
    </row>
    <row r="7077" spans="2:15" ht="17.25" x14ac:dyDescent="0.35">
      <c r="B7077" s="172">
        <f t="shared" si="662"/>
        <v>7069</v>
      </c>
      <c r="C7077" s="173">
        <v>10</v>
      </c>
      <c r="D7077" s="173">
        <v>22</v>
      </c>
      <c r="E7077" s="174">
        <v>13</v>
      </c>
      <c r="F7077" s="3">
        <f t="shared" si="661"/>
        <v>33.799999999999997</v>
      </c>
      <c r="G7077" s="3">
        <f t="shared" si="663"/>
        <v>36.86</v>
      </c>
      <c r="H7077" s="3">
        <f t="shared" si="664"/>
        <v>78.080000000000013</v>
      </c>
      <c r="I7077" s="3">
        <f t="shared" si="665"/>
        <v>51.980000000000004</v>
      </c>
      <c r="J7077" s="3">
        <f t="shared" si="666"/>
        <v>60.980000000000004</v>
      </c>
      <c r="K7077" s="191">
        <v>1</v>
      </c>
      <c r="L7077" s="3">
        <v>2.7</v>
      </c>
      <c r="M7077" s="191">
        <v>25.6</v>
      </c>
      <c r="N7077" s="191">
        <v>11.1</v>
      </c>
      <c r="O7077" s="191">
        <v>16.100000000000001</v>
      </c>
    </row>
    <row r="7078" spans="2:15" ht="17.25" x14ac:dyDescent="0.35">
      <c r="B7078" s="172">
        <f t="shared" si="662"/>
        <v>7070</v>
      </c>
      <c r="C7078" s="173">
        <v>10</v>
      </c>
      <c r="D7078" s="173">
        <v>22</v>
      </c>
      <c r="E7078" s="174">
        <v>14</v>
      </c>
      <c r="F7078" s="3">
        <f t="shared" si="661"/>
        <v>33.799999999999997</v>
      </c>
      <c r="G7078" s="3">
        <f t="shared" si="663"/>
        <v>36.86</v>
      </c>
      <c r="H7078" s="3">
        <f t="shared" si="664"/>
        <v>80.06</v>
      </c>
      <c r="I7078" s="3">
        <f t="shared" si="665"/>
        <v>51.980000000000004</v>
      </c>
      <c r="J7078" s="3">
        <f t="shared" si="666"/>
        <v>53.06</v>
      </c>
      <c r="K7078" s="191">
        <v>1</v>
      </c>
      <c r="L7078" s="3">
        <v>2.7</v>
      </c>
      <c r="M7078" s="191">
        <v>26.7</v>
      </c>
      <c r="N7078" s="191">
        <v>11.1</v>
      </c>
      <c r="O7078" s="191">
        <v>11.7</v>
      </c>
    </row>
    <row r="7079" spans="2:15" ht="17.25" x14ac:dyDescent="0.35">
      <c r="B7079" s="172">
        <f t="shared" si="662"/>
        <v>7071</v>
      </c>
      <c r="C7079" s="173">
        <v>10</v>
      </c>
      <c r="D7079" s="173">
        <v>22</v>
      </c>
      <c r="E7079" s="174">
        <v>15</v>
      </c>
      <c r="F7079" s="3">
        <f t="shared" si="661"/>
        <v>30.2</v>
      </c>
      <c r="G7079" s="3">
        <f t="shared" si="663"/>
        <v>34.880000000000003</v>
      </c>
      <c r="H7079" s="3">
        <f t="shared" si="664"/>
        <v>80.960000000000008</v>
      </c>
      <c r="I7079" s="3">
        <f t="shared" si="665"/>
        <v>53.06</v>
      </c>
      <c r="J7079" s="3">
        <f t="shared" si="666"/>
        <v>51.980000000000004</v>
      </c>
      <c r="K7079" s="191">
        <v>-1</v>
      </c>
      <c r="L7079" s="3">
        <v>1.6</v>
      </c>
      <c r="M7079" s="191">
        <v>27.2</v>
      </c>
      <c r="N7079" s="191">
        <v>11.7</v>
      </c>
      <c r="O7079" s="191">
        <v>11.1</v>
      </c>
    </row>
    <row r="7080" spans="2:15" ht="17.25" x14ac:dyDescent="0.35">
      <c r="B7080" s="172">
        <f t="shared" si="662"/>
        <v>7072</v>
      </c>
      <c r="C7080" s="173">
        <v>10</v>
      </c>
      <c r="D7080" s="173">
        <v>22</v>
      </c>
      <c r="E7080" s="174">
        <v>16</v>
      </c>
      <c r="F7080" s="3">
        <f t="shared" si="661"/>
        <v>30.2</v>
      </c>
      <c r="G7080" s="3">
        <f t="shared" si="663"/>
        <v>32.9</v>
      </c>
      <c r="H7080" s="3">
        <f t="shared" si="664"/>
        <v>80.06</v>
      </c>
      <c r="I7080" s="3">
        <f t="shared" si="665"/>
        <v>53.96</v>
      </c>
      <c r="J7080" s="3">
        <f t="shared" si="666"/>
        <v>53.96</v>
      </c>
      <c r="K7080" s="191">
        <v>-1</v>
      </c>
      <c r="L7080" s="3">
        <v>0.5</v>
      </c>
      <c r="M7080" s="191">
        <v>26.7</v>
      </c>
      <c r="N7080" s="191">
        <v>12.2</v>
      </c>
      <c r="O7080" s="191">
        <v>12.2</v>
      </c>
    </row>
    <row r="7081" spans="2:15" ht="17.25" x14ac:dyDescent="0.35">
      <c r="B7081" s="172">
        <f t="shared" si="662"/>
        <v>7073</v>
      </c>
      <c r="C7081" s="173">
        <v>10</v>
      </c>
      <c r="D7081" s="173">
        <v>22</v>
      </c>
      <c r="E7081" s="174">
        <v>17</v>
      </c>
      <c r="F7081" s="3">
        <f t="shared" si="661"/>
        <v>28.4</v>
      </c>
      <c r="G7081" s="3">
        <f t="shared" si="663"/>
        <v>32</v>
      </c>
      <c r="H7081" s="3">
        <f t="shared" si="664"/>
        <v>78.080000000000013</v>
      </c>
      <c r="I7081" s="3">
        <f t="shared" si="665"/>
        <v>53.06</v>
      </c>
      <c r="J7081" s="3">
        <f t="shared" si="666"/>
        <v>53.06</v>
      </c>
      <c r="K7081" s="191">
        <v>-2</v>
      </c>
      <c r="L7081" s="3">
        <v>0</v>
      </c>
      <c r="M7081" s="191">
        <v>25.6</v>
      </c>
      <c r="N7081" s="191">
        <v>11.7</v>
      </c>
      <c r="O7081" s="191">
        <v>11.7</v>
      </c>
    </row>
    <row r="7082" spans="2:15" ht="17.25" x14ac:dyDescent="0.35">
      <c r="B7082" s="172">
        <f t="shared" si="662"/>
        <v>7074</v>
      </c>
      <c r="C7082" s="173">
        <v>10</v>
      </c>
      <c r="D7082" s="173">
        <v>22</v>
      </c>
      <c r="E7082" s="174">
        <v>18</v>
      </c>
      <c r="F7082" s="3">
        <f t="shared" si="661"/>
        <v>28.4</v>
      </c>
      <c r="G7082" s="3">
        <f t="shared" si="663"/>
        <v>32</v>
      </c>
      <c r="H7082" s="3">
        <f t="shared" si="664"/>
        <v>73.94</v>
      </c>
      <c r="I7082" s="3">
        <f t="shared" si="665"/>
        <v>51.08</v>
      </c>
      <c r="J7082" s="3">
        <f t="shared" si="666"/>
        <v>51.980000000000004</v>
      </c>
      <c r="K7082" s="191">
        <v>-2</v>
      </c>
      <c r="L7082" s="3">
        <v>0</v>
      </c>
      <c r="M7082" s="191">
        <v>23.3</v>
      </c>
      <c r="N7082" s="191">
        <v>10.6</v>
      </c>
      <c r="O7082" s="191">
        <v>11.1</v>
      </c>
    </row>
    <row r="7083" spans="2:15" ht="17.25" x14ac:dyDescent="0.35">
      <c r="B7083" s="172">
        <f t="shared" si="662"/>
        <v>7075</v>
      </c>
      <c r="C7083" s="173">
        <v>10</v>
      </c>
      <c r="D7083" s="173">
        <v>22</v>
      </c>
      <c r="E7083" s="174">
        <v>19</v>
      </c>
      <c r="F7083" s="3">
        <f t="shared" si="661"/>
        <v>28.4</v>
      </c>
      <c r="G7083" s="3">
        <f t="shared" si="663"/>
        <v>30.92</v>
      </c>
      <c r="H7083" s="3">
        <f t="shared" si="664"/>
        <v>71.06</v>
      </c>
      <c r="I7083" s="3">
        <f t="shared" si="665"/>
        <v>50</v>
      </c>
      <c r="J7083" s="3">
        <f t="shared" si="666"/>
        <v>51.08</v>
      </c>
      <c r="K7083" s="191">
        <v>-2</v>
      </c>
      <c r="L7083" s="3">
        <v>-0.6</v>
      </c>
      <c r="M7083" s="191">
        <v>21.7</v>
      </c>
      <c r="N7083" s="191">
        <v>10</v>
      </c>
      <c r="O7083" s="191">
        <v>10.6</v>
      </c>
    </row>
    <row r="7084" spans="2:15" ht="17.25" x14ac:dyDescent="0.35">
      <c r="B7084" s="172">
        <f t="shared" si="662"/>
        <v>7076</v>
      </c>
      <c r="C7084" s="173">
        <v>10</v>
      </c>
      <c r="D7084" s="173">
        <v>22</v>
      </c>
      <c r="E7084" s="174">
        <v>20</v>
      </c>
      <c r="F7084" s="3">
        <f t="shared" si="661"/>
        <v>26.6</v>
      </c>
      <c r="G7084" s="3">
        <f t="shared" si="663"/>
        <v>32</v>
      </c>
      <c r="H7084" s="3">
        <f t="shared" si="664"/>
        <v>69.080000000000013</v>
      </c>
      <c r="I7084" s="3">
        <f t="shared" si="665"/>
        <v>50</v>
      </c>
      <c r="J7084" s="3">
        <f t="shared" si="666"/>
        <v>51.08</v>
      </c>
      <c r="K7084" s="191">
        <v>-3</v>
      </c>
      <c r="L7084" s="3">
        <v>0</v>
      </c>
      <c r="M7084" s="191">
        <v>20.6</v>
      </c>
      <c r="N7084" s="191">
        <v>10</v>
      </c>
      <c r="O7084" s="191">
        <v>10.6</v>
      </c>
    </row>
    <row r="7085" spans="2:15" ht="17.25" x14ac:dyDescent="0.35">
      <c r="B7085" s="172">
        <f t="shared" si="662"/>
        <v>7077</v>
      </c>
      <c r="C7085" s="173">
        <v>10</v>
      </c>
      <c r="D7085" s="173">
        <v>22</v>
      </c>
      <c r="E7085" s="174">
        <v>21</v>
      </c>
      <c r="F7085" s="3">
        <f t="shared" si="661"/>
        <v>26.6</v>
      </c>
      <c r="G7085" s="3">
        <f t="shared" si="663"/>
        <v>32</v>
      </c>
      <c r="H7085" s="3">
        <f t="shared" si="664"/>
        <v>66.92</v>
      </c>
      <c r="I7085" s="3">
        <f t="shared" si="665"/>
        <v>48.019999999999996</v>
      </c>
      <c r="J7085" s="3">
        <f t="shared" si="666"/>
        <v>48.92</v>
      </c>
      <c r="K7085" s="191">
        <v>-3</v>
      </c>
      <c r="L7085" s="3">
        <v>0</v>
      </c>
      <c r="M7085" s="191">
        <v>19.399999999999999</v>
      </c>
      <c r="N7085" s="191">
        <v>8.9</v>
      </c>
      <c r="O7085" s="191">
        <v>9.4</v>
      </c>
    </row>
    <row r="7086" spans="2:15" ht="17.25" x14ac:dyDescent="0.35">
      <c r="B7086" s="172">
        <f t="shared" si="662"/>
        <v>7078</v>
      </c>
      <c r="C7086" s="173">
        <v>10</v>
      </c>
      <c r="D7086" s="173">
        <v>22</v>
      </c>
      <c r="E7086" s="174">
        <v>22</v>
      </c>
      <c r="F7086" s="3">
        <f t="shared" si="661"/>
        <v>26.6</v>
      </c>
      <c r="G7086" s="3">
        <f t="shared" si="663"/>
        <v>32</v>
      </c>
      <c r="H7086" s="3">
        <f t="shared" si="664"/>
        <v>64.94</v>
      </c>
      <c r="I7086" s="3">
        <f t="shared" si="665"/>
        <v>48.92</v>
      </c>
      <c r="J7086" s="3">
        <f t="shared" si="666"/>
        <v>48.019999999999996</v>
      </c>
      <c r="K7086" s="191">
        <v>-3</v>
      </c>
      <c r="L7086" s="3">
        <v>0</v>
      </c>
      <c r="M7086" s="191">
        <v>18.3</v>
      </c>
      <c r="N7086" s="191">
        <v>9.4</v>
      </c>
      <c r="O7086" s="191">
        <v>8.9</v>
      </c>
    </row>
    <row r="7087" spans="2:15" ht="17.25" x14ac:dyDescent="0.35">
      <c r="B7087" s="172">
        <f t="shared" si="662"/>
        <v>7079</v>
      </c>
      <c r="C7087" s="173">
        <v>10</v>
      </c>
      <c r="D7087" s="173">
        <v>22</v>
      </c>
      <c r="E7087" s="174">
        <v>23</v>
      </c>
      <c r="F7087" s="3">
        <f t="shared" si="661"/>
        <v>26.6</v>
      </c>
      <c r="G7087" s="3">
        <f t="shared" si="663"/>
        <v>32</v>
      </c>
      <c r="H7087" s="3">
        <f t="shared" si="664"/>
        <v>64.94</v>
      </c>
      <c r="I7087" s="3">
        <f t="shared" si="665"/>
        <v>48.92</v>
      </c>
      <c r="J7087" s="3">
        <f t="shared" si="666"/>
        <v>48.019999999999996</v>
      </c>
      <c r="K7087" s="191">
        <v>-3</v>
      </c>
      <c r="L7087" s="3">
        <v>0</v>
      </c>
      <c r="M7087" s="191">
        <v>18.3</v>
      </c>
      <c r="N7087" s="191">
        <v>9.4</v>
      </c>
      <c r="O7087" s="191">
        <v>8.9</v>
      </c>
    </row>
    <row r="7088" spans="2:15" ht="17.25" x14ac:dyDescent="0.35">
      <c r="B7088" s="172">
        <f t="shared" si="662"/>
        <v>7080</v>
      </c>
      <c r="C7088" s="173">
        <v>10</v>
      </c>
      <c r="D7088" s="173">
        <v>22</v>
      </c>
      <c r="E7088" s="174">
        <v>24</v>
      </c>
      <c r="F7088" s="3">
        <f t="shared" si="661"/>
        <v>26.6</v>
      </c>
      <c r="G7088" s="3">
        <f t="shared" si="663"/>
        <v>32</v>
      </c>
      <c r="H7088" s="3">
        <f t="shared" si="664"/>
        <v>62.96</v>
      </c>
      <c r="I7088" s="3">
        <f t="shared" si="665"/>
        <v>50</v>
      </c>
      <c r="J7088" s="3">
        <f t="shared" si="666"/>
        <v>46.94</v>
      </c>
      <c r="K7088" s="191">
        <v>-3</v>
      </c>
      <c r="L7088" s="3">
        <v>0</v>
      </c>
      <c r="M7088" s="191">
        <v>17.2</v>
      </c>
      <c r="N7088" s="191">
        <v>10</v>
      </c>
      <c r="O7088" s="191">
        <v>8.3000000000000007</v>
      </c>
    </row>
    <row r="7089" spans="2:15" ht="17.25" x14ac:dyDescent="0.35">
      <c r="B7089" s="172">
        <f t="shared" si="662"/>
        <v>7081</v>
      </c>
      <c r="C7089" s="173">
        <v>10</v>
      </c>
      <c r="D7089" s="173">
        <v>23</v>
      </c>
      <c r="E7089" s="174">
        <v>1</v>
      </c>
      <c r="F7089" s="3">
        <f t="shared" si="661"/>
        <v>26.6</v>
      </c>
      <c r="G7089" s="3">
        <f t="shared" si="663"/>
        <v>32</v>
      </c>
      <c r="H7089" s="3">
        <f t="shared" si="664"/>
        <v>62.06</v>
      </c>
      <c r="I7089" s="3">
        <f t="shared" si="665"/>
        <v>51.08</v>
      </c>
      <c r="J7089" s="3">
        <f t="shared" si="666"/>
        <v>46.04</v>
      </c>
      <c r="K7089" s="191">
        <v>-3</v>
      </c>
      <c r="L7089" s="3">
        <v>0</v>
      </c>
      <c r="M7089" s="191">
        <v>16.7</v>
      </c>
      <c r="N7089" s="191">
        <v>10.6</v>
      </c>
      <c r="O7089" s="191">
        <v>7.8</v>
      </c>
    </row>
    <row r="7090" spans="2:15" ht="17.25" x14ac:dyDescent="0.35">
      <c r="B7090" s="172">
        <f t="shared" si="662"/>
        <v>7082</v>
      </c>
      <c r="C7090" s="173">
        <v>10</v>
      </c>
      <c r="D7090" s="173">
        <v>23</v>
      </c>
      <c r="E7090" s="174">
        <v>2</v>
      </c>
      <c r="F7090" s="3">
        <f t="shared" si="661"/>
        <v>26.6</v>
      </c>
      <c r="G7090" s="3">
        <f t="shared" si="663"/>
        <v>32.9</v>
      </c>
      <c r="H7090" s="3">
        <f t="shared" si="664"/>
        <v>59</v>
      </c>
      <c r="I7090" s="3">
        <f t="shared" si="665"/>
        <v>48.92</v>
      </c>
      <c r="J7090" s="3">
        <f t="shared" si="666"/>
        <v>46.94</v>
      </c>
      <c r="K7090" s="191">
        <v>-3</v>
      </c>
      <c r="L7090" s="3">
        <v>0.5</v>
      </c>
      <c r="M7090" s="191">
        <v>15</v>
      </c>
      <c r="N7090" s="191">
        <v>9.4</v>
      </c>
      <c r="O7090" s="191">
        <v>8.3000000000000007</v>
      </c>
    </row>
    <row r="7091" spans="2:15" ht="17.25" x14ac:dyDescent="0.35">
      <c r="B7091" s="172">
        <f t="shared" si="662"/>
        <v>7083</v>
      </c>
      <c r="C7091" s="173">
        <v>10</v>
      </c>
      <c r="D7091" s="173">
        <v>23</v>
      </c>
      <c r="E7091" s="174">
        <v>3</v>
      </c>
      <c r="F7091" s="3">
        <f t="shared" si="661"/>
        <v>28.4</v>
      </c>
      <c r="G7091" s="3">
        <f t="shared" si="663"/>
        <v>32.9</v>
      </c>
      <c r="H7091" s="3">
        <f t="shared" si="664"/>
        <v>57.019999999999996</v>
      </c>
      <c r="I7091" s="3">
        <f t="shared" si="665"/>
        <v>48.019999999999996</v>
      </c>
      <c r="J7091" s="3">
        <f t="shared" si="666"/>
        <v>46.94</v>
      </c>
      <c r="K7091" s="191">
        <v>-2</v>
      </c>
      <c r="L7091" s="3">
        <v>0.5</v>
      </c>
      <c r="M7091" s="191">
        <v>13.9</v>
      </c>
      <c r="N7091" s="191">
        <v>8.9</v>
      </c>
      <c r="O7091" s="191">
        <v>8.3000000000000007</v>
      </c>
    </row>
    <row r="7092" spans="2:15" ht="17.25" x14ac:dyDescent="0.35">
      <c r="B7092" s="172">
        <f t="shared" si="662"/>
        <v>7084</v>
      </c>
      <c r="C7092" s="173">
        <v>10</v>
      </c>
      <c r="D7092" s="173">
        <v>23</v>
      </c>
      <c r="E7092" s="174">
        <v>4</v>
      </c>
      <c r="F7092" s="3">
        <f t="shared" si="661"/>
        <v>26.6</v>
      </c>
      <c r="G7092" s="3">
        <f t="shared" si="663"/>
        <v>32.9</v>
      </c>
      <c r="H7092" s="3">
        <f t="shared" si="664"/>
        <v>57.92</v>
      </c>
      <c r="I7092" s="3">
        <f t="shared" si="665"/>
        <v>50</v>
      </c>
      <c r="J7092" s="3">
        <f t="shared" si="666"/>
        <v>46.04</v>
      </c>
      <c r="K7092" s="191">
        <v>-3</v>
      </c>
      <c r="L7092" s="3">
        <v>0.5</v>
      </c>
      <c r="M7092" s="191">
        <v>14.4</v>
      </c>
      <c r="N7092" s="191">
        <v>10</v>
      </c>
      <c r="O7092" s="191">
        <v>7.8</v>
      </c>
    </row>
    <row r="7093" spans="2:15" ht="17.25" x14ac:dyDescent="0.35">
      <c r="B7093" s="172">
        <f t="shared" si="662"/>
        <v>7085</v>
      </c>
      <c r="C7093" s="173">
        <v>10</v>
      </c>
      <c r="D7093" s="173">
        <v>23</v>
      </c>
      <c r="E7093" s="174">
        <v>5</v>
      </c>
      <c r="F7093" s="3">
        <f t="shared" si="661"/>
        <v>24.8</v>
      </c>
      <c r="G7093" s="3">
        <f t="shared" si="663"/>
        <v>32</v>
      </c>
      <c r="H7093" s="3">
        <f t="shared" si="664"/>
        <v>55.040000000000006</v>
      </c>
      <c r="I7093" s="3">
        <f t="shared" si="665"/>
        <v>50</v>
      </c>
      <c r="J7093" s="3">
        <f t="shared" si="666"/>
        <v>44.06</v>
      </c>
      <c r="K7093" s="191">
        <v>-4</v>
      </c>
      <c r="L7093" s="3">
        <v>0</v>
      </c>
      <c r="M7093" s="191">
        <v>12.8</v>
      </c>
      <c r="N7093" s="191">
        <v>10</v>
      </c>
      <c r="O7093" s="191">
        <v>6.7</v>
      </c>
    </row>
    <row r="7094" spans="2:15" ht="17.25" x14ac:dyDescent="0.35">
      <c r="B7094" s="172">
        <f t="shared" si="662"/>
        <v>7086</v>
      </c>
      <c r="C7094" s="173">
        <v>10</v>
      </c>
      <c r="D7094" s="173">
        <v>23</v>
      </c>
      <c r="E7094" s="174">
        <v>6</v>
      </c>
      <c r="F7094" s="3">
        <f t="shared" si="661"/>
        <v>24.8</v>
      </c>
      <c r="G7094" s="3">
        <f t="shared" si="663"/>
        <v>32</v>
      </c>
      <c r="H7094" s="3">
        <f t="shared" si="664"/>
        <v>57.019999999999996</v>
      </c>
      <c r="I7094" s="3">
        <f t="shared" si="665"/>
        <v>44.96</v>
      </c>
      <c r="J7094" s="3">
        <f t="shared" si="666"/>
        <v>42.980000000000004</v>
      </c>
      <c r="K7094" s="191">
        <v>-4</v>
      </c>
      <c r="L7094" s="3">
        <v>0</v>
      </c>
      <c r="M7094" s="191">
        <v>13.9</v>
      </c>
      <c r="N7094" s="191">
        <v>7.2</v>
      </c>
      <c r="O7094" s="191">
        <v>6.1</v>
      </c>
    </row>
    <row r="7095" spans="2:15" ht="17.25" x14ac:dyDescent="0.35">
      <c r="B7095" s="172">
        <f t="shared" si="662"/>
        <v>7087</v>
      </c>
      <c r="C7095" s="173">
        <v>10</v>
      </c>
      <c r="D7095" s="173">
        <v>23</v>
      </c>
      <c r="E7095" s="174">
        <v>7</v>
      </c>
      <c r="F7095" s="3">
        <f t="shared" si="661"/>
        <v>24.8</v>
      </c>
      <c r="G7095" s="3">
        <f t="shared" si="663"/>
        <v>30.92</v>
      </c>
      <c r="H7095" s="3">
        <f t="shared" si="664"/>
        <v>57.92</v>
      </c>
      <c r="I7095" s="3">
        <f t="shared" si="665"/>
        <v>44.06</v>
      </c>
      <c r="J7095" s="3">
        <f t="shared" si="666"/>
        <v>44.06</v>
      </c>
      <c r="K7095" s="191">
        <v>-4</v>
      </c>
      <c r="L7095" s="3">
        <v>-0.6</v>
      </c>
      <c r="M7095" s="191">
        <v>14.4</v>
      </c>
      <c r="N7095" s="191">
        <v>6.7</v>
      </c>
      <c r="O7095" s="191">
        <v>6.7</v>
      </c>
    </row>
    <row r="7096" spans="2:15" ht="17.25" x14ac:dyDescent="0.35">
      <c r="B7096" s="172">
        <f t="shared" si="662"/>
        <v>7088</v>
      </c>
      <c r="C7096" s="173">
        <v>10</v>
      </c>
      <c r="D7096" s="173">
        <v>23</v>
      </c>
      <c r="E7096" s="174">
        <v>8</v>
      </c>
      <c r="F7096" s="3">
        <f t="shared" si="661"/>
        <v>26.6</v>
      </c>
      <c r="G7096" s="3">
        <f t="shared" si="663"/>
        <v>32</v>
      </c>
      <c r="H7096" s="3">
        <f t="shared" si="664"/>
        <v>62.06</v>
      </c>
      <c r="I7096" s="3">
        <f t="shared" si="665"/>
        <v>50</v>
      </c>
      <c r="J7096" s="3">
        <f t="shared" si="666"/>
        <v>46.94</v>
      </c>
      <c r="K7096" s="191">
        <v>-3</v>
      </c>
      <c r="L7096" s="3">
        <v>0</v>
      </c>
      <c r="M7096" s="191">
        <v>16.7</v>
      </c>
      <c r="N7096" s="191">
        <v>10</v>
      </c>
      <c r="O7096" s="191">
        <v>8.3000000000000007</v>
      </c>
    </row>
    <row r="7097" spans="2:15" ht="17.25" x14ac:dyDescent="0.35">
      <c r="B7097" s="172">
        <f t="shared" si="662"/>
        <v>7089</v>
      </c>
      <c r="C7097" s="173">
        <v>10</v>
      </c>
      <c r="D7097" s="173">
        <v>23</v>
      </c>
      <c r="E7097" s="174">
        <v>9</v>
      </c>
      <c r="F7097" s="3">
        <f t="shared" si="661"/>
        <v>30.2</v>
      </c>
      <c r="G7097" s="3">
        <f t="shared" si="663"/>
        <v>34.880000000000003</v>
      </c>
      <c r="H7097" s="3">
        <f t="shared" si="664"/>
        <v>64.039999999999992</v>
      </c>
      <c r="I7097" s="3">
        <f t="shared" si="665"/>
        <v>57.019999999999996</v>
      </c>
      <c r="J7097" s="3">
        <f t="shared" si="666"/>
        <v>50</v>
      </c>
      <c r="K7097" s="191">
        <v>-1</v>
      </c>
      <c r="L7097" s="3">
        <v>1.6</v>
      </c>
      <c r="M7097" s="191">
        <v>17.8</v>
      </c>
      <c r="N7097" s="191">
        <v>13.9</v>
      </c>
      <c r="O7097" s="191">
        <v>10</v>
      </c>
    </row>
    <row r="7098" spans="2:15" ht="17.25" x14ac:dyDescent="0.35">
      <c r="B7098" s="172">
        <f t="shared" si="662"/>
        <v>7090</v>
      </c>
      <c r="C7098" s="173">
        <v>10</v>
      </c>
      <c r="D7098" s="173">
        <v>23</v>
      </c>
      <c r="E7098" s="174">
        <v>10</v>
      </c>
      <c r="F7098" s="3">
        <f t="shared" si="661"/>
        <v>30.2</v>
      </c>
      <c r="G7098" s="3">
        <f t="shared" si="663"/>
        <v>36.86</v>
      </c>
      <c r="H7098" s="3">
        <f t="shared" si="664"/>
        <v>68</v>
      </c>
      <c r="I7098" s="3">
        <f t="shared" si="665"/>
        <v>60.08</v>
      </c>
      <c r="J7098" s="3">
        <f t="shared" si="666"/>
        <v>53.06</v>
      </c>
      <c r="K7098" s="191">
        <v>-1</v>
      </c>
      <c r="L7098" s="3">
        <v>2.7</v>
      </c>
      <c r="M7098" s="191">
        <v>20</v>
      </c>
      <c r="N7098" s="191">
        <v>15.6</v>
      </c>
      <c r="O7098" s="191">
        <v>11.7</v>
      </c>
    </row>
    <row r="7099" spans="2:15" ht="17.25" x14ac:dyDescent="0.35">
      <c r="B7099" s="172">
        <f t="shared" si="662"/>
        <v>7091</v>
      </c>
      <c r="C7099" s="173">
        <v>10</v>
      </c>
      <c r="D7099" s="173">
        <v>23</v>
      </c>
      <c r="E7099" s="174">
        <v>11</v>
      </c>
      <c r="F7099" s="3">
        <f t="shared" si="661"/>
        <v>30.2</v>
      </c>
      <c r="G7099" s="3">
        <f t="shared" si="663"/>
        <v>41</v>
      </c>
      <c r="H7099" s="3">
        <f t="shared" si="664"/>
        <v>69.98</v>
      </c>
      <c r="I7099" s="3">
        <f t="shared" si="665"/>
        <v>62.96</v>
      </c>
      <c r="J7099" s="3">
        <f t="shared" si="666"/>
        <v>55.94</v>
      </c>
      <c r="K7099" s="191">
        <v>-1</v>
      </c>
      <c r="L7099" s="3">
        <v>5</v>
      </c>
      <c r="M7099" s="191">
        <v>21.1</v>
      </c>
      <c r="N7099" s="191">
        <v>17.2</v>
      </c>
      <c r="O7099" s="191">
        <v>13.3</v>
      </c>
    </row>
    <row r="7100" spans="2:15" ht="17.25" x14ac:dyDescent="0.35">
      <c r="B7100" s="172">
        <f t="shared" si="662"/>
        <v>7092</v>
      </c>
      <c r="C7100" s="173">
        <v>10</v>
      </c>
      <c r="D7100" s="173">
        <v>23</v>
      </c>
      <c r="E7100" s="174">
        <v>12</v>
      </c>
      <c r="F7100" s="3">
        <f t="shared" si="661"/>
        <v>30.2</v>
      </c>
      <c r="G7100" s="3">
        <f t="shared" si="663"/>
        <v>42.980000000000004</v>
      </c>
      <c r="H7100" s="3">
        <f t="shared" si="664"/>
        <v>73.039999999999992</v>
      </c>
      <c r="I7100" s="3">
        <f t="shared" si="665"/>
        <v>64.94</v>
      </c>
      <c r="J7100" s="3">
        <f t="shared" si="666"/>
        <v>60.980000000000004</v>
      </c>
      <c r="K7100" s="191">
        <v>-1</v>
      </c>
      <c r="L7100" s="3">
        <v>6.1</v>
      </c>
      <c r="M7100" s="191">
        <v>22.8</v>
      </c>
      <c r="N7100" s="191">
        <v>18.3</v>
      </c>
      <c r="O7100" s="191">
        <v>16.100000000000001</v>
      </c>
    </row>
    <row r="7101" spans="2:15" ht="17.25" x14ac:dyDescent="0.35">
      <c r="B7101" s="172">
        <f t="shared" si="662"/>
        <v>7093</v>
      </c>
      <c r="C7101" s="173">
        <v>10</v>
      </c>
      <c r="D7101" s="173">
        <v>23</v>
      </c>
      <c r="E7101" s="174">
        <v>13</v>
      </c>
      <c r="F7101" s="3">
        <f t="shared" si="661"/>
        <v>30.2</v>
      </c>
      <c r="G7101" s="3">
        <f t="shared" si="663"/>
        <v>46.94</v>
      </c>
      <c r="H7101" s="3">
        <f t="shared" si="664"/>
        <v>75.92</v>
      </c>
      <c r="I7101" s="3">
        <f t="shared" si="665"/>
        <v>68</v>
      </c>
      <c r="J7101" s="3">
        <f t="shared" si="666"/>
        <v>64.94</v>
      </c>
      <c r="K7101" s="191">
        <v>-1</v>
      </c>
      <c r="L7101" s="3">
        <v>8.3000000000000007</v>
      </c>
      <c r="M7101" s="191">
        <v>24.4</v>
      </c>
      <c r="N7101" s="191">
        <v>20</v>
      </c>
      <c r="O7101" s="191">
        <v>18.3</v>
      </c>
    </row>
    <row r="7102" spans="2:15" ht="17.25" x14ac:dyDescent="0.35">
      <c r="B7102" s="172">
        <f t="shared" si="662"/>
        <v>7094</v>
      </c>
      <c r="C7102" s="173">
        <v>10</v>
      </c>
      <c r="D7102" s="173">
        <v>23</v>
      </c>
      <c r="E7102" s="174">
        <v>14</v>
      </c>
      <c r="F7102" s="3">
        <f t="shared" si="661"/>
        <v>30.2</v>
      </c>
      <c r="G7102" s="3">
        <f t="shared" si="663"/>
        <v>45.86</v>
      </c>
      <c r="H7102" s="3">
        <f t="shared" si="664"/>
        <v>77</v>
      </c>
      <c r="I7102" s="3">
        <f t="shared" si="665"/>
        <v>68</v>
      </c>
      <c r="J7102" s="3">
        <f t="shared" si="666"/>
        <v>66.02</v>
      </c>
      <c r="K7102" s="191">
        <v>-1</v>
      </c>
      <c r="L7102" s="3">
        <v>7.7</v>
      </c>
      <c r="M7102" s="191">
        <v>25</v>
      </c>
      <c r="N7102" s="191">
        <v>20</v>
      </c>
      <c r="O7102" s="191">
        <v>18.899999999999999</v>
      </c>
    </row>
    <row r="7103" spans="2:15" ht="17.25" x14ac:dyDescent="0.35">
      <c r="B7103" s="172">
        <f t="shared" si="662"/>
        <v>7095</v>
      </c>
      <c r="C7103" s="173">
        <v>10</v>
      </c>
      <c r="D7103" s="173">
        <v>23</v>
      </c>
      <c r="E7103" s="174">
        <v>15</v>
      </c>
      <c r="F7103" s="3">
        <f t="shared" si="661"/>
        <v>30.2</v>
      </c>
      <c r="G7103" s="3">
        <f t="shared" si="663"/>
        <v>43.879999999999995</v>
      </c>
      <c r="H7103" s="3">
        <f t="shared" si="664"/>
        <v>78.080000000000013</v>
      </c>
      <c r="I7103" s="3">
        <f t="shared" si="665"/>
        <v>66.02</v>
      </c>
      <c r="J7103" s="3">
        <f t="shared" si="666"/>
        <v>66.92</v>
      </c>
      <c r="K7103" s="191">
        <v>-1</v>
      </c>
      <c r="L7103" s="3">
        <v>6.6</v>
      </c>
      <c r="M7103" s="191">
        <v>25.6</v>
      </c>
      <c r="N7103" s="191">
        <v>18.899999999999999</v>
      </c>
      <c r="O7103" s="191">
        <v>19.399999999999999</v>
      </c>
    </row>
    <row r="7104" spans="2:15" ht="17.25" x14ac:dyDescent="0.35">
      <c r="B7104" s="172">
        <f t="shared" si="662"/>
        <v>7096</v>
      </c>
      <c r="C7104" s="173">
        <v>10</v>
      </c>
      <c r="D7104" s="173">
        <v>23</v>
      </c>
      <c r="E7104" s="174">
        <v>16</v>
      </c>
      <c r="F7104" s="3">
        <f t="shared" si="661"/>
        <v>30.2</v>
      </c>
      <c r="G7104" s="3">
        <f t="shared" si="663"/>
        <v>41</v>
      </c>
      <c r="H7104" s="3">
        <f t="shared" si="664"/>
        <v>77</v>
      </c>
      <c r="I7104" s="3">
        <f t="shared" si="665"/>
        <v>64.94</v>
      </c>
      <c r="J7104" s="3">
        <f t="shared" si="666"/>
        <v>64.94</v>
      </c>
      <c r="K7104" s="191">
        <v>-1</v>
      </c>
      <c r="L7104" s="3">
        <v>5</v>
      </c>
      <c r="M7104" s="191">
        <v>25</v>
      </c>
      <c r="N7104" s="191">
        <v>18.3</v>
      </c>
      <c r="O7104" s="191">
        <v>18.3</v>
      </c>
    </row>
    <row r="7105" spans="2:15" ht="17.25" x14ac:dyDescent="0.35">
      <c r="B7105" s="172">
        <f t="shared" si="662"/>
        <v>7097</v>
      </c>
      <c r="C7105" s="173">
        <v>10</v>
      </c>
      <c r="D7105" s="173">
        <v>23</v>
      </c>
      <c r="E7105" s="174">
        <v>17</v>
      </c>
      <c r="F7105" s="3">
        <f t="shared" si="661"/>
        <v>28.4</v>
      </c>
      <c r="G7105" s="3">
        <f t="shared" si="663"/>
        <v>38.840000000000003</v>
      </c>
      <c r="H7105" s="3">
        <f t="shared" si="664"/>
        <v>73.94</v>
      </c>
      <c r="I7105" s="3">
        <f t="shared" si="665"/>
        <v>64.039999999999992</v>
      </c>
      <c r="J7105" s="3">
        <f t="shared" si="666"/>
        <v>62.96</v>
      </c>
      <c r="K7105" s="191">
        <v>-2</v>
      </c>
      <c r="L7105" s="3">
        <v>3.8</v>
      </c>
      <c r="M7105" s="191">
        <v>23.3</v>
      </c>
      <c r="N7105" s="191">
        <v>17.8</v>
      </c>
      <c r="O7105" s="191">
        <v>17.2</v>
      </c>
    </row>
    <row r="7106" spans="2:15" ht="17.25" x14ac:dyDescent="0.35">
      <c r="B7106" s="172">
        <f t="shared" si="662"/>
        <v>7098</v>
      </c>
      <c r="C7106" s="173">
        <v>10</v>
      </c>
      <c r="D7106" s="173">
        <v>23</v>
      </c>
      <c r="E7106" s="174">
        <v>18</v>
      </c>
      <c r="F7106" s="3">
        <f t="shared" si="661"/>
        <v>28.4</v>
      </c>
      <c r="G7106" s="3">
        <f t="shared" si="663"/>
        <v>33.979999999999997</v>
      </c>
      <c r="H7106" s="3">
        <f t="shared" si="664"/>
        <v>71.960000000000008</v>
      </c>
      <c r="I7106" s="3">
        <f t="shared" si="665"/>
        <v>59</v>
      </c>
      <c r="J7106" s="3">
        <f t="shared" si="666"/>
        <v>60.980000000000004</v>
      </c>
      <c r="K7106" s="191">
        <v>-2</v>
      </c>
      <c r="L7106" s="3">
        <v>1.1000000000000001</v>
      </c>
      <c r="M7106" s="191">
        <v>22.2</v>
      </c>
      <c r="N7106" s="191">
        <v>15</v>
      </c>
      <c r="O7106" s="191">
        <v>16.100000000000001</v>
      </c>
    </row>
    <row r="7107" spans="2:15" ht="17.25" x14ac:dyDescent="0.35">
      <c r="B7107" s="172">
        <f t="shared" si="662"/>
        <v>7099</v>
      </c>
      <c r="C7107" s="173">
        <v>10</v>
      </c>
      <c r="D7107" s="173">
        <v>23</v>
      </c>
      <c r="E7107" s="174">
        <v>19</v>
      </c>
      <c r="F7107" s="3">
        <f t="shared" si="661"/>
        <v>28.4</v>
      </c>
      <c r="G7107" s="3">
        <f t="shared" si="663"/>
        <v>32.9</v>
      </c>
      <c r="H7107" s="3">
        <f t="shared" si="664"/>
        <v>69.98</v>
      </c>
      <c r="I7107" s="3">
        <f t="shared" si="665"/>
        <v>53.96</v>
      </c>
      <c r="J7107" s="3">
        <f t="shared" si="666"/>
        <v>57.92</v>
      </c>
      <c r="K7107" s="191">
        <v>-2</v>
      </c>
      <c r="L7107" s="3">
        <v>0.5</v>
      </c>
      <c r="M7107" s="191">
        <v>21.1</v>
      </c>
      <c r="N7107" s="191">
        <v>12.2</v>
      </c>
      <c r="O7107" s="191">
        <v>14.4</v>
      </c>
    </row>
    <row r="7108" spans="2:15" ht="17.25" x14ac:dyDescent="0.35">
      <c r="B7108" s="172">
        <f t="shared" si="662"/>
        <v>7100</v>
      </c>
      <c r="C7108" s="173">
        <v>10</v>
      </c>
      <c r="D7108" s="173">
        <v>23</v>
      </c>
      <c r="E7108" s="174">
        <v>20</v>
      </c>
      <c r="F7108" s="3">
        <f t="shared" si="661"/>
        <v>26.6</v>
      </c>
      <c r="G7108" s="3">
        <f t="shared" si="663"/>
        <v>27.86</v>
      </c>
      <c r="H7108" s="3">
        <f t="shared" si="664"/>
        <v>68</v>
      </c>
      <c r="I7108" s="3">
        <f t="shared" si="665"/>
        <v>53.06</v>
      </c>
      <c r="J7108" s="3">
        <f t="shared" si="666"/>
        <v>57.019999999999996</v>
      </c>
      <c r="K7108" s="191">
        <v>-3</v>
      </c>
      <c r="L7108" s="3">
        <v>-2.2999999999999998</v>
      </c>
      <c r="M7108" s="191">
        <v>20</v>
      </c>
      <c r="N7108" s="191">
        <v>11.7</v>
      </c>
      <c r="O7108" s="191">
        <v>13.9</v>
      </c>
    </row>
    <row r="7109" spans="2:15" ht="17.25" x14ac:dyDescent="0.35">
      <c r="B7109" s="172">
        <f t="shared" si="662"/>
        <v>7101</v>
      </c>
      <c r="C7109" s="173">
        <v>10</v>
      </c>
      <c r="D7109" s="173">
        <v>23</v>
      </c>
      <c r="E7109" s="174">
        <v>21</v>
      </c>
      <c r="F7109" s="3">
        <f t="shared" si="661"/>
        <v>26.6</v>
      </c>
      <c r="G7109" s="3">
        <f t="shared" si="663"/>
        <v>26.96</v>
      </c>
      <c r="H7109" s="3">
        <f t="shared" si="664"/>
        <v>69.080000000000013</v>
      </c>
      <c r="I7109" s="3">
        <f t="shared" si="665"/>
        <v>51.08</v>
      </c>
      <c r="J7109" s="3">
        <f t="shared" si="666"/>
        <v>55.040000000000006</v>
      </c>
      <c r="K7109" s="191">
        <v>-3</v>
      </c>
      <c r="L7109" s="3">
        <v>-2.8</v>
      </c>
      <c r="M7109" s="191">
        <v>20.6</v>
      </c>
      <c r="N7109" s="191">
        <v>10.6</v>
      </c>
      <c r="O7109" s="191">
        <v>12.8</v>
      </c>
    </row>
    <row r="7110" spans="2:15" ht="17.25" x14ac:dyDescent="0.35">
      <c r="B7110" s="172">
        <f t="shared" si="662"/>
        <v>7102</v>
      </c>
      <c r="C7110" s="173">
        <v>10</v>
      </c>
      <c r="D7110" s="173">
        <v>23</v>
      </c>
      <c r="E7110" s="174">
        <v>22</v>
      </c>
      <c r="F7110" s="3">
        <f t="shared" si="661"/>
        <v>26.6</v>
      </c>
      <c r="G7110" s="3">
        <f t="shared" si="663"/>
        <v>25.88</v>
      </c>
      <c r="H7110" s="3">
        <f t="shared" si="664"/>
        <v>66.92</v>
      </c>
      <c r="I7110" s="3">
        <f t="shared" si="665"/>
        <v>46.94</v>
      </c>
      <c r="J7110" s="3">
        <f t="shared" si="666"/>
        <v>53.06</v>
      </c>
      <c r="K7110" s="191">
        <v>-3</v>
      </c>
      <c r="L7110" s="3">
        <v>-3.4</v>
      </c>
      <c r="M7110" s="191">
        <v>19.399999999999999</v>
      </c>
      <c r="N7110" s="191">
        <v>8.3000000000000007</v>
      </c>
      <c r="O7110" s="191">
        <v>11.7</v>
      </c>
    </row>
    <row r="7111" spans="2:15" ht="17.25" x14ac:dyDescent="0.35">
      <c r="B7111" s="172">
        <f t="shared" si="662"/>
        <v>7103</v>
      </c>
      <c r="C7111" s="173">
        <v>10</v>
      </c>
      <c r="D7111" s="173">
        <v>23</v>
      </c>
      <c r="E7111" s="174">
        <v>23</v>
      </c>
      <c r="F7111" s="3">
        <f t="shared" si="661"/>
        <v>26.6</v>
      </c>
      <c r="G7111" s="3">
        <f t="shared" si="663"/>
        <v>24.98</v>
      </c>
      <c r="H7111" s="3">
        <f t="shared" si="664"/>
        <v>64.94</v>
      </c>
      <c r="I7111" s="3">
        <f t="shared" si="665"/>
        <v>44.96</v>
      </c>
      <c r="J7111" s="3">
        <f t="shared" si="666"/>
        <v>53.96</v>
      </c>
      <c r="K7111" s="191">
        <v>-3</v>
      </c>
      <c r="L7111" s="3">
        <v>-3.9</v>
      </c>
      <c r="M7111" s="191">
        <v>18.3</v>
      </c>
      <c r="N7111" s="191">
        <v>7.2</v>
      </c>
      <c r="O7111" s="191">
        <v>12.2</v>
      </c>
    </row>
    <row r="7112" spans="2:15" ht="17.25" x14ac:dyDescent="0.35">
      <c r="B7112" s="172">
        <f t="shared" si="662"/>
        <v>7104</v>
      </c>
      <c r="C7112" s="173">
        <v>10</v>
      </c>
      <c r="D7112" s="173">
        <v>23</v>
      </c>
      <c r="E7112" s="174">
        <v>24</v>
      </c>
      <c r="F7112" s="3">
        <f t="shared" si="661"/>
        <v>26.6</v>
      </c>
      <c r="G7112" s="3">
        <f t="shared" si="663"/>
        <v>23.9</v>
      </c>
      <c r="H7112" s="3">
        <f t="shared" si="664"/>
        <v>62.06</v>
      </c>
      <c r="I7112" s="3">
        <f t="shared" si="665"/>
        <v>41</v>
      </c>
      <c r="J7112" s="3">
        <f t="shared" si="666"/>
        <v>53.96</v>
      </c>
      <c r="K7112" s="191">
        <v>-3</v>
      </c>
      <c r="L7112" s="3">
        <v>-4.5</v>
      </c>
      <c r="M7112" s="191">
        <v>16.7</v>
      </c>
      <c r="N7112" s="191">
        <v>5</v>
      </c>
      <c r="O7112" s="191">
        <v>12.2</v>
      </c>
    </row>
    <row r="7113" spans="2:15" ht="17.25" x14ac:dyDescent="0.35">
      <c r="B7113" s="172">
        <f t="shared" si="662"/>
        <v>7105</v>
      </c>
      <c r="C7113" s="173">
        <v>10</v>
      </c>
      <c r="D7113" s="173">
        <v>24</v>
      </c>
      <c r="E7113" s="174">
        <v>1</v>
      </c>
      <c r="F7113" s="3">
        <f t="shared" si="661"/>
        <v>28.4</v>
      </c>
      <c r="G7113" s="3">
        <f t="shared" si="663"/>
        <v>23.9</v>
      </c>
      <c r="H7113" s="3">
        <f t="shared" si="664"/>
        <v>64.039999999999992</v>
      </c>
      <c r="I7113" s="3">
        <f t="shared" si="665"/>
        <v>39.019999999999996</v>
      </c>
      <c r="J7113" s="3">
        <f t="shared" si="666"/>
        <v>51.980000000000004</v>
      </c>
      <c r="K7113" s="191">
        <v>-2</v>
      </c>
      <c r="L7113" s="3">
        <v>-4.5</v>
      </c>
      <c r="M7113" s="191">
        <v>17.8</v>
      </c>
      <c r="N7113" s="191">
        <v>3.9</v>
      </c>
      <c r="O7113" s="191">
        <v>11.1</v>
      </c>
    </row>
    <row r="7114" spans="2:15" ht="17.25" x14ac:dyDescent="0.35">
      <c r="B7114" s="172">
        <f t="shared" si="662"/>
        <v>7106</v>
      </c>
      <c r="C7114" s="173">
        <v>10</v>
      </c>
      <c r="D7114" s="173">
        <v>24</v>
      </c>
      <c r="E7114" s="174">
        <v>2</v>
      </c>
      <c r="F7114" s="3">
        <f t="shared" ref="F7114:F7177" si="667">(9/5)*K7114+32</f>
        <v>28.4</v>
      </c>
      <c r="G7114" s="3">
        <f t="shared" si="663"/>
        <v>23.9</v>
      </c>
      <c r="H7114" s="3">
        <f t="shared" si="664"/>
        <v>62.06</v>
      </c>
      <c r="I7114" s="3">
        <f t="shared" si="665"/>
        <v>37.94</v>
      </c>
      <c r="J7114" s="3">
        <f t="shared" si="666"/>
        <v>53.06</v>
      </c>
      <c r="K7114" s="191">
        <v>-2</v>
      </c>
      <c r="L7114" s="3">
        <v>-4.5</v>
      </c>
      <c r="M7114" s="191">
        <v>16.7</v>
      </c>
      <c r="N7114" s="191">
        <v>3.3</v>
      </c>
      <c r="O7114" s="191">
        <v>11.7</v>
      </c>
    </row>
    <row r="7115" spans="2:15" ht="17.25" x14ac:dyDescent="0.35">
      <c r="B7115" s="172">
        <f t="shared" ref="B7115:B7178" si="668">B7114+1</f>
        <v>7107</v>
      </c>
      <c r="C7115" s="173">
        <v>10</v>
      </c>
      <c r="D7115" s="173">
        <v>24</v>
      </c>
      <c r="E7115" s="174">
        <v>3</v>
      </c>
      <c r="F7115" s="3">
        <f t="shared" si="667"/>
        <v>28.4</v>
      </c>
      <c r="G7115" s="3">
        <f t="shared" si="663"/>
        <v>23.9</v>
      </c>
      <c r="H7115" s="3">
        <f t="shared" si="664"/>
        <v>64.039999999999992</v>
      </c>
      <c r="I7115" s="3">
        <f t="shared" si="665"/>
        <v>37.94</v>
      </c>
      <c r="J7115" s="3">
        <f t="shared" si="666"/>
        <v>51.8</v>
      </c>
      <c r="K7115" s="191">
        <v>-2</v>
      </c>
      <c r="L7115" s="3">
        <v>-4.5</v>
      </c>
      <c r="M7115" s="191">
        <v>17.8</v>
      </c>
      <c r="N7115" s="191">
        <v>3.3</v>
      </c>
      <c r="O7115" s="191">
        <v>11</v>
      </c>
    </row>
    <row r="7116" spans="2:15" ht="17.25" x14ac:dyDescent="0.35">
      <c r="B7116" s="172">
        <f t="shared" si="668"/>
        <v>7108</v>
      </c>
      <c r="C7116" s="173">
        <v>10</v>
      </c>
      <c r="D7116" s="173">
        <v>24</v>
      </c>
      <c r="E7116" s="174">
        <v>4</v>
      </c>
      <c r="F7116" s="3">
        <f t="shared" si="667"/>
        <v>28.4</v>
      </c>
      <c r="G7116" s="3">
        <f t="shared" si="663"/>
        <v>23.9</v>
      </c>
      <c r="H7116" s="3">
        <f t="shared" si="664"/>
        <v>60.980000000000004</v>
      </c>
      <c r="I7116" s="3">
        <f t="shared" si="665"/>
        <v>37.04</v>
      </c>
      <c r="J7116" s="3">
        <f t="shared" si="666"/>
        <v>51.980000000000004</v>
      </c>
      <c r="K7116" s="191">
        <v>-2</v>
      </c>
      <c r="L7116" s="3">
        <v>-4.5</v>
      </c>
      <c r="M7116" s="191">
        <v>16.100000000000001</v>
      </c>
      <c r="N7116" s="191">
        <v>2.8</v>
      </c>
      <c r="O7116" s="191">
        <v>11.1</v>
      </c>
    </row>
    <row r="7117" spans="2:15" ht="17.25" x14ac:dyDescent="0.35">
      <c r="B7117" s="172">
        <f t="shared" si="668"/>
        <v>7109</v>
      </c>
      <c r="C7117" s="173">
        <v>10</v>
      </c>
      <c r="D7117" s="173">
        <v>24</v>
      </c>
      <c r="E7117" s="174">
        <v>5</v>
      </c>
      <c r="F7117" s="3">
        <f t="shared" si="667"/>
        <v>26.6</v>
      </c>
      <c r="G7117" s="3">
        <f t="shared" si="663"/>
        <v>23.9</v>
      </c>
      <c r="H7117" s="3">
        <f t="shared" si="664"/>
        <v>59</v>
      </c>
      <c r="I7117" s="3">
        <f t="shared" si="665"/>
        <v>35.06</v>
      </c>
      <c r="J7117" s="3">
        <f t="shared" si="666"/>
        <v>51.08</v>
      </c>
      <c r="K7117" s="191">
        <v>-3</v>
      </c>
      <c r="L7117" s="3">
        <v>-4.5</v>
      </c>
      <c r="M7117" s="191">
        <v>15</v>
      </c>
      <c r="N7117" s="191">
        <v>1.7</v>
      </c>
      <c r="O7117" s="191">
        <v>10.6</v>
      </c>
    </row>
    <row r="7118" spans="2:15" ht="17.25" x14ac:dyDescent="0.35">
      <c r="B7118" s="172">
        <f t="shared" si="668"/>
        <v>7110</v>
      </c>
      <c r="C7118" s="173">
        <v>10</v>
      </c>
      <c r="D7118" s="173">
        <v>24</v>
      </c>
      <c r="E7118" s="174">
        <v>6</v>
      </c>
      <c r="F7118" s="3">
        <f t="shared" si="667"/>
        <v>26.6</v>
      </c>
      <c r="G7118" s="3">
        <f t="shared" si="663"/>
        <v>23</v>
      </c>
      <c r="H7118" s="3">
        <f t="shared" si="664"/>
        <v>57.92</v>
      </c>
      <c r="I7118" s="3">
        <f t="shared" si="665"/>
        <v>35.06</v>
      </c>
      <c r="J7118" s="3">
        <f t="shared" si="666"/>
        <v>51.08</v>
      </c>
      <c r="K7118" s="191">
        <v>-3</v>
      </c>
      <c r="L7118" s="3">
        <v>-5</v>
      </c>
      <c r="M7118" s="191">
        <v>14.4</v>
      </c>
      <c r="N7118" s="191">
        <v>1.7</v>
      </c>
      <c r="O7118" s="191">
        <v>10.6</v>
      </c>
    </row>
    <row r="7119" spans="2:15" ht="17.25" x14ac:dyDescent="0.35">
      <c r="B7119" s="172">
        <f t="shared" si="668"/>
        <v>7111</v>
      </c>
      <c r="C7119" s="173">
        <v>10</v>
      </c>
      <c r="D7119" s="173">
        <v>24</v>
      </c>
      <c r="E7119" s="174">
        <v>7</v>
      </c>
      <c r="F7119" s="3">
        <f t="shared" si="667"/>
        <v>24.8</v>
      </c>
      <c r="G7119" s="3">
        <f t="shared" si="663"/>
        <v>24.98</v>
      </c>
      <c r="H7119" s="3">
        <f t="shared" si="664"/>
        <v>57.019999999999996</v>
      </c>
      <c r="I7119" s="3">
        <f t="shared" si="665"/>
        <v>35.06</v>
      </c>
      <c r="J7119" s="3">
        <f t="shared" si="666"/>
        <v>48.92</v>
      </c>
      <c r="K7119" s="191">
        <v>-4</v>
      </c>
      <c r="L7119" s="3">
        <v>-3.9</v>
      </c>
      <c r="M7119" s="191">
        <v>13.9</v>
      </c>
      <c r="N7119" s="191">
        <v>1.7</v>
      </c>
      <c r="O7119" s="191">
        <v>9.4</v>
      </c>
    </row>
    <row r="7120" spans="2:15" ht="17.25" x14ac:dyDescent="0.35">
      <c r="B7120" s="172">
        <f t="shared" si="668"/>
        <v>7112</v>
      </c>
      <c r="C7120" s="173">
        <v>10</v>
      </c>
      <c r="D7120" s="173">
        <v>24</v>
      </c>
      <c r="E7120" s="174">
        <v>8</v>
      </c>
      <c r="F7120" s="3">
        <f t="shared" si="667"/>
        <v>24.8</v>
      </c>
      <c r="G7120" s="3">
        <f t="shared" si="663"/>
        <v>28.94</v>
      </c>
      <c r="H7120" s="3">
        <f t="shared" si="664"/>
        <v>57.92</v>
      </c>
      <c r="I7120" s="3">
        <f t="shared" si="665"/>
        <v>42.08</v>
      </c>
      <c r="J7120" s="3">
        <f t="shared" si="666"/>
        <v>51.08</v>
      </c>
      <c r="K7120" s="191">
        <v>-4</v>
      </c>
      <c r="L7120" s="3">
        <v>-1.7</v>
      </c>
      <c r="M7120" s="191">
        <v>14.4</v>
      </c>
      <c r="N7120" s="191">
        <v>5.6</v>
      </c>
      <c r="O7120" s="191">
        <v>10.6</v>
      </c>
    </row>
    <row r="7121" spans="2:15" ht="17.25" x14ac:dyDescent="0.35">
      <c r="B7121" s="172">
        <f t="shared" si="668"/>
        <v>7113</v>
      </c>
      <c r="C7121" s="173">
        <v>10</v>
      </c>
      <c r="D7121" s="173">
        <v>24</v>
      </c>
      <c r="E7121" s="174">
        <v>9</v>
      </c>
      <c r="F7121" s="3">
        <f t="shared" si="667"/>
        <v>26.6</v>
      </c>
      <c r="G7121" s="3">
        <f t="shared" si="663"/>
        <v>30.92</v>
      </c>
      <c r="H7121" s="3">
        <f t="shared" si="664"/>
        <v>59</v>
      </c>
      <c r="I7121" s="3">
        <f t="shared" si="665"/>
        <v>48.92</v>
      </c>
      <c r="J7121" s="3">
        <f t="shared" si="666"/>
        <v>53.96</v>
      </c>
      <c r="K7121" s="191">
        <v>-3</v>
      </c>
      <c r="L7121" s="3">
        <v>-0.6</v>
      </c>
      <c r="M7121" s="191">
        <v>15</v>
      </c>
      <c r="N7121" s="191">
        <v>9.4</v>
      </c>
      <c r="O7121" s="191">
        <v>12.2</v>
      </c>
    </row>
    <row r="7122" spans="2:15" ht="17.25" x14ac:dyDescent="0.35">
      <c r="B7122" s="172">
        <f t="shared" si="668"/>
        <v>7114</v>
      </c>
      <c r="C7122" s="173">
        <v>10</v>
      </c>
      <c r="D7122" s="173">
        <v>24</v>
      </c>
      <c r="E7122" s="174">
        <v>10</v>
      </c>
      <c r="F7122" s="3">
        <f t="shared" si="667"/>
        <v>28.4</v>
      </c>
      <c r="G7122" s="3">
        <f t="shared" si="663"/>
        <v>37.94</v>
      </c>
      <c r="H7122" s="3">
        <f t="shared" si="664"/>
        <v>60.08</v>
      </c>
      <c r="I7122" s="3">
        <f t="shared" si="665"/>
        <v>53.96</v>
      </c>
      <c r="J7122" s="3">
        <f t="shared" si="666"/>
        <v>53.96</v>
      </c>
      <c r="K7122" s="191">
        <v>-2</v>
      </c>
      <c r="L7122" s="3">
        <v>3.3</v>
      </c>
      <c r="M7122" s="191">
        <v>15.6</v>
      </c>
      <c r="N7122" s="191">
        <v>12.2</v>
      </c>
      <c r="O7122" s="191">
        <v>12.2</v>
      </c>
    </row>
    <row r="7123" spans="2:15" ht="17.25" x14ac:dyDescent="0.35">
      <c r="B7123" s="172">
        <f t="shared" si="668"/>
        <v>7115</v>
      </c>
      <c r="C7123" s="173">
        <v>10</v>
      </c>
      <c r="D7123" s="173">
        <v>24</v>
      </c>
      <c r="E7123" s="174">
        <v>11</v>
      </c>
      <c r="F7123" s="3">
        <f t="shared" si="667"/>
        <v>28.4</v>
      </c>
      <c r="G7123" s="3">
        <f t="shared" si="663"/>
        <v>39.92</v>
      </c>
      <c r="H7123" s="3">
        <f t="shared" si="664"/>
        <v>60.980000000000004</v>
      </c>
      <c r="I7123" s="3">
        <f t="shared" si="665"/>
        <v>60.08</v>
      </c>
      <c r="J7123" s="3">
        <f t="shared" si="666"/>
        <v>57.019999999999996</v>
      </c>
      <c r="K7123" s="191">
        <v>-2</v>
      </c>
      <c r="L7123" s="3">
        <v>4.4000000000000004</v>
      </c>
      <c r="M7123" s="191">
        <v>16.100000000000001</v>
      </c>
      <c r="N7123" s="191">
        <v>15.6</v>
      </c>
      <c r="O7123" s="191">
        <v>13.9</v>
      </c>
    </row>
    <row r="7124" spans="2:15" ht="17.25" x14ac:dyDescent="0.35">
      <c r="B7124" s="172">
        <f t="shared" si="668"/>
        <v>7116</v>
      </c>
      <c r="C7124" s="173">
        <v>10</v>
      </c>
      <c r="D7124" s="173">
        <v>24</v>
      </c>
      <c r="E7124" s="174">
        <v>12</v>
      </c>
      <c r="F7124" s="3">
        <f t="shared" si="667"/>
        <v>30.2</v>
      </c>
      <c r="G7124" s="3">
        <f t="shared" si="663"/>
        <v>45.86</v>
      </c>
      <c r="H7124" s="3">
        <f t="shared" si="664"/>
        <v>62.06</v>
      </c>
      <c r="I7124" s="3">
        <f t="shared" si="665"/>
        <v>64.039999999999992</v>
      </c>
      <c r="J7124" s="3">
        <f t="shared" si="666"/>
        <v>60.08</v>
      </c>
      <c r="K7124" s="191">
        <v>-1</v>
      </c>
      <c r="L7124" s="3">
        <v>7.7</v>
      </c>
      <c r="M7124" s="191">
        <v>16.7</v>
      </c>
      <c r="N7124" s="191">
        <v>17.8</v>
      </c>
      <c r="O7124" s="191">
        <v>15.6</v>
      </c>
    </row>
    <row r="7125" spans="2:15" ht="17.25" x14ac:dyDescent="0.35">
      <c r="B7125" s="172">
        <f t="shared" si="668"/>
        <v>7117</v>
      </c>
      <c r="C7125" s="173">
        <v>10</v>
      </c>
      <c r="D7125" s="173">
        <v>24</v>
      </c>
      <c r="E7125" s="174">
        <v>13</v>
      </c>
      <c r="F7125" s="3">
        <f t="shared" si="667"/>
        <v>30.2</v>
      </c>
      <c r="G7125" s="3">
        <f t="shared" si="663"/>
        <v>48.92</v>
      </c>
      <c r="H7125" s="3">
        <f t="shared" si="664"/>
        <v>62.06</v>
      </c>
      <c r="I7125" s="3">
        <f t="shared" si="665"/>
        <v>69.080000000000013</v>
      </c>
      <c r="J7125" s="3">
        <f t="shared" si="666"/>
        <v>62.96</v>
      </c>
      <c r="K7125" s="191">
        <v>-1</v>
      </c>
      <c r="L7125" s="3">
        <v>9.4</v>
      </c>
      <c r="M7125" s="191">
        <v>16.7</v>
      </c>
      <c r="N7125" s="191">
        <v>20.6</v>
      </c>
      <c r="O7125" s="191">
        <v>17.2</v>
      </c>
    </row>
    <row r="7126" spans="2:15" ht="17.25" x14ac:dyDescent="0.35">
      <c r="B7126" s="172">
        <f t="shared" si="668"/>
        <v>7118</v>
      </c>
      <c r="C7126" s="173">
        <v>10</v>
      </c>
      <c r="D7126" s="173">
        <v>24</v>
      </c>
      <c r="E7126" s="174">
        <v>14</v>
      </c>
      <c r="F7126" s="3">
        <f t="shared" si="667"/>
        <v>32</v>
      </c>
      <c r="G7126" s="3">
        <f t="shared" si="663"/>
        <v>51.980000000000004</v>
      </c>
      <c r="H7126" s="3">
        <f t="shared" si="664"/>
        <v>62.96</v>
      </c>
      <c r="I7126" s="3">
        <f t="shared" si="665"/>
        <v>69.98</v>
      </c>
      <c r="J7126" s="3">
        <f t="shared" si="666"/>
        <v>44.96</v>
      </c>
      <c r="K7126" s="191">
        <v>0</v>
      </c>
      <c r="L7126" s="3">
        <v>11.1</v>
      </c>
      <c r="M7126" s="191">
        <v>17.2</v>
      </c>
      <c r="N7126" s="191">
        <v>21.1</v>
      </c>
      <c r="O7126" s="191">
        <v>7.2</v>
      </c>
    </row>
    <row r="7127" spans="2:15" ht="17.25" x14ac:dyDescent="0.35">
      <c r="B7127" s="172">
        <f t="shared" si="668"/>
        <v>7119</v>
      </c>
      <c r="C7127" s="173">
        <v>10</v>
      </c>
      <c r="D7127" s="173">
        <v>24</v>
      </c>
      <c r="E7127" s="174">
        <v>15</v>
      </c>
      <c r="F7127" s="3">
        <f t="shared" si="667"/>
        <v>35.6</v>
      </c>
      <c r="G7127" s="3">
        <f t="shared" si="663"/>
        <v>50.900000000000006</v>
      </c>
      <c r="H7127" s="3">
        <f t="shared" si="664"/>
        <v>62.06</v>
      </c>
      <c r="I7127" s="3">
        <f t="shared" si="665"/>
        <v>71.960000000000008</v>
      </c>
      <c r="J7127" s="3">
        <f t="shared" si="666"/>
        <v>37.04</v>
      </c>
      <c r="K7127" s="191">
        <v>2</v>
      </c>
      <c r="L7127" s="3">
        <v>10.5</v>
      </c>
      <c r="M7127" s="191">
        <v>16.7</v>
      </c>
      <c r="N7127" s="191">
        <v>22.2</v>
      </c>
      <c r="O7127" s="191">
        <v>2.8</v>
      </c>
    </row>
    <row r="7128" spans="2:15" ht="17.25" x14ac:dyDescent="0.35">
      <c r="B7128" s="172">
        <f t="shared" si="668"/>
        <v>7120</v>
      </c>
      <c r="C7128" s="173">
        <v>10</v>
      </c>
      <c r="D7128" s="173">
        <v>24</v>
      </c>
      <c r="E7128" s="174">
        <v>16</v>
      </c>
      <c r="F7128" s="3">
        <f t="shared" si="667"/>
        <v>35.6</v>
      </c>
      <c r="G7128" s="3">
        <f t="shared" si="663"/>
        <v>46.94</v>
      </c>
      <c r="H7128" s="3">
        <f t="shared" si="664"/>
        <v>62.06</v>
      </c>
      <c r="I7128" s="3">
        <f t="shared" si="665"/>
        <v>71.06</v>
      </c>
      <c r="J7128" s="3">
        <f t="shared" si="666"/>
        <v>37.94</v>
      </c>
      <c r="K7128" s="191">
        <v>2</v>
      </c>
      <c r="L7128" s="3">
        <v>8.3000000000000007</v>
      </c>
      <c r="M7128" s="191">
        <v>16.7</v>
      </c>
      <c r="N7128" s="191">
        <v>21.7</v>
      </c>
      <c r="O7128" s="191">
        <v>3.3</v>
      </c>
    </row>
    <row r="7129" spans="2:15" ht="17.25" x14ac:dyDescent="0.35">
      <c r="B7129" s="172">
        <f t="shared" si="668"/>
        <v>7121</v>
      </c>
      <c r="C7129" s="173">
        <v>10</v>
      </c>
      <c r="D7129" s="173">
        <v>24</v>
      </c>
      <c r="E7129" s="174">
        <v>17</v>
      </c>
      <c r="F7129" s="3">
        <f t="shared" si="667"/>
        <v>35.6</v>
      </c>
      <c r="G7129" s="3">
        <f t="shared" ref="G7129:G7192" si="669">(9/5)*L7129+32</f>
        <v>44.96</v>
      </c>
      <c r="H7129" s="3">
        <f t="shared" ref="H7129:H7192" si="670">(9/5)*M7129+32</f>
        <v>60.08</v>
      </c>
      <c r="I7129" s="3">
        <f t="shared" ref="I7129:I7192" si="671">(9/5)*N7129+32</f>
        <v>69.080000000000013</v>
      </c>
      <c r="J7129" s="3">
        <f t="shared" ref="J7129:J7192" si="672">(9/5)*O7129+32</f>
        <v>37.04</v>
      </c>
      <c r="K7129" s="191">
        <v>2</v>
      </c>
      <c r="L7129" s="3">
        <v>7.2</v>
      </c>
      <c r="M7129" s="191">
        <v>15.6</v>
      </c>
      <c r="N7129" s="191">
        <v>20.6</v>
      </c>
      <c r="O7129" s="191">
        <v>2.8</v>
      </c>
    </row>
    <row r="7130" spans="2:15" ht="17.25" x14ac:dyDescent="0.35">
      <c r="B7130" s="172">
        <f t="shared" si="668"/>
        <v>7122</v>
      </c>
      <c r="C7130" s="173">
        <v>10</v>
      </c>
      <c r="D7130" s="173">
        <v>24</v>
      </c>
      <c r="E7130" s="174">
        <v>18</v>
      </c>
      <c r="F7130" s="3">
        <f t="shared" si="667"/>
        <v>33.799999999999997</v>
      </c>
      <c r="G7130" s="3">
        <f t="shared" si="669"/>
        <v>41</v>
      </c>
      <c r="H7130" s="3">
        <f t="shared" si="670"/>
        <v>59</v>
      </c>
      <c r="I7130" s="3">
        <f t="shared" si="671"/>
        <v>62.96</v>
      </c>
      <c r="J7130" s="3">
        <f t="shared" si="672"/>
        <v>35.96</v>
      </c>
      <c r="K7130" s="191">
        <v>1</v>
      </c>
      <c r="L7130" s="3">
        <v>5</v>
      </c>
      <c r="M7130" s="191">
        <v>15</v>
      </c>
      <c r="N7130" s="191">
        <v>17.2</v>
      </c>
      <c r="O7130" s="191">
        <v>2.2000000000000002</v>
      </c>
    </row>
    <row r="7131" spans="2:15" ht="17.25" x14ac:dyDescent="0.35">
      <c r="B7131" s="172">
        <f t="shared" si="668"/>
        <v>7123</v>
      </c>
      <c r="C7131" s="173">
        <v>10</v>
      </c>
      <c r="D7131" s="173">
        <v>24</v>
      </c>
      <c r="E7131" s="174">
        <v>19</v>
      </c>
      <c r="F7131" s="3">
        <f t="shared" si="667"/>
        <v>33.799999999999997</v>
      </c>
      <c r="G7131" s="3">
        <f t="shared" si="669"/>
        <v>38.840000000000003</v>
      </c>
      <c r="H7131" s="3">
        <f t="shared" si="670"/>
        <v>57.92</v>
      </c>
      <c r="I7131" s="3">
        <f t="shared" si="671"/>
        <v>57.019999999999996</v>
      </c>
      <c r="J7131" s="3">
        <f t="shared" si="672"/>
        <v>35.96</v>
      </c>
      <c r="K7131" s="191">
        <v>1</v>
      </c>
      <c r="L7131" s="3">
        <v>3.8</v>
      </c>
      <c r="M7131" s="191">
        <v>14.4</v>
      </c>
      <c r="N7131" s="191">
        <v>13.9</v>
      </c>
      <c r="O7131" s="191">
        <v>2.2000000000000002</v>
      </c>
    </row>
    <row r="7132" spans="2:15" ht="17.25" x14ac:dyDescent="0.35">
      <c r="B7132" s="172">
        <f t="shared" si="668"/>
        <v>7124</v>
      </c>
      <c r="C7132" s="173">
        <v>10</v>
      </c>
      <c r="D7132" s="173">
        <v>24</v>
      </c>
      <c r="E7132" s="174">
        <v>20</v>
      </c>
      <c r="F7132" s="3">
        <f t="shared" si="667"/>
        <v>33.799999999999997</v>
      </c>
      <c r="G7132" s="3">
        <f t="shared" si="669"/>
        <v>37.94</v>
      </c>
      <c r="H7132" s="3">
        <f t="shared" si="670"/>
        <v>57.019999999999996</v>
      </c>
      <c r="I7132" s="3">
        <f t="shared" si="671"/>
        <v>53.06</v>
      </c>
      <c r="J7132" s="3">
        <f t="shared" si="672"/>
        <v>35.06</v>
      </c>
      <c r="K7132" s="191">
        <v>1</v>
      </c>
      <c r="L7132" s="3">
        <v>3.3</v>
      </c>
      <c r="M7132" s="191">
        <v>13.9</v>
      </c>
      <c r="N7132" s="191">
        <v>11.7</v>
      </c>
      <c r="O7132" s="191">
        <v>1.7</v>
      </c>
    </row>
    <row r="7133" spans="2:15" ht="17.25" x14ac:dyDescent="0.35">
      <c r="B7133" s="172">
        <f t="shared" si="668"/>
        <v>7125</v>
      </c>
      <c r="C7133" s="173">
        <v>10</v>
      </c>
      <c r="D7133" s="173">
        <v>24</v>
      </c>
      <c r="E7133" s="174">
        <v>21</v>
      </c>
      <c r="F7133" s="3">
        <f t="shared" si="667"/>
        <v>33.799999999999997</v>
      </c>
      <c r="G7133" s="3">
        <f t="shared" si="669"/>
        <v>36.86</v>
      </c>
      <c r="H7133" s="3">
        <f t="shared" si="670"/>
        <v>55.040000000000006</v>
      </c>
      <c r="I7133" s="3">
        <f t="shared" si="671"/>
        <v>46.04</v>
      </c>
      <c r="J7133" s="3">
        <f t="shared" si="672"/>
        <v>35.06</v>
      </c>
      <c r="K7133" s="191">
        <v>1</v>
      </c>
      <c r="L7133" s="3">
        <v>2.7</v>
      </c>
      <c r="M7133" s="191">
        <v>12.8</v>
      </c>
      <c r="N7133" s="191">
        <v>7.8</v>
      </c>
      <c r="O7133" s="191">
        <v>1.7</v>
      </c>
    </row>
    <row r="7134" spans="2:15" ht="17.25" x14ac:dyDescent="0.35">
      <c r="B7134" s="172">
        <f t="shared" si="668"/>
        <v>7126</v>
      </c>
      <c r="C7134" s="173">
        <v>10</v>
      </c>
      <c r="D7134" s="173">
        <v>24</v>
      </c>
      <c r="E7134" s="174">
        <v>22</v>
      </c>
      <c r="F7134" s="3">
        <f t="shared" si="667"/>
        <v>33.799999999999997</v>
      </c>
      <c r="G7134" s="3">
        <f t="shared" si="669"/>
        <v>35.96</v>
      </c>
      <c r="H7134" s="3">
        <f t="shared" si="670"/>
        <v>55.040000000000006</v>
      </c>
      <c r="I7134" s="3">
        <f t="shared" si="671"/>
        <v>48.019999999999996</v>
      </c>
      <c r="J7134" s="3">
        <f t="shared" si="672"/>
        <v>35.06</v>
      </c>
      <c r="K7134" s="191">
        <v>1</v>
      </c>
      <c r="L7134" s="3">
        <v>2.2000000000000002</v>
      </c>
      <c r="M7134" s="191">
        <v>12.8</v>
      </c>
      <c r="N7134" s="191">
        <v>8.9</v>
      </c>
      <c r="O7134" s="191">
        <v>1.7</v>
      </c>
    </row>
    <row r="7135" spans="2:15" ht="17.25" x14ac:dyDescent="0.35">
      <c r="B7135" s="172">
        <f t="shared" si="668"/>
        <v>7127</v>
      </c>
      <c r="C7135" s="173">
        <v>10</v>
      </c>
      <c r="D7135" s="173">
        <v>24</v>
      </c>
      <c r="E7135" s="174">
        <v>23</v>
      </c>
      <c r="F7135" s="3">
        <f t="shared" si="667"/>
        <v>33.799999999999997</v>
      </c>
      <c r="G7135" s="3">
        <f t="shared" si="669"/>
        <v>32.9</v>
      </c>
      <c r="H7135" s="3">
        <f t="shared" si="670"/>
        <v>55.040000000000006</v>
      </c>
      <c r="I7135" s="3">
        <f t="shared" si="671"/>
        <v>44.06</v>
      </c>
      <c r="J7135" s="3">
        <f t="shared" si="672"/>
        <v>33.979999999999997</v>
      </c>
      <c r="K7135" s="191">
        <v>1</v>
      </c>
      <c r="L7135" s="3">
        <v>0.5</v>
      </c>
      <c r="M7135" s="191">
        <v>12.8</v>
      </c>
      <c r="N7135" s="191">
        <v>6.7</v>
      </c>
      <c r="O7135" s="191">
        <v>1.1000000000000001</v>
      </c>
    </row>
    <row r="7136" spans="2:15" ht="17.25" x14ac:dyDescent="0.35">
      <c r="B7136" s="172">
        <f t="shared" si="668"/>
        <v>7128</v>
      </c>
      <c r="C7136" s="173">
        <v>10</v>
      </c>
      <c r="D7136" s="173">
        <v>24</v>
      </c>
      <c r="E7136" s="174">
        <v>24</v>
      </c>
      <c r="F7136" s="3">
        <f t="shared" si="667"/>
        <v>32</v>
      </c>
      <c r="G7136" s="3">
        <f t="shared" si="669"/>
        <v>29.84</v>
      </c>
      <c r="H7136" s="3">
        <f t="shared" si="670"/>
        <v>53.96</v>
      </c>
      <c r="I7136" s="3">
        <f t="shared" si="671"/>
        <v>39.92</v>
      </c>
      <c r="J7136" s="3">
        <f t="shared" si="672"/>
        <v>33.08</v>
      </c>
      <c r="K7136" s="191">
        <v>0</v>
      </c>
      <c r="L7136" s="3">
        <v>-1.2</v>
      </c>
      <c r="M7136" s="191">
        <v>12.2</v>
      </c>
      <c r="N7136" s="191">
        <v>4.4000000000000004</v>
      </c>
      <c r="O7136" s="191">
        <v>0.6</v>
      </c>
    </row>
    <row r="7137" spans="2:15" ht="17.25" x14ac:dyDescent="0.35">
      <c r="B7137" s="172">
        <f t="shared" si="668"/>
        <v>7129</v>
      </c>
      <c r="C7137" s="173">
        <v>10</v>
      </c>
      <c r="D7137" s="173">
        <v>25</v>
      </c>
      <c r="E7137" s="174">
        <v>1</v>
      </c>
      <c r="F7137" s="3">
        <f t="shared" si="667"/>
        <v>28.4</v>
      </c>
      <c r="G7137" s="3">
        <f t="shared" si="669"/>
        <v>28.94</v>
      </c>
      <c r="H7137" s="3">
        <f t="shared" si="670"/>
        <v>53.96</v>
      </c>
      <c r="I7137" s="3">
        <f t="shared" si="671"/>
        <v>39.019999999999996</v>
      </c>
      <c r="J7137" s="3">
        <f t="shared" si="672"/>
        <v>33.08</v>
      </c>
      <c r="K7137" s="191">
        <v>-2</v>
      </c>
      <c r="L7137" s="3">
        <v>-1.7</v>
      </c>
      <c r="M7137" s="191">
        <v>12.2</v>
      </c>
      <c r="N7137" s="191">
        <v>3.9</v>
      </c>
      <c r="O7137" s="191">
        <v>0.6</v>
      </c>
    </row>
    <row r="7138" spans="2:15" ht="17.25" x14ac:dyDescent="0.35">
      <c r="B7138" s="172">
        <f t="shared" si="668"/>
        <v>7130</v>
      </c>
      <c r="C7138" s="173">
        <v>10</v>
      </c>
      <c r="D7138" s="173">
        <v>25</v>
      </c>
      <c r="E7138" s="174">
        <v>2</v>
      </c>
      <c r="F7138" s="3">
        <f t="shared" si="667"/>
        <v>28.4</v>
      </c>
      <c r="G7138" s="3">
        <f t="shared" si="669"/>
        <v>27.86</v>
      </c>
      <c r="H7138" s="3">
        <f t="shared" si="670"/>
        <v>53.06</v>
      </c>
      <c r="I7138" s="3">
        <f t="shared" si="671"/>
        <v>37.94</v>
      </c>
      <c r="J7138" s="3">
        <f t="shared" si="672"/>
        <v>28.94</v>
      </c>
      <c r="K7138" s="191">
        <v>-2</v>
      </c>
      <c r="L7138" s="3">
        <v>-2.2999999999999998</v>
      </c>
      <c r="M7138" s="191">
        <v>11.7</v>
      </c>
      <c r="N7138" s="191">
        <v>3.3</v>
      </c>
      <c r="O7138" s="191">
        <v>-1.7</v>
      </c>
    </row>
    <row r="7139" spans="2:15" ht="17.25" x14ac:dyDescent="0.35">
      <c r="B7139" s="172">
        <f t="shared" si="668"/>
        <v>7131</v>
      </c>
      <c r="C7139" s="173">
        <v>10</v>
      </c>
      <c r="D7139" s="173">
        <v>25</v>
      </c>
      <c r="E7139" s="174">
        <v>3</v>
      </c>
      <c r="F7139" s="3">
        <f t="shared" si="667"/>
        <v>24.8</v>
      </c>
      <c r="G7139" s="3">
        <f t="shared" si="669"/>
        <v>27.86</v>
      </c>
      <c r="H7139" s="3">
        <f t="shared" si="670"/>
        <v>53.06</v>
      </c>
      <c r="I7139" s="3">
        <f t="shared" si="671"/>
        <v>37.04</v>
      </c>
      <c r="J7139" s="3">
        <f t="shared" si="672"/>
        <v>30.02</v>
      </c>
      <c r="K7139" s="191">
        <v>-4</v>
      </c>
      <c r="L7139" s="3">
        <v>-2.2999999999999998</v>
      </c>
      <c r="M7139" s="191">
        <v>11.7</v>
      </c>
      <c r="N7139" s="191">
        <v>2.8</v>
      </c>
      <c r="O7139" s="191">
        <v>-1.1000000000000001</v>
      </c>
    </row>
    <row r="7140" spans="2:15" ht="17.25" x14ac:dyDescent="0.35">
      <c r="B7140" s="172">
        <f t="shared" si="668"/>
        <v>7132</v>
      </c>
      <c r="C7140" s="173">
        <v>10</v>
      </c>
      <c r="D7140" s="173">
        <v>25</v>
      </c>
      <c r="E7140" s="174">
        <v>4</v>
      </c>
      <c r="F7140" s="3">
        <f t="shared" si="667"/>
        <v>21.2</v>
      </c>
      <c r="G7140" s="3">
        <f t="shared" si="669"/>
        <v>27.86</v>
      </c>
      <c r="H7140" s="3">
        <f t="shared" si="670"/>
        <v>53.06</v>
      </c>
      <c r="I7140" s="3">
        <f t="shared" si="671"/>
        <v>35.96</v>
      </c>
      <c r="J7140" s="3">
        <f t="shared" si="672"/>
        <v>28.04</v>
      </c>
      <c r="K7140" s="191">
        <v>-6</v>
      </c>
      <c r="L7140" s="3">
        <v>-2.2999999999999998</v>
      </c>
      <c r="M7140" s="191">
        <v>11.7</v>
      </c>
      <c r="N7140" s="191">
        <v>2.2000000000000002</v>
      </c>
      <c r="O7140" s="191">
        <v>-2.2000000000000002</v>
      </c>
    </row>
    <row r="7141" spans="2:15" ht="17.25" x14ac:dyDescent="0.35">
      <c r="B7141" s="172">
        <f t="shared" si="668"/>
        <v>7133</v>
      </c>
      <c r="C7141" s="173">
        <v>10</v>
      </c>
      <c r="D7141" s="173">
        <v>25</v>
      </c>
      <c r="E7141" s="174">
        <v>5</v>
      </c>
      <c r="F7141" s="3">
        <f t="shared" si="667"/>
        <v>24.8</v>
      </c>
      <c r="G7141" s="3">
        <f t="shared" si="669"/>
        <v>24.98</v>
      </c>
      <c r="H7141" s="3">
        <f t="shared" si="670"/>
        <v>51.980000000000004</v>
      </c>
      <c r="I7141" s="3">
        <f t="shared" si="671"/>
        <v>33.08</v>
      </c>
      <c r="J7141" s="3">
        <f t="shared" si="672"/>
        <v>30.02</v>
      </c>
      <c r="K7141" s="191">
        <v>-4</v>
      </c>
      <c r="L7141" s="3">
        <v>-3.9</v>
      </c>
      <c r="M7141" s="191">
        <v>11.1</v>
      </c>
      <c r="N7141" s="191">
        <v>0.6</v>
      </c>
      <c r="O7141" s="191">
        <v>-1.1000000000000001</v>
      </c>
    </row>
    <row r="7142" spans="2:15" ht="17.25" x14ac:dyDescent="0.35">
      <c r="B7142" s="172">
        <f t="shared" si="668"/>
        <v>7134</v>
      </c>
      <c r="C7142" s="173">
        <v>10</v>
      </c>
      <c r="D7142" s="173">
        <v>25</v>
      </c>
      <c r="E7142" s="174">
        <v>6</v>
      </c>
      <c r="F7142" s="3">
        <f t="shared" si="667"/>
        <v>28.4</v>
      </c>
      <c r="G7142" s="3">
        <f t="shared" si="669"/>
        <v>24.98</v>
      </c>
      <c r="H7142" s="3">
        <f t="shared" si="670"/>
        <v>51.980000000000004</v>
      </c>
      <c r="I7142" s="3">
        <f t="shared" si="671"/>
        <v>32</v>
      </c>
      <c r="J7142" s="3">
        <f t="shared" si="672"/>
        <v>30.02</v>
      </c>
      <c r="K7142" s="191">
        <v>-2</v>
      </c>
      <c r="L7142" s="3">
        <v>-3.9</v>
      </c>
      <c r="M7142" s="191">
        <v>11.1</v>
      </c>
      <c r="N7142" s="191">
        <v>0</v>
      </c>
      <c r="O7142" s="191">
        <v>-1.1000000000000001</v>
      </c>
    </row>
    <row r="7143" spans="2:15" ht="17.25" x14ac:dyDescent="0.35">
      <c r="B7143" s="172">
        <f t="shared" si="668"/>
        <v>7135</v>
      </c>
      <c r="C7143" s="173">
        <v>10</v>
      </c>
      <c r="D7143" s="173">
        <v>25</v>
      </c>
      <c r="E7143" s="174">
        <v>7</v>
      </c>
      <c r="F7143" s="3">
        <f t="shared" si="667"/>
        <v>33.799999999999997</v>
      </c>
      <c r="G7143" s="3">
        <f t="shared" si="669"/>
        <v>25.88</v>
      </c>
      <c r="H7143" s="3">
        <f t="shared" si="670"/>
        <v>53.06</v>
      </c>
      <c r="I7143" s="3">
        <f t="shared" si="671"/>
        <v>33.979999999999997</v>
      </c>
      <c r="J7143" s="3">
        <f t="shared" si="672"/>
        <v>33.08</v>
      </c>
      <c r="K7143" s="191">
        <v>1</v>
      </c>
      <c r="L7143" s="3">
        <v>-3.4</v>
      </c>
      <c r="M7143" s="191">
        <v>11.7</v>
      </c>
      <c r="N7143" s="191">
        <v>1.1000000000000001</v>
      </c>
      <c r="O7143" s="191">
        <v>0.6</v>
      </c>
    </row>
    <row r="7144" spans="2:15" ht="17.25" x14ac:dyDescent="0.35">
      <c r="B7144" s="172">
        <f t="shared" si="668"/>
        <v>7136</v>
      </c>
      <c r="C7144" s="173">
        <v>10</v>
      </c>
      <c r="D7144" s="173">
        <v>25</v>
      </c>
      <c r="E7144" s="174">
        <v>8</v>
      </c>
      <c r="F7144" s="3">
        <f t="shared" si="667"/>
        <v>39.200000000000003</v>
      </c>
      <c r="G7144" s="3">
        <f t="shared" si="669"/>
        <v>30.92</v>
      </c>
      <c r="H7144" s="3">
        <f t="shared" si="670"/>
        <v>55.040000000000006</v>
      </c>
      <c r="I7144" s="3">
        <f t="shared" si="671"/>
        <v>39.019999999999996</v>
      </c>
      <c r="J7144" s="3">
        <f t="shared" si="672"/>
        <v>32</v>
      </c>
      <c r="K7144" s="191">
        <v>4</v>
      </c>
      <c r="L7144" s="3">
        <v>-0.6</v>
      </c>
      <c r="M7144" s="191">
        <v>12.8</v>
      </c>
      <c r="N7144" s="191">
        <v>3.9</v>
      </c>
      <c r="O7144" s="191">
        <v>0</v>
      </c>
    </row>
    <row r="7145" spans="2:15" ht="17.25" x14ac:dyDescent="0.35">
      <c r="B7145" s="172">
        <f t="shared" si="668"/>
        <v>7137</v>
      </c>
      <c r="C7145" s="173">
        <v>10</v>
      </c>
      <c r="D7145" s="173">
        <v>25</v>
      </c>
      <c r="E7145" s="174">
        <v>9</v>
      </c>
      <c r="F7145" s="3">
        <f t="shared" si="667"/>
        <v>44.6</v>
      </c>
      <c r="G7145" s="3">
        <f t="shared" si="669"/>
        <v>41</v>
      </c>
      <c r="H7145" s="3">
        <f t="shared" si="670"/>
        <v>57.019999999999996</v>
      </c>
      <c r="I7145" s="3">
        <f t="shared" si="671"/>
        <v>46.94</v>
      </c>
      <c r="J7145" s="3">
        <f t="shared" si="672"/>
        <v>34.340000000000003</v>
      </c>
      <c r="K7145" s="191">
        <v>7</v>
      </c>
      <c r="L7145" s="3">
        <v>5</v>
      </c>
      <c r="M7145" s="191">
        <v>13.9</v>
      </c>
      <c r="N7145" s="191">
        <v>8.3000000000000007</v>
      </c>
      <c r="O7145" s="191">
        <v>1.3</v>
      </c>
    </row>
    <row r="7146" spans="2:15" ht="17.25" x14ac:dyDescent="0.35">
      <c r="B7146" s="172">
        <f t="shared" si="668"/>
        <v>7138</v>
      </c>
      <c r="C7146" s="173">
        <v>10</v>
      </c>
      <c r="D7146" s="173">
        <v>25</v>
      </c>
      <c r="E7146" s="174">
        <v>10</v>
      </c>
      <c r="F7146" s="3">
        <f t="shared" si="667"/>
        <v>50</v>
      </c>
      <c r="G7146" s="3">
        <f t="shared" si="669"/>
        <v>45.86</v>
      </c>
      <c r="H7146" s="3">
        <f t="shared" si="670"/>
        <v>57.92</v>
      </c>
      <c r="I7146" s="3">
        <f t="shared" si="671"/>
        <v>53.06</v>
      </c>
      <c r="J7146" s="3">
        <f t="shared" si="672"/>
        <v>35.06</v>
      </c>
      <c r="K7146" s="191">
        <v>10</v>
      </c>
      <c r="L7146" s="3">
        <v>7.7</v>
      </c>
      <c r="M7146" s="191">
        <v>14.4</v>
      </c>
      <c r="N7146" s="191">
        <v>11.7</v>
      </c>
      <c r="O7146" s="191">
        <v>1.7</v>
      </c>
    </row>
    <row r="7147" spans="2:15" ht="17.25" x14ac:dyDescent="0.35">
      <c r="B7147" s="172">
        <f t="shared" si="668"/>
        <v>7139</v>
      </c>
      <c r="C7147" s="173">
        <v>10</v>
      </c>
      <c r="D7147" s="173">
        <v>25</v>
      </c>
      <c r="E7147" s="174">
        <v>11</v>
      </c>
      <c r="F7147" s="3">
        <f t="shared" si="667"/>
        <v>51.8</v>
      </c>
      <c r="G7147" s="3">
        <f t="shared" si="669"/>
        <v>48.92</v>
      </c>
      <c r="H7147" s="3">
        <f t="shared" si="670"/>
        <v>60.980000000000004</v>
      </c>
      <c r="I7147" s="3">
        <f t="shared" si="671"/>
        <v>59</v>
      </c>
      <c r="J7147" s="3">
        <f t="shared" si="672"/>
        <v>37.04</v>
      </c>
      <c r="K7147" s="191">
        <v>11</v>
      </c>
      <c r="L7147" s="3">
        <v>9.4</v>
      </c>
      <c r="M7147" s="191">
        <v>16.100000000000001</v>
      </c>
      <c r="N7147" s="191">
        <v>15</v>
      </c>
      <c r="O7147" s="191">
        <v>2.8</v>
      </c>
    </row>
    <row r="7148" spans="2:15" ht="17.25" x14ac:dyDescent="0.35">
      <c r="B7148" s="172">
        <f t="shared" si="668"/>
        <v>7140</v>
      </c>
      <c r="C7148" s="173">
        <v>10</v>
      </c>
      <c r="D7148" s="173">
        <v>25</v>
      </c>
      <c r="E7148" s="174">
        <v>12</v>
      </c>
      <c r="F7148" s="3">
        <f t="shared" si="667"/>
        <v>53.6</v>
      </c>
      <c r="G7148" s="3">
        <f t="shared" si="669"/>
        <v>53.96</v>
      </c>
      <c r="H7148" s="3">
        <f t="shared" si="670"/>
        <v>62.06</v>
      </c>
      <c r="I7148" s="3">
        <f t="shared" si="671"/>
        <v>64.94</v>
      </c>
      <c r="J7148" s="3">
        <f t="shared" si="672"/>
        <v>39.92</v>
      </c>
      <c r="K7148" s="191">
        <v>12</v>
      </c>
      <c r="L7148" s="3">
        <v>12.2</v>
      </c>
      <c r="M7148" s="191">
        <v>16.7</v>
      </c>
      <c r="N7148" s="191">
        <v>18.3</v>
      </c>
      <c r="O7148" s="191">
        <v>4.4000000000000004</v>
      </c>
    </row>
    <row r="7149" spans="2:15" ht="17.25" x14ac:dyDescent="0.35">
      <c r="B7149" s="172">
        <f t="shared" si="668"/>
        <v>7141</v>
      </c>
      <c r="C7149" s="173">
        <v>10</v>
      </c>
      <c r="D7149" s="173">
        <v>25</v>
      </c>
      <c r="E7149" s="174">
        <v>13</v>
      </c>
      <c r="F7149" s="3">
        <f t="shared" si="667"/>
        <v>55.400000000000006</v>
      </c>
      <c r="G7149" s="3">
        <f t="shared" si="669"/>
        <v>55.94</v>
      </c>
      <c r="H7149" s="3">
        <f t="shared" si="670"/>
        <v>62.96</v>
      </c>
      <c r="I7149" s="3">
        <f t="shared" si="671"/>
        <v>66.92</v>
      </c>
      <c r="J7149" s="3">
        <f t="shared" si="672"/>
        <v>37.04</v>
      </c>
      <c r="K7149" s="191">
        <v>13</v>
      </c>
      <c r="L7149" s="3">
        <v>13.3</v>
      </c>
      <c r="M7149" s="191">
        <v>17.2</v>
      </c>
      <c r="N7149" s="191">
        <v>19.399999999999999</v>
      </c>
      <c r="O7149" s="191">
        <v>2.8</v>
      </c>
    </row>
    <row r="7150" spans="2:15" ht="17.25" x14ac:dyDescent="0.35">
      <c r="B7150" s="172">
        <f t="shared" si="668"/>
        <v>7142</v>
      </c>
      <c r="C7150" s="173">
        <v>10</v>
      </c>
      <c r="D7150" s="173">
        <v>25</v>
      </c>
      <c r="E7150" s="174">
        <v>14</v>
      </c>
      <c r="F7150" s="3">
        <f t="shared" si="667"/>
        <v>57.2</v>
      </c>
      <c r="G7150" s="3">
        <f t="shared" si="669"/>
        <v>57.92</v>
      </c>
      <c r="H7150" s="3">
        <f t="shared" si="670"/>
        <v>64.94</v>
      </c>
      <c r="I7150" s="3">
        <f t="shared" si="671"/>
        <v>69.98</v>
      </c>
      <c r="J7150" s="3">
        <f t="shared" si="672"/>
        <v>42.08</v>
      </c>
      <c r="K7150" s="191">
        <v>14</v>
      </c>
      <c r="L7150" s="3">
        <v>14.4</v>
      </c>
      <c r="M7150" s="191">
        <v>18.3</v>
      </c>
      <c r="N7150" s="191">
        <v>21.1</v>
      </c>
      <c r="O7150" s="191">
        <v>5.6</v>
      </c>
    </row>
    <row r="7151" spans="2:15" ht="17.25" x14ac:dyDescent="0.35">
      <c r="B7151" s="172">
        <f t="shared" si="668"/>
        <v>7143</v>
      </c>
      <c r="C7151" s="173">
        <v>10</v>
      </c>
      <c r="D7151" s="173">
        <v>25</v>
      </c>
      <c r="E7151" s="174">
        <v>15</v>
      </c>
      <c r="F7151" s="3">
        <f t="shared" si="667"/>
        <v>55.58</v>
      </c>
      <c r="G7151" s="3">
        <f t="shared" si="669"/>
        <v>56.84</v>
      </c>
      <c r="H7151" s="3">
        <f t="shared" si="670"/>
        <v>66.02</v>
      </c>
      <c r="I7151" s="3">
        <f t="shared" si="671"/>
        <v>69.080000000000013</v>
      </c>
      <c r="J7151" s="3">
        <f t="shared" si="672"/>
        <v>39.92</v>
      </c>
      <c r="K7151" s="191">
        <v>13.1</v>
      </c>
      <c r="L7151" s="3">
        <v>13.8</v>
      </c>
      <c r="M7151" s="191">
        <v>18.899999999999999</v>
      </c>
      <c r="N7151" s="191">
        <v>20.6</v>
      </c>
      <c r="O7151" s="191">
        <v>4.4000000000000004</v>
      </c>
    </row>
    <row r="7152" spans="2:15" ht="17.25" x14ac:dyDescent="0.35">
      <c r="B7152" s="172">
        <f t="shared" si="668"/>
        <v>7144</v>
      </c>
      <c r="C7152" s="173">
        <v>10</v>
      </c>
      <c r="D7152" s="173">
        <v>25</v>
      </c>
      <c r="E7152" s="174">
        <v>16</v>
      </c>
      <c r="F7152" s="3">
        <f t="shared" si="667"/>
        <v>53.6</v>
      </c>
      <c r="G7152" s="3">
        <f t="shared" si="669"/>
        <v>51.980000000000004</v>
      </c>
      <c r="H7152" s="3">
        <f t="shared" si="670"/>
        <v>64.94</v>
      </c>
      <c r="I7152" s="3">
        <f t="shared" si="671"/>
        <v>68</v>
      </c>
      <c r="J7152" s="3">
        <f t="shared" si="672"/>
        <v>39.019999999999996</v>
      </c>
      <c r="K7152" s="191">
        <v>12</v>
      </c>
      <c r="L7152" s="3">
        <v>11.1</v>
      </c>
      <c r="M7152" s="191">
        <v>18.3</v>
      </c>
      <c r="N7152" s="191">
        <v>20</v>
      </c>
      <c r="O7152" s="191">
        <v>3.9</v>
      </c>
    </row>
    <row r="7153" spans="2:15" ht="17.25" x14ac:dyDescent="0.35">
      <c r="B7153" s="172">
        <f t="shared" si="668"/>
        <v>7145</v>
      </c>
      <c r="C7153" s="173">
        <v>10</v>
      </c>
      <c r="D7153" s="173">
        <v>25</v>
      </c>
      <c r="E7153" s="174">
        <v>17</v>
      </c>
      <c r="F7153" s="3">
        <f t="shared" si="667"/>
        <v>51.8</v>
      </c>
      <c r="G7153" s="3">
        <f t="shared" si="669"/>
        <v>48.92</v>
      </c>
      <c r="H7153" s="3">
        <f t="shared" si="670"/>
        <v>65.12</v>
      </c>
      <c r="I7153" s="3">
        <f t="shared" si="671"/>
        <v>64.039999999999992</v>
      </c>
      <c r="J7153" s="3">
        <f t="shared" si="672"/>
        <v>39.019999999999996</v>
      </c>
      <c r="K7153" s="191">
        <v>11</v>
      </c>
      <c r="L7153" s="3">
        <v>9.4</v>
      </c>
      <c r="M7153" s="191">
        <v>18.399999999999999</v>
      </c>
      <c r="N7153" s="191">
        <v>17.8</v>
      </c>
      <c r="O7153" s="191">
        <v>3.9</v>
      </c>
    </row>
    <row r="7154" spans="2:15" ht="17.25" x14ac:dyDescent="0.35">
      <c r="B7154" s="172">
        <f t="shared" si="668"/>
        <v>7146</v>
      </c>
      <c r="C7154" s="173">
        <v>10</v>
      </c>
      <c r="D7154" s="173">
        <v>25</v>
      </c>
      <c r="E7154" s="174">
        <v>18</v>
      </c>
      <c r="F7154" s="3">
        <f t="shared" si="667"/>
        <v>47.3</v>
      </c>
      <c r="G7154" s="3">
        <f t="shared" si="669"/>
        <v>42.980000000000004</v>
      </c>
      <c r="H7154" s="3">
        <f t="shared" si="670"/>
        <v>64.039999999999992</v>
      </c>
      <c r="I7154" s="3">
        <f t="shared" si="671"/>
        <v>57.92</v>
      </c>
      <c r="J7154" s="3">
        <f t="shared" si="672"/>
        <v>38.119999999999997</v>
      </c>
      <c r="K7154" s="191">
        <v>8.5</v>
      </c>
      <c r="L7154" s="3">
        <v>6.1</v>
      </c>
      <c r="M7154" s="191">
        <v>17.8</v>
      </c>
      <c r="N7154" s="191">
        <v>14.4</v>
      </c>
      <c r="O7154" s="191">
        <v>3.4</v>
      </c>
    </row>
    <row r="7155" spans="2:15" ht="17.25" x14ac:dyDescent="0.35">
      <c r="B7155" s="172">
        <f t="shared" si="668"/>
        <v>7147</v>
      </c>
      <c r="C7155" s="173">
        <v>10</v>
      </c>
      <c r="D7155" s="173">
        <v>25</v>
      </c>
      <c r="E7155" s="174">
        <v>19</v>
      </c>
      <c r="F7155" s="3">
        <f t="shared" si="667"/>
        <v>44.78</v>
      </c>
      <c r="G7155" s="3">
        <f t="shared" si="669"/>
        <v>41.9</v>
      </c>
      <c r="H7155" s="3">
        <f t="shared" si="670"/>
        <v>62.96</v>
      </c>
      <c r="I7155" s="3">
        <f t="shared" si="671"/>
        <v>53.96</v>
      </c>
      <c r="J7155" s="3">
        <f t="shared" si="672"/>
        <v>37.04</v>
      </c>
      <c r="K7155" s="191">
        <v>7.1</v>
      </c>
      <c r="L7155" s="3">
        <v>5.5</v>
      </c>
      <c r="M7155" s="191">
        <v>17.2</v>
      </c>
      <c r="N7155" s="191">
        <v>12.2</v>
      </c>
      <c r="O7155" s="191">
        <v>2.8</v>
      </c>
    </row>
    <row r="7156" spans="2:15" ht="17.25" x14ac:dyDescent="0.35">
      <c r="B7156" s="172">
        <f t="shared" si="668"/>
        <v>7148</v>
      </c>
      <c r="C7156" s="173">
        <v>10</v>
      </c>
      <c r="D7156" s="173">
        <v>25</v>
      </c>
      <c r="E7156" s="174">
        <v>20</v>
      </c>
      <c r="F7156" s="3">
        <f t="shared" si="667"/>
        <v>42.980000000000004</v>
      </c>
      <c r="G7156" s="3">
        <f t="shared" si="669"/>
        <v>33.979999999999997</v>
      </c>
      <c r="H7156" s="3">
        <f t="shared" si="670"/>
        <v>62.06</v>
      </c>
      <c r="I7156" s="3">
        <f t="shared" si="671"/>
        <v>51.08</v>
      </c>
      <c r="J7156" s="3">
        <f t="shared" si="672"/>
        <v>37.94</v>
      </c>
      <c r="K7156" s="191">
        <v>6.1</v>
      </c>
      <c r="L7156" s="3">
        <v>1.1000000000000001</v>
      </c>
      <c r="M7156" s="191">
        <v>16.7</v>
      </c>
      <c r="N7156" s="191">
        <v>10.6</v>
      </c>
      <c r="O7156" s="191">
        <v>3.3</v>
      </c>
    </row>
    <row r="7157" spans="2:15" ht="17.25" x14ac:dyDescent="0.35">
      <c r="B7157" s="172">
        <f t="shared" si="668"/>
        <v>7149</v>
      </c>
      <c r="C7157" s="173">
        <v>10</v>
      </c>
      <c r="D7157" s="173">
        <v>25</v>
      </c>
      <c r="E7157" s="174">
        <v>21</v>
      </c>
      <c r="F7157" s="3">
        <f t="shared" si="667"/>
        <v>41.36</v>
      </c>
      <c r="G7157" s="3">
        <f t="shared" si="669"/>
        <v>33.979999999999997</v>
      </c>
      <c r="H7157" s="3">
        <f t="shared" si="670"/>
        <v>60.980000000000004</v>
      </c>
      <c r="I7157" s="3">
        <f t="shared" si="671"/>
        <v>44.96</v>
      </c>
      <c r="J7157" s="3">
        <f t="shared" si="672"/>
        <v>37.94</v>
      </c>
      <c r="K7157" s="191">
        <v>5.2</v>
      </c>
      <c r="L7157" s="3">
        <v>1.1000000000000001</v>
      </c>
      <c r="M7157" s="191">
        <v>16.100000000000001</v>
      </c>
      <c r="N7157" s="191">
        <v>7.2</v>
      </c>
      <c r="O7157" s="191">
        <v>3.3</v>
      </c>
    </row>
    <row r="7158" spans="2:15" ht="17.25" x14ac:dyDescent="0.35">
      <c r="B7158" s="172">
        <f t="shared" si="668"/>
        <v>7150</v>
      </c>
      <c r="C7158" s="173">
        <v>10</v>
      </c>
      <c r="D7158" s="173">
        <v>25</v>
      </c>
      <c r="E7158" s="174">
        <v>22</v>
      </c>
      <c r="F7158" s="3">
        <f t="shared" si="667"/>
        <v>40.28</v>
      </c>
      <c r="G7158" s="3">
        <f t="shared" si="669"/>
        <v>32.9</v>
      </c>
      <c r="H7158" s="3">
        <f t="shared" si="670"/>
        <v>59</v>
      </c>
      <c r="I7158" s="3">
        <f t="shared" si="671"/>
        <v>44.06</v>
      </c>
      <c r="J7158" s="3">
        <f t="shared" si="672"/>
        <v>35.96</v>
      </c>
      <c r="K7158" s="191">
        <v>4.5999999999999996</v>
      </c>
      <c r="L7158" s="3">
        <v>0.5</v>
      </c>
      <c r="M7158" s="191">
        <v>15</v>
      </c>
      <c r="N7158" s="191">
        <v>6.7</v>
      </c>
      <c r="O7158" s="191">
        <v>2.2000000000000002</v>
      </c>
    </row>
    <row r="7159" spans="2:15" ht="17.25" x14ac:dyDescent="0.35">
      <c r="B7159" s="172">
        <f t="shared" si="668"/>
        <v>7151</v>
      </c>
      <c r="C7159" s="173">
        <v>10</v>
      </c>
      <c r="D7159" s="173">
        <v>25</v>
      </c>
      <c r="E7159" s="174">
        <v>23</v>
      </c>
      <c r="F7159" s="3">
        <f t="shared" si="667"/>
        <v>39.380000000000003</v>
      </c>
      <c r="G7159" s="3">
        <f t="shared" si="669"/>
        <v>30.92</v>
      </c>
      <c r="H7159" s="3">
        <f t="shared" si="670"/>
        <v>57.92</v>
      </c>
      <c r="I7159" s="3">
        <f t="shared" si="671"/>
        <v>44.96</v>
      </c>
      <c r="J7159" s="3">
        <f t="shared" si="672"/>
        <v>37.04</v>
      </c>
      <c r="K7159" s="191">
        <v>4.0999999999999996</v>
      </c>
      <c r="L7159" s="3">
        <v>-0.6</v>
      </c>
      <c r="M7159" s="191">
        <v>14.4</v>
      </c>
      <c r="N7159" s="191">
        <v>7.2</v>
      </c>
      <c r="O7159" s="191">
        <v>2.8</v>
      </c>
    </row>
    <row r="7160" spans="2:15" ht="17.25" x14ac:dyDescent="0.35">
      <c r="B7160" s="172">
        <f t="shared" si="668"/>
        <v>7152</v>
      </c>
      <c r="C7160" s="173">
        <v>10</v>
      </c>
      <c r="D7160" s="173">
        <v>25</v>
      </c>
      <c r="E7160" s="174">
        <v>24</v>
      </c>
      <c r="F7160" s="3">
        <f t="shared" si="667"/>
        <v>38.659999999999997</v>
      </c>
      <c r="G7160" s="3">
        <f t="shared" si="669"/>
        <v>29.84</v>
      </c>
      <c r="H7160" s="3">
        <f t="shared" si="670"/>
        <v>57.019999999999996</v>
      </c>
      <c r="I7160" s="3">
        <f t="shared" si="671"/>
        <v>39.019999999999996</v>
      </c>
      <c r="J7160" s="3">
        <f t="shared" si="672"/>
        <v>37.04</v>
      </c>
      <c r="K7160" s="191">
        <v>3.7</v>
      </c>
      <c r="L7160" s="3">
        <v>-1.2</v>
      </c>
      <c r="M7160" s="191">
        <v>13.9</v>
      </c>
      <c r="N7160" s="191">
        <v>3.9</v>
      </c>
      <c r="O7160" s="191">
        <v>2.8</v>
      </c>
    </row>
    <row r="7161" spans="2:15" ht="17.25" x14ac:dyDescent="0.35">
      <c r="B7161" s="172">
        <f t="shared" si="668"/>
        <v>7153</v>
      </c>
      <c r="C7161" s="173">
        <v>10</v>
      </c>
      <c r="D7161" s="173">
        <v>26</v>
      </c>
      <c r="E7161" s="174">
        <v>1</v>
      </c>
      <c r="F7161" s="3">
        <f t="shared" si="667"/>
        <v>38.299999999999997</v>
      </c>
      <c r="G7161" s="3">
        <f t="shared" si="669"/>
        <v>29.84</v>
      </c>
      <c r="H7161" s="3">
        <f t="shared" si="670"/>
        <v>50</v>
      </c>
      <c r="I7161" s="3">
        <f t="shared" si="671"/>
        <v>37.04</v>
      </c>
      <c r="J7161" s="3">
        <f t="shared" si="672"/>
        <v>33.979999999999997</v>
      </c>
      <c r="K7161" s="191">
        <v>3.5</v>
      </c>
      <c r="L7161" s="3">
        <v>-1.2</v>
      </c>
      <c r="M7161" s="191">
        <v>10</v>
      </c>
      <c r="N7161" s="191">
        <v>2.8</v>
      </c>
      <c r="O7161" s="191">
        <v>1.1000000000000001</v>
      </c>
    </row>
    <row r="7162" spans="2:15" ht="17.25" x14ac:dyDescent="0.35">
      <c r="B7162" s="172">
        <f t="shared" si="668"/>
        <v>7154</v>
      </c>
      <c r="C7162" s="173">
        <v>10</v>
      </c>
      <c r="D7162" s="173">
        <v>26</v>
      </c>
      <c r="E7162" s="174">
        <v>2</v>
      </c>
      <c r="F7162" s="3">
        <f t="shared" si="667"/>
        <v>37.94</v>
      </c>
      <c r="G7162" s="3">
        <f t="shared" si="669"/>
        <v>32</v>
      </c>
      <c r="H7162" s="3">
        <f t="shared" si="670"/>
        <v>46.94</v>
      </c>
      <c r="I7162" s="3">
        <f t="shared" si="671"/>
        <v>35.96</v>
      </c>
      <c r="J7162" s="3">
        <f t="shared" si="672"/>
        <v>32</v>
      </c>
      <c r="K7162" s="191">
        <v>3.3</v>
      </c>
      <c r="L7162" s="3">
        <v>0</v>
      </c>
      <c r="M7162" s="191">
        <v>8.3000000000000007</v>
      </c>
      <c r="N7162" s="191">
        <v>2.2000000000000002</v>
      </c>
      <c r="O7162" s="191">
        <v>0</v>
      </c>
    </row>
    <row r="7163" spans="2:15" ht="17.25" x14ac:dyDescent="0.35">
      <c r="B7163" s="172">
        <f t="shared" si="668"/>
        <v>7155</v>
      </c>
      <c r="C7163" s="173">
        <v>10</v>
      </c>
      <c r="D7163" s="173">
        <v>26</v>
      </c>
      <c r="E7163" s="174">
        <v>3</v>
      </c>
      <c r="F7163" s="3">
        <f t="shared" si="667"/>
        <v>37.4</v>
      </c>
      <c r="G7163" s="3">
        <f t="shared" si="669"/>
        <v>30.92</v>
      </c>
      <c r="H7163" s="3">
        <f t="shared" si="670"/>
        <v>51.980000000000004</v>
      </c>
      <c r="I7163" s="3">
        <f t="shared" si="671"/>
        <v>35.06</v>
      </c>
      <c r="J7163" s="3">
        <f t="shared" si="672"/>
        <v>33.08</v>
      </c>
      <c r="K7163" s="191">
        <v>3</v>
      </c>
      <c r="L7163" s="3">
        <v>-0.6</v>
      </c>
      <c r="M7163" s="191">
        <v>11.1</v>
      </c>
      <c r="N7163" s="191">
        <v>1.7</v>
      </c>
      <c r="O7163" s="191">
        <v>0.6</v>
      </c>
    </row>
    <row r="7164" spans="2:15" ht="17.25" x14ac:dyDescent="0.35">
      <c r="B7164" s="172">
        <f t="shared" si="668"/>
        <v>7156</v>
      </c>
      <c r="C7164" s="173">
        <v>10</v>
      </c>
      <c r="D7164" s="173">
        <v>26</v>
      </c>
      <c r="E7164" s="174">
        <v>4</v>
      </c>
      <c r="F7164" s="3">
        <f t="shared" si="667"/>
        <v>39.200000000000003</v>
      </c>
      <c r="G7164" s="3">
        <f t="shared" si="669"/>
        <v>30.92</v>
      </c>
      <c r="H7164" s="3">
        <f t="shared" si="670"/>
        <v>46.04</v>
      </c>
      <c r="I7164" s="3">
        <f t="shared" si="671"/>
        <v>33.08</v>
      </c>
      <c r="J7164" s="3">
        <f t="shared" si="672"/>
        <v>26.96</v>
      </c>
      <c r="K7164" s="191">
        <v>4</v>
      </c>
      <c r="L7164" s="3">
        <v>-0.6</v>
      </c>
      <c r="M7164" s="191">
        <v>7.8</v>
      </c>
      <c r="N7164" s="191">
        <v>0.6</v>
      </c>
      <c r="O7164" s="191">
        <v>-2.8</v>
      </c>
    </row>
    <row r="7165" spans="2:15" ht="17.25" x14ac:dyDescent="0.35">
      <c r="B7165" s="172">
        <f t="shared" si="668"/>
        <v>7157</v>
      </c>
      <c r="C7165" s="173">
        <v>10</v>
      </c>
      <c r="D7165" s="173">
        <v>26</v>
      </c>
      <c r="E7165" s="174">
        <v>5</v>
      </c>
      <c r="F7165" s="3">
        <f t="shared" si="667"/>
        <v>37.4</v>
      </c>
      <c r="G7165" s="3">
        <f t="shared" si="669"/>
        <v>32</v>
      </c>
      <c r="H7165" s="3">
        <f t="shared" si="670"/>
        <v>44.06</v>
      </c>
      <c r="I7165" s="3">
        <f t="shared" si="671"/>
        <v>33.08</v>
      </c>
      <c r="J7165" s="3">
        <f t="shared" si="672"/>
        <v>26.96</v>
      </c>
      <c r="K7165" s="191">
        <v>3</v>
      </c>
      <c r="L7165" s="3">
        <v>0</v>
      </c>
      <c r="M7165" s="191">
        <v>6.7</v>
      </c>
      <c r="N7165" s="191">
        <v>0.6</v>
      </c>
      <c r="O7165" s="191">
        <v>-2.8</v>
      </c>
    </row>
    <row r="7166" spans="2:15" ht="17.25" x14ac:dyDescent="0.35">
      <c r="B7166" s="172">
        <f t="shared" si="668"/>
        <v>7158</v>
      </c>
      <c r="C7166" s="173">
        <v>10</v>
      </c>
      <c r="D7166" s="173">
        <v>26</v>
      </c>
      <c r="E7166" s="174">
        <v>6</v>
      </c>
      <c r="F7166" s="3">
        <f t="shared" si="667"/>
        <v>35.6</v>
      </c>
      <c r="G7166" s="3">
        <f t="shared" si="669"/>
        <v>32.9</v>
      </c>
      <c r="H7166" s="3">
        <f t="shared" si="670"/>
        <v>44.06</v>
      </c>
      <c r="I7166" s="3">
        <f t="shared" si="671"/>
        <v>30.02</v>
      </c>
      <c r="J7166" s="3">
        <f t="shared" si="672"/>
        <v>30.02</v>
      </c>
      <c r="K7166" s="191">
        <v>2</v>
      </c>
      <c r="L7166" s="3">
        <v>0.5</v>
      </c>
      <c r="M7166" s="191">
        <v>6.7</v>
      </c>
      <c r="N7166" s="191">
        <v>-1.1000000000000001</v>
      </c>
      <c r="O7166" s="191">
        <v>-1.1000000000000001</v>
      </c>
    </row>
    <row r="7167" spans="2:15" ht="17.25" x14ac:dyDescent="0.35">
      <c r="B7167" s="172">
        <f t="shared" si="668"/>
        <v>7159</v>
      </c>
      <c r="C7167" s="173">
        <v>10</v>
      </c>
      <c r="D7167" s="173">
        <v>26</v>
      </c>
      <c r="E7167" s="174">
        <v>7</v>
      </c>
      <c r="F7167" s="3">
        <f t="shared" si="667"/>
        <v>35.6</v>
      </c>
      <c r="G7167" s="3">
        <f t="shared" si="669"/>
        <v>33.979999999999997</v>
      </c>
      <c r="H7167" s="3">
        <f t="shared" si="670"/>
        <v>44.96</v>
      </c>
      <c r="I7167" s="3">
        <f t="shared" si="671"/>
        <v>30.92</v>
      </c>
      <c r="J7167" s="3">
        <f t="shared" si="672"/>
        <v>26.96</v>
      </c>
      <c r="K7167" s="191">
        <v>2</v>
      </c>
      <c r="L7167" s="3">
        <v>1.1000000000000001</v>
      </c>
      <c r="M7167" s="191">
        <v>7.2</v>
      </c>
      <c r="N7167" s="191">
        <v>-0.6</v>
      </c>
      <c r="O7167" s="191">
        <v>-2.8</v>
      </c>
    </row>
    <row r="7168" spans="2:15" ht="17.25" x14ac:dyDescent="0.35">
      <c r="B7168" s="172">
        <f t="shared" si="668"/>
        <v>7160</v>
      </c>
      <c r="C7168" s="173">
        <v>10</v>
      </c>
      <c r="D7168" s="173">
        <v>26</v>
      </c>
      <c r="E7168" s="174">
        <v>8</v>
      </c>
      <c r="F7168" s="3">
        <f t="shared" si="667"/>
        <v>42.8</v>
      </c>
      <c r="G7168" s="3">
        <f t="shared" si="669"/>
        <v>38.840000000000003</v>
      </c>
      <c r="H7168" s="3">
        <f t="shared" si="670"/>
        <v>51.980000000000004</v>
      </c>
      <c r="I7168" s="3">
        <f t="shared" si="671"/>
        <v>37.04</v>
      </c>
      <c r="J7168" s="3">
        <f t="shared" si="672"/>
        <v>35.06</v>
      </c>
      <c r="K7168" s="191">
        <v>6</v>
      </c>
      <c r="L7168" s="3">
        <v>3.8</v>
      </c>
      <c r="M7168" s="191">
        <v>11.1</v>
      </c>
      <c r="N7168" s="191">
        <v>2.8</v>
      </c>
      <c r="O7168" s="191">
        <v>1.7</v>
      </c>
    </row>
    <row r="7169" spans="2:15" ht="17.25" x14ac:dyDescent="0.35">
      <c r="B7169" s="172">
        <f t="shared" si="668"/>
        <v>7161</v>
      </c>
      <c r="C7169" s="173">
        <v>10</v>
      </c>
      <c r="D7169" s="173">
        <v>26</v>
      </c>
      <c r="E7169" s="174">
        <v>9</v>
      </c>
      <c r="F7169" s="3">
        <f t="shared" si="667"/>
        <v>46.4</v>
      </c>
      <c r="G7169" s="3">
        <f t="shared" si="669"/>
        <v>54.86</v>
      </c>
      <c r="H7169" s="3">
        <f t="shared" si="670"/>
        <v>55.94</v>
      </c>
      <c r="I7169" s="3">
        <f t="shared" si="671"/>
        <v>46.04</v>
      </c>
      <c r="J7169" s="3">
        <f t="shared" si="672"/>
        <v>37.94</v>
      </c>
      <c r="K7169" s="191">
        <v>8</v>
      </c>
      <c r="L7169" s="3">
        <v>12.7</v>
      </c>
      <c r="M7169" s="191">
        <v>13.3</v>
      </c>
      <c r="N7169" s="191">
        <v>7.8</v>
      </c>
      <c r="O7169" s="191">
        <v>3.3</v>
      </c>
    </row>
    <row r="7170" spans="2:15" ht="17.25" x14ac:dyDescent="0.35">
      <c r="B7170" s="172">
        <f t="shared" si="668"/>
        <v>7162</v>
      </c>
      <c r="C7170" s="173">
        <v>10</v>
      </c>
      <c r="D7170" s="173">
        <v>26</v>
      </c>
      <c r="E7170" s="174">
        <v>10</v>
      </c>
      <c r="F7170" s="3">
        <f t="shared" si="667"/>
        <v>48.2</v>
      </c>
      <c r="G7170" s="3">
        <f t="shared" si="669"/>
        <v>62.96</v>
      </c>
      <c r="H7170" s="3">
        <f t="shared" si="670"/>
        <v>57.019999999999996</v>
      </c>
      <c r="I7170" s="3">
        <f t="shared" si="671"/>
        <v>51.980000000000004</v>
      </c>
      <c r="J7170" s="3">
        <f t="shared" si="672"/>
        <v>42.08</v>
      </c>
      <c r="K7170" s="191">
        <v>9</v>
      </c>
      <c r="L7170" s="3">
        <v>17.2</v>
      </c>
      <c r="M7170" s="191">
        <v>13.9</v>
      </c>
      <c r="N7170" s="191">
        <v>11.1</v>
      </c>
      <c r="O7170" s="191">
        <v>5.6</v>
      </c>
    </row>
    <row r="7171" spans="2:15" ht="17.25" x14ac:dyDescent="0.35">
      <c r="B7171" s="172">
        <f t="shared" si="668"/>
        <v>7163</v>
      </c>
      <c r="C7171" s="173">
        <v>10</v>
      </c>
      <c r="D7171" s="173">
        <v>26</v>
      </c>
      <c r="E7171" s="174">
        <v>11</v>
      </c>
      <c r="F7171" s="3">
        <f t="shared" si="667"/>
        <v>53.6</v>
      </c>
      <c r="G7171" s="3">
        <f t="shared" si="669"/>
        <v>63.86</v>
      </c>
      <c r="H7171" s="3">
        <f t="shared" si="670"/>
        <v>60.08</v>
      </c>
      <c r="I7171" s="3">
        <f t="shared" si="671"/>
        <v>57.019999999999996</v>
      </c>
      <c r="J7171" s="3">
        <f t="shared" si="672"/>
        <v>44.96</v>
      </c>
      <c r="K7171" s="191">
        <v>12</v>
      </c>
      <c r="L7171" s="3">
        <v>17.7</v>
      </c>
      <c r="M7171" s="191">
        <v>15.6</v>
      </c>
      <c r="N7171" s="191">
        <v>13.9</v>
      </c>
      <c r="O7171" s="191">
        <v>7.2</v>
      </c>
    </row>
    <row r="7172" spans="2:15" ht="17.25" x14ac:dyDescent="0.35">
      <c r="B7172" s="172">
        <f t="shared" si="668"/>
        <v>7164</v>
      </c>
      <c r="C7172" s="173">
        <v>10</v>
      </c>
      <c r="D7172" s="173">
        <v>26</v>
      </c>
      <c r="E7172" s="174">
        <v>12</v>
      </c>
      <c r="F7172" s="3">
        <f t="shared" si="667"/>
        <v>55.400000000000006</v>
      </c>
      <c r="G7172" s="3">
        <f t="shared" si="669"/>
        <v>63.86</v>
      </c>
      <c r="H7172" s="3">
        <f t="shared" si="670"/>
        <v>62.06</v>
      </c>
      <c r="I7172" s="3">
        <f t="shared" si="671"/>
        <v>62.96</v>
      </c>
      <c r="J7172" s="3">
        <f t="shared" si="672"/>
        <v>46.04</v>
      </c>
      <c r="K7172" s="191">
        <v>13</v>
      </c>
      <c r="L7172" s="3">
        <v>17.7</v>
      </c>
      <c r="M7172" s="191">
        <v>16.7</v>
      </c>
      <c r="N7172" s="191">
        <v>17.2</v>
      </c>
      <c r="O7172" s="191">
        <v>7.8</v>
      </c>
    </row>
    <row r="7173" spans="2:15" ht="17.25" x14ac:dyDescent="0.35">
      <c r="B7173" s="172">
        <f t="shared" si="668"/>
        <v>7165</v>
      </c>
      <c r="C7173" s="173">
        <v>10</v>
      </c>
      <c r="D7173" s="173">
        <v>26</v>
      </c>
      <c r="E7173" s="174">
        <v>13</v>
      </c>
      <c r="F7173" s="3">
        <f t="shared" si="667"/>
        <v>57.2</v>
      </c>
      <c r="G7173" s="3">
        <f t="shared" si="669"/>
        <v>64.94</v>
      </c>
      <c r="H7173" s="3">
        <f t="shared" si="670"/>
        <v>62.96</v>
      </c>
      <c r="I7173" s="3">
        <f t="shared" si="671"/>
        <v>66.92</v>
      </c>
      <c r="J7173" s="3">
        <f t="shared" si="672"/>
        <v>50</v>
      </c>
      <c r="K7173" s="191">
        <v>14</v>
      </c>
      <c r="L7173" s="3">
        <v>18.3</v>
      </c>
      <c r="M7173" s="191">
        <v>17.2</v>
      </c>
      <c r="N7173" s="191">
        <v>19.399999999999999</v>
      </c>
      <c r="O7173" s="191">
        <v>10</v>
      </c>
    </row>
    <row r="7174" spans="2:15" ht="17.25" x14ac:dyDescent="0.35">
      <c r="B7174" s="172">
        <f t="shared" si="668"/>
        <v>7166</v>
      </c>
      <c r="C7174" s="173">
        <v>10</v>
      </c>
      <c r="D7174" s="173">
        <v>26</v>
      </c>
      <c r="E7174" s="174">
        <v>14</v>
      </c>
      <c r="F7174" s="3">
        <f t="shared" si="667"/>
        <v>59</v>
      </c>
      <c r="G7174" s="3">
        <f t="shared" si="669"/>
        <v>63.86</v>
      </c>
      <c r="H7174" s="3">
        <f t="shared" si="670"/>
        <v>64.94</v>
      </c>
      <c r="I7174" s="3">
        <f t="shared" si="671"/>
        <v>69.080000000000013</v>
      </c>
      <c r="J7174" s="3">
        <f t="shared" si="672"/>
        <v>50</v>
      </c>
      <c r="K7174" s="191">
        <v>15</v>
      </c>
      <c r="L7174" s="3">
        <v>17.7</v>
      </c>
      <c r="M7174" s="191">
        <v>18.3</v>
      </c>
      <c r="N7174" s="191">
        <v>20.6</v>
      </c>
      <c r="O7174" s="191">
        <v>10</v>
      </c>
    </row>
    <row r="7175" spans="2:15" ht="17.25" x14ac:dyDescent="0.35">
      <c r="B7175" s="172">
        <f t="shared" si="668"/>
        <v>7167</v>
      </c>
      <c r="C7175" s="173">
        <v>10</v>
      </c>
      <c r="D7175" s="173">
        <v>26</v>
      </c>
      <c r="E7175" s="174">
        <v>15</v>
      </c>
      <c r="F7175" s="3">
        <f t="shared" si="667"/>
        <v>57.2</v>
      </c>
      <c r="G7175" s="3">
        <f t="shared" si="669"/>
        <v>62.96</v>
      </c>
      <c r="H7175" s="3">
        <f t="shared" si="670"/>
        <v>64.94</v>
      </c>
      <c r="I7175" s="3">
        <f t="shared" si="671"/>
        <v>69.98</v>
      </c>
      <c r="J7175" s="3">
        <f t="shared" si="672"/>
        <v>51.980000000000004</v>
      </c>
      <c r="K7175" s="191">
        <v>14</v>
      </c>
      <c r="L7175" s="3">
        <v>17.2</v>
      </c>
      <c r="M7175" s="191">
        <v>18.3</v>
      </c>
      <c r="N7175" s="191">
        <v>21.1</v>
      </c>
      <c r="O7175" s="191">
        <v>11.1</v>
      </c>
    </row>
    <row r="7176" spans="2:15" ht="17.25" x14ac:dyDescent="0.35">
      <c r="B7176" s="172">
        <f t="shared" si="668"/>
        <v>7168</v>
      </c>
      <c r="C7176" s="173">
        <v>10</v>
      </c>
      <c r="D7176" s="173">
        <v>26</v>
      </c>
      <c r="E7176" s="174">
        <v>16</v>
      </c>
      <c r="F7176" s="3">
        <f t="shared" si="667"/>
        <v>55.400000000000006</v>
      </c>
      <c r="G7176" s="3">
        <f t="shared" si="669"/>
        <v>59.900000000000006</v>
      </c>
      <c r="H7176" s="3">
        <f t="shared" si="670"/>
        <v>64.039999999999992</v>
      </c>
      <c r="I7176" s="3">
        <f t="shared" si="671"/>
        <v>69.98</v>
      </c>
      <c r="J7176" s="3">
        <f t="shared" si="672"/>
        <v>51.980000000000004</v>
      </c>
      <c r="K7176" s="191">
        <v>13</v>
      </c>
      <c r="L7176" s="3">
        <v>15.5</v>
      </c>
      <c r="M7176" s="191">
        <v>17.8</v>
      </c>
      <c r="N7176" s="191">
        <v>21.1</v>
      </c>
      <c r="O7176" s="191">
        <v>11.1</v>
      </c>
    </row>
    <row r="7177" spans="2:15" ht="17.25" x14ac:dyDescent="0.35">
      <c r="B7177" s="172">
        <f t="shared" si="668"/>
        <v>7169</v>
      </c>
      <c r="C7177" s="173">
        <v>10</v>
      </c>
      <c r="D7177" s="173">
        <v>26</v>
      </c>
      <c r="E7177" s="174">
        <v>17</v>
      </c>
      <c r="F7177" s="3">
        <f t="shared" si="667"/>
        <v>53.6</v>
      </c>
      <c r="G7177" s="3">
        <f t="shared" si="669"/>
        <v>59</v>
      </c>
      <c r="H7177" s="3">
        <f t="shared" si="670"/>
        <v>62.06</v>
      </c>
      <c r="I7177" s="3">
        <f t="shared" si="671"/>
        <v>62.96</v>
      </c>
      <c r="J7177" s="3">
        <f t="shared" si="672"/>
        <v>51.08</v>
      </c>
      <c r="K7177" s="191">
        <v>12</v>
      </c>
      <c r="L7177" s="3">
        <v>15</v>
      </c>
      <c r="M7177" s="191">
        <v>16.7</v>
      </c>
      <c r="N7177" s="191">
        <v>17.2</v>
      </c>
      <c r="O7177" s="191">
        <v>10.6</v>
      </c>
    </row>
    <row r="7178" spans="2:15" ht="17.25" x14ac:dyDescent="0.35">
      <c r="B7178" s="172">
        <f t="shared" si="668"/>
        <v>7170</v>
      </c>
      <c r="C7178" s="173">
        <v>10</v>
      </c>
      <c r="D7178" s="173">
        <v>26</v>
      </c>
      <c r="E7178" s="174">
        <v>18</v>
      </c>
      <c r="F7178" s="3">
        <f t="shared" ref="F7178:F7241" si="673">(9/5)*K7178+32</f>
        <v>51.8</v>
      </c>
      <c r="G7178" s="3">
        <f t="shared" si="669"/>
        <v>55.94</v>
      </c>
      <c r="H7178" s="3">
        <f t="shared" si="670"/>
        <v>60.08</v>
      </c>
      <c r="I7178" s="3">
        <f t="shared" si="671"/>
        <v>59</v>
      </c>
      <c r="J7178" s="3">
        <f t="shared" si="672"/>
        <v>48.92</v>
      </c>
      <c r="K7178" s="191">
        <v>11</v>
      </c>
      <c r="L7178" s="3">
        <v>13.3</v>
      </c>
      <c r="M7178" s="191">
        <v>15.6</v>
      </c>
      <c r="N7178" s="191">
        <v>15</v>
      </c>
      <c r="O7178" s="191">
        <v>9.4</v>
      </c>
    </row>
    <row r="7179" spans="2:15" ht="17.25" x14ac:dyDescent="0.35">
      <c r="B7179" s="172">
        <f t="shared" ref="B7179:B7242" si="674">B7178+1</f>
        <v>7171</v>
      </c>
      <c r="C7179" s="173">
        <v>10</v>
      </c>
      <c r="D7179" s="173">
        <v>26</v>
      </c>
      <c r="E7179" s="174">
        <v>19</v>
      </c>
      <c r="F7179" s="3">
        <f t="shared" si="673"/>
        <v>51.8</v>
      </c>
      <c r="G7179" s="3">
        <f t="shared" si="669"/>
        <v>53.96</v>
      </c>
      <c r="H7179" s="3">
        <f t="shared" si="670"/>
        <v>55.040000000000006</v>
      </c>
      <c r="I7179" s="3">
        <f t="shared" si="671"/>
        <v>50</v>
      </c>
      <c r="J7179" s="3">
        <f t="shared" si="672"/>
        <v>46.04</v>
      </c>
      <c r="K7179" s="191">
        <v>11</v>
      </c>
      <c r="L7179" s="3">
        <v>12.2</v>
      </c>
      <c r="M7179" s="191">
        <v>12.8</v>
      </c>
      <c r="N7179" s="191">
        <v>10</v>
      </c>
      <c r="O7179" s="191">
        <v>7.8</v>
      </c>
    </row>
    <row r="7180" spans="2:15" ht="17.25" x14ac:dyDescent="0.35">
      <c r="B7180" s="172">
        <f t="shared" si="674"/>
        <v>7172</v>
      </c>
      <c r="C7180" s="173">
        <v>10</v>
      </c>
      <c r="D7180" s="173">
        <v>26</v>
      </c>
      <c r="E7180" s="174">
        <v>20</v>
      </c>
      <c r="F7180" s="3">
        <f t="shared" si="673"/>
        <v>50</v>
      </c>
      <c r="G7180" s="3">
        <f t="shared" si="669"/>
        <v>51.980000000000004</v>
      </c>
      <c r="H7180" s="3">
        <f t="shared" si="670"/>
        <v>53.96</v>
      </c>
      <c r="I7180" s="3">
        <f t="shared" si="671"/>
        <v>48.019999999999996</v>
      </c>
      <c r="J7180" s="3">
        <f t="shared" si="672"/>
        <v>44.96</v>
      </c>
      <c r="K7180" s="191">
        <v>10</v>
      </c>
      <c r="L7180" s="3">
        <v>11.1</v>
      </c>
      <c r="M7180" s="191">
        <v>12.2</v>
      </c>
      <c r="N7180" s="191">
        <v>8.9</v>
      </c>
      <c r="O7180" s="191">
        <v>7.2</v>
      </c>
    </row>
    <row r="7181" spans="2:15" ht="17.25" x14ac:dyDescent="0.35">
      <c r="B7181" s="172">
        <f t="shared" si="674"/>
        <v>7173</v>
      </c>
      <c r="C7181" s="173">
        <v>10</v>
      </c>
      <c r="D7181" s="173">
        <v>26</v>
      </c>
      <c r="E7181" s="174">
        <v>21</v>
      </c>
      <c r="F7181" s="3">
        <f t="shared" si="673"/>
        <v>48.2</v>
      </c>
      <c r="G7181" s="3">
        <f t="shared" si="669"/>
        <v>41.9</v>
      </c>
      <c r="H7181" s="3">
        <f t="shared" si="670"/>
        <v>51.08</v>
      </c>
      <c r="I7181" s="3">
        <f t="shared" si="671"/>
        <v>50</v>
      </c>
      <c r="J7181" s="3">
        <f t="shared" si="672"/>
        <v>44.06</v>
      </c>
      <c r="K7181" s="191">
        <v>9</v>
      </c>
      <c r="L7181" s="3">
        <v>5.5</v>
      </c>
      <c r="M7181" s="191">
        <v>10.6</v>
      </c>
      <c r="N7181" s="191">
        <v>10</v>
      </c>
      <c r="O7181" s="191">
        <v>6.7</v>
      </c>
    </row>
    <row r="7182" spans="2:15" ht="17.25" x14ac:dyDescent="0.35">
      <c r="B7182" s="172">
        <f t="shared" si="674"/>
        <v>7174</v>
      </c>
      <c r="C7182" s="173">
        <v>10</v>
      </c>
      <c r="D7182" s="173">
        <v>26</v>
      </c>
      <c r="E7182" s="174">
        <v>22</v>
      </c>
      <c r="F7182" s="3">
        <f t="shared" si="673"/>
        <v>48.2</v>
      </c>
      <c r="G7182" s="3">
        <f t="shared" si="669"/>
        <v>36.86</v>
      </c>
      <c r="H7182" s="3">
        <f t="shared" si="670"/>
        <v>50</v>
      </c>
      <c r="I7182" s="3">
        <f t="shared" si="671"/>
        <v>48.92</v>
      </c>
      <c r="J7182" s="3">
        <f t="shared" si="672"/>
        <v>42.08</v>
      </c>
      <c r="K7182" s="191">
        <v>9</v>
      </c>
      <c r="L7182" s="3">
        <v>2.7</v>
      </c>
      <c r="M7182" s="191">
        <v>10</v>
      </c>
      <c r="N7182" s="191">
        <v>9.4</v>
      </c>
      <c r="O7182" s="191">
        <v>5.6</v>
      </c>
    </row>
    <row r="7183" spans="2:15" ht="17.25" x14ac:dyDescent="0.35">
      <c r="B7183" s="172">
        <f t="shared" si="674"/>
        <v>7175</v>
      </c>
      <c r="C7183" s="173">
        <v>10</v>
      </c>
      <c r="D7183" s="173">
        <v>26</v>
      </c>
      <c r="E7183" s="174">
        <v>23</v>
      </c>
      <c r="F7183" s="3">
        <f t="shared" si="673"/>
        <v>46.4</v>
      </c>
      <c r="G7183" s="3">
        <f t="shared" si="669"/>
        <v>37.94</v>
      </c>
      <c r="H7183" s="3">
        <f t="shared" si="670"/>
        <v>48.92</v>
      </c>
      <c r="I7183" s="3">
        <f t="shared" si="671"/>
        <v>41</v>
      </c>
      <c r="J7183" s="3">
        <f t="shared" si="672"/>
        <v>37.94</v>
      </c>
      <c r="K7183" s="191">
        <v>8</v>
      </c>
      <c r="L7183" s="3">
        <v>3.3</v>
      </c>
      <c r="M7183" s="191">
        <v>9.4</v>
      </c>
      <c r="N7183" s="191">
        <v>5</v>
      </c>
      <c r="O7183" s="191">
        <v>3.3</v>
      </c>
    </row>
    <row r="7184" spans="2:15" ht="17.25" x14ac:dyDescent="0.35">
      <c r="B7184" s="172">
        <f t="shared" si="674"/>
        <v>7176</v>
      </c>
      <c r="C7184" s="173">
        <v>10</v>
      </c>
      <c r="D7184" s="173">
        <v>26</v>
      </c>
      <c r="E7184" s="174">
        <v>24</v>
      </c>
      <c r="F7184" s="3">
        <f t="shared" si="673"/>
        <v>46.4</v>
      </c>
      <c r="G7184" s="3">
        <f t="shared" si="669"/>
        <v>35.96</v>
      </c>
      <c r="H7184" s="3">
        <f t="shared" si="670"/>
        <v>48.92</v>
      </c>
      <c r="I7184" s="3">
        <f t="shared" si="671"/>
        <v>39.92</v>
      </c>
      <c r="J7184" s="3">
        <f t="shared" si="672"/>
        <v>37.94</v>
      </c>
      <c r="K7184" s="191">
        <v>8</v>
      </c>
      <c r="L7184" s="3">
        <v>2.2000000000000002</v>
      </c>
      <c r="M7184" s="191">
        <v>9.4</v>
      </c>
      <c r="N7184" s="191">
        <v>4.4000000000000004</v>
      </c>
      <c r="O7184" s="191">
        <v>3.3</v>
      </c>
    </row>
    <row r="7185" spans="2:15" ht="17.25" x14ac:dyDescent="0.35">
      <c r="B7185" s="172">
        <f t="shared" si="674"/>
        <v>7177</v>
      </c>
      <c r="C7185" s="173">
        <v>10</v>
      </c>
      <c r="D7185" s="173">
        <v>27</v>
      </c>
      <c r="E7185" s="174">
        <v>1</v>
      </c>
      <c r="F7185" s="3">
        <f t="shared" si="673"/>
        <v>41</v>
      </c>
      <c r="G7185" s="3">
        <f t="shared" si="669"/>
        <v>34.880000000000003</v>
      </c>
      <c r="H7185" s="3">
        <f t="shared" si="670"/>
        <v>48.92</v>
      </c>
      <c r="I7185" s="3">
        <f t="shared" si="671"/>
        <v>37.04</v>
      </c>
      <c r="J7185" s="3">
        <f t="shared" si="672"/>
        <v>39.019999999999996</v>
      </c>
      <c r="K7185" s="191">
        <v>5</v>
      </c>
      <c r="L7185" s="3">
        <v>1.6</v>
      </c>
      <c r="M7185" s="191">
        <v>9.4</v>
      </c>
      <c r="N7185" s="191">
        <v>2.8</v>
      </c>
      <c r="O7185" s="191">
        <v>3.9</v>
      </c>
    </row>
    <row r="7186" spans="2:15" ht="17.25" x14ac:dyDescent="0.35">
      <c r="B7186" s="172">
        <f t="shared" si="674"/>
        <v>7178</v>
      </c>
      <c r="C7186" s="173">
        <v>10</v>
      </c>
      <c r="D7186" s="173">
        <v>27</v>
      </c>
      <c r="E7186" s="174">
        <v>2</v>
      </c>
      <c r="F7186" s="3">
        <f t="shared" si="673"/>
        <v>41</v>
      </c>
      <c r="G7186" s="3">
        <f t="shared" si="669"/>
        <v>32</v>
      </c>
      <c r="H7186" s="3">
        <f t="shared" si="670"/>
        <v>46.94</v>
      </c>
      <c r="I7186" s="3">
        <f t="shared" si="671"/>
        <v>35.96</v>
      </c>
      <c r="J7186" s="3">
        <f t="shared" si="672"/>
        <v>37.94</v>
      </c>
      <c r="K7186" s="191">
        <v>5</v>
      </c>
      <c r="L7186" s="3">
        <v>0</v>
      </c>
      <c r="M7186" s="191">
        <v>8.3000000000000007</v>
      </c>
      <c r="N7186" s="191">
        <v>2.2000000000000002</v>
      </c>
      <c r="O7186" s="191">
        <v>3.3</v>
      </c>
    </row>
    <row r="7187" spans="2:15" ht="17.25" x14ac:dyDescent="0.35">
      <c r="B7187" s="172">
        <f t="shared" si="674"/>
        <v>7179</v>
      </c>
      <c r="C7187" s="173">
        <v>10</v>
      </c>
      <c r="D7187" s="173">
        <v>27</v>
      </c>
      <c r="E7187" s="174">
        <v>3</v>
      </c>
      <c r="F7187" s="3">
        <f t="shared" si="673"/>
        <v>41</v>
      </c>
      <c r="G7187" s="3">
        <f t="shared" si="669"/>
        <v>29.84</v>
      </c>
      <c r="H7187" s="3">
        <f t="shared" si="670"/>
        <v>46.04</v>
      </c>
      <c r="I7187" s="3">
        <f t="shared" si="671"/>
        <v>35.96</v>
      </c>
      <c r="J7187" s="3">
        <f t="shared" si="672"/>
        <v>33.979999999999997</v>
      </c>
      <c r="K7187" s="191">
        <v>5</v>
      </c>
      <c r="L7187" s="3">
        <v>-1.2</v>
      </c>
      <c r="M7187" s="191">
        <v>7.8</v>
      </c>
      <c r="N7187" s="191">
        <v>2.2000000000000002</v>
      </c>
      <c r="O7187" s="191">
        <v>1.1000000000000001</v>
      </c>
    </row>
    <row r="7188" spans="2:15" ht="17.25" x14ac:dyDescent="0.35">
      <c r="B7188" s="172">
        <f t="shared" si="674"/>
        <v>7180</v>
      </c>
      <c r="C7188" s="173">
        <v>10</v>
      </c>
      <c r="D7188" s="173">
        <v>27</v>
      </c>
      <c r="E7188" s="174">
        <v>4</v>
      </c>
      <c r="F7188" s="3">
        <f t="shared" si="673"/>
        <v>41</v>
      </c>
      <c r="G7188" s="3">
        <f t="shared" si="669"/>
        <v>29.84</v>
      </c>
      <c r="H7188" s="3">
        <f t="shared" si="670"/>
        <v>44.96</v>
      </c>
      <c r="I7188" s="3">
        <f t="shared" si="671"/>
        <v>33.979999999999997</v>
      </c>
      <c r="J7188" s="3">
        <f t="shared" si="672"/>
        <v>33.979999999999997</v>
      </c>
      <c r="K7188" s="191">
        <v>5</v>
      </c>
      <c r="L7188" s="3">
        <v>-1.2</v>
      </c>
      <c r="M7188" s="191">
        <v>7.2</v>
      </c>
      <c r="N7188" s="191">
        <v>1.1000000000000001</v>
      </c>
      <c r="O7188" s="191">
        <v>1.1000000000000001</v>
      </c>
    </row>
    <row r="7189" spans="2:15" ht="17.25" x14ac:dyDescent="0.35">
      <c r="B7189" s="172">
        <f t="shared" si="674"/>
        <v>7181</v>
      </c>
      <c r="C7189" s="173">
        <v>10</v>
      </c>
      <c r="D7189" s="173">
        <v>27</v>
      </c>
      <c r="E7189" s="174">
        <v>5</v>
      </c>
      <c r="F7189" s="3">
        <f t="shared" si="673"/>
        <v>41</v>
      </c>
      <c r="G7189" s="3">
        <f t="shared" si="669"/>
        <v>29.84</v>
      </c>
      <c r="H7189" s="3">
        <f t="shared" si="670"/>
        <v>42.980000000000004</v>
      </c>
      <c r="I7189" s="3">
        <f t="shared" si="671"/>
        <v>33.08</v>
      </c>
      <c r="J7189" s="3">
        <f t="shared" si="672"/>
        <v>33.08</v>
      </c>
      <c r="K7189" s="191">
        <v>5</v>
      </c>
      <c r="L7189" s="3">
        <v>-1.2</v>
      </c>
      <c r="M7189" s="191">
        <v>6.1</v>
      </c>
      <c r="N7189" s="191">
        <v>0.6</v>
      </c>
      <c r="O7189" s="191">
        <v>0.6</v>
      </c>
    </row>
    <row r="7190" spans="2:15" ht="17.25" x14ac:dyDescent="0.35">
      <c r="B7190" s="172">
        <f t="shared" si="674"/>
        <v>7182</v>
      </c>
      <c r="C7190" s="173">
        <v>10</v>
      </c>
      <c r="D7190" s="173">
        <v>27</v>
      </c>
      <c r="E7190" s="174">
        <v>6</v>
      </c>
      <c r="F7190" s="3">
        <f t="shared" si="673"/>
        <v>41</v>
      </c>
      <c r="G7190" s="3">
        <f t="shared" si="669"/>
        <v>29.84</v>
      </c>
      <c r="H7190" s="3">
        <f t="shared" si="670"/>
        <v>42.980000000000004</v>
      </c>
      <c r="I7190" s="3">
        <f t="shared" si="671"/>
        <v>33.979999999999997</v>
      </c>
      <c r="J7190" s="3">
        <f t="shared" si="672"/>
        <v>32</v>
      </c>
      <c r="K7190" s="191">
        <v>5</v>
      </c>
      <c r="L7190" s="3">
        <v>-1.2</v>
      </c>
      <c r="M7190" s="191">
        <v>6.1</v>
      </c>
      <c r="N7190" s="191">
        <v>1.1000000000000001</v>
      </c>
      <c r="O7190" s="191">
        <v>0</v>
      </c>
    </row>
    <row r="7191" spans="2:15" ht="17.25" x14ac:dyDescent="0.35">
      <c r="B7191" s="172">
        <f t="shared" si="674"/>
        <v>7183</v>
      </c>
      <c r="C7191" s="173">
        <v>10</v>
      </c>
      <c r="D7191" s="173">
        <v>27</v>
      </c>
      <c r="E7191" s="174">
        <v>7</v>
      </c>
      <c r="F7191" s="3">
        <f t="shared" si="673"/>
        <v>41</v>
      </c>
      <c r="G7191" s="3">
        <f t="shared" si="669"/>
        <v>36.86</v>
      </c>
      <c r="H7191" s="3">
        <f t="shared" si="670"/>
        <v>44.96</v>
      </c>
      <c r="I7191" s="3">
        <f t="shared" si="671"/>
        <v>30.92</v>
      </c>
      <c r="J7191" s="3">
        <f t="shared" si="672"/>
        <v>26.96</v>
      </c>
      <c r="K7191" s="191">
        <v>5</v>
      </c>
      <c r="L7191" s="3">
        <v>2.7</v>
      </c>
      <c r="M7191" s="191">
        <v>7.2</v>
      </c>
      <c r="N7191" s="191">
        <v>-0.6</v>
      </c>
      <c r="O7191" s="191">
        <v>-2.8</v>
      </c>
    </row>
    <row r="7192" spans="2:15" ht="17.25" x14ac:dyDescent="0.35">
      <c r="B7192" s="172">
        <f t="shared" si="674"/>
        <v>7184</v>
      </c>
      <c r="C7192" s="173">
        <v>10</v>
      </c>
      <c r="D7192" s="173">
        <v>27</v>
      </c>
      <c r="E7192" s="174">
        <v>8</v>
      </c>
      <c r="F7192" s="3">
        <f t="shared" si="673"/>
        <v>42.8</v>
      </c>
      <c r="G7192" s="3">
        <f t="shared" si="669"/>
        <v>43.879999999999995</v>
      </c>
      <c r="H7192" s="3">
        <f t="shared" si="670"/>
        <v>51.08</v>
      </c>
      <c r="I7192" s="3">
        <f t="shared" si="671"/>
        <v>39.92</v>
      </c>
      <c r="J7192" s="3">
        <f t="shared" si="672"/>
        <v>37.04</v>
      </c>
      <c r="K7192" s="191">
        <v>6</v>
      </c>
      <c r="L7192" s="3">
        <v>6.6</v>
      </c>
      <c r="M7192" s="191">
        <v>10.6</v>
      </c>
      <c r="N7192" s="191">
        <v>4.4000000000000004</v>
      </c>
      <c r="O7192" s="191">
        <v>2.8</v>
      </c>
    </row>
    <row r="7193" spans="2:15" ht="17.25" x14ac:dyDescent="0.35">
      <c r="B7193" s="172">
        <f t="shared" si="674"/>
        <v>7185</v>
      </c>
      <c r="C7193" s="173">
        <v>10</v>
      </c>
      <c r="D7193" s="173">
        <v>27</v>
      </c>
      <c r="E7193" s="174">
        <v>9</v>
      </c>
      <c r="F7193" s="3">
        <f t="shared" si="673"/>
        <v>41</v>
      </c>
      <c r="G7193" s="3">
        <f t="shared" ref="G7193:G7256" si="675">(9/5)*L7193+32</f>
        <v>48.92</v>
      </c>
      <c r="H7193" s="3">
        <f t="shared" ref="H7193:H7256" si="676">(9/5)*M7193+32</f>
        <v>57.019999999999996</v>
      </c>
      <c r="I7193" s="3">
        <f t="shared" ref="I7193:I7256" si="677">(9/5)*N7193+32</f>
        <v>46.94</v>
      </c>
      <c r="J7193" s="3">
        <f t="shared" ref="J7193:J7256" si="678">(9/5)*O7193+32</f>
        <v>39.019999999999996</v>
      </c>
      <c r="K7193" s="191">
        <v>5</v>
      </c>
      <c r="L7193" s="3">
        <v>9.4</v>
      </c>
      <c r="M7193" s="191">
        <v>13.9</v>
      </c>
      <c r="N7193" s="191">
        <v>8.3000000000000007</v>
      </c>
      <c r="O7193" s="191">
        <v>3.9</v>
      </c>
    </row>
    <row r="7194" spans="2:15" ht="17.25" x14ac:dyDescent="0.35">
      <c r="B7194" s="172">
        <f t="shared" si="674"/>
        <v>7186</v>
      </c>
      <c r="C7194" s="173">
        <v>10</v>
      </c>
      <c r="D7194" s="173">
        <v>27</v>
      </c>
      <c r="E7194" s="174">
        <v>10</v>
      </c>
      <c r="F7194" s="3">
        <f t="shared" si="673"/>
        <v>41</v>
      </c>
      <c r="G7194" s="3">
        <f t="shared" si="675"/>
        <v>50.900000000000006</v>
      </c>
      <c r="H7194" s="3">
        <f t="shared" si="676"/>
        <v>60.08</v>
      </c>
      <c r="I7194" s="3">
        <f t="shared" si="677"/>
        <v>53.06</v>
      </c>
      <c r="J7194" s="3">
        <f t="shared" si="678"/>
        <v>44.96</v>
      </c>
      <c r="K7194" s="191">
        <v>5</v>
      </c>
      <c r="L7194" s="3">
        <v>10.5</v>
      </c>
      <c r="M7194" s="191">
        <v>15.6</v>
      </c>
      <c r="N7194" s="191">
        <v>11.7</v>
      </c>
      <c r="O7194" s="191">
        <v>7.2</v>
      </c>
    </row>
    <row r="7195" spans="2:15" ht="17.25" x14ac:dyDescent="0.35">
      <c r="B7195" s="172">
        <f t="shared" si="674"/>
        <v>7187</v>
      </c>
      <c r="C7195" s="173">
        <v>10</v>
      </c>
      <c r="D7195" s="173">
        <v>27</v>
      </c>
      <c r="E7195" s="174">
        <v>11</v>
      </c>
      <c r="F7195" s="3">
        <f t="shared" si="673"/>
        <v>41</v>
      </c>
      <c r="G7195" s="3">
        <f t="shared" si="675"/>
        <v>52.879999999999995</v>
      </c>
      <c r="H7195" s="3">
        <f t="shared" si="676"/>
        <v>62.06</v>
      </c>
      <c r="I7195" s="3">
        <f t="shared" si="677"/>
        <v>60.08</v>
      </c>
      <c r="J7195" s="3">
        <f t="shared" si="678"/>
        <v>48.92</v>
      </c>
      <c r="K7195" s="191">
        <v>5</v>
      </c>
      <c r="L7195" s="3">
        <v>11.6</v>
      </c>
      <c r="M7195" s="191">
        <v>16.7</v>
      </c>
      <c r="N7195" s="191">
        <v>15.6</v>
      </c>
      <c r="O7195" s="191">
        <v>9.4</v>
      </c>
    </row>
    <row r="7196" spans="2:15" ht="17.25" x14ac:dyDescent="0.35">
      <c r="B7196" s="172">
        <f t="shared" si="674"/>
        <v>7188</v>
      </c>
      <c r="C7196" s="173">
        <v>10</v>
      </c>
      <c r="D7196" s="173">
        <v>27</v>
      </c>
      <c r="E7196" s="174">
        <v>12</v>
      </c>
      <c r="F7196" s="3">
        <f t="shared" si="673"/>
        <v>42.8</v>
      </c>
      <c r="G7196" s="3">
        <f t="shared" si="675"/>
        <v>54.86</v>
      </c>
      <c r="H7196" s="3">
        <f t="shared" si="676"/>
        <v>64.039999999999992</v>
      </c>
      <c r="I7196" s="3">
        <f t="shared" si="677"/>
        <v>66.92</v>
      </c>
      <c r="J7196" s="3">
        <f t="shared" si="678"/>
        <v>51.08</v>
      </c>
      <c r="K7196" s="191">
        <v>6</v>
      </c>
      <c r="L7196" s="3">
        <v>12.7</v>
      </c>
      <c r="M7196" s="191">
        <v>17.8</v>
      </c>
      <c r="N7196" s="191">
        <v>19.399999999999999</v>
      </c>
      <c r="O7196" s="191">
        <v>10.6</v>
      </c>
    </row>
    <row r="7197" spans="2:15" ht="17.25" x14ac:dyDescent="0.35">
      <c r="B7197" s="172">
        <f t="shared" si="674"/>
        <v>7189</v>
      </c>
      <c r="C7197" s="173">
        <v>10</v>
      </c>
      <c r="D7197" s="173">
        <v>27</v>
      </c>
      <c r="E7197" s="174">
        <v>13</v>
      </c>
      <c r="F7197" s="3">
        <f t="shared" si="673"/>
        <v>44.6</v>
      </c>
      <c r="G7197" s="3">
        <f t="shared" si="675"/>
        <v>59</v>
      </c>
      <c r="H7197" s="3">
        <f t="shared" si="676"/>
        <v>66.02</v>
      </c>
      <c r="I7197" s="3">
        <f t="shared" si="677"/>
        <v>73.039999999999992</v>
      </c>
      <c r="J7197" s="3">
        <f t="shared" si="678"/>
        <v>53.06</v>
      </c>
      <c r="K7197" s="191">
        <v>7</v>
      </c>
      <c r="L7197" s="3">
        <v>15</v>
      </c>
      <c r="M7197" s="191">
        <v>18.899999999999999</v>
      </c>
      <c r="N7197" s="191">
        <v>22.8</v>
      </c>
      <c r="O7197" s="191">
        <v>11.7</v>
      </c>
    </row>
    <row r="7198" spans="2:15" ht="17.25" x14ac:dyDescent="0.35">
      <c r="B7198" s="172">
        <f t="shared" si="674"/>
        <v>7190</v>
      </c>
      <c r="C7198" s="173">
        <v>10</v>
      </c>
      <c r="D7198" s="173">
        <v>27</v>
      </c>
      <c r="E7198" s="174">
        <v>14</v>
      </c>
      <c r="F7198" s="3">
        <f t="shared" si="673"/>
        <v>44.6</v>
      </c>
      <c r="G7198" s="3">
        <f t="shared" si="675"/>
        <v>59</v>
      </c>
      <c r="H7198" s="3">
        <f t="shared" si="676"/>
        <v>66.92</v>
      </c>
      <c r="I7198" s="3">
        <f t="shared" si="677"/>
        <v>73.94</v>
      </c>
      <c r="J7198" s="3">
        <f t="shared" si="678"/>
        <v>55.040000000000006</v>
      </c>
      <c r="K7198" s="191">
        <v>7</v>
      </c>
      <c r="L7198" s="3">
        <v>15</v>
      </c>
      <c r="M7198" s="191">
        <v>19.399999999999999</v>
      </c>
      <c r="N7198" s="191">
        <v>23.3</v>
      </c>
      <c r="O7198" s="191">
        <v>12.8</v>
      </c>
    </row>
    <row r="7199" spans="2:15" ht="17.25" x14ac:dyDescent="0.35">
      <c r="B7199" s="172">
        <f t="shared" si="674"/>
        <v>7191</v>
      </c>
      <c r="C7199" s="173">
        <v>10</v>
      </c>
      <c r="D7199" s="173">
        <v>27</v>
      </c>
      <c r="E7199" s="174">
        <v>15</v>
      </c>
      <c r="F7199" s="3">
        <f t="shared" si="673"/>
        <v>46.4</v>
      </c>
      <c r="G7199" s="3">
        <f t="shared" si="675"/>
        <v>55.94</v>
      </c>
      <c r="H7199" s="3">
        <f t="shared" si="676"/>
        <v>68</v>
      </c>
      <c r="I7199" s="3">
        <f t="shared" si="677"/>
        <v>73.94</v>
      </c>
      <c r="J7199" s="3">
        <f t="shared" si="678"/>
        <v>57.019999999999996</v>
      </c>
      <c r="K7199" s="191">
        <v>8</v>
      </c>
      <c r="L7199" s="3">
        <v>13.3</v>
      </c>
      <c r="M7199" s="191">
        <v>20</v>
      </c>
      <c r="N7199" s="191">
        <v>23.3</v>
      </c>
      <c r="O7199" s="191">
        <v>13.9</v>
      </c>
    </row>
    <row r="7200" spans="2:15" ht="17.25" x14ac:dyDescent="0.35">
      <c r="B7200" s="172">
        <f t="shared" si="674"/>
        <v>7192</v>
      </c>
      <c r="C7200" s="173">
        <v>10</v>
      </c>
      <c r="D7200" s="173">
        <v>27</v>
      </c>
      <c r="E7200" s="174">
        <v>16</v>
      </c>
      <c r="F7200" s="3">
        <f t="shared" si="673"/>
        <v>44.6</v>
      </c>
      <c r="G7200" s="3">
        <f t="shared" si="675"/>
        <v>53.96</v>
      </c>
      <c r="H7200" s="3">
        <f t="shared" si="676"/>
        <v>68</v>
      </c>
      <c r="I7200" s="3">
        <f t="shared" si="677"/>
        <v>71.960000000000008</v>
      </c>
      <c r="J7200" s="3">
        <f t="shared" si="678"/>
        <v>55.94</v>
      </c>
      <c r="K7200" s="191">
        <v>7</v>
      </c>
      <c r="L7200" s="3">
        <v>12.2</v>
      </c>
      <c r="M7200" s="191">
        <v>20</v>
      </c>
      <c r="N7200" s="191">
        <v>22.2</v>
      </c>
      <c r="O7200" s="191">
        <v>13.3</v>
      </c>
    </row>
    <row r="7201" spans="2:15" ht="17.25" x14ac:dyDescent="0.35">
      <c r="B7201" s="172">
        <f t="shared" si="674"/>
        <v>7193</v>
      </c>
      <c r="C7201" s="173">
        <v>10</v>
      </c>
      <c r="D7201" s="173">
        <v>27</v>
      </c>
      <c r="E7201" s="174">
        <v>17</v>
      </c>
      <c r="F7201" s="3">
        <f t="shared" si="673"/>
        <v>44.6</v>
      </c>
      <c r="G7201" s="3">
        <f t="shared" si="675"/>
        <v>50.900000000000006</v>
      </c>
      <c r="H7201" s="3">
        <f t="shared" si="676"/>
        <v>66.02</v>
      </c>
      <c r="I7201" s="3">
        <f t="shared" si="677"/>
        <v>66.92</v>
      </c>
      <c r="J7201" s="3">
        <f t="shared" si="678"/>
        <v>55.040000000000006</v>
      </c>
      <c r="K7201" s="191">
        <v>7</v>
      </c>
      <c r="L7201" s="3">
        <v>10.5</v>
      </c>
      <c r="M7201" s="191">
        <v>18.899999999999999</v>
      </c>
      <c r="N7201" s="191">
        <v>19.399999999999999</v>
      </c>
      <c r="O7201" s="191">
        <v>12.8</v>
      </c>
    </row>
    <row r="7202" spans="2:15" ht="17.25" x14ac:dyDescent="0.35">
      <c r="B7202" s="172">
        <f t="shared" si="674"/>
        <v>7194</v>
      </c>
      <c r="C7202" s="173">
        <v>10</v>
      </c>
      <c r="D7202" s="173">
        <v>27</v>
      </c>
      <c r="E7202" s="174">
        <v>18</v>
      </c>
      <c r="F7202" s="3">
        <f t="shared" si="673"/>
        <v>42.8</v>
      </c>
      <c r="G7202" s="3">
        <f t="shared" si="675"/>
        <v>44.96</v>
      </c>
      <c r="H7202" s="3">
        <f t="shared" si="676"/>
        <v>64.94</v>
      </c>
      <c r="I7202" s="3">
        <f t="shared" si="677"/>
        <v>62.06</v>
      </c>
      <c r="J7202" s="3">
        <f t="shared" si="678"/>
        <v>53.06</v>
      </c>
      <c r="K7202" s="191">
        <v>6</v>
      </c>
      <c r="L7202" s="3">
        <v>7.2</v>
      </c>
      <c r="M7202" s="191">
        <v>18.3</v>
      </c>
      <c r="N7202" s="191">
        <v>16.7</v>
      </c>
      <c r="O7202" s="191">
        <v>11.7</v>
      </c>
    </row>
    <row r="7203" spans="2:15" ht="17.25" x14ac:dyDescent="0.35">
      <c r="B7203" s="172">
        <f t="shared" si="674"/>
        <v>7195</v>
      </c>
      <c r="C7203" s="173">
        <v>10</v>
      </c>
      <c r="D7203" s="173">
        <v>27</v>
      </c>
      <c r="E7203" s="174">
        <v>19</v>
      </c>
      <c r="F7203" s="3">
        <f t="shared" si="673"/>
        <v>39.200000000000003</v>
      </c>
      <c r="G7203" s="3">
        <f t="shared" si="675"/>
        <v>41.9</v>
      </c>
      <c r="H7203" s="3">
        <f t="shared" si="676"/>
        <v>57.019999999999996</v>
      </c>
      <c r="I7203" s="3">
        <f t="shared" si="677"/>
        <v>62.06</v>
      </c>
      <c r="J7203" s="3">
        <f t="shared" si="678"/>
        <v>46.04</v>
      </c>
      <c r="K7203" s="191">
        <v>4</v>
      </c>
      <c r="L7203" s="3">
        <v>5.5</v>
      </c>
      <c r="M7203" s="191">
        <v>13.9</v>
      </c>
      <c r="N7203" s="191">
        <v>16.7</v>
      </c>
      <c r="O7203" s="191">
        <v>7.8</v>
      </c>
    </row>
    <row r="7204" spans="2:15" ht="17.25" x14ac:dyDescent="0.35">
      <c r="B7204" s="172">
        <f t="shared" si="674"/>
        <v>7196</v>
      </c>
      <c r="C7204" s="173">
        <v>10</v>
      </c>
      <c r="D7204" s="173">
        <v>27</v>
      </c>
      <c r="E7204" s="174">
        <v>20</v>
      </c>
      <c r="F7204" s="3">
        <f t="shared" si="673"/>
        <v>37.4</v>
      </c>
      <c r="G7204" s="3">
        <f t="shared" si="675"/>
        <v>36.86</v>
      </c>
      <c r="H7204" s="3">
        <f t="shared" si="676"/>
        <v>53.06</v>
      </c>
      <c r="I7204" s="3">
        <f t="shared" si="677"/>
        <v>60.08</v>
      </c>
      <c r="J7204" s="3">
        <f t="shared" si="678"/>
        <v>46.04</v>
      </c>
      <c r="K7204" s="191">
        <v>3</v>
      </c>
      <c r="L7204" s="3">
        <v>2.7</v>
      </c>
      <c r="M7204" s="191">
        <v>11.7</v>
      </c>
      <c r="N7204" s="191">
        <v>15.6</v>
      </c>
      <c r="O7204" s="191">
        <v>7.8</v>
      </c>
    </row>
    <row r="7205" spans="2:15" ht="17.25" x14ac:dyDescent="0.35">
      <c r="B7205" s="172">
        <f t="shared" si="674"/>
        <v>7197</v>
      </c>
      <c r="C7205" s="173">
        <v>10</v>
      </c>
      <c r="D7205" s="173">
        <v>27</v>
      </c>
      <c r="E7205" s="174">
        <v>21</v>
      </c>
      <c r="F7205" s="3">
        <f t="shared" si="673"/>
        <v>37.4</v>
      </c>
      <c r="G7205" s="3">
        <f t="shared" si="675"/>
        <v>32.9</v>
      </c>
      <c r="H7205" s="3">
        <f t="shared" si="676"/>
        <v>51.980000000000004</v>
      </c>
      <c r="I7205" s="3">
        <f t="shared" si="677"/>
        <v>55.040000000000006</v>
      </c>
      <c r="J7205" s="3">
        <f t="shared" si="678"/>
        <v>44.96</v>
      </c>
      <c r="K7205" s="191">
        <v>3</v>
      </c>
      <c r="L7205" s="3">
        <v>0.5</v>
      </c>
      <c r="M7205" s="191">
        <v>11.1</v>
      </c>
      <c r="N7205" s="191">
        <v>12.8</v>
      </c>
      <c r="O7205" s="191">
        <v>7.2</v>
      </c>
    </row>
    <row r="7206" spans="2:15" ht="17.25" x14ac:dyDescent="0.35">
      <c r="B7206" s="172">
        <f t="shared" si="674"/>
        <v>7198</v>
      </c>
      <c r="C7206" s="173">
        <v>10</v>
      </c>
      <c r="D7206" s="173">
        <v>27</v>
      </c>
      <c r="E7206" s="174">
        <v>22</v>
      </c>
      <c r="F7206" s="3">
        <f t="shared" si="673"/>
        <v>37.4</v>
      </c>
      <c r="G7206" s="3">
        <f t="shared" si="675"/>
        <v>32</v>
      </c>
      <c r="H7206" s="3">
        <f t="shared" si="676"/>
        <v>51.980000000000004</v>
      </c>
      <c r="I7206" s="3">
        <f t="shared" si="677"/>
        <v>50</v>
      </c>
      <c r="J7206" s="3">
        <f t="shared" si="678"/>
        <v>42.980000000000004</v>
      </c>
      <c r="K7206" s="191">
        <v>3</v>
      </c>
      <c r="L7206" s="3">
        <v>0</v>
      </c>
      <c r="M7206" s="191">
        <v>11.1</v>
      </c>
      <c r="N7206" s="191">
        <v>10</v>
      </c>
      <c r="O7206" s="191">
        <v>6.1</v>
      </c>
    </row>
    <row r="7207" spans="2:15" ht="17.25" x14ac:dyDescent="0.35">
      <c r="B7207" s="172">
        <f t="shared" si="674"/>
        <v>7199</v>
      </c>
      <c r="C7207" s="173">
        <v>10</v>
      </c>
      <c r="D7207" s="173">
        <v>27</v>
      </c>
      <c r="E7207" s="174">
        <v>23</v>
      </c>
      <c r="F7207" s="3">
        <f t="shared" si="673"/>
        <v>37.4</v>
      </c>
      <c r="G7207" s="3">
        <f t="shared" si="675"/>
        <v>28.94</v>
      </c>
      <c r="H7207" s="3">
        <f t="shared" si="676"/>
        <v>50</v>
      </c>
      <c r="I7207" s="3">
        <f t="shared" si="677"/>
        <v>51.980000000000004</v>
      </c>
      <c r="J7207" s="3">
        <f t="shared" si="678"/>
        <v>44.06</v>
      </c>
      <c r="K7207" s="191">
        <v>3</v>
      </c>
      <c r="L7207" s="3">
        <v>-1.7</v>
      </c>
      <c r="M7207" s="191">
        <v>10</v>
      </c>
      <c r="N7207" s="191">
        <v>11.1</v>
      </c>
      <c r="O7207" s="191">
        <v>6.7</v>
      </c>
    </row>
    <row r="7208" spans="2:15" ht="17.25" x14ac:dyDescent="0.35">
      <c r="B7208" s="172">
        <f t="shared" si="674"/>
        <v>7200</v>
      </c>
      <c r="C7208" s="173">
        <v>10</v>
      </c>
      <c r="D7208" s="173">
        <v>27</v>
      </c>
      <c r="E7208" s="174">
        <v>24</v>
      </c>
      <c r="F7208" s="3">
        <f t="shared" si="673"/>
        <v>37.4</v>
      </c>
      <c r="G7208" s="3">
        <f t="shared" si="675"/>
        <v>30.92</v>
      </c>
      <c r="H7208" s="3">
        <f t="shared" si="676"/>
        <v>50</v>
      </c>
      <c r="I7208" s="3">
        <f t="shared" si="677"/>
        <v>46.94</v>
      </c>
      <c r="J7208" s="3">
        <f t="shared" si="678"/>
        <v>42.980000000000004</v>
      </c>
      <c r="K7208" s="191">
        <v>3</v>
      </c>
      <c r="L7208" s="3">
        <v>-0.6</v>
      </c>
      <c r="M7208" s="191">
        <v>10</v>
      </c>
      <c r="N7208" s="191">
        <v>8.3000000000000007</v>
      </c>
      <c r="O7208" s="191">
        <v>6.1</v>
      </c>
    </row>
    <row r="7209" spans="2:15" ht="17.25" x14ac:dyDescent="0.35">
      <c r="B7209" s="172">
        <f t="shared" si="674"/>
        <v>7201</v>
      </c>
      <c r="C7209" s="173">
        <v>10</v>
      </c>
      <c r="D7209" s="173">
        <v>28</v>
      </c>
      <c r="E7209" s="174">
        <v>1</v>
      </c>
      <c r="F7209" s="3">
        <f t="shared" si="673"/>
        <v>37.4</v>
      </c>
      <c r="G7209" s="3">
        <f t="shared" si="675"/>
        <v>32</v>
      </c>
      <c r="H7209" s="3">
        <f t="shared" si="676"/>
        <v>48.019999999999996</v>
      </c>
      <c r="I7209" s="3">
        <f t="shared" si="677"/>
        <v>44.06</v>
      </c>
      <c r="J7209" s="3">
        <f t="shared" si="678"/>
        <v>42.08</v>
      </c>
      <c r="K7209" s="191">
        <v>3</v>
      </c>
      <c r="L7209" s="3">
        <v>0</v>
      </c>
      <c r="M7209" s="191">
        <v>8.9</v>
      </c>
      <c r="N7209" s="191">
        <v>6.7</v>
      </c>
      <c r="O7209" s="191">
        <v>5.6</v>
      </c>
    </row>
    <row r="7210" spans="2:15" ht="17.25" x14ac:dyDescent="0.35">
      <c r="B7210" s="172">
        <f t="shared" si="674"/>
        <v>7202</v>
      </c>
      <c r="C7210" s="173">
        <v>10</v>
      </c>
      <c r="D7210" s="173">
        <v>28</v>
      </c>
      <c r="E7210" s="174">
        <v>2</v>
      </c>
      <c r="F7210" s="3">
        <f t="shared" si="673"/>
        <v>37.4</v>
      </c>
      <c r="G7210" s="3">
        <f t="shared" si="675"/>
        <v>30.92</v>
      </c>
      <c r="H7210" s="3">
        <f t="shared" si="676"/>
        <v>44.96</v>
      </c>
      <c r="I7210" s="3">
        <f t="shared" si="677"/>
        <v>42.980000000000004</v>
      </c>
      <c r="J7210" s="3">
        <f t="shared" si="678"/>
        <v>41</v>
      </c>
      <c r="K7210" s="191">
        <v>3</v>
      </c>
      <c r="L7210" s="3">
        <v>-0.6</v>
      </c>
      <c r="M7210" s="191">
        <v>7.2</v>
      </c>
      <c r="N7210" s="191">
        <v>6.1</v>
      </c>
      <c r="O7210" s="191">
        <v>5</v>
      </c>
    </row>
    <row r="7211" spans="2:15" ht="17.25" x14ac:dyDescent="0.35">
      <c r="B7211" s="172">
        <f t="shared" si="674"/>
        <v>7203</v>
      </c>
      <c r="C7211" s="173">
        <v>10</v>
      </c>
      <c r="D7211" s="173">
        <v>28</v>
      </c>
      <c r="E7211" s="174">
        <v>3</v>
      </c>
      <c r="F7211" s="3">
        <f t="shared" si="673"/>
        <v>37.4</v>
      </c>
      <c r="G7211" s="3">
        <f t="shared" si="675"/>
        <v>26.96</v>
      </c>
      <c r="H7211" s="3">
        <f t="shared" si="676"/>
        <v>48.019999999999996</v>
      </c>
      <c r="I7211" s="3">
        <f t="shared" si="677"/>
        <v>42.980000000000004</v>
      </c>
      <c r="J7211" s="3">
        <f t="shared" si="678"/>
        <v>41</v>
      </c>
      <c r="K7211" s="191">
        <v>3</v>
      </c>
      <c r="L7211" s="3">
        <v>-2.8</v>
      </c>
      <c r="M7211" s="191">
        <v>8.9</v>
      </c>
      <c r="N7211" s="191">
        <v>6.1</v>
      </c>
      <c r="O7211" s="191">
        <v>5</v>
      </c>
    </row>
    <row r="7212" spans="2:15" ht="17.25" x14ac:dyDescent="0.35">
      <c r="B7212" s="172">
        <f t="shared" si="674"/>
        <v>7204</v>
      </c>
      <c r="C7212" s="173">
        <v>10</v>
      </c>
      <c r="D7212" s="173">
        <v>28</v>
      </c>
      <c r="E7212" s="174">
        <v>4</v>
      </c>
      <c r="F7212" s="3">
        <f t="shared" si="673"/>
        <v>37.4</v>
      </c>
      <c r="G7212" s="3">
        <f t="shared" si="675"/>
        <v>24.98</v>
      </c>
      <c r="H7212" s="3">
        <f t="shared" si="676"/>
        <v>46.04</v>
      </c>
      <c r="I7212" s="3">
        <f t="shared" si="677"/>
        <v>39.019999999999996</v>
      </c>
      <c r="J7212" s="3">
        <f t="shared" si="678"/>
        <v>39.92</v>
      </c>
      <c r="K7212" s="191">
        <v>3</v>
      </c>
      <c r="L7212" s="3">
        <v>-3.9</v>
      </c>
      <c r="M7212" s="191">
        <v>7.8</v>
      </c>
      <c r="N7212" s="191">
        <v>3.9</v>
      </c>
      <c r="O7212" s="191">
        <v>4.4000000000000004</v>
      </c>
    </row>
    <row r="7213" spans="2:15" ht="17.25" x14ac:dyDescent="0.35">
      <c r="B7213" s="172">
        <f t="shared" si="674"/>
        <v>7205</v>
      </c>
      <c r="C7213" s="173">
        <v>10</v>
      </c>
      <c r="D7213" s="173">
        <v>28</v>
      </c>
      <c r="E7213" s="174">
        <v>5</v>
      </c>
      <c r="F7213" s="3">
        <f t="shared" si="673"/>
        <v>37.4</v>
      </c>
      <c r="G7213" s="3">
        <f t="shared" si="675"/>
        <v>23.9</v>
      </c>
      <c r="H7213" s="3">
        <f t="shared" si="676"/>
        <v>44.96</v>
      </c>
      <c r="I7213" s="3">
        <f t="shared" si="677"/>
        <v>37.94</v>
      </c>
      <c r="J7213" s="3">
        <f t="shared" si="678"/>
        <v>37.94</v>
      </c>
      <c r="K7213" s="191">
        <v>3</v>
      </c>
      <c r="L7213" s="3">
        <v>-4.5</v>
      </c>
      <c r="M7213" s="191">
        <v>7.2</v>
      </c>
      <c r="N7213" s="191">
        <v>3.3</v>
      </c>
      <c r="O7213" s="191">
        <v>3.3</v>
      </c>
    </row>
    <row r="7214" spans="2:15" ht="17.25" x14ac:dyDescent="0.35">
      <c r="B7214" s="172">
        <f t="shared" si="674"/>
        <v>7206</v>
      </c>
      <c r="C7214" s="173">
        <v>10</v>
      </c>
      <c r="D7214" s="173">
        <v>28</v>
      </c>
      <c r="E7214" s="174">
        <v>6</v>
      </c>
      <c r="F7214" s="3">
        <f t="shared" si="673"/>
        <v>35.6</v>
      </c>
      <c r="G7214" s="3">
        <f t="shared" si="675"/>
        <v>23.9</v>
      </c>
      <c r="H7214" s="3">
        <f t="shared" si="676"/>
        <v>44.96</v>
      </c>
      <c r="I7214" s="3">
        <f t="shared" si="677"/>
        <v>35.96</v>
      </c>
      <c r="J7214" s="3">
        <f t="shared" si="678"/>
        <v>35.96</v>
      </c>
      <c r="K7214" s="191">
        <v>2</v>
      </c>
      <c r="L7214" s="3">
        <v>-4.5</v>
      </c>
      <c r="M7214" s="191">
        <v>7.2</v>
      </c>
      <c r="N7214" s="191">
        <v>2.2000000000000002</v>
      </c>
      <c r="O7214" s="191">
        <v>2.2000000000000002</v>
      </c>
    </row>
    <row r="7215" spans="2:15" ht="17.25" x14ac:dyDescent="0.35">
      <c r="B7215" s="172">
        <f t="shared" si="674"/>
        <v>7207</v>
      </c>
      <c r="C7215" s="173">
        <v>10</v>
      </c>
      <c r="D7215" s="173">
        <v>28</v>
      </c>
      <c r="E7215" s="174">
        <v>7</v>
      </c>
      <c r="F7215" s="3">
        <f t="shared" si="673"/>
        <v>37.4</v>
      </c>
      <c r="G7215" s="3">
        <f t="shared" si="675"/>
        <v>24.98</v>
      </c>
      <c r="H7215" s="3">
        <f t="shared" si="676"/>
        <v>48.019999999999996</v>
      </c>
      <c r="I7215" s="3">
        <f t="shared" si="677"/>
        <v>35.96</v>
      </c>
      <c r="J7215" s="3">
        <f t="shared" si="678"/>
        <v>35.96</v>
      </c>
      <c r="K7215" s="191">
        <v>3</v>
      </c>
      <c r="L7215" s="3">
        <v>-3.9</v>
      </c>
      <c r="M7215" s="191">
        <v>8.9</v>
      </c>
      <c r="N7215" s="191">
        <v>2.2000000000000002</v>
      </c>
      <c r="O7215" s="191">
        <v>2.2000000000000002</v>
      </c>
    </row>
    <row r="7216" spans="2:15" ht="17.25" x14ac:dyDescent="0.35">
      <c r="B7216" s="172">
        <f t="shared" si="674"/>
        <v>7208</v>
      </c>
      <c r="C7216" s="173">
        <v>10</v>
      </c>
      <c r="D7216" s="173">
        <v>28</v>
      </c>
      <c r="E7216" s="174">
        <v>8</v>
      </c>
      <c r="F7216" s="3">
        <f t="shared" si="673"/>
        <v>41</v>
      </c>
      <c r="G7216" s="3">
        <f t="shared" si="675"/>
        <v>30.92</v>
      </c>
      <c r="H7216" s="3">
        <f t="shared" si="676"/>
        <v>51.08</v>
      </c>
      <c r="I7216" s="3">
        <f t="shared" si="677"/>
        <v>44.96</v>
      </c>
      <c r="J7216" s="3">
        <f t="shared" si="678"/>
        <v>42.08</v>
      </c>
      <c r="K7216" s="191">
        <v>5</v>
      </c>
      <c r="L7216" s="3">
        <v>-0.6</v>
      </c>
      <c r="M7216" s="191">
        <v>10.6</v>
      </c>
      <c r="N7216" s="191">
        <v>7.2</v>
      </c>
      <c r="O7216" s="191">
        <v>5.6</v>
      </c>
    </row>
    <row r="7217" spans="2:15" ht="17.25" x14ac:dyDescent="0.35">
      <c r="B7217" s="172">
        <f t="shared" si="674"/>
        <v>7209</v>
      </c>
      <c r="C7217" s="173">
        <v>10</v>
      </c>
      <c r="D7217" s="173">
        <v>28</v>
      </c>
      <c r="E7217" s="174">
        <v>9</v>
      </c>
      <c r="F7217" s="3">
        <f t="shared" si="673"/>
        <v>46.4</v>
      </c>
      <c r="G7217" s="3">
        <f t="shared" si="675"/>
        <v>35.96</v>
      </c>
      <c r="H7217" s="3">
        <f t="shared" si="676"/>
        <v>59</v>
      </c>
      <c r="I7217" s="3">
        <f t="shared" si="677"/>
        <v>53.06</v>
      </c>
      <c r="J7217" s="3">
        <f t="shared" si="678"/>
        <v>46.94</v>
      </c>
      <c r="K7217" s="191">
        <v>8</v>
      </c>
      <c r="L7217" s="3">
        <v>2.2000000000000002</v>
      </c>
      <c r="M7217" s="191">
        <v>15</v>
      </c>
      <c r="N7217" s="191">
        <v>11.7</v>
      </c>
      <c r="O7217" s="191">
        <v>8.3000000000000007</v>
      </c>
    </row>
    <row r="7218" spans="2:15" ht="17.25" x14ac:dyDescent="0.35">
      <c r="B7218" s="172">
        <f t="shared" si="674"/>
        <v>7210</v>
      </c>
      <c r="C7218" s="173">
        <v>10</v>
      </c>
      <c r="D7218" s="173">
        <v>28</v>
      </c>
      <c r="E7218" s="174">
        <v>10</v>
      </c>
      <c r="F7218" s="3">
        <f t="shared" si="673"/>
        <v>51.8</v>
      </c>
      <c r="G7218" s="3">
        <f t="shared" si="675"/>
        <v>39.92</v>
      </c>
      <c r="H7218" s="3">
        <f t="shared" si="676"/>
        <v>62.96</v>
      </c>
      <c r="I7218" s="3">
        <f t="shared" si="677"/>
        <v>57.019999999999996</v>
      </c>
      <c r="J7218" s="3">
        <f t="shared" si="678"/>
        <v>51.08</v>
      </c>
      <c r="K7218" s="191">
        <v>11</v>
      </c>
      <c r="L7218" s="3">
        <v>4.4000000000000004</v>
      </c>
      <c r="M7218" s="191">
        <v>17.2</v>
      </c>
      <c r="N7218" s="191">
        <v>13.9</v>
      </c>
      <c r="O7218" s="191">
        <v>10.6</v>
      </c>
    </row>
    <row r="7219" spans="2:15" ht="17.25" x14ac:dyDescent="0.35">
      <c r="B7219" s="172">
        <f t="shared" si="674"/>
        <v>7211</v>
      </c>
      <c r="C7219" s="173">
        <v>10</v>
      </c>
      <c r="D7219" s="173">
        <v>28</v>
      </c>
      <c r="E7219" s="174">
        <v>11</v>
      </c>
      <c r="F7219" s="3">
        <f t="shared" si="673"/>
        <v>53.6</v>
      </c>
      <c r="G7219" s="3">
        <f t="shared" si="675"/>
        <v>44.96</v>
      </c>
      <c r="H7219" s="3">
        <f t="shared" si="676"/>
        <v>64.94</v>
      </c>
      <c r="I7219" s="3">
        <f t="shared" si="677"/>
        <v>64.039999999999992</v>
      </c>
      <c r="J7219" s="3">
        <f t="shared" si="678"/>
        <v>53.96</v>
      </c>
      <c r="K7219" s="191">
        <v>12</v>
      </c>
      <c r="L7219" s="3">
        <v>7.2</v>
      </c>
      <c r="M7219" s="191">
        <v>18.3</v>
      </c>
      <c r="N7219" s="191">
        <v>17.8</v>
      </c>
      <c r="O7219" s="191">
        <v>12.2</v>
      </c>
    </row>
    <row r="7220" spans="2:15" ht="17.25" x14ac:dyDescent="0.35">
      <c r="B7220" s="172">
        <f t="shared" si="674"/>
        <v>7212</v>
      </c>
      <c r="C7220" s="173">
        <v>10</v>
      </c>
      <c r="D7220" s="173">
        <v>28</v>
      </c>
      <c r="E7220" s="174">
        <v>12</v>
      </c>
      <c r="F7220" s="3">
        <f t="shared" si="673"/>
        <v>55.400000000000006</v>
      </c>
      <c r="G7220" s="3">
        <f t="shared" si="675"/>
        <v>46.94</v>
      </c>
      <c r="H7220" s="3">
        <f t="shared" si="676"/>
        <v>66.92</v>
      </c>
      <c r="I7220" s="3">
        <f t="shared" si="677"/>
        <v>66.02</v>
      </c>
      <c r="J7220" s="3">
        <f t="shared" si="678"/>
        <v>57.019999999999996</v>
      </c>
      <c r="K7220" s="191">
        <v>13</v>
      </c>
      <c r="L7220" s="3">
        <v>8.3000000000000007</v>
      </c>
      <c r="M7220" s="191">
        <v>19.399999999999999</v>
      </c>
      <c r="N7220" s="191">
        <v>18.899999999999999</v>
      </c>
      <c r="O7220" s="191">
        <v>13.9</v>
      </c>
    </row>
    <row r="7221" spans="2:15" ht="17.25" x14ac:dyDescent="0.35">
      <c r="B7221" s="172">
        <f t="shared" si="674"/>
        <v>7213</v>
      </c>
      <c r="C7221" s="173">
        <v>10</v>
      </c>
      <c r="D7221" s="173">
        <v>28</v>
      </c>
      <c r="E7221" s="174">
        <v>13</v>
      </c>
      <c r="F7221" s="3">
        <f t="shared" si="673"/>
        <v>55.400000000000006</v>
      </c>
      <c r="G7221" s="3">
        <f t="shared" si="675"/>
        <v>50</v>
      </c>
      <c r="H7221" s="3">
        <f t="shared" si="676"/>
        <v>69.080000000000013</v>
      </c>
      <c r="I7221" s="3">
        <f t="shared" si="677"/>
        <v>69.080000000000013</v>
      </c>
      <c r="J7221" s="3">
        <f t="shared" si="678"/>
        <v>60.980000000000004</v>
      </c>
      <c r="K7221" s="191">
        <v>13</v>
      </c>
      <c r="L7221" s="3">
        <v>10</v>
      </c>
      <c r="M7221" s="191">
        <v>20.6</v>
      </c>
      <c r="N7221" s="191">
        <v>20.6</v>
      </c>
      <c r="O7221" s="191">
        <v>16.100000000000001</v>
      </c>
    </row>
    <row r="7222" spans="2:15" ht="17.25" x14ac:dyDescent="0.35">
      <c r="B7222" s="172">
        <f t="shared" si="674"/>
        <v>7214</v>
      </c>
      <c r="C7222" s="173">
        <v>10</v>
      </c>
      <c r="D7222" s="173">
        <v>28</v>
      </c>
      <c r="E7222" s="174">
        <v>14</v>
      </c>
      <c r="F7222" s="3">
        <f t="shared" si="673"/>
        <v>55.400000000000006</v>
      </c>
      <c r="G7222" s="3">
        <f t="shared" si="675"/>
        <v>51.980000000000004</v>
      </c>
      <c r="H7222" s="3">
        <f t="shared" si="676"/>
        <v>71.06</v>
      </c>
      <c r="I7222" s="3">
        <f t="shared" si="677"/>
        <v>71.06</v>
      </c>
      <c r="J7222" s="3">
        <f t="shared" si="678"/>
        <v>64.039999999999992</v>
      </c>
      <c r="K7222" s="191">
        <v>13</v>
      </c>
      <c r="L7222" s="3">
        <v>11.1</v>
      </c>
      <c r="M7222" s="191">
        <v>21.7</v>
      </c>
      <c r="N7222" s="191">
        <v>21.7</v>
      </c>
      <c r="O7222" s="191">
        <v>17.8</v>
      </c>
    </row>
    <row r="7223" spans="2:15" ht="17.25" x14ac:dyDescent="0.35">
      <c r="B7223" s="172">
        <f t="shared" si="674"/>
        <v>7215</v>
      </c>
      <c r="C7223" s="173">
        <v>10</v>
      </c>
      <c r="D7223" s="173">
        <v>28</v>
      </c>
      <c r="E7223" s="174">
        <v>15</v>
      </c>
      <c r="F7223" s="3">
        <f t="shared" si="673"/>
        <v>55.400000000000006</v>
      </c>
      <c r="G7223" s="3">
        <f t="shared" si="675"/>
        <v>50</v>
      </c>
      <c r="H7223" s="3">
        <f t="shared" si="676"/>
        <v>71.06</v>
      </c>
      <c r="I7223" s="3">
        <f t="shared" si="677"/>
        <v>71.960000000000008</v>
      </c>
      <c r="J7223" s="3">
        <f t="shared" si="678"/>
        <v>64.039999999999992</v>
      </c>
      <c r="K7223" s="191">
        <v>13</v>
      </c>
      <c r="L7223" s="3">
        <v>10</v>
      </c>
      <c r="M7223" s="191">
        <v>21.7</v>
      </c>
      <c r="N7223" s="191">
        <v>22.2</v>
      </c>
      <c r="O7223" s="191">
        <v>17.8</v>
      </c>
    </row>
    <row r="7224" spans="2:15" ht="17.25" x14ac:dyDescent="0.35">
      <c r="B7224" s="172">
        <f t="shared" si="674"/>
        <v>7216</v>
      </c>
      <c r="C7224" s="173">
        <v>10</v>
      </c>
      <c r="D7224" s="173">
        <v>28</v>
      </c>
      <c r="E7224" s="174">
        <v>16</v>
      </c>
      <c r="F7224" s="3">
        <f t="shared" si="673"/>
        <v>53.6</v>
      </c>
      <c r="G7224" s="3">
        <f t="shared" si="675"/>
        <v>50</v>
      </c>
      <c r="H7224" s="3">
        <f t="shared" si="676"/>
        <v>71.06</v>
      </c>
      <c r="I7224" s="3">
        <f t="shared" si="677"/>
        <v>69.98</v>
      </c>
      <c r="J7224" s="3">
        <f t="shared" si="678"/>
        <v>64.94</v>
      </c>
      <c r="K7224" s="191">
        <v>12</v>
      </c>
      <c r="L7224" s="3">
        <v>10</v>
      </c>
      <c r="M7224" s="191">
        <v>21.7</v>
      </c>
      <c r="N7224" s="191">
        <v>21.1</v>
      </c>
      <c r="O7224" s="191">
        <v>18.3</v>
      </c>
    </row>
    <row r="7225" spans="2:15" ht="17.25" x14ac:dyDescent="0.35">
      <c r="B7225" s="172">
        <f t="shared" si="674"/>
        <v>7217</v>
      </c>
      <c r="C7225" s="173">
        <v>10</v>
      </c>
      <c r="D7225" s="173">
        <v>28</v>
      </c>
      <c r="E7225" s="174">
        <v>17</v>
      </c>
      <c r="F7225" s="3">
        <f t="shared" si="673"/>
        <v>51.8</v>
      </c>
      <c r="G7225" s="3">
        <f t="shared" si="675"/>
        <v>45.86</v>
      </c>
      <c r="H7225" s="3">
        <f t="shared" si="676"/>
        <v>69.98</v>
      </c>
      <c r="I7225" s="3">
        <f t="shared" si="677"/>
        <v>66.92</v>
      </c>
      <c r="J7225" s="3">
        <f t="shared" si="678"/>
        <v>64.039999999999992</v>
      </c>
      <c r="K7225" s="191">
        <v>11</v>
      </c>
      <c r="L7225" s="3">
        <v>7.7</v>
      </c>
      <c r="M7225" s="191">
        <v>21.1</v>
      </c>
      <c r="N7225" s="191">
        <v>19.399999999999999</v>
      </c>
      <c r="O7225" s="191">
        <v>17.8</v>
      </c>
    </row>
    <row r="7226" spans="2:15" ht="17.25" x14ac:dyDescent="0.35">
      <c r="B7226" s="172">
        <f t="shared" si="674"/>
        <v>7218</v>
      </c>
      <c r="C7226" s="173">
        <v>10</v>
      </c>
      <c r="D7226" s="173">
        <v>28</v>
      </c>
      <c r="E7226" s="174">
        <v>18</v>
      </c>
      <c r="F7226" s="3">
        <f t="shared" si="673"/>
        <v>48.2</v>
      </c>
      <c r="G7226" s="3">
        <f t="shared" si="675"/>
        <v>42.620000000000005</v>
      </c>
      <c r="H7226" s="3">
        <f t="shared" si="676"/>
        <v>66.92</v>
      </c>
      <c r="I7226" s="3">
        <f t="shared" si="677"/>
        <v>60.08</v>
      </c>
      <c r="J7226" s="3">
        <f t="shared" si="678"/>
        <v>59</v>
      </c>
      <c r="K7226" s="191">
        <v>9</v>
      </c>
      <c r="L7226" s="3">
        <v>5.9</v>
      </c>
      <c r="M7226" s="191">
        <v>19.399999999999999</v>
      </c>
      <c r="N7226" s="191">
        <v>15.6</v>
      </c>
      <c r="O7226" s="191">
        <v>15</v>
      </c>
    </row>
    <row r="7227" spans="2:15" ht="17.25" x14ac:dyDescent="0.35">
      <c r="B7227" s="172">
        <f t="shared" si="674"/>
        <v>7219</v>
      </c>
      <c r="C7227" s="173">
        <v>10</v>
      </c>
      <c r="D7227" s="173">
        <v>28</v>
      </c>
      <c r="E7227" s="174">
        <v>19</v>
      </c>
      <c r="F7227" s="3">
        <f t="shared" si="673"/>
        <v>46.4</v>
      </c>
      <c r="G7227" s="3">
        <f t="shared" si="675"/>
        <v>41</v>
      </c>
      <c r="H7227" s="3">
        <f t="shared" si="676"/>
        <v>60.980000000000004</v>
      </c>
      <c r="I7227" s="3">
        <f t="shared" si="677"/>
        <v>55.94</v>
      </c>
      <c r="J7227" s="3">
        <f t="shared" si="678"/>
        <v>57.019999999999996</v>
      </c>
      <c r="K7227" s="191">
        <v>8</v>
      </c>
      <c r="L7227" s="3">
        <v>5</v>
      </c>
      <c r="M7227" s="191">
        <v>16.100000000000001</v>
      </c>
      <c r="N7227" s="191">
        <v>13.3</v>
      </c>
      <c r="O7227" s="191">
        <v>13.9</v>
      </c>
    </row>
    <row r="7228" spans="2:15" ht="17.25" x14ac:dyDescent="0.35">
      <c r="B7228" s="172">
        <f t="shared" si="674"/>
        <v>7220</v>
      </c>
      <c r="C7228" s="173">
        <v>10</v>
      </c>
      <c r="D7228" s="173">
        <v>28</v>
      </c>
      <c r="E7228" s="174">
        <v>20</v>
      </c>
      <c r="F7228" s="3">
        <f t="shared" si="673"/>
        <v>46.4</v>
      </c>
      <c r="G7228" s="3">
        <f t="shared" si="675"/>
        <v>37.94</v>
      </c>
      <c r="H7228" s="3">
        <f t="shared" si="676"/>
        <v>59</v>
      </c>
      <c r="I7228" s="3">
        <f t="shared" si="677"/>
        <v>48.019999999999996</v>
      </c>
      <c r="J7228" s="3">
        <f t="shared" si="678"/>
        <v>55.040000000000006</v>
      </c>
      <c r="K7228" s="191">
        <v>8</v>
      </c>
      <c r="L7228" s="3">
        <v>3.3</v>
      </c>
      <c r="M7228" s="191">
        <v>15</v>
      </c>
      <c r="N7228" s="191">
        <v>8.9</v>
      </c>
      <c r="O7228" s="191">
        <v>12.8</v>
      </c>
    </row>
    <row r="7229" spans="2:15" ht="17.25" x14ac:dyDescent="0.35">
      <c r="B7229" s="172">
        <f t="shared" si="674"/>
        <v>7221</v>
      </c>
      <c r="C7229" s="173">
        <v>10</v>
      </c>
      <c r="D7229" s="173">
        <v>28</v>
      </c>
      <c r="E7229" s="174">
        <v>21</v>
      </c>
      <c r="F7229" s="3">
        <f t="shared" si="673"/>
        <v>44.6</v>
      </c>
      <c r="G7229" s="3">
        <f t="shared" si="675"/>
        <v>35.96</v>
      </c>
      <c r="H7229" s="3">
        <f t="shared" si="676"/>
        <v>60.08</v>
      </c>
      <c r="I7229" s="3">
        <f t="shared" si="677"/>
        <v>46.04</v>
      </c>
      <c r="J7229" s="3">
        <f t="shared" si="678"/>
        <v>53.06</v>
      </c>
      <c r="K7229" s="191">
        <v>7</v>
      </c>
      <c r="L7229" s="3">
        <v>2.2000000000000002</v>
      </c>
      <c r="M7229" s="191">
        <v>15.6</v>
      </c>
      <c r="N7229" s="191">
        <v>7.8</v>
      </c>
      <c r="O7229" s="191">
        <v>11.7</v>
      </c>
    </row>
    <row r="7230" spans="2:15" ht="17.25" x14ac:dyDescent="0.35">
      <c r="B7230" s="172">
        <f t="shared" si="674"/>
        <v>7222</v>
      </c>
      <c r="C7230" s="173">
        <v>10</v>
      </c>
      <c r="D7230" s="173">
        <v>28</v>
      </c>
      <c r="E7230" s="174">
        <v>22</v>
      </c>
      <c r="F7230" s="3">
        <f t="shared" si="673"/>
        <v>39.200000000000003</v>
      </c>
      <c r="G7230" s="3">
        <f t="shared" si="675"/>
        <v>33.979999999999997</v>
      </c>
      <c r="H7230" s="3">
        <f t="shared" si="676"/>
        <v>57.92</v>
      </c>
      <c r="I7230" s="3">
        <f t="shared" si="677"/>
        <v>46.94</v>
      </c>
      <c r="J7230" s="3">
        <f t="shared" si="678"/>
        <v>48.92</v>
      </c>
      <c r="K7230" s="191">
        <v>4</v>
      </c>
      <c r="L7230" s="3">
        <v>1.1000000000000001</v>
      </c>
      <c r="M7230" s="191">
        <v>14.4</v>
      </c>
      <c r="N7230" s="191">
        <v>8.3000000000000007</v>
      </c>
      <c r="O7230" s="191">
        <v>9.4</v>
      </c>
    </row>
    <row r="7231" spans="2:15" ht="17.25" x14ac:dyDescent="0.35">
      <c r="B7231" s="172">
        <f t="shared" si="674"/>
        <v>7223</v>
      </c>
      <c r="C7231" s="173">
        <v>10</v>
      </c>
      <c r="D7231" s="173">
        <v>28</v>
      </c>
      <c r="E7231" s="174">
        <v>23</v>
      </c>
      <c r="F7231" s="3">
        <f t="shared" si="673"/>
        <v>37.4</v>
      </c>
      <c r="G7231" s="3">
        <f t="shared" si="675"/>
        <v>32.9</v>
      </c>
      <c r="H7231" s="3">
        <f t="shared" si="676"/>
        <v>55.94</v>
      </c>
      <c r="I7231" s="3">
        <f t="shared" si="677"/>
        <v>44.96</v>
      </c>
      <c r="J7231" s="3">
        <f t="shared" si="678"/>
        <v>39.92</v>
      </c>
      <c r="K7231" s="191">
        <v>3</v>
      </c>
      <c r="L7231" s="3">
        <v>0.5</v>
      </c>
      <c r="M7231" s="191">
        <v>13.3</v>
      </c>
      <c r="N7231" s="191">
        <v>7.2</v>
      </c>
      <c r="O7231" s="191">
        <v>4.4000000000000004</v>
      </c>
    </row>
    <row r="7232" spans="2:15" ht="17.25" x14ac:dyDescent="0.35">
      <c r="B7232" s="172">
        <f t="shared" si="674"/>
        <v>7224</v>
      </c>
      <c r="C7232" s="173">
        <v>10</v>
      </c>
      <c r="D7232" s="173">
        <v>28</v>
      </c>
      <c r="E7232" s="174">
        <v>24</v>
      </c>
      <c r="F7232" s="3">
        <f t="shared" si="673"/>
        <v>35.6</v>
      </c>
      <c r="G7232" s="3">
        <f t="shared" si="675"/>
        <v>30.92</v>
      </c>
      <c r="H7232" s="3">
        <f t="shared" si="676"/>
        <v>55.040000000000006</v>
      </c>
      <c r="I7232" s="3">
        <f t="shared" si="677"/>
        <v>39.92</v>
      </c>
      <c r="J7232" s="3">
        <f t="shared" si="678"/>
        <v>44.96</v>
      </c>
      <c r="K7232" s="191">
        <v>2</v>
      </c>
      <c r="L7232" s="3">
        <v>-0.6</v>
      </c>
      <c r="M7232" s="191">
        <v>12.8</v>
      </c>
      <c r="N7232" s="191">
        <v>4.4000000000000004</v>
      </c>
      <c r="O7232" s="191">
        <v>7.2</v>
      </c>
    </row>
    <row r="7233" spans="2:15" ht="17.25" x14ac:dyDescent="0.35">
      <c r="B7233" s="172">
        <f t="shared" si="674"/>
        <v>7225</v>
      </c>
      <c r="C7233" s="173">
        <v>10</v>
      </c>
      <c r="D7233" s="173">
        <v>29</v>
      </c>
      <c r="E7233" s="174">
        <v>1</v>
      </c>
      <c r="F7233" s="3">
        <f t="shared" si="673"/>
        <v>35.6</v>
      </c>
      <c r="G7233" s="3">
        <f t="shared" si="675"/>
        <v>28.94</v>
      </c>
      <c r="H7233" s="3">
        <f t="shared" si="676"/>
        <v>51.980000000000004</v>
      </c>
      <c r="I7233" s="3">
        <f t="shared" si="677"/>
        <v>37.04</v>
      </c>
      <c r="J7233" s="3">
        <f t="shared" si="678"/>
        <v>46.04</v>
      </c>
      <c r="K7233" s="191">
        <v>2</v>
      </c>
      <c r="L7233" s="3">
        <v>-1.7</v>
      </c>
      <c r="M7233" s="191">
        <v>11.1</v>
      </c>
      <c r="N7233" s="191">
        <v>2.8</v>
      </c>
      <c r="O7233" s="191">
        <v>7.8</v>
      </c>
    </row>
    <row r="7234" spans="2:15" ht="17.25" x14ac:dyDescent="0.35">
      <c r="B7234" s="172">
        <f t="shared" si="674"/>
        <v>7226</v>
      </c>
      <c r="C7234" s="173">
        <v>10</v>
      </c>
      <c r="D7234" s="173">
        <v>29</v>
      </c>
      <c r="E7234" s="174">
        <v>2</v>
      </c>
      <c r="F7234" s="3">
        <f t="shared" si="673"/>
        <v>33.799999999999997</v>
      </c>
      <c r="G7234" s="3">
        <f t="shared" si="675"/>
        <v>27.86</v>
      </c>
      <c r="H7234" s="3">
        <f t="shared" si="676"/>
        <v>50</v>
      </c>
      <c r="I7234" s="3">
        <f t="shared" si="677"/>
        <v>35.96</v>
      </c>
      <c r="J7234" s="3">
        <f t="shared" si="678"/>
        <v>44.06</v>
      </c>
      <c r="K7234" s="191">
        <v>1</v>
      </c>
      <c r="L7234" s="3">
        <v>-2.2999999999999998</v>
      </c>
      <c r="M7234" s="191">
        <v>10</v>
      </c>
      <c r="N7234" s="191">
        <v>2.2000000000000002</v>
      </c>
      <c r="O7234" s="191">
        <v>6.7</v>
      </c>
    </row>
    <row r="7235" spans="2:15" ht="17.25" x14ac:dyDescent="0.35">
      <c r="B7235" s="172">
        <f t="shared" si="674"/>
        <v>7227</v>
      </c>
      <c r="C7235" s="173">
        <v>10</v>
      </c>
      <c r="D7235" s="173">
        <v>29</v>
      </c>
      <c r="E7235" s="174">
        <v>3</v>
      </c>
      <c r="F7235" s="3">
        <f t="shared" si="673"/>
        <v>32</v>
      </c>
      <c r="G7235" s="3">
        <f t="shared" si="675"/>
        <v>28.94</v>
      </c>
      <c r="H7235" s="3">
        <f t="shared" si="676"/>
        <v>50</v>
      </c>
      <c r="I7235" s="3">
        <f t="shared" si="677"/>
        <v>35.96</v>
      </c>
      <c r="J7235" s="3">
        <f t="shared" si="678"/>
        <v>37.94</v>
      </c>
      <c r="K7235" s="191">
        <v>0</v>
      </c>
      <c r="L7235" s="3">
        <v>-1.7</v>
      </c>
      <c r="M7235" s="191">
        <v>10</v>
      </c>
      <c r="N7235" s="191">
        <v>2.2000000000000002</v>
      </c>
      <c r="O7235" s="191">
        <v>3.3</v>
      </c>
    </row>
    <row r="7236" spans="2:15" ht="17.25" x14ac:dyDescent="0.35">
      <c r="B7236" s="172">
        <f t="shared" si="674"/>
        <v>7228</v>
      </c>
      <c r="C7236" s="173">
        <v>10</v>
      </c>
      <c r="D7236" s="173">
        <v>29</v>
      </c>
      <c r="E7236" s="174">
        <v>4</v>
      </c>
      <c r="F7236" s="3">
        <f t="shared" si="673"/>
        <v>32</v>
      </c>
      <c r="G7236" s="3">
        <f t="shared" si="675"/>
        <v>27.86</v>
      </c>
      <c r="H7236" s="3">
        <f t="shared" si="676"/>
        <v>48.019999999999996</v>
      </c>
      <c r="I7236" s="3">
        <f t="shared" si="677"/>
        <v>33.979999999999997</v>
      </c>
      <c r="J7236" s="3">
        <f t="shared" si="678"/>
        <v>42.08</v>
      </c>
      <c r="K7236" s="191">
        <v>0</v>
      </c>
      <c r="L7236" s="3">
        <v>-2.2999999999999998</v>
      </c>
      <c r="M7236" s="191">
        <v>8.9</v>
      </c>
      <c r="N7236" s="191">
        <v>1.1000000000000001</v>
      </c>
      <c r="O7236" s="191">
        <v>5.6</v>
      </c>
    </row>
    <row r="7237" spans="2:15" ht="17.25" x14ac:dyDescent="0.35">
      <c r="B7237" s="172">
        <f t="shared" si="674"/>
        <v>7229</v>
      </c>
      <c r="C7237" s="173">
        <v>10</v>
      </c>
      <c r="D7237" s="173">
        <v>29</v>
      </c>
      <c r="E7237" s="174">
        <v>5</v>
      </c>
      <c r="F7237" s="3">
        <f t="shared" si="673"/>
        <v>32</v>
      </c>
      <c r="G7237" s="3">
        <f t="shared" si="675"/>
        <v>27.86</v>
      </c>
      <c r="H7237" s="3">
        <f t="shared" si="676"/>
        <v>46.04</v>
      </c>
      <c r="I7237" s="3">
        <f t="shared" si="677"/>
        <v>32</v>
      </c>
      <c r="J7237" s="3">
        <f t="shared" si="678"/>
        <v>37.04</v>
      </c>
      <c r="K7237" s="191">
        <v>0</v>
      </c>
      <c r="L7237" s="3">
        <v>-2.2999999999999998</v>
      </c>
      <c r="M7237" s="191">
        <v>7.8</v>
      </c>
      <c r="N7237" s="191">
        <v>0</v>
      </c>
      <c r="O7237" s="191">
        <v>2.8</v>
      </c>
    </row>
    <row r="7238" spans="2:15" ht="17.25" x14ac:dyDescent="0.35">
      <c r="B7238" s="172">
        <f t="shared" si="674"/>
        <v>7230</v>
      </c>
      <c r="C7238" s="173">
        <v>10</v>
      </c>
      <c r="D7238" s="173">
        <v>29</v>
      </c>
      <c r="E7238" s="174">
        <v>6</v>
      </c>
      <c r="F7238" s="3">
        <f t="shared" si="673"/>
        <v>32</v>
      </c>
      <c r="G7238" s="3">
        <f t="shared" si="675"/>
        <v>25.88</v>
      </c>
      <c r="H7238" s="3">
        <f t="shared" si="676"/>
        <v>46.94</v>
      </c>
      <c r="I7238" s="3">
        <f t="shared" si="677"/>
        <v>30.92</v>
      </c>
      <c r="J7238" s="3">
        <f t="shared" si="678"/>
        <v>39.92</v>
      </c>
      <c r="K7238" s="191">
        <v>0</v>
      </c>
      <c r="L7238" s="3">
        <v>-3.4</v>
      </c>
      <c r="M7238" s="191">
        <v>8.3000000000000007</v>
      </c>
      <c r="N7238" s="191">
        <v>-0.6</v>
      </c>
      <c r="O7238" s="191">
        <v>4.4000000000000004</v>
      </c>
    </row>
    <row r="7239" spans="2:15" ht="17.25" x14ac:dyDescent="0.35">
      <c r="B7239" s="172">
        <f t="shared" si="674"/>
        <v>7231</v>
      </c>
      <c r="C7239" s="173">
        <v>10</v>
      </c>
      <c r="D7239" s="173">
        <v>29</v>
      </c>
      <c r="E7239" s="174">
        <v>7</v>
      </c>
      <c r="F7239" s="3">
        <f t="shared" si="673"/>
        <v>32</v>
      </c>
      <c r="G7239" s="3">
        <f t="shared" si="675"/>
        <v>25.88</v>
      </c>
      <c r="H7239" s="3">
        <f t="shared" si="676"/>
        <v>50</v>
      </c>
      <c r="I7239" s="3">
        <f t="shared" si="677"/>
        <v>30.92</v>
      </c>
      <c r="J7239" s="3">
        <f t="shared" si="678"/>
        <v>37.94</v>
      </c>
      <c r="K7239" s="191">
        <v>0</v>
      </c>
      <c r="L7239" s="3">
        <v>-3.4</v>
      </c>
      <c r="M7239" s="191">
        <v>10</v>
      </c>
      <c r="N7239" s="191">
        <v>-0.6</v>
      </c>
      <c r="O7239" s="191">
        <v>3.3</v>
      </c>
    </row>
    <row r="7240" spans="2:15" ht="17.25" x14ac:dyDescent="0.35">
      <c r="B7240" s="172">
        <f t="shared" si="674"/>
        <v>7232</v>
      </c>
      <c r="C7240" s="173">
        <v>10</v>
      </c>
      <c r="D7240" s="173">
        <v>29</v>
      </c>
      <c r="E7240" s="174">
        <v>8</v>
      </c>
      <c r="F7240" s="3">
        <f t="shared" si="673"/>
        <v>32</v>
      </c>
      <c r="G7240" s="3">
        <f t="shared" si="675"/>
        <v>30.92</v>
      </c>
      <c r="H7240" s="3">
        <f t="shared" si="676"/>
        <v>55.94</v>
      </c>
      <c r="I7240" s="3">
        <f t="shared" si="677"/>
        <v>39.019999999999996</v>
      </c>
      <c r="J7240" s="3">
        <f t="shared" si="678"/>
        <v>42.08</v>
      </c>
      <c r="K7240" s="191">
        <v>0</v>
      </c>
      <c r="L7240" s="3">
        <v>-0.6</v>
      </c>
      <c r="M7240" s="191">
        <v>13.3</v>
      </c>
      <c r="N7240" s="191">
        <v>3.9</v>
      </c>
      <c r="O7240" s="191">
        <v>5.6</v>
      </c>
    </row>
    <row r="7241" spans="2:15" ht="17.25" x14ac:dyDescent="0.35">
      <c r="B7241" s="172">
        <f t="shared" si="674"/>
        <v>7233</v>
      </c>
      <c r="C7241" s="173">
        <v>10</v>
      </c>
      <c r="D7241" s="173">
        <v>29</v>
      </c>
      <c r="E7241" s="174">
        <v>9</v>
      </c>
      <c r="F7241" s="3">
        <f t="shared" si="673"/>
        <v>28.4</v>
      </c>
      <c r="G7241" s="3">
        <f t="shared" si="675"/>
        <v>38.840000000000003</v>
      </c>
      <c r="H7241" s="3">
        <f t="shared" si="676"/>
        <v>60.08</v>
      </c>
      <c r="I7241" s="3">
        <f t="shared" si="677"/>
        <v>46.04</v>
      </c>
      <c r="J7241" s="3">
        <f t="shared" si="678"/>
        <v>44.96</v>
      </c>
      <c r="K7241" s="191">
        <v>-2</v>
      </c>
      <c r="L7241" s="3">
        <v>3.8</v>
      </c>
      <c r="M7241" s="191">
        <v>15.6</v>
      </c>
      <c r="N7241" s="191">
        <v>7.8</v>
      </c>
      <c r="O7241" s="191">
        <v>7.2</v>
      </c>
    </row>
    <row r="7242" spans="2:15" ht="17.25" x14ac:dyDescent="0.35">
      <c r="B7242" s="172">
        <f t="shared" si="674"/>
        <v>7234</v>
      </c>
      <c r="C7242" s="173">
        <v>10</v>
      </c>
      <c r="D7242" s="173">
        <v>29</v>
      </c>
      <c r="E7242" s="174">
        <v>10</v>
      </c>
      <c r="F7242" s="3">
        <f t="shared" ref="F7242:F7305" si="679">(9/5)*K7242+32</f>
        <v>28.4</v>
      </c>
      <c r="G7242" s="3">
        <f t="shared" si="675"/>
        <v>43.879999999999995</v>
      </c>
      <c r="H7242" s="3">
        <f t="shared" si="676"/>
        <v>64.039999999999992</v>
      </c>
      <c r="I7242" s="3">
        <f t="shared" si="677"/>
        <v>51.980000000000004</v>
      </c>
      <c r="J7242" s="3">
        <f t="shared" si="678"/>
        <v>50</v>
      </c>
      <c r="K7242" s="191">
        <v>-2</v>
      </c>
      <c r="L7242" s="3">
        <v>6.6</v>
      </c>
      <c r="M7242" s="191">
        <v>17.8</v>
      </c>
      <c r="N7242" s="191">
        <v>11.1</v>
      </c>
      <c r="O7242" s="191">
        <v>10</v>
      </c>
    </row>
    <row r="7243" spans="2:15" ht="17.25" x14ac:dyDescent="0.35">
      <c r="B7243" s="172">
        <f t="shared" ref="B7243:B7306" si="680">B7242+1</f>
        <v>7235</v>
      </c>
      <c r="C7243" s="173">
        <v>10</v>
      </c>
      <c r="D7243" s="173">
        <v>29</v>
      </c>
      <c r="E7243" s="174">
        <v>11</v>
      </c>
      <c r="F7243" s="3">
        <f t="shared" si="679"/>
        <v>28.4</v>
      </c>
      <c r="G7243" s="3">
        <f t="shared" si="675"/>
        <v>44.96</v>
      </c>
      <c r="H7243" s="3">
        <f t="shared" si="676"/>
        <v>66.02</v>
      </c>
      <c r="I7243" s="3">
        <f t="shared" si="677"/>
        <v>59</v>
      </c>
      <c r="J7243" s="3">
        <f t="shared" si="678"/>
        <v>53.96</v>
      </c>
      <c r="K7243" s="191">
        <v>-2</v>
      </c>
      <c r="L7243" s="3">
        <v>7.2</v>
      </c>
      <c r="M7243" s="191">
        <v>18.899999999999999</v>
      </c>
      <c r="N7243" s="191">
        <v>15</v>
      </c>
      <c r="O7243" s="191">
        <v>12.2</v>
      </c>
    </row>
    <row r="7244" spans="2:15" ht="17.25" x14ac:dyDescent="0.35">
      <c r="B7244" s="172">
        <f t="shared" si="680"/>
        <v>7236</v>
      </c>
      <c r="C7244" s="173">
        <v>10</v>
      </c>
      <c r="D7244" s="173">
        <v>29</v>
      </c>
      <c r="E7244" s="174">
        <v>12</v>
      </c>
      <c r="F7244" s="3">
        <f t="shared" si="679"/>
        <v>26.6</v>
      </c>
      <c r="G7244" s="3">
        <f t="shared" si="675"/>
        <v>46.94</v>
      </c>
      <c r="H7244" s="3">
        <f t="shared" si="676"/>
        <v>66.92</v>
      </c>
      <c r="I7244" s="3">
        <f t="shared" si="677"/>
        <v>62.96</v>
      </c>
      <c r="J7244" s="3">
        <f t="shared" si="678"/>
        <v>57.019999999999996</v>
      </c>
      <c r="K7244" s="191">
        <v>-3</v>
      </c>
      <c r="L7244" s="3">
        <v>8.3000000000000007</v>
      </c>
      <c r="M7244" s="191">
        <v>19.399999999999999</v>
      </c>
      <c r="N7244" s="191">
        <v>17.2</v>
      </c>
      <c r="O7244" s="191">
        <v>13.9</v>
      </c>
    </row>
    <row r="7245" spans="2:15" ht="17.25" x14ac:dyDescent="0.35">
      <c r="B7245" s="172">
        <f t="shared" si="680"/>
        <v>7237</v>
      </c>
      <c r="C7245" s="173">
        <v>10</v>
      </c>
      <c r="D7245" s="173">
        <v>29</v>
      </c>
      <c r="E7245" s="174">
        <v>13</v>
      </c>
      <c r="F7245" s="3">
        <f t="shared" si="679"/>
        <v>26.6</v>
      </c>
      <c r="G7245" s="3">
        <f t="shared" si="675"/>
        <v>47.84</v>
      </c>
      <c r="H7245" s="3">
        <f t="shared" si="676"/>
        <v>69.98</v>
      </c>
      <c r="I7245" s="3">
        <f t="shared" si="677"/>
        <v>66.92</v>
      </c>
      <c r="J7245" s="3">
        <f t="shared" si="678"/>
        <v>60.08</v>
      </c>
      <c r="K7245" s="191">
        <v>-3</v>
      </c>
      <c r="L7245" s="3">
        <v>8.8000000000000007</v>
      </c>
      <c r="M7245" s="191">
        <v>21.1</v>
      </c>
      <c r="N7245" s="191">
        <v>19.399999999999999</v>
      </c>
      <c r="O7245" s="191">
        <v>15.6</v>
      </c>
    </row>
    <row r="7246" spans="2:15" ht="17.25" x14ac:dyDescent="0.35">
      <c r="B7246" s="172">
        <f t="shared" si="680"/>
        <v>7238</v>
      </c>
      <c r="C7246" s="173">
        <v>10</v>
      </c>
      <c r="D7246" s="173">
        <v>29</v>
      </c>
      <c r="E7246" s="174">
        <v>14</v>
      </c>
      <c r="F7246" s="3">
        <f t="shared" si="679"/>
        <v>24.8</v>
      </c>
      <c r="G7246" s="3">
        <f t="shared" si="675"/>
        <v>47.84</v>
      </c>
      <c r="H7246" s="3">
        <f t="shared" si="676"/>
        <v>71.960000000000008</v>
      </c>
      <c r="I7246" s="3">
        <f t="shared" si="677"/>
        <v>69.080000000000013</v>
      </c>
      <c r="J7246" s="3">
        <f t="shared" si="678"/>
        <v>62.96</v>
      </c>
      <c r="K7246" s="191">
        <v>-4</v>
      </c>
      <c r="L7246" s="3">
        <v>8.8000000000000007</v>
      </c>
      <c r="M7246" s="191">
        <v>22.2</v>
      </c>
      <c r="N7246" s="191">
        <v>20.6</v>
      </c>
      <c r="O7246" s="191">
        <v>17.2</v>
      </c>
    </row>
    <row r="7247" spans="2:15" ht="17.25" x14ac:dyDescent="0.35">
      <c r="B7247" s="172">
        <f t="shared" si="680"/>
        <v>7239</v>
      </c>
      <c r="C7247" s="173">
        <v>10</v>
      </c>
      <c r="D7247" s="173">
        <v>29</v>
      </c>
      <c r="E7247" s="174">
        <v>15</v>
      </c>
      <c r="F7247" s="3">
        <f t="shared" si="679"/>
        <v>24.8</v>
      </c>
      <c r="G7247" s="3">
        <f t="shared" si="675"/>
        <v>46.94</v>
      </c>
      <c r="H7247" s="3">
        <f t="shared" si="676"/>
        <v>71.960000000000008</v>
      </c>
      <c r="I7247" s="3">
        <f t="shared" si="677"/>
        <v>71.06</v>
      </c>
      <c r="J7247" s="3">
        <f t="shared" si="678"/>
        <v>64.039999999999992</v>
      </c>
      <c r="K7247" s="191">
        <v>-4</v>
      </c>
      <c r="L7247" s="3">
        <v>8.3000000000000007</v>
      </c>
      <c r="M7247" s="191">
        <v>22.2</v>
      </c>
      <c r="N7247" s="191">
        <v>21.7</v>
      </c>
      <c r="O7247" s="191">
        <v>17.8</v>
      </c>
    </row>
    <row r="7248" spans="2:15" ht="17.25" x14ac:dyDescent="0.35">
      <c r="B7248" s="172">
        <f t="shared" si="680"/>
        <v>7240</v>
      </c>
      <c r="C7248" s="173">
        <v>10</v>
      </c>
      <c r="D7248" s="173">
        <v>29</v>
      </c>
      <c r="E7248" s="174">
        <v>16</v>
      </c>
      <c r="F7248" s="3">
        <f t="shared" si="679"/>
        <v>23</v>
      </c>
      <c r="G7248" s="3">
        <f t="shared" si="675"/>
        <v>44.96</v>
      </c>
      <c r="H7248" s="3">
        <f t="shared" si="676"/>
        <v>71.06</v>
      </c>
      <c r="I7248" s="3">
        <f t="shared" si="677"/>
        <v>69.98</v>
      </c>
      <c r="J7248" s="3">
        <f t="shared" si="678"/>
        <v>64.94</v>
      </c>
      <c r="K7248" s="191">
        <v>-5</v>
      </c>
      <c r="L7248" s="3">
        <v>7.2</v>
      </c>
      <c r="M7248" s="191">
        <v>21.7</v>
      </c>
      <c r="N7248" s="191">
        <v>21.1</v>
      </c>
      <c r="O7248" s="191">
        <v>18.3</v>
      </c>
    </row>
    <row r="7249" spans="2:15" ht="17.25" x14ac:dyDescent="0.35">
      <c r="B7249" s="172">
        <f t="shared" si="680"/>
        <v>7241</v>
      </c>
      <c r="C7249" s="173">
        <v>10</v>
      </c>
      <c r="D7249" s="173">
        <v>29</v>
      </c>
      <c r="E7249" s="174">
        <v>17</v>
      </c>
      <c r="F7249" s="3">
        <f t="shared" si="679"/>
        <v>21.2</v>
      </c>
      <c r="G7249" s="3">
        <f t="shared" si="675"/>
        <v>43.879999999999995</v>
      </c>
      <c r="H7249" s="3">
        <f t="shared" si="676"/>
        <v>69.080000000000013</v>
      </c>
      <c r="I7249" s="3">
        <f t="shared" si="677"/>
        <v>64.94</v>
      </c>
      <c r="J7249" s="3">
        <f t="shared" si="678"/>
        <v>62.06</v>
      </c>
      <c r="K7249" s="191">
        <v>-6</v>
      </c>
      <c r="L7249" s="3">
        <v>6.6</v>
      </c>
      <c r="M7249" s="191">
        <v>20.6</v>
      </c>
      <c r="N7249" s="191">
        <v>18.3</v>
      </c>
      <c r="O7249" s="191">
        <v>16.7</v>
      </c>
    </row>
    <row r="7250" spans="2:15" ht="17.25" x14ac:dyDescent="0.35">
      <c r="B7250" s="172">
        <f t="shared" si="680"/>
        <v>7242</v>
      </c>
      <c r="C7250" s="173">
        <v>10</v>
      </c>
      <c r="D7250" s="173">
        <v>29</v>
      </c>
      <c r="E7250" s="174">
        <v>18</v>
      </c>
      <c r="F7250" s="3">
        <f t="shared" si="679"/>
        <v>21.2</v>
      </c>
      <c r="G7250" s="3">
        <f t="shared" si="675"/>
        <v>41.9</v>
      </c>
      <c r="H7250" s="3">
        <f t="shared" si="676"/>
        <v>68</v>
      </c>
      <c r="I7250" s="3">
        <f t="shared" si="677"/>
        <v>62.96</v>
      </c>
      <c r="J7250" s="3">
        <f t="shared" si="678"/>
        <v>59</v>
      </c>
      <c r="K7250" s="191">
        <v>-6</v>
      </c>
      <c r="L7250" s="3">
        <v>5.5</v>
      </c>
      <c r="M7250" s="191">
        <v>20</v>
      </c>
      <c r="N7250" s="191">
        <v>17.2</v>
      </c>
      <c r="O7250" s="191">
        <v>15</v>
      </c>
    </row>
    <row r="7251" spans="2:15" ht="17.25" x14ac:dyDescent="0.35">
      <c r="B7251" s="172">
        <f t="shared" si="680"/>
        <v>7243</v>
      </c>
      <c r="C7251" s="173">
        <v>10</v>
      </c>
      <c r="D7251" s="173">
        <v>29</v>
      </c>
      <c r="E7251" s="174">
        <v>19</v>
      </c>
      <c r="F7251" s="3">
        <f t="shared" si="679"/>
        <v>21.2</v>
      </c>
      <c r="G7251" s="3">
        <f t="shared" si="675"/>
        <v>39.92</v>
      </c>
      <c r="H7251" s="3">
        <f t="shared" si="676"/>
        <v>60.08</v>
      </c>
      <c r="I7251" s="3">
        <f t="shared" si="677"/>
        <v>59</v>
      </c>
      <c r="J7251" s="3">
        <f t="shared" si="678"/>
        <v>55.040000000000006</v>
      </c>
      <c r="K7251" s="191">
        <v>-6</v>
      </c>
      <c r="L7251" s="3">
        <v>4.4000000000000004</v>
      </c>
      <c r="M7251" s="191">
        <v>15.6</v>
      </c>
      <c r="N7251" s="191">
        <v>15</v>
      </c>
      <c r="O7251" s="191">
        <v>12.8</v>
      </c>
    </row>
    <row r="7252" spans="2:15" ht="17.25" x14ac:dyDescent="0.35">
      <c r="B7252" s="172">
        <f t="shared" si="680"/>
        <v>7244</v>
      </c>
      <c r="C7252" s="173">
        <v>10</v>
      </c>
      <c r="D7252" s="173">
        <v>29</v>
      </c>
      <c r="E7252" s="174">
        <v>20</v>
      </c>
      <c r="F7252" s="3">
        <f t="shared" si="679"/>
        <v>19.399999999999999</v>
      </c>
      <c r="G7252" s="3">
        <f t="shared" si="675"/>
        <v>37.94</v>
      </c>
      <c r="H7252" s="3">
        <f t="shared" si="676"/>
        <v>57.019999999999996</v>
      </c>
      <c r="I7252" s="3">
        <f t="shared" si="677"/>
        <v>53.96</v>
      </c>
      <c r="J7252" s="3">
        <f t="shared" si="678"/>
        <v>51.980000000000004</v>
      </c>
      <c r="K7252" s="191">
        <v>-7</v>
      </c>
      <c r="L7252" s="3">
        <v>3.3</v>
      </c>
      <c r="M7252" s="191">
        <v>13.9</v>
      </c>
      <c r="N7252" s="191">
        <v>12.2</v>
      </c>
      <c r="O7252" s="191">
        <v>11.1</v>
      </c>
    </row>
    <row r="7253" spans="2:15" ht="17.25" x14ac:dyDescent="0.35">
      <c r="B7253" s="172">
        <f t="shared" si="680"/>
        <v>7245</v>
      </c>
      <c r="C7253" s="173">
        <v>10</v>
      </c>
      <c r="D7253" s="173">
        <v>29</v>
      </c>
      <c r="E7253" s="174">
        <v>21</v>
      </c>
      <c r="F7253" s="3">
        <f t="shared" si="679"/>
        <v>19.399999999999999</v>
      </c>
      <c r="G7253" s="3">
        <f t="shared" si="675"/>
        <v>37.94</v>
      </c>
      <c r="H7253" s="3">
        <f t="shared" si="676"/>
        <v>55.94</v>
      </c>
      <c r="I7253" s="3">
        <f t="shared" si="677"/>
        <v>51.08</v>
      </c>
      <c r="J7253" s="3">
        <f t="shared" si="678"/>
        <v>48.92</v>
      </c>
      <c r="K7253" s="191">
        <v>-7</v>
      </c>
      <c r="L7253" s="3">
        <v>3.3</v>
      </c>
      <c r="M7253" s="191">
        <v>13.3</v>
      </c>
      <c r="N7253" s="191">
        <v>10.6</v>
      </c>
      <c r="O7253" s="191">
        <v>9.4</v>
      </c>
    </row>
    <row r="7254" spans="2:15" ht="17.25" x14ac:dyDescent="0.35">
      <c r="B7254" s="172">
        <f t="shared" si="680"/>
        <v>7246</v>
      </c>
      <c r="C7254" s="173">
        <v>10</v>
      </c>
      <c r="D7254" s="173">
        <v>29</v>
      </c>
      <c r="E7254" s="174">
        <v>22</v>
      </c>
      <c r="F7254" s="3">
        <f t="shared" si="679"/>
        <v>19.399999999999999</v>
      </c>
      <c r="G7254" s="3">
        <f t="shared" si="675"/>
        <v>35.96</v>
      </c>
      <c r="H7254" s="3">
        <f t="shared" si="676"/>
        <v>55.040000000000006</v>
      </c>
      <c r="I7254" s="3">
        <f t="shared" si="677"/>
        <v>48.92</v>
      </c>
      <c r="J7254" s="3">
        <f t="shared" si="678"/>
        <v>53.06</v>
      </c>
      <c r="K7254" s="191">
        <v>-7</v>
      </c>
      <c r="L7254" s="3">
        <v>2.2000000000000002</v>
      </c>
      <c r="M7254" s="191">
        <v>12.8</v>
      </c>
      <c r="N7254" s="191">
        <v>9.4</v>
      </c>
      <c r="O7254" s="191">
        <v>11.7</v>
      </c>
    </row>
    <row r="7255" spans="2:15" ht="17.25" x14ac:dyDescent="0.35">
      <c r="B7255" s="172">
        <f t="shared" si="680"/>
        <v>7247</v>
      </c>
      <c r="C7255" s="173">
        <v>10</v>
      </c>
      <c r="D7255" s="173">
        <v>29</v>
      </c>
      <c r="E7255" s="174">
        <v>23</v>
      </c>
      <c r="F7255" s="3">
        <f t="shared" si="679"/>
        <v>17.600000000000001</v>
      </c>
      <c r="G7255" s="3">
        <f t="shared" si="675"/>
        <v>34.880000000000003</v>
      </c>
      <c r="H7255" s="3">
        <f t="shared" si="676"/>
        <v>55.040000000000006</v>
      </c>
      <c r="I7255" s="3">
        <f t="shared" si="677"/>
        <v>48.92</v>
      </c>
      <c r="J7255" s="3">
        <f t="shared" si="678"/>
        <v>46.04</v>
      </c>
      <c r="K7255" s="191">
        <v>-8</v>
      </c>
      <c r="L7255" s="3">
        <v>1.6</v>
      </c>
      <c r="M7255" s="191">
        <v>12.8</v>
      </c>
      <c r="N7255" s="191">
        <v>9.4</v>
      </c>
      <c r="O7255" s="191">
        <v>7.8</v>
      </c>
    </row>
    <row r="7256" spans="2:15" ht="17.25" x14ac:dyDescent="0.35">
      <c r="B7256" s="172">
        <f t="shared" si="680"/>
        <v>7248</v>
      </c>
      <c r="C7256" s="173">
        <v>10</v>
      </c>
      <c r="D7256" s="173">
        <v>29</v>
      </c>
      <c r="E7256" s="174">
        <v>24</v>
      </c>
      <c r="F7256" s="3">
        <f t="shared" si="679"/>
        <v>17.600000000000001</v>
      </c>
      <c r="G7256" s="3">
        <f t="shared" si="675"/>
        <v>34.880000000000003</v>
      </c>
      <c r="H7256" s="3">
        <f t="shared" si="676"/>
        <v>53.06</v>
      </c>
      <c r="I7256" s="3">
        <f t="shared" si="677"/>
        <v>44.06</v>
      </c>
      <c r="J7256" s="3">
        <f t="shared" si="678"/>
        <v>44.06</v>
      </c>
      <c r="K7256" s="191">
        <v>-8</v>
      </c>
      <c r="L7256" s="3">
        <v>1.6</v>
      </c>
      <c r="M7256" s="191">
        <v>11.7</v>
      </c>
      <c r="N7256" s="191">
        <v>6.7</v>
      </c>
      <c r="O7256" s="191">
        <v>6.7</v>
      </c>
    </row>
    <row r="7257" spans="2:15" ht="17.25" x14ac:dyDescent="0.35">
      <c r="B7257" s="172">
        <f t="shared" si="680"/>
        <v>7249</v>
      </c>
      <c r="C7257" s="173">
        <v>10</v>
      </c>
      <c r="D7257" s="173">
        <v>30</v>
      </c>
      <c r="E7257" s="174">
        <v>1</v>
      </c>
      <c r="F7257" s="3">
        <f t="shared" si="679"/>
        <v>17.600000000000001</v>
      </c>
      <c r="G7257" s="3">
        <f t="shared" ref="G7257:G7320" si="681">(9/5)*L7257+32</f>
        <v>34.880000000000003</v>
      </c>
      <c r="H7257" s="3">
        <f t="shared" ref="H7257:H7320" si="682">(9/5)*M7257+32</f>
        <v>53.06</v>
      </c>
      <c r="I7257" s="3">
        <f t="shared" ref="I7257:I7320" si="683">(9/5)*N7257+32</f>
        <v>44.06</v>
      </c>
      <c r="J7257" s="3">
        <f t="shared" ref="J7257:J7320" si="684">(9/5)*O7257+32</f>
        <v>42.980000000000004</v>
      </c>
      <c r="K7257" s="191">
        <v>-8</v>
      </c>
      <c r="L7257" s="3">
        <v>1.6</v>
      </c>
      <c r="M7257" s="191">
        <v>11.7</v>
      </c>
      <c r="N7257" s="191">
        <v>6.7</v>
      </c>
      <c r="O7257" s="191">
        <v>6.1</v>
      </c>
    </row>
    <row r="7258" spans="2:15" ht="17.25" x14ac:dyDescent="0.35">
      <c r="B7258" s="172">
        <f t="shared" si="680"/>
        <v>7250</v>
      </c>
      <c r="C7258" s="173">
        <v>10</v>
      </c>
      <c r="D7258" s="173">
        <v>30</v>
      </c>
      <c r="E7258" s="174">
        <v>2</v>
      </c>
      <c r="F7258" s="3">
        <f t="shared" si="679"/>
        <v>16.7</v>
      </c>
      <c r="G7258" s="3">
        <f t="shared" si="681"/>
        <v>34.880000000000003</v>
      </c>
      <c r="H7258" s="3">
        <f t="shared" si="682"/>
        <v>53.06</v>
      </c>
      <c r="I7258" s="3">
        <f t="shared" si="683"/>
        <v>41</v>
      </c>
      <c r="J7258" s="3">
        <f t="shared" si="684"/>
        <v>39.019999999999996</v>
      </c>
      <c r="K7258" s="191">
        <v>-8.5</v>
      </c>
      <c r="L7258" s="3">
        <v>1.6</v>
      </c>
      <c r="M7258" s="191">
        <v>11.7</v>
      </c>
      <c r="N7258" s="191">
        <v>5</v>
      </c>
      <c r="O7258" s="191">
        <v>3.9</v>
      </c>
    </row>
    <row r="7259" spans="2:15" ht="17.25" x14ac:dyDescent="0.35">
      <c r="B7259" s="172">
        <f t="shared" si="680"/>
        <v>7251</v>
      </c>
      <c r="C7259" s="173">
        <v>10</v>
      </c>
      <c r="D7259" s="173">
        <v>30</v>
      </c>
      <c r="E7259" s="174">
        <v>3</v>
      </c>
      <c r="F7259" s="3">
        <f t="shared" si="679"/>
        <v>15.8</v>
      </c>
      <c r="G7259" s="3">
        <f t="shared" si="681"/>
        <v>33.979999999999997</v>
      </c>
      <c r="H7259" s="3">
        <f t="shared" si="682"/>
        <v>51.08</v>
      </c>
      <c r="I7259" s="3">
        <f t="shared" si="683"/>
        <v>42.08</v>
      </c>
      <c r="J7259" s="3">
        <f t="shared" si="684"/>
        <v>41</v>
      </c>
      <c r="K7259" s="191">
        <v>-9</v>
      </c>
      <c r="L7259" s="3">
        <v>1.1000000000000001</v>
      </c>
      <c r="M7259" s="191">
        <v>10.6</v>
      </c>
      <c r="N7259" s="191">
        <v>5.6</v>
      </c>
      <c r="O7259" s="191">
        <v>5</v>
      </c>
    </row>
    <row r="7260" spans="2:15" ht="17.25" x14ac:dyDescent="0.35">
      <c r="B7260" s="172">
        <f t="shared" si="680"/>
        <v>7252</v>
      </c>
      <c r="C7260" s="173">
        <v>10</v>
      </c>
      <c r="D7260" s="173">
        <v>30</v>
      </c>
      <c r="E7260" s="174">
        <v>4</v>
      </c>
      <c r="F7260" s="3">
        <f t="shared" si="679"/>
        <v>14</v>
      </c>
      <c r="G7260" s="3">
        <f t="shared" si="681"/>
        <v>33.979999999999997</v>
      </c>
      <c r="H7260" s="3">
        <f t="shared" si="682"/>
        <v>50</v>
      </c>
      <c r="I7260" s="3">
        <f t="shared" si="683"/>
        <v>42.980000000000004</v>
      </c>
      <c r="J7260" s="3">
        <f t="shared" si="684"/>
        <v>37.94</v>
      </c>
      <c r="K7260" s="191">
        <v>-10</v>
      </c>
      <c r="L7260" s="3">
        <v>1.1000000000000001</v>
      </c>
      <c r="M7260" s="191">
        <v>10</v>
      </c>
      <c r="N7260" s="191">
        <v>6.1</v>
      </c>
      <c r="O7260" s="191">
        <v>3.3</v>
      </c>
    </row>
    <row r="7261" spans="2:15" ht="17.25" x14ac:dyDescent="0.35">
      <c r="B7261" s="172">
        <f t="shared" si="680"/>
        <v>7253</v>
      </c>
      <c r="C7261" s="173">
        <v>10</v>
      </c>
      <c r="D7261" s="173">
        <v>30</v>
      </c>
      <c r="E7261" s="174">
        <v>5</v>
      </c>
      <c r="F7261" s="3">
        <f t="shared" si="679"/>
        <v>14</v>
      </c>
      <c r="G7261" s="3">
        <f t="shared" si="681"/>
        <v>33.979999999999997</v>
      </c>
      <c r="H7261" s="3">
        <f t="shared" si="682"/>
        <v>51.08</v>
      </c>
      <c r="I7261" s="3">
        <f t="shared" si="683"/>
        <v>42.08</v>
      </c>
      <c r="J7261" s="3">
        <f t="shared" si="684"/>
        <v>42.08</v>
      </c>
      <c r="K7261" s="191">
        <v>-10</v>
      </c>
      <c r="L7261" s="3">
        <v>1.1000000000000001</v>
      </c>
      <c r="M7261" s="191">
        <v>10.6</v>
      </c>
      <c r="N7261" s="191">
        <v>5.6</v>
      </c>
      <c r="O7261" s="191">
        <v>5.6</v>
      </c>
    </row>
    <row r="7262" spans="2:15" ht="17.25" x14ac:dyDescent="0.35">
      <c r="B7262" s="172">
        <f t="shared" si="680"/>
        <v>7254</v>
      </c>
      <c r="C7262" s="173">
        <v>10</v>
      </c>
      <c r="D7262" s="173">
        <v>30</v>
      </c>
      <c r="E7262" s="174">
        <v>6</v>
      </c>
      <c r="F7262" s="3">
        <f t="shared" si="679"/>
        <v>14</v>
      </c>
      <c r="G7262" s="3">
        <f t="shared" si="681"/>
        <v>33.979999999999997</v>
      </c>
      <c r="H7262" s="3">
        <f t="shared" si="682"/>
        <v>50</v>
      </c>
      <c r="I7262" s="3">
        <f t="shared" si="683"/>
        <v>42.980000000000004</v>
      </c>
      <c r="J7262" s="3">
        <f t="shared" si="684"/>
        <v>37.94</v>
      </c>
      <c r="K7262" s="191">
        <v>-10</v>
      </c>
      <c r="L7262" s="3">
        <v>1.1000000000000001</v>
      </c>
      <c r="M7262" s="191">
        <v>10</v>
      </c>
      <c r="N7262" s="191">
        <v>6.1</v>
      </c>
      <c r="O7262" s="191">
        <v>3.3</v>
      </c>
    </row>
    <row r="7263" spans="2:15" ht="17.25" x14ac:dyDescent="0.35">
      <c r="B7263" s="172">
        <f t="shared" si="680"/>
        <v>7255</v>
      </c>
      <c r="C7263" s="173">
        <v>10</v>
      </c>
      <c r="D7263" s="173">
        <v>30</v>
      </c>
      <c r="E7263" s="174">
        <v>7</v>
      </c>
      <c r="F7263" s="3">
        <f t="shared" si="679"/>
        <v>14</v>
      </c>
      <c r="G7263" s="3">
        <f t="shared" si="681"/>
        <v>33.979999999999997</v>
      </c>
      <c r="H7263" s="3">
        <f t="shared" si="682"/>
        <v>53.06</v>
      </c>
      <c r="I7263" s="3">
        <f t="shared" si="683"/>
        <v>42.980000000000004</v>
      </c>
      <c r="J7263" s="3">
        <f t="shared" si="684"/>
        <v>42.08</v>
      </c>
      <c r="K7263" s="191">
        <v>-10</v>
      </c>
      <c r="L7263" s="3">
        <v>1.1000000000000001</v>
      </c>
      <c r="M7263" s="191">
        <v>11.7</v>
      </c>
      <c r="N7263" s="191">
        <v>6.1</v>
      </c>
      <c r="O7263" s="191">
        <v>5.6</v>
      </c>
    </row>
    <row r="7264" spans="2:15" ht="17.25" x14ac:dyDescent="0.35">
      <c r="B7264" s="172">
        <f t="shared" si="680"/>
        <v>7256</v>
      </c>
      <c r="C7264" s="173">
        <v>10</v>
      </c>
      <c r="D7264" s="173">
        <v>30</v>
      </c>
      <c r="E7264" s="174">
        <v>8</v>
      </c>
      <c r="F7264" s="3">
        <f t="shared" si="679"/>
        <v>14</v>
      </c>
      <c r="G7264" s="3">
        <f t="shared" si="681"/>
        <v>34.880000000000003</v>
      </c>
      <c r="H7264" s="3">
        <f t="shared" si="682"/>
        <v>57.92</v>
      </c>
      <c r="I7264" s="3">
        <f t="shared" si="683"/>
        <v>44.06</v>
      </c>
      <c r="J7264" s="3">
        <f t="shared" si="684"/>
        <v>42.980000000000004</v>
      </c>
      <c r="K7264" s="191">
        <v>-10</v>
      </c>
      <c r="L7264" s="3">
        <v>1.6</v>
      </c>
      <c r="M7264" s="191">
        <v>14.4</v>
      </c>
      <c r="N7264" s="191">
        <v>6.7</v>
      </c>
      <c r="O7264" s="191">
        <v>6.1</v>
      </c>
    </row>
    <row r="7265" spans="2:15" ht="17.25" x14ac:dyDescent="0.35">
      <c r="B7265" s="172">
        <f t="shared" si="680"/>
        <v>7257</v>
      </c>
      <c r="C7265" s="173">
        <v>10</v>
      </c>
      <c r="D7265" s="173">
        <v>30</v>
      </c>
      <c r="E7265" s="174">
        <v>9</v>
      </c>
      <c r="F7265" s="3">
        <f t="shared" si="679"/>
        <v>15.8</v>
      </c>
      <c r="G7265" s="3">
        <f t="shared" si="681"/>
        <v>35.96</v>
      </c>
      <c r="H7265" s="3">
        <f t="shared" si="682"/>
        <v>62.06</v>
      </c>
      <c r="I7265" s="3">
        <f t="shared" si="683"/>
        <v>46.04</v>
      </c>
      <c r="J7265" s="3">
        <f t="shared" si="684"/>
        <v>50</v>
      </c>
      <c r="K7265" s="191">
        <v>-9</v>
      </c>
      <c r="L7265" s="3">
        <v>2.2000000000000002</v>
      </c>
      <c r="M7265" s="191">
        <v>16.7</v>
      </c>
      <c r="N7265" s="191">
        <v>7.8</v>
      </c>
      <c r="O7265" s="191">
        <v>10</v>
      </c>
    </row>
    <row r="7266" spans="2:15" ht="17.25" x14ac:dyDescent="0.35">
      <c r="B7266" s="172">
        <f t="shared" si="680"/>
        <v>7258</v>
      </c>
      <c r="C7266" s="173">
        <v>10</v>
      </c>
      <c r="D7266" s="173">
        <v>30</v>
      </c>
      <c r="E7266" s="174">
        <v>10</v>
      </c>
      <c r="F7266" s="3">
        <f t="shared" si="679"/>
        <v>15.8</v>
      </c>
      <c r="G7266" s="3">
        <f t="shared" si="681"/>
        <v>36.86</v>
      </c>
      <c r="H7266" s="3">
        <f t="shared" si="682"/>
        <v>64.94</v>
      </c>
      <c r="I7266" s="3">
        <f t="shared" si="683"/>
        <v>50</v>
      </c>
      <c r="J7266" s="3">
        <f t="shared" si="684"/>
        <v>55.040000000000006</v>
      </c>
      <c r="K7266" s="191">
        <v>-9</v>
      </c>
      <c r="L7266" s="3">
        <v>2.7</v>
      </c>
      <c r="M7266" s="191">
        <v>18.3</v>
      </c>
      <c r="N7266" s="191">
        <v>10</v>
      </c>
      <c r="O7266" s="191">
        <v>12.8</v>
      </c>
    </row>
    <row r="7267" spans="2:15" ht="17.25" x14ac:dyDescent="0.35">
      <c r="B7267" s="172">
        <f t="shared" si="680"/>
        <v>7259</v>
      </c>
      <c r="C7267" s="173">
        <v>10</v>
      </c>
      <c r="D7267" s="173">
        <v>30</v>
      </c>
      <c r="E7267" s="174">
        <v>11</v>
      </c>
      <c r="F7267" s="3">
        <f t="shared" si="679"/>
        <v>17.600000000000001</v>
      </c>
      <c r="G7267" s="3">
        <f t="shared" si="681"/>
        <v>37.94</v>
      </c>
      <c r="H7267" s="3">
        <f t="shared" si="682"/>
        <v>68</v>
      </c>
      <c r="I7267" s="3">
        <f t="shared" si="683"/>
        <v>55.94</v>
      </c>
      <c r="J7267" s="3">
        <f t="shared" si="684"/>
        <v>57.92</v>
      </c>
      <c r="K7267" s="191">
        <v>-8</v>
      </c>
      <c r="L7267" s="3">
        <v>3.3</v>
      </c>
      <c r="M7267" s="191">
        <v>20</v>
      </c>
      <c r="N7267" s="191">
        <v>13.3</v>
      </c>
      <c r="O7267" s="191">
        <v>14.4</v>
      </c>
    </row>
    <row r="7268" spans="2:15" ht="17.25" x14ac:dyDescent="0.35">
      <c r="B7268" s="172">
        <f t="shared" si="680"/>
        <v>7260</v>
      </c>
      <c r="C7268" s="173">
        <v>10</v>
      </c>
      <c r="D7268" s="173">
        <v>30</v>
      </c>
      <c r="E7268" s="174">
        <v>12</v>
      </c>
      <c r="F7268" s="3">
        <f t="shared" si="679"/>
        <v>17.600000000000001</v>
      </c>
      <c r="G7268" s="3">
        <f t="shared" si="681"/>
        <v>39.92</v>
      </c>
      <c r="H7268" s="3">
        <f t="shared" si="682"/>
        <v>69.98</v>
      </c>
      <c r="I7268" s="3">
        <f t="shared" si="683"/>
        <v>62.06</v>
      </c>
      <c r="J7268" s="3">
        <f t="shared" si="684"/>
        <v>62.96</v>
      </c>
      <c r="K7268" s="191">
        <v>-8</v>
      </c>
      <c r="L7268" s="3">
        <v>4.4000000000000004</v>
      </c>
      <c r="M7268" s="191">
        <v>21.1</v>
      </c>
      <c r="N7268" s="191">
        <v>16.7</v>
      </c>
      <c r="O7268" s="191">
        <v>17.2</v>
      </c>
    </row>
    <row r="7269" spans="2:15" ht="17.25" x14ac:dyDescent="0.35">
      <c r="B7269" s="172">
        <f t="shared" si="680"/>
        <v>7261</v>
      </c>
      <c r="C7269" s="173">
        <v>10</v>
      </c>
      <c r="D7269" s="173">
        <v>30</v>
      </c>
      <c r="E7269" s="174">
        <v>13</v>
      </c>
      <c r="F7269" s="3">
        <f t="shared" si="679"/>
        <v>17.600000000000001</v>
      </c>
      <c r="G7269" s="3">
        <f t="shared" si="681"/>
        <v>42.980000000000004</v>
      </c>
      <c r="H7269" s="3">
        <f t="shared" si="682"/>
        <v>73.039999999999992</v>
      </c>
      <c r="I7269" s="3">
        <f t="shared" si="683"/>
        <v>64.039999999999992</v>
      </c>
      <c r="J7269" s="3">
        <f t="shared" si="684"/>
        <v>66.02</v>
      </c>
      <c r="K7269" s="191">
        <v>-8</v>
      </c>
      <c r="L7269" s="3">
        <v>6.1</v>
      </c>
      <c r="M7269" s="191">
        <v>22.8</v>
      </c>
      <c r="N7269" s="191">
        <v>17.8</v>
      </c>
      <c r="O7269" s="191">
        <v>18.899999999999999</v>
      </c>
    </row>
    <row r="7270" spans="2:15" ht="17.25" x14ac:dyDescent="0.35">
      <c r="B7270" s="172">
        <f t="shared" si="680"/>
        <v>7262</v>
      </c>
      <c r="C7270" s="173">
        <v>10</v>
      </c>
      <c r="D7270" s="173">
        <v>30</v>
      </c>
      <c r="E7270" s="174">
        <v>14</v>
      </c>
      <c r="F7270" s="3">
        <f t="shared" si="679"/>
        <v>17.600000000000001</v>
      </c>
      <c r="G7270" s="3">
        <f t="shared" si="681"/>
        <v>47.84</v>
      </c>
      <c r="H7270" s="3">
        <f t="shared" si="682"/>
        <v>75.02</v>
      </c>
      <c r="I7270" s="3">
        <f t="shared" si="683"/>
        <v>64.94</v>
      </c>
      <c r="J7270" s="3">
        <f t="shared" si="684"/>
        <v>66.02</v>
      </c>
      <c r="K7270" s="191">
        <v>-8</v>
      </c>
      <c r="L7270" s="3">
        <v>8.8000000000000007</v>
      </c>
      <c r="M7270" s="191">
        <v>23.9</v>
      </c>
      <c r="N7270" s="191">
        <v>18.3</v>
      </c>
      <c r="O7270" s="191">
        <v>18.899999999999999</v>
      </c>
    </row>
    <row r="7271" spans="2:15" ht="17.25" x14ac:dyDescent="0.35">
      <c r="B7271" s="172">
        <f t="shared" si="680"/>
        <v>7263</v>
      </c>
      <c r="C7271" s="173">
        <v>10</v>
      </c>
      <c r="D7271" s="173">
        <v>30</v>
      </c>
      <c r="E7271" s="174">
        <v>15</v>
      </c>
      <c r="F7271" s="3">
        <f t="shared" si="679"/>
        <v>17.600000000000001</v>
      </c>
      <c r="G7271" s="3">
        <f t="shared" si="681"/>
        <v>48.92</v>
      </c>
      <c r="H7271" s="3">
        <f t="shared" si="682"/>
        <v>75.92</v>
      </c>
      <c r="I7271" s="3">
        <f t="shared" si="683"/>
        <v>64.039999999999992</v>
      </c>
      <c r="J7271" s="3">
        <f t="shared" si="684"/>
        <v>66.92</v>
      </c>
      <c r="K7271" s="191">
        <v>-8</v>
      </c>
      <c r="L7271" s="3">
        <v>9.4</v>
      </c>
      <c r="M7271" s="191">
        <v>24.4</v>
      </c>
      <c r="N7271" s="191">
        <v>17.8</v>
      </c>
      <c r="O7271" s="191">
        <v>19.399999999999999</v>
      </c>
    </row>
    <row r="7272" spans="2:15" ht="17.25" x14ac:dyDescent="0.35">
      <c r="B7272" s="172">
        <f t="shared" si="680"/>
        <v>7264</v>
      </c>
      <c r="C7272" s="173">
        <v>10</v>
      </c>
      <c r="D7272" s="173">
        <v>30</v>
      </c>
      <c r="E7272" s="174">
        <v>16</v>
      </c>
      <c r="F7272" s="3">
        <f t="shared" si="679"/>
        <v>17.600000000000001</v>
      </c>
      <c r="G7272" s="3">
        <f t="shared" si="681"/>
        <v>48.92</v>
      </c>
      <c r="H7272" s="3">
        <f t="shared" si="682"/>
        <v>75.02</v>
      </c>
      <c r="I7272" s="3">
        <f t="shared" si="683"/>
        <v>62.96</v>
      </c>
      <c r="J7272" s="3">
        <f t="shared" si="684"/>
        <v>66.02</v>
      </c>
      <c r="K7272" s="191">
        <v>-8</v>
      </c>
      <c r="L7272" s="3">
        <v>9.4</v>
      </c>
      <c r="M7272" s="191">
        <v>23.9</v>
      </c>
      <c r="N7272" s="191">
        <v>17.2</v>
      </c>
      <c r="O7272" s="191">
        <v>18.899999999999999</v>
      </c>
    </row>
    <row r="7273" spans="2:15" ht="17.25" x14ac:dyDescent="0.35">
      <c r="B7273" s="172">
        <f t="shared" si="680"/>
        <v>7265</v>
      </c>
      <c r="C7273" s="173">
        <v>10</v>
      </c>
      <c r="D7273" s="173">
        <v>30</v>
      </c>
      <c r="E7273" s="174">
        <v>17</v>
      </c>
      <c r="F7273" s="3">
        <f t="shared" si="679"/>
        <v>17.600000000000001</v>
      </c>
      <c r="G7273" s="3">
        <f t="shared" si="681"/>
        <v>46.94</v>
      </c>
      <c r="H7273" s="3">
        <f t="shared" si="682"/>
        <v>73.039999999999992</v>
      </c>
      <c r="I7273" s="3">
        <f t="shared" si="683"/>
        <v>59</v>
      </c>
      <c r="J7273" s="3">
        <f t="shared" si="684"/>
        <v>64.94</v>
      </c>
      <c r="K7273" s="191">
        <v>-8</v>
      </c>
      <c r="L7273" s="3">
        <v>8.3000000000000007</v>
      </c>
      <c r="M7273" s="191">
        <v>22.8</v>
      </c>
      <c r="N7273" s="191">
        <v>15</v>
      </c>
      <c r="O7273" s="191">
        <v>18.3</v>
      </c>
    </row>
    <row r="7274" spans="2:15" ht="17.25" x14ac:dyDescent="0.35">
      <c r="B7274" s="172">
        <f t="shared" si="680"/>
        <v>7266</v>
      </c>
      <c r="C7274" s="173">
        <v>10</v>
      </c>
      <c r="D7274" s="173">
        <v>30</v>
      </c>
      <c r="E7274" s="174">
        <v>18</v>
      </c>
      <c r="F7274" s="3">
        <f t="shared" si="679"/>
        <v>17.600000000000001</v>
      </c>
      <c r="G7274" s="3">
        <f t="shared" si="681"/>
        <v>41.9</v>
      </c>
      <c r="H7274" s="3">
        <f t="shared" si="682"/>
        <v>71.06</v>
      </c>
      <c r="I7274" s="3">
        <f t="shared" si="683"/>
        <v>55.040000000000006</v>
      </c>
      <c r="J7274" s="3">
        <f t="shared" si="684"/>
        <v>62.06</v>
      </c>
      <c r="K7274" s="191">
        <v>-8</v>
      </c>
      <c r="L7274" s="3">
        <v>5.5</v>
      </c>
      <c r="M7274" s="191">
        <v>21.7</v>
      </c>
      <c r="N7274" s="191">
        <v>12.8</v>
      </c>
      <c r="O7274" s="191">
        <v>16.7</v>
      </c>
    </row>
    <row r="7275" spans="2:15" ht="17.25" x14ac:dyDescent="0.35">
      <c r="B7275" s="172">
        <f t="shared" si="680"/>
        <v>7267</v>
      </c>
      <c r="C7275" s="173">
        <v>10</v>
      </c>
      <c r="D7275" s="173">
        <v>30</v>
      </c>
      <c r="E7275" s="174">
        <v>19</v>
      </c>
      <c r="F7275" s="3">
        <f t="shared" si="679"/>
        <v>17.600000000000001</v>
      </c>
      <c r="G7275" s="3">
        <f t="shared" si="681"/>
        <v>38.840000000000003</v>
      </c>
      <c r="H7275" s="3">
        <f t="shared" si="682"/>
        <v>64.039999999999992</v>
      </c>
      <c r="I7275" s="3">
        <f t="shared" si="683"/>
        <v>51.980000000000004</v>
      </c>
      <c r="J7275" s="3">
        <f t="shared" si="684"/>
        <v>59</v>
      </c>
      <c r="K7275" s="191">
        <v>-8</v>
      </c>
      <c r="L7275" s="3">
        <v>3.8</v>
      </c>
      <c r="M7275" s="191">
        <v>17.8</v>
      </c>
      <c r="N7275" s="191">
        <v>11.1</v>
      </c>
      <c r="O7275" s="191">
        <v>15</v>
      </c>
    </row>
    <row r="7276" spans="2:15" ht="17.25" x14ac:dyDescent="0.35">
      <c r="B7276" s="172">
        <f t="shared" si="680"/>
        <v>7268</v>
      </c>
      <c r="C7276" s="173">
        <v>10</v>
      </c>
      <c r="D7276" s="173">
        <v>30</v>
      </c>
      <c r="E7276" s="174">
        <v>20</v>
      </c>
      <c r="F7276" s="3">
        <f t="shared" si="679"/>
        <v>17.600000000000001</v>
      </c>
      <c r="G7276" s="3">
        <f t="shared" si="681"/>
        <v>35.96</v>
      </c>
      <c r="H7276" s="3">
        <f t="shared" si="682"/>
        <v>59</v>
      </c>
      <c r="I7276" s="3">
        <f t="shared" si="683"/>
        <v>48.92</v>
      </c>
      <c r="J7276" s="3">
        <f t="shared" si="684"/>
        <v>57.019999999999996</v>
      </c>
      <c r="K7276" s="191">
        <v>-8</v>
      </c>
      <c r="L7276" s="3">
        <v>2.2000000000000002</v>
      </c>
      <c r="M7276" s="191">
        <v>15</v>
      </c>
      <c r="N7276" s="191">
        <v>9.4</v>
      </c>
      <c r="O7276" s="191">
        <v>13.9</v>
      </c>
    </row>
    <row r="7277" spans="2:15" ht="17.25" x14ac:dyDescent="0.35">
      <c r="B7277" s="172">
        <f t="shared" si="680"/>
        <v>7269</v>
      </c>
      <c r="C7277" s="173">
        <v>10</v>
      </c>
      <c r="D7277" s="173">
        <v>30</v>
      </c>
      <c r="E7277" s="174">
        <v>21</v>
      </c>
      <c r="F7277" s="3">
        <f t="shared" si="679"/>
        <v>17.600000000000001</v>
      </c>
      <c r="G7277" s="3">
        <f t="shared" si="681"/>
        <v>32.9</v>
      </c>
      <c r="H7277" s="3">
        <f t="shared" si="682"/>
        <v>59</v>
      </c>
      <c r="I7277" s="3">
        <f t="shared" si="683"/>
        <v>46.04</v>
      </c>
      <c r="J7277" s="3">
        <f t="shared" si="684"/>
        <v>55.94</v>
      </c>
      <c r="K7277" s="191">
        <v>-8</v>
      </c>
      <c r="L7277" s="3">
        <v>0.5</v>
      </c>
      <c r="M7277" s="191">
        <v>15</v>
      </c>
      <c r="N7277" s="191">
        <v>7.8</v>
      </c>
      <c r="O7277" s="191">
        <v>13.3</v>
      </c>
    </row>
    <row r="7278" spans="2:15" ht="17.25" x14ac:dyDescent="0.35">
      <c r="B7278" s="172">
        <f t="shared" si="680"/>
        <v>7270</v>
      </c>
      <c r="C7278" s="173">
        <v>10</v>
      </c>
      <c r="D7278" s="173">
        <v>30</v>
      </c>
      <c r="E7278" s="174">
        <v>22</v>
      </c>
      <c r="F7278" s="3">
        <f t="shared" si="679"/>
        <v>17.600000000000001</v>
      </c>
      <c r="G7278" s="3">
        <f t="shared" si="681"/>
        <v>33.979999999999997</v>
      </c>
      <c r="H7278" s="3">
        <f t="shared" si="682"/>
        <v>59</v>
      </c>
      <c r="I7278" s="3">
        <f t="shared" si="683"/>
        <v>44.06</v>
      </c>
      <c r="J7278" s="3">
        <f t="shared" si="684"/>
        <v>57.019999999999996</v>
      </c>
      <c r="K7278" s="191">
        <v>-8</v>
      </c>
      <c r="L7278" s="3">
        <v>1.1000000000000001</v>
      </c>
      <c r="M7278" s="191">
        <v>15</v>
      </c>
      <c r="N7278" s="191">
        <v>6.7</v>
      </c>
      <c r="O7278" s="191">
        <v>13.9</v>
      </c>
    </row>
    <row r="7279" spans="2:15" ht="17.25" x14ac:dyDescent="0.35">
      <c r="B7279" s="172">
        <f t="shared" si="680"/>
        <v>7271</v>
      </c>
      <c r="C7279" s="173">
        <v>10</v>
      </c>
      <c r="D7279" s="173">
        <v>30</v>
      </c>
      <c r="E7279" s="174">
        <v>23</v>
      </c>
      <c r="F7279" s="3">
        <f t="shared" si="679"/>
        <v>15.8</v>
      </c>
      <c r="G7279" s="3">
        <f t="shared" si="681"/>
        <v>33.979999999999997</v>
      </c>
      <c r="H7279" s="3">
        <f t="shared" si="682"/>
        <v>55.94</v>
      </c>
      <c r="I7279" s="3">
        <f t="shared" si="683"/>
        <v>42.08</v>
      </c>
      <c r="J7279" s="3">
        <f t="shared" si="684"/>
        <v>55.040000000000006</v>
      </c>
      <c r="K7279" s="191">
        <v>-9</v>
      </c>
      <c r="L7279" s="3">
        <v>1.1000000000000001</v>
      </c>
      <c r="M7279" s="191">
        <v>13.3</v>
      </c>
      <c r="N7279" s="191">
        <v>5.6</v>
      </c>
      <c r="O7279" s="191">
        <v>12.8</v>
      </c>
    </row>
    <row r="7280" spans="2:15" ht="17.25" x14ac:dyDescent="0.35">
      <c r="B7280" s="172">
        <f t="shared" si="680"/>
        <v>7272</v>
      </c>
      <c r="C7280" s="173">
        <v>10</v>
      </c>
      <c r="D7280" s="173">
        <v>30</v>
      </c>
      <c r="E7280" s="174">
        <v>24</v>
      </c>
      <c r="F7280" s="3">
        <f t="shared" si="679"/>
        <v>17.600000000000001</v>
      </c>
      <c r="G7280" s="3">
        <f t="shared" si="681"/>
        <v>33.979999999999997</v>
      </c>
      <c r="H7280" s="3">
        <f t="shared" si="682"/>
        <v>55.94</v>
      </c>
      <c r="I7280" s="3">
        <f t="shared" si="683"/>
        <v>39.019999999999996</v>
      </c>
      <c r="J7280" s="3">
        <f t="shared" si="684"/>
        <v>53.06</v>
      </c>
      <c r="K7280" s="191">
        <v>-8</v>
      </c>
      <c r="L7280" s="3">
        <v>1.1000000000000001</v>
      </c>
      <c r="M7280" s="191">
        <v>13.3</v>
      </c>
      <c r="N7280" s="191">
        <v>3.9</v>
      </c>
      <c r="O7280" s="191">
        <v>11.7</v>
      </c>
    </row>
    <row r="7281" spans="2:15" ht="17.25" x14ac:dyDescent="0.35">
      <c r="B7281" s="172">
        <f t="shared" si="680"/>
        <v>7273</v>
      </c>
      <c r="C7281" s="173">
        <v>10</v>
      </c>
      <c r="D7281" s="173">
        <v>31</v>
      </c>
      <c r="E7281" s="174">
        <v>1</v>
      </c>
      <c r="F7281" s="3">
        <f t="shared" si="679"/>
        <v>19.399999999999999</v>
      </c>
      <c r="G7281" s="3">
        <f t="shared" si="681"/>
        <v>33.619999999999997</v>
      </c>
      <c r="H7281" s="3">
        <f t="shared" si="682"/>
        <v>53.06</v>
      </c>
      <c r="I7281" s="3">
        <f t="shared" si="683"/>
        <v>33.08</v>
      </c>
      <c r="J7281" s="3">
        <f t="shared" si="684"/>
        <v>50</v>
      </c>
      <c r="K7281" s="191">
        <v>-7</v>
      </c>
      <c r="L7281" s="3">
        <v>0.9</v>
      </c>
      <c r="M7281" s="191">
        <v>11.7</v>
      </c>
      <c r="N7281" s="191">
        <v>0.6</v>
      </c>
      <c r="O7281" s="191">
        <v>10</v>
      </c>
    </row>
    <row r="7282" spans="2:15" ht="17.25" x14ac:dyDescent="0.35">
      <c r="B7282" s="172">
        <f t="shared" si="680"/>
        <v>7274</v>
      </c>
      <c r="C7282" s="173">
        <v>10</v>
      </c>
      <c r="D7282" s="173">
        <v>31</v>
      </c>
      <c r="E7282" s="174">
        <v>2</v>
      </c>
      <c r="F7282" s="3">
        <f t="shared" si="679"/>
        <v>19.399999999999999</v>
      </c>
      <c r="G7282" s="3">
        <f t="shared" si="681"/>
        <v>33.26</v>
      </c>
      <c r="H7282" s="3">
        <f t="shared" si="682"/>
        <v>53.96</v>
      </c>
      <c r="I7282" s="3">
        <f t="shared" si="683"/>
        <v>35.06</v>
      </c>
      <c r="J7282" s="3">
        <f t="shared" si="684"/>
        <v>44.06</v>
      </c>
      <c r="K7282" s="191">
        <v>-7</v>
      </c>
      <c r="L7282" s="3">
        <v>0.7</v>
      </c>
      <c r="M7282" s="191">
        <v>12.2</v>
      </c>
      <c r="N7282" s="191">
        <v>1.7</v>
      </c>
      <c r="O7282" s="191">
        <v>6.7</v>
      </c>
    </row>
    <row r="7283" spans="2:15" ht="17.25" x14ac:dyDescent="0.35">
      <c r="B7283" s="172">
        <f t="shared" si="680"/>
        <v>7275</v>
      </c>
      <c r="C7283" s="173">
        <v>10</v>
      </c>
      <c r="D7283" s="173">
        <v>31</v>
      </c>
      <c r="E7283" s="174">
        <v>3</v>
      </c>
      <c r="F7283" s="3">
        <f t="shared" si="679"/>
        <v>17.600000000000001</v>
      </c>
      <c r="G7283" s="3">
        <f t="shared" si="681"/>
        <v>32.9</v>
      </c>
      <c r="H7283" s="3">
        <f t="shared" si="682"/>
        <v>53.06</v>
      </c>
      <c r="I7283" s="3">
        <f t="shared" si="683"/>
        <v>30.02</v>
      </c>
      <c r="J7283" s="3">
        <f t="shared" si="684"/>
        <v>42.08</v>
      </c>
      <c r="K7283" s="191">
        <v>-8</v>
      </c>
      <c r="L7283" s="3">
        <v>0.5</v>
      </c>
      <c r="M7283" s="191">
        <v>11.7</v>
      </c>
      <c r="N7283" s="191">
        <v>-1.1000000000000001</v>
      </c>
      <c r="O7283" s="191">
        <v>5.6</v>
      </c>
    </row>
    <row r="7284" spans="2:15" ht="17.25" x14ac:dyDescent="0.35">
      <c r="B7284" s="172">
        <f t="shared" si="680"/>
        <v>7276</v>
      </c>
      <c r="C7284" s="173">
        <v>10</v>
      </c>
      <c r="D7284" s="173">
        <v>31</v>
      </c>
      <c r="E7284" s="174">
        <v>4</v>
      </c>
      <c r="F7284" s="3">
        <f t="shared" si="679"/>
        <v>17.600000000000001</v>
      </c>
      <c r="G7284" s="3">
        <f t="shared" si="681"/>
        <v>32</v>
      </c>
      <c r="H7284" s="3">
        <f t="shared" si="682"/>
        <v>53.96</v>
      </c>
      <c r="I7284" s="3">
        <f t="shared" si="683"/>
        <v>30.92</v>
      </c>
      <c r="J7284" s="3">
        <f t="shared" si="684"/>
        <v>41</v>
      </c>
      <c r="K7284" s="191">
        <v>-8</v>
      </c>
      <c r="L7284" s="3">
        <v>0</v>
      </c>
      <c r="M7284" s="191">
        <v>12.2</v>
      </c>
      <c r="N7284" s="191">
        <v>-0.6</v>
      </c>
      <c r="O7284" s="191">
        <v>5</v>
      </c>
    </row>
    <row r="7285" spans="2:15" ht="17.25" x14ac:dyDescent="0.35">
      <c r="B7285" s="172">
        <f t="shared" si="680"/>
        <v>7277</v>
      </c>
      <c r="C7285" s="173">
        <v>10</v>
      </c>
      <c r="D7285" s="173">
        <v>31</v>
      </c>
      <c r="E7285" s="174">
        <v>5</v>
      </c>
      <c r="F7285" s="3">
        <f t="shared" si="679"/>
        <v>17.600000000000001</v>
      </c>
      <c r="G7285" s="3">
        <f t="shared" si="681"/>
        <v>32</v>
      </c>
      <c r="H7285" s="3">
        <f t="shared" si="682"/>
        <v>51.980000000000004</v>
      </c>
      <c r="I7285" s="3">
        <f t="shared" si="683"/>
        <v>28.04</v>
      </c>
      <c r="J7285" s="3">
        <f t="shared" si="684"/>
        <v>44.06</v>
      </c>
      <c r="K7285" s="191">
        <v>-8</v>
      </c>
      <c r="L7285" s="3">
        <v>0</v>
      </c>
      <c r="M7285" s="191">
        <v>11.1</v>
      </c>
      <c r="N7285" s="191">
        <v>-2.2000000000000002</v>
      </c>
      <c r="O7285" s="191">
        <v>6.7</v>
      </c>
    </row>
    <row r="7286" spans="2:15" ht="17.25" x14ac:dyDescent="0.35">
      <c r="B7286" s="172">
        <f t="shared" si="680"/>
        <v>7278</v>
      </c>
      <c r="C7286" s="173">
        <v>10</v>
      </c>
      <c r="D7286" s="173">
        <v>31</v>
      </c>
      <c r="E7286" s="174">
        <v>6</v>
      </c>
      <c r="F7286" s="3">
        <f t="shared" si="679"/>
        <v>15.8</v>
      </c>
      <c r="G7286" s="3">
        <f t="shared" si="681"/>
        <v>32</v>
      </c>
      <c r="H7286" s="3">
        <f t="shared" si="682"/>
        <v>51.980000000000004</v>
      </c>
      <c r="I7286" s="3">
        <f t="shared" si="683"/>
        <v>30.92</v>
      </c>
      <c r="J7286" s="3">
        <f t="shared" si="684"/>
        <v>37.04</v>
      </c>
      <c r="K7286" s="191">
        <v>-9</v>
      </c>
      <c r="L7286" s="3">
        <v>0</v>
      </c>
      <c r="M7286" s="191">
        <v>11.1</v>
      </c>
      <c r="N7286" s="191">
        <v>-0.6</v>
      </c>
      <c r="O7286" s="191">
        <v>2.8</v>
      </c>
    </row>
    <row r="7287" spans="2:15" ht="17.25" x14ac:dyDescent="0.35">
      <c r="B7287" s="172">
        <f t="shared" si="680"/>
        <v>7279</v>
      </c>
      <c r="C7287" s="173">
        <v>10</v>
      </c>
      <c r="D7287" s="173">
        <v>31</v>
      </c>
      <c r="E7287" s="174">
        <v>7</v>
      </c>
      <c r="F7287" s="3">
        <f t="shared" si="679"/>
        <v>15.8</v>
      </c>
      <c r="G7287" s="3">
        <f t="shared" si="681"/>
        <v>32</v>
      </c>
      <c r="H7287" s="3">
        <f t="shared" si="682"/>
        <v>53.96</v>
      </c>
      <c r="I7287" s="3">
        <f t="shared" si="683"/>
        <v>26.96</v>
      </c>
      <c r="J7287" s="3">
        <f t="shared" si="684"/>
        <v>41</v>
      </c>
      <c r="K7287" s="191">
        <v>-9</v>
      </c>
      <c r="L7287" s="3">
        <v>0</v>
      </c>
      <c r="M7287" s="191">
        <v>12.2</v>
      </c>
      <c r="N7287" s="191">
        <v>-2.8</v>
      </c>
      <c r="O7287" s="191">
        <v>5</v>
      </c>
    </row>
    <row r="7288" spans="2:15" ht="17.25" x14ac:dyDescent="0.35">
      <c r="B7288" s="172">
        <f t="shared" si="680"/>
        <v>7280</v>
      </c>
      <c r="C7288" s="173">
        <v>10</v>
      </c>
      <c r="D7288" s="173">
        <v>31</v>
      </c>
      <c r="E7288" s="174">
        <v>8</v>
      </c>
      <c r="F7288" s="3">
        <f t="shared" si="679"/>
        <v>15.8</v>
      </c>
      <c r="G7288" s="3">
        <f t="shared" si="681"/>
        <v>32</v>
      </c>
      <c r="H7288" s="3">
        <f t="shared" si="682"/>
        <v>59</v>
      </c>
      <c r="I7288" s="3">
        <f t="shared" si="683"/>
        <v>33.979999999999997</v>
      </c>
      <c r="J7288" s="3">
        <f t="shared" si="684"/>
        <v>48.92</v>
      </c>
      <c r="K7288" s="191">
        <v>-9</v>
      </c>
      <c r="L7288" s="3">
        <v>0</v>
      </c>
      <c r="M7288" s="191">
        <v>15</v>
      </c>
      <c r="N7288" s="191">
        <v>1.1000000000000001</v>
      </c>
      <c r="O7288" s="191">
        <v>9.4</v>
      </c>
    </row>
    <row r="7289" spans="2:15" ht="17.25" x14ac:dyDescent="0.35">
      <c r="B7289" s="172">
        <f t="shared" si="680"/>
        <v>7281</v>
      </c>
      <c r="C7289" s="173">
        <v>10</v>
      </c>
      <c r="D7289" s="173">
        <v>31</v>
      </c>
      <c r="E7289" s="174">
        <v>9</v>
      </c>
      <c r="F7289" s="3">
        <f t="shared" si="679"/>
        <v>19.399999999999999</v>
      </c>
      <c r="G7289" s="3">
        <f t="shared" si="681"/>
        <v>32.9</v>
      </c>
      <c r="H7289" s="3">
        <f t="shared" si="682"/>
        <v>62.96</v>
      </c>
      <c r="I7289" s="3">
        <f t="shared" si="683"/>
        <v>41</v>
      </c>
      <c r="J7289" s="3">
        <f t="shared" si="684"/>
        <v>55.040000000000006</v>
      </c>
      <c r="K7289" s="191">
        <v>-7</v>
      </c>
      <c r="L7289" s="3">
        <v>0.5</v>
      </c>
      <c r="M7289" s="191">
        <v>17.2</v>
      </c>
      <c r="N7289" s="191">
        <v>5</v>
      </c>
      <c r="O7289" s="191">
        <v>12.8</v>
      </c>
    </row>
    <row r="7290" spans="2:15" ht="17.25" x14ac:dyDescent="0.35">
      <c r="B7290" s="172">
        <f t="shared" si="680"/>
        <v>7282</v>
      </c>
      <c r="C7290" s="173">
        <v>10</v>
      </c>
      <c r="D7290" s="173">
        <v>31</v>
      </c>
      <c r="E7290" s="174">
        <v>10</v>
      </c>
      <c r="F7290" s="3">
        <f t="shared" si="679"/>
        <v>21.2</v>
      </c>
      <c r="G7290" s="3">
        <f t="shared" si="681"/>
        <v>32.9</v>
      </c>
      <c r="H7290" s="3">
        <f t="shared" si="682"/>
        <v>68</v>
      </c>
      <c r="I7290" s="3">
        <f t="shared" si="683"/>
        <v>46.94</v>
      </c>
      <c r="J7290" s="3">
        <f t="shared" si="684"/>
        <v>57.019999999999996</v>
      </c>
      <c r="K7290" s="191">
        <v>-6</v>
      </c>
      <c r="L7290" s="3">
        <v>0.5</v>
      </c>
      <c r="M7290" s="191">
        <v>20</v>
      </c>
      <c r="N7290" s="191">
        <v>8.3000000000000007</v>
      </c>
      <c r="O7290" s="191">
        <v>13.9</v>
      </c>
    </row>
    <row r="7291" spans="2:15" ht="17.25" x14ac:dyDescent="0.35">
      <c r="B7291" s="172">
        <f t="shared" si="680"/>
        <v>7283</v>
      </c>
      <c r="C7291" s="173">
        <v>10</v>
      </c>
      <c r="D7291" s="173">
        <v>31</v>
      </c>
      <c r="E7291" s="174">
        <v>11</v>
      </c>
      <c r="F7291" s="3">
        <f t="shared" si="679"/>
        <v>19.399999999999999</v>
      </c>
      <c r="G7291" s="3">
        <f t="shared" si="681"/>
        <v>34.880000000000003</v>
      </c>
      <c r="H7291" s="3">
        <f t="shared" si="682"/>
        <v>71.06</v>
      </c>
      <c r="I7291" s="3">
        <f t="shared" si="683"/>
        <v>50</v>
      </c>
      <c r="J7291" s="3">
        <f t="shared" si="684"/>
        <v>60.08</v>
      </c>
      <c r="K7291" s="191">
        <v>-7</v>
      </c>
      <c r="L7291" s="3">
        <v>1.6</v>
      </c>
      <c r="M7291" s="191">
        <v>21.7</v>
      </c>
      <c r="N7291" s="191">
        <v>10</v>
      </c>
      <c r="O7291" s="191">
        <v>15.6</v>
      </c>
    </row>
    <row r="7292" spans="2:15" ht="17.25" x14ac:dyDescent="0.35">
      <c r="B7292" s="172">
        <f t="shared" si="680"/>
        <v>7284</v>
      </c>
      <c r="C7292" s="173">
        <v>10</v>
      </c>
      <c r="D7292" s="173">
        <v>31</v>
      </c>
      <c r="E7292" s="174">
        <v>12</v>
      </c>
      <c r="F7292" s="3">
        <f t="shared" si="679"/>
        <v>19.399999999999999</v>
      </c>
      <c r="G7292" s="3">
        <f t="shared" si="681"/>
        <v>35.96</v>
      </c>
      <c r="H7292" s="3">
        <f t="shared" si="682"/>
        <v>73.94</v>
      </c>
      <c r="I7292" s="3">
        <f t="shared" si="683"/>
        <v>51.980000000000004</v>
      </c>
      <c r="J7292" s="3">
        <f t="shared" si="684"/>
        <v>64.94</v>
      </c>
      <c r="K7292" s="191">
        <v>-7</v>
      </c>
      <c r="L7292" s="3">
        <v>2.2000000000000002</v>
      </c>
      <c r="M7292" s="191">
        <v>23.3</v>
      </c>
      <c r="N7292" s="191">
        <v>11.1</v>
      </c>
      <c r="O7292" s="191">
        <v>18.3</v>
      </c>
    </row>
    <row r="7293" spans="2:15" ht="17.25" x14ac:dyDescent="0.35">
      <c r="B7293" s="172">
        <f t="shared" si="680"/>
        <v>7285</v>
      </c>
      <c r="C7293" s="173">
        <v>10</v>
      </c>
      <c r="D7293" s="173">
        <v>31</v>
      </c>
      <c r="E7293" s="174">
        <v>13</v>
      </c>
      <c r="F7293" s="3">
        <f t="shared" si="679"/>
        <v>19.399999999999999</v>
      </c>
      <c r="G7293" s="3">
        <f t="shared" si="681"/>
        <v>35.96</v>
      </c>
      <c r="H7293" s="3">
        <f t="shared" si="682"/>
        <v>75.92</v>
      </c>
      <c r="I7293" s="3">
        <f t="shared" si="683"/>
        <v>53.96</v>
      </c>
      <c r="J7293" s="3">
        <f t="shared" si="684"/>
        <v>68</v>
      </c>
      <c r="K7293" s="191">
        <v>-7</v>
      </c>
      <c r="L7293" s="3">
        <v>2.2000000000000002</v>
      </c>
      <c r="M7293" s="191">
        <v>24.4</v>
      </c>
      <c r="N7293" s="191">
        <v>12.2</v>
      </c>
      <c r="O7293" s="191">
        <v>20</v>
      </c>
    </row>
    <row r="7294" spans="2:15" ht="17.25" x14ac:dyDescent="0.35">
      <c r="B7294" s="172">
        <f t="shared" si="680"/>
        <v>7286</v>
      </c>
      <c r="C7294" s="173">
        <v>10</v>
      </c>
      <c r="D7294" s="173">
        <v>31</v>
      </c>
      <c r="E7294" s="174">
        <v>14</v>
      </c>
      <c r="F7294" s="3">
        <f t="shared" si="679"/>
        <v>19.399999999999999</v>
      </c>
      <c r="G7294" s="3">
        <f t="shared" si="681"/>
        <v>37.94</v>
      </c>
      <c r="H7294" s="3">
        <f t="shared" si="682"/>
        <v>78.98</v>
      </c>
      <c r="I7294" s="3">
        <f t="shared" si="683"/>
        <v>57.019999999999996</v>
      </c>
      <c r="J7294" s="3">
        <f t="shared" si="684"/>
        <v>73.039999999999992</v>
      </c>
      <c r="K7294" s="191">
        <v>-7</v>
      </c>
      <c r="L7294" s="3">
        <v>3.3</v>
      </c>
      <c r="M7294" s="191">
        <v>26.1</v>
      </c>
      <c r="N7294" s="191">
        <v>13.9</v>
      </c>
      <c r="O7294" s="191">
        <v>22.8</v>
      </c>
    </row>
    <row r="7295" spans="2:15" ht="17.25" x14ac:dyDescent="0.35">
      <c r="B7295" s="172">
        <f t="shared" si="680"/>
        <v>7287</v>
      </c>
      <c r="C7295" s="173">
        <v>10</v>
      </c>
      <c r="D7295" s="173">
        <v>31</v>
      </c>
      <c r="E7295" s="174">
        <v>15</v>
      </c>
      <c r="F7295" s="3">
        <f t="shared" si="679"/>
        <v>17.600000000000001</v>
      </c>
      <c r="G7295" s="3">
        <f t="shared" si="681"/>
        <v>38.840000000000003</v>
      </c>
      <c r="H7295" s="3">
        <f t="shared" si="682"/>
        <v>80.06</v>
      </c>
      <c r="I7295" s="3">
        <f t="shared" si="683"/>
        <v>57.92</v>
      </c>
      <c r="J7295" s="3">
        <f t="shared" si="684"/>
        <v>75.02</v>
      </c>
      <c r="K7295" s="191">
        <v>-8</v>
      </c>
      <c r="L7295" s="3">
        <v>3.8</v>
      </c>
      <c r="M7295" s="191">
        <v>26.7</v>
      </c>
      <c r="N7295" s="191">
        <v>14.4</v>
      </c>
      <c r="O7295" s="191">
        <v>23.9</v>
      </c>
    </row>
    <row r="7296" spans="2:15" ht="17.25" x14ac:dyDescent="0.35">
      <c r="B7296" s="172">
        <f t="shared" si="680"/>
        <v>7288</v>
      </c>
      <c r="C7296" s="173">
        <v>10</v>
      </c>
      <c r="D7296" s="173">
        <v>31</v>
      </c>
      <c r="E7296" s="174">
        <v>16</v>
      </c>
      <c r="F7296" s="3">
        <f t="shared" si="679"/>
        <v>17.600000000000001</v>
      </c>
      <c r="G7296" s="3">
        <f t="shared" si="681"/>
        <v>38.840000000000003</v>
      </c>
      <c r="H7296" s="3">
        <f t="shared" si="682"/>
        <v>78.98</v>
      </c>
      <c r="I7296" s="3">
        <f t="shared" si="683"/>
        <v>55.94</v>
      </c>
      <c r="J7296" s="3">
        <f t="shared" si="684"/>
        <v>73.94</v>
      </c>
      <c r="K7296" s="191">
        <v>-8</v>
      </c>
      <c r="L7296" s="3">
        <v>3.8</v>
      </c>
      <c r="M7296" s="191">
        <v>26.1</v>
      </c>
      <c r="N7296" s="191">
        <v>13.3</v>
      </c>
      <c r="O7296" s="191">
        <v>23.3</v>
      </c>
    </row>
    <row r="7297" spans="2:15" ht="17.25" x14ac:dyDescent="0.35">
      <c r="B7297" s="172">
        <f t="shared" si="680"/>
        <v>7289</v>
      </c>
      <c r="C7297" s="173">
        <v>10</v>
      </c>
      <c r="D7297" s="173">
        <v>31</v>
      </c>
      <c r="E7297" s="174">
        <v>17</v>
      </c>
      <c r="F7297" s="3">
        <f t="shared" si="679"/>
        <v>17.600000000000001</v>
      </c>
      <c r="G7297" s="3">
        <f t="shared" si="681"/>
        <v>36.86</v>
      </c>
      <c r="H7297" s="3">
        <f t="shared" si="682"/>
        <v>75.92</v>
      </c>
      <c r="I7297" s="3">
        <f t="shared" si="683"/>
        <v>53.06</v>
      </c>
      <c r="J7297" s="3">
        <f t="shared" si="684"/>
        <v>71.06</v>
      </c>
      <c r="K7297" s="191">
        <v>-8</v>
      </c>
      <c r="L7297" s="3">
        <v>2.7</v>
      </c>
      <c r="M7297" s="191">
        <v>24.4</v>
      </c>
      <c r="N7297" s="191">
        <v>11.7</v>
      </c>
      <c r="O7297" s="191">
        <v>21.7</v>
      </c>
    </row>
    <row r="7298" spans="2:15" ht="17.25" x14ac:dyDescent="0.35">
      <c r="B7298" s="172">
        <f t="shared" si="680"/>
        <v>7290</v>
      </c>
      <c r="C7298" s="173">
        <v>10</v>
      </c>
      <c r="D7298" s="173">
        <v>31</v>
      </c>
      <c r="E7298" s="174">
        <v>18</v>
      </c>
      <c r="F7298" s="3">
        <f t="shared" si="679"/>
        <v>17.600000000000001</v>
      </c>
      <c r="G7298" s="3">
        <f t="shared" si="681"/>
        <v>35.96</v>
      </c>
      <c r="H7298" s="3">
        <f t="shared" si="682"/>
        <v>73.039999999999992</v>
      </c>
      <c r="I7298" s="3">
        <f t="shared" si="683"/>
        <v>48.92</v>
      </c>
      <c r="J7298" s="3">
        <f t="shared" si="684"/>
        <v>66.92</v>
      </c>
      <c r="K7298" s="191">
        <v>-8</v>
      </c>
      <c r="L7298" s="3">
        <v>2.2000000000000002</v>
      </c>
      <c r="M7298" s="191">
        <v>22.8</v>
      </c>
      <c r="N7298" s="191">
        <v>9.4</v>
      </c>
      <c r="O7298" s="191">
        <v>19.399999999999999</v>
      </c>
    </row>
    <row r="7299" spans="2:15" ht="17.25" x14ac:dyDescent="0.35">
      <c r="B7299" s="172">
        <f t="shared" si="680"/>
        <v>7291</v>
      </c>
      <c r="C7299" s="173">
        <v>10</v>
      </c>
      <c r="D7299" s="173">
        <v>31</v>
      </c>
      <c r="E7299" s="174">
        <v>19</v>
      </c>
      <c r="F7299" s="3">
        <f t="shared" si="679"/>
        <v>17.600000000000001</v>
      </c>
      <c r="G7299" s="3">
        <f t="shared" si="681"/>
        <v>35.96</v>
      </c>
      <c r="H7299" s="3">
        <f t="shared" si="682"/>
        <v>69.080000000000013</v>
      </c>
      <c r="I7299" s="3">
        <f t="shared" si="683"/>
        <v>46.94</v>
      </c>
      <c r="J7299" s="3">
        <f t="shared" si="684"/>
        <v>66.02</v>
      </c>
      <c r="K7299" s="191">
        <v>-8</v>
      </c>
      <c r="L7299" s="3">
        <v>2.2000000000000002</v>
      </c>
      <c r="M7299" s="191">
        <v>20.6</v>
      </c>
      <c r="N7299" s="191">
        <v>8.3000000000000007</v>
      </c>
      <c r="O7299" s="191">
        <v>18.899999999999999</v>
      </c>
    </row>
    <row r="7300" spans="2:15" ht="17.25" x14ac:dyDescent="0.35">
      <c r="B7300" s="172">
        <f t="shared" si="680"/>
        <v>7292</v>
      </c>
      <c r="C7300" s="173">
        <v>10</v>
      </c>
      <c r="D7300" s="173">
        <v>31</v>
      </c>
      <c r="E7300" s="174">
        <v>20</v>
      </c>
      <c r="F7300" s="3">
        <f t="shared" si="679"/>
        <v>17.600000000000001</v>
      </c>
      <c r="G7300" s="3">
        <f t="shared" si="681"/>
        <v>35.96</v>
      </c>
      <c r="H7300" s="3">
        <f t="shared" si="682"/>
        <v>66.02</v>
      </c>
      <c r="I7300" s="3">
        <f t="shared" si="683"/>
        <v>39.92</v>
      </c>
      <c r="J7300" s="3">
        <f t="shared" si="684"/>
        <v>62.96</v>
      </c>
      <c r="K7300" s="191">
        <v>-8</v>
      </c>
      <c r="L7300" s="3">
        <v>2.2000000000000002</v>
      </c>
      <c r="M7300" s="191">
        <v>18.899999999999999</v>
      </c>
      <c r="N7300" s="191">
        <v>4.4000000000000004</v>
      </c>
      <c r="O7300" s="191">
        <v>17.2</v>
      </c>
    </row>
    <row r="7301" spans="2:15" ht="17.25" x14ac:dyDescent="0.35">
      <c r="B7301" s="172">
        <f t="shared" si="680"/>
        <v>7293</v>
      </c>
      <c r="C7301" s="173">
        <v>10</v>
      </c>
      <c r="D7301" s="173">
        <v>31</v>
      </c>
      <c r="E7301" s="174">
        <v>21</v>
      </c>
      <c r="F7301" s="3">
        <f t="shared" si="679"/>
        <v>17.600000000000001</v>
      </c>
      <c r="G7301" s="3">
        <f t="shared" si="681"/>
        <v>35.96</v>
      </c>
      <c r="H7301" s="3">
        <f t="shared" si="682"/>
        <v>68</v>
      </c>
      <c r="I7301" s="3">
        <f t="shared" si="683"/>
        <v>39.019999999999996</v>
      </c>
      <c r="J7301" s="3">
        <f t="shared" si="684"/>
        <v>60.980000000000004</v>
      </c>
      <c r="K7301" s="191">
        <v>-8</v>
      </c>
      <c r="L7301" s="3">
        <v>2.2000000000000002</v>
      </c>
      <c r="M7301" s="191">
        <v>20</v>
      </c>
      <c r="N7301" s="191">
        <v>3.9</v>
      </c>
      <c r="O7301" s="191">
        <v>16.100000000000001</v>
      </c>
    </row>
    <row r="7302" spans="2:15" ht="17.25" x14ac:dyDescent="0.35">
      <c r="B7302" s="172">
        <f t="shared" si="680"/>
        <v>7294</v>
      </c>
      <c r="C7302" s="173">
        <v>10</v>
      </c>
      <c r="D7302" s="173">
        <v>31</v>
      </c>
      <c r="E7302" s="174">
        <v>22</v>
      </c>
      <c r="F7302" s="3">
        <f t="shared" si="679"/>
        <v>19.04</v>
      </c>
      <c r="G7302" s="3">
        <f t="shared" si="681"/>
        <v>34.700000000000003</v>
      </c>
      <c r="H7302" s="3">
        <f t="shared" si="682"/>
        <v>66.2</v>
      </c>
      <c r="I7302" s="3">
        <f t="shared" si="683"/>
        <v>38.840000000000003</v>
      </c>
      <c r="J7302" s="3">
        <f t="shared" si="684"/>
        <v>59.18</v>
      </c>
      <c r="K7302" s="191">
        <v>-7.2</v>
      </c>
      <c r="L7302" s="3">
        <v>1.5</v>
      </c>
      <c r="M7302" s="191">
        <v>19</v>
      </c>
      <c r="N7302" s="191">
        <v>3.8</v>
      </c>
      <c r="O7302" s="191">
        <v>15.1</v>
      </c>
    </row>
    <row r="7303" spans="2:15" ht="17.25" x14ac:dyDescent="0.35">
      <c r="B7303" s="172">
        <f t="shared" si="680"/>
        <v>7295</v>
      </c>
      <c r="C7303" s="173">
        <v>10</v>
      </c>
      <c r="D7303" s="173">
        <v>31</v>
      </c>
      <c r="E7303" s="174">
        <v>23</v>
      </c>
      <c r="F7303" s="3">
        <f t="shared" si="679"/>
        <v>20.299999999999997</v>
      </c>
      <c r="G7303" s="3">
        <f t="shared" si="681"/>
        <v>33.44</v>
      </c>
      <c r="H7303" s="3">
        <f t="shared" si="682"/>
        <v>64.580000000000013</v>
      </c>
      <c r="I7303" s="3">
        <f t="shared" si="683"/>
        <v>38.659999999999997</v>
      </c>
      <c r="J7303" s="3">
        <f t="shared" si="684"/>
        <v>57.2</v>
      </c>
      <c r="K7303" s="191">
        <v>-6.5</v>
      </c>
      <c r="L7303" s="3">
        <v>0.8</v>
      </c>
      <c r="M7303" s="191">
        <v>18.100000000000001</v>
      </c>
      <c r="N7303" s="191">
        <v>3.7</v>
      </c>
      <c r="O7303" s="191">
        <v>14</v>
      </c>
    </row>
    <row r="7304" spans="2:15" ht="17.25" x14ac:dyDescent="0.35">
      <c r="B7304" s="172">
        <f t="shared" si="680"/>
        <v>7296</v>
      </c>
      <c r="C7304" s="173">
        <v>10</v>
      </c>
      <c r="D7304" s="173">
        <v>31</v>
      </c>
      <c r="E7304" s="174">
        <v>24</v>
      </c>
      <c r="F7304" s="3">
        <f t="shared" si="679"/>
        <v>21.560000000000002</v>
      </c>
      <c r="G7304" s="3">
        <f t="shared" si="681"/>
        <v>32.18</v>
      </c>
      <c r="H7304" s="3">
        <f t="shared" si="682"/>
        <v>62.78</v>
      </c>
      <c r="I7304" s="3">
        <f t="shared" si="683"/>
        <v>38.480000000000004</v>
      </c>
      <c r="J7304" s="3">
        <f t="shared" si="684"/>
        <v>55.400000000000006</v>
      </c>
      <c r="K7304" s="191">
        <v>-5.8</v>
      </c>
      <c r="L7304" s="3">
        <v>0.1</v>
      </c>
      <c r="M7304" s="191">
        <v>17.100000000000001</v>
      </c>
      <c r="N7304" s="191">
        <v>3.6</v>
      </c>
      <c r="O7304" s="191">
        <v>13</v>
      </c>
    </row>
    <row r="7305" spans="2:15" ht="17.25" x14ac:dyDescent="0.35">
      <c r="B7305" s="172">
        <f t="shared" si="680"/>
        <v>7297</v>
      </c>
      <c r="C7305" s="173">
        <v>11</v>
      </c>
      <c r="D7305" s="173">
        <v>1</v>
      </c>
      <c r="E7305" s="174">
        <v>1</v>
      </c>
      <c r="F7305" s="3">
        <f t="shared" si="679"/>
        <v>23</v>
      </c>
      <c r="G7305" s="3">
        <f t="shared" si="681"/>
        <v>30.92</v>
      </c>
      <c r="H7305" s="3">
        <f t="shared" si="682"/>
        <v>61.16</v>
      </c>
      <c r="I7305" s="3">
        <f t="shared" si="683"/>
        <v>38.480000000000004</v>
      </c>
      <c r="J7305" s="3">
        <f t="shared" si="684"/>
        <v>53.6</v>
      </c>
      <c r="K7305" s="191">
        <v>-5</v>
      </c>
      <c r="L7305" s="3">
        <v>-0.6</v>
      </c>
      <c r="M7305" s="191">
        <v>16.2</v>
      </c>
      <c r="N7305" s="191">
        <v>3.6</v>
      </c>
      <c r="O7305" s="191">
        <v>12</v>
      </c>
    </row>
    <row r="7306" spans="2:15" ht="17.25" x14ac:dyDescent="0.35">
      <c r="B7306" s="172">
        <f t="shared" si="680"/>
        <v>7298</v>
      </c>
      <c r="C7306" s="173">
        <v>11</v>
      </c>
      <c r="D7306" s="173">
        <v>1</v>
      </c>
      <c r="E7306" s="174">
        <v>2</v>
      </c>
      <c r="F7306" s="3">
        <f t="shared" ref="F7306:F7369" si="685">(9/5)*K7306+32</f>
        <v>24.259999999999998</v>
      </c>
      <c r="G7306" s="3">
        <f t="shared" si="681"/>
        <v>29.66</v>
      </c>
      <c r="H7306" s="3">
        <f t="shared" si="682"/>
        <v>59.36</v>
      </c>
      <c r="I7306" s="3">
        <f t="shared" si="683"/>
        <v>38.299999999999997</v>
      </c>
      <c r="J7306" s="3">
        <f t="shared" si="684"/>
        <v>51.8</v>
      </c>
      <c r="K7306" s="191">
        <v>-4.3</v>
      </c>
      <c r="L7306" s="3">
        <v>-1.3</v>
      </c>
      <c r="M7306" s="191">
        <v>15.2</v>
      </c>
      <c r="N7306" s="191">
        <v>3.5</v>
      </c>
      <c r="O7306" s="191">
        <v>11</v>
      </c>
    </row>
    <row r="7307" spans="2:15" ht="17.25" x14ac:dyDescent="0.35">
      <c r="B7307" s="172">
        <f t="shared" ref="B7307:B7370" si="686">B7306+1</f>
        <v>7299</v>
      </c>
      <c r="C7307" s="173">
        <v>11</v>
      </c>
      <c r="D7307" s="173">
        <v>1</v>
      </c>
      <c r="E7307" s="174">
        <v>3</v>
      </c>
      <c r="F7307" s="3">
        <f t="shared" si="685"/>
        <v>25.52</v>
      </c>
      <c r="G7307" s="3">
        <f t="shared" si="681"/>
        <v>28.4</v>
      </c>
      <c r="H7307" s="3">
        <f t="shared" si="682"/>
        <v>57.74</v>
      </c>
      <c r="I7307" s="3">
        <f t="shared" si="683"/>
        <v>38.119999999999997</v>
      </c>
      <c r="J7307" s="3">
        <f t="shared" si="684"/>
        <v>49.82</v>
      </c>
      <c r="K7307" s="191">
        <v>-3.6</v>
      </c>
      <c r="L7307" s="3">
        <v>-2</v>
      </c>
      <c r="M7307" s="191">
        <v>14.3</v>
      </c>
      <c r="N7307" s="191">
        <v>3.4</v>
      </c>
      <c r="O7307" s="191">
        <v>9.9</v>
      </c>
    </row>
    <row r="7308" spans="2:15" ht="17.25" x14ac:dyDescent="0.35">
      <c r="B7308" s="172">
        <f t="shared" si="686"/>
        <v>7300</v>
      </c>
      <c r="C7308" s="173">
        <v>11</v>
      </c>
      <c r="D7308" s="173">
        <v>1</v>
      </c>
      <c r="E7308" s="174">
        <v>4</v>
      </c>
      <c r="F7308" s="3">
        <f t="shared" si="685"/>
        <v>26.6</v>
      </c>
      <c r="G7308" s="3">
        <f t="shared" si="681"/>
        <v>26.96</v>
      </c>
      <c r="H7308" s="3">
        <f t="shared" si="682"/>
        <v>55.94</v>
      </c>
      <c r="I7308" s="3">
        <f t="shared" si="683"/>
        <v>37.94</v>
      </c>
      <c r="J7308" s="3">
        <f t="shared" si="684"/>
        <v>48.019999999999996</v>
      </c>
      <c r="K7308" s="191">
        <v>-3</v>
      </c>
      <c r="L7308" s="3">
        <v>-2.8</v>
      </c>
      <c r="M7308" s="191">
        <v>13.3</v>
      </c>
      <c r="N7308" s="191">
        <v>3.3</v>
      </c>
      <c r="O7308" s="191">
        <v>8.9</v>
      </c>
    </row>
    <row r="7309" spans="2:15" ht="17.25" x14ac:dyDescent="0.35">
      <c r="B7309" s="172">
        <f t="shared" si="686"/>
        <v>7301</v>
      </c>
      <c r="C7309" s="173">
        <v>11</v>
      </c>
      <c r="D7309" s="173">
        <v>1</v>
      </c>
      <c r="E7309" s="174">
        <v>5</v>
      </c>
      <c r="F7309" s="3">
        <f t="shared" si="685"/>
        <v>26.6</v>
      </c>
      <c r="G7309" s="3">
        <f t="shared" si="681"/>
        <v>26.78</v>
      </c>
      <c r="H7309" s="3">
        <f t="shared" si="682"/>
        <v>55.94</v>
      </c>
      <c r="I7309" s="3">
        <f t="shared" si="683"/>
        <v>35.96</v>
      </c>
      <c r="J7309" s="3">
        <f t="shared" si="684"/>
        <v>46.04</v>
      </c>
      <c r="K7309" s="191">
        <v>-3</v>
      </c>
      <c r="L7309" s="3">
        <v>-2.9</v>
      </c>
      <c r="M7309" s="191">
        <v>13.3</v>
      </c>
      <c r="N7309" s="191">
        <v>2.2000000000000002</v>
      </c>
      <c r="O7309" s="191">
        <v>7.8</v>
      </c>
    </row>
    <row r="7310" spans="2:15" ht="17.25" x14ac:dyDescent="0.35">
      <c r="B7310" s="172">
        <f t="shared" si="686"/>
        <v>7302</v>
      </c>
      <c r="C7310" s="173">
        <v>11</v>
      </c>
      <c r="D7310" s="173">
        <v>1</v>
      </c>
      <c r="E7310" s="174">
        <v>6</v>
      </c>
      <c r="F7310" s="3">
        <f t="shared" si="685"/>
        <v>26.6</v>
      </c>
      <c r="G7310" s="3">
        <f t="shared" si="681"/>
        <v>26.78</v>
      </c>
      <c r="H7310" s="3">
        <f t="shared" si="682"/>
        <v>55.040000000000006</v>
      </c>
      <c r="I7310" s="3">
        <f t="shared" si="683"/>
        <v>35.06</v>
      </c>
      <c r="J7310" s="3">
        <f t="shared" si="684"/>
        <v>44.96</v>
      </c>
      <c r="K7310" s="191">
        <v>-3</v>
      </c>
      <c r="L7310" s="3">
        <v>-2.9</v>
      </c>
      <c r="M7310" s="191">
        <v>12.8</v>
      </c>
      <c r="N7310" s="191">
        <v>1.7</v>
      </c>
      <c r="O7310" s="191">
        <v>7.2</v>
      </c>
    </row>
    <row r="7311" spans="2:15" ht="17.25" x14ac:dyDescent="0.35">
      <c r="B7311" s="172">
        <f t="shared" si="686"/>
        <v>7303</v>
      </c>
      <c r="C7311" s="173">
        <v>11</v>
      </c>
      <c r="D7311" s="173">
        <v>1</v>
      </c>
      <c r="E7311" s="174">
        <v>7</v>
      </c>
      <c r="F7311" s="3">
        <f t="shared" si="685"/>
        <v>28.4</v>
      </c>
      <c r="G7311" s="3">
        <f t="shared" si="681"/>
        <v>26.6</v>
      </c>
      <c r="H7311" s="3">
        <f t="shared" si="682"/>
        <v>57.92</v>
      </c>
      <c r="I7311" s="3">
        <f t="shared" si="683"/>
        <v>33.979999999999997</v>
      </c>
      <c r="J7311" s="3">
        <f t="shared" si="684"/>
        <v>46.04</v>
      </c>
      <c r="K7311" s="191">
        <v>-2</v>
      </c>
      <c r="L7311" s="3">
        <v>-3</v>
      </c>
      <c r="M7311" s="191">
        <v>14.4</v>
      </c>
      <c r="N7311" s="191">
        <v>1.1000000000000001</v>
      </c>
      <c r="O7311" s="191">
        <v>7.8</v>
      </c>
    </row>
    <row r="7312" spans="2:15" ht="17.25" x14ac:dyDescent="0.35">
      <c r="B7312" s="172">
        <f t="shared" si="686"/>
        <v>7304</v>
      </c>
      <c r="C7312" s="173">
        <v>11</v>
      </c>
      <c r="D7312" s="173">
        <v>1</v>
      </c>
      <c r="E7312" s="174">
        <v>8</v>
      </c>
      <c r="F7312" s="3">
        <f t="shared" si="685"/>
        <v>28.4</v>
      </c>
      <c r="G7312" s="3">
        <f t="shared" si="681"/>
        <v>29.12</v>
      </c>
      <c r="H7312" s="3">
        <f t="shared" si="682"/>
        <v>59</v>
      </c>
      <c r="I7312" s="3">
        <f t="shared" si="683"/>
        <v>37.94</v>
      </c>
      <c r="J7312" s="3">
        <f t="shared" si="684"/>
        <v>46.04</v>
      </c>
      <c r="K7312" s="191">
        <v>-2</v>
      </c>
      <c r="L7312" s="3">
        <v>-1.6</v>
      </c>
      <c r="M7312" s="191">
        <v>15</v>
      </c>
      <c r="N7312" s="191">
        <v>3.3</v>
      </c>
      <c r="O7312" s="191">
        <v>7.8</v>
      </c>
    </row>
    <row r="7313" spans="2:15" ht="17.25" x14ac:dyDescent="0.35">
      <c r="B7313" s="172">
        <f t="shared" si="686"/>
        <v>7305</v>
      </c>
      <c r="C7313" s="173">
        <v>11</v>
      </c>
      <c r="D7313" s="173">
        <v>1</v>
      </c>
      <c r="E7313" s="174">
        <v>9</v>
      </c>
      <c r="F7313" s="3">
        <f t="shared" si="685"/>
        <v>28.4</v>
      </c>
      <c r="G7313" s="3">
        <f t="shared" si="681"/>
        <v>33.44</v>
      </c>
      <c r="H7313" s="3">
        <f t="shared" si="682"/>
        <v>60.980000000000004</v>
      </c>
      <c r="I7313" s="3">
        <f t="shared" si="683"/>
        <v>41</v>
      </c>
      <c r="J7313" s="3">
        <f t="shared" si="684"/>
        <v>50</v>
      </c>
      <c r="K7313" s="191">
        <v>-2</v>
      </c>
      <c r="L7313" s="3">
        <v>0.8</v>
      </c>
      <c r="M7313" s="191">
        <v>16.100000000000001</v>
      </c>
      <c r="N7313" s="191">
        <v>5</v>
      </c>
      <c r="O7313" s="191">
        <v>10</v>
      </c>
    </row>
    <row r="7314" spans="2:15" ht="17.25" x14ac:dyDescent="0.35">
      <c r="B7314" s="172">
        <f t="shared" si="686"/>
        <v>7306</v>
      </c>
      <c r="C7314" s="173">
        <v>11</v>
      </c>
      <c r="D7314" s="173">
        <v>1</v>
      </c>
      <c r="E7314" s="174">
        <v>10</v>
      </c>
      <c r="F7314" s="3">
        <f t="shared" si="685"/>
        <v>30.2</v>
      </c>
      <c r="G7314" s="3">
        <f t="shared" si="681"/>
        <v>37.4</v>
      </c>
      <c r="H7314" s="3">
        <f t="shared" si="682"/>
        <v>62.06</v>
      </c>
      <c r="I7314" s="3">
        <f t="shared" si="683"/>
        <v>42.08</v>
      </c>
      <c r="J7314" s="3">
        <f t="shared" si="684"/>
        <v>55.040000000000006</v>
      </c>
      <c r="K7314" s="191">
        <v>-1</v>
      </c>
      <c r="L7314" s="3">
        <v>3</v>
      </c>
      <c r="M7314" s="191">
        <v>16.7</v>
      </c>
      <c r="N7314" s="191">
        <v>5.6</v>
      </c>
      <c r="O7314" s="191">
        <v>12.8</v>
      </c>
    </row>
    <row r="7315" spans="2:15" ht="17.25" x14ac:dyDescent="0.35">
      <c r="B7315" s="172">
        <f t="shared" si="686"/>
        <v>7307</v>
      </c>
      <c r="C7315" s="173">
        <v>11</v>
      </c>
      <c r="D7315" s="173">
        <v>1</v>
      </c>
      <c r="E7315" s="174">
        <v>11</v>
      </c>
      <c r="F7315" s="3">
        <f t="shared" si="685"/>
        <v>32</v>
      </c>
      <c r="G7315" s="3">
        <f t="shared" si="681"/>
        <v>38.659999999999997</v>
      </c>
      <c r="H7315" s="3">
        <f t="shared" si="682"/>
        <v>60.980000000000004</v>
      </c>
      <c r="I7315" s="3">
        <f t="shared" si="683"/>
        <v>46.94</v>
      </c>
      <c r="J7315" s="3">
        <f t="shared" si="684"/>
        <v>55.94</v>
      </c>
      <c r="K7315" s="191">
        <v>0</v>
      </c>
      <c r="L7315" s="3">
        <v>3.7</v>
      </c>
      <c r="M7315" s="191">
        <v>16.100000000000001</v>
      </c>
      <c r="N7315" s="191">
        <v>8.3000000000000007</v>
      </c>
      <c r="O7315" s="191">
        <v>13.3</v>
      </c>
    </row>
    <row r="7316" spans="2:15" ht="17.25" x14ac:dyDescent="0.35">
      <c r="B7316" s="172">
        <f t="shared" si="686"/>
        <v>7308</v>
      </c>
      <c r="C7316" s="173">
        <v>11</v>
      </c>
      <c r="D7316" s="173">
        <v>1</v>
      </c>
      <c r="E7316" s="174">
        <v>12</v>
      </c>
      <c r="F7316" s="3">
        <f t="shared" si="685"/>
        <v>32</v>
      </c>
      <c r="G7316" s="3">
        <f t="shared" si="681"/>
        <v>39.200000000000003</v>
      </c>
      <c r="H7316" s="3">
        <f t="shared" si="682"/>
        <v>60.980000000000004</v>
      </c>
      <c r="I7316" s="3">
        <f t="shared" si="683"/>
        <v>44.96</v>
      </c>
      <c r="J7316" s="3">
        <f t="shared" si="684"/>
        <v>55.94</v>
      </c>
      <c r="K7316" s="191">
        <v>0</v>
      </c>
      <c r="L7316" s="3">
        <v>4</v>
      </c>
      <c r="M7316" s="191">
        <v>16.100000000000001</v>
      </c>
      <c r="N7316" s="191">
        <v>7.2</v>
      </c>
      <c r="O7316" s="191">
        <v>13.3</v>
      </c>
    </row>
    <row r="7317" spans="2:15" ht="17.25" x14ac:dyDescent="0.35">
      <c r="B7317" s="172">
        <f t="shared" si="686"/>
        <v>7309</v>
      </c>
      <c r="C7317" s="173">
        <v>11</v>
      </c>
      <c r="D7317" s="173">
        <v>1</v>
      </c>
      <c r="E7317" s="174">
        <v>13</v>
      </c>
      <c r="F7317" s="3">
        <f t="shared" si="685"/>
        <v>32</v>
      </c>
      <c r="G7317" s="3">
        <f t="shared" si="681"/>
        <v>39.019999999999996</v>
      </c>
      <c r="H7317" s="3">
        <f t="shared" si="682"/>
        <v>60.980000000000004</v>
      </c>
      <c r="I7317" s="3">
        <f t="shared" si="683"/>
        <v>46.94</v>
      </c>
      <c r="J7317" s="3">
        <f t="shared" si="684"/>
        <v>55.94</v>
      </c>
      <c r="K7317" s="191">
        <v>0</v>
      </c>
      <c r="L7317" s="3">
        <v>3.9</v>
      </c>
      <c r="M7317" s="191">
        <v>16.100000000000001</v>
      </c>
      <c r="N7317" s="191">
        <v>8.3000000000000007</v>
      </c>
      <c r="O7317" s="191">
        <v>13.3</v>
      </c>
    </row>
    <row r="7318" spans="2:15" ht="17.25" x14ac:dyDescent="0.35">
      <c r="B7318" s="172">
        <f t="shared" si="686"/>
        <v>7310</v>
      </c>
      <c r="C7318" s="173">
        <v>11</v>
      </c>
      <c r="D7318" s="173">
        <v>1</v>
      </c>
      <c r="E7318" s="174">
        <v>14</v>
      </c>
      <c r="F7318" s="3">
        <f t="shared" si="685"/>
        <v>33.799999999999997</v>
      </c>
      <c r="G7318" s="3">
        <f t="shared" si="681"/>
        <v>40.82</v>
      </c>
      <c r="H7318" s="3">
        <f t="shared" si="682"/>
        <v>62.06</v>
      </c>
      <c r="I7318" s="3">
        <f t="shared" si="683"/>
        <v>46.94</v>
      </c>
      <c r="J7318" s="3">
        <f t="shared" si="684"/>
        <v>53.96</v>
      </c>
      <c r="K7318" s="191">
        <v>1</v>
      </c>
      <c r="L7318" s="3">
        <v>4.9000000000000004</v>
      </c>
      <c r="M7318" s="191">
        <v>16.7</v>
      </c>
      <c r="N7318" s="191">
        <v>8.3000000000000007</v>
      </c>
      <c r="O7318" s="191">
        <v>12.2</v>
      </c>
    </row>
    <row r="7319" spans="2:15" ht="17.25" x14ac:dyDescent="0.35">
      <c r="B7319" s="172">
        <f t="shared" si="686"/>
        <v>7311</v>
      </c>
      <c r="C7319" s="173">
        <v>11</v>
      </c>
      <c r="D7319" s="173">
        <v>1</v>
      </c>
      <c r="E7319" s="174">
        <v>15</v>
      </c>
      <c r="F7319" s="3">
        <f t="shared" si="685"/>
        <v>33.799999999999997</v>
      </c>
      <c r="G7319" s="3">
        <f t="shared" si="681"/>
        <v>42.620000000000005</v>
      </c>
      <c r="H7319" s="3">
        <f t="shared" si="682"/>
        <v>62.96</v>
      </c>
      <c r="I7319" s="3">
        <f t="shared" si="683"/>
        <v>44.96</v>
      </c>
      <c r="J7319" s="3">
        <f t="shared" si="684"/>
        <v>55.040000000000006</v>
      </c>
      <c r="K7319" s="191">
        <v>1</v>
      </c>
      <c r="L7319" s="3">
        <v>5.9</v>
      </c>
      <c r="M7319" s="191">
        <v>17.2</v>
      </c>
      <c r="N7319" s="191">
        <v>7.2</v>
      </c>
      <c r="O7319" s="191">
        <v>12.8</v>
      </c>
    </row>
    <row r="7320" spans="2:15" ht="17.25" x14ac:dyDescent="0.35">
      <c r="B7320" s="172">
        <f t="shared" si="686"/>
        <v>7312</v>
      </c>
      <c r="C7320" s="173">
        <v>11</v>
      </c>
      <c r="D7320" s="173">
        <v>1</v>
      </c>
      <c r="E7320" s="174">
        <v>16</v>
      </c>
      <c r="F7320" s="3">
        <f t="shared" si="685"/>
        <v>32</v>
      </c>
      <c r="G7320" s="3">
        <f t="shared" si="681"/>
        <v>42.620000000000005</v>
      </c>
      <c r="H7320" s="3">
        <f t="shared" si="682"/>
        <v>64.94</v>
      </c>
      <c r="I7320" s="3">
        <f t="shared" si="683"/>
        <v>44.06</v>
      </c>
      <c r="J7320" s="3">
        <f t="shared" si="684"/>
        <v>51.08</v>
      </c>
      <c r="K7320" s="191">
        <v>0</v>
      </c>
      <c r="L7320" s="3">
        <v>5.9</v>
      </c>
      <c r="M7320" s="191">
        <v>18.3</v>
      </c>
      <c r="N7320" s="191">
        <v>6.7</v>
      </c>
      <c r="O7320" s="191">
        <v>10.6</v>
      </c>
    </row>
    <row r="7321" spans="2:15" ht="17.25" x14ac:dyDescent="0.35">
      <c r="B7321" s="172">
        <f t="shared" si="686"/>
        <v>7313</v>
      </c>
      <c r="C7321" s="173">
        <v>11</v>
      </c>
      <c r="D7321" s="173">
        <v>1</v>
      </c>
      <c r="E7321" s="174">
        <v>17</v>
      </c>
      <c r="F7321" s="3">
        <f t="shared" si="685"/>
        <v>28.4</v>
      </c>
      <c r="G7321" s="3">
        <f t="shared" ref="G7321:G7384" si="687">(9/5)*L7321+32</f>
        <v>40.1</v>
      </c>
      <c r="H7321" s="3">
        <f t="shared" ref="H7321:H7384" si="688">(9/5)*M7321+32</f>
        <v>62.06</v>
      </c>
      <c r="I7321" s="3">
        <f t="shared" ref="I7321:I7384" si="689">(9/5)*N7321+32</f>
        <v>42.980000000000004</v>
      </c>
      <c r="J7321" s="3">
        <f t="shared" ref="J7321:J7384" si="690">(9/5)*O7321+32</f>
        <v>48.92</v>
      </c>
      <c r="K7321" s="191">
        <v>-2</v>
      </c>
      <c r="L7321" s="3">
        <v>4.5</v>
      </c>
      <c r="M7321" s="191">
        <v>16.7</v>
      </c>
      <c r="N7321" s="191">
        <v>6.1</v>
      </c>
      <c r="O7321" s="191">
        <v>9.4</v>
      </c>
    </row>
    <row r="7322" spans="2:15" ht="17.25" x14ac:dyDescent="0.35">
      <c r="B7322" s="172">
        <f t="shared" si="686"/>
        <v>7314</v>
      </c>
      <c r="C7322" s="173">
        <v>11</v>
      </c>
      <c r="D7322" s="173">
        <v>1</v>
      </c>
      <c r="E7322" s="174">
        <v>18</v>
      </c>
      <c r="F7322" s="3">
        <f t="shared" si="685"/>
        <v>26.6</v>
      </c>
      <c r="G7322" s="3">
        <f t="shared" si="687"/>
        <v>38.480000000000004</v>
      </c>
      <c r="H7322" s="3">
        <f t="shared" si="688"/>
        <v>59</v>
      </c>
      <c r="I7322" s="3">
        <f t="shared" si="689"/>
        <v>39.019999999999996</v>
      </c>
      <c r="J7322" s="3">
        <f t="shared" si="690"/>
        <v>46.94</v>
      </c>
      <c r="K7322" s="191">
        <v>-3</v>
      </c>
      <c r="L7322" s="3">
        <v>3.6</v>
      </c>
      <c r="M7322" s="191">
        <v>15</v>
      </c>
      <c r="N7322" s="191">
        <v>3.9</v>
      </c>
      <c r="O7322" s="191">
        <v>8.3000000000000007</v>
      </c>
    </row>
    <row r="7323" spans="2:15" ht="17.25" x14ac:dyDescent="0.35">
      <c r="B7323" s="172">
        <f t="shared" si="686"/>
        <v>7315</v>
      </c>
      <c r="C7323" s="173">
        <v>11</v>
      </c>
      <c r="D7323" s="173">
        <v>1</v>
      </c>
      <c r="E7323" s="174">
        <v>19</v>
      </c>
      <c r="F7323" s="3">
        <f t="shared" si="685"/>
        <v>24.8</v>
      </c>
      <c r="G7323" s="3">
        <f t="shared" si="687"/>
        <v>38.299999999999997</v>
      </c>
      <c r="H7323" s="3">
        <f t="shared" si="688"/>
        <v>60.08</v>
      </c>
      <c r="I7323" s="3">
        <f t="shared" si="689"/>
        <v>37.04</v>
      </c>
      <c r="J7323" s="3">
        <f t="shared" si="690"/>
        <v>46.94</v>
      </c>
      <c r="K7323" s="191">
        <v>-4</v>
      </c>
      <c r="L7323" s="3">
        <v>3.5</v>
      </c>
      <c r="M7323" s="191">
        <v>15.6</v>
      </c>
      <c r="N7323" s="191">
        <v>2.8</v>
      </c>
      <c r="O7323" s="191">
        <v>8.3000000000000007</v>
      </c>
    </row>
    <row r="7324" spans="2:15" ht="17.25" x14ac:dyDescent="0.35">
      <c r="B7324" s="172">
        <f t="shared" si="686"/>
        <v>7316</v>
      </c>
      <c r="C7324" s="173">
        <v>11</v>
      </c>
      <c r="D7324" s="173">
        <v>1</v>
      </c>
      <c r="E7324" s="174">
        <v>20</v>
      </c>
      <c r="F7324" s="3">
        <f t="shared" si="685"/>
        <v>24.8</v>
      </c>
      <c r="G7324" s="3">
        <f t="shared" si="687"/>
        <v>38.840000000000003</v>
      </c>
      <c r="H7324" s="3">
        <f t="shared" si="688"/>
        <v>60.08</v>
      </c>
      <c r="I7324" s="3">
        <f t="shared" si="689"/>
        <v>35.96</v>
      </c>
      <c r="J7324" s="3">
        <f t="shared" si="690"/>
        <v>46.04</v>
      </c>
      <c r="K7324" s="191">
        <v>-4</v>
      </c>
      <c r="L7324" s="3">
        <v>3.8</v>
      </c>
      <c r="M7324" s="191">
        <v>15.6</v>
      </c>
      <c r="N7324" s="191">
        <v>2.2000000000000002</v>
      </c>
      <c r="O7324" s="191">
        <v>7.8</v>
      </c>
    </row>
    <row r="7325" spans="2:15" ht="17.25" x14ac:dyDescent="0.35">
      <c r="B7325" s="172">
        <f t="shared" si="686"/>
        <v>7317</v>
      </c>
      <c r="C7325" s="173">
        <v>11</v>
      </c>
      <c r="D7325" s="173">
        <v>1</v>
      </c>
      <c r="E7325" s="174">
        <v>21</v>
      </c>
      <c r="F7325" s="3">
        <f t="shared" si="685"/>
        <v>23</v>
      </c>
      <c r="G7325" s="3">
        <f t="shared" si="687"/>
        <v>33.44</v>
      </c>
      <c r="H7325" s="3">
        <f t="shared" si="688"/>
        <v>60.08</v>
      </c>
      <c r="I7325" s="3">
        <f t="shared" si="689"/>
        <v>33.08</v>
      </c>
      <c r="J7325" s="3">
        <f t="shared" si="690"/>
        <v>46.04</v>
      </c>
      <c r="K7325" s="191">
        <v>-5</v>
      </c>
      <c r="L7325" s="3">
        <v>0.8</v>
      </c>
      <c r="M7325" s="191">
        <v>15.6</v>
      </c>
      <c r="N7325" s="191">
        <v>0.6</v>
      </c>
      <c r="O7325" s="191">
        <v>7.8</v>
      </c>
    </row>
    <row r="7326" spans="2:15" ht="17.25" x14ac:dyDescent="0.35">
      <c r="B7326" s="172">
        <f t="shared" si="686"/>
        <v>7318</v>
      </c>
      <c r="C7326" s="173">
        <v>11</v>
      </c>
      <c r="D7326" s="173">
        <v>1</v>
      </c>
      <c r="E7326" s="174">
        <v>22</v>
      </c>
      <c r="F7326" s="3">
        <f t="shared" si="685"/>
        <v>23</v>
      </c>
      <c r="G7326" s="3">
        <f t="shared" si="687"/>
        <v>33.26</v>
      </c>
      <c r="H7326" s="3">
        <f t="shared" si="688"/>
        <v>59</v>
      </c>
      <c r="I7326" s="3">
        <f t="shared" si="689"/>
        <v>32</v>
      </c>
      <c r="J7326" s="3">
        <f t="shared" si="690"/>
        <v>46.94</v>
      </c>
      <c r="K7326" s="191">
        <v>-5</v>
      </c>
      <c r="L7326" s="3">
        <v>0.7</v>
      </c>
      <c r="M7326" s="191">
        <v>15</v>
      </c>
      <c r="N7326" s="191">
        <v>0</v>
      </c>
      <c r="O7326" s="191">
        <v>8.3000000000000007</v>
      </c>
    </row>
    <row r="7327" spans="2:15" ht="17.25" x14ac:dyDescent="0.35">
      <c r="B7327" s="172">
        <f t="shared" si="686"/>
        <v>7319</v>
      </c>
      <c r="C7327" s="173">
        <v>11</v>
      </c>
      <c r="D7327" s="173">
        <v>1</v>
      </c>
      <c r="E7327" s="174">
        <v>23</v>
      </c>
      <c r="F7327" s="3">
        <f t="shared" si="685"/>
        <v>19.399999999999999</v>
      </c>
      <c r="G7327" s="3">
        <f t="shared" si="687"/>
        <v>29.66</v>
      </c>
      <c r="H7327" s="3">
        <f t="shared" si="688"/>
        <v>59</v>
      </c>
      <c r="I7327" s="3">
        <f t="shared" si="689"/>
        <v>32</v>
      </c>
      <c r="J7327" s="3">
        <f t="shared" si="690"/>
        <v>46.04</v>
      </c>
      <c r="K7327" s="191">
        <v>-7</v>
      </c>
      <c r="L7327" s="3">
        <v>-1.3</v>
      </c>
      <c r="M7327" s="191">
        <v>15</v>
      </c>
      <c r="N7327" s="191">
        <v>0</v>
      </c>
      <c r="O7327" s="191">
        <v>7.8</v>
      </c>
    </row>
    <row r="7328" spans="2:15" ht="17.25" x14ac:dyDescent="0.35">
      <c r="B7328" s="172">
        <f t="shared" si="686"/>
        <v>7320</v>
      </c>
      <c r="C7328" s="173">
        <v>11</v>
      </c>
      <c r="D7328" s="173">
        <v>1</v>
      </c>
      <c r="E7328" s="174">
        <v>24</v>
      </c>
      <c r="F7328" s="3">
        <f t="shared" si="685"/>
        <v>19.399999999999999</v>
      </c>
      <c r="G7328" s="3">
        <f t="shared" si="687"/>
        <v>30.2</v>
      </c>
      <c r="H7328" s="3">
        <f t="shared" si="688"/>
        <v>59</v>
      </c>
      <c r="I7328" s="3">
        <f t="shared" si="689"/>
        <v>30.92</v>
      </c>
      <c r="J7328" s="3">
        <f t="shared" si="690"/>
        <v>46.94</v>
      </c>
      <c r="K7328" s="191">
        <v>-7</v>
      </c>
      <c r="L7328" s="3">
        <v>-1</v>
      </c>
      <c r="M7328" s="191">
        <v>15</v>
      </c>
      <c r="N7328" s="191">
        <v>-0.6</v>
      </c>
      <c r="O7328" s="191">
        <v>8.3000000000000007</v>
      </c>
    </row>
    <row r="7329" spans="2:15" ht="17.25" x14ac:dyDescent="0.35">
      <c r="B7329" s="172">
        <f t="shared" si="686"/>
        <v>7321</v>
      </c>
      <c r="C7329" s="173">
        <v>11</v>
      </c>
      <c r="D7329" s="173">
        <v>2</v>
      </c>
      <c r="E7329" s="174">
        <v>1</v>
      </c>
      <c r="F7329" s="3">
        <f t="shared" si="685"/>
        <v>15.8</v>
      </c>
      <c r="G7329" s="3">
        <f t="shared" si="687"/>
        <v>26.6</v>
      </c>
      <c r="H7329" s="3">
        <f t="shared" si="688"/>
        <v>59</v>
      </c>
      <c r="I7329" s="3">
        <f t="shared" si="689"/>
        <v>30.02</v>
      </c>
      <c r="J7329" s="3">
        <f t="shared" si="690"/>
        <v>46.04</v>
      </c>
      <c r="K7329" s="191">
        <v>-9</v>
      </c>
      <c r="L7329" s="3">
        <v>-3</v>
      </c>
      <c r="M7329" s="191">
        <v>15</v>
      </c>
      <c r="N7329" s="191">
        <v>-1.1000000000000001</v>
      </c>
      <c r="O7329" s="191">
        <v>7.8</v>
      </c>
    </row>
    <row r="7330" spans="2:15" ht="17.25" x14ac:dyDescent="0.35">
      <c r="B7330" s="172">
        <f t="shared" si="686"/>
        <v>7322</v>
      </c>
      <c r="C7330" s="173">
        <v>11</v>
      </c>
      <c r="D7330" s="173">
        <v>2</v>
      </c>
      <c r="E7330" s="174">
        <v>2</v>
      </c>
      <c r="F7330" s="3">
        <f t="shared" si="685"/>
        <v>15.8</v>
      </c>
      <c r="G7330" s="3">
        <f t="shared" si="687"/>
        <v>24.8</v>
      </c>
      <c r="H7330" s="3">
        <f t="shared" si="688"/>
        <v>59</v>
      </c>
      <c r="I7330" s="3">
        <f t="shared" si="689"/>
        <v>28.94</v>
      </c>
      <c r="J7330" s="3">
        <f t="shared" si="690"/>
        <v>46.04</v>
      </c>
      <c r="K7330" s="191">
        <v>-9</v>
      </c>
      <c r="L7330" s="3">
        <v>-4</v>
      </c>
      <c r="M7330" s="191">
        <v>15</v>
      </c>
      <c r="N7330" s="191">
        <v>-1.7</v>
      </c>
      <c r="O7330" s="191">
        <v>7.8</v>
      </c>
    </row>
    <row r="7331" spans="2:15" ht="17.25" x14ac:dyDescent="0.35">
      <c r="B7331" s="172">
        <f t="shared" si="686"/>
        <v>7323</v>
      </c>
      <c r="C7331" s="173">
        <v>11</v>
      </c>
      <c r="D7331" s="173">
        <v>2</v>
      </c>
      <c r="E7331" s="174">
        <v>3</v>
      </c>
      <c r="F7331" s="3">
        <f t="shared" si="685"/>
        <v>15.8</v>
      </c>
      <c r="G7331" s="3">
        <f t="shared" si="687"/>
        <v>18.14</v>
      </c>
      <c r="H7331" s="3">
        <f t="shared" si="688"/>
        <v>59</v>
      </c>
      <c r="I7331" s="3">
        <f t="shared" si="689"/>
        <v>26.96</v>
      </c>
      <c r="J7331" s="3">
        <f t="shared" si="690"/>
        <v>46.04</v>
      </c>
      <c r="K7331" s="191">
        <v>-9</v>
      </c>
      <c r="L7331" s="3">
        <v>-7.7</v>
      </c>
      <c r="M7331" s="191">
        <v>15</v>
      </c>
      <c r="N7331" s="191">
        <v>-2.8</v>
      </c>
      <c r="O7331" s="191">
        <v>7.8</v>
      </c>
    </row>
    <row r="7332" spans="2:15" ht="17.25" x14ac:dyDescent="0.35">
      <c r="B7332" s="172">
        <f t="shared" si="686"/>
        <v>7324</v>
      </c>
      <c r="C7332" s="173">
        <v>11</v>
      </c>
      <c r="D7332" s="173">
        <v>2</v>
      </c>
      <c r="E7332" s="174">
        <v>4</v>
      </c>
      <c r="F7332" s="3">
        <f t="shared" si="685"/>
        <v>15.8</v>
      </c>
      <c r="G7332" s="3">
        <f t="shared" si="687"/>
        <v>14.36</v>
      </c>
      <c r="H7332" s="3">
        <f t="shared" si="688"/>
        <v>59</v>
      </c>
      <c r="I7332" s="3">
        <f t="shared" si="689"/>
        <v>23</v>
      </c>
      <c r="J7332" s="3">
        <f t="shared" si="690"/>
        <v>46.04</v>
      </c>
      <c r="K7332" s="191">
        <v>-9</v>
      </c>
      <c r="L7332" s="3">
        <v>-9.8000000000000007</v>
      </c>
      <c r="M7332" s="191">
        <v>15</v>
      </c>
      <c r="N7332" s="191">
        <v>-5</v>
      </c>
      <c r="O7332" s="191">
        <v>7.8</v>
      </c>
    </row>
    <row r="7333" spans="2:15" ht="17.25" x14ac:dyDescent="0.35">
      <c r="B7333" s="172">
        <f t="shared" si="686"/>
        <v>7325</v>
      </c>
      <c r="C7333" s="173">
        <v>11</v>
      </c>
      <c r="D7333" s="173">
        <v>2</v>
      </c>
      <c r="E7333" s="174">
        <v>5</v>
      </c>
      <c r="F7333" s="3">
        <f t="shared" si="685"/>
        <v>15.8</v>
      </c>
      <c r="G7333" s="3">
        <f t="shared" si="687"/>
        <v>12.740000000000002</v>
      </c>
      <c r="H7333" s="3">
        <f t="shared" si="688"/>
        <v>55.040000000000006</v>
      </c>
      <c r="I7333" s="3">
        <f t="shared" si="689"/>
        <v>23</v>
      </c>
      <c r="J7333" s="3">
        <f t="shared" si="690"/>
        <v>44.96</v>
      </c>
      <c r="K7333" s="191">
        <v>-9</v>
      </c>
      <c r="L7333" s="3">
        <v>-10.7</v>
      </c>
      <c r="M7333" s="191">
        <v>12.8</v>
      </c>
      <c r="N7333" s="191">
        <v>-5</v>
      </c>
      <c r="O7333" s="191">
        <v>7.2</v>
      </c>
    </row>
    <row r="7334" spans="2:15" ht="17.25" x14ac:dyDescent="0.35">
      <c r="B7334" s="172">
        <f t="shared" si="686"/>
        <v>7326</v>
      </c>
      <c r="C7334" s="173">
        <v>11</v>
      </c>
      <c r="D7334" s="173">
        <v>2</v>
      </c>
      <c r="E7334" s="174">
        <v>6</v>
      </c>
      <c r="F7334" s="3">
        <f t="shared" si="685"/>
        <v>15.8</v>
      </c>
      <c r="G7334" s="3">
        <f t="shared" si="687"/>
        <v>8.9599999999999973</v>
      </c>
      <c r="H7334" s="3">
        <f t="shared" si="688"/>
        <v>55.040000000000006</v>
      </c>
      <c r="I7334" s="3">
        <f t="shared" si="689"/>
        <v>21.02</v>
      </c>
      <c r="J7334" s="3">
        <f t="shared" si="690"/>
        <v>44.06</v>
      </c>
      <c r="K7334" s="191">
        <v>-9</v>
      </c>
      <c r="L7334" s="3">
        <v>-12.8</v>
      </c>
      <c r="M7334" s="191">
        <v>12.8</v>
      </c>
      <c r="N7334" s="191">
        <v>-6.1</v>
      </c>
      <c r="O7334" s="191">
        <v>6.7</v>
      </c>
    </row>
    <row r="7335" spans="2:15" ht="17.25" x14ac:dyDescent="0.35">
      <c r="B7335" s="172">
        <f t="shared" si="686"/>
        <v>7327</v>
      </c>
      <c r="C7335" s="173">
        <v>11</v>
      </c>
      <c r="D7335" s="173">
        <v>2</v>
      </c>
      <c r="E7335" s="174">
        <v>7</v>
      </c>
      <c r="F7335" s="3">
        <f t="shared" si="685"/>
        <v>17.600000000000001</v>
      </c>
      <c r="G7335" s="3">
        <f t="shared" si="687"/>
        <v>8.4200000000000017</v>
      </c>
      <c r="H7335" s="3">
        <f t="shared" si="688"/>
        <v>55.040000000000006</v>
      </c>
      <c r="I7335" s="3">
        <f t="shared" si="689"/>
        <v>21.02</v>
      </c>
      <c r="J7335" s="3">
        <f t="shared" si="690"/>
        <v>44.06</v>
      </c>
      <c r="K7335" s="191">
        <v>-8</v>
      </c>
      <c r="L7335" s="3">
        <v>-13.1</v>
      </c>
      <c r="M7335" s="191">
        <v>12.8</v>
      </c>
      <c r="N7335" s="191">
        <v>-6.1</v>
      </c>
      <c r="O7335" s="191">
        <v>6.7</v>
      </c>
    </row>
    <row r="7336" spans="2:15" ht="17.25" x14ac:dyDescent="0.35">
      <c r="B7336" s="172">
        <f t="shared" si="686"/>
        <v>7328</v>
      </c>
      <c r="C7336" s="173">
        <v>11</v>
      </c>
      <c r="D7336" s="173">
        <v>2</v>
      </c>
      <c r="E7336" s="174">
        <v>8</v>
      </c>
      <c r="F7336" s="3">
        <f t="shared" si="685"/>
        <v>23</v>
      </c>
      <c r="G7336" s="3">
        <f t="shared" si="687"/>
        <v>11.84</v>
      </c>
      <c r="H7336" s="3">
        <f t="shared" si="688"/>
        <v>62.06</v>
      </c>
      <c r="I7336" s="3">
        <f t="shared" si="689"/>
        <v>28.04</v>
      </c>
      <c r="J7336" s="3">
        <f t="shared" si="690"/>
        <v>44.96</v>
      </c>
      <c r="K7336" s="191">
        <v>-5</v>
      </c>
      <c r="L7336" s="3">
        <v>-11.2</v>
      </c>
      <c r="M7336" s="191">
        <v>16.7</v>
      </c>
      <c r="N7336" s="191">
        <v>-2.2000000000000002</v>
      </c>
      <c r="O7336" s="191">
        <v>7.2</v>
      </c>
    </row>
    <row r="7337" spans="2:15" ht="17.25" x14ac:dyDescent="0.35">
      <c r="B7337" s="172">
        <f t="shared" si="686"/>
        <v>7329</v>
      </c>
      <c r="C7337" s="173">
        <v>11</v>
      </c>
      <c r="D7337" s="173">
        <v>2</v>
      </c>
      <c r="E7337" s="174">
        <v>9</v>
      </c>
      <c r="F7337" s="3">
        <f t="shared" si="685"/>
        <v>26.6</v>
      </c>
      <c r="G7337" s="3">
        <f t="shared" si="687"/>
        <v>19.04</v>
      </c>
      <c r="H7337" s="3">
        <f t="shared" si="688"/>
        <v>64.94</v>
      </c>
      <c r="I7337" s="3">
        <f t="shared" si="689"/>
        <v>33.979999999999997</v>
      </c>
      <c r="J7337" s="3">
        <f t="shared" si="690"/>
        <v>48.92</v>
      </c>
      <c r="K7337" s="191">
        <v>-3</v>
      </c>
      <c r="L7337" s="3">
        <v>-7.2</v>
      </c>
      <c r="M7337" s="191">
        <v>18.3</v>
      </c>
      <c r="N7337" s="191">
        <v>1.1000000000000001</v>
      </c>
      <c r="O7337" s="191">
        <v>9.4</v>
      </c>
    </row>
    <row r="7338" spans="2:15" ht="17.25" x14ac:dyDescent="0.35">
      <c r="B7338" s="172">
        <f t="shared" si="686"/>
        <v>7330</v>
      </c>
      <c r="C7338" s="173">
        <v>11</v>
      </c>
      <c r="D7338" s="173">
        <v>2</v>
      </c>
      <c r="E7338" s="174">
        <v>10</v>
      </c>
      <c r="F7338" s="3">
        <f t="shared" si="685"/>
        <v>32</v>
      </c>
      <c r="G7338" s="3">
        <f t="shared" si="687"/>
        <v>20.299999999999997</v>
      </c>
      <c r="H7338" s="3">
        <f t="shared" si="688"/>
        <v>66.92</v>
      </c>
      <c r="I7338" s="3">
        <f t="shared" si="689"/>
        <v>37.94</v>
      </c>
      <c r="J7338" s="3">
        <f t="shared" si="690"/>
        <v>48.92</v>
      </c>
      <c r="K7338" s="191">
        <v>0</v>
      </c>
      <c r="L7338" s="3">
        <v>-6.5</v>
      </c>
      <c r="M7338" s="191">
        <v>19.399999999999999</v>
      </c>
      <c r="N7338" s="191">
        <v>3.3</v>
      </c>
      <c r="O7338" s="191">
        <v>9.4</v>
      </c>
    </row>
    <row r="7339" spans="2:15" ht="17.25" x14ac:dyDescent="0.35">
      <c r="B7339" s="172">
        <f t="shared" si="686"/>
        <v>7331</v>
      </c>
      <c r="C7339" s="173">
        <v>11</v>
      </c>
      <c r="D7339" s="173">
        <v>2</v>
      </c>
      <c r="E7339" s="174">
        <v>11</v>
      </c>
      <c r="F7339" s="3">
        <f t="shared" si="685"/>
        <v>37.4</v>
      </c>
      <c r="G7339" s="3">
        <f t="shared" si="687"/>
        <v>21.560000000000002</v>
      </c>
      <c r="H7339" s="3">
        <f t="shared" si="688"/>
        <v>68</v>
      </c>
      <c r="I7339" s="3">
        <f t="shared" si="689"/>
        <v>41</v>
      </c>
      <c r="J7339" s="3">
        <f t="shared" si="690"/>
        <v>51.980000000000004</v>
      </c>
      <c r="K7339" s="191">
        <v>3</v>
      </c>
      <c r="L7339" s="3">
        <v>-5.8</v>
      </c>
      <c r="M7339" s="191">
        <v>20</v>
      </c>
      <c r="N7339" s="191">
        <v>5</v>
      </c>
      <c r="O7339" s="191">
        <v>11.1</v>
      </c>
    </row>
    <row r="7340" spans="2:15" ht="17.25" x14ac:dyDescent="0.35">
      <c r="B7340" s="172">
        <f t="shared" si="686"/>
        <v>7332</v>
      </c>
      <c r="C7340" s="173">
        <v>11</v>
      </c>
      <c r="D7340" s="173">
        <v>2</v>
      </c>
      <c r="E7340" s="174">
        <v>12</v>
      </c>
      <c r="F7340" s="3">
        <f t="shared" si="685"/>
        <v>41</v>
      </c>
      <c r="G7340" s="3">
        <f t="shared" si="687"/>
        <v>20.84</v>
      </c>
      <c r="H7340" s="3">
        <f t="shared" si="688"/>
        <v>69.080000000000013</v>
      </c>
      <c r="I7340" s="3">
        <f t="shared" si="689"/>
        <v>42.980000000000004</v>
      </c>
      <c r="J7340" s="3">
        <f t="shared" si="690"/>
        <v>55.040000000000006</v>
      </c>
      <c r="K7340" s="191">
        <v>5</v>
      </c>
      <c r="L7340" s="3">
        <v>-6.2</v>
      </c>
      <c r="M7340" s="191">
        <v>20.6</v>
      </c>
      <c r="N7340" s="191">
        <v>6.1</v>
      </c>
      <c r="O7340" s="191">
        <v>12.8</v>
      </c>
    </row>
    <row r="7341" spans="2:15" ht="17.25" x14ac:dyDescent="0.35">
      <c r="B7341" s="172">
        <f t="shared" si="686"/>
        <v>7333</v>
      </c>
      <c r="C7341" s="173">
        <v>11</v>
      </c>
      <c r="D7341" s="173">
        <v>2</v>
      </c>
      <c r="E7341" s="174">
        <v>13</v>
      </c>
      <c r="F7341" s="3">
        <f t="shared" si="685"/>
        <v>42.8</v>
      </c>
      <c r="G7341" s="3">
        <f t="shared" si="687"/>
        <v>23</v>
      </c>
      <c r="H7341" s="3">
        <f t="shared" si="688"/>
        <v>71.06</v>
      </c>
      <c r="I7341" s="3">
        <f t="shared" si="689"/>
        <v>44.06</v>
      </c>
      <c r="J7341" s="3">
        <f t="shared" si="690"/>
        <v>57.92</v>
      </c>
      <c r="K7341" s="191">
        <v>6</v>
      </c>
      <c r="L7341" s="3">
        <v>-5</v>
      </c>
      <c r="M7341" s="191">
        <v>21.7</v>
      </c>
      <c r="N7341" s="191">
        <v>6.7</v>
      </c>
      <c r="O7341" s="191">
        <v>14.4</v>
      </c>
    </row>
    <row r="7342" spans="2:15" ht="17.25" x14ac:dyDescent="0.35">
      <c r="B7342" s="172">
        <f t="shared" si="686"/>
        <v>7334</v>
      </c>
      <c r="C7342" s="173">
        <v>11</v>
      </c>
      <c r="D7342" s="173">
        <v>2</v>
      </c>
      <c r="E7342" s="174">
        <v>14</v>
      </c>
      <c r="F7342" s="3">
        <f t="shared" si="685"/>
        <v>46.4</v>
      </c>
      <c r="G7342" s="3">
        <f t="shared" si="687"/>
        <v>23.9</v>
      </c>
      <c r="H7342" s="3">
        <f t="shared" si="688"/>
        <v>71.960000000000008</v>
      </c>
      <c r="I7342" s="3">
        <f t="shared" si="689"/>
        <v>44.96</v>
      </c>
      <c r="J7342" s="3">
        <f t="shared" si="690"/>
        <v>60.08</v>
      </c>
      <c r="K7342" s="191">
        <v>8</v>
      </c>
      <c r="L7342" s="3">
        <v>-4.5</v>
      </c>
      <c r="M7342" s="191">
        <v>22.2</v>
      </c>
      <c r="N7342" s="191">
        <v>7.2</v>
      </c>
      <c r="O7342" s="191">
        <v>15.6</v>
      </c>
    </row>
    <row r="7343" spans="2:15" ht="17.25" x14ac:dyDescent="0.35">
      <c r="B7343" s="172">
        <f t="shared" si="686"/>
        <v>7335</v>
      </c>
      <c r="C7343" s="173">
        <v>11</v>
      </c>
      <c r="D7343" s="173">
        <v>2</v>
      </c>
      <c r="E7343" s="174">
        <v>15</v>
      </c>
      <c r="F7343" s="3">
        <f t="shared" si="685"/>
        <v>48.2</v>
      </c>
      <c r="G7343" s="3">
        <f t="shared" si="687"/>
        <v>24.98</v>
      </c>
      <c r="H7343" s="3">
        <f t="shared" si="688"/>
        <v>71.960000000000008</v>
      </c>
      <c r="I7343" s="3">
        <f t="shared" si="689"/>
        <v>44.96</v>
      </c>
      <c r="J7343" s="3">
        <f t="shared" si="690"/>
        <v>62.96</v>
      </c>
      <c r="K7343" s="191">
        <v>9</v>
      </c>
      <c r="L7343" s="3">
        <v>-3.9</v>
      </c>
      <c r="M7343" s="191">
        <v>22.2</v>
      </c>
      <c r="N7343" s="191">
        <v>7.2</v>
      </c>
      <c r="O7343" s="191">
        <v>17.2</v>
      </c>
    </row>
    <row r="7344" spans="2:15" ht="17.25" x14ac:dyDescent="0.35">
      <c r="B7344" s="172">
        <f t="shared" si="686"/>
        <v>7336</v>
      </c>
      <c r="C7344" s="173">
        <v>11</v>
      </c>
      <c r="D7344" s="173">
        <v>2</v>
      </c>
      <c r="E7344" s="174">
        <v>16</v>
      </c>
      <c r="F7344" s="3">
        <f t="shared" si="685"/>
        <v>50</v>
      </c>
      <c r="G7344" s="3">
        <f t="shared" si="687"/>
        <v>23.9</v>
      </c>
      <c r="H7344" s="3">
        <f t="shared" si="688"/>
        <v>71.960000000000008</v>
      </c>
      <c r="I7344" s="3">
        <f t="shared" si="689"/>
        <v>44.96</v>
      </c>
      <c r="J7344" s="3">
        <f t="shared" si="690"/>
        <v>62.06</v>
      </c>
      <c r="K7344" s="191">
        <v>10</v>
      </c>
      <c r="L7344" s="3">
        <v>-4.5</v>
      </c>
      <c r="M7344" s="191">
        <v>22.2</v>
      </c>
      <c r="N7344" s="191">
        <v>7.2</v>
      </c>
      <c r="O7344" s="191">
        <v>16.7</v>
      </c>
    </row>
    <row r="7345" spans="2:15" ht="17.25" x14ac:dyDescent="0.35">
      <c r="B7345" s="172">
        <f t="shared" si="686"/>
        <v>7337</v>
      </c>
      <c r="C7345" s="173">
        <v>11</v>
      </c>
      <c r="D7345" s="173">
        <v>2</v>
      </c>
      <c r="E7345" s="174">
        <v>17</v>
      </c>
      <c r="F7345" s="3">
        <f t="shared" si="685"/>
        <v>41</v>
      </c>
      <c r="G7345" s="3">
        <f t="shared" si="687"/>
        <v>23.9</v>
      </c>
      <c r="H7345" s="3">
        <f t="shared" si="688"/>
        <v>69.080000000000013</v>
      </c>
      <c r="I7345" s="3">
        <f t="shared" si="689"/>
        <v>41</v>
      </c>
      <c r="J7345" s="3">
        <f t="shared" si="690"/>
        <v>60.980000000000004</v>
      </c>
      <c r="K7345" s="191">
        <v>5</v>
      </c>
      <c r="L7345" s="3">
        <v>-4.5</v>
      </c>
      <c r="M7345" s="191">
        <v>20.6</v>
      </c>
      <c r="N7345" s="191">
        <v>5</v>
      </c>
      <c r="O7345" s="191">
        <v>16.100000000000001</v>
      </c>
    </row>
    <row r="7346" spans="2:15" ht="17.25" x14ac:dyDescent="0.35">
      <c r="B7346" s="172">
        <f t="shared" si="686"/>
        <v>7338</v>
      </c>
      <c r="C7346" s="173">
        <v>11</v>
      </c>
      <c r="D7346" s="173">
        <v>2</v>
      </c>
      <c r="E7346" s="174">
        <v>18</v>
      </c>
      <c r="F7346" s="3">
        <f t="shared" si="685"/>
        <v>37.4</v>
      </c>
      <c r="G7346" s="3">
        <f t="shared" si="687"/>
        <v>23.9</v>
      </c>
      <c r="H7346" s="3">
        <f t="shared" si="688"/>
        <v>66.02</v>
      </c>
      <c r="I7346" s="3">
        <f t="shared" si="689"/>
        <v>37.04</v>
      </c>
      <c r="J7346" s="3">
        <f t="shared" si="690"/>
        <v>59</v>
      </c>
      <c r="K7346" s="191">
        <v>3</v>
      </c>
      <c r="L7346" s="3">
        <v>-4.5</v>
      </c>
      <c r="M7346" s="191">
        <v>18.899999999999999</v>
      </c>
      <c r="N7346" s="191">
        <v>2.8</v>
      </c>
      <c r="O7346" s="191">
        <v>15</v>
      </c>
    </row>
    <row r="7347" spans="2:15" ht="17.25" x14ac:dyDescent="0.35">
      <c r="B7347" s="172">
        <f t="shared" si="686"/>
        <v>7339</v>
      </c>
      <c r="C7347" s="173">
        <v>11</v>
      </c>
      <c r="D7347" s="173">
        <v>2</v>
      </c>
      <c r="E7347" s="174">
        <v>19</v>
      </c>
      <c r="F7347" s="3">
        <f t="shared" si="685"/>
        <v>33.799999999999997</v>
      </c>
      <c r="G7347" s="3">
        <f t="shared" si="687"/>
        <v>21.92</v>
      </c>
      <c r="H7347" s="3">
        <f t="shared" si="688"/>
        <v>64.94</v>
      </c>
      <c r="I7347" s="3">
        <f t="shared" si="689"/>
        <v>35.96</v>
      </c>
      <c r="J7347" s="3">
        <f t="shared" si="690"/>
        <v>59</v>
      </c>
      <c r="K7347" s="191">
        <v>1</v>
      </c>
      <c r="L7347" s="3">
        <v>-5.6</v>
      </c>
      <c r="M7347" s="191">
        <v>18.3</v>
      </c>
      <c r="N7347" s="191">
        <v>2.2000000000000002</v>
      </c>
      <c r="O7347" s="191">
        <v>15</v>
      </c>
    </row>
    <row r="7348" spans="2:15" ht="17.25" x14ac:dyDescent="0.35">
      <c r="B7348" s="172">
        <f t="shared" si="686"/>
        <v>7340</v>
      </c>
      <c r="C7348" s="173">
        <v>11</v>
      </c>
      <c r="D7348" s="173">
        <v>2</v>
      </c>
      <c r="E7348" s="174">
        <v>20</v>
      </c>
      <c r="F7348" s="3">
        <f t="shared" si="685"/>
        <v>33.799999999999997</v>
      </c>
      <c r="G7348" s="3">
        <f t="shared" si="687"/>
        <v>23</v>
      </c>
      <c r="H7348" s="3">
        <f t="shared" si="688"/>
        <v>64.039999999999992</v>
      </c>
      <c r="I7348" s="3">
        <f t="shared" si="689"/>
        <v>30.02</v>
      </c>
      <c r="J7348" s="3">
        <f t="shared" si="690"/>
        <v>55.040000000000006</v>
      </c>
      <c r="K7348" s="191">
        <v>1</v>
      </c>
      <c r="L7348" s="3">
        <v>-5</v>
      </c>
      <c r="M7348" s="191">
        <v>17.8</v>
      </c>
      <c r="N7348" s="191">
        <v>-1.1000000000000001</v>
      </c>
      <c r="O7348" s="191">
        <v>12.8</v>
      </c>
    </row>
    <row r="7349" spans="2:15" ht="17.25" x14ac:dyDescent="0.35">
      <c r="B7349" s="172">
        <f t="shared" si="686"/>
        <v>7341</v>
      </c>
      <c r="C7349" s="173">
        <v>11</v>
      </c>
      <c r="D7349" s="173">
        <v>2</v>
      </c>
      <c r="E7349" s="174">
        <v>21</v>
      </c>
      <c r="F7349" s="3">
        <f t="shared" si="685"/>
        <v>30.2</v>
      </c>
      <c r="G7349" s="3">
        <f t="shared" si="687"/>
        <v>19.939999999999998</v>
      </c>
      <c r="H7349" s="3">
        <f t="shared" si="688"/>
        <v>60.08</v>
      </c>
      <c r="I7349" s="3">
        <f t="shared" si="689"/>
        <v>28.94</v>
      </c>
      <c r="J7349" s="3">
        <f t="shared" si="690"/>
        <v>55.040000000000006</v>
      </c>
      <c r="K7349" s="191">
        <v>-1</v>
      </c>
      <c r="L7349" s="3">
        <v>-6.7</v>
      </c>
      <c r="M7349" s="191">
        <v>15.6</v>
      </c>
      <c r="N7349" s="191">
        <v>-1.7</v>
      </c>
      <c r="O7349" s="191">
        <v>12.8</v>
      </c>
    </row>
    <row r="7350" spans="2:15" ht="17.25" x14ac:dyDescent="0.35">
      <c r="B7350" s="172">
        <f t="shared" si="686"/>
        <v>7342</v>
      </c>
      <c r="C7350" s="173">
        <v>11</v>
      </c>
      <c r="D7350" s="173">
        <v>2</v>
      </c>
      <c r="E7350" s="174">
        <v>22</v>
      </c>
      <c r="F7350" s="3">
        <f t="shared" si="685"/>
        <v>32</v>
      </c>
      <c r="G7350" s="3">
        <f t="shared" si="687"/>
        <v>18.86</v>
      </c>
      <c r="H7350" s="3">
        <f t="shared" si="688"/>
        <v>60.08</v>
      </c>
      <c r="I7350" s="3">
        <f t="shared" si="689"/>
        <v>28.04</v>
      </c>
      <c r="J7350" s="3">
        <f t="shared" si="690"/>
        <v>50</v>
      </c>
      <c r="K7350" s="191">
        <v>0</v>
      </c>
      <c r="L7350" s="3">
        <v>-7.3</v>
      </c>
      <c r="M7350" s="191">
        <v>15.6</v>
      </c>
      <c r="N7350" s="191">
        <v>-2.2000000000000002</v>
      </c>
      <c r="O7350" s="191">
        <v>10</v>
      </c>
    </row>
    <row r="7351" spans="2:15" ht="17.25" x14ac:dyDescent="0.35">
      <c r="B7351" s="172">
        <f t="shared" si="686"/>
        <v>7343</v>
      </c>
      <c r="C7351" s="173">
        <v>11</v>
      </c>
      <c r="D7351" s="173">
        <v>2</v>
      </c>
      <c r="E7351" s="174">
        <v>23</v>
      </c>
      <c r="F7351" s="3">
        <f t="shared" si="685"/>
        <v>32</v>
      </c>
      <c r="G7351" s="3">
        <f t="shared" si="687"/>
        <v>17.96</v>
      </c>
      <c r="H7351" s="3">
        <f t="shared" si="688"/>
        <v>60.980000000000004</v>
      </c>
      <c r="I7351" s="3">
        <f t="shared" si="689"/>
        <v>26.96</v>
      </c>
      <c r="J7351" s="3">
        <f t="shared" si="690"/>
        <v>50</v>
      </c>
      <c r="K7351" s="191">
        <v>0</v>
      </c>
      <c r="L7351" s="3">
        <v>-7.8</v>
      </c>
      <c r="M7351" s="191">
        <v>16.100000000000001</v>
      </c>
      <c r="N7351" s="191">
        <v>-2.8</v>
      </c>
      <c r="O7351" s="191">
        <v>10</v>
      </c>
    </row>
    <row r="7352" spans="2:15" ht="17.25" x14ac:dyDescent="0.35">
      <c r="B7352" s="172">
        <f t="shared" si="686"/>
        <v>7344</v>
      </c>
      <c r="C7352" s="173">
        <v>11</v>
      </c>
      <c r="D7352" s="173">
        <v>2</v>
      </c>
      <c r="E7352" s="174">
        <v>24</v>
      </c>
      <c r="F7352" s="3">
        <f t="shared" si="685"/>
        <v>32</v>
      </c>
      <c r="G7352" s="3">
        <f t="shared" si="687"/>
        <v>17.96</v>
      </c>
      <c r="H7352" s="3">
        <f t="shared" si="688"/>
        <v>60.08</v>
      </c>
      <c r="I7352" s="3">
        <f t="shared" si="689"/>
        <v>24.08</v>
      </c>
      <c r="J7352" s="3">
        <f t="shared" si="690"/>
        <v>50</v>
      </c>
      <c r="K7352" s="191">
        <v>0</v>
      </c>
      <c r="L7352" s="3">
        <v>-7.8</v>
      </c>
      <c r="M7352" s="191">
        <v>15.6</v>
      </c>
      <c r="N7352" s="191">
        <v>-4.4000000000000004</v>
      </c>
      <c r="O7352" s="191">
        <v>10</v>
      </c>
    </row>
    <row r="7353" spans="2:15" ht="17.25" x14ac:dyDescent="0.35">
      <c r="B7353" s="172">
        <f t="shared" si="686"/>
        <v>7345</v>
      </c>
      <c r="C7353" s="173">
        <v>11</v>
      </c>
      <c r="D7353" s="173">
        <v>3</v>
      </c>
      <c r="E7353" s="174">
        <v>1</v>
      </c>
      <c r="F7353" s="3">
        <f t="shared" si="685"/>
        <v>32</v>
      </c>
      <c r="G7353" s="3">
        <f t="shared" si="687"/>
        <v>15.98</v>
      </c>
      <c r="H7353" s="3">
        <f t="shared" si="688"/>
        <v>60.980000000000004</v>
      </c>
      <c r="I7353" s="3">
        <f t="shared" si="689"/>
        <v>23</v>
      </c>
      <c r="J7353" s="3">
        <f t="shared" si="690"/>
        <v>46.94</v>
      </c>
      <c r="K7353" s="191">
        <v>0</v>
      </c>
      <c r="L7353" s="3">
        <v>-8.9</v>
      </c>
      <c r="M7353" s="191">
        <v>16.100000000000001</v>
      </c>
      <c r="N7353" s="191">
        <v>-5</v>
      </c>
      <c r="O7353" s="191">
        <v>8.3000000000000007</v>
      </c>
    </row>
    <row r="7354" spans="2:15" ht="17.25" x14ac:dyDescent="0.35">
      <c r="B7354" s="172">
        <f t="shared" si="686"/>
        <v>7346</v>
      </c>
      <c r="C7354" s="173">
        <v>11</v>
      </c>
      <c r="D7354" s="173">
        <v>3</v>
      </c>
      <c r="E7354" s="174">
        <v>2</v>
      </c>
      <c r="F7354" s="3">
        <f t="shared" si="685"/>
        <v>30.2</v>
      </c>
      <c r="G7354" s="3">
        <f t="shared" si="687"/>
        <v>12.920000000000002</v>
      </c>
      <c r="H7354" s="3">
        <f t="shared" si="688"/>
        <v>55.94</v>
      </c>
      <c r="I7354" s="3">
        <f t="shared" si="689"/>
        <v>21.92</v>
      </c>
      <c r="J7354" s="3">
        <f t="shared" si="690"/>
        <v>46.94</v>
      </c>
      <c r="K7354" s="191">
        <v>-1</v>
      </c>
      <c r="L7354" s="3">
        <v>-10.6</v>
      </c>
      <c r="M7354" s="191">
        <v>13.3</v>
      </c>
      <c r="N7354" s="191">
        <v>-5.6</v>
      </c>
      <c r="O7354" s="191">
        <v>8.3000000000000007</v>
      </c>
    </row>
    <row r="7355" spans="2:15" ht="17.25" x14ac:dyDescent="0.35">
      <c r="B7355" s="172">
        <f t="shared" si="686"/>
        <v>7347</v>
      </c>
      <c r="C7355" s="173">
        <v>11</v>
      </c>
      <c r="D7355" s="173">
        <v>3</v>
      </c>
      <c r="E7355" s="174">
        <v>3</v>
      </c>
      <c r="F7355" s="3">
        <f t="shared" si="685"/>
        <v>30.2</v>
      </c>
      <c r="G7355" s="3">
        <f t="shared" si="687"/>
        <v>14</v>
      </c>
      <c r="H7355" s="3">
        <f t="shared" si="688"/>
        <v>53.06</v>
      </c>
      <c r="I7355" s="3">
        <f t="shared" si="689"/>
        <v>21.02</v>
      </c>
      <c r="J7355" s="3">
        <f t="shared" si="690"/>
        <v>46.04</v>
      </c>
      <c r="K7355" s="191">
        <v>-1</v>
      </c>
      <c r="L7355" s="3">
        <v>-10</v>
      </c>
      <c r="M7355" s="191">
        <v>11.7</v>
      </c>
      <c r="N7355" s="191">
        <v>-6.1</v>
      </c>
      <c r="O7355" s="191">
        <v>7.8</v>
      </c>
    </row>
    <row r="7356" spans="2:15" ht="17.25" x14ac:dyDescent="0.35">
      <c r="B7356" s="172">
        <f t="shared" si="686"/>
        <v>7348</v>
      </c>
      <c r="C7356" s="173">
        <v>11</v>
      </c>
      <c r="D7356" s="173">
        <v>3</v>
      </c>
      <c r="E7356" s="174">
        <v>4</v>
      </c>
      <c r="F7356" s="3">
        <f t="shared" si="685"/>
        <v>28.4</v>
      </c>
      <c r="G7356" s="3">
        <f t="shared" si="687"/>
        <v>12.920000000000002</v>
      </c>
      <c r="H7356" s="3">
        <f t="shared" si="688"/>
        <v>55.94</v>
      </c>
      <c r="I7356" s="3">
        <f t="shared" si="689"/>
        <v>19.04</v>
      </c>
      <c r="J7356" s="3">
        <f t="shared" si="690"/>
        <v>44.06</v>
      </c>
      <c r="K7356" s="191">
        <v>-2</v>
      </c>
      <c r="L7356" s="3">
        <v>-10.6</v>
      </c>
      <c r="M7356" s="191">
        <v>13.3</v>
      </c>
      <c r="N7356" s="191">
        <v>-7.2</v>
      </c>
      <c r="O7356" s="191">
        <v>6.7</v>
      </c>
    </row>
    <row r="7357" spans="2:15" ht="17.25" x14ac:dyDescent="0.35">
      <c r="B7357" s="172">
        <f t="shared" si="686"/>
        <v>7349</v>
      </c>
      <c r="C7357" s="173">
        <v>11</v>
      </c>
      <c r="D7357" s="173">
        <v>3</v>
      </c>
      <c r="E7357" s="174">
        <v>5</v>
      </c>
      <c r="F7357" s="3">
        <f t="shared" si="685"/>
        <v>28.4</v>
      </c>
      <c r="G7357" s="3">
        <f t="shared" si="687"/>
        <v>12.920000000000002</v>
      </c>
      <c r="H7357" s="3">
        <f t="shared" si="688"/>
        <v>55.94</v>
      </c>
      <c r="I7357" s="3">
        <f t="shared" si="689"/>
        <v>21.02</v>
      </c>
      <c r="J7357" s="3">
        <f t="shared" si="690"/>
        <v>44.06</v>
      </c>
      <c r="K7357" s="191">
        <v>-2</v>
      </c>
      <c r="L7357" s="3">
        <v>-10.6</v>
      </c>
      <c r="M7357" s="191">
        <v>13.3</v>
      </c>
      <c r="N7357" s="191">
        <v>-6.1</v>
      </c>
      <c r="O7357" s="191">
        <v>6.7</v>
      </c>
    </row>
    <row r="7358" spans="2:15" ht="17.25" x14ac:dyDescent="0.35">
      <c r="B7358" s="172">
        <f t="shared" si="686"/>
        <v>7350</v>
      </c>
      <c r="C7358" s="173">
        <v>11</v>
      </c>
      <c r="D7358" s="173">
        <v>3</v>
      </c>
      <c r="E7358" s="174">
        <v>6</v>
      </c>
      <c r="F7358" s="3">
        <f t="shared" si="685"/>
        <v>28.4</v>
      </c>
      <c r="G7358" s="3">
        <f t="shared" si="687"/>
        <v>11.84</v>
      </c>
      <c r="H7358" s="3">
        <f t="shared" si="688"/>
        <v>51.08</v>
      </c>
      <c r="I7358" s="3">
        <f t="shared" si="689"/>
        <v>21.02</v>
      </c>
      <c r="J7358" s="3">
        <f t="shared" si="690"/>
        <v>44.96</v>
      </c>
      <c r="K7358" s="191">
        <v>-2</v>
      </c>
      <c r="L7358" s="3">
        <v>-11.2</v>
      </c>
      <c r="M7358" s="191">
        <v>10.6</v>
      </c>
      <c r="N7358" s="191">
        <v>-6.1</v>
      </c>
      <c r="O7358" s="191">
        <v>7.2</v>
      </c>
    </row>
    <row r="7359" spans="2:15" ht="17.25" x14ac:dyDescent="0.35">
      <c r="B7359" s="172">
        <f t="shared" si="686"/>
        <v>7351</v>
      </c>
      <c r="C7359" s="173">
        <v>11</v>
      </c>
      <c r="D7359" s="173">
        <v>3</v>
      </c>
      <c r="E7359" s="174">
        <v>7</v>
      </c>
      <c r="F7359" s="3">
        <f t="shared" si="685"/>
        <v>33.799999999999997</v>
      </c>
      <c r="G7359" s="3">
        <f t="shared" si="687"/>
        <v>10.940000000000001</v>
      </c>
      <c r="H7359" s="3">
        <f t="shared" si="688"/>
        <v>50</v>
      </c>
      <c r="I7359" s="3">
        <f t="shared" si="689"/>
        <v>19.939999999999998</v>
      </c>
      <c r="J7359" s="3">
        <f t="shared" si="690"/>
        <v>44.06</v>
      </c>
      <c r="K7359" s="191">
        <v>1</v>
      </c>
      <c r="L7359" s="3">
        <v>-11.7</v>
      </c>
      <c r="M7359" s="191">
        <v>10</v>
      </c>
      <c r="N7359" s="191">
        <v>-6.7</v>
      </c>
      <c r="O7359" s="191">
        <v>6.7</v>
      </c>
    </row>
    <row r="7360" spans="2:15" ht="17.25" x14ac:dyDescent="0.35">
      <c r="B7360" s="172">
        <f t="shared" si="686"/>
        <v>7352</v>
      </c>
      <c r="C7360" s="173">
        <v>11</v>
      </c>
      <c r="D7360" s="173">
        <v>3</v>
      </c>
      <c r="E7360" s="174">
        <v>8</v>
      </c>
      <c r="F7360" s="3">
        <f t="shared" si="685"/>
        <v>39.200000000000003</v>
      </c>
      <c r="G7360" s="3">
        <f t="shared" si="687"/>
        <v>14.899999999999999</v>
      </c>
      <c r="H7360" s="3">
        <f t="shared" si="688"/>
        <v>57.92</v>
      </c>
      <c r="I7360" s="3">
        <f t="shared" si="689"/>
        <v>24.98</v>
      </c>
      <c r="J7360" s="3">
        <f t="shared" si="690"/>
        <v>44.96</v>
      </c>
      <c r="K7360" s="191">
        <v>4</v>
      </c>
      <c r="L7360" s="3">
        <v>-9.5</v>
      </c>
      <c r="M7360" s="191">
        <v>14.4</v>
      </c>
      <c r="N7360" s="191">
        <v>-3.9</v>
      </c>
      <c r="O7360" s="191">
        <v>7.2</v>
      </c>
    </row>
    <row r="7361" spans="2:15" ht="17.25" x14ac:dyDescent="0.35">
      <c r="B7361" s="172">
        <f t="shared" si="686"/>
        <v>7353</v>
      </c>
      <c r="C7361" s="173">
        <v>11</v>
      </c>
      <c r="D7361" s="173">
        <v>3</v>
      </c>
      <c r="E7361" s="174">
        <v>9</v>
      </c>
      <c r="F7361" s="3">
        <f t="shared" si="685"/>
        <v>44.6</v>
      </c>
      <c r="G7361" s="3">
        <f t="shared" si="687"/>
        <v>21.92</v>
      </c>
      <c r="H7361" s="3">
        <f t="shared" si="688"/>
        <v>64.94</v>
      </c>
      <c r="I7361" s="3">
        <f t="shared" si="689"/>
        <v>33.08</v>
      </c>
      <c r="J7361" s="3">
        <f t="shared" si="690"/>
        <v>46.94</v>
      </c>
      <c r="K7361" s="191">
        <v>7</v>
      </c>
      <c r="L7361" s="3">
        <v>-5.6</v>
      </c>
      <c r="M7361" s="191">
        <v>18.3</v>
      </c>
      <c r="N7361" s="191">
        <v>0.6</v>
      </c>
      <c r="O7361" s="191">
        <v>8.3000000000000007</v>
      </c>
    </row>
    <row r="7362" spans="2:15" ht="17.25" x14ac:dyDescent="0.35">
      <c r="B7362" s="172">
        <f t="shared" si="686"/>
        <v>7354</v>
      </c>
      <c r="C7362" s="173">
        <v>11</v>
      </c>
      <c r="D7362" s="173">
        <v>3</v>
      </c>
      <c r="E7362" s="174">
        <v>10</v>
      </c>
      <c r="F7362" s="3">
        <f t="shared" si="685"/>
        <v>48.2</v>
      </c>
      <c r="G7362" s="3">
        <f t="shared" si="687"/>
        <v>24.98</v>
      </c>
      <c r="H7362" s="3">
        <f t="shared" si="688"/>
        <v>71.960000000000008</v>
      </c>
      <c r="I7362" s="3">
        <f t="shared" si="689"/>
        <v>37.94</v>
      </c>
      <c r="J7362" s="3">
        <f t="shared" si="690"/>
        <v>50</v>
      </c>
      <c r="K7362" s="191">
        <v>9</v>
      </c>
      <c r="L7362" s="3">
        <v>-3.9</v>
      </c>
      <c r="M7362" s="191">
        <v>22.2</v>
      </c>
      <c r="N7362" s="191">
        <v>3.3</v>
      </c>
      <c r="O7362" s="191">
        <v>10</v>
      </c>
    </row>
    <row r="7363" spans="2:15" ht="17.25" x14ac:dyDescent="0.35">
      <c r="B7363" s="172">
        <f t="shared" si="686"/>
        <v>7355</v>
      </c>
      <c r="C7363" s="173">
        <v>11</v>
      </c>
      <c r="D7363" s="173">
        <v>3</v>
      </c>
      <c r="E7363" s="174">
        <v>11</v>
      </c>
      <c r="F7363" s="3">
        <f t="shared" si="685"/>
        <v>51.8</v>
      </c>
      <c r="G7363" s="3">
        <f t="shared" si="687"/>
        <v>29.84</v>
      </c>
      <c r="H7363" s="3">
        <f t="shared" si="688"/>
        <v>71.960000000000008</v>
      </c>
      <c r="I7363" s="3">
        <f t="shared" si="689"/>
        <v>44.06</v>
      </c>
      <c r="J7363" s="3">
        <f t="shared" si="690"/>
        <v>51.980000000000004</v>
      </c>
      <c r="K7363" s="191">
        <v>11</v>
      </c>
      <c r="L7363" s="3">
        <v>-1.2</v>
      </c>
      <c r="M7363" s="191">
        <v>22.2</v>
      </c>
      <c r="N7363" s="191">
        <v>6.7</v>
      </c>
      <c r="O7363" s="191">
        <v>11.1</v>
      </c>
    </row>
    <row r="7364" spans="2:15" ht="17.25" x14ac:dyDescent="0.35">
      <c r="B7364" s="172">
        <f t="shared" si="686"/>
        <v>7356</v>
      </c>
      <c r="C7364" s="173">
        <v>11</v>
      </c>
      <c r="D7364" s="173">
        <v>3</v>
      </c>
      <c r="E7364" s="174">
        <v>12</v>
      </c>
      <c r="F7364" s="3">
        <f t="shared" si="685"/>
        <v>57.2</v>
      </c>
      <c r="G7364" s="3">
        <f t="shared" si="687"/>
        <v>34.880000000000003</v>
      </c>
      <c r="H7364" s="3">
        <f t="shared" si="688"/>
        <v>73.039999999999992</v>
      </c>
      <c r="I7364" s="3">
        <f t="shared" si="689"/>
        <v>48.92</v>
      </c>
      <c r="J7364" s="3">
        <f t="shared" si="690"/>
        <v>51.980000000000004</v>
      </c>
      <c r="K7364" s="191">
        <v>14</v>
      </c>
      <c r="L7364" s="3">
        <v>1.6</v>
      </c>
      <c r="M7364" s="191">
        <v>22.8</v>
      </c>
      <c r="N7364" s="191">
        <v>9.4</v>
      </c>
      <c r="O7364" s="191">
        <v>11.1</v>
      </c>
    </row>
    <row r="7365" spans="2:15" ht="17.25" x14ac:dyDescent="0.35">
      <c r="B7365" s="172">
        <f t="shared" si="686"/>
        <v>7357</v>
      </c>
      <c r="C7365" s="173">
        <v>11</v>
      </c>
      <c r="D7365" s="173">
        <v>3</v>
      </c>
      <c r="E7365" s="174">
        <v>13</v>
      </c>
      <c r="F7365" s="3">
        <f t="shared" si="685"/>
        <v>59</v>
      </c>
      <c r="G7365" s="3">
        <f t="shared" si="687"/>
        <v>36.86</v>
      </c>
      <c r="H7365" s="3">
        <f t="shared" si="688"/>
        <v>77</v>
      </c>
      <c r="I7365" s="3">
        <f t="shared" si="689"/>
        <v>51.980000000000004</v>
      </c>
      <c r="J7365" s="3">
        <f t="shared" si="690"/>
        <v>53.06</v>
      </c>
      <c r="K7365" s="191">
        <v>15</v>
      </c>
      <c r="L7365" s="3">
        <v>2.7</v>
      </c>
      <c r="M7365" s="191">
        <v>25</v>
      </c>
      <c r="N7365" s="191">
        <v>11.1</v>
      </c>
      <c r="O7365" s="191">
        <v>11.7</v>
      </c>
    </row>
    <row r="7366" spans="2:15" ht="17.25" x14ac:dyDescent="0.35">
      <c r="B7366" s="172">
        <f t="shared" si="686"/>
        <v>7358</v>
      </c>
      <c r="C7366" s="173">
        <v>11</v>
      </c>
      <c r="D7366" s="173">
        <v>3</v>
      </c>
      <c r="E7366" s="174">
        <v>14</v>
      </c>
      <c r="F7366" s="3">
        <f t="shared" si="685"/>
        <v>60.8</v>
      </c>
      <c r="G7366" s="3">
        <f t="shared" si="687"/>
        <v>41</v>
      </c>
      <c r="H7366" s="3">
        <f t="shared" si="688"/>
        <v>75.92</v>
      </c>
      <c r="I7366" s="3">
        <f t="shared" si="689"/>
        <v>53.06</v>
      </c>
      <c r="J7366" s="3">
        <f t="shared" si="690"/>
        <v>53.96</v>
      </c>
      <c r="K7366" s="191">
        <v>16</v>
      </c>
      <c r="L7366" s="3">
        <v>5</v>
      </c>
      <c r="M7366" s="191">
        <v>24.4</v>
      </c>
      <c r="N7366" s="191">
        <v>11.7</v>
      </c>
      <c r="O7366" s="191">
        <v>12.2</v>
      </c>
    </row>
    <row r="7367" spans="2:15" ht="17.25" x14ac:dyDescent="0.35">
      <c r="B7367" s="172">
        <f t="shared" si="686"/>
        <v>7359</v>
      </c>
      <c r="C7367" s="173">
        <v>11</v>
      </c>
      <c r="D7367" s="173">
        <v>3</v>
      </c>
      <c r="E7367" s="174">
        <v>15</v>
      </c>
      <c r="F7367" s="3">
        <f t="shared" si="685"/>
        <v>59</v>
      </c>
      <c r="G7367" s="3">
        <f t="shared" si="687"/>
        <v>41</v>
      </c>
      <c r="H7367" s="3">
        <f t="shared" si="688"/>
        <v>75.92</v>
      </c>
      <c r="I7367" s="3">
        <f t="shared" si="689"/>
        <v>55.040000000000006</v>
      </c>
      <c r="J7367" s="3">
        <f t="shared" si="690"/>
        <v>55.040000000000006</v>
      </c>
      <c r="K7367" s="191">
        <v>15</v>
      </c>
      <c r="L7367" s="3">
        <v>5</v>
      </c>
      <c r="M7367" s="191">
        <v>24.4</v>
      </c>
      <c r="N7367" s="191">
        <v>12.8</v>
      </c>
      <c r="O7367" s="191">
        <v>12.8</v>
      </c>
    </row>
    <row r="7368" spans="2:15" ht="17.25" x14ac:dyDescent="0.35">
      <c r="B7368" s="172">
        <f t="shared" si="686"/>
        <v>7360</v>
      </c>
      <c r="C7368" s="173">
        <v>11</v>
      </c>
      <c r="D7368" s="173">
        <v>3</v>
      </c>
      <c r="E7368" s="174">
        <v>16</v>
      </c>
      <c r="F7368" s="3">
        <f t="shared" si="685"/>
        <v>57.2</v>
      </c>
      <c r="G7368" s="3">
        <f t="shared" si="687"/>
        <v>39.92</v>
      </c>
      <c r="H7368" s="3">
        <f t="shared" si="688"/>
        <v>73.94</v>
      </c>
      <c r="I7368" s="3">
        <f t="shared" si="689"/>
        <v>53.96</v>
      </c>
      <c r="J7368" s="3">
        <f t="shared" si="690"/>
        <v>53.96</v>
      </c>
      <c r="K7368" s="191">
        <v>14</v>
      </c>
      <c r="L7368" s="3">
        <v>4.4000000000000004</v>
      </c>
      <c r="M7368" s="191">
        <v>23.3</v>
      </c>
      <c r="N7368" s="191">
        <v>12.2</v>
      </c>
      <c r="O7368" s="191">
        <v>12.2</v>
      </c>
    </row>
    <row r="7369" spans="2:15" ht="17.25" x14ac:dyDescent="0.35">
      <c r="B7369" s="172">
        <f t="shared" si="686"/>
        <v>7361</v>
      </c>
      <c r="C7369" s="173">
        <v>11</v>
      </c>
      <c r="D7369" s="173">
        <v>3</v>
      </c>
      <c r="E7369" s="174">
        <v>17</v>
      </c>
      <c r="F7369" s="3">
        <f t="shared" si="685"/>
        <v>53.6</v>
      </c>
      <c r="G7369" s="3">
        <f t="shared" si="687"/>
        <v>34.880000000000003</v>
      </c>
      <c r="H7369" s="3">
        <f t="shared" si="688"/>
        <v>69.98</v>
      </c>
      <c r="I7369" s="3">
        <f t="shared" si="689"/>
        <v>50</v>
      </c>
      <c r="J7369" s="3">
        <f t="shared" si="690"/>
        <v>51.08</v>
      </c>
      <c r="K7369" s="191">
        <v>12</v>
      </c>
      <c r="L7369" s="3">
        <v>1.6</v>
      </c>
      <c r="M7369" s="191">
        <v>21.1</v>
      </c>
      <c r="N7369" s="191">
        <v>10</v>
      </c>
      <c r="O7369" s="191">
        <v>10.6</v>
      </c>
    </row>
    <row r="7370" spans="2:15" ht="17.25" x14ac:dyDescent="0.35">
      <c r="B7370" s="172">
        <f t="shared" si="686"/>
        <v>7362</v>
      </c>
      <c r="C7370" s="173">
        <v>11</v>
      </c>
      <c r="D7370" s="173">
        <v>3</v>
      </c>
      <c r="E7370" s="174">
        <v>18</v>
      </c>
      <c r="F7370" s="3">
        <f t="shared" ref="F7370:F7433" si="691">(9/5)*K7370+32</f>
        <v>46.4</v>
      </c>
      <c r="G7370" s="3">
        <f t="shared" si="687"/>
        <v>30.92</v>
      </c>
      <c r="H7370" s="3">
        <f t="shared" si="688"/>
        <v>66.92</v>
      </c>
      <c r="I7370" s="3">
        <f t="shared" si="689"/>
        <v>46.04</v>
      </c>
      <c r="J7370" s="3">
        <f t="shared" si="690"/>
        <v>46.94</v>
      </c>
      <c r="K7370" s="191">
        <v>8</v>
      </c>
      <c r="L7370" s="3">
        <v>-0.6</v>
      </c>
      <c r="M7370" s="191">
        <v>19.399999999999999</v>
      </c>
      <c r="N7370" s="191">
        <v>7.8</v>
      </c>
      <c r="O7370" s="191">
        <v>8.3000000000000007</v>
      </c>
    </row>
    <row r="7371" spans="2:15" ht="17.25" x14ac:dyDescent="0.35">
      <c r="B7371" s="172">
        <f t="shared" ref="B7371:B7434" si="692">B7370+1</f>
        <v>7363</v>
      </c>
      <c r="C7371" s="173">
        <v>11</v>
      </c>
      <c r="D7371" s="173">
        <v>3</v>
      </c>
      <c r="E7371" s="174">
        <v>19</v>
      </c>
      <c r="F7371" s="3">
        <f t="shared" si="691"/>
        <v>46.4</v>
      </c>
      <c r="G7371" s="3">
        <f t="shared" si="687"/>
        <v>28.04</v>
      </c>
      <c r="H7371" s="3">
        <f t="shared" si="688"/>
        <v>62.96</v>
      </c>
      <c r="I7371" s="3">
        <f t="shared" si="689"/>
        <v>42.980000000000004</v>
      </c>
      <c r="J7371" s="3">
        <f t="shared" si="690"/>
        <v>44.06</v>
      </c>
      <c r="K7371" s="191">
        <v>8</v>
      </c>
      <c r="L7371" s="3">
        <v>-2.2000000000000002</v>
      </c>
      <c r="M7371" s="191">
        <v>17.2</v>
      </c>
      <c r="N7371" s="191">
        <v>6.1</v>
      </c>
      <c r="O7371" s="191">
        <v>6.7</v>
      </c>
    </row>
    <row r="7372" spans="2:15" ht="17.25" x14ac:dyDescent="0.35">
      <c r="B7372" s="172">
        <f t="shared" si="692"/>
        <v>7364</v>
      </c>
      <c r="C7372" s="173">
        <v>11</v>
      </c>
      <c r="D7372" s="173">
        <v>3</v>
      </c>
      <c r="E7372" s="174">
        <v>20</v>
      </c>
      <c r="F7372" s="3">
        <f t="shared" si="691"/>
        <v>44.6</v>
      </c>
      <c r="G7372" s="3">
        <f t="shared" si="687"/>
        <v>31.28</v>
      </c>
      <c r="H7372" s="3">
        <f t="shared" si="688"/>
        <v>59</v>
      </c>
      <c r="I7372" s="3">
        <f t="shared" si="689"/>
        <v>35.96</v>
      </c>
      <c r="J7372" s="3">
        <f t="shared" si="690"/>
        <v>42.980000000000004</v>
      </c>
      <c r="K7372" s="191">
        <v>7</v>
      </c>
      <c r="L7372" s="3">
        <v>-0.4</v>
      </c>
      <c r="M7372" s="191">
        <v>15</v>
      </c>
      <c r="N7372" s="191">
        <v>2.2000000000000002</v>
      </c>
      <c r="O7372" s="191">
        <v>6.1</v>
      </c>
    </row>
    <row r="7373" spans="2:15" ht="17.25" x14ac:dyDescent="0.35">
      <c r="B7373" s="172">
        <f t="shared" si="692"/>
        <v>7365</v>
      </c>
      <c r="C7373" s="173">
        <v>11</v>
      </c>
      <c r="D7373" s="173">
        <v>3</v>
      </c>
      <c r="E7373" s="174">
        <v>21</v>
      </c>
      <c r="F7373" s="3">
        <f t="shared" si="691"/>
        <v>42.8</v>
      </c>
      <c r="G7373" s="3">
        <f t="shared" si="687"/>
        <v>30.2</v>
      </c>
      <c r="H7373" s="3">
        <f t="shared" si="688"/>
        <v>60.08</v>
      </c>
      <c r="I7373" s="3">
        <f t="shared" si="689"/>
        <v>37.04</v>
      </c>
      <c r="J7373" s="3">
        <f t="shared" si="690"/>
        <v>42.08</v>
      </c>
      <c r="K7373" s="191">
        <v>6</v>
      </c>
      <c r="L7373" s="3">
        <v>-1</v>
      </c>
      <c r="M7373" s="191">
        <v>15.6</v>
      </c>
      <c r="N7373" s="191">
        <v>2.8</v>
      </c>
      <c r="O7373" s="191">
        <v>5.6</v>
      </c>
    </row>
    <row r="7374" spans="2:15" ht="17.25" x14ac:dyDescent="0.35">
      <c r="B7374" s="172">
        <f t="shared" si="692"/>
        <v>7366</v>
      </c>
      <c r="C7374" s="173">
        <v>11</v>
      </c>
      <c r="D7374" s="173">
        <v>3</v>
      </c>
      <c r="E7374" s="174">
        <v>22</v>
      </c>
      <c r="F7374" s="3">
        <f t="shared" si="691"/>
        <v>39.200000000000003</v>
      </c>
      <c r="G7374" s="3">
        <f t="shared" si="687"/>
        <v>31.46</v>
      </c>
      <c r="H7374" s="3">
        <f t="shared" si="688"/>
        <v>57.019999999999996</v>
      </c>
      <c r="I7374" s="3">
        <f t="shared" si="689"/>
        <v>35.96</v>
      </c>
      <c r="J7374" s="3">
        <f t="shared" si="690"/>
        <v>41</v>
      </c>
      <c r="K7374" s="191">
        <v>4</v>
      </c>
      <c r="L7374" s="3">
        <v>-0.3</v>
      </c>
      <c r="M7374" s="191">
        <v>13.9</v>
      </c>
      <c r="N7374" s="191">
        <v>2.2000000000000002</v>
      </c>
      <c r="O7374" s="191">
        <v>5</v>
      </c>
    </row>
    <row r="7375" spans="2:15" ht="17.25" x14ac:dyDescent="0.35">
      <c r="B7375" s="172">
        <f t="shared" si="692"/>
        <v>7367</v>
      </c>
      <c r="C7375" s="173">
        <v>11</v>
      </c>
      <c r="D7375" s="173">
        <v>3</v>
      </c>
      <c r="E7375" s="174">
        <v>23</v>
      </c>
      <c r="F7375" s="3">
        <f t="shared" si="691"/>
        <v>39.200000000000003</v>
      </c>
      <c r="G7375" s="3">
        <f t="shared" si="687"/>
        <v>34.520000000000003</v>
      </c>
      <c r="H7375" s="3">
        <f t="shared" si="688"/>
        <v>60.980000000000004</v>
      </c>
      <c r="I7375" s="3">
        <f t="shared" si="689"/>
        <v>33.08</v>
      </c>
      <c r="J7375" s="3">
        <f t="shared" si="690"/>
        <v>41</v>
      </c>
      <c r="K7375" s="191">
        <v>4</v>
      </c>
      <c r="L7375" s="3">
        <v>1.4</v>
      </c>
      <c r="M7375" s="191">
        <v>16.100000000000001</v>
      </c>
      <c r="N7375" s="191">
        <v>0.6</v>
      </c>
      <c r="O7375" s="191">
        <v>5</v>
      </c>
    </row>
    <row r="7376" spans="2:15" ht="17.25" x14ac:dyDescent="0.35">
      <c r="B7376" s="172">
        <f t="shared" si="692"/>
        <v>7368</v>
      </c>
      <c r="C7376" s="173">
        <v>11</v>
      </c>
      <c r="D7376" s="173">
        <v>3</v>
      </c>
      <c r="E7376" s="174">
        <v>24</v>
      </c>
      <c r="F7376" s="3">
        <f t="shared" si="691"/>
        <v>35.6</v>
      </c>
      <c r="G7376" s="3">
        <f t="shared" si="687"/>
        <v>35.78</v>
      </c>
      <c r="H7376" s="3">
        <f t="shared" si="688"/>
        <v>57.019999999999996</v>
      </c>
      <c r="I7376" s="3">
        <f t="shared" si="689"/>
        <v>33.08</v>
      </c>
      <c r="J7376" s="3">
        <f t="shared" si="690"/>
        <v>41</v>
      </c>
      <c r="K7376" s="191">
        <v>2</v>
      </c>
      <c r="L7376" s="3">
        <v>2.1</v>
      </c>
      <c r="M7376" s="191">
        <v>13.9</v>
      </c>
      <c r="N7376" s="191">
        <v>0.6</v>
      </c>
      <c r="O7376" s="191">
        <v>5</v>
      </c>
    </row>
    <row r="7377" spans="2:15" ht="17.25" x14ac:dyDescent="0.35">
      <c r="B7377" s="172">
        <f t="shared" si="692"/>
        <v>7369</v>
      </c>
      <c r="C7377" s="173">
        <v>11</v>
      </c>
      <c r="D7377" s="173">
        <v>4</v>
      </c>
      <c r="E7377" s="174">
        <v>1</v>
      </c>
      <c r="F7377" s="3">
        <f t="shared" si="691"/>
        <v>37.4</v>
      </c>
      <c r="G7377" s="3">
        <f t="shared" si="687"/>
        <v>36.68</v>
      </c>
      <c r="H7377" s="3">
        <f t="shared" si="688"/>
        <v>51.08</v>
      </c>
      <c r="I7377" s="3">
        <f t="shared" si="689"/>
        <v>30.92</v>
      </c>
      <c r="J7377" s="3">
        <f t="shared" si="690"/>
        <v>41</v>
      </c>
      <c r="K7377" s="191">
        <v>3</v>
      </c>
      <c r="L7377" s="3">
        <v>2.6</v>
      </c>
      <c r="M7377" s="191">
        <v>10.6</v>
      </c>
      <c r="N7377" s="191">
        <v>-0.6</v>
      </c>
      <c r="O7377" s="191">
        <v>5</v>
      </c>
    </row>
    <row r="7378" spans="2:15" ht="17.25" x14ac:dyDescent="0.35">
      <c r="B7378" s="172">
        <f t="shared" si="692"/>
        <v>7370</v>
      </c>
      <c r="C7378" s="173">
        <v>11</v>
      </c>
      <c r="D7378" s="173">
        <v>4</v>
      </c>
      <c r="E7378" s="174">
        <v>2</v>
      </c>
      <c r="F7378" s="3">
        <f t="shared" si="691"/>
        <v>37.4</v>
      </c>
      <c r="G7378" s="3">
        <f t="shared" si="687"/>
        <v>38.840000000000003</v>
      </c>
      <c r="H7378" s="3">
        <f t="shared" si="688"/>
        <v>55.040000000000006</v>
      </c>
      <c r="I7378" s="3">
        <f t="shared" si="689"/>
        <v>30.02</v>
      </c>
      <c r="J7378" s="3">
        <f t="shared" si="690"/>
        <v>39.92</v>
      </c>
      <c r="K7378" s="191">
        <v>3</v>
      </c>
      <c r="L7378" s="3">
        <v>3.8</v>
      </c>
      <c r="M7378" s="191">
        <v>12.8</v>
      </c>
      <c r="N7378" s="191">
        <v>-1.1000000000000001</v>
      </c>
      <c r="O7378" s="191">
        <v>4.4000000000000004</v>
      </c>
    </row>
    <row r="7379" spans="2:15" ht="17.25" x14ac:dyDescent="0.35">
      <c r="B7379" s="172">
        <f t="shared" si="692"/>
        <v>7371</v>
      </c>
      <c r="C7379" s="173">
        <v>11</v>
      </c>
      <c r="D7379" s="173">
        <v>4</v>
      </c>
      <c r="E7379" s="174">
        <v>3</v>
      </c>
      <c r="F7379" s="3">
        <f t="shared" si="691"/>
        <v>35.6</v>
      </c>
      <c r="G7379" s="3">
        <f t="shared" si="687"/>
        <v>39.019999999999996</v>
      </c>
      <c r="H7379" s="3">
        <f t="shared" si="688"/>
        <v>51.08</v>
      </c>
      <c r="I7379" s="3">
        <f t="shared" si="689"/>
        <v>28.94</v>
      </c>
      <c r="J7379" s="3">
        <f t="shared" si="690"/>
        <v>39.92</v>
      </c>
      <c r="K7379" s="191">
        <v>2</v>
      </c>
      <c r="L7379" s="3">
        <v>3.9</v>
      </c>
      <c r="M7379" s="191">
        <v>10.6</v>
      </c>
      <c r="N7379" s="191">
        <v>-1.7</v>
      </c>
      <c r="O7379" s="191">
        <v>4.4000000000000004</v>
      </c>
    </row>
    <row r="7380" spans="2:15" ht="17.25" x14ac:dyDescent="0.35">
      <c r="B7380" s="172">
        <f t="shared" si="692"/>
        <v>7372</v>
      </c>
      <c r="C7380" s="173">
        <v>11</v>
      </c>
      <c r="D7380" s="173">
        <v>4</v>
      </c>
      <c r="E7380" s="174">
        <v>4</v>
      </c>
      <c r="F7380" s="3">
        <f t="shared" si="691"/>
        <v>33.799999999999997</v>
      </c>
      <c r="G7380" s="3">
        <f t="shared" si="687"/>
        <v>40.1</v>
      </c>
      <c r="H7380" s="3">
        <f t="shared" si="688"/>
        <v>48.92</v>
      </c>
      <c r="I7380" s="3">
        <f t="shared" si="689"/>
        <v>24.98</v>
      </c>
      <c r="J7380" s="3">
        <f t="shared" si="690"/>
        <v>39.92</v>
      </c>
      <c r="K7380" s="191">
        <v>1</v>
      </c>
      <c r="L7380" s="3">
        <v>4.5</v>
      </c>
      <c r="M7380" s="191">
        <v>9.4</v>
      </c>
      <c r="N7380" s="191">
        <v>-3.9</v>
      </c>
      <c r="O7380" s="191">
        <v>4.4000000000000004</v>
      </c>
    </row>
    <row r="7381" spans="2:15" ht="17.25" x14ac:dyDescent="0.35">
      <c r="B7381" s="172">
        <f t="shared" si="692"/>
        <v>7373</v>
      </c>
      <c r="C7381" s="173">
        <v>11</v>
      </c>
      <c r="D7381" s="173">
        <v>4</v>
      </c>
      <c r="E7381" s="174">
        <v>5</v>
      </c>
      <c r="F7381" s="3">
        <f t="shared" si="691"/>
        <v>33.799999999999997</v>
      </c>
      <c r="G7381" s="3">
        <f t="shared" si="687"/>
        <v>41.18</v>
      </c>
      <c r="H7381" s="3">
        <f t="shared" si="688"/>
        <v>53.06</v>
      </c>
      <c r="I7381" s="3">
        <f t="shared" si="689"/>
        <v>24.08</v>
      </c>
      <c r="J7381" s="3">
        <f t="shared" si="690"/>
        <v>41</v>
      </c>
      <c r="K7381" s="191">
        <v>1</v>
      </c>
      <c r="L7381" s="3">
        <v>5.0999999999999996</v>
      </c>
      <c r="M7381" s="191">
        <v>11.7</v>
      </c>
      <c r="N7381" s="191">
        <v>-4.4000000000000004</v>
      </c>
      <c r="O7381" s="191">
        <v>5</v>
      </c>
    </row>
    <row r="7382" spans="2:15" ht="17.25" x14ac:dyDescent="0.35">
      <c r="B7382" s="172">
        <f t="shared" si="692"/>
        <v>7374</v>
      </c>
      <c r="C7382" s="173">
        <v>11</v>
      </c>
      <c r="D7382" s="173">
        <v>4</v>
      </c>
      <c r="E7382" s="174">
        <v>6</v>
      </c>
      <c r="F7382" s="3">
        <f t="shared" si="691"/>
        <v>33.799999999999997</v>
      </c>
      <c r="G7382" s="3">
        <f t="shared" si="687"/>
        <v>43.34</v>
      </c>
      <c r="H7382" s="3">
        <f t="shared" si="688"/>
        <v>50</v>
      </c>
      <c r="I7382" s="3">
        <f t="shared" si="689"/>
        <v>24.98</v>
      </c>
      <c r="J7382" s="3">
        <f t="shared" si="690"/>
        <v>37.04</v>
      </c>
      <c r="K7382" s="191">
        <v>1</v>
      </c>
      <c r="L7382" s="3">
        <v>6.3</v>
      </c>
      <c r="M7382" s="191">
        <v>10</v>
      </c>
      <c r="N7382" s="191">
        <v>-3.9</v>
      </c>
      <c r="O7382" s="191">
        <v>2.8</v>
      </c>
    </row>
    <row r="7383" spans="2:15" ht="17.25" x14ac:dyDescent="0.35">
      <c r="B7383" s="172">
        <f t="shared" si="692"/>
        <v>7375</v>
      </c>
      <c r="C7383" s="173">
        <v>11</v>
      </c>
      <c r="D7383" s="173">
        <v>4</v>
      </c>
      <c r="E7383" s="174">
        <v>7</v>
      </c>
      <c r="F7383" s="3">
        <f t="shared" si="691"/>
        <v>33.799999999999997</v>
      </c>
      <c r="G7383" s="3">
        <f t="shared" si="687"/>
        <v>46.4</v>
      </c>
      <c r="H7383" s="3">
        <f t="shared" si="688"/>
        <v>51.08</v>
      </c>
      <c r="I7383" s="3">
        <f t="shared" si="689"/>
        <v>24.08</v>
      </c>
      <c r="J7383" s="3">
        <f t="shared" si="690"/>
        <v>33.08</v>
      </c>
      <c r="K7383" s="191">
        <v>1</v>
      </c>
      <c r="L7383" s="3">
        <v>8</v>
      </c>
      <c r="M7383" s="191">
        <v>10.6</v>
      </c>
      <c r="N7383" s="191">
        <v>-4.4000000000000004</v>
      </c>
      <c r="O7383" s="191">
        <v>0.6</v>
      </c>
    </row>
    <row r="7384" spans="2:15" ht="17.25" x14ac:dyDescent="0.35">
      <c r="B7384" s="172">
        <f t="shared" si="692"/>
        <v>7376</v>
      </c>
      <c r="C7384" s="173">
        <v>11</v>
      </c>
      <c r="D7384" s="173">
        <v>4</v>
      </c>
      <c r="E7384" s="174">
        <v>8</v>
      </c>
      <c r="F7384" s="3">
        <f t="shared" si="691"/>
        <v>33.799999999999997</v>
      </c>
      <c r="G7384" s="3">
        <f t="shared" si="687"/>
        <v>45.86</v>
      </c>
      <c r="H7384" s="3">
        <f t="shared" si="688"/>
        <v>62.06</v>
      </c>
      <c r="I7384" s="3">
        <f t="shared" si="689"/>
        <v>30.02</v>
      </c>
      <c r="J7384" s="3">
        <f t="shared" si="690"/>
        <v>35.06</v>
      </c>
      <c r="K7384" s="191">
        <v>1</v>
      </c>
      <c r="L7384" s="3">
        <v>7.7</v>
      </c>
      <c r="M7384" s="191">
        <v>16.7</v>
      </c>
      <c r="N7384" s="191">
        <v>-1.1000000000000001</v>
      </c>
      <c r="O7384" s="191">
        <v>1.7</v>
      </c>
    </row>
    <row r="7385" spans="2:15" ht="17.25" x14ac:dyDescent="0.35">
      <c r="B7385" s="172">
        <f t="shared" si="692"/>
        <v>7377</v>
      </c>
      <c r="C7385" s="173">
        <v>11</v>
      </c>
      <c r="D7385" s="173">
        <v>4</v>
      </c>
      <c r="E7385" s="174">
        <v>9</v>
      </c>
      <c r="F7385" s="3">
        <f t="shared" si="691"/>
        <v>37.4</v>
      </c>
      <c r="G7385" s="3">
        <f t="shared" ref="G7385:G7448" si="693">(9/5)*L7385+32</f>
        <v>43.34</v>
      </c>
      <c r="H7385" s="3">
        <f t="shared" ref="H7385:H7448" si="694">(9/5)*M7385+32</f>
        <v>66.02</v>
      </c>
      <c r="I7385" s="3">
        <f t="shared" ref="I7385:I7448" si="695">(9/5)*N7385+32</f>
        <v>39.019999999999996</v>
      </c>
      <c r="J7385" s="3">
        <f t="shared" ref="J7385:J7448" si="696">(9/5)*O7385+32</f>
        <v>35.06</v>
      </c>
      <c r="K7385" s="191">
        <v>3</v>
      </c>
      <c r="L7385" s="3">
        <v>6.3</v>
      </c>
      <c r="M7385" s="191">
        <v>18.899999999999999</v>
      </c>
      <c r="N7385" s="191">
        <v>3.9</v>
      </c>
      <c r="O7385" s="191">
        <v>1.7</v>
      </c>
    </row>
    <row r="7386" spans="2:15" ht="17.25" x14ac:dyDescent="0.35">
      <c r="B7386" s="172">
        <f t="shared" si="692"/>
        <v>7378</v>
      </c>
      <c r="C7386" s="173">
        <v>11</v>
      </c>
      <c r="D7386" s="173">
        <v>4</v>
      </c>
      <c r="E7386" s="174">
        <v>10</v>
      </c>
      <c r="F7386" s="3">
        <f t="shared" si="691"/>
        <v>42.8</v>
      </c>
      <c r="G7386" s="3">
        <f t="shared" si="693"/>
        <v>44.6</v>
      </c>
      <c r="H7386" s="3">
        <f t="shared" si="694"/>
        <v>69.080000000000013</v>
      </c>
      <c r="I7386" s="3">
        <f t="shared" si="695"/>
        <v>44.06</v>
      </c>
      <c r="J7386" s="3">
        <f t="shared" si="696"/>
        <v>35.96</v>
      </c>
      <c r="K7386" s="191">
        <v>6</v>
      </c>
      <c r="L7386" s="3">
        <v>7</v>
      </c>
      <c r="M7386" s="191">
        <v>20.6</v>
      </c>
      <c r="N7386" s="191">
        <v>6.7</v>
      </c>
      <c r="O7386" s="191">
        <v>2.2000000000000002</v>
      </c>
    </row>
    <row r="7387" spans="2:15" ht="17.25" x14ac:dyDescent="0.35">
      <c r="B7387" s="172">
        <f t="shared" si="692"/>
        <v>7379</v>
      </c>
      <c r="C7387" s="173">
        <v>11</v>
      </c>
      <c r="D7387" s="173">
        <v>4</v>
      </c>
      <c r="E7387" s="174">
        <v>11</v>
      </c>
      <c r="F7387" s="3">
        <f t="shared" si="691"/>
        <v>42.8</v>
      </c>
      <c r="G7387" s="3">
        <f t="shared" si="693"/>
        <v>44.06</v>
      </c>
      <c r="H7387" s="3">
        <f t="shared" si="694"/>
        <v>71.06</v>
      </c>
      <c r="I7387" s="3">
        <f t="shared" si="695"/>
        <v>48.92</v>
      </c>
      <c r="J7387" s="3">
        <f t="shared" si="696"/>
        <v>37.94</v>
      </c>
      <c r="K7387" s="191">
        <v>6</v>
      </c>
      <c r="L7387" s="3">
        <v>6.7</v>
      </c>
      <c r="M7387" s="191">
        <v>21.7</v>
      </c>
      <c r="N7387" s="191">
        <v>9.4</v>
      </c>
      <c r="O7387" s="191">
        <v>3.3</v>
      </c>
    </row>
    <row r="7388" spans="2:15" ht="17.25" x14ac:dyDescent="0.35">
      <c r="B7388" s="172">
        <f t="shared" si="692"/>
        <v>7380</v>
      </c>
      <c r="C7388" s="173">
        <v>11</v>
      </c>
      <c r="D7388" s="173">
        <v>4</v>
      </c>
      <c r="E7388" s="174">
        <v>12</v>
      </c>
      <c r="F7388" s="3">
        <f t="shared" si="691"/>
        <v>44.6</v>
      </c>
      <c r="G7388" s="3">
        <f t="shared" si="693"/>
        <v>43.7</v>
      </c>
      <c r="H7388" s="3">
        <f t="shared" si="694"/>
        <v>73.039999999999992</v>
      </c>
      <c r="I7388" s="3">
        <f t="shared" si="695"/>
        <v>53.96</v>
      </c>
      <c r="J7388" s="3">
        <f t="shared" si="696"/>
        <v>37.94</v>
      </c>
      <c r="K7388" s="191">
        <v>7</v>
      </c>
      <c r="L7388" s="3">
        <v>6.5</v>
      </c>
      <c r="M7388" s="191">
        <v>22.8</v>
      </c>
      <c r="N7388" s="191">
        <v>12.2</v>
      </c>
      <c r="O7388" s="191">
        <v>3.3</v>
      </c>
    </row>
    <row r="7389" spans="2:15" ht="17.25" x14ac:dyDescent="0.35">
      <c r="B7389" s="172">
        <f t="shared" si="692"/>
        <v>7381</v>
      </c>
      <c r="C7389" s="173">
        <v>11</v>
      </c>
      <c r="D7389" s="173">
        <v>4</v>
      </c>
      <c r="E7389" s="174">
        <v>13</v>
      </c>
      <c r="F7389" s="3">
        <f t="shared" si="691"/>
        <v>48.2</v>
      </c>
      <c r="G7389" s="3">
        <f t="shared" si="693"/>
        <v>43.7</v>
      </c>
      <c r="H7389" s="3">
        <f t="shared" si="694"/>
        <v>73.94</v>
      </c>
      <c r="I7389" s="3">
        <f t="shared" si="695"/>
        <v>60.08</v>
      </c>
      <c r="J7389" s="3">
        <f t="shared" si="696"/>
        <v>39.019999999999996</v>
      </c>
      <c r="K7389" s="191">
        <v>9</v>
      </c>
      <c r="L7389" s="3">
        <v>6.5</v>
      </c>
      <c r="M7389" s="191">
        <v>23.3</v>
      </c>
      <c r="N7389" s="191">
        <v>15.6</v>
      </c>
      <c r="O7389" s="191">
        <v>3.9</v>
      </c>
    </row>
    <row r="7390" spans="2:15" ht="17.25" x14ac:dyDescent="0.35">
      <c r="B7390" s="172">
        <f t="shared" si="692"/>
        <v>7382</v>
      </c>
      <c r="C7390" s="173">
        <v>11</v>
      </c>
      <c r="D7390" s="173">
        <v>4</v>
      </c>
      <c r="E7390" s="174">
        <v>14</v>
      </c>
      <c r="F7390" s="3">
        <f t="shared" si="691"/>
        <v>51.8</v>
      </c>
      <c r="G7390" s="3">
        <f t="shared" si="693"/>
        <v>41.72</v>
      </c>
      <c r="H7390" s="3">
        <f t="shared" si="694"/>
        <v>75.02</v>
      </c>
      <c r="I7390" s="3">
        <f t="shared" si="695"/>
        <v>62.06</v>
      </c>
      <c r="J7390" s="3">
        <f t="shared" si="696"/>
        <v>41</v>
      </c>
      <c r="K7390" s="191">
        <v>11</v>
      </c>
      <c r="L7390" s="3">
        <v>5.4</v>
      </c>
      <c r="M7390" s="191">
        <v>23.9</v>
      </c>
      <c r="N7390" s="191">
        <v>16.7</v>
      </c>
      <c r="O7390" s="191">
        <v>5</v>
      </c>
    </row>
    <row r="7391" spans="2:15" ht="17.25" x14ac:dyDescent="0.35">
      <c r="B7391" s="172">
        <f t="shared" si="692"/>
        <v>7383</v>
      </c>
      <c r="C7391" s="173">
        <v>11</v>
      </c>
      <c r="D7391" s="173">
        <v>4</v>
      </c>
      <c r="E7391" s="174">
        <v>15</v>
      </c>
      <c r="F7391" s="3">
        <f t="shared" si="691"/>
        <v>53.6</v>
      </c>
      <c r="G7391" s="3">
        <f t="shared" si="693"/>
        <v>39.74</v>
      </c>
      <c r="H7391" s="3">
        <f t="shared" si="694"/>
        <v>75.92</v>
      </c>
      <c r="I7391" s="3">
        <f t="shared" si="695"/>
        <v>64.039999999999992</v>
      </c>
      <c r="J7391" s="3">
        <f t="shared" si="696"/>
        <v>42.08</v>
      </c>
      <c r="K7391" s="191">
        <v>12</v>
      </c>
      <c r="L7391" s="3">
        <v>4.3</v>
      </c>
      <c r="M7391" s="191">
        <v>24.4</v>
      </c>
      <c r="N7391" s="191">
        <v>17.8</v>
      </c>
      <c r="O7391" s="191">
        <v>5.6</v>
      </c>
    </row>
    <row r="7392" spans="2:15" ht="17.25" x14ac:dyDescent="0.35">
      <c r="B7392" s="172">
        <f t="shared" si="692"/>
        <v>7384</v>
      </c>
      <c r="C7392" s="173">
        <v>11</v>
      </c>
      <c r="D7392" s="173">
        <v>4</v>
      </c>
      <c r="E7392" s="174">
        <v>16</v>
      </c>
      <c r="F7392" s="3">
        <f t="shared" si="691"/>
        <v>50</v>
      </c>
      <c r="G7392" s="3">
        <f t="shared" si="693"/>
        <v>37.76</v>
      </c>
      <c r="H7392" s="3">
        <f t="shared" si="694"/>
        <v>73.94</v>
      </c>
      <c r="I7392" s="3">
        <f t="shared" si="695"/>
        <v>62.96</v>
      </c>
      <c r="J7392" s="3">
        <f t="shared" si="696"/>
        <v>42.08</v>
      </c>
      <c r="K7392" s="191">
        <v>10</v>
      </c>
      <c r="L7392" s="3">
        <v>3.2</v>
      </c>
      <c r="M7392" s="191">
        <v>23.3</v>
      </c>
      <c r="N7392" s="191">
        <v>17.2</v>
      </c>
      <c r="O7392" s="191">
        <v>5.6</v>
      </c>
    </row>
    <row r="7393" spans="2:15" ht="17.25" x14ac:dyDescent="0.35">
      <c r="B7393" s="172">
        <f t="shared" si="692"/>
        <v>7385</v>
      </c>
      <c r="C7393" s="173">
        <v>11</v>
      </c>
      <c r="D7393" s="173">
        <v>4</v>
      </c>
      <c r="E7393" s="174">
        <v>17</v>
      </c>
      <c r="F7393" s="3">
        <f t="shared" si="691"/>
        <v>42.8</v>
      </c>
      <c r="G7393" s="3">
        <f t="shared" si="693"/>
        <v>35.78</v>
      </c>
      <c r="H7393" s="3">
        <f t="shared" si="694"/>
        <v>69.98</v>
      </c>
      <c r="I7393" s="3">
        <f t="shared" si="695"/>
        <v>62.06</v>
      </c>
      <c r="J7393" s="3">
        <f t="shared" si="696"/>
        <v>42.980000000000004</v>
      </c>
      <c r="K7393" s="191">
        <v>6</v>
      </c>
      <c r="L7393" s="3">
        <v>2.1</v>
      </c>
      <c r="M7393" s="191">
        <v>21.1</v>
      </c>
      <c r="N7393" s="191">
        <v>16.7</v>
      </c>
      <c r="O7393" s="191">
        <v>6.1</v>
      </c>
    </row>
    <row r="7394" spans="2:15" ht="17.25" x14ac:dyDescent="0.35">
      <c r="B7394" s="172">
        <f t="shared" si="692"/>
        <v>7386</v>
      </c>
      <c r="C7394" s="173">
        <v>11</v>
      </c>
      <c r="D7394" s="173">
        <v>4</v>
      </c>
      <c r="E7394" s="174">
        <v>18</v>
      </c>
      <c r="F7394" s="3">
        <f t="shared" si="691"/>
        <v>39.74</v>
      </c>
      <c r="G7394" s="3">
        <f t="shared" si="693"/>
        <v>32</v>
      </c>
      <c r="H7394" s="3">
        <f t="shared" si="694"/>
        <v>64.94</v>
      </c>
      <c r="I7394" s="3">
        <f t="shared" si="695"/>
        <v>60.08</v>
      </c>
      <c r="J7394" s="3">
        <f t="shared" si="696"/>
        <v>42.08</v>
      </c>
      <c r="K7394" s="191">
        <v>4.3</v>
      </c>
      <c r="L7394" s="3">
        <v>0</v>
      </c>
      <c r="M7394" s="191">
        <v>18.3</v>
      </c>
      <c r="N7394" s="191">
        <v>15.6</v>
      </c>
      <c r="O7394" s="191">
        <v>5.6</v>
      </c>
    </row>
    <row r="7395" spans="2:15" ht="17.25" x14ac:dyDescent="0.35">
      <c r="B7395" s="172">
        <f t="shared" si="692"/>
        <v>7387</v>
      </c>
      <c r="C7395" s="173">
        <v>11</v>
      </c>
      <c r="D7395" s="173">
        <v>4</v>
      </c>
      <c r="E7395" s="174">
        <v>19</v>
      </c>
      <c r="F7395" s="3">
        <f t="shared" si="691"/>
        <v>37.4</v>
      </c>
      <c r="G7395" s="3">
        <f t="shared" si="693"/>
        <v>30.02</v>
      </c>
      <c r="H7395" s="3">
        <f t="shared" si="694"/>
        <v>62.96</v>
      </c>
      <c r="I7395" s="3">
        <f t="shared" si="695"/>
        <v>59</v>
      </c>
      <c r="J7395" s="3">
        <f t="shared" si="696"/>
        <v>42.08</v>
      </c>
      <c r="K7395" s="191">
        <v>3</v>
      </c>
      <c r="L7395" s="3">
        <v>-1.1000000000000001</v>
      </c>
      <c r="M7395" s="191">
        <v>17.2</v>
      </c>
      <c r="N7395" s="191">
        <v>15</v>
      </c>
      <c r="O7395" s="191">
        <v>5.6</v>
      </c>
    </row>
    <row r="7396" spans="2:15" ht="17.25" x14ac:dyDescent="0.35">
      <c r="B7396" s="172">
        <f t="shared" si="692"/>
        <v>7388</v>
      </c>
      <c r="C7396" s="173">
        <v>11</v>
      </c>
      <c r="D7396" s="173">
        <v>4</v>
      </c>
      <c r="E7396" s="174">
        <v>20</v>
      </c>
      <c r="F7396" s="3">
        <f t="shared" si="691"/>
        <v>35.6</v>
      </c>
      <c r="G7396" s="3">
        <f t="shared" si="693"/>
        <v>28.58</v>
      </c>
      <c r="H7396" s="3">
        <f t="shared" si="694"/>
        <v>60.980000000000004</v>
      </c>
      <c r="I7396" s="3">
        <f t="shared" si="695"/>
        <v>57.019999999999996</v>
      </c>
      <c r="J7396" s="3">
        <f t="shared" si="696"/>
        <v>42.980000000000004</v>
      </c>
      <c r="K7396" s="191">
        <v>2</v>
      </c>
      <c r="L7396" s="3">
        <v>-1.9</v>
      </c>
      <c r="M7396" s="191">
        <v>16.100000000000001</v>
      </c>
      <c r="N7396" s="191">
        <v>13.9</v>
      </c>
      <c r="O7396" s="191">
        <v>6.1</v>
      </c>
    </row>
    <row r="7397" spans="2:15" ht="17.25" x14ac:dyDescent="0.35">
      <c r="B7397" s="172">
        <f t="shared" si="692"/>
        <v>7389</v>
      </c>
      <c r="C7397" s="173">
        <v>11</v>
      </c>
      <c r="D7397" s="173">
        <v>4</v>
      </c>
      <c r="E7397" s="174">
        <v>21</v>
      </c>
      <c r="F7397" s="3">
        <f t="shared" si="691"/>
        <v>37.4</v>
      </c>
      <c r="G7397" s="3">
        <f t="shared" si="693"/>
        <v>27.32</v>
      </c>
      <c r="H7397" s="3">
        <f t="shared" si="694"/>
        <v>59</v>
      </c>
      <c r="I7397" s="3">
        <f t="shared" si="695"/>
        <v>57.019999999999996</v>
      </c>
      <c r="J7397" s="3">
        <f t="shared" si="696"/>
        <v>42.980000000000004</v>
      </c>
      <c r="K7397" s="191">
        <v>3</v>
      </c>
      <c r="L7397" s="3">
        <v>-2.6</v>
      </c>
      <c r="M7397" s="191">
        <v>15</v>
      </c>
      <c r="N7397" s="191">
        <v>13.9</v>
      </c>
      <c r="O7397" s="191">
        <v>6.1</v>
      </c>
    </row>
    <row r="7398" spans="2:15" ht="17.25" x14ac:dyDescent="0.35">
      <c r="B7398" s="172">
        <f t="shared" si="692"/>
        <v>7390</v>
      </c>
      <c r="C7398" s="173">
        <v>11</v>
      </c>
      <c r="D7398" s="173">
        <v>4</v>
      </c>
      <c r="E7398" s="174">
        <v>22</v>
      </c>
      <c r="F7398" s="3">
        <f t="shared" si="691"/>
        <v>39.200000000000003</v>
      </c>
      <c r="G7398" s="3">
        <f t="shared" si="693"/>
        <v>27.68</v>
      </c>
      <c r="H7398" s="3">
        <f t="shared" si="694"/>
        <v>55.94</v>
      </c>
      <c r="I7398" s="3">
        <f t="shared" si="695"/>
        <v>55.94</v>
      </c>
      <c r="J7398" s="3">
        <f t="shared" si="696"/>
        <v>42.08</v>
      </c>
      <c r="K7398" s="191">
        <v>4</v>
      </c>
      <c r="L7398" s="3">
        <v>-2.4</v>
      </c>
      <c r="M7398" s="191">
        <v>13.3</v>
      </c>
      <c r="N7398" s="191">
        <v>13.3</v>
      </c>
      <c r="O7398" s="191">
        <v>5.6</v>
      </c>
    </row>
    <row r="7399" spans="2:15" ht="17.25" x14ac:dyDescent="0.35">
      <c r="B7399" s="172">
        <f t="shared" si="692"/>
        <v>7391</v>
      </c>
      <c r="C7399" s="173">
        <v>11</v>
      </c>
      <c r="D7399" s="173">
        <v>4</v>
      </c>
      <c r="E7399" s="174">
        <v>23</v>
      </c>
      <c r="F7399" s="3">
        <f t="shared" si="691"/>
        <v>37.4</v>
      </c>
      <c r="G7399" s="3">
        <f t="shared" si="693"/>
        <v>35.42</v>
      </c>
      <c r="H7399" s="3">
        <f t="shared" si="694"/>
        <v>55.94</v>
      </c>
      <c r="I7399" s="3">
        <f t="shared" si="695"/>
        <v>55.040000000000006</v>
      </c>
      <c r="J7399" s="3">
        <f t="shared" si="696"/>
        <v>42.08</v>
      </c>
      <c r="K7399" s="191">
        <v>3</v>
      </c>
      <c r="L7399" s="3">
        <v>1.9</v>
      </c>
      <c r="M7399" s="191">
        <v>13.3</v>
      </c>
      <c r="N7399" s="191">
        <v>12.8</v>
      </c>
      <c r="O7399" s="191">
        <v>5.6</v>
      </c>
    </row>
    <row r="7400" spans="2:15" ht="17.25" x14ac:dyDescent="0.35">
      <c r="B7400" s="172">
        <f t="shared" si="692"/>
        <v>7392</v>
      </c>
      <c r="C7400" s="173">
        <v>11</v>
      </c>
      <c r="D7400" s="173">
        <v>4</v>
      </c>
      <c r="E7400" s="174">
        <v>24</v>
      </c>
      <c r="F7400" s="3">
        <f t="shared" si="691"/>
        <v>41</v>
      </c>
      <c r="G7400" s="3">
        <f t="shared" si="693"/>
        <v>33.979999999999997</v>
      </c>
      <c r="H7400" s="3">
        <f t="shared" si="694"/>
        <v>55.040000000000006</v>
      </c>
      <c r="I7400" s="3">
        <f t="shared" si="695"/>
        <v>55.040000000000006</v>
      </c>
      <c r="J7400" s="3">
        <f t="shared" si="696"/>
        <v>42.08</v>
      </c>
      <c r="K7400" s="191">
        <v>5</v>
      </c>
      <c r="L7400" s="3">
        <v>1.1000000000000001</v>
      </c>
      <c r="M7400" s="191">
        <v>12.8</v>
      </c>
      <c r="N7400" s="191">
        <v>12.8</v>
      </c>
      <c r="O7400" s="191">
        <v>5.6</v>
      </c>
    </row>
    <row r="7401" spans="2:15" ht="17.25" x14ac:dyDescent="0.35">
      <c r="B7401" s="172">
        <f t="shared" si="692"/>
        <v>7393</v>
      </c>
      <c r="C7401" s="173">
        <v>11</v>
      </c>
      <c r="D7401" s="173">
        <v>5</v>
      </c>
      <c r="E7401" s="174">
        <v>1</v>
      </c>
      <c r="F7401" s="3">
        <f t="shared" si="691"/>
        <v>42.8</v>
      </c>
      <c r="G7401" s="3">
        <f t="shared" si="693"/>
        <v>35.06</v>
      </c>
      <c r="H7401" s="3">
        <f t="shared" si="694"/>
        <v>51.08</v>
      </c>
      <c r="I7401" s="3">
        <f t="shared" si="695"/>
        <v>53.06</v>
      </c>
      <c r="J7401" s="3">
        <f t="shared" si="696"/>
        <v>39.019999999999996</v>
      </c>
      <c r="K7401" s="191">
        <v>6</v>
      </c>
      <c r="L7401" s="3">
        <v>1.7</v>
      </c>
      <c r="M7401" s="191">
        <v>10.6</v>
      </c>
      <c r="N7401" s="191">
        <v>11.7</v>
      </c>
      <c r="O7401" s="191">
        <v>3.9</v>
      </c>
    </row>
    <row r="7402" spans="2:15" ht="17.25" x14ac:dyDescent="0.35">
      <c r="B7402" s="172">
        <f t="shared" si="692"/>
        <v>7394</v>
      </c>
      <c r="C7402" s="173">
        <v>11</v>
      </c>
      <c r="D7402" s="173">
        <v>5</v>
      </c>
      <c r="E7402" s="174">
        <v>2</v>
      </c>
      <c r="F7402" s="3">
        <f t="shared" si="691"/>
        <v>42.8</v>
      </c>
      <c r="G7402" s="3">
        <f t="shared" si="693"/>
        <v>36.68</v>
      </c>
      <c r="H7402" s="3">
        <f t="shared" si="694"/>
        <v>48.92</v>
      </c>
      <c r="I7402" s="3">
        <f t="shared" si="695"/>
        <v>53.06</v>
      </c>
      <c r="J7402" s="3">
        <f t="shared" si="696"/>
        <v>39.92</v>
      </c>
      <c r="K7402" s="191">
        <v>6</v>
      </c>
      <c r="L7402" s="3">
        <v>2.6</v>
      </c>
      <c r="M7402" s="191">
        <v>9.4</v>
      </c>
      <c r="N7402" s="191">
        <v>11.7</v>
      </c>
      <c r="O7402" s="191">
        <v>4.4000000000000004</v>
      </c>
    </row>
    <row r="7403" spans="2:15" ht="17.25" x14ac:dyDescent="0.35">
      <c r="B7403" s="172">
        <f t="shared" si="692"/>
        <v>7395</v>
      </c>
      <c r="C7403" s="173">
        <v>11</v>
      </c>
      <c r="D7403" s="173">
        <v>5</v>
      </c>
      <c r="E7403" s="174">
        <v>3</v>
      </c>
      <c r="F7403" s="3">
        <f t="shared" si="691"/>
        <v>41</v>
      </c>
      <c r="G7403" s="3">
        <f t="shared" si="693"/>
        <v>37.58</v>
      </c>
      <c r="H7403" s="3">
        <f t="shared" si="694"/>
        <v>50</v>
      </c>
      <c r="I7403" s="3">
        <f t="shared" si="695"/>
        <v>53.06</v>
      </c>
      <c r="J7403" s="3">
        <f t="shared" si="696"/>
        <v>39.019999999999996</v>
      </c>
      <c r="K7403" s="191">
        <v>5</v>
      </c>
      <c r="L7403" s="3">
        <v>3.1</v>
      </c>
      <c r="M7403" s="191">
        <v>10</v>
      </c>
      <c r="N7403" s="191">
        <v>11.7</v>
      </c>
      <c r="O7403" s="191">
        <v>3.9</v>
      </c>
    </row>
    <row r="7404" spans="2:15" ht="17.25" x14ac:dyDescent="0.35">
      <c r="B7404" s="172">
        <f t="shared" si="692"/>
        <v>7396</v>
      </c>
      <c r="C7404" s="173">
        <v>11</v>
      </c>
      <c r="D7404" s="173">
        <v>5</v>
      </c>
      <c r="E7404" s="174">
        <v>4</v>
      </c>
      <c r="F7404" s="3">
        <f t="shared" si="691"/>
        <v>42.8</v>
      </c>
      <c r="G7404" s="3">
        <f t="shared" si="693"/>
        <v>38.659999999999997</v>
      </c>
      <c r="H7404" s="3">
        <f t="shared" si="694"/>
        <v>48.92</v>
      </c>
      <c r="I7404" s="3">
        <f t="shared" si="695"/>
        <v>51.08</v>
      </c>
      <c r="J7404" s="3">
        <f t="shared" si="696"/>
        <v>37.94</v>
      </c>
      <c r="K7404" s="191">
        <v>6</v>
      </c>
      <c r="L7404" s="3">
        <v>3.7</v>
      </c>
      <c r="M7404" s="191">
        <v>9.4</v>
      </c>
      <c r="N7404" s="191">
        <v>10.6</v>
      </c>
      <c r="O7404" s="191">
        <v>3.3</v>
      </c>
    </row>
    <row r="7405" spans="2:15" ht="17.25" x14ac:dyDescent="0.35">
      <c r="B7405" s="172">
        <f t="shared" si="692"/>
        <v>7397</v>
      </c>
      <c r="C7405" s="173">
        <v>11</v>
      </c>
      <c r="D7405" s="173">
        <v>5</v>
      </c>
      <c r="E7405" s="174">
        <v>5</v>
      </c>
      <c r="F7405" s="3">
        <f t="shared" si="691"/>
        <v>42.8</v>
      </c>
      <c r="G7405" s="3">
        <f t="shared" si="693"/>
        <v>40.46</v>
      </c>
      <c r="H7405" s="3">
        <f t="shared" si="694"/>
        <v>44.96</v>
      </c>
      <c r="I7405" s="3">
        <f t="shared" si="695"/>
        <v>51.08</v>
      </c>
      <c r="J7405" s="3">
        <f t="shared" si="696"/>
        <v>37.94</v>
      </c>
      <c r="K7405" s="191">
        <v>6</v>
      </c>
      <c r="L7405" s="3">
        <v>4.7</v>
      </c>
      <c r="M7405" s="191">
        <v>7.2</v>
      </c>
      <c r="N7405" s="191">
        <v>10.6</v>
      </c>
      <c r="O7405" s="191">
        <v>3.3</v>
      </c>
    </row>
    <row r="7406" spans="2:15" ht="17.25" x14ac:dyDescent="0.35">
      <c r="B7406" s="172">
        <f t="shared" si="692"/>
        <v>7398</v>
      </c>
      <c r="C7406" s="173">
        <v>11</v>
      </c>
      <c r="D7406" s="173">
        <v>5</v>
      </c>
      <c r="E7406" s="174">
        <v>6</v>
      </c>
      <c r="F7406" s="3">
        <f t="shared" si="691"/>
        <v>42.8</v>
      </c>
      <c r="G7406" s="3">
        <f t="shared" si="693"/>
        <v>42.08</v>
      </c>
      <c r="H7406" s="3">
        <f t="shared" si="694"/>
        <v>46.94</v>
      </c>
      <c r="I7406" s="3">
        <f t="shared" si="695"/>
        <v>48.019999999999996</v>
      </c>
      <c r="J7406" s="3">
        <f t="shared" si="696"/>
        <v>35.96</v>
      </c>
      <c r="K7406" s="191">
        <v>6</v>
      </c>
      <c r="L7406" s="3">
        <v>5.6</v>
      </c>
      <c r="M7406" s="191">
        <v>8.3000000000000007</v>
      </c>
      <c r="N7406" s="191">
        <v>8.9</v>
      </c>
      <c r="O7406" s="191">
        <v>2.2000000000000002</v>
      </c>
    </row>
    <row r="7407" spans="2:15" ht="17.25" x14ac:dyDescent="0.35">
      <c r="B7407" s="172">
        <f t="shared" si="692"/>
        <v>7399</v>
      </c>
      <c r="C7407" s="173">
        <v>11</v>
      </c>
      <c r="D7407" s="173">
        <v>5</v>
      </c>
      <c r="E7407" s="174">
        <v>7</v>
      </c>
      <c r="F7407" s="3">
        <f t="shared" si="691"/>
        <v>42.8</v>
      </c>
      <c r="G7407" s="3">
        <f t="shared" si="693"/>
        <v>41</v>
      </c>
      <c r="H7407" s="3">
        <f t="shared" si="694"/>
        <v>50</v>
      </c>
      <c r="I7407" s="3">
        <f t="shared" si="695"/>
        <v>48.92</v>
      </c>
      <c r="J7407" s="3">
        <f t="shared" si="696"/>
        <v>37.94</v>
      </c>
      <c r="K7407" s="191">
        <v>6</v>
      </c>
      <c r="L7407" s="3">
        <v>5</v>
      </c>
      <c r="M7407" s="191">
        <v>10</v>
      </c>
      <c r="N7407" s="191">
        <v>9.4</v>
      </c>
      <c r="O7407" s="191">
        <v>3.3</v>
      </c>
    </row>
    <row r="7408" spans="2:15" ht="17.25" x14ac:dyDescent="0.35">
      <c r="B7408" s="172">
        <f t="shared" si="692"/>
        <v>7400</v>
      </c>
      <c r="C7408" s="173">
        <v>11</v>
      </c>
      <c r="D7408" s="173">
        <v>5</v>
      </c>
      <c r="E7408" s="174">
        <v>8</v>
      </c>
      <c r="F7408" s="3">
        <f t="shared" si="691"/>
        <v>50</v>
      </c>
      <c r="G7408" s="3">
        <f t="shared" si="693"/>
        <v>42.980000000000004</v>
      </c>
      <c r="H7408" s="3">
        <f t="shared" si="694"/>
        <v>57.019999999999996</v>
      </c>
      <c r="I7408" s="3">
        <f t="shared" si="695"/>
        <v>50</v>
      </c>
      <c r="J7408" s="3">
        <f t="shared" si="696"/>
        <v>39.92</v>
      </c>
      <c r="K7408" s="191">
        <v>10</v>
      </c>
      <c r="L7408" s="3">
        <v>6.1</v>
      </c>
      <c r="M7408" s="191">
        <v>13.9</v>
      </c>
      <c r="N7408" s="191">
        <v>10</v>
      </c>
      <c r="O7408" s="191">
        <v>4.4000000000000004</v>
      </c>
    </row>
    <row r="7409" spans="2:15" ht="17.25" x14ac:dyDescent="0.35">
      <c r="B7409" s="172">
        <f t="shared" si="692"/>
        <v>7401</v>
      </c>
      <c r="C7409" s="173">
        <v>11</v>
      </c>
      <c r="D7409" s="173">
        <v>5</v>
      </c>
      <c r="E7409" s="174">
        <v>9</v>
      </c>
      <c r="F7409" s="3">
        <f t="shared" si="691"/>
        <v>53.6</v>
      </c>
      <c r="G7409" s="3">
        <f t="shared" si="693"/>
        <v>46.04</v>
      </c>
      <c r="H7409" s="3">
        <f t="shared" si="694"/>
        <v>64.94</v>
      </c>
      <c r="I7409" s="3">
        <f t="shared" si="695"/>
        <v>51.980000000000004</v>
      </c>
      <c r="J7409" s="3">
        <f t="shared" si="696"/>
        <v>42.08</v>
      </c>
      <c r="K7409" s="191">
        <v>12</v>
      </c>
      <c r="L7409" s="3">
        <v>7.8</v>
      </c>
      <c r="M7409" s="191">
        <v>18.3</v>
      </c>
      <c r="N7409" s="191">
        <v>11.1</v>
      </c>
      <c r="O7409" s="191">
        <v>5.6</v>
      </c>
    </row>
    <row r="7410" spans="2:15" ht="17.25" x14ac:dyDescent="0.35">
      <c r="B7410" s="172">
        <f t="shared" si="692"/>
        <v>7402</v>
      </c>
      <c r="C7410" s="173">
        <v>11</v>
      </c>
      <c r="D7410" s="173">
        <v>5</v>
      </c>
      <c r="E7410" s="174">
        <v>10</v>
      </c>
      <c r="F7410" s="3">
        <f t="shared" si="691"/>
        <v>64.400000000000006</v>
      </c>
      <c r="G7410" s="3">
        <f t="shared" si="693"/>
        <v>46.94</v>
      </c>
      <c r="H7410" s="3">
        <f t="shared" si="694"/>
        <v>68</v>
      </c>
      <c r="I7410" s="3">
        <f t="shared" si="695"/>
        <v>51.08</v>
      </c>
      <c r="J7410" s="3">
        <f t="shared" si="696"/>
        <v>44.06</v>
      </c>
      <c r="K7410" s="191">
        <v>18</v>
      </c>
      <c r="L7410" s="3">
        <v>8.3000000000000007</v>
      </c>
      <c r="M7410" s="191">
        <v>20</v>
      </c>
      <c r="N7410" s="191">
        <v>10.6</v>
      </c>
      <c r="O7410" s="191">
        <v>6.7</v>
      </c>
    </row>
    <row r="7411" spans="2:15" ht="17.25" x14ac:dyDescent="0.35">
      <c r="B7411" s="172">
        <f t="shared" si="692"/>
        <v>7403</v>
      </c>
      <c r="C7411" s="173">
        <v>11</v>
      </c>
      <c r="D7411" s="173">
        <v>5</v>
      </c>
      <c r="E7411" s="174">
        <v>11</v>
      </c>
      <c r="F7411" s="3">
        <f t="shared" si="691"/>
        <v>64.400000000000006</v>
      </c>
      <c r="G7411" s="3">
        <f t="shared" si="693"/>
        <v>50.36</v>
      </c>
      <c r="H7411" s="3">
        <f t="shared" si="694"/>
        <v>69.080000000000013</v>
      </c>
      <c r="I7411" s="3">
        <f t="shared" si="695"/>
        <v>53.06</v>
      </c>
      <c r="J7411" s="3">
        <f t="shared" si="696"/>
        <v>46.94</v>
      </c>
      <c r="K7411" s="191">
        <v>18</v>
      </c>
      <c r="L7411" s="3">
        <v>10.199999999999999</v>
      </c>
      <c r="M7411" s="191">
        <v>20.6</v>
      </c>
      <c r="N7411" s="191">
        <v>11.7</v>
      </c>
      <c r="O7411" s="191">
        <v>8.3000000000000007</v>
      </c>
    </row>
    <row r="7412" spans="2:15" ht="17.25" x14ac:dyDescent="0.35">
      <c r="B7412" s="172">
        <f t="shared" si="692"/>
        <v>7404</v>
      </c>
      <c r="C7412" s="173">
        <v>11</v>
      </c>
      <c r="D7412" s="173">
        <v>5</v>
      </c>
      <c r="E7412" s="174">
        <v>12</v>
      </c>
      <c r="F7412" s="3">
        <f t="shared" si="691"/>
        <v>68</v>
      </c>
      <c r="G7412" s="3">
        <f t="shared" si="693"/>
        <v>51.620000000000005</v>
      </c>
      <c r="H7412" s="3">
        <f t="shared" si="694"/>
        <v>71.960000000000008</v>
      </c>
      <c r="I7412" s="3">
        <f t="shared" si="695"/>
        <v>53.06</v>
      </c>
      <c r="J7412" s="3">
        <f t="shared" si="696"/>
        <v>50</v>
      </c>
      <c r="K7412" s="191">
        <v>20</v>
      </c>
      <c r="L7412" s="3">
        <v>10.9</v>
      </c>
      <c r="M7412" s="191">
        <v>22.2</v>
      </c>
      <c r="N7412" s="191">
        <v>11.7</v>
      </c>
      <c r="O7412" s="191">
        <v>10</v>
      </c>
    </row>
    <row r="7413" spans="2:15" ht="17.25" x14ac:dyDescent="0.35">
      <c r="B7413" s="172">
        <f t="shared" si="692"/>
        <v>7405</v>
      </c>
      <c r="C7413" s="173">
        <v>11</v>
      </c>
      <c r="D7413" s="173">
        <v>5</v>
      </c>
      <c r="E7413" s="174">
        <v>13</v>
      </c>
      <c r="F7413" s="3">
        <f t="shared" si="691"/>
        <v>69.800000000000011</v>
      </c>
      <c r="G7413" s="3">
        <f t="shared" si="693"/>
        <v>49.1</v>
      </c>
      <c r="H7413" s="3">
        <f t="shared" si="694"/>
        <v>73.039999999999992</v>
      </c>
      <c r="I7413" s="3">
        <f t="shared" si="695"/>
        <v>53.96</v>
      </c>
      <c r="J7413" s="3">
        <f t="shared" si="696"/>
        <v>53.06</v>
      </c>
      <c r="K7413" s="191">
        <v>21</v>
      </c>
      <c r="L7413" s="3">
        <v>9.5</v>
      </c>
      <c r="M7413" s="191">
        <v>22.8</v>
      </c>
      <c r="N7413" s="191">
        <v>12.2</v>
      </c>
      <c r="O7413" s="191">
        <v>11.7</v>
      </c>
    </row>
    <row r="7414" spans="2:15" ht="17.25" x14ac:dyDescent="0.35">
      <c r="B7414" s="172">
        <f t="shared" si="692"/>
        <v>7406</v>
      </c>
      <c r="C7414" s="173">
        <v>11</v>
      </c>
      <c r="D7414" s="173">
        <v>5</v>
      </c>
      <c r="E7414" s="174">
        <v>14</v>
      </c>
      <c r="F7414" s="3">
        <f t="shared" si="691"/>
        <v>69.800000000000011</v>
      </c>
      <c r="G7414" s="3">
        <f t="shared" si="693"/>
        <v>48.56</v>
      </c>
      <c r="H7414" s="3">
        <f t="shared" si="694"/>
        <v>75.02</v>
      </c>
      <c r="I7414" s="3">
        <f t="shared" si="695"/>
        <v>55.040000000000006</v>
      </c>
      <c r="J7414" s="3">
        <f t="shared" si="696"/>
        <v>53.96</v>
      </c>
      <c r="K7414" s="191">
        <v>21</v>
      </c>
      <c r="L7414" s="3">
        <v>9.1999999999999993</v>
      </c>
      <c r="M7414" s="191">
        <v>23.9</v>
      </c>
      <c r="N7414" s="191">
        <v>12.8</v>
      </c>
      <c r="O7414" s="191">
        <v>12.2</v>
      </c>
    </row>
    <row r="7415" spans="2:15" ht="17.25" x14ac:dyDescent="0.35">
      <c r="B7415" s="172">
        <f t="shared" si="692"/>
        <v>7407</v>
      </c>
      <c r="C7415" s="173">
        <v>11</v>
      </c>
      <c r="D7415" s="173">
        <v>5</v>
      </c>
      <c r="E7415" s="174">
        <v>15</v>
      </c>
      <c r="F7415" s="3">
        <f t="shared" si="691"/>
        <v>69.800000000000011</v>
      </c>
      <c r="G7415" s="3">
        <f t="shared" si="693"/>
        <v>49.1</v>
      </c>
      <c r="H7415" s="3">
        <f t="shared" si="694"/>
        <v>73.94</v>
      </c>
      <c r="I7415" s="3">
        <f t="shared" si="695"/>
        <v>51.980000000000004</v>
      </c>
      <c r="J7415" s="3">
        <f t="shared" si="696"/>
        <v>55.040000000000006</v>
      </c>
      <c r="K7415" s="191">
        <v>21</v>
      </c>
      <c r="L7415" s="3">
        <v>9.5</v>
      </c>
      <c r="M7415" s="191">
        <v>23.3</v>
      </c>
      <c r="N7415" s="191">
        <v>11.1</v>
      </c>
      <c r="O7415" s="191">
        <v>12.8</v>
      </c>
    </row>
    <row r="7416" spans="2:15" ht="17.25" x14ac:dyDescent="0.35">
      <c r="B7416" s="172">
        <f t="shared" si="692"/>
        <v>7408</v>
      </c>
      <c r="C7416" s="173">
        <v>11</v>
      </c>
      <c r="D7416" s="173">
        <v>5</v>
      </c>
      <c r="E7416" s="174">
        <v>16</v>
      </c>
      <c r="F7416" s="3">
        <f t="shared" si="691"/>
        <v>66.2</v>
      </c>
      <c r="G7416" s="3">
        <f t="shared" si="693"/>
        <v>49.28</v>
      </c>
      <c r="H7416" s="3">
        <f t="shared" si="694"/>
        <v>73.94</v>
      </c>
      <c r="I7416" s="3">
        <f t="shared" si="695"/>
        <v>50</v>
      </c>
      <c r="J7416" s="3">
        <f t="shared" si="696"/>
        <v>53.96</v>
      </c>
      <c r="K7416" s="191">
        <v>19</v>
      </c>
      <c r="L7416" s="3">
        <v>9.6</v>
      </c>
      <c r="M7416" s="191">
        <v>23.3</v>
      </c>
      <c r="N7416" s="191">
        <v>10</v>
      </c>
      <c r="O7416" s="191">
        <v>12.2</v>
      </c>
    </row>
    <row r="7417" spans="2:15" ht="17.25" x14ac:dyDescent="0.35">
      <c r="B7417" s="172">
        <f t="shared" si="692"/>
        <v>7409</v>
      </c>
      <c r="C7417" s="173">
        <v>11</v>
      </c>
      <c r="D7417" s="173">
        <v>5</v>
      </c>
      <c r="E7417" s="174">
        <v>17</v>
      </c>
      <c r="F7417" s="3">
        <f t="shared" si="691"/>
        <v>59</v>
      </c>
      <c r="G7417" s="3">
        <f t="shared" si="693"/>
        <v>46.76</v>
      </c>
      <c r="H7417" s="3">
        <f t="shared" si="694"/>
        <v>69.98</v>
      </c>
      <c r="I7417" s="3">
        <f t="shared" si="695"/>
        <v>46.04</v>
      </c>
      <c r="J7417" s="3">
        <f t="shared" si="696"/>
        <v>53.06</v>
      </c>
      <c r="K7417" s="191">
        <v>15</v>
      </c>
      <c r="L7417" s="3">
        <v>8.1999999999999993</v>
      </c>
      <c r="M7417" s="191">
        <v>21.1</v>
      </c>
      <c r="N7417" s="191">
        <v>7.8</v>
      </c>
      <c r="O7417" s="191">
        <v>11.7</v>
      </c>
    </row>
    <row r="7418" spans="2:15" ht="17.25" x14ac:dyDescent="0.35">
      <c r="B7418" s="172">
        <f t="shared" si="692"/>
        <v>7410</v>
      </c>
      <c r="C7418" s="173">
        <v>11</v>
      </c>
      <c r="D7418" s="173">
        <v>5</v>
      </c>
      <c r="E7418" s="174">
        <v>18</v>
      </c>
      <c r="F7418" s="3">
        <f t="shared" si="691"/>
        <v>55.400000000000006</v>
      </c>
      <c r="G7418" s="3">
        <f t="shared" si="693"/>
        <v>45.32</v>
      </c>
      <c r="H7418" s="3">
        <f t="shared" si="694"/>
        <v>66.92</v>
      </c>
      <c r="I7418" s="3">
        <f t="shared" si="695"/>
        <v>44.96</v>
      </c>
      <c r="J7418" s="3">
        <f t="shared" si="696"/>
        <v>51.08</v>
      </c>
      <c r="K7418" s="191">
        <v>13</v>
      </c>
      <c r="L7418" s="3">
        <v>7.4</v>
      </c>
      <c r="M7418" s="191">
        <v>19.399999999999999</v>
      </c>
      <c r="N7418" s="191">
        <v>7.2</v>
      </c>
      <c r="O7418" s="191">
        <v>10.6</v>
      </c>
    </row>
    <row r="7419" spans="2:15" ht="17.25" x14ac:dyDescent="0.35">
      <c r="B7419" s="172">
        <f t="shared" si="692"/>
        <v>7411</v>
      </c>
      <c r="C7419" s="173">
        <v>11</v>
      </c>
      <c r="D7419" s="173">
        <v>5</v>
      </c>
      <c r="E7419" s="174">
        <v>19</v>
      </c>
      <c r="F7419" s="3">
        <f t="shared" si="691"/>
        <v>55.400000000000006</v>
      </c>
      <c r="G7419" s="3">
        <f t="shared" si="693"/>
        <v>43.52</v>
      </c>
      <c r="H7419" s="3">
        <f t="shared" si="694"/>
        <v>62.06</v>
      </c>
      <c r="I7419" s="3">
        <f t="shared" si="695"/>
        <v>42.980000000000004</v>
      </c>
      <c r="J7419" s="3">
        <f t="shared" si="696"/>
        <v>48.92</v>
      </c>
      <c r="K7419" s="191">
        <v>13</v>
      </c>
      <c r="L7419" s="3">
        <v>6.4</v>
      </c>
      <c r="M7419" s="191">
        <v>16.7</v>
      </c>
      <c r="N7419" s="191">
        <v>6.1</v>
      </c>
      <c r="O7419" s="191">
        <v>9.4</v>
      </c>
    </row>
    <row r="7420" spans="2:15" ht="17.25" x14ac:dyDescent="0.35">
      <c r="B7420" s="172">
        <f t="shared" si="692"/>
        <v>7412</v>
      </c>
      <c r="C7420" s="173">
        <v>11</v>
      </c>
      <c r="D7420" s="173">
        <v>5</v>
      </c>
      <c r="E7420" s="174">
        <v>20</v>
      </c>
      <c r="F7420" s="3">
        <f t="shared" si="691"/>
        <v>48.2</v>
      </c>
      <c r="G7420" s="3">
        <f t="shared" si="693"/>
        <v>42.8</v>
      </c>
      <c r="H7420" s="3">
        <f t="shared" si="694"/>
        <v>59</v>
      </c>
      <c r="I7420" s="3">
        <f t="shared" si="695"/>
        <v>42.08</v>
      </c>
      <c r="J7420" s="3">
        <f t="shared" si="696"/>
        <v>48.92</v>
      </c>
      <c r="K7420" s="191">
        <v>9</v>
      </c>
      <c r="L7420" s="3">
        <v>6</v>
      </c>
      <c r="M7420" s="191">
        <v>15</v>
      </c>
      <c r="N7420" s="191">
        <v>5.6</v>
      </c>
      <c r="O7420" s="191">
        <v>9.4</v>
      </c>
    </row>
    <row r="7421" spans="2:15" ht="17.25" x14ac:dyDescent="0.35">
      <c r="B7421" s="172">
        <f t="shared" si="692"/>
        <v>7413</v>
      </c>
      <c r="C7421" s="173">
        <v>11</v>
      </c>
      <c r="D7421" s="173">
        <v>5</v>
      </c>
      <c r="E7421" s="174">
        <v>21</v>
      </c>
      <c r="F7421" s="3">
        <f t="shared" si="691"/>
        <v>44.6</v>
      </c>
      <c r="G7421" s="3">
        <f t="shared" si="693"/>
        <v>42.08</v>
      </c>
      <c r="H7421" s="3">
        <f t="shared" si="694"/>
        <v>57.019999999999996</v>
      </c>
      <c r="I7421" s="3">
        <f t="shared" si="695"/>
        <v>42.08</v>
      </c>
      <c r="J7421" s="3">
        <f t="shared" si="696"/>
        <v>44.96</v>
      </c>
      <c r="K7421" s="191">
        <v>7</v>
      </c>
      <c r="L7421" s="3">
        <v>5.6</v>
      </c>
      <c r="M7421" s="191">
        <v>13.9</v>
      </c>
      <c r="N7421" s="191">
        <v>5.6</v>
      </c>
      <c r="O7421" s="191">
        <v>7.2</v>
      </c>
    </row>
    <row r="7422" spans="2:15" ht="17.25" x14ac:dyDescent="0.35">
      <c r="B7422" s="172">
        <f t="shared" si="692"/>
        <v>7414</v>
      </c>
      <c r="C7422" s="173">
        <v>11</v>
      </c>
      <c r="D7422" s="173">
        <v>5</v>
      </c>
      <c r="E7422" s="174">
        <v>22</v>
      </c>
      <c r="F7422" s="3">
        <f t="shared" si="691"/>
        <v>44.6</v>
      </c>
      <c r="G7422" s="3">
        <f t="shared" si="693"/>
        <v>41.18</v>
      </c>
      <c r="H7422" s="3">
        <f t="shared" si="694"/>
        <v>53.06</v>
      </c>
      <c r="I7422" s="3">
        <f t="shared" si="695"/>
        <v>39.92</v>
      </c>
      <c r="J7422" s="3">
        <f t="shared" si="696"/>
        <v>44.06</v>
      </c>
      <c r="K7422" s="191">
        <v>7</v>
      </c>
      <c r="L7422" s="3">
        <v>5.0999999999999996</v>
      </c>
      <c r="M7422" s="191">
        <v>11.7</v>
      </c>
      <c r="N7422" s="191">
        <v>4.4000000000000004</v>
      </c>
      <c r="O7422" s="191">
        <v>6.7</v>
      </c>
    </row>
    <row r="7423" spans="2:15" ht="17.25" x14ac:dyDescent="0.35">
      <c r="B7423" s="172">
        <f t="shared" si="692"/>
        <v>7415</v>
      </c>
      <c r="C7423" s="173">
        <v>11</v>
      </c>
      <c r="D7423" s="173">
        <v>5</v>
      </c>
      <c r="E7423" s="174">
        <v>23</v>
      </c>
      <c r="F7423" s="3">
        <f t="shared" si="691"/>
        <v>44.6</v>
      </c>
      <c r="G7423" s="3">
        <f t="shared" si="693"/>
        <v>40.46</v>
      </c>
      <c r="H7423" s="3">
        <f t="shared" si="694"/>
        <v>53.06</v>
      </c>
      <c r="I7423" s="3">
        <f t="shared" si="695"/>
        <v>35.96</v>
      </c>
      <c r="J7423" s="3">
        <f t="shared" si="696"/>
        <v>42.08</v>
      </c>
      <c r="K7423" s="191">
        <v>7</v>
      </c>
      <c r="L7423" s="3">
        <v>4.7</v>
      </c>
      <c r="M7423" s="191">
        <v>11.7</v>
      </c>
      <c r="N7423" s="191">
        <v>2.2000000000000002</v>
      </c>
      <c r="O7423" s="191">
        <v>5.6</v>
      </c>
    </row>
    <row r="7424" spans="2:15" ht="17.25" x14ac:dyDescent="0.35">
      <c r="B7424" s="172">
        <f t="shared" si="692"/>
        <v>7416</v>
      </c>
      <c r="C7424" s="173">
        <v>11</v>
      </c>
      <c r="D7424" s="173">
        <v>5</v>
      </c>
      <c r="E7424" s="174">
        <v>24</v>
      </c>
      <c r="F7424" s="3">
        <f t="shared" si="691"/>
        <v>42.8</v>
      </c>
      <c r="G7424" s="3">
        <f t="shared" si="693"/>
        <v>39.74</v>
      </c>
      <c r="H7424" s="3">
        <f t="shared" si="694"/>
        <v>53.06</v>
      </c>
      <c r="I7424" s="3">
        <f t="shared" si="695"/>
        <v>37.04</v>
      </c>
      <c r="J7424" s="3">
        <f t="shared" si="696"/>
        <v>39.92</v>
      </c>
      <c r="K7424" s="191">
        <v>6</v>
      </c>
      <c r="L7424" s="3">
        <v>4.3</v>
      </c>
      <c r="M7424" s="191">
        <v>11.7</v>
      </c>
      <c r="N7424" s="191">
        <v>2.8</v>
      </c>
      <c r="O7424" s="191">
        <v>4.4000000000000004</v>
      </c>
    </row>
    <row r="7425" spans="2:15" ht="17.25" x14ac:dyDescent="0.35">
      <c r="B7425" s="172">
        <f t="shared" si="692"/>
        <v>7417</v>
      </c>
      <c r="C7425" s="173">
        <v>11</v>
      </c>
      <c r="D7425" s="173">
        <v>6</v>
      </c>
      <c r="E7425" s="174">
        <v>1</v>
      </c>
      <c r="F7425" s="3">
        <f t="shared" si="691"/>
        <v>42.8</v>
      </c>
      <c r="G7425" s="3">
        <f t="shared" si="693"/>
        <v>38.119999999999997</v>
      </c>
      <c r="H7425" s="3">
        <f t="shared" si="694"/>
        <v>51.08</v>
      </c>
      <c r="I7425" s="3">
        <f t="shared" si="695"/>
        <v>35.06</v>
      </c>
      <c r="J7425" s="3">
        <f t="shared" si="696"/>
        <v>35.96</v>
      </c>
      <c r="K7425" s="191">
        <v>6</v>
      </c>
      <c r="L7425" s="3">
        <v>3.4</v>
      </c>
      <c r="M7425" s="191">
        <v>10.6</v>
      </c>
      <c r="N7425" s="191">
        <v>1.7</v>
      </c>
      <c r="O7425" s="191">
        <v>2.2000000000000002</v>
      </c>
    </row>
    <row r="7426" spans="2:15" ht="17.25" x14ac:dyDescent="0.35">
      <c r="B7426" s="172">
        <f t="shared" si="692"/>
        <v>7418</v>
      </c>
      <c r="C7426" s="173">
        <v>11</v>
      </c>
      <c r="D7426" s="173">
        <v>6</v>
      </c>
      <c r="E7426" s="174">
        <v>2</v>
      </c>
      <c r="F7426" s="3">
        <f t="shared" si="691"/>
        <v>42.8</v>
      </c>
      <c r="G7426" s="3">
        <f t="shared" si="693"/>
        <v>36.32</v>
      </c>
      <c r="H7426" s="3">
        <f t="shared" si="694"/>
        <v>50</v>
      </c>
      <c r="I7426" s="3">
        <f t="shared" si="695"/>
        <v>35.96</v>
      </c>
      <c r="J7426" s="3">
        <f t="shared" si="696"/>
        <v>37.04</v>
      </c>
      <c r="K7426" s="191">
        <v>6</v>
      </c>
      <c r="L7426" s="3">
        <v>2.4</v>
      </c>
      <c r="M7426" s="191">
        <v>10</v>
      </c>
      <c r="N7426" s="191">
        <v>2.2000000000000002</v>
      </c>
      <c r="O7426" s="191">
        <v>2.8</v>
      </c>
    </row>
    <row r="7427" spans="2:15" ht="17.25" x14ac:dyDescent="0.35">
      <c r="B7427" s="172">
        <f t="shared" si="692"/>
        <v>7419</v>
      </c>
      <c r="C7427" s="173">
        <v>11</v>
      </c>
      <c r="D7427" s="173">
        <v>6</v>
      </c>
      <c r="E7427" s="174">
        <v>3</v>
      </c>
      <c r="F7427" s="3">
        <f t="shared" si="691"/>
        <v>42.8</v>
      </c>
      <c r="G7427" s="3">
        <f t="shared" si="693"/>
        <v>35.6</v>
      </c>
      <c r="H7427" s="3">
        <f t="shared" si="694"/>
        <v>50</v>
      </c>
      <c r="I7427" s="3">
        <f t="shared" si="695"/>
        <v>37.04</v>
      </c>
      <c r="J7427" s="3">
        <f t="shared" si="696"/>
        <v>37.04</v>
      </c>
      <c r="K7427" s="191">
        <v>6</v>
      </c>
      <c r="L7427" s="3">
        <v>2</v>
      </c>
      <c r="M7427" s="191">
        <v>10</v>
      </c>
      <c r="N7427" s="191">
        <v>2.8</v>
      </c>
      <c r="O7427" s="191">
        <v>2.8</v>
      </c>
    </row>
    <row r="7428" spans="2:15" ht="17.25" x14ac:dyDescent="0.35">
      <c r="B7428" s="172">
        <f t="shared" si="692"/>
        <v>7420</v>
      </c>
      <c r="C7428" s="173">
        <v>11</v>
      </c>
      <c r="D7428" s="173">
        <v>6</v>
      </c>
      <c r="E7428" s="174">
        <v>4</v>
      </c>
      <c r="F7428" s="3">
        <f t="shared" si="691"/>
        <v>42.8</v>
      </c>
      <c r="G7428" s="3">
        <f t="shared" si="693"/>
        <v>33.799999999999997</v>
      </c>
      <c r="H7428" s="3">
        <f t="shared" si="694"/>
        <v>51.08</v>
      </c>
      <c r="I7428" s="3">
        <f t="shared" si="695"/>
        <v>35.06</v>
      </c>
      <c r="J7428" s="3">
        <f t="shared" si="696"/>
        <v>37.04</v>
      </c>
      <c r="K7428" s="191">
        <v>6</v>
      </c>
      <c r="L7428" s="3">
        <v>1</v>
      </c>
      <c r="M7428" s="191">
        <v>10.6</v>
      </c>
      <c r="N7428" s="191">
        <v>1.7</v>
      </c>
      <c r="O7428" s="191">
        <v>2.8</v>
      </c>
    </row>
    <row r="7429" spans="2:15" ht="17.25" x14ac:dyDescent="0.35">
      <c r="B7429" s="172">
        <f t="shared" si="692"/>
        <v>7421</v>
      </c>
      <c r="C7429" s="173">
        <v>11</v>
      </c>
      <c r="D7429" s="173">
        <v>6</v>
      </c>
      <c r="E7429" s="174">
        <v>5</v>
      </c>
      <c r="F7429" s="3">
        <f t="shared" si="691"/>
        <v>42.8</v>
      </c>
      <c r="G7429" s="3">
        <f t="shared" si="693"/>
        <v>33.979999999999997</v>
      </c>
      <c r="H7429" s="3">
        <f t="shared" si="694"/>
        <v>48.92</v>
      </c>
      <c r="I7429" s="3">
        <f t="shared" si="695"/>
        <v>35.06</v>
      </c>
      <c r="J7429" s="3">
        <f t="shared" si="696"/>
        <v>35.06</v>
      </c>
      <c r="K7429" s="191">
        <v>6</v>
      </c>
      <c r="L7429" s="3">
        <v>1.1000000000000001</v>
      </c>
      <c r="M7429" s="191">
        <v>9.4</v>
      </c>
      <c r="N7429" s="191">
        <v>1.7</v>
      </c>
      <c r="O7429" s="191">
        <v>1.7</v>
      </c>
    </row>
    <row r="7430" spans="2:15" ht="17.25" x14ac:dyDescent="0.35">
      <c r="B7430" s="172">
        <f t="shared" si="692"/>
        <v>7422</v>
      </c>
      <c r="C7430" s="173">
        <v>11</v>
      </c>
      <c r="D7430" s="173">
        <v>6</v>
      </c>
      <c r="E7430" s="174">
        <v>6</v>
      </c>
      <c r="F7430" s="3">
        <f t="shared" si="691"/>
        <v>42.8</v>
      </c>
      <c r="G7430" s="3">
        <f t="shared" si="693"/>
        <v>33.26</v>
      </c>
      <c r="H7430" s="3">
        <f t="shared" si="694"/>
        <v>51.08</v>
      </c>
      <c r="I7430" s="3">
        <f t="shared" si="695"/>
        <v>35.96</v>
      </c>
      <c r="J7430" s="3">
        <f t="shared" si="696"/>
        <v>33.979999999999997</v>
      </c>
      <c r="K7430" s="191">
        <v>6</v>
      </c>
      <c r="L7430" s="3">
        <v>0.7</v>
      </c>
      <c r="M7430" s="191">
        <v>10.6</v>
      </c>
      <c r="N7430" s="191">
        <v>2.2000000000000002</v>
      </c>
      <c r="O7430" s="191">
        <v>1.1000000000000001</v>
      </c>
    </row>
    <row r="7431" spans="2:15" ht="17.25" x14ac:dyDescent="0.35">
      <c r="B7431" s="172">
        <f t="shared" si="692"/>
        <v>7423</v>
      </c>
      <c r="C7431" s="173">
        <v>11</v>
      </c>
      <c r="D7431" s="173">
        <v>6</v>
      </c>
      <c r="E7431" s="174">
        <v>7</v>
      </c>
      <c r="F7431" s="3">
        <f t="shared" si="691"/>
        <v>44.6</v>
      </c>
      <c r="G7431" s="3">
        <f t="shared" si="693"/>
        <v>32</v>
      </c>
      <c r="H7431" s="3">
        <f t="shared" si="694"/>
        <v>57.92</v>
      </c>
      <c r="I7431" s="3">
        <f t="shared" si="695"/>
        <v>35.96</v>
      </c>
      <c r="J7431" s="3">
        <f t="shared" si="696"/>
        <v>35.06</v>
      </c>
      <c r="K7431" s="191">
        <v>7</v>
      </c>
      <c r="L7431" s="3">
        <v>0</v>
      </c>
      <c r="M7431" s="191">
        <v>14.4</v>
      </c>
      <c r="N7431" s="191">
        <v>2.2000000000000002</v>
      </c>
      <c r="O7431" s="191">
        <v>1.7</v>
      </c>
    </row>
    <row r="7432" spans="2:15" ht="17.25" x14ac:dyDescent="0.35">
      <c r="B7432" s="172">
        <f t="shared" si="692"/>
        <v>7424</v>
      </c>
      <c r="C7432" s="173">
        <v>11</v>
      </c>
      <c r="D7432" s="173">
        <v>6</v>
      </c>
      <c r="E7432" s="174">
        <v>8</v>
      </c>
      <c r="F7432" s="3">
        <f t="shared" si="691"/>
        <v>50</v>
      </c>
      <c r="G7432" s="3">
        <f t="shared" si="693"/>
        <v>33.799999999999997</v>
      </c>
      <c r="H7432" s="3">
        <f t="shared" si="694"/>
        <v>64.039999999999992</v>
      </c>
      <c r="I7432" s="3">
        <f t="shared" si="695"/>
        <v>35.96</v>
      </c>
      <c r="J7432" s="3">
        <f t="shared" si="696"/>
        <v>37.04</v>
      </c>
      <c r="K7432" s="191">
        <v>10</v>
      </c>
      <c r="L7432" s="3">
        <v>1</v>
      </c>
      <c r="M7432" s="191">
        <v>17.8</v>
      </c>
      <c r="N7432" s="191">
        <v>2.2000000000000002</v>
      </c>
      <c r="O7432" s="191">
        <v>2.8</v>
      </c>
    </row>
    <row r="7433" spans="2:15" ht="17.25" x14ac:dyDescent="0.35">
      <c r="B7433" s="172">
        <f t="shared" si="692"/>
        <v>7425</v>
      </c>
      <c r="C7433" s="173">
        <v>11</v>
      </c>
      <c r="D7433" s="173">
        <v>6</v>
      </c>
      <c r="E7433" s="174">
        <v>9</v>
      </c>
      <c r="F7433" s="3">
        <f t="shared" si="691"/>
        <v>55.400000000000006</v>
      </c>
      <c r="G7433" s="3">
        <f t="shared" si="693"/>
        <v>36.86</v>
      </c>
      <c r="H7433" s="3">
        <f t="shared" si="694"/>
        <v>64.94</v>
      </c>
      <c r="I7433" s="3">
        <f t="shared" si="695"/>
        <v>37.04</v>
      </c>
      <c r="J7433" s="3">
        <f t="shared" si="696"/>
        <v>41</v>
      </c>
      <c r="K7433" s="191">
        <v>13</v>
      </c>
      <c r="L7433" s="3">
        <v>2.7</v>
      </c>
      <c r="M7433" s="191">
        <v>18.3</v>
      </c>
      <c r="N7433" s="191">
        <v>2.8</v>
      </c>
      <c r="O7433" s="191">
        <v>5</v>
      </c>
    </row>
    <row r="7434" spans="2:15" ht="17.25" x14ac:dyDescent="0.35">
      <c r="B7434" s="172">
        <f t="shared" si="692"/>
        <v>7426</v>
      </c>
      <c r="C7434" s="173">
        <v>11</v>
      </c>
      <c r="D7434" s="173">
        <v>6</v>
      </c>
      <c r="E7434" s="174">
        <v>10</v>
      </c>
      <c r="F7434" s="3">
        <f t="shared" ref="F7434:F7497" si="697">(9/5)*K7434+32</f>
        <v>61.34</v>
      </c>
      <c r="G7434" s="3">
        <f t="shared" si="693"/>
        <v>39.74</v>
      </c>
      <c r="H7434" s="3">
        <f t="shared" si="694"/>
        <v>64.94</v>
      </c>
      <c r="I7434" s="3">
        <f t="shared" si="695"/>
        <v>39.92</v>
      </c>
      <c r="J7434" s="3">
        <f t="shared" si="696"/>
        <v>44.96</v>
      </c>
      <c r="K7434" s="191">
        <v>16.3</v>
      </c>
      <c r="L7434" s="3">
        <v>4.3</v>
      </c>
      <c r="M7434" s="191">
        <v>18.3</v>
      </c>
      <c r="N7434" s="191">
        <v>4.4000000000000004</v>
      </c>
      <c r="O7434" s="191">
        <v>7.2</v>
      </c>
    </row>
    <row r="7435" spans="2:15" ht="17.25" x14ac:dyDescent="0.35">
      <c r="B7435" s="172">
        <f t="shared" ref="B7435:B7498" si="698">B7434+1</f>
        <v>7427</v>
      </c>
      <c r="C7435" s="173">
        <v>11</v>
      </c>
      <c r="D7435" s="173">
        <v>6</v>
      </c>
      <c r="E7435" s="174">
        <v>11</v>
      </c>
      <c r="F7435" s="3">
        <f t="shared" si="697"/>
        <v>66.2</v>
      </c>
      <c r="G7435" s="3">
        <f t="shared" si="693"/>
        <v>42.08</v>
      </c>
      <c r="H7435" s="3">
        <f t="shared" si="694"/>
        <v>64.039999999999992</v>
      </c>
      <c r="I7435" s="3">
        <f t="shared" si="695"/>
        <v>42.08</v>
      </c>
      <c r="J7435" s="3">
        <f t="shared" si="696"/>
        <v>48.92</v>
      </c>
      <c r="K7435" s="191">
        <v>19</v>
      </c>
      <c r="L7435" s="3">
        <v>5.6</v>
      </c>
      <c r="M7435" s="191">
        <v>17.8</v>
      </c>
      <c r="N7435" s="191">
        <v>5.6</v>
      </c>
      <c r="O7435" s="191">
        <v>9.4</v>
      </c>
    </row>
    <row r="7436" spans="2:15" ht="17.25" x14ac:dyDescent="0.35">
      <c r="B7436" s="172">
        <f t="shared" si="698"/>
        <v>7428</v>
      </c>
      <c r="C7436" s="173">
        <v>11</v>
      </c>
      <c r="D7436" s="173">
        <v>6</v>
      </c>
      <c r="E7436" s="174">
        <v>12</v>
      </c>
      <c r="F7436" s="3">
        <f t="shared" si="697"/>
        <v>68</v>
      </c>
      <c r="G7436" s="3">
        <f t="shared" si="693"/>
        <v>43.7</v>
      </c>
      <c r="H7436" s="3">
        <f t="shared" si="694"/>
        <v>64.94</v>
      </c>
      <c r="I7436" s="3">
        <f t="shared" si="695"/>
        <v>44.06</v>
      </c>
      <c r="J7436" s="3">
        <f t="shared" si="696"/>
        <v>51.08</v>
      </c>
      <c r="K7436" s="191">
        <v>20</v>
      </c>
      <c r="L7436" s="3">
        <v>6.5</v>
      </c>
      <c r="M7436" s="191">
        <v>18.3</v>
      </c>
      <c r="N7436" s="191">
        <v>6.7</v>
      </c>
      <c r="O7436" s="191">
        <v>10.6</v>
      </c>
    </row>
    <row r="7437" spans="2:15" ht="17.25" x14ac:dyDescent="0.35">
      <c r="B7437" s="172">
        <f t="shared" si="698"/>
        <v>7429</v>
      </c>
      <c r="C7437" s="173">
        <v>11</v>
      </c>
      <c r="D7437" s="173">
        <v>6</v>
      </c>
      <c r="E7437" s="174">
        <v>13</v>
      </c>
      <c r="F7437" s="3">
        <f t="shared" si="697"/>
        <v>71.599999999999994</v>
      </c>
      <c r="G7437" s="3">
        <f t="shared" si="693"/>
        <v>44.6</v>
      </c>
      <c r="H7437" s="3">
        <f t="shared" si="694"/>
        <v>64.039999999999992</v>
      </c>
      <c r="I7437" s="3">
        <f t="shared" si="695"/>
        <v>44.96</v>
      </c>
      <c r="J7437" s="3">
        <f t="shared" si="696"/>
        <v>53.96</v>
      </c>
      <c r="K7437" s="191">
        <v>22</v>
      </c>
      <c r="L7437" s="3">
        <v>7</v>
      </c>
      <c r="M7437" s="191">
        <v>17.8</v>
      </c>
      <c r="N7437" s="191">
        <v>7.2</v>
      </c>
      <c r="O7437" s="191">
        <v>12.2</v>
      </c>
    </row>
    <row r="7438" spans="2:15" ht="17.25" x14ac:dyDescent="0.35">
      <c r="B7438" s="172">
        <f t="shared" si="698"/>
        <v>7430</v>
      </c>
      <c r="C7438" s="173">
        <v>11</v>
      </c>
      <c r="D7438" s="173">
        <v>6</v>
      </c>
      <c r="E7438" s="174">
        <v>14</v>
      </c>
      <c r="F7438" s="3">
        <f t="shared" si="697"/>
        <v>71.599999999999994</v>
      </c>
      <c r="G7438" s="3">
        <f t="shared" si="693"/>
        <v>44.6</v>
      </c>
      <c r="H7438" s="3">
        <f t="shared" si="694"/>
        <v>64.039999999999992</v>
      </c>
      <c r="I7438" s="3">
        <f t="shared" si="695"/>
        <v>46.04</v>
      </c>
      <c r="J7438" s="3">
        <f t="shared" si="696"/>
        <v>55.94</v>
      </c>
      <c r="K7438" s="191">
        <v>22</v>
      </c>
      <c r="L7438" s="3">
        <v>7</v>
      </c>
      <c r="M7438" s="191">
        <v>17.8</v>
      </c>
      <c r="N7438" s="191">
        <v>7.8</v>
      </c>
      <c r="O7438" s="191">
        <v>13.3</v>
      </c>
    </row>
    <row r="7439" spans="2:15" ht="17.25" x14ac:dyDescent="0.35">
      <c r="B7439" s="172">
        <f t="shared" si="698"/>
        <v>7431</v>
      </c>
      <c r="C7439" s="173">
        <v>11</v>
      </c>
      <c r="D7439" s="173">
        <v>6</v>
      </c>
      <c r="E7439" s="174">
        <v>15</v>
      </c>
      <c r="F7439" s="3">
        <f t="shared" si="697"/>
        <v>68</v>
      </c>
      <c r="G7439" s="3">
        <f t="shared" si="693"/>
        <v>46.4</v>
      </c>
      <c r="H7439" s="3">
        <f t="shared" si="694"/>
        <v>62.96</v>
      </c>
      <c r="I7439" s="3">
        <f t="shared" si="695"/>
        <v>46.04</v>
      </c>
      <c r="J7439" s="3">
        <f t="shared" si="696"/>
        <v>59</v>
      </c>
      <c r="K7439" s="191">
        <v>20</v>
      </c>
      <c r="L7439" s="3">
        <v>8</v>
      </c>
      <c r="M7439" s="191">
        <v>17.2</v>
      </c>
      <c r="N7439" s="191">
        <v>7.8</v>
      </c>
      <c r="O7439" s="191">
        <v>15</v>
      </c>
    </row>
    <row r="7440" spans="2:15" ht="17.25" x14ac:dyDescent="0.35">
      <c r="B7440" s="172">
        <f t="shared" si="698"/>
        <v>7432</v>
      </c>
      <c r="C7440" s="173">
        <v>11</v>
      </c>
      <c r="D7440" s="173">
        <v>6</v>
      </c>
      <c r="E7440" s="174">
        <v>16</v>
      </c>
      <c r="F7440" s="3">
        <f t="shared" si="697"/>
        <v>69.800000000000011</v>
      </c>
      <c r="G7440" s="3">
        <f t="shared" si="693"/>
        <v>47.120000000000005</v>
      </c>
      <c r="H7440" s="3">
        <f t="shared" si="694"/>
        <v>62.06</v>
      </c>
      <c r="I7440" s="3">
        <f t="shared" si="695"/>
        <v>44.96</v>
      </c>
      <c r="J7440" s="3">
        <f t="shared" si="696"/>
        <v>57.92</v>
      </c>
      <c r="K7440" s="191">
        <v>21</v>
      </c>
      <c r="L7440" s="3">
        <v>8.4</v>
      </c>
      <c r="M7440" s="191">
        <v>16.7</v>
      </c>
      <c r="N7440" s="191">
        <v>7.2</v>
      </c>
      <c r="O7440" s="191">
        <v>14.4</v>
      </c>
    </row>
    <row r="7441" spans="2:15" ht="17.25" x14ac:dyDescent="0.35">
      <c r="B7441" s="172">
        <f t="shared" si="698"/>
        <v>7433</v>
      </c>
      <c r="C7441" s="173">
        <v>11</v>
      </c>
      <c r="D7441" s="173">
        <v>6</v>
      </c>
      <c r="E7441" s="174">
        <v>17</v>
      </c>
      <c r="F7441" s="3">
        <f t="shared" si="697"/>
        <v>64.400000000000006</v>
      </c>
      <c r="G7441" s="3">
        <f t="shared" si="693"/>
        <v>41</v>
      </c>
      <c r="H7441" s="3">
        <f t="shared" si="694"/>
        <v>60.08</v>
      </c>
      <c r="I7441" s="3">
        <f t="shared" si="695"/>
        <v>42.08</v>
      </c>
      <c r="J7441" s="3">
        <f t="shared" si="696"/>
        <v>57.92</v>
      </c>
      <c r="K7441" s="191">
        <v>18</v>
      </c>
      <c r="L7441" s="3">
        <v>5</v>
      </c>
      <c r="M7441" s="191">
        <v>15.6</v>
      </c>
      <c r="N7441" s="191">
        <v>5.6</v>
      </c>
      <c r="O7441" s="191">
        <v>14.4</v>
      </c>
    </row>
    <row r="7442" spans="2:15" ht="17.25" x14ac:dyDescent="0.35">
      <c r="B7442" s="172">
        <f t="shared" si="698"/>
        <v>7434</v>
      </c>
      <c r="C7442" s="173">
        <v>11</v>
      </c>
      <c r="D7442" s="173">
        <v>6</v>
      </c>
      <c r="E7442" s="174">
        <v>18</v>
      </c>
      <c r="F7442" s="3">
        <f t="shared" si="697"/>
        <v>59</v>
      </c>
      <c r="G7442" s="3">
        <f t="shared" si="693"/>
        <v>34.880000000000003</v>
      </c>
      <c r="H7442" s="3">
        <f t="shared" si="694"/>
        <v>57.92</v>
      </c>
      <c r="I7442" s="3">
        <f t="shared" si="695"/>
        <v>39.92</v>
      </c>
      <c r="J7442" s="3">
        <f t="shared" si="696"/>
        <v>53.06</v>
      </c>
      <c r="K7442" s="191">
        <v>15</v>
      </c>
      <c r="L7442" s="3">
        <v>1.6</v>
      </c>
      <c r="M7442" s="191">
        <v>14.4</v>
      </c>
      <c r="N7442" s="191">
        <v>4.4000000000000004</v>
      </c>
      <c r="O7442" s="191">
        <v>11.7</v>
      </c>
    </row>
    <row r="7443" spans="2:15" ht="17.25" x14ac:dyDescent="0.35">
      <c r="B7443" s="172">
        <f t="shared" si="698"/>
        <v>7435</v>
      </c>
      <c r="C7443" s="173">
        <v>11</v>
      </c>
      <c r="D7443" s="173">
        <v>6</v>
      </c>
      <c r="E7443" s="174">
        <v>19</v>
      </c>
      <c r="F7443" s="3">
        <f t="shared" si="697"/>
        <v>57.2</v>
      </c>
      <c r="G7443" s="3">
        <f t="shared" si="693"/>
        <v>29.66</v>
      </c>
      <c r="H7443" s="3">
        <f t="shared" si="694"/>
        <v>57.92</v>
      </c>
      <c r="I7443" s="3">
        <f t="shared" si="695"/>
        <v>37.94</v>
      </c>
      <c r="J7443" s="3">
        <f t="shared" si="696"/>
        <v>48.92</v>
      </c>
      <c r="K7443" s="191">
        <v>14</v>
      </c>
      <c r="L7443" s="3">
        <v>-1.3</v>
      </c>
      <c r="M7443" s="191">
        <v>14.4</v>
      </c>
      <c r="N7443" s="191">
        <v>3.3</v>
      </c>
      <c r="O7443" s="191">
        <v>9.4</v>
      </c>
    </row>
    <row r="7444" spans="2:15" ht="17.25" x14ac:dyDescent="0.35">
      <c r="B7444" s="172">
        <f t="shared" si="698"/>
        <v>7436</v>
      </c>
      <c r="C7444" s="173">
        <v>11</v>
      </c>
      <c r="D7444" s="173">
        <v>6</v>
      </c>
      <c r="E7444" s="174">
        <v>20</v>
      </c>
      <c r="F7444" s="3">
        <f t="shared" si="697"/>
        <v>50</v>
      </c>
      <c r="G7444" s="3">
        <f t="shared" si="693"/>
        <v>27.68</v>
      </c>
      <c r="H7444" s="3">
        <f t="shared" si="694"/>
        <v>55.94</v>
      </c>
      <c r="I7444" s="3">
        <f t="shared" si="695"/>
        <v>35.96</v>
      </c>
      <c r="J7444" s="3">
        <f t="shared" si="696"/>
        <v>48.019999999999996</v>
      </c>
      <c r="K7444" s="191">
        <v>10</v>
      </c>
      <c r="L7444" s="3">
        <v>-2.4</v>
      </c>
      <c r="M7444" s="191">
        <v>13.3</v>
      </c>
      <c r="N7444" s="191">
        <v>2.2000000000000002</v>
      </c>
      <c r="O7444" s="191">
        <v>8.9</v>
      </c>
    </row>
    <row r="7445" spans="2:15" ht="17.25" x14ac:dyDescent="0.35">
      <c r="B7445" s="172">
        <f t="shared" si="698"/>
        <v>7437</v>
      </c>
      <c r="C7445" s="173">
        <v>11</v>
      </c>
      <c r="D7445" s="173">
        <v>6</v>
      </c>
      <c r="E7445" s="174">
        <v>21</v>
      </c>
      <c r="F7445" s="3">
        <f t="shared" si="697"/>
        <v>48.2</v>
      </c>
      <c r="G7445" s="3">
        <f t="shared" si="693"/>
        <v>27.5</v>
      </c>
      <c r="H7445" s="3">
        <f t="shared" si="694"/>
        <v>53.96</v>
      </c>
      <c r="I7445" s="3">
        <f t="shared" si="695"/>
        <v>37.04</v>
      </c>
      <c r="J7445" s="3">
        <f t="shared" si="696"/>
        <v>46.04</v>
      </c>
      <c r="K7445" s="191">
        <v>9</v>
      </c>
      <c r="L7445" s="3">
        <v>-2.5</v>
      </c>
      <c r="M7445" s="191">
        <v>12.2</v>
      </c>
      <c r="N7445" s="191">
        <v>2.8</v>
      </c>
      <c r="O7445" s="191">
        <v>7.8</v>
      </c>
    </row>
    <row r="7446" spans="2:15" ht="17.25" x14ac:dyDescent="0.35">
      <c r="B7446" s="172">
        <f t="shared" si="698"/>
        <v>7438</v>
      </c>
      <c r="C7446" s="173">
        <v>11</v>
      </c>
      <c r="D7446" s="173">
        <v>6</v>
      </c>
      <c r="E7446" s="174">
        <v>22</v>
      </c>
      <c r="F7446" s="3">
        <f t="shared" si="697"/>
        <v>46.4</v>
      </c>
      <c r="G7446" s="3">
        <f t="shared" si="693"/>
        <v>24.259999999999998</v>
      </c>
      <c r="H7446" s="3">
        <f t="shared" si="694"/>
        <v>55.040000000000006</v>
      </c>
      <c r="I7446" s="3">
        <f t="shared" si="695"/>
        <v>33.979999999999997</v>
      </c>
      <c r="J7446" s="3">
        <f t="shared" si="696"/>
        <v>44.06</v>
      </c>
      <c r="K7446" s="191">
        <v>8</v>
      </c>
      <c r="L7446" s="3">
        <v>-4.3</v>
      </c>
      <c r="M7446" s="191">
        <v>12.8</v>
      </c>
      <c r="N7446" s="191">
        <v>1.1000000000000001</v>
      </c>
      <c r="O7446" s="191">
        <v>6.7</v>
      </c>
    </row>
    <row r="7447" spans="2:15" ht="17.25" x14ac:dyDescent="0.35">
      <c r="B7447" s="172">
        <f t="shared" si="698"/>
        <v>7439</v>
      </c>
      <c r="C7447" s="173">
        <v>11</v>
      </c>
      <c r="D7447" s="173">
        <v>6</v>
      </c>
      <c r="E7447" s="174">
        <v>23</v>
      </c>
      <c r="F7447" s="3">
        <f t="shared" si="697"/>
        <v>44.6</v>
      </c>
      <c r="G7447" s="3">
        <f t="shared" si="693"/>
        <v>23</v>
      </c>
      <c r="H7447" s="3">
        <f t="shared" si="694"/>
        <v>53.06</v>
      </c>
      <c r="I7447" s="3">
        <f t="shared" si="695"/>
        <v>28.04</v>
      </c>
      <c r="J7447" s="3">
        <f t="shared" si="696"/>
        <v>42.08</v>
      </c>
      <c r="K7447" s="191">
        <v>7</v>
      </c>
      <c r="L7447" s="3">
        <v>-5</v>
      </c>
      <c r="M7447" s="191">
        <v>11.7</v>
      </c>
      <c r="N7447" s="191">
        <v>-2.2000000000000002</v>
      </c>
      <c r="O7447" s="191">
        <v>5.6</v>
      </c>
    </row>
    <row r="7448" spans="2:15" ht="17.25" x14ac:dyDescent="0.35">
      <c r="B7448" s="172">
        <f t="shared" si="698"/>
        <v>7440</v>
      </c>
      <c r="C7448" s="173">
        <v>11</v>
      </c>
      <c r="D7448" s="173">
        <v>6</v>
      </c>
      <c r="E7448" s="174">
        <v>24</v>
      </c>
      <c r="F7448" s="3">
        <f t="shared" si="697"/>
        <v>42.8</v>
      </c>
      <c r="G7448" s="3">
        <f t="shared" si="693"/>
        <v>20.84</v>
      </c>
      <c r="H7448" s="3">
        <f t="shared" si="694"/>
        <v>51.08</v>
      </c>
      <c r="I7448" s="3">
        <f t="shared" si="695"/>
        <v>28.04</v>
      </c>
      <c r="J7448" s="3">
        <f t="shared" si="696"/>
        <v>39.92</v>
      </c>
      <c r="K7448" s="191">
        <v>6</v>
      </c>
      <c r="L7448" s="3">
        <v>-6.2</v>
      </c>
      <c r="M7448" s="191">
        <v>10.6</v>
      </c>
      <c r="N7448" s="191">
        <v>-2.2000000000000002</v>
      </c>
      <c r="O7448" s="191">
        <v>4.4000000000000004</v>
      </c>
    </row>
    <row r="7449" spans="2:15" ht="17.25" x14ac:dyDescent="0.35">
      <c r="B7449" s="172">
        <f t="shared" si="698"/>
        <v>7441</v>
      </c>
      <c r="C7449" s="173">
        <v>11</v>
      </c>
      <c r="D7449" s="173">
        <v>7</v>
      </c>
      <c r="E7449" s="174">
        <v>1</v>
      </c>
      <c r="F7449" s="3">
        <f t="shared" si="697"/>
        <v>41</v>
      </c>
      <c r="G7449" s="3">
        <f t="shared" ref="G7449:G7512" si="699">(9/5)*L7449+32</f>
        <v>20.66</v>
      </c>
      <c r="H7449" s="3">
        <f t="shared" ref="H7449:H7512" si="700">(9/5)*M7449+32</f>
        <v>51.08</v>
      </c>
      <c r="I7449" s="3">
        <f t="shared" ref="I7449:I7512" si="701">(9/5)*N7449+32</f>
        <v>26.96</v>
      </c>
      <c r="J7449" s="3">
        <f t="shared" ref="J7449:J7512" si="702">(9/5)*O7449+32</f>
        <v>39.019999999999996</v>
      </c>
      <c r="K7449" s="191">
        <v>5</v>
      </c>
      <c r="L7449" s="3">
        <v>-6.3</v>
      </c>
      <c r="M7449" s="191">
        <v>10.6</v>
      </c>
      <c r="N7449" s="191">
        <v>-2.8</v>
      </c>
      <c r="O7449" s="191">
        <v>3.9</v>
      </c>
    </row>
    <row r="7450" spans="2:15" ht="17.25" x14ac:dyDescent="0.35">
      <c r="B7450" s="172">
        <f t="shared" si="698"/>
        <v>7442</v>
      </c>
      <c r="C7450" s="173">
        <v>11</v>
      </c>
      <c r="D7450" s="173">
        <v>7</v>
      </c>
      <c r="E7450" s="174">
        <v>2</v>
      </c>
      <c r="F7450" s="3">
        <f t="shared" si="697"/>
        <v>41</v>
      </c>
      <c r="G7450" s="3">
        <f t="shared" si="699"/>
        <v>18.5</v>
      </c>
      <c r="H7450" s="3">
        <f t="shared" si="700"/>
        <v>50</v>
      </c>
      <c r="I7450" s="3">
        <f t="shared" si="701"/>
        <v>24.98</v>
      </c>
      <c r="J7450" s="3">
        <f t="shared" si="702"/>
        <v>39.92</v>
      </c>
      <c r="K7450" s="191">
        <v>5</v>
      </c>
      <c r="L7450" s="3">
        <v>-7.5</v>
      </c>
      <c r="M7450" s="191">
        <v>10</v>
      </c>
      <c r="N7450" s="191">
        <v>-3.9</v>
      </c>
      <c r="O7450" s="191">
        <v>4.4000000000000004</v>
      </c>
    </row>
    <row r="7451" spans="2:15" ht="17.25" x14ac:dyDescent="0.35">
      <c r="B7451" s="172">
        <f t="shared" si="698"/>
        <v>7443</v>
      </c>
      <c r="C7451" s="173">
        <v>11</v>
      </c>
      <c r="D7451" s="173">
        <v>7</v>
      </c>
      <c r="E7451" s="174">
        <v>3</v>
      </c>
      <c r="F7451" s="3">
        <f t="shared" si="697"/>
        <v>41</v>
      </c>
      <c r="G7451" s="3">
        <f t="shared" si="699"/>
        <v>16.340000000000003</v>
      </c>
      <c r="H7451" s="3">
        <f t="shared" si="700"/>
        <v>50</v>
      </c>
      <c r="I7451" s="3">
        <f t="shared" si="701"/>
        <v>21.92</v>
      </c>
      <c r="J7451" s="3">
        <f t="shared" si="702"/>
        <v>39.019999999999996</v>
      </c>
      <c r="K7451" s="191">
        <v>5</v>
      </c>
      <c r="L7451" s="3">
        <v>-8.6999999999999993</v>
      </c>
      <c r="M7451" s="191">
        <v>10</v>
      </c>
      <c r="N7451" s="191">
        <v>-5.6</v>
      </c>
      <c r="O7451" s="191">
        <v>3.9</v>
      </c>
    </row>
    <row r="7452" spans="2:15" ht="17.25" x14ac:dyDescent="0.35">
      <c r="B7452" s="172">
        <f t="shared" si="698"/>
        <v>7444</v>
      </c>
      <c r="C7452" s="173">
        <v>11</v>
      </c>
      <c r="D7452" s="173">
        <v>7</v>
      </c>
      <c r="E7452" s="174">
        <v>4</v>
      </c>
      <c r="F7452" s="3">
        <f t="shared" si="697"/>
        <v>41</v>
      </c>
      <c r="G7452" s="3">
        <f t="shared" si="699"/>
        <v>17.420000000000002</v>
      </c>
      <c r="H7452" s="3">
        <f t="shared" si="700"/>
        <v>50</v>
      </c>
      <c r="I7452" s="3">
        <f t="shared" si="701"/>
        <v>19.939999999999998</v>
      </c>
      <c r="J7452" s="3">
        <f t="shared" si="702"/>
        <v>35.96</v>
      </c>
      <c r="K7452" s="191">
        <v>5</v>
      </c>
      <c r="L7452" s="3">
        <v>-8.1</v>
      </c>
      <c r="M7452" s="191">
        <v>10</v>
      </c>
      <c r="N7452" s="191">
        <v>-6.7</v>
      </c>
      <c r="O7452" s="191">
        <v>2.2000000000000002</v>
      </c>
    </row>
    <row r="7453" spans="2:15" ht="17.25" x14ac:dyDescent="0.35">
      <c r="B7453" s="172">
        <f t="shared" si="698"/>
        <v>7445</v>
      </c>
      <c r="C7453" s="173">
        <v>11</v>
      </c>
      <c r="D7453" s="173">
        <v>7</v>
      </c>
      <c r="E7453" s="174">
        <v>5</v>
      </c>
      <c r="F7453" s="3">
        <f t="shared" si="697"/>
        <v>41</v>
      </c>
      <c r="G7453" s="3">
        <f t="shared" si="699"/>
        <v>16.159999999999997</v>
      </c>
      <c r="H7453" s="3">
        <f t="shared" si="700"/>
        <v>48.92</v>
      </c>
      <c r="I7453" s="3">
        <f t="shared" si="701"/>
        <v>21.02</v>
      </c>
      <c r="J7453" s="3">
        <f t="shared" si="702"/>
        <v>32</v>
      </c>
      <c r="K7453" s="191">
        <v>5</v>
      </c>
      <c r="L7453" s="3">
        <v>-8.8000000000000007</v>
      </c>
      <c r="M7453" s="191">
        <v>9.4</v>
      </c>
      <c r="N7453" s="191">
        <v>-6.1</v>
      </c>
      <c r="O7453" s="191">
        <v>0</v>
      </c>
    </row>
    <row r="7454" spans="2:15" ht="17.25" x14ac:dyDescent="0.35">
      <c r="B7454" s="172">
        <f t="shared" si="698"/>
        <v>7446</v>
      </c>
      <c r="C7454" s="173">
        <v>11</v>
      </c>
      <c r="D7454" s="173">
        <v>7</v>
      </c>
      <c r="E7454" s="174">
        <v>6</v>
      </c>
      <c r="F7454" s="3">
        <f t="shared" si="697"/>
        <v>41</v>
      </c>
      <c r="G7454" s="3">
        <f t="shared" si="699"/>
        <v>19.04</v>
      </c>
      <c r="H7454" s="3">
        <f t="shared" si="700"/>
        <v>48.019999999999996</v>
      </c>
      <c r="I7454" s="3">
        <f t="shared" si="701"/>
        <v>21.92</v>
      </c>
      <c r="J7454" s="3">
        <f t="shared" si="702"/>
        <v>35.06</v>
      </c>
      <c r="K7454" s="191">
        <v>5</v>
      </c>
      <c r="L7454" s="3">
        <v>-7.2</v>
      </c>
      <c r="M7454" s="191">
        <v>8.9</v>
      </c>
      <c r="N7454" s="191">
        <v>-5.6</v>
      </c>
      <c r="O7454" s="191">
        <v>1.7</v>
      </c>
    </row>
    <row r="7455" spans="2:15" ht="17.25" x14ac:dyDescent="0.35">
      <c r="B7455" s="172">
        <f t="shared" si="698"/>
        <v>7447</v>
      </c>
      <c r="C7455" s="173">
        <v>11</v>
      </c>
      <c r="D7455" s="173">
        <v>7</v>
      </c>
      <c r="E7455" s="174">
        <v>7</v>
      </c>
      <c r="F7455" s="3">
        <f t="shared" si="697"/>
        <v>42.8</v>
      </c>
      <c r="G7455" s="3">
        <f t="shared" si="699"/>
        <v>15.8</v>
      </c>
      <c r="H7455" s="3">
        <f t="shared" si="700"/>
        <v>46.94</v>
      </c>
      <c r="I7455" s="3">
        <f t="shared" si="701"/>
        <v>19.939999999999998</v>
      </c>
      <c r="J7455" s="3">
        <f t="shared" si="702"/>
        <v>35.06</v>
      </c>
      <c r="K7455" s="191">
        <v>6</v>
      </c>
      <c r="L7455" s="3">
        <v>-9</v>
      </c>
      <c r="M7455" s="191">
        <v>8.3000000000000007</v>
      </c>
      <c r="N7455" s="191">
        <v>-6.7</v>
      </c>
      <c r="O7455" s="191">
        <v>1.7</v>
      </c>
    </row>
    <row r="7456" spans="2:15" ht="17.25" x14ac:dyDescent="0.35">
      <c r="B7456" s="172">
        <f t="shared" si="698"/>
        <v>7448</v>
      </c>
      <c r="C7456" s="173">
        <v>11</v>
      </c>
      <c r="D7456" s="173">
        <v>7</v>
      </c>
      <c r="E7456" s="174">
        <v>8</v>
      </c>
      <c r="F7456" s="3">
        <f t="shared" si="697"/>
        <v>50</v>
      </c>
      <c r="G7456" s="3">
        <f t="shared" si="699"/>
        <v>21.560000000000002</v>
      </c>
      <c r="H7456" s="3">
        <f t="shared" si="700"/>
        <v>48.92</v>
      </c>
      <c r="I7456" s="3">
        <f t="shared" si="701"/>
        <v>26.060000000000002</v>
      </c>
      <c r="J7456" s="3">
        <f t="shared" si="702"/>
        <v>37.04</v>
      </c>
      <c r="K7456" s="191">
        <v>10</v>
      </c>
      <c r="L7456" s="3">
        <v>-5.8</v>
      </c>
      <c r="M7456" s="191">
        <v>9.4</v>
      </c>
      <c r="N7456" s="191">
        <v>-3.3</v>
      </c>
      <c r="O7456" s="191">
        <v>2.8</v>
      </c>
    </row>
    <row r="7457" spans="2:15" ht="17.25" x14ac:dyDescent="0.35">
      <c r="B7457" s="172">
        <f t="shared" si="698"/>
        <v>7449</v>
      </c>
      <c r="C7457" s="173">
        <v>11</v>
      </c>
      <c r="D7457" s="173">
        <v>7</v>
      </c>
      <c r="E7457" s="174">
        <v>9</v>
      </c>
      <c r="F7457" s="3">
        <f t="shared" si="697"/>
        <v>57.2</v>
      </c>
      <c r="G7457" s="3">
        <f t="shared" si="699"/>
        <v>27.5</v>
      </c>
      <c r="H7457" s="3">
        <f t="shared" si="700"/>
        <v>50</v>
      </c>
      <c r="I7457" s="3">
        <f t="shared" si="701"/>
        <v>30.02</v>
      </c>
      <c r="J7457" s="3">
        <f t="shared" si="702"/>
        <v>39.92</v>
      </c>
      <c r="K7457" s="191">
        <v>14</v>
      </c>
      <c r="L7457" s="3">
        <v>-2.5</v>
      </c>
      <c r="M7457" s="191">
        <v>10</v>
      </c>
      <c r="N7457" s="191">
        <v>-1.1000000000000001</v>
      </c>
      <c r="O7457" s="191">
        <v>4.4000000000000004</v>
      </c>
    </row>
    <row r="7458" spans="2:15" ht="17.25" x14ac:dyDescent="0.35">
      <c r="B7458" s="172">
        <f t="shared" si="698"/>
        <v>7450</v>
      </c>
      <c r="C7458" s="173">
        <v>11</v>
      </c>
      <c r="D7458" s="173">
        <v>7</v>
      </c>
      <c r="E7458" s="174">
        <v>10</v>
      </c>
      <c r="F7458" s="3">
        <f t="shared" si="697"/>
        <v>57.2</v>
      </c>
      <c r="G7458" s="3">
        <f t="shared" si="699"/>
        <v>35.24</v>
      </c>
      <c r="H7458" s="3">
        <f t="shared" si="700"/>
        <v>51.980000000000004</v>
      </c>
      <c r="I7458" s="3">
        <f t="shared" si="701"/>
        <v>35.96</v>
      </c>
      <c r="J7458" s="3">
        <f t="shared" si="702"/>
        <v>44.96</v>
      </c>
      <c r="K7458" s="191">
        <v>14</v>
      </c>
      <c r="L7458" s="3">
        <v>1.8</v>
      </c>
      <c r="M7458" s="191">
        <v>11.1</v>
      </c>
      <c r="N7458" s="191">
        <v>2.2000000000000002</v>
      </c>
      <c r="O7458" s="191">
        <v>7.2</v>
      </c>
    </row>
    <row r="7459" spans="2:15" ht="17.25" x14ac:dyDescent="0.35">
      <c r="B7459" s="172">
        <f t="shared" si="698"/>
        <v>7451</v>
      </c>
      <c r="C7459" s="173">
        <v>11</v>
      </c>
      <c r="D7459" s="173">
        <v>7</v>
      </c>
      <c r="E7459" s="174">
        <v>11</v>
      </c>
      <c r="F7459" s="3">
        <f t="shared" si="697"/>
        <v>60.8</v>
      </c>
      <c r="G7459" s="3">
        <f t="shared" si="699"/>
        <v>40.1</v>
      </c>
      <c r="H7459" s="3">
        <f t="shared" si="700"/>
        <v>53.96</v>
      </c>
      <c r="I7459" s="3">
        <f t="shared" si="701"/>
        <v>39.019999999999996</v>
      </c>
      <c r="J7459" s="3">
        <f t="shared" si="702"/>
        <v>50</v>
      </c>
      <c r="K7459" s="191">
        <v>16</v>
      </c>
      <c r="L7459" s="3">
        <v>4.5</v>
      </c>
      <c r="M7459" s="191">
        <v>12.2</v>
      </c>
      <c r="N7459" s="191">
        <v>3.9</v>
      </c>
      <c r="O7459" s="191">
        <v>10</v>
      </c>
    </row>
    <row r="7460" spans="2:15" ht="17.25" x14ac:dyDescent="0.35">
      <c r="B7460" s="172">
        <f t="shared" si="698"/>
        <v>7452</v>
      </c>
      <c r="C7460" s="173">
        <v>11</v>
      </c>
      <c r="D7460" s="173">
        <v>7</v>
      </c>
      <c r="E7460" s="174">
        <v>12</v>
      </c>
      <c r="F7460" s="3">
        <f t="shared" si="697"/>
        <v>68</v>
      </c>
      <c r="G7460" s="3">
        <f t="shared" si="699"/>
        <v>45.14</v>
      </c>
      <c r="H7460" s="3">
        <f t="shared" si="700"/>
        <v>55.94</v>
      </c>
      <c r="I7460" s="3">
        <f t="shared" si="701"/>
        <v>42.08</v>
      </c>
      <c r="J7460" s="3">
        <f t="shared" si="702"/>
        <v>53.06</v>
      </c>
      <c r="K7460" s="191">
        <v>20</v>
      </c>
      <c r="L7460" s="3">
        <v>7.3</v>
      </c>
      <c r="M7460" s="191">
        <v>13.3</v>
      </c>
      <c r="N7460" s="191">
        <v>5.6</v>
      </c>
      <c r="O7460" s="191">
        <v>11.7</v>
      </c>
    </row>
    <row r="7461" spans="2:15" ht="17.25" x14ac:dyDescent="0.35">
      <c r="B7461" s="172">
        <f t="shared" si="698"/>
        <v>7453</v>
      </c>
      <c r="C7461" s="173">
        <v>11</v>
      </c>
      <c r="D7461" s="173">
        <v>7</v>
      </c>
      <c r="E7461" s="174">
        <v>13</v>
      </c>
      <c r="F7461" s="3">
        <f t="shared" si="697"/>
        <v>68</v>
      </c>
      <c r="G7461" s="3">
        <f t="shared" si="699"/>
        <v>47.84</v>
      </c>
      <c r="H7461" s="3">
        <f t="shared" si="700"/>
        <v>57.019999999999996</v>
      </c>
      <c r="I7461" s="3">
        <f t="shared" si="701"/>
        <v>46.04</v>
      </c>
      <c r="J7461" s="3">
        <f t="shared" si="702"/>
        <v>55.94</v>
      </c>
      <c r="K7461" s="191">
        <v>20</v>
      </c>
      <c r="L7461" s="3">
        <v>8.8000000000000007</v>
      </c>
      <c r="M7461" s="191">
        <v>13.9</v>
      </c>
      <c r="N7461" s="191">
        <v>7.8</v>
      </c>
      <c r="O7461" s="191">
        <v>13.3</v>
      </c>
    </row>
    <row r="7462" spans="2:15" ht="17.25" x14ac:dyDescent="0.35">
      <c r="B7462" s="172">
        <f t="shared" si="698"/>
        <v>7454</v>
      </c>
      <c r="C7462" s="173">
        <v>11</v>
      </c>
      <c r="D7462" s="173">
        <v>7</v>
      </c>
      <c r="E7462" s="174">
        <v>14</v>
      </c>
      <c r="F7462" s="3">
        <f t="shared" si="697"/>
        <v>71.599999999999994</v>
      </c>
      <c r="G7462" s="3">
        <f t="shared" si="699"/>
        <v>48.74</v>
      </c>
      <c r="H7462" s="3">
        <f t="shared" si="700"/>
        <v>57.92</v>
      </c>
      <c r="I7462" s="3">
        <f t="shared" si="701"/>
        <v>48.92</v>
      </c>
      <c r="J7462" s="3">
        <f t="shared" si="702"/>
        <v>57.92</v>
      </c>
      <c r="K7462" s="191">
        <v>22</v>
      </c>
      <c r="L7462" s="3">
        <v>9.3000000000000007</v>
      </c>
      <c r="M7462" s="191">
        <v>14.4</v>
      </c>
      <c r="N7462" s="191">
        <v>9.4</v>
      </c>
      <c r="O7462" s="191">
        <v>14.4</v>
      </c>
    </row>
    <row r="7463" spans="2:15" ht="17.25" x14ac:dyDescent="0.35">
      <c r="B7463" s="172">
        <f t="shared" si="698"/>
        <v>7455</v>
      </c>
      <c r="C7463" s="173">
        <v>11</v>
      </c>
      <c r="D7463" s="173">
        <v>7</v>
      </c>
      <c r="E7463" s="174">
        <v>15</v>
      </c>
      <c r="F7463" s="3">
        <f t="shared" si="697"/>
        <v>71.599999999999994</v>
      </c>
      <c r="G7463" s="3">
        <f t="shared" si="699"/>
        <v>49.64</v>
      </c>
      <c r="H7463" s="3">
        <f t="shared" si="700"/>
        <v>57.92</v>
      </c>
      <c r="I7463" s="3">
        <f t="shared" si="701"/>
        <v>50</v>
      </c>
      <c r="J7463" s="3">
        <f t="shared" si="702"/>
        <v>60.08</v>
      </c>
      <c r="K7463" s="191">
        <v>22</v>
      </c>
      <c r="L7463" s="3">
        <v>9.8000000000000007</v>
      </c>
      <c r="M7463" s="191">
        <v>14.4</v>
      </c>
      <c r="N7463" s="191">
        <v>10</v>
      </c>
      <c r="O7463" s="191">
        <v>15.6</v>
      </c>
    </row>
    <row r="7464" spans="2:15" ht="17.25" x14ac:dyDescent="0.35">
      <c r="B7464" s="172">
        <f t="shared" si="698"/>
        <v>7456</v>
      </c>
      <c r="C7464" s="173">
        <v>11</v>
      </c>
      <c r="D7464" s="173">
        <v>7</v>
      </c>
      <c r="E7464" s="174">
        <v>16</v>
      </c>
      <c r="F7464" s="3">
        <f t="shared" si="697"/>
        <v>69.800000000000011</v>
      </c>
      <c r="G7464" s="3">
        <f t="shared" si="699"/>
        <v>46.4</v>
      </c>
      <c r="H7464" s="3">
        <f t="shared" si="700"/>
        <v>57.019999999999996</v>
      </c>
      <c r="I7464" s="3">
        <f t="shared" si="701"/>
        <v>48.92</v>
      </c>
      <c r="J7464" s="3">
        <f t="shared" si="702"/>
        <v>60.08</v>
      </c>
      <c r="K7464" s="191">
        <v>21</v>
      </c>
      <c r="L7464" s="3">
        <v>8</v>
      </c>
      <c r="M7464" s="191">
        <v>13.9</v>
      </c>
      <c r="N7464" s="191">
        <v>9.4</v>
      </c>
      <c r="O7464" s="191">
        <v>15.6</v>
      </c>
    </row>
    <row r="7465" spans="2:15" ht="17.25" x14ac:dyDescent="0.35">
      <c r="B7465" s="172">
        <f t="shared" si="698"/>
        <v>7457</v>
      </c>
      <c r="C7465" s="173">
        <v>11</v>
      </c>
      <c r="D7465" s="173">
        <v>7</v>
      </c>
      <c r="E7465" s="174">
        <v>17</v>
      </c>
      <c r="F7465" s="3">
        <f t="shared" si="697"/>
        <v>59</v>
      </c>
      <c r="G7465" s="3">
        <f t="shared" si="699"/>
        <v>40.46</v>
      </c>
      <c r="H7465" s="3">
        <f t="shared" si="700"/>
        <v>53.96</v>
      </c>
      <c r="I7465" s="3">
        <f t="shared" si="701"/>
        <v>48.92</v>
      </c>
      <c r="J7465" s="3">
        <f t="shared" si="702"/>
        <v>57.92</v>
      </c>
      <c r="K7465" s="191">
        <v>15</v>
      </c>
      <c r="L7465" s="3">
        <v>4.7</v>
      </c>
      <c r="M7465" s="191">
        <v>12.2</v>
      </c>
      <c r="N7465" s="191">
        <v>9.4</v>
      </c>
      <c r="O7465" s="191">
        <v>14.4</v>
      </c>
    </row>
    <row r="7466" spans="2:15" ht="17.25" x14ac:dyDescent="0.35">
      <c r="B7466" s="172">
        <f t="shared" si="698"/>
        <v>7458</v>
      </c>
      <c r="C7466" s="173">
        <v>11</v>
      </c>
      <c r="D7466" s="173">
        <v>7</v>
      </c>
      <c r="E7466" s="174">
        <v>18</v>
      </c>
      <c r="F7466" s="3">
        <f t="shared" si="697"/>
        <v>53.6</v>
      </c>
      <c r="G7466" s="3">
        <f t="shared" si="699"/>
        <v>35.6</v>
      </c>
      <c r="H7466" s="3">
        <f t="shared" si="700"/>
        <v>51.08</v>
      </c>
      <c r="I7466" s="3">
        <f t="shared" si="701"/>
        <v>46.04</v>
      </c>
      <c r="J7466" s="3">
        <f t="shared" si="702"/>
        <v>55.94</v>
      </c>
      <c r="K7466" s="191">
        <v>12</v>
      </c>
      <c r="L7466" s="3">
        <v>2</v>
      </c>
      <c r="M7466" s="191">
        <v>10.6</v>
      </c>
      <c r="N7466" s="191">
        <v>7.8</v>
      </c>
      <c r="O7466" s="191">
        <v>13.3</v>
      </c>
    </row>
    <row r="7467" spans="2:15" ht="17.25" x14ac:dyDescent="0.35">
      <c r="B7467" s="172">
        <f t="shared" si="698"/>
        <v>7459</v>
      </c>
      <c r="C7467" s="173">
        <v>11</v>
      </c>
      <c r="D7467" s="173">
        <v>7</v>
      </c>
      <c r="E7467" s="174">
        <v>19</v>
      </c>
      <c r="F7467" s="3">
        <f t="shared" si="697"/>
        <v>46.4</v>
      </c>
      <c r="G7467" s="3">
        <f t="shared" si="699"/>
        <v>32</v>
      </c>
      <c r="H7467" s="3">
        <f t="shared" si="700"/>
        <v>51.08</v>
      </c>
      <c r="I7467" s="3">
        <f t="shared" si="701"/>
        <v>44.06</v>
      </c>
      <c r="J7467" s="3">
        <f t="shared" si="702"/>
        <v>51.08</v>
      </c>
      <c r="K7467" s="191">
        <v>8</v>
      </c>
      <c r="L7467" s="3">
        <v>0</v>
      </c>
      <c r="M7467" s="191">
        <v>10.6</v>
      </c>
      <c r="N7467" s="191">
        <v>6.7</v>
      </c>
      <c r="O7467" s="191">
        <v>10.6</v>
      </c>
    </row>
    <row r="7468" spans="2:15" ht="17.25" x14ac:dyDescent="0.35">
      <c r="B7468" s="172">
        <f t="shared" si="698"/>
        <v>7460</v>
      </c>
      <c r="C7468" s="173">
        <v>11</v>
      </c>
      <c r="D7468" s="173">
        <v>7</v>
      </c>
      <c r="E7468" s="174">
        <v>20</v>
      </c>
      <c r="F7468" s="3">
        <f t="shared" si="697"/>
        <v>46.4</v>
      </c>
      <c r="G7468" s="3">
        <f t="shared" si="699"/>
        <v>28.759999999999998</v>
      </c>
      <c r="H7468" s="3">
        <f t="shared" si="700"/>
        <v>46.94</v>
      </c>
      <c r="I7468" s="3">
        <f t="shared" si="701"/>
        <v>42.08</v>
      </c>
      <c r="J7468" s="3">
        <f t="shared" si="702"/>
        <v>48.92</v>
      </c>
      <c r="K7468" s="191">
        <v>8</v>
      </c>
      <c r="L7468" s="3">
        <v>-1.8</v>
      </c>
      <c r="M7468" s="191">
        <v>8.3000000000000007</v>
      </c>
      <c r="N7468" s="191">
        <v>5.6</v>
      </c>
      <c r="O7468" s="191">
        <v>9.4</v>
      </c>
    </row>
    <row r="7469" spans="2:15" ht="17.25" x14ac:dyDescent="0.35">
      <c r="B7469" s="172">
        <f t="shared" si="698"/>
        <v>7461</v>
      </c>
      <c r="C7469" s="173">
        <v>11</v>
      </c>
      <c r="D7469" s="173">
        <v>7</v>
      </c>
      <c r="E7469" s="174">
        <v>21</v>
      </c>
      <c r="F7469" s="3">
        <f t="shared" si="697"/>
        <v>44.6</v>
      </c>
      <c r="G7469" s="3">
        <f t="shared" si="699"/>
        <v>30.92</v>
      </c>
      <c r="H7469" s="3">
        <f t="shared" si="700"/>
        <v>44.06</v>
      </c>
      <c r="I7469" s="3">
        <f t="shared" si="701"/>
        <v>42.08</v>
      </c>
      <c r="J7469" s="3">
        <f t="shared" si="702"/>
        <v>48.92</v>
      </c>
      <c r="K7469" s="191">
        <v>7</v>
      </c>
      <c r="L7469" s="3">
        <v>-0.6</v>
      </c>
      <c r="M7469" s="191">
        <v>6.7</v>
      </c>
      <c r="N7469" s="191">
        <v>5.6</v>
      </c>
      <c r="O7469" s="191">
        <v>9.4</v>
      </c>
    </row>
    <row r="7470" spans="2:15" ht="17.25" x14ac:dyDescent="0.35">
      <c r="B7470" s="172">
        <f t="shared" si="698"/>
        <v>7462</v>
      </c>
      <c r="C7470" s="173">
        <v>11</v>
      </c>
      <c r="D7470" s="173">
        <v>7</v>
      </c>
      <c r="E7470" s="174">
        <v>22</v>
      </c>
      <c r="F7470" s="3">
        <f t="shared" si="697"/>
        <v>44.6</v>
      </c>
      <c r="G7470" s="3">
        <f t="shared" si="699"/>
        <v>29.48</v>
      </c>
      <c r="H7470" s="3">
        <f t="shared" si="700"/>
        <v>44.06</v>
      </c>
      <c r="I7470" s="3">
        <f t="shared" si="701"/>
        <v>42.08</v>
      </c>
      <c r="J7470" s="3">
        <f t="shared" si="702"/>
        <v>44.96</v>
      </c>
      <c r="K7470" s="191">
        <v>7</v>
      </c>
      <c r="L7470" s="3">
        <v>-1.4</v>
      </c>
      <c r="M7470" s="191">
        <v>6.7</v>
      </c>
      <c r="N7470" s="191">
        <v>5.6</v>
      </c>
      <c r="O7470" s="191">
        <v>7.2</v>
      </c>
    </row>
    <row r="7471" spans="2:15" ht="17.25" x14ac:dyDescent="0.35">
      <c r="B7471" s="172">
        <f t="shared" si="698"/>
        <v>7463</v>
      </c>
      <c r="C7471" s="173">
        <v>11</v>
      </c>
      <c r="D7471" s="173">
        <v>7</v>
      </c>
      <c r="E7471" s="174">
        <v>23</v>
      </c>
      <c r="F7471" s="3">
        <f t="shared" si="697"/>
        <v>44.6</v>
      </c>
      <c r="G7471" s="3">
        <f t="shared" si="699"/>
        <v>31.64</v>
      </c>
      <c r="H7471" s="3">
        <f t="shared" si="700"/>
        <v>42.980000000000004</v>
      </c>
      <c r="I7471" s="3">
        <f t="shared" si="701"/>
        <v>42.08</v>
      </c>
      <c r="J7471" s="3">
        <f t="shared" si="702"/>
        <v>44.06</v>
      </c>
      <c r="K7471" s="191">
        <v>7</v>
      </c>
      <c r="L7471" s="3">
        <v>-0.2</v>
      </c>
      <c r="M7471" s="191">
        <v>6.1</v>
      </c>
      <c r="N7471" s="191">
        <v>5.6</v>
      </c>
      <c r="O7471" s="191">
        <v>6.7</v>
      </c>
    </row>
    <row r="7472" spans="2:15" ht="17.25" x14ac:dyDescent="0.35">
      <c r="B7472" s="172">
        <f t="shared" si="698"/>
        <v>7464</v>
      </c>
      <c r="C7472" s="173">
        <v>11</v>
      </c>
      <c r="D7472" s="173">
        <v>7</v>
      </c>
      <c r="E7472" s="174">
        <v>24</v>
      </c>
      <c r="F7472" s="3">
        <f t="shared" si="697"/>
        <v>46.4</v>
      </c>
      <c r="G7472" s="3">
        <f t="shared" si="699"/>
        <v>33.799999999999997</v>
      </c>
      <c r="H7472" s="3">
        <f t="shared" si="700"/>
        <v>42.08</v>
      </c>
      <c r="I7472" s="3">
        <f t="shared" si="701"/>
        <v>39.92</v>
      </c>
      <c r="J7472" s="3">
        <f t="shared" si="702"/>
        <v>46.04</v>
      </c>
      <c r="K7472" s="191">
        <v>8</v>
      </c>
      <c r="L7472" s="3">
        <v>1</v>
      </c>
      <c r="M7472" s="191">
        <v>5.6</v>
      </c>
      <c r="N7472" s="191">
        <v>4.4000000000000004</v>
      </c>
      <c r="O7472" s="191">
        <v>7.8</v>
      </c>
    </row>
    <row r="7473" spans="2:15" ht="17.25" x14ac:dyDescent="0.35">
      <c r="B7473" s="172">
        <f t="shared" si="698"/>
        <v>7465</v>
      </c>
      <c r="C7473" s="173">
        <v>11</v>
      </c>
      <c r="D7473" s="173">
        <v>8</v>
      </c>
      <c r="E7473" s="174">
        <v>1</v>
      </c>
      <c r="F7473" s="3">
        <f t="shared" si="697"/>
        <v>44.6</v>
      </c>
      <c r="G7473" s="3">
        <f t="shared" si="699"/>
        <v>32.54</v>
      </c>
      <c r="H7473" s="3">
        <f t="shared" si="700"/>
        <v>48.019999999999996</v>
      </c>
      <c r="I7473" s="3">
        <f t="shared" si="701"/>
        <v>37.94</v>
      </c>
      <c r="J7473" s="3">
        <f t="shared" si="702"/>
        <v>48.92</v>
      </c>
      <c r="K7473" s="191">
        <v>7</v>
      </c>
      <c r="L7473" s="3">
        <v>0.3</v>
      </c>
      <c r="M7473" s="191">
        <v>8.9</v>
      </c>
      <c r="N7473" s="191">
        <v>3.3</v>
      </c>
      <c r="O7473" s="191">
        <v>9.4</v>
      </c>
    </row>
    <row r="7474" spans="2:15" ht="17.25" x14ac:dyDescent="0.35">
      <c r="B7474" s="172">
        <f t="shared" si="698"/>
        <v>7466</v>
      </c>
      <c r="C7474" s="173">
        <v>11</v>
      </c>
      <c r="D7474" s="173">
        <v>8</v>
      </c>
      <c r="E7474" s="174">
        <v>2</v>
      </c>
      <c r="F7474" s="3">
        <f t="shared" si="697"/>
        <v>44.6</v>
      </c>
      <c r="G7474" s="3">
        <f t="shared" si="699"/>
        <v>34.700000000000003</v>
      </c>
      <c r="H7474" s="3">
        <f t="shared" si="700"/>
        <v>44.06</v>
      </c>
      <c r="I7474" s="3">
        <f t="shared" si="701"/>
        <v>35.96</v>
      </c>
      <c r="J7474" s="3">
        <f t="shared" si="702"/>
        <v>48.92</v>
      </c>
      <c r="K7474" s="191">
        <v>7</v>
      </c>
      <c r="L7474" s="3">
        <v>1.5</v>
      </c>
      <c r="M7474" s="191">
        <v>6.7</v>
      </c>
      <c r="N7474" s="191">
        <v>2.2000000000000002</v>
      </c>
      <c r="O7474" s="191">
        <v>9.4</v>
      </c>
    </row>
    <row r="7475" spans="2:15" ht="17.25" x14ac:dyDescent="0.35">
      <c r="B7475" s="172">
        <f t="shared" si="698"/>
        <v>7467</v>
      </c>
      <c r="C7475" s="173">
        <v>11</v>
      </c>
      <c r="D7475" s="173">
        <v>8</v>
      </c>
      <c r="E7475" s="174">
        <v>3</v>
      </c>
      <c r="F7475" s="3">
        <f t="shared" si="697"/>
        <v>42.8</v>
      </c>
      <c r="G7475" s="3">
        <f t="shared" si="699"/>
        <v>36.86</v>
      </c>
      <c r="H7475" s="3">
        <f t="shared" si="700"/>
        <v>41</v>
      </c>
      <c r="I7475" s="3">
        <f t="shared" si="701"/>
        <v>35.06</v>
      </c>
      <c r="J7475" s="3">
        <f t="shared" si="702"/>
        <v>51.08</v>
      </c>
      <c r="K7475" s="191">
        <v>6</v>
      </c>
      <c r="L7475" s="3">
        <v>2.7</v>
      </c>
      <c r="M7475" s="191">
        <v>5</v>
      </c>
      <c r="N7475" s="191">
        <v>1.7</v>
      </c>
      <c r="O7475" s="191">
        <v>10.6</v>
      </c>
    </row>
    <row r="7476" spans="2:15" ht="17.25" x14ac:dyDescent="0.35">
      <c r="B7476" s="172">
        <f t="shared" si="698"/>
        <v>7468</v>
      </c>
      <c r="C7476" s="173">
        <v>11</v>
      </c>
      <c r="D7476" s="173">
        <v>8</v>
      </c>
      <c r="E7476" s="174">
        <v>4</v>
      </c>
      <c r="F7476" s="3">
        <f t="shared" si="697"/>
        <v>42.8</v>
      </c>
      <c r="G7476" s="3">
        <f t="shared" si="699"/>
        <v>35.42</v>
      </c>
      <c r="H7476" s="3">
        <f t="shared" si="700"/>
        <v>42.08</v>
      </c>
      <c r="I7476" s="3">
        <f t="shared" si="701"/>
        <v>33.08</v>
      </c>
      <c r="J7476" s="3">
        <f t="shared" si="702"/>
        <v>53.96</v>
      </c>
      <c r="K7476" s="191">
        <v>6</v>
      </c>
      <c r="L7476" s="3">
        <v>1.9</v>
      </c>
      <c r="M7476" s="191">
        <v>5.6</v>
      </c>
      <c r="N7476" s="191">
        <v>0.6</v>
      </c>
      <c r="O7476" s="191">
        <v>12.2</v>
      </c>
    </row>
    <row r="7477" spans="2:15" ht="17.25" x14ac:dyDescent="0.35">
      <c r="B7477" s="172">
        <f t="shared" si="698"/>
        <v>7469</v>
      </c>
      <c r="C7477" s="173">
        <v>11</v>
      </c>
      <c r="D7477" s="173">
        <v>8</v>
      </c>
      <c r="E7477" s="174">
        <v>5</v>
      </c>
      <c r="F7477" s="3">
        <f t="shared" si="697"/>
        <v>46.4</v>
      </c>
      <c r="G7477" s="3">
        <f t="shared" si="699"/>
        <v>35.78</v>
      </c>
      <c r="H7477" s="3">
        <f t="shared" si="700"/>
        <v>42.08</v>
      </c>
      <c r="I7477" s="3">
        <f t="shared" si="701"/>
        <v>32</v>
      </c>
      <c r="J7477" s="3">
        <f t="shared" si="702"/>
        <v>53.06</v>
      </c>
      <c r="K7477" s="191">
        <v>8</v>
      </c>
      <c r="L7477" s="3">
        <v>2.1</v>
      </c>
      <c r="M7477" s="191">
        <v>5.6</v>
      </c>
      <c r="N7477" s="191">
        <v>0</v>
      </c>
      <c r="O7477" s="191">
        <v>11.7</v>
      </c>
    </row>
    <row r="7478" spans="2:15" ht="17.25" x14ac:dyDescent="0.35">
      <c r="B7478" s="172">
        <f t="shared" si="698"/>
        <v>7470</v>
      </c>
      <c r="C7478" s="173">
        <v>11</v>
      </c>
      <c r="D7478" s="173">
        <v>8</v>
      </c>
      <c r="E7478" s="174">
        <v>6</v>
      </c>
      <c r="F7478" s="3">
        <f t="shared" si="697"/>
        <v>46.4</v>
      </c>
      <c r="G7478" s="3">
        <f t="shared" si="699"/>
        <v>36.14</v>
      </c>
      <c r="H7478" s="3">
        <f t="shared" si="700"/>
        <v>44.06</v>
      </c>
      <c r="I7478" s="3">
        <f t="shared" si="701"/>
        <v>30.92</v>
      </c>
      <c r="J7478" s="3">
        <f t="shared" si="702"/>
        <v>53.06</v>
      </c>
      <c r="K7478" s="191">
        <v>8</v>
      </c>
      <c r="L7478" s="3">
        <v>2.2999999999999998</v>
      </c>
      <c r="M7478" s="191">
        <v>6.7</v>
      </c>
      <c r="N7478" s="191">
        <v>-0.6</v>
      </c>
      <c r="O7478" s="191">
        <v>11.7</v>
      </c>
    </row>
    <row r="7479" spans="2:15" ht="17.25" x14ac:dyDescent="0.35">
      <c r="B7479" s="172">
        <f t="shared" si="698"/>
        <v>7471</v>
      </c>
      <c r="C7479" s="173">
        <v>11</v>
      </c>
      <c r="D7479" s="173">
        <v>8</v>
      </c>
      <c r="E7479" s="174">
        <v>7</v>
      </c>
      <c r="F7479" s="3">
        <f t="shared" si="697"/>
        <v>46.4</v>
      </c>
      <c r="G7479" s="3">
        <f t="shared" si="699"/>
        <v>31.1</v>
      </c>
      <c r="H7479" s="3">
        <f t="shared" si="700"/>
        <v>46.94</v>
      </c>
      <c r="I7479" s="3">
        <f t="shared" si="701"/>
        <v>30.92</v>
      </c>
      <c r="J7479" s="3">
        <f t="shared" si="702"/>
        <v>51.08</v>
      </c>
      <c r="K7479" s="191">
        <v>8</v>
      </c>
      <c r="L7479" s="3">
        <v>-0.5</v>
      </c>
      <c r="M7479" s="191">
        <v>8.3000000000000007</v>
      </c>
      <c r="N7479" s="191">
        <v>-0.6</v>
      </c>
      <c r="O7479" s="191">
        <v>10.6</v>
      </c>
    </row>
    <row r="7480" spans="2:15" ht="17.25" x14ac:dyDescent="0.35">
      <c r="B7480" s="172">
        <f t="shared" si="698"/>
        <v>7472</v>
      </c>
      <c r="C7480" s="173">
        <v>11</v>
      </c>
      <c r="D7480" s="173">
        <v>8</v>
      </c>
      <c r="E7480" s="174">
        <v>8</v>
      </c>
      <c r="F7480" s="3">
        <f t="shared" si="697"/>
        <v>50</v>
      </c>
      <c r="G7480" s="3">
        <f t="shared" si="699"/>
        <v>36.86</v>
      </c>
      <c r="H7480" s="3">
        <f t="shared" si="700"/>
        <v>51.980000000000004</v>
      </c>
      <c r="I7480" s="3">
        <f t="shared" si="701"/>
        <v>39.019999999999996</v>
      </c>
      <c r="J7480" s="3">
        <f t="shared" si="702"/>
        <v>50</v>
      </c>
      <c r="K7480" s="191">
        <v>10</v>
      </c>
      <c r="L7480" s="3">
        <v>2.7</v>
      </c>
      <c r="M7480" s="191">
        <v>11.1</v>
      </c>
      <c r="N7480" s="191">
        <v>3.9</v>
      </c>
      <c r="O7480" s="191">
        <v>10</v>
      </c>
    </row>
    <row r="7481" spans="2:15" ht="17.25" x14ac:dyDescent="0.35">
      <c r="B7481" s="172">
        <f t="shared" si="698"/>
        <v>7473</v>
      </c>
      <c r="C7481" s="173">
        <v>11</v>
      </c>
      <c r="D7481" s="173">
        <v>8</v>
      </c>
      <c r="E7481" s="174">
        <v>9</v>
      </c>
      <c r="F7481" s="3">
        <f t="shared" si="697"/>
        <v>53.6</v>
      </c>
      <c r="G7481" s="3">
        <f t="shared" si="699"/>
        <v>42.620000000000005</v>
      </c>
      <c r="H7481" s="3">
        <f t="shared" si="700"/>
        <v>53.96</v>
      </c>
      <c r="I7481" s="3">
        <f t="shared" si="701"/>
        <v>44.06</v>
      </c>
      <c r="J7481" s="3">
        <f t="shared" si="702"/>
        <v>51.980000000000004</v>
      </c>
      <c r="K7481" s="191">
        <v>12</v>
      </c>
      <c r="L7481" s="3">
        <v>5.9</v>
      </c>
      <c r="M7481" s="191">
        <v>12.2</v>
      </c>
      <c r="N7481" s="191">
        <v>6.7</v>
      </c>
      <c r="O7481" s="191">
        <v>11.1</v>
      </c>
    </row>
    <row r="7482" spans="2:15" ht="17.25" x14ac:dyDescent="0.35">
      <c r="B7482" s="172">
        <f t="shared" si="698"/>
        <v>7474</v>
      </c>
      <c r="C7482" s="173">
        <v>11</v>
      </c>
      <c r="D7482" s="173">
        <v>8</v>
      </c>
      <c r="E7482" s="174">
        <v>10</v>
      </c>
      <c r="F7482" s="3">
        <f t="shared" si="697"/>
        <v>59</v>
      </c>
      <c r="G7482" s="3">
        <f t="shared" si="699"/>
        <v>46.58</v>
      </c>
      <c r="H7482" s="3">
        <f t="shared" si="700"/>
        <v>57.019999999999996</v>
      </c>
      <c r="I7482" s="3">
        <f t="shared" si="701"/>
        <v>51.08</v>
      </c>
      <c r="J7482" s="3">
        <f t="shared" si="702"/>
        <v>55.94</v>
      </c>
      <c r="K7482" s="191">
        <v>15</v>
      </c>
      <c r="L7482" s="3">
        <v>8.1</v>
      </c>
      <c r="M7482" s="191">
        <v>13.9</v>
      </c>
      <c r="N7482" s="191">
        <v>10.6</v>
      </c>
      <c r="O7482" s="191">
        <v>13.3</v>
      </c>
    </row>
    <row r="7483" spans="2:15" ht="17.25" x14ac:dyDescent="0.35">
      <c r="B7483" s="172">
        <f t="shared" si="698"/>
        <v>7475</v>
      </c>
      <c r="C7483" s="173">
        <v>11</v>
      </c>
      <c r="D7483" s="173">
        <v>8</v>
      </c>
      <c r="E7483" s="174">
        <v>11</v>
      </c>
      <c r="F7483" s="3">
        <f t="shared" si="697"/>
        <v>62.6</v>
      </c>
      <c r="G7483" s="3">
        <f t="shared" si="699"/>
        <v>50.540000000000006</v>
      </c>
      <c r="H7483" s="3">
        <f t="shared" si="700"/>
        <v>57.92</v>
      </c>
      <c r="I7483" s="3">
        <f t="shared" si="701"/>
        <v>57.019999999999996</v>
      </c>
      <c r="J7483" s="3">
        <f t="shared" si="702"/>
        <v>57.019999999999996</v>
      </c>
      <c r="K7483" s="191">
        <v>17</v>
      </c>
      <c r="L7483" s="3">
        <v>10.3</v>
      </c>
      <c r="M7483" s="191">
        <v>14.4</v>
      </c>
      <c r="N7483" s="191">
        <v>13.9</v>
      </c>
      <c r="O7483" s="191">
        <v>13.9</v>
      </c>
    </row>
    <row r="7484" spans="2:15" ht="17.25" x14ac:dyDescent="0.35">
      <c r="B7484" s="172">
        <f t="shared" si="698"/>
        <v>7476</v>
      </c>
      <c r="C7484" s="173">
        <v>11</v>
      </c>
      <c r="D7484" s="173">
        <v>8</v>
      </c>
      <c r="E7484" s="174">
        <v>12</v>
      </c>
      <c r="F7484" s="3">
        <f t="shared" si="697"/>
        <v>62.6</v>
      </c>
      <c r="G7484" s="3">
        <f t="shared" si="699"/>
        <v>54.68</v>
      </c>
      <c r="H7484" s="3">
        <f t="shared" si="700"/>
        <v>60.08</v>
      </c>
      <c r="I7484" s="3">
        <f t="shared" si="701"/>
        <v>62.06</v>
      </c>
      <c r="J7484" s="3">
        <f t="shared" si="702"/>
        <v>57.019999999999996</v>
      </c>
      <c r="K7484" s="191">
        <v>17</v>
      </c>
      <c r="L7484" s="3">
        <v>12.6</v>
      </c>
      <c r="M7484" s="191">
        <v>15.6</v>
      </c>
      <c r="N7484" s="191">
        <v>16.7</v>
      </c>
      <c r="O7484" s="191">
        <v>13.9</v>
      </c>
    </row>
    <row r="7485" spans="2:15" ht="17.25" x14ac:dyDescent="0.35">
      <c r="B7485" s="172">
        <f t="shared" si="698"/>
        <v>7477</v>
      </c>
      <c r="C7485" s="173">
        <v>11</v>
      </c>
      <c r="D7485" s="173">
        <v>8</v>
      </c>
      <c r="E7485" s="174">
        <v>13</v>
      </c>
      <c r="F7485" s="3">
        <f t="shared" si="697"/>
        <v>64.400000000000006</v>
      </c>
      <c r="G7485" s="3">
        <f t="shared" si="699"/>
        <v>56.84</v>
      </c>
      <c r="H7485" s="3">
        <f t="shared" si="700"/>
        <v>60.980000000000004</v>
      </c>
      <c r="I7485" s="3">
        <f t="shared" si="701"/>
        <v>64.94</v>
      </c>
      <c r="J7485" s="3">
        <f t="shared" si="702"/>
        <v>59</v>
      </c>
      <c r="K7485" s="191">
        <v>18</v>
      </c>
      <c r="L7485" s="3">
        <v>13.8</v>
      </c>
      <c r="M7485" s="191">
        <v>16.100000000000001</v>
      </c>
      <c r="N7485" s="191">
        <v>18.3</v>
      </c>
      <c r="O7485" s="191">
        <v>15</v>
      </c>
    </row>
    <row r="7486" spans="2:15" ht="17.25" x14ac:dyDescent="0.35">
      <c r="B7486" s="172">
        <f t="shared" si="698"/>
        <v>7478</v>
      </c>
      <c r="C7486" s="173">
        <v>11</v>
      </c>
      <c r="D7486" s="173">
        <v>8</v>
      </c>
      <c r="E7486" s="174">
        <v>14</v>
      </c>
      <c r="F7486" s="3">
        <f t="shared" si="697"/>
        <v>66.2</v>
      </c>
      <c r="G7486" s="3">
        <f t="shared" si="699"/>
        <v>59</v>
      </c>
      <c r="H7486" s="3">
        <f t="shared" si="700"/>
        <v>60.980000000000004</v>
      </c>
      <c r="I7486" s="3">
        <f t="shared" si="701"/>
        <v>66.02</v>
      </c>
      <c r="J7486" s="3">
        <f t="shared" si="702"/>
        <v>60.980000000000004</v>
      </c>
      <c r="K7486" s="191">
        <v>19</v>
      </c>
      <c r="L7486" s="3">
        <v>15</v>
      </c>
      <c r="M7486" s="191">
        <v>16.100000000000001</v>
      </c>
      <c r="N7486" s="191">
        <v>18.899999999999999</v>
      </c>
      <c r="O7486" s="191">
        <v>16.100000000000001</v>
      </c>
    </row>
    <row r="7487" spans="2:15" ht="17.25" x14ac:dyDescent="0.35">
      <c r="B7487" s="172">
        <f t="shared" si="698"/>
        <v>7479</v>
      </c>
      <c r="C7487" s="173">
        <v>11</v>
      </c>
      <c r="D7487" s="173">
        <v>8</v>
      </c>
      <c r="E7487" s="174">
        <v>15</v>
      </c>
      <c r="F7487" s="3">
        <f t="shared" si="697"/>
        <v>66.2</v>
      </c>
      <c r="G7487" s="3">
        <f t="shared" si="699"/>
        <v>61.16</v>
      </c>
      <c r="H7487" s="3">
        <f t="shared" si="700"/>
        <v>60.980000000000004</v>
      </c>
      <c r="I7487" s="3">
        <f t="shared" si="701"/>
        <v>68</v>
      </c>
      <c r="J7487" s="3">
        <f t="shared" si="702"/>
        <v>62.06</v>
      </c>
      <c r="K7487" s="191">
        <v>19</v>
      </c>
      <c r="L7487" s="3">
        <v>16.2</v>
      </c>
      <c r="M7487" s="191">
        <v>16.100000000000001</v>
      </c>
      <c r="N7487" s="191">
        <v>20</v>
      </c>
      <c r="O7487" s="191">
        <v>16.7</v>
      </c>
    </row>
    <row r="7488" spans="2:15" ht="17.25" x14ac:dyDescent="0.35">
      <c r="B7488" s="172">
        <f t="shared" si="698"/>
        <v>7480</v>
      </c>
      <c r="C7488" s="173">
        <v>11</v>
      </c>
      <c r="D7488" s="173">
        <v>8</v>
      </c>
      <c r="E7488" s="174">
        <v>16</v>
      </c>
      <c r="F7488" s="3">
        <f t="shared" si="697"/>
        <v>64.400000000000006</v>
      </c>
      <c r="G7488" s="3">
        <f t="shared" si="699"/>
        <v>56.120000000000005</v>
      </c>
      <c r="H7488" s="3">
        <f t="shared" si="700"/>
        <v>59</v>
      </c>
      <c r="I7488" s="3">
        <f t="shared" si="701"/>
        <v>64.94</v>
      </c>
      <c r="J7488" s="3">
        <f t="shared" si="702"/>
        <v>60.980000000000004</v>
      </c>
      <c r="K7488" s="191">
        <v>18</v>
      </c>
      <c r="L7488" s="3">
        <v>13.4</v>
      </c>
      <c r="M7488" s="191">
        <v>15</v>
      </c>
      <c r="N7488" s="191">
        <v>18.3</v>
      </c>
      <c r="O7488" s="191">
        <v>16.100000000000001</v>
      </c>
    </row>
    <row r="7489" spans="2:15" ht="17.25" x14ac:dyDescent="0.35">
      <c r="B7489" s="172">
        <f t="shared" si="698"/>
        <v>7481</v>
      </c>
      <c r="C7489" s="173">
        <v>11</v>
      </c>
      <c r="D7489" s="173">
        <v>8</v>
      </c>
      <c r="E7489" s="174">
        <v>17</v>
      </c>
      <c r="F7489" s="3">
        <f t="shared" si="697"/>
        <v>55.400000000000006</v>
      </c>
      <c r="G7489" s="3">
        <f t="shared" si="699"/>
        <v>52.879999999999995</v>
      </c>
      <c r="H7489" s="3">
        <f t="shared" si="700"/>
        <v>55.94</v>
      </c>
      <c r="I7489" s="3">
        <f t="shared" si="701"/>
        <v>60.08</v>
      </c>
      <c r="J7489" s="3">
        <f t="shared" si="702"/>
        <v>60.08</v>
      </c>
      <c r="K7489" s="191">
        <v>13</v>
      </c>
      <c r="L7489" s="3">
        <v>11.6</v>
      </c>
      <c r="M7489" s="191">
        <v>13.3</v>
      </c>
      <c r="N7489" s="191">
        <v>15.6</v>
      </c>
      <c r="O7489" s="191">
        <v>15.6</v>
      </c>
    </row>
    <row r="7490" spans="2:15" ht="17.25" x14ac:dyDescent="0.35">
      <c r="B7490" s="172">
        <f t="shared" si="698"/>
        <v>7482</v>
      </c>
      <c r="C7490" s="173">
        <v>11</v>
      </c>
      <c r="D7490" s="173">
        <v>8</v>
      </c>
      <c r="E7490" s="174">
        <v>18</v>
      </c>
      <c r="F7490" s="3">
        <f t="shared" si="697"/>
        <v>53.6</v>
      </c>
      <c r="G7490" s="3">
        <f t="shared" si="699"/>
        <v>46.04</v>
      </c>
      <c r="H7490" s="3">
        <f t="shared" si="700"/>
        <v>53.96</v>
      </c>
      <c r="I7490" s="3">
        <f t="shared" si="701"/>
        <v>55.94</v>
      </c>
      <c r="J7490" s="3">
        <f t="shared" si="702"/>
        <v>59</v>
      </c>
      <c r="K7490" s="191">
        <v>12</v>
      </c>
      <c r="L7490" s="3">
        <v>7.8</v>
      </c>
      <c r="M7490" s="191">
        <v>12.2</v>
      </c>
      <c r="N7490" s="191">
        <v>13.3</v>
      </c>
      <c r="O7490" s="191">
        <v>15</v>
      </c>
    </row>
    <row r="7491" spans="2:15" ht="17.25" x14ac:dyDescent="0.35">
      <c r="B7491" s="172">
        <f t="shared" si="698"/>
        <v>7483</v>
      </c>
      <c r="C7491" s="173">
        <v>11</v>
      </c>
      <c r="D7491" s="173">
        <v>8</v>
      </c>
      <c r="E7491" s="174">
        <v>19</v>
      </c>
      <c r="F7491" s="3">
        <f t="shared" si="697"/>
        <v>50</v>
      </c>
      <c r="G7491" s="3">
        <f t="shared" si="699"/>
        <v>42.8</v>
      </c>
      <c r="H7491" s="3">
        <f t="shared" si="700"/>
        <v>51.980000000000004</v>
      </c>
      <c r="I7491" s="3">
        <f t="shared" si="701"/>
        <v>48.019999999999996</v>
      </c>
      <c r="J7491" s="3">
        <f t="shared" si="702"/>
        <v>57.92</v>
      </c>
      <c r="K7491" s="191">
        <v>10</v>
      </c>
      <c r="L7491" s="3">
        <v>6</v>
      </c>
      <c r="M7491" s="191">
        <v>11.1</v>
      </c>
      <c r="N7491" s="191">
        <v>8.9</v>
      </c>
      <c r="O7491" s="191">
        <v>14.4</v>
      </c>
    </row>
    <row r="7492" spans="2:15" ht="17.25" x14ac:dyDescent="0.35">
      <c r="B7492" s="172">
        <f t="shared" si="698"/>
        <v>7484</v>
      </c>
      <c r="C7492" s="173">
        <v>11</v>
      </c>
      <c r="D7492" s="173">
        <v>8</v>
      </c>
      <c r="E7492" s="174">
        <v>20</v>
      </c>
      <c r="F7492" s="3">
        <f t="shared" si="697"/>
        <v>50</v>
      </c>
      <c r="G7492" s="3">
        <f t="shared" si="699"/>
        <v>46.76</v>
      </c>
      <c r="H7492" s="3">
        <f t="shared" si="700"/>
        <v>50</v>
      </c>
      <c r="I7492" s="3">
        <f t="shared" si="701"/>
        <v>46.94</v>
      </c>
      <c r="J7492" s="3">
        <f t="shared" si="702"/>
        <v>55.94</v>
      </c>
      <c r="K7492" s="191">
        <v>10</v>
      </c>
      <c r="L7492" s="3">
        <v>8.1999999999999993</v>
      </c>
      <c r="M7492" s="191">
        <v>10</v>
      </c>
      <c r="N7492" s="191">
        <v>8.3000000000000007</v>
      </c>
      <c r="O7492" s="191">
        <v>13.3</v>
      </c>
    </row>
    <row r="7493" spans="2:15" ht="17.25" x14ac:dyDescent="0.35">
      <c r="B7493" s="172">
        <f t="shared" si="698"/>
        <v>7485</v>
      </c>
      <c r="C7493" s="173">
        <v>11</v>
      </c>
      <c r="D7493" s="173">
        <v>8</v>
      </c>
      <c r="E7493" s="174">
        <v>21</v>
      </c>
      <c r="F7493" s="3">
        <f t="shared" si="697"/>
        <v>44.6</v>
      </c>
      <c r="G7493" s="3">
        <f t="shared" si="699"/>
        <v>45.32</v>
      </c>
      <c r="H7493" s="3">
        <f t="shared" si="700"/>
        <v>46.94</v>
      </c>
      <c r="I7493" s="3">
        <f t="shared" si="701"/>
        <v>44.06</v>
      </c>
      <c r="J7493" s="3">
        <f t="shared" si="702"/>
        <v>57.019999999999996</v>
      </c>
      <c r="K7493" s="191">
        <v>7</v>
      </c>
      <c r="L7493" s="3">
        <v>7.4</v>
      </c>
      <c r="M7493" s="191">
        <v>8.3000000000000007</v>
      </c>
      <c r="N7493" s="191">
        <v>6.7</v>
      </c>
      <c r="O7493" s="191">
        <v>13.9</v>
      </c>
    </row>
    <row r="7494" spans="2:15" ht="17.25" x14ac:dyDescent="0.35">
      <c r="B7494" s="172">
        <f t="shared" si="698"/>
        <v>7486</v>
      </c>
      <c r="C7494" s="173">
        <v>11</v>
      </c>
      <c r="D7494" s="173">
        <v>8</v>
      </c>
      <c r="E7494" s="174">
        <v>22</v>
      </c>
      <c r="F7494" s="3">
        <f t="shared" si="697"/>
        <v>44.6</v>
      </c>
      <c r="G7494" s="3">
        <f t="shared" si="699"/>
        <v>47.66</v>
      </c>
      <c r="H7494" s="3">
        <f t="shared" si="700"/>
        <v>42.980000000000004</v>
      </c>
      <c r="I7494" s="3">
        <f t="shared" si="701"/>
        <v>42.980000000000004</v>
      </c>
      <c r="J7494" s="3">
        <f t="shared" si="702"/>
        <v>57.019999999999996</v>
      </c>
      <c r="K7494" s="191">
        <v>7</v>
      </c>
      <c r="L7494" s="3">
        <v>8.6999999999999993</v>
      </c>
      <c r="M7494" s="191">
        <v>6.1</v>
      </c>
      <c r="N7494" s="191">
        <v>6.1</v>
      </c>
      <c r="O7494" s="191">
        <v>13.9</v>
      </c>
    </row>
    <row r="7495" spans="2:15" ht="17.25" x14ac:dyDescent="0.35">
      <c r="B7495" s="172">
        <f t="shared" si="698"/>
        <v>7487</v>
      </c>
      <c r="C7495" s="173">
        <v>11</v>
      </c>
      <c r="D7495" s="173">
        <v>8</v>
      </c>
      <c r="E7495" s="174">
        <v>23</v>
      </c>
      <c r="F7495" s="3">
        <f t="shared" si="697"/>
        <v>44.6</v>
      </c>
      <c r="G7495" s="3">
        <f t="shared" si="699"/>
        <v>46.22</v>
      </c>
      <c r="H7495" s="3">
        <f t="shared" si="700"/>
        <v>42.980000000000004</v>
      </c>
      <c r="I7495" s="3">
        <f t="shared" si="701"/>
        <v>37.94</v>
      </c>
      <c r="J7495" s="3">
        <f t="shared" si="702"/>
        <v>53.96</v>
      </c>
      <c r="K7495" s="191">
        <v>7</v>
      </c>
      <c r="L7495" s="3">
        <v>7.9</v>
      </c>
      <c r="M7495" s="191">
        <v>6.1</v>
      </c>
      <c r="N7495" s="191">
        <v>3.3</v>
      </c>
      <c r="O7495" s="191">
        <v>12.2</v>
      </c>
    </row>
    <row r="7496" spans="2:15" ht="17.25" x14ac:dyDescent="0.35">
      <c r="B7496" s="172">
        <f t="shared" si="698"/>
        <v>7488</v>
      </c>
      <c r="C7496" s="173">
        <v>11</v>
      </c>
      <c r="D7496" s="173">
        <v>8</v>
      </c>
      <c r="E7496" s="174">
        <v>24</v>
      </c>
      <c r="F7496" s="3">
        <f t="shared" si="697"/>
        <v>46.4</v>
      </c>
      <c r="G7496" s="3">
        <f t="shared" si="699"/>
        <v>42.980000000000004</v>
      </c>
      <c r="H7496" s="3">
        <f t="shared" si="700"/>
        <v>39.92</v>
      </c>
      <c r="I7496" s="3">
        <f t="shared" si="701"/>
        <v>37.94</v>
      </c>
      <c r="J7496" s="3">
        <f t="shared" si="702"/>
        <v>55.040000000000006</v>
      </c>
      <c r="K7496" s="191">
        <v>8</v>
      </c>
      <c r="L7496" s="3">
        <v>6.1</v>
      </c>
      <c r="M7496" s="191">
        <v>4.4000000000000004</v>
      </c>
      <c r="N7496" s="191">
        <v>3.3</v>
      </c>
      <c r="O7496" s="191">
        <v>12.8</v>
      </c>
    </row>
    <row r="7497" spans="2:15" ht="17.25" x14ac:dyDescent="0.35">
      <c r="B7497" s="172">
        <f t="shared" si="698"/>
        <v>7489</v>
      </c>
      <c r="C7497" s="173">
        <v>11</v>
      </c>
      <c r="D7497" s="173">
        <v>9</v>
      </c>
      <c r="E7497" s="174">
        <v>1</v>
      </c>
      <c r="F7497" s="3">
        <f t="shared" si="697"/>
        <v>48.2</v>
      </c>
      <c r="G7497" s="3">
        <f t="shared" si="699"/>
        <v>41.54</v>
      </c>
      <c r="H7497" s="3">
        <f t="shared" si="700"/>
        <v>39.019999999999996</v>
      </c>
      <c r="I7497" s="3">
        <f t="shared" si="701"/>
        <v>33.979999999999997</v>
      </c>
      <c r="J7497" s="3">
        <f t="shared" si="702"/>
        <v>53.06</v>
      </c>
      <c r="K7497" s="191">
        <v>9</v>
      </c>
      <c r="L7497" s="3">
        <v>5.3</v>
      </c>
      <c r="M7497" s="191">
        <v>3.9</v>
      </c>
      <c r="N7497" s="191">
        <v>1.1000000000000001</v>
      </c>
      <c r="O7497" s="191">
        <v>11.7</v>
      </c>
    </row>
    <row r="7498" spans="2:15" ht="17.25" x14ac:dyDescent="0.35">
      <c r="B7498" s="172">
        <f t="shared" si="698"/>
        <v>7490</v>
      </c>
      <c r="C7498" s="173">
        <v>11</v>
      </c>
      <c r="D7498" s="173">
        <v>9</v>
      </c>
      <c r="E7498" s="174">
        <v>2</v>
      </c>
      <c r="F7498" s="3">
        <f t="shared" ref="F7498:F7561" si="703">(9/5)*K7498+32</f>
        <v>42.8</v>
      </c>
      <c r="G7498" s="3">
        <f t="shared" si="699"/>
        <v>41.9</v>
      </c>
      <c r="H7498" s="3">
        <f t="shared" si="700"/>
        <v>41</v>
      </c>
      <c r="I7498" s="3">
        <f t="shared" si="701"/>
        <v>32</v>
      </c>
      <c r="J7498" s="3">
        <f t="shared" si="702"/>
        <v>53.06</v>
      </c>
      <c r="K7498" s="191">
        <v>6</v>
      </c>
      <c r="L7498" s="3">
        <v>5.5</v>
      </c>
      <c r="M7498" s="191">
        <v>5</v>
      </c>
      <c r="N7498" s="191">
        <v>0</v>
      </c>
      <c r="O7498" s="191">
        <v>11.7</v>
      </c>
    </row>
    <row r="7499" spans="2:15" ht="17.25" x14ac:dyDescent="0.35">
      <c r="B7499" s="172">
        <f t="shared" ref="B7499:B7562" si="704">B7498+1</f>
        <v>7491</v>
      </c>
      <c r="C7499" s="173">
        <v>11</v>
      </c>
      <c r="D7499" s="173">
        <v>9</v>
      </c>
      <c r="E7499" s="174">
        <v>3</v>
      </c>
      <c r="F7499" s="3">
        <f t="shared" si="703"/>
        <v>44.6</v>
      </c>
      <c r="G7499" s="3">
        <f t="shared" si="699"/>
        <v>38.659999999999997</v>
      </c>
      <c r="H7499" s="3">
        <f t="shared" si="700"/>
        <v>39.019999999999996</v>
      </c>
      <c r="I7499" s="3">
        <f t="shared" si="701"/>
        <v>28.94</v>
      </c>
      <c r="J7499" s="3">
        <f t="shared" si="702"/>
        <v>55.040000000000006</v>
      </c>
      <c r="K7499" s="191">
        <v>7</v>
      </c>
      <c r="L7499" s="3">
        <v>3.7</v>
      </c>
      <c r="M7499" s="191">
        <v>3.9</v>
      </c>
      <c r="N7499" s="191">
        <v>-1.7</v>
      </c>
      <c r="O7499" s="191">
        <v>12.8</v>
      </c>
    </row>
    <row r="7500" spans="2:15" ht="17.25" x14ac:dyDescent="0.35">
      <c r="B7500" s="172">
        <f t="shared" si="704"/>
        <v>7492</v>
      </c>
      <c r="C7500" s="173">
        <v>11</v>
      </c>
      <c r="D7500" s="173">
        <v>9</v>
      </c>
      <c r="E7500" s="174">
        <v>4</v>
      </c>
      <c r="F7500" s="3">
        <f t="shared" si="703"/>
        <v>46.4</v>
      </c>
      <c r="G7500" s="3">
        <f t="shared" si="699"/>
        <v>37.22</v>
      </c>
      <c r="H7500" s="3">
        <f t="shared" si="700"/>
        <v>37.94</v>
      </c>
      <c r="I7500" s="3">
        <f t="shared" si="701"/>
        <v>28.94</v>
      </c>
      <c r="J7500" s="3">
        <f t="shared" si="702"/>
        <v>55.040000000000006</v>
      </c>
      <c r="K7500" s="191">
        <v>8</v>
      </c>
      <c r="L7500" s="3">
        <v>2.9</v>
      </c>
      <c r="M7500" s="191">
        <v>3.3</v>
      </c>
      <c r="N7500" s="191">
        <v>-1.7</v>
      </c>
      <c r="O7500" s="191">
        <v>12.8</v>
      </c>
    </row>
    <row r="7501" spans="2:15" ht="17.25" x14ac:dyDescent="0.35">
      <c r="B7501" s="172">
        <f t="shared" si="704"/>
        <v>7493</v>
      </c>
      <c r="C7501" s="173">
        <v>11</v>
      </c>
      <c r="D7501" s="173">
        <v>9</v>
      </c>
      <c r="E7501" s="174">
        <v>5</v>
      </c>
      <c r="F7501" s="3">
        <f t="shared" si="703"/>
        <v>46.4</v>
      </c>
      <c r="G7501" s="3">
        <f t="shared" si="699"/>
        <v>35.78</v>
      </c>
      <c r="H7501" s="3">
        <f t="shared" si="700"/>
        <v>37.94</v>
      </c>
      <c r="I7501" s="3">
        <f t="shared" si="701"/>
        <v>28.94</v>
      </c>
      <c r="J7501" s="3">
        <f t="shared" si="702"/>
        <v>55.040000000000006</v>
      </c>
      <c r="K7501" s="191">
        <v>8</v>
      </c>
      <c r="L7501" s="3">
        <v>2.1</v>
      </c>
      <c r="M7501" s="191">
        <v>3.3</v>
      </c>
      <c r="N7501" s="191">
        <v>-1.7</v>
      </c>
      <c r="O7501" s="191">
        <v>12.8</v>
      </c>
    </row>
    <row r="7502" spans="2:15" ht="17.25" x14ac:dyDescent="0.35">
      <c r="B7502" s="172">
        <f t="shared" si="704"/>
        <v>7494</v>
      </c>
      <c r="C7502" s="173">
        <v>11</v>
      </c>
      <c r="D7502" s="173">
        <v>9</v>
      </c>
      <c r="E7502" s="174">
        <v>6</v>
      </c>
      <c r="F7502" s="3">
        <f t="shared" si="703"/>
        <v>48.2</v>
      </c>
      <c r="G7502" s="3">
        <f t="shared" si="699"/>
        <v>41.54</v>
      </c>
      <c r="H7502" s="3">
        <f t="shared" si="700"/>
        <v>35.06</v>
      </c>
      <c r="I7502" s="3">
        <f t="shared" si="701"/>
        <v>28.04</v>
      </c>
      <c r="J7502" s="3">
        <f t="shared" si="702"/>
        <v>53.96</v>
      </c>
      <c r="K7502" s="191">
        <v>9</v>
      </c>
      <c r="L7502" s="3">
        <v>5.3</v>
      </c>
      <c r="M7502" s="191">
        <v>1.7</v>
      </c>
      <c r="N7502" s="191">
        <v>-2.2000000000000002</v>
      </c>
      <c r="O7502" s="191">
        <v>12.2</v>
      </c>
    </row>
    <row r="7503" spans="2:15" ht="17.25" x14ac:dyDescent="0.35">
      <c r="B7503" s="172">
        <f t="shared" si="704"/>
        <v>7495</v>
      </c>
      <c r="C7503" s="173">
        <v>11</v>
      </c>
      <c r="D7503" s="173">
        <v>9</v>
      </c>
      <c r="E7503" s="174">
        <v>7</v>
      </c>
      <c r="F7503" s="3">
        <f t="shared" si="703"/>
        <v>50</v>
      </c>
      <c r="G7503" s="3">
        <f t="shared" si="699"/>
        <v>38.299999999999997</v>
      </c>
      <c r="H7503" s="3">
        <f t="shared" si="700"/>
        <v>35.06</v>
      </c>
      <c r="I7503" s="3">
        <f t="shared" si="701"/>
        <v>24.98</v>
      </c>
      <c r="J7503" s="3">
        <f t="shared" si="702"/>
        <v>53.96</v>
      </c>
      <c r="K7503" s="191">
        <v>10</v>
      </c>
      <c r="L7503" s="3">
        <v>3.5</v>
      </c>
      <c r="M7503" s="191">
        <v>1.7</v>
      </c>
      <c r="N7503" s="191">
        <v>-3.9</v>
      </c>
      <c r="O7503" s="191">
        <v>12.2</v>
      </c>
    </row>
    <row r="7504" spans="2:15" ht="17.25" x14ac:dyDescent="0.35">
      <c r="B7504" s="172">
        <f t="shared" si="704"/>
        <v>7496</v>
      </c>
      <c r="C7504" s="173">
        <v>11</v>
      </c>
      <c r="D7504" s="173">
        <v>9</v>
      </c>
      <c r="E7504" s="174">
        <v>8</v>
      </c>
      <c r="F7504" s="3">
        <f t="shared" si="703"/>
        <v>51.8</v>
      </c>
      <c r="G7504" s="3">
        <f t="shared" si="699"/>
        <v>45.86</v>
      </c>
      <c r="H7504" s="3">
        <f t="shared" si="700"/>
        <v>44.96</v>
      </c>
      <c r="I7504" s="3">
        <f t="shared" si="701"/>
        <v>33.979999999999997</v>
      </c>
      <c r="J7504" s="3">
        <f t="shared" si="702"/>
        <v>55.040000000000006</v>
      </c>
      <c r="K7504" s="191">
        <v>11</v>
      </c>
      <c r="L7504" s="3">
        <v>7.7</v>
      </c>
      <c r="M7504" s="191">
        <v>7.2</v>
      </c>
      <c r="N7504" s="191">
        <v>1.1000000000000001</v>
      </c>
      <c r="O7504" s="191">
        <v>12.8</v>
      </c>
    </row>
    <row r="7505" spans="2:15" ht="17.25" x14ac:dyDescent="0.35">
      <c r="B7505" s="172">
        <f t="shared" si="704"/>
        <v>7497</v>
      </c>
      <c r="C7505" s="173">
        <v>11</v>
      </c>
      <c r="D7505" s="173">
        <v>9</v>
      </c>
      <c r="E7505" s="174">
        <v>9</v>
      </c>
      <c r="F7505" s="3">
        <f t="shared" si="703"/>
        <v>60.8</v>
      </c>
      <c r="G7505" s="3">
        <f t="shared" si="699"/>
        <v>51.8</v>
      </c>
      <c r="H7505" s="3">
        <f t="shared" si="700"/>
        <v>51.08</v>
      </c>
      <c r="I7505" s="3">
        <f t="shared" si="701"/>
        <v>41</v>
      </c>
      <c r="J7505" s="3">
        <f t="shared" si="702"/>
        <v>57.92</v>
      </c>
      <c r="K7505" s="191">
        <v>16</v>
      </c>
      <c r="L7505" s="3">
        <v>11</v>
      </c>
      <c r="M7505" s="191">
        <v>10.6</v>
      </c>
      <c r="N7505" s="191">
        <v>5</v>
      </c>
      <c r="O7505" s="191">
        <v>14.4</v>
      </c>
    </row>
    <row r="7506" spans="2:15" ht="17.25" x14ac:dyDescent="0.35">
      <c r="B7506" s="172">
        <f t="shared" si="704"/>
        <v>7498</v>
      </c>
      <c r="C7506" s="173">
        <v>11</v>
      </c>
      <c r="D7506" s="173">
        <v>9</v>
      </c>
      <c r="E7506" s="174">
        <v>10</v>
      </c>
      <c r="F7506" s="3">
        <f t="shared" si="703"/>
        <v>64.400000000000006</v>
      </c>
      <c r="G7506" s="3">
        <f t="shared" si="699"/>
        <v>59.36</v>
      </c>
      <c r="H7506" s="3">
        <f t="shared" si="700"/>
        <v>55.040000000000006</v>
      </c>
      <c r="I7506" s="3">
        <f t="shared" si="701"/>
        <v>46.04</v>
      </c>
      <c r="J7506" s="3">
        <f t="shared" si="702"/>
        <v>60.08</v>
      </c>
      <c r="K7506" s="191">
        <v>18</v>
      </c>
      <c r="L7506" s="3">
        <v>15.2</v>
      </c>
      <c r="M7506" s="191">
        <v>12.8</v>
      </c>
      <c r="N7506" s="191">
        <v>7.8</v>
      </c>
      <c r="O7506" s="191">
        <v>15.6</v>
      </c>
    </row>
    <row r="7507" spans="2:15" ht="17.25" x14ac:dyDescent="0.35">
      <c r="B7507" s="172">
        <f t="shared" si="704"/>
        <v>7499</v>
      </c>
      <c r="C7507" s="173">
        <v>11</v>
      </c>
      <c r="D7507" s="173">
        <v>9</v>
      </c>
      <c r="E7507" s="174">
        <v>11</v>
      </c>
      <c r="F7507" s="3">
        <f t="shared" si="703"/>
        <v>68</v>
      </c>
      <c r="G7507" s="3">
        <f t="shared" si="699"/>
        <v>63.319999999999993</v>
      </c>
      <c r="H7507" s="3">
        <f t="shared" si="700"/>
        <v>57.92</v>
      </c>
      <c r="I7507" s="3">
        <f t="shared" si="701"/>
        <v>53.06</v>
      </c>
      <c r="J7507" s="3">
        <f t="shared" si="702"/>
        <v>62.06</v>
      </c>
      <c r="K7507" s="191">
        <v>20</v>
      </c>
      <c r="L7507" s="3">
        <v>17.399999999999999</v>
      </c>
      <c r="M7507" s="191">
        <v>14.4</v>
      </c>
      <c r="N7507" s="191">
        <v>11.7</v>
      </c>
      <c r="O7507" s="191">
        <v>16.7</v>
      </c>
    </row>
    <row r="7508" spans="2:15" ht="17.25" x14ac:dyDescent="0.35">
      <c r="B7508" s="172">
        <f t="shared" si="704"/>
        <v>7500</v>
      </c>
      <c r="C7508" s="173">
        <v>11</v>
      </c>
      <c r="D7508" s="173">
        <v>9</v>
      </c>
      <c r="E7508" s="174">
        <v>12</v>
      </c>
      <c r="F7508" s="3">
        <f t="shared" si="703"/>
        <v>68</v>
      </c>
      <c r="G7508" s="3">
        <f t="shared" si="699"/>
        <v>60.08</v>
      </c>
      <c r="H7508" s="3">
        <f t="shared" si="700"/>
        <v>59</v>
      </c>
      <c r="I7508" s="3">
        <f t="shared" si="701"/>
        <v>60.08</v>
      </c>
      <c r="J7508" s="3">
        <f t="shared" si="702"/>
        <v>62.06</v>
      </c>
      <c r="K7508" s="191">
        <v>20</v>
      </c>
      <c r="L7508" s="3">
        <v>15.6</v>
      </c>
      <c r="M7508" s="191">
        <v>15</v>
      </c>
      <c r="N7508" s="191">
        <v>15.6</v>
      </c>
      <c r="O7508" s="191">
        <v>16.7</v>
      </c>
    </row>
    <row r="7509" spans="2:15" ht="17.25" x14ac:dyDescent="0.35">
      <c r="B7509" s="172">
        <f t="shared" si="704"/>
        <v>7501</v>
      </c>
      <c r="C7509" s="173">
        <v>11</v>
      </c>
      <c r="D7509" s="173">
        <v>9</v>
      </c>
      <c r="E7509" s="174">
        <v>13</v>
      </c>
      <c r="F7509" s="3">
        <f t="shared" si="703"/>
        <v>68</v>
      </c>
      <c r="G7509" s="3">
        <f t="shared" si="699"/>
        <v>58.64</v>
      </c>
      <c r="H7509" s="3">
        <f t="shared" si="700"/>
        <v>60.980000000000004</v>
      </c>
      <c r="I7509" s="3">
        <f t="shared" si="701"/>
        <v>64.039999999999992</v>
      </c>
      <c r="J7509" s="3">
        <f t="shared" si="702"/>
        <v>64.94</v>
      </c>
      <c r="K7509" s="191">
        <v>20</v>
      </c>
      <c r="L7509" s="3">
        <v>14.8</v>
      </c>
      <c r="M7509" s="191">
        <v>16.100000000000001</v>
      </c>
      <c r="N7509" s="191">
        <v>17.8</v>
      </c>
      <c r="O7509" s="191">
        <v>18.3</v>
      </c>
    </row>
    <row r="7510" spans="2:15" ht="17.25" x14ac:dyDescent="0.35">
      <c r="B7510" s="172">
        <f t="shared" si="704"/>
        <v>7502</v>
      </c>
      <c r="C7510" s="173">
        <v>11</v>
      </c>
      <c r="D7510" s="173">
        <v>9</v>
      </c>
      <c r="E7510" s="174">
        <v>14</v>
      </c>
      <c r="F7510" s="3">
        <f t="shared" si="703"/>
        <v>68</v>
      </c>
      <c r="G7510" s="3">
        <f t="shared" si="699"/>
        <v>60.8</v>
      </c>
      <c r="H7510" s="3">
        <f t="shared" si="700"/>
        <v>60.980000000000004</v>
      </c>
      <c r="I7510" s="3">
        <f t="shared" si="701"/>
        <v>69.080000000000013</v>
      </c>
      <c r="J7510" s="3">
        <f t="shared" si="702"/>
        <v>66.92</v>
      </c>
      <c r="K7510" s="191">
        <v>20</v>
      </c>
      <c r="L7510" s="3">
        <v>16</v>
      </c>
      <c r="M7510" s="191">
        <v>16.100000000000001</v>
      </c>
      <c r="N7510" s="191">
        <v>20.6</v>
      </c>
      <c r="O7510" s="191">
        <v>19.399999999999999</v>
      </c>
    </row>
    <row r="7511" spans="2:15" ht="17.25" x14ac:dyDescent="0.35">
      <c r="B7511" s="172">
        <f t="shared" si="704"/>
        <v>7503</v>
      </c>
      <c r="C7511" s="173">
        <v>11</v>
      </c>
      <c r="D7511" s="173">
        <v>9</v>
      </c>
      <c r="E7511" s="174">
        <v>15</v>
      </c>
      <c r="F7511" s="3">
        <f t="shared" si="703"/>
        <v>64.400000000000006</v>
      </c>
      <c r="G7511" s="3">
        <f t="shared" si="699"/>
        <v>60.620000000000005</v>
      </c>
      <c r="H7511" s="3">
        <f t="shared" si="700"/>
        <v>62.06</v>
      </c>
      <c r="I7511" s="3">
        <f t="shared" si="701"/>
        <v>71.960000000000008</v>
      </c>
      <c r="J7511" s="3">
        <f t="shared" si="702"/>
        <v>64.94</v>
      </c>
      <c r="K7511" s="191">
        <v>18</v>
      </c>
      <c r="L7511" s="3">
        <v>15.9</v>
      </c>
      <c r="M7511" s="191">
        <v>16.7</v>
      </c>
      <c r="N7511" s="191">
        <v>22.2</v>
      </c>
      <c r="O7511" s="191">
        <v>18.3</v>
      </c>
    </row>
    <row r="7512" spans="2:15" ht="17.25" x14ac:dyDescent="0.35">
      <c r="B7512" s="172">
        <f t="shared" si="704"/>
        <v>7504</v>
      </c>
      <c r="C7512" s="173">
        <v>11</v>
      </c>
      <c r="D7512" s="173">
        <v>9</v>
      </c>
      <c r="E7512" s="174">
        <v>16</v>
      </c>
      <c r="F7512" s="3">
        <f t="shared" si="703"/>
        <v>62.6</v>
      </c>
      <c r="G7512" s="3">
        <f t="shared" si="699"/>
        <v>59.540000000000006</v>
      </c>
      <c r="H7512" s="3">
        <f t="shared" si="700"/>
        <v>60.980000000000004</v>
      </c>
      <c r="I7512" s="3">
        <f t="shared" si="701"/>
        <v>69.98</v>
      </c>
      <c r="J7512" s="3">
        <f t="shared" si="702"/>
        <v>62.06</v>
      </c>
      <c r="K7512" s="191">
        <v>17</v>
      </c>
      <c r="L7512" s="3">
        <v>15.3</v>
      </c>
      <c r="M7512" s="191">
        <v>16.100000000000001</v>
      </c>
      <c r="N7512" s="191">
        <v>21.1</v>
      </c>
      <c r="O7512" s="191">
        <v>16.7</v>
      </c>
    </row>
    <row r="7513" spans="2:15" ht="17.25" x14ac:dyDescent="0.35">
      <c r="B7513" s="172">
        <f t="shared" si="704"/>
        <v>7505</v>
      </c>
      <c r="C7513" s="173">
        <v>11</v>
      </c>
      <c r="D7513" s="173">
        <v>9</v>
      </c>
      <c r="E7513" s="174">
        <v>17</v>
      </c>
      <c r="F7513" s="3">
        <f t="shared" si="703"/>
        <v>55.400000000000006</v>
      </c>
      <c r="G7513" s="3">
        <f t="shared" ref="G7513:G7576" si="705">(9/5)*L7513+32</f>
        <v>49.46</v>
      </c>
      <c r="H7513" s="3">
        <f t="shared" ref="H7513:H7576" si="706">(9/5)*M7513+32</f>
        <v>57.92</v>
      </c>
      <c r="I7513" s="3">
        <f t="shared" ref="I7513:I7576" si="707">(9/5)*N7513+32</f>
        <v>60.980000000000004</v>
      </c>
      <c r="J7513" s="3">
        <f t="shared" ref="J7513:J7576" si="708">(9/5)*O7513+32</f>
        <v>60.08</v>
      </c>
      <c r="K7513" s="191">
        <v>13</v>
      </c>
      <c r="L7513" s="3">
        <v>9.6999999999999993</v>
      </c>
      <c r="M7513" s="191">
        <v>14.4</v>
      </c>
      <c r="N7513" s="191">
        <v>16.100000000000001</v>
      </c>
      <c r="O7513" s="191">
        <v>15.6</v>
      </c>
    </row>
    <row r="7514" spans="2:15" ht="17.25" x14ac:dyDescent="0.35">
      <c r="B7514" s="172">
        <f t="shared" si="704"/>
        <v>7506</v>
      </c>
      <c r="C7514" s="173">
        <v>11</v>
      </c>
      <c r="D7514" s="173">
        <v>9</v>
      </c>
      <c r="E7514" s="174">
        <v>18</v>
      </c>
      <c r="F7514" s="3">
        <f t="shared" si="703"/>
        <v>55.400000000000006</v>
      </c>
      <c r="G7514" s="3">
        <f t="shared" si="705"/>
        <v>43.34</v>
      </c>
      <c r="H7514" s="3">
        <f t="shared" si="706"/>
        <v>55.040000000000006</v>
      </c>
      <c r="I7514" s="3">
        <f t="shared" si="707"/>
        <v>53.06</v>
      </c>
      <c r="J7514" s="3">
        <f t="shared" si="708"/>
        <v>59</v>
      </c>
      <c r="K7514" s="191">
        <v>13</v>
      </c>
      <c r="L7514" s="3">
        <v>6.3</v>
      </c>
      <c r="M7514" s="191">
        <v>12.8</v>
      </c>
      <c r="N7514" s="191">
        <v>11.7</v>
      </c>
      <c r="O7514" s="191">
        <v>15</v>
      </c>
    </row>
    <row r="7515" spans="2:15" ht="17.25" x14ac:dyDescent="0.35">
      <c r="B7515" s="172">
        <f t="shared" si="704"/>
        <v>7507</v>
      </c>
      <c r="C7515" s="173">
        <v>11</v>
      </c>
      <c r="D7515" s="173">
        <v>9</v>
      </c>
      <c r="E7515" s="174">
        <v>19</v>
      </c>
      <c r="F7515" s="3">
        <f t="shared" si="703"/>
        <v>53.6</v>
      </c>
      <c r="G7515" s="3">
        <f t="shared" si="705"/>
        <v>40.28</v>
      </c>
      <c r="H7515" s="3">
        <f t="shared" si="706"/>
        <v>48.92</v>
      </c>
      <c r="I7515" s="3">
        <f t="shared" si="707"/>
        <v>51.08</v>
      </c>
      <c r="J7515" s="3">
        <f t="shared" si="708"/>
        <v>57.92</v>
      </c>
      <c r="K7515" s="191">
        <v>12</v>
      </c>
      <c r="L7515" s="3">
        <v>4.5999999999999996</v>
      </c>
      <c r="M7515" s="191">
        <v>9.4</v>
      </c>
      <c r="N7515" s="191">
        <v>10.6</v>
      </c>
      <c r="O7515" s="191">
        <v>14.4</v>
      </c>
    </row>
    <row r="7516" spans="2:15" ht="17.25" x14ac:dyDescent="0.35">
      <c r="B7516" s="172">
        <f t="shared" si="704"/>
        <v>7508</v>
      </c>
      <c r="C7516" s="173">
        <v>11</v>
      </c>
      <c r="D7516" s="173">
        <v>9</v>
      </c>
      <c r="E7516" s="174">
        <v>20</v>
      </c>
      <c r="F7516" s="3">
        <f t="shared" si="703"/>
        <v>50</v>
      </c>
      <c r="G7516" s="3">
        <f t="shared" si="705"/>
        <v>37.22</v>
      </c>
      <c r="H7516" s="3">
        <f t="shared" si="706"/>
        <v>46.94</v>
      </c>
      <c r="I7516" s="3">
        <f t="shared" si="707"/>
        <v>48.92</v>
      </c>
      <c r="J7516" s="3">
        <f t="shared" si="708"/>
        <v>57.019999999999996</v>
      </c>
      <c r="K7516" s="191">
        <v>10</v>
      </c>
      <c r="L7516" s="3">
        <v>2.9</v>
      </c>
      <c r="M7516" s="191">
        <v>8.3000000000000007</v>
      </c>
      <c r="N7516" s="191">
        <v>9.4</v>
      </c>
      <c r="O7516" s="191">
        <v>13.9</v>
      </c>
    </row>
    <row r="7517" spans="2:15" ht="17.25" x14ac:dyDescent="0.35">
      <c r="B7517" s="172">
        <f t="shared" si="704"/>
        <v>7509</v>
      </c>
      <c r="C7517" s="173">
        <v>11</v>
      </c>
      <c r="D7517" s="173">
        <v>9</v>
      </c>
      <c r="E7517" s="174">
        <v>21</v>
      </c>
      <c r="F7517" s="3">
        <f t="shared" si="703"/>
        <v>48.2</v>
      </c>
      <c r="G7517" s="3">
        <f t="shared" si="705"/>
        <v>37.04</v>
      </c>
      <c r="H7517" s="3">
        <f t="shared" si="706"/>
        <v>48.019999999999996</v>
      </c>
      <c r="I7517" s="3">
        <f t="shared" si="707"/>
        <v>37.04</v>
      </c>
      <c r="J7517" s="3">
        <f t="shared" si="708"/>
        <v>53.96</v>
      </c>
      <c r="K7517" s="191">
        <v>9</v>
      </c>
      <c r="L7517" s="3">
        <v>2.8</v>
      </c>
      <c r="M7517" s="191">
        <v>8.9</v>
      </c>
      <c r="N7517" s="191">
        <v>2.8</v>
      </c>
      <c r="O7517" s="191">
        <v>12.2</v>
      </c>
    </row>
    <row r="7518" spans="2:15" ht="17.25" x14ac:dyDescent="0.35">
      <c r="B7518" s="172">
        <f t="shared" si="704"/>
        <v>7510</v>
      </c>
      <c r="C7518" s="173">
        <v>11</v>
      </c>
      <c r="D7518" s="173">
        <v>9</v>
      </c>
      <c r="E7518" s="174">
        <v>22</v>
      </c>
      <c r="F7518" s="3">
        <f t="shared" si="703"/>
        <v>46.4</v>
      </c>
      <c r="G7518" s="3">
        <f t="shared" si="705"/>
        <v>31.1</v>
      </c>
      <c r="H7518" s="3">
        <f t="shared" si="706"/>
        <v>44.96</v>
      </c>
      <c r="I7518" s="3">
        <f t="shared" si="707"/>
        <v>39.92</v>
      </c>
      <c r="J7518" s="3">
        <f t="shared" si="708"/>
        <v>48.019999999999996</v>
      </c>
      <c r="K7518" s="191">
        <v>8</v>
      </c>
      <c r="L7518" s="3">
        <v>-0.5</v>
      </c>
      <c r="M7518" s="191">
        <v>7.2</v>
      </c>
      <c r="N7518" s="191">
        <v>4.4000000000000004</v>
      </c>
      <c r="O7518" s="191">
        <v>8.9</v>
      </c>
    </row>
    <row r="7519" spans="2:15" ht="17.25" x14ac:dyDescent="0.35">
      <c r="B7519" s="172">
        <f t="shared" si="704"/>
        <v>7511</v>
      </c>
      <c r="C7519" s="173">
        <v>11</v>
      </c>
      <c r="D7519" s="173">
        <v>9</v>
      </c>
      <c r="E7519" s="174">
        <v>23</v>
      </c>
      <c r="F7519" s="3">
        <f t="shared" si="703"/>
        <v>46.4</v>
      </c>
      <c r="G7519" s="3">
        <f t="shared" si="705"/>
        <v>29.84</v>
      </c>
      <c r="H7519" s="3">
        <f t="shared" si="706"/>
        <v>44.06</v>
      </c>
      <c r="I7519" s="3">
        <f t="shared" si="707"/>
        <v>35.96</v>
      </c>
      <c r="J7519" s="3">
        <f t="shared" si="708"/>
        <v>42.980000000000004</v>
      </c>
      <c r="K7519" s="191">
        <v>8</v>
      </c>
      <c r="L7519" s="3">
        <v>-1.2</v>
      </c>
      <c r="M7519" s="191">
        <v>6.7</v>
      </c>
      <c r="N7519" s="191">
        <v>2.2000000000000002</v>
      </c>
      <c r="O7519" s="191">
        <v>6.1</v>
      </c>
    </row>
    <row r="7520" spans="2:15" ht="17.25" x14ac:dyDescent="0.35">
      <c r="B7520" s="172">
        <f t="shared" si="704"/>
        <v>7512</v>
      </c>
      <c r="C7520" s="173">
        <v>11</v>
      </c>
      <c r="D7520" s="173">
        <v>9</v>
      </c>
      <c r="E7520" s="174">
        <v>24</v>
      </c>
      <c r="F7520" s="3">
        <f t="shared" si="703"/>
        <v>46.4</v>
      </c>
      <c r="G7520" s="3">
        <f t="shared" si="705"/>
        <v>28.759999999999998</v>
      </c>
      <c r="H7520" s="3">
        <f t="shared" si="706"/>
        <v>39.92</v>
      </c>
      <c r="I7520" s="3">
        <f t="shared" si="707"/>
        <v>33.979999999999997</v>
      </c>
      <c r="J7520" s="3">
        <f t="shared" si="708"/>
        <v>42.980000000000004</v>
      </c>
      <c r="K7520" s="191">
        <v>8</v>
      </c>
      <c r="L7520" s="3">
        <v>-1.8</v>
      </c>
      <c r="M7520" s="191">
        <v>4.4000000000000004</v>
      </c>
      <c r="N7520" s="191">
        <v>1.1000000000000001</v>
      </c>
      <c r="O7520" s="191">
        <v>6.1</v>
      </c>
    </row>
    <row r="7521" spans="2:15" ht="17.25" x14ac:dyDescent="0.35">
      <c r="B7521" s="172">
        <f t="shared" si="704"/>
        <v>7513</v>
      </c>
      <c r="C7521" s="173">
        <v>11</v>
      </c>
      <c r="D7521" s="173">
        <v>10</v>
      </c>
      <c r="E7521" s="174">
        <v>1</v>
      </c>
      <c r="F7521" s="3">
        <f t="shared" si="703"/>
        <v>48.2</v>
      </c>
      <c r="G7521" s="3">
        <f t="shared" si="705"/>
        <v>26.6</v>
      </c>
      <c r="H7521" s="3">
        <f t="shared" si="706"/>
        <v>39.92</v>
      </c>
      <c r="I7521" s="3">
        <f t="shared" si="707"/>
        <v>30.92</v>
      </c>
      <c r="J7521" s="3">
        <f t="shared" si="708"/>
        <v>42.980000000000004</v>
      </c>
      <c r="K7521" s="191">
        <v>9</v>
      </c>
      <c r="L7521" s="3">
        <v>-3</v>
      </c>
      <c r="M7521" s="191">
        <v>4.4000000000000004</v>
      </c>
      <c r="N7521" s="191">
        <v>-0.6</v>
      </c>
      <c r="O7521" s="191">
        <v>6.1</v>
      </c>
    </row>
    <row r="7522" spans="2:15" ht="17.25" x14ac:dyDescent="0.35">
      <c r="B7522" s="172">
        <f t="shared" si="704"/>
        <v>7514</v>
      </c>
      <c r="C7522" s="173">
        <v>11</v>
      </c>
      <c r="D7522" s="173">
        <v>10</v>
      </c>
      <c r="E7522" s="174">
        <v>2</v>
      </c>
      <c r="F7522" s="3">
        <f t="shared" si="703"/>
        <v>46.4</v>
      </c>
      <c r="G7522" s="3">
        <f t="shared" si="705"/>
        <v>24.8</v>
      </c>
      <c r="H7522" s="3">
        <f t="shared" si="706"/>
        <v>41</v>
      </c>
      <c r="I7522" s="3">
        <f t="shared" si="707"/>
        <v>30.92</v>
      </c>
      <c r="J7522" s="3">
        <f t="shared" si="708"/>
        <v>39.92</v>
      </c>
      <c r="K7522" s="191">
        <v>8</v>
      </c>
      <c r="L7522" s="3">
        <v>-4</v>
      </c>
      <c r="M7522" s="191">
        <v>5</v>
      </c>
      <c r="N7522" s="191">
        <v>-0.6</v>
      </c>
      <c r="O7522" s="191">
        <v>4.4000000000000004</v>
      </c>
    </row>
    <row r="7523" spans="2:15" ht="17.25" x14ac:dyDescent="0.35">
      <c r="B7523" s="172">
        <f t="shared" si="704"/>
        <v>7515</v>
      </c>
      <c r="C7523" s="173">
        <v>11</v>
      </c>
      <c r="D7523" s="173">
        <v>10</v>
      </c>
      <c r="E7523" s="174">
        <v>3</v>
      </c>
      <c r="F7523" s="3">
        <f t="shared" si="703"/>
        <v>46.4</v>
      </c>
      <c r="G7523" s="3">
        <f t="shared" si="705"/>
        <v>21.38</v>
      </c>
      <c r="H7523" s="3">
        <f t="shared" si="706"/>
        <v>39.92</v>
      </c>
      <c r="I7523" s="3">
        <f t="shared" si="707"/>
        <v>26.96</v>
      </c>
      <c r="J7523" s="3">
        <f t="shared" si="708"/>
        <v>41</v>
      </c>
      <c r="K7523" s="191">
        <v>8</v>
      </c>
      <c r="L7523" s="3">
        <v>-5.9</v>
      </c>
      <c r="M7523" s="191">
        <v>4.4000000000000004</v>
      </c>
      <c r="N7523" s="191">
        <v>-2.8</v>
      </c>
      <c r="O7523" s="191">
        <v>5</v>
      </c>
    </row>
    <row r="7524" spans="2:15" ht="17.25" x14ac:dyDescent="0.35">
      <c r="B7524" s="172">
        <f t="shared" si="704"/>
        <v>7516</v>
      </c>
      <c r="C7524" s="173">
        <v>11</v>
      </c>
      <c r="D7524" s="173">
        <v>10</v>
      </c>
      <c r="E7524" s="174">
        <v>4</v>
      </c>
      <c r="F7524" s="3">
        <f t="shared" si="703"/>
        <v>44.6</v>
      </c>
      <c r="G7524" s="3">
        <f t="shared" si="705"/>
        <v>21.2</v>
      </c>
      <c r="H7524" s="3">
        <f t="shared" si="706"/>
        <v>37.94</v>
      </c>
      <c r="I7524" s="3">
        <f t="shared" si="707"/>
        <v>28.04</v>
      </c>
      <c r="J7524" s="3">
        <f t="shared" si="708"/>
        <v>41</v>
      </c>
      <c r="K7524" s="191">
        <v>7</v>
      </c>
      <c r="L7524" s="3">
        <v>-6</v>
      </c>
      <c r="M7524" s="191">
        <v>3.3</v>
      </c>
      <c r="N7524" s="191">
        <v>-2.2000000000000002</v>
      </c>
      <c r="O7524" s="191">
        <v>5</v>
      </c>
    </row>
    <row r="7525" spans="2:15" ht="17.25" x14ac:dyDescent="0.35">
      <c r="B7525" s="172">
        <f t="shared" si="704"/>
        <v>7517</v>
      </c>
      <c r="C7525" s="173">
        <v>11</v>
      </c>
      <c r="D7525" s="173">
        <v>10</v>
      </c>
      <c r="E7525" s="174">
        <v>5</v>
      </c>
      <c r="F7525" s="3">
        <f t="shared" si="703"/>
        <v>44.6</v>
      </c>
      <c r="G7525" s="3">
        <f t="shared" si="705"/>
        <v>22.82</v>
      </c>
      <c r="H7525" s="3">
        <f t="shared" si="706"/>
        <v>37.94</v>
      </c>
      <c r="I7525" s="3">
        <f t="shared" si="707"/>
        <v>26.060000000000002</v>
      </c>
      <c r="J7525" s="3">
        <f t="shared" si="708"/>
        <v>41</v>
      </c>
      <c r="K7525" s="191">
        <v>7</v>
      </c>
      <c r="L7525" s="3">
        <v>-5.0999999999999996</v>
      </c>
      <c r="M7525" s="191">
        <v>3.3</v>
      </c>
      <c r="N7525" s="191">
        <v>-3.3</v>
      </c>
      <c r="O7525" s="191">
        <v>5</v>
      </c>
    </row>
    <row r="7526" spans="2:15" ht="17.25" x14ac:dyDescent="0.35">
      <c r="B7526" s="172">
        <f t="shared" si="704"/>
        <v>7518</v>
      </c>
      <c r="C7526" s="173">
        <v>11</v>
      </c>
      <c r="D7526" s="173">
        <v>10</v>
      </c>
      <c r="E7526" s="174">
        <v>6</v>
      </c>
      <c r="F7526" s="3">
        <f t="shared" si="703"/>
        <v>42.8</v>
      </c>
      <c r="G7526" s="3">
        <f t="shared" si="705"/>
        <v>24.62</v>
      </c>
      <c r="H7526" s="3">
        <f t="shared" si="706"/>
        <v>39.019999999999996</v>
      </c>
      <c r="I7526" s="3">
        <f t="shared" si="707"/>
        <v>24.08</v>
      </c>
      <c r="J7526" s="3">
        <f t="shared" si="708"/>
        <v>41</v>
      </c>
      <c r="K7526" s="191">
        <v>6</v>
      </c>
      <c r="L7526" s="3">
        <v>-4.0999999999999996</v>
      </c>
      <c r="M7526" s="191">
        <v>3.9</v>
      </c>
      <c r="N7526" s="191">
        <v>-4.4000000000000004</v>
      </c>
      <c r="O7526" s="191">
        <v>5</v>
      </c>
    </row>
    <row r="7527" spans="2:15" ht="17.25" x14ac:dyDescent="0.35">
      <c r="B7527" s="172">
        <f t="shared" si="704"/>
        <v>7519</v>
      </c>
      <c r="C7527" s="173">
        <v>11</v>
      </c>
      <c r="D7527" s="173">
        <v>10</v>
      </c>
      <c r="E7527" s="174">
        <v>7</v>
      </c>
      <c r="F7527" s="3">
        <f t="shared" si="703"/>
        <v>39.200000000000003</v>
      </c>
      <c r="G7527" s="3">
        <f t="shared" si="705"/>
        <v>25.16</v>
      </c>
      <c r="H7527" s="3">
        <f t="shared" si="706"/>
        <v>41</v>
      </c>
      <c r="I7527" s="3">
        <f t="shared" si="707"/>
        <v>26.060000000000002</v>
      </c>
      <c r="J7527" s="3">
        <f t="shared" si="708"/>
        <v>41</v>
      </c>
      <c r="K7527" s="191">
        <v>4</v>
      </c>
      <c r="L7527" s="3">
        <v>-3.8</v>
      </c>
      <c r="M7527" s="191">
        <v>5</v>
      </c>
      <c r="N7527" s="191">
        <v>-3.3</v>
      </c>
      <c r="O7527" s="191">
        <v>5</v>
      </c>
    </row>
    <row r="7528" spans="2:15" ht="17.25" x14ac:dyDescent="0.35">
      <c r="B7528" s="172">
        <f t="shared" si="704"/>
        <v>7520</v>
      </c>
      <c r="C7528" s="173">
        <v>11</v>
      </c>
      <c r="D7528" s="173">
        <v>10</v>
      </c>
      <c r="E7528" s="174">
        <v>8</v>
      </c>
      <c r="F7528" s="3">
        <f t="shared" si="703"/>
        <v>39.200000000000003</v>
      </c>
      <c r="G7528" s="3">
        <f t="shared" si="705"/>
        <v>26.96</v>
      </c>
      <c r="H7528" s="3">
        <f t="shared" si="706"/>
        <v>48.92</v>
      </c>
      <c r="I7528" s="3">
        <f t="shared" si="707"/>
        <v>30.02</v>
      </c>
      <c r="J7528" s="3">
        <f t="shared" si="708"/>
        <v>41</v>
      </c>
      <c r="K7528" s="191">
        <v>4</v>
      </c>
      <c r="L7528" s="3">
        <v>-2.8</v>
      </c>
      <c r="M7528" s="191">
        <v>9.4</v>
      </c>
      <c r="N7528" s="191">
        <v>-1.1000000000000001</v>
      </c>
      <c r="O7528" s="191">
        <v>5</v>
      </c>
    </row>
    <row r="7529" spans="2:15" ht="17.25" x14ac:dyDescent="0.35">
      <c r="B7529" s="172">
        <f t="shared" si="704"/>
        <v>7521</v>
      </c>
      <c r="C7529" s="173">
        <v>11</v>
      </c>
      <c r="D7529" s="173">
        <v>10</v>
      </c>
      <c r="E7529" s="174">
        <v>9</v>
      </c>
      <c r="F7529" s="3">
        <f t="shared" si="703"/>
        <v>39.200000000000003</v>
      </c>
      <c r="G7529" s="3">
        <f t="shared" si="705"/>
        <v>29.66</v>
      </c>
      <c r="H7529" s="3">
        <f t="shared" si="706"/>
        <v>55.040000000000006</v>
      </c>
      <c r="I7529" s="3">
        <f t="shared" si="707"/>
        <v>39.019999999999996</v>
      </c>
      <c r="J7529" s="3">
        <f t="shared" si="708"/>
        <v>42.980000000000004</v>
      </c>
      <c r="K7529" s="191">
        <v>4</v>
      </c>
      <c r="L7529" s="3">
        <v>-1.3</v>
      </c>
      <c r="M7529" s="191">
        <v>12.8</v>
      </c>
      <c r="N7529" s="191">
        <v>3.9</v>
      </c>
      <c r="O7529" s="191">
        <v>6.1</v>
      </c>
    </row>
    <row r="7530" spans="2:15" ht="17.25" x14ac:dyDescent="0.35">
      <c r="B7530" s="172">
        <f t="shared" si="704"/>
        <v>7522</v>
      </c>
      <c r="C7530" s="173">
        <v>11</v>
      </c>
      <c r="D7530" s="173">
        <v>10</v>
      </c>
      <c r="E7530" s="174">
        <v>10</v>
      </c>
      <c r="F7530" s="3">
        <f t="shared" si="703"/>
        <v>39.200000000000003</v>
      </c>
      <c r="G7530" s="3">
        <f t="shared" si="705"/>
        <v>31.46</v>
      </c>
      <c r="H7530" s="3">
        <f t="shared" si="706"/>
        <v>59</v>
      </c>
      <c r="I7530" s="3">
        <f t="shared" si="707"/>
        <v>46.04</v>
      </c>
      <c r="J7530" s="3">
        <f t="shared" si="708"/>
        <v>46.04</v>
      </c>
      <c r="K7530" s="191">
        <v>4</v>
      </c>
      <c r="L7530" s="3">
        <v>-0.3</v>
      </c>
      <c r="M7530" s="191">
        <v>15</v>
      </c>
      <c r="N7530" s="191">
        <v>7.8</v>
      </c>
      <c r="O7530" s="191">
        <v>7.8</v>
      </c>
    </row>
    <row r="7531" spans="2:15" ht="17.25" x14ac:dyDescent="0.35">
      <c r="B7531" s="172">
        <f t="shared" si="704"/>
        <v>7523</v>
      </c>
      <c r="C7531" s="173">
        <v>11</v>
      </c>
      <c r="D7531" s="173">
        <v>10</v>
      </c>
      <c r="E7531" s="174">
        <v>11</v>
      </c>
      <c r="F7531" s="3">
        <f t="shared" si="703"/>
        <v>41</v>
      </c>
      <c r="G7531" s="3">
        <f t="shared" si="705"/>
        <v>33.08</v>
      </c>
      <c r="H7531" s="3">
        <f t="shared" si="706"/>
        <v>62.96</v>
      </c>
      <c r="I7531" s="3">
        <f t="shared" si="707"/>
        <v>53.06</v>
      </c>
      <c r="J7531" s="3">
        <f t="shared" si="708"/>
        <v>48.019999999999996</v>
      </c>
      <c r="K7531" s="191">
        <v>5</v>
      </c>
      <c r="L7531" s="3">
        <v>0.6</v>
      </c>
      <c r="M7531" s="191">
        <v>17.2</v>
      </c>
      <c r="N7531" s="191">
        <v>11.7</v>
      </c>
      <c r="O7531" s="191">
        <v>8.9</v>
      </c>
    </row>
    <row r="7532" spans="2:15" ht="17.25" x14ac:dyDescent="0.35">
      <c r="B7532" s="172">
        <f t="shared" si="704"/>
        <v>7524</v>
      </c>
      <c r="C7532" s="173">
        <v>11</v>
      </c>
      <c r="D7532" s="173">
        <v>10</v>
      </c>
      <c r="E7532" s="174">
        <v>12</v>
      </c>
      <c r="F7532" s="3">
        <f t="shared" si="703"/>
        <v>39.200000000000003</v>
      </c>
      <c r="G7532" s="3">
        <f t="shared" si="705"/>
        <v>35.78</v>
      </c>
      <c r="H7532" s="3">
        <f t="shared" si="706"/>
        <v>64.94</v>
      </c>
      <c r="I7532" s="3">
        <f t="shared" si="707"/>
        <v>60.980000000000004</v>
      </c>
      <c r="J7532" s="3">
        <f t="shared" si="708"/>
        <v>50</v>
      </c>
      <c r="K7532" s="191">
        <v>4</v>
      </c>
      <c r="L7532" s="3">
        <v>2.1</v>
      </c>
      <c r="M7532" s="191">
        <v>18.3</v>
      </c>
      <c r="N7532" s="191">
        <v>16.100000000000001</v>
      </c>
      <c r="O7532" s="191">
        <v>10</v>
      </c>
    </row>
    <row r="7533" spans="2:15" ht="17.25" x14ac:dyDescent="0.35">
      <c r="B7533" s="172">
        <f t="shared" si="704"/>
        <v>7525</v>
      </c>
      <c r="C7533" s="173">
        <v>11</v>
      </c>
      <c r="D7533" s="173">
        <v>10</v>
      </c>
      <c r="E7533" s="174">
        <v>13</v>
      </c>
      <c r="F7533" s="3">
        <f t="shared" si="703"/>
        <v>37.4</v>
      </c>
      <c r="G7533" s="3">
        <f t="shared" si="705"/>
        <v>37.4</v>
      </c>
      <c r="H7533" s="3">
        <f t="shared" si="706"/>
        <v>66.02</v>
      </c>
      <c r="I7533" s="3">
        <f t="shared" si="707"/>
        <v>64.94</v>
      </c>
      <c r="J7533" s="3">
        <f t="shared" si="708"/>
        <v>53.06</v>
      </c>
      <c r="K7533" s="191">
        <v>3</v>
      </c>
      <c r="L7533" s="3">
        <v>3</v>
      </c>
      <c r="M7533" s="191">
        <v>18.899999999999999</v>
      </c>
      <c r="N7533" s="191">
        <v>18.3</v>
      </c>
      <c r="O7533" s="191">
        <v>11.7</v>
      </c>
    </row>
    <row r="7534" spans="2:15" ht="17.25" x14ac:dyDescent="0.35">
      <c r="B7534" s="172">
        <f t="shared" si="704"/>
        <v>7526</v>
      </c>
      <c r="C7534" s="173">
        <v>11</v>
      </c>
      <c r="D7534" s="173">
        <v>10</v>
      </c>
      <c r="E7534" s="174">
        <v>14</v>
      </c>
      <c r="F7534" s="3">
        <f t="shared" si="703"/>
        <v>37.4</v>
      </c>
      <c r="G7534" s="3">
        <f t="shared" si="705"/>
        <v>38.299999999999997</v>
      </c>
      <c r="H7534" s="3">
        <f t="shared" si="706"/>
        <v>66.02</v>
      </c>
      <c r="I7534" s="3">
        <f t="shared" si="707"/>
        <v>69.080000000000013</v>
      </c>
      <c r="J7534" s="3">
        <f t="shared" si="708"/>
        <v>53.96</v>
      </c>
      <c r="K7534" s="191">
        <v>3</v>
      </c>
      <c r="L7534" s="3">
        <v>3.5</v>
      </c>
      <c r="M7534" s="191">
        <v>18.899999999999999</v>
      </c>
      <c r="N7534" s="191">
        <v>20.6</v>
      </c>
      <c r="O7534" s="191">
        <v>12.2</v>
      </c>
    </row>
    <row r="7535" spans="2:15" ht="17.25" x14ac:dyDescent="0.35">
      <c r="B7535" s="172">
        <f t="shared" si="704"/>
        <v>7527</v>
      </c>
      <c r="C7535" s="173">
        <v>11</v>
      </c>
      <c r="D7535" s="173">
        <v>10</v>
      </c>
      <c r="E7535" s="174">
        <v>15</v>
      </c>
      <c r="F7535" s="3">
        <f t="shared" si="703"/>
        <v>35.6</v>
      </c>
      <c r="G7535" s="3">
        <f t="shared" si="705"/>
        <v>40.82</v>
      </c>
      <c r="H7535" s="3">
        <f t="shared" si="706"/>
        <v>66.02</v>
      </c>
      <c r="I7535" s="3">
        <f t="shared" si="707"/>
        <v>69.98</v>
      </c>
      <c r="J7535" s="3">
        <f t="shared" si="708"/>
        <v>55.040000000000006</v>
      </c>
      <c r="K7535" s="191">
        <v>2</v>
      </c>
      <c r="L7535" s="3">
        <v>4.9000000000000004</v>
      </c>
      <c r="M7535" s="191">
        <v>18.899999999999999</v>
      </c>
      <c r="N7535" s="191">
        <v>21.1</v>
      </c>
      <c r="O7535" s="191">
        <v>12.8</v>
      </c>
    </row>
    <row r="7536" spans="2:15" ht="17.25" x14ac:dyDescent="0.35">
      <c r="B7536" s="172">
        <f t="shared" si="704"/>
        <v>7528</v>
      </c>
      <c r="C7536" s="173">
        <v>11</v>
      </c>
      <c r="D7536" s="173">
        <v>10</v>
      </c>
      <c r="E7536" s="174">
        <v>16</v>
      </c>
      <c r="F7536" s="3">
        <f t="shared" si="703"/>
        <v>33.799999999999997</v>
      </c>
      <c r="G7536" s="3">
        <f t="shared" si="705"/>
        <v>42.620000000000005</v>
      </c>
      <c r="H7536" s="3">
        <f t="shared" si="706"/>
        <v>64.94</v>
      </c>
      <c r="I7536" s="3">
        <f t="shared" si="707"/>
        <v>71.960000000000008</v>
      </c>
      <c r="J7536" s="3">
        <f t="shared" si="708"/>
        <v>51.08</v>
      </c>
      <c r="K7536" s="191">
        <v>1</v>
      </c>
      <c r="L7536" s="3">
        <v>5.9</v>
      </c>
      <c r="M7536" s="191">
        <v>18.3</v>
      </c>
      <c r="N7536" s="191">
        <v>22.2</v>
      </c>
      <c r="O7536" s="191">
        <v>10.6</v>
      </c>
    </row>
    <row r="7537" spans="2:15" ht="17.25" x14ac:dyDescent="0.35">
      <c r="B7537" s="172">
        <f t="shared" si="704"/>
        <v>7529</v>
      </c>
      <c r="C7537" s="173">
        <v>11</v>
      </c>
      <c r="D7537" s="173">
        <v>10</v>
      </c>
      <c r="E7537" s="174">
        <v>17</v>
      </c>
      <c r="F7537" s="3">
        <f t="shared" si="703"/>
        <v>32</v>
      </c>
      <c r="G7537" s="3">
        <f t="shared" si="705"/>
        <v>42.26</v>
      </c>
      <c r="H7537" s="3">
        <f t="shared" si="706"/>
        <v>62.06</v>
      </c>
      <c r="I7537" s="3">
        <f t="shared" si="707"/>
        <v>62.06</v>
      </c>
      <c r="J7537" s="3">
        <f t="shared" si="708"/>
        <v>46.04</v>
      </c>
      <c r="K7537" s="191">
        <v>0</v>
      </c>
      <c r="L7537" s="3">
        <v>5.7</v>
      </c>
      <c r="M7537" s="191">
        <v>16.7</v>
      </c>
      <c r="N7537" s="191">
        <v>16.7</v>
      </c>
      <c r="O7537" s="191">
        <v>7.8</v>
      </c>
    </row>
    <row r="7538" spans="2:15" ht="17.25" x14ac:dyDescent="0.35">
      <c r="B7538" s="172">
        <f t="shared" si="704"/>
        <v>7530</v>
      </c>
      <c r="C7538" s="173">
        <v>11</v>
      </c>
      <c r="D7538" s="173">
        <v>10</v>
      </c>
      <c r="E7538" s="174">
        <v>18</v>
      </c>
      <c r="F7538" s="3">
        <f t="shared" si="703"/>
        <v>32</v>
      </c>
      <c r="G7538" s="3">
        <f t="shared" si="705"/>
        <v>43.16</v>
      </c>
      <c r="H7538" s="3">
        <f t="shared" si="706"/>
        <v>59</v>
      </c>
      <c r="I7538" s="3">
        <f t="shared" si="707"/>
        <v>53.06</v>
      </c>
      <c r="J7538" s="3">
        <f t="shared" si="708"/>
        <v>44.06</v>
      </c>
      <c r="K7538" s="191">
        <v>0</v>
      </c>
      <c r="L7538" s="3">
        <v>6.2</v>
      </c>
      <c r="M7538" s="191">
        <v>15</v>
      </c>
      <c r="N7538" s="191">
        <v>11.7</v>
      </c>
      <c r="O7538" s="191">
        <v>6.7</v>
      </c>
    </row>
    <row r="7539" spans="2:15" ht="17.25" x14ac:dyDescent="0.35">
      <c r="B7539" s="172">
        <f t="shared" si="704"/>
        <v>7531</v>
      </c>
      <c r="C7539" s="173">
        <v>11</v>
      </c>
      <c r="D7539" s="173">
        <v>10</v>
      </c>
      <c r="E7539" s="174">
        <v>19</v>
      </c>
      <c r="F7539" s="3">
        <f t="shared" si="703"/>
        <v>28.4</v>
      </c>
      <c r="G7539" s="3">
        <f t="shared" si="705"/>
        <v>43.7</v>
      </c>
      <c r="H7539" s="3">
        <f t="shared" si="706"/>
        <v>53.96</v>
      </c>
      <c r="I7539" s="3">
        <f t="shared" si="707"/>
        <v>51.08</v>
      </c>
      <c r="J7539" s="3">
        <f t="shared" si="708"/>
        <v>42.980000000000004</v>
      </c>
      <c r="K7539" s="191">
        <v>-2</v>
      </c>
      <c r="L7539" s="3">
        <v>6.5</v>
      </c>
      <c r="M7539" s="191">
        <v>12.2</v>
      </c>
      <c r="N7539" s="191">
        <v>10.6</v>
      </c>
      <c r="O7539" s="191">
        <v>6.1</v>
      </c>
    </row>
    <row r="7540" spans="2:15" ht="17.25" x14ac:dyDescent="0.35">
      <c r="B7540" s="172">
        <f t="shared" si="704"/>
        <v>7532</v>
      </c>
      <c r="C7540" s="173">
        <v>11</v>
      </c>
      <c r="D7540" s="173">
        <v>10</v>
      </c>
      <c r="E7540" s="174">
        <v>20</v>
      </c>
      <c r="F7540" s="3">
        <f t="shared" si="703"/>
        <v>28.4</v>
      </c>
      <c r="G7540" s="3">
        <f t="shared" si="705"/>
        <v>37.58</v>
      </c>
      <c r="H7540" s="3">
        <f t="shared" si="706"/>
        <v>51.980000000000004</v>
      </c>
      <c r="I7540" s="3">
        <f t="shared" si="707"/>
        <v>44.06</v>
      </c>
      <c r="J7540" s="3">
        <f t="shared" si="708"/>
        <v>42.980000000000004</v>
      </c>
      <c r="K7540" s="191">
        <v>-2</v>
      </c>
      <c r="L7540" s="3">
        <v>3.1</v>
      </c>
      <c r="M7540" s="191">
        <v>11.1</v>
      </c>
      <c r="N7540" s="191">
        <v>6.7</v>
      </c>
      <c r="O7540" s="191">
        <v>6.1</v>
      </c>
    </row>
    <row r="7541" spans="2:15" ht="17.25" x14ac:dyDescent="0.35">
      <c r="B7541" s="172">
        <f t="shared" si="704"/>
        <v>7533</v>
      </c>
      <c r="C7541" s="173">
        <v>11</v>
      </c>
      <c r="D7541" s="173">
        <v>10</v>
      </c>
      <c r="E7541" s="174">
        <v>21</v>
      </c>
      <c r="F7541" s="3">
        <f t="shared" si="703"/>
        <v>28.4</v>
      </c>
      <c r="G7541" s="3">
        <f t="shared" si="705"/>
        <v>39.200000000000003</v>
      </c>
      <c r="H7541" s="3">
        <f t="shared" si="706"/>
        <v>48.92</v>
      </c>
      <c r="I7541" s="3">
        <f t="shared" si="707"/>
        <v>39.92</v>
      </c>
      <c r="J7541" s="3">
        <f t="shared" si="708"/>
        <v>42.08</v>
      </c>
      <c r="K7541" s="191">
        <v>-2</v>
      </c>
      <c r="L7541" s="3">
        <v>4</v>
      </c>
      <c r="M7541" s="191">
        <v>9.4</v>
      </c>
      <c r="N7541" s="191">
        <v>4.4000000000000004</v>
      </c>
      <c r="O7541" s="191">
        <v>5.6</v>
      </c>
    </row>
    <row r="7542" spans="2:15" ht="17.25" x14ac:dyDescent="0.35">
      <c r="B7542" s="172">
        <f t="shared" si="704"/>
        <v>7534</v>
      </c>
      <c r="C7542" s="173">
        <v>11</v>
      </c>
      <c r="D7542" s="173">
        <v>10</v>
      </c>
      <c r="E7542" s="174">
        <v>22</v>
      </c>
      <c r="F7542" s="3">
        <f t="shared" si="703"/>
        <v>28.4</v>
      </c>
      <c r="G7542" s="3">
        <f t="shared" si="705"/>
        <v>35.06</v>
      </c>
      <c r="H7542" s="3">
        <f t="shared" si="706"/>
        <v>46.04</v>
      </c>
      <c r="I7542" s="3">
        <f t="shared" si="707"/>
        <v>37.94</v>
      </c>
      <c r="J7542" s="3">
        <f t="shared" si="708"/>
        <v>42.08</v>
      </c>
      <c r="K7542" s="191">
        <v>-2</v>
      </c>
      <c r="L7542" s="3">
        <v>1.7</v>
      </c>
      <c r="M7542" s="191">
        <v>7.8</v>
      </c>
      <c r="N7542" s="191">
        <v>3.3</v>
      </c>
      <c r="O7542" s="191">
        <v>5.6</v>
      </c>
    </row>
    <row r="7543" spans="2:15" ht="17.25" x14ac:dyDescent="0.35">
      <c r="B7543" s="172">
        <f t="shared" si="704"/>
        <v>7535</v>
      </c>
      <c r="C7543" s="173">
        <v>11</v>
      </c>
      <c r="D7543" s="173">
        <v>10</v>
      </c>
      <c r="E7543" s="174">
        <v>23</v>
      </c>
      <c r="F7543" s="3">
        <f t="shared" si="703"/>
        <v>30.2</v>
      </c>
      <c r="G7543" s="3">
        <f t="shared" si="705"/>
        <v>32.72</v>
      </c>
      <c r="H7543" s="3">
        <f t="shared" si="706"/>
        <v>48.92</v>
      </c>
      <c r="I7543" s="3">
        <f t="shared" si="707"/>
        <v>33.08</v>
      </c>
      <c r="J7543" s="3">
        <f t="shared" si="708"/>
        <v>42.08</v>
      </c>
      <c r="K7543" s="191">
        <v>-1</v>
      </c>
      <c r="L7543" s="3">
        <v>0.4</v>
      </c>
      <c r="M7543" s="191">
        <v>9.4</v>
      </c>
      <c r="N7543" s="191">
        <v>0.6</v>
      </c>
      <c r="O7543" s="191">
        <v>5.6</v>
      </c>
    </row>
    <row r="7544" spans="2:15" ht="17.25" x14ac:dyDescent="0.35">
      <c r="B7544" s="172">
        <f t="shared" si="704"/>
        <v>7536</v>
      </c>
      <c r="C7544" s="173">
        <v>11</v>
      </c>
      <c r="D7544" s="173">
        <v>10</v>
      </c>
      <c r="E7544" s="174">
        <v>24</v>
      </c>
      <c r="F7544" s="3">
        <f t="shared" si="703"/>
        <v>30.2</v>
      </c>
      <c r="G7544" s="3">
        <f t="shared" si="705"/>
        <v>32.18</v>
      </c>
      <c r="H7544" s="3">
        <f t="shared" si="706"/>
        <v>48.92</v>
      </c>
      <c r="I7544" s="3">
        <f t="shared" si="707"/>
        <v>33.08</v>
      </c>
      <c r="J7544" s="3">
        <f t="shared" si="708"/>
        <v>41</v>
      </c>
      <c r="K7544" s="191">
        <v>-1</v>
      </c>
      <c r="L7544" s="3">
        <v>0.1</v>
      </c>
      <c r="M7544" s="191">
        <v>9.4</v>
      </c>
      <c r="N7544" s="191">
        <v>0.6</v>
      </c>
      <c r="O7544" s="191">
        <v>5</v>
      </c>
    </row>
    <row r="7545" spans="2:15" ht="17.25" x14ac:dyDescent="0.35">
      <c r="B7545" s="172">
        <f t="shared" si="704"/>
        <v>7537</v>
      </c>
      <c r="C7545" s="173">
        <v>11</v>
      </c>
      <c r="D7545" s="173">
        <v>11</v>
      </c>
      <c r="E7545" s="174">
        <v>1</v>
      </c>
      <c r="F7545" s="3">
        <f t="shared" si="703"/>
        <v>30.2</v>
      </c>
      <c r="G7545" s="3">
        <f t="shared" si="705"/>
        <v>33.44</v>
      </c>
      <c r="H7545" s="3">
        <f t="shared" si="706"/>
        <v>48.019999999999996</v>
      </c>
      <c r="I7545" s="3">
        <f t="shared" si="707"/>
        <v>30.92</v>
      </c>
      <c r="J7545" s="3">
        <f t="shared" si="708"/>
        <v>39.019999999999996</v>
      </c>
      <c r="K7545" s="191">
        <v>-1</v>
      </c>
      <c r="L7545" s="3">
        <v>0.8</v>
      </c>
      <c r="M7545" s="191">
        <v>8.9</v>
      </c>
      <c r="N7545" s="191">
        <v>-0.6</v>
      </c>
      <c r="O7545" s="191">
        <v>3.9</v>
      </c>
    </row>
    <row r="7546" spans="2:15" ht="17.25" x14ac:dyDescent="0.35">
      <c r="B7546" s="172">
        <f t="shared" si="704"/>
        <v>7538</v>
      </c>
      <c r="C7546" s="173">
        <v>11</v>
      </c>
      <c r="D7546" s="173">
        <v>11</v>
      </c>
      <c r="E7546" s="174">
        <v>2</v>
      </c>
      <c r="F7546" s="3">
        <f t="shared" si="703"/>
        <v>30.2</v>
      </c>
      <c r="G7546" s="3">
        <f t="shared" si="705"/>
        <v>29.3</v>
      </c>
      <c r="H7546" s="3">
        <f t="shared" si="706"/>
        <v>42.980000000000004</v>
      </c>
      <c r="I7546" s="3">
        <f t="shared" si="707"/>
        <v>28.94</v>
      </c>
      <c r="J7546" s="3">
        <f t="shared" si="708"/>
        <v>37.94</v>
      </c>
      <c r="K7546" s="191">
        <v>-1</v>
      </c>
      <c r="L7546" s="3">
        <v>-1.5</v>
      </c>
      <c r="M7546" s="191">
        <v>6.1</v>
      </c>
      <c r="N7546" s="191">
        <v>-1.7</v>
      </c>
      <c r="O7546" s="191">
        <v>3.3</v>
      </c>
    </row>
    <row r="7547" spans="2:15" ht="17.25" x14ac:dyDescent="0.35">
      <c r="B7547" s="172">
        <f t="shared" si="704"/>
        <v>7539</v>
      </c>
      <c r="C7547" s="173">
        <v>11</v>
      </c>
      <c r="D7547" s="173">
        <v>11</v>
      </c>
      <c r="E7547" s="174">
        <v>3</v>
      </c>
      <c r="F7547" s="3">
        <f t="shared" si="703"/>
        <v>30.2</v>
      </c>
      <c r="G7547" s="3">
        <f t="shared" si="705"/>
        <v>23.36</v>
      </c>
      <c r="H7547" s="3">
        <f t="shared" si="706"/>
        <v>42.980000000000004</v>
      </c>
      <c r="I7547" s="3">
        <f t="shared" si="707"/>
        <v>28.04</v>
      </c>
      <c r="J7547" s="3">
        <f t="shared" si="708"/>
        <v>37.94</v>
      </c>
      <c r="K7547" s="191">
        <v>-1</v>
      </c>
      <c r="L7547" s="3">
        <v>-4.8</v>
      </c>
      <c r="M7547" s="191">
        <v>6.1</v>
      </c>
      <c r="N7547" s="191">
        <v>-2.2000000000000002</v>
      </c>
      <c r="O7547" s="191">
        <v>3.3</v>
      </c>
    </row>
    <row r="7548" spans="2:15" ht="17.25" x14ac:dyDescent="0.35">
      <c r="B7548" s="172">
        <f t="shared" si="704"/>
        <v>7540</v>
      </c>
      <c r="C7548" s="173">
        <v>11</v>
      </c>
      <c r="D7548" s="173">
        <v>11</v>
      </c>
      <c r="E7548" s="174">
        <v>4</v>
      </c>
      <c r="F7548" s="3">
        <f t="shared" si="703"/>
        <v>28.4</v>
      </c>
      <c r="G7548" s="3">
        <f t="shared" si="705"/>
        <v>22.82</v>
      </c>
      <c r="H7548" s="3">
        <f t="shared" si="706"/>
        <v>39.92</v>
      </c>
      <c r="I7548" s="3">
        <f t="shared" si="707"/>
        <v>24.98</v>
      </c>
      <c r="J7548" s="3">
        <f t="shared" si="708"/>
        <v>37.04</v>
      </c>
      <c r="K7548" s="191">
        <v>-2</v>
      </c>
      <c r="L7548" s="3">
        <v>-5.0999999999999996</v>
      </c>
      <c r="M7548" s="191">
        <v>4.4000000000000004</v>
      </c>
      <c r="N7548" s="191">
        <v>-3.9</v>
      </c>
      <c r="O7548" s="191">
        <v>2.8</v>
      </c>
    </row>
    <row r="7549" spans="2:15" ht="17.25" x14ac:dyDescent="0.35">
      <c r="B7549" s="172">
        <f t="shared" si="704"/>
        <v>7541</v>
      </c>
      <c r="C7549" s="173">
        <v>11</v>
      </c>
      <c r="D7549" s="173">
        <v>11</v>
      </c>
      <c r="E7549" s="174">
        <v>5</v>
      </c>
      <c r="F7549" s="3">
        <f t="shared" si="703"/>
        <v>26.6</v>
      </c>
      <c r="G7549" s="3">
        <f t="shared" si="705"/>
        <v>24.08</v>
      </c>
      <c r="H7549" s="3">
        <f t="shared" si="706"/>
        <v>39.92</v>
      </c>
      <c r="I7549" s="3">
        <f t="shared" si="707"/>
        <v>26.060000000000002</v>
      </c>
      <c r="J7549" s="3">
        <f t="shared" si="708"/>
        <v>37.04</v>
      </c>
      <c r="K7549" s="191">
        <v>-3</v>
      </c>
      <c r="L7549" s="3">
        <v>-4.4000000000000004</v>
      </c>
      <c r="M7549" s="191">
        <v>4.4000000000000004</v>
      </c>
      <c r="N7549" s="191">
        <v>-3.3</v>
      </c>
      <c r="O7549" s="191">
        <v>2.8</v>
      </c>
    </row>
    <row r="7550" spans="2:15" ht="17.25" x14ac:dyDescent="0.35">
      <c r="B7550" s="172">
        <f t="shared" si="704"/>
        <v>7542</v>
      </c>
      <c r="C7550" s="173">
        <v>11</v>
      </c>
      <c r="D7550" s="173">
        <v>11</v>
      </c>
      <c r="E7550" s="174">
        <v>6</v>
      </c>
      <c r="F7550" s="3">
        <f t="shared" si="703"/>
        <v>28.4</v>
      </c>
      <c r="G7550" s="3">
        <f t="shared" si="705"/>
        <v>19.939999999999998</v>
      </c>
      <c r="H7550" s="3">
        <f t="shared" si="706"/>
        <v>39.92</v>
      </c>
      <c r="I7550" s="3">
        <f t="shared" si="707"/>
        <v>24.98</v>
      </c>
      <c r="J7550" s="3">
        <f t="shared" si="708"/>
        <v>37.04</v>
      </c>
      <c r="K7550" s="191">
        <v>-2</v>
      </c>
      <c r="L7550" s="3">
        <v>-6.7</v>
      </c>
      <c r="M7550" s="191">
        <v>4.4000000000000004</v>
      </c>
      <c r="N7550" s="191">
        <v>-3.9</v>
      </c>
      <c r="O7550" s="191">
        <v>2.8</v>
      </c>
    </row>
    <row r="7551" spans="2:15" ht="17.25" x14ac:dyDescent="0.35">
      <c r="B7551" s="172">
        <f t="shared" si="704"/>
        <v>7543</v>
      </c>
      <c r="C7551" s="173">
        <v>11</v>
      </c>
      <c r="D7551" s="173">
        <v>11</v>
      </c>
      <c r="E7551" s="174">
        <v>7</v>
      </c>
      <c r="F7551" s="3">
        <f t="shared" si="703"/>
        <v>28.4</v>
      </c>
      <c r="G7551" s="3">
        <f t="shared" si="705"/>
        <v>21.2</v>
      </c>
      <c r="H7551" s="3">
        <f t="shared" si="706"/>
        <v>39.92</v>
      </c>
      <c r="I7551" s="3">
        <f t="shared" si="707"/>
        <v>23</v>
      </c>
      <c r="J7551" s="3">
        <f t="shared" si="708"/>
        <v>35.96</v>
      </c>
      <c r="K7551" s="191">
        <v>-2</v>
      </c>
      <c r="L7551" s="3">
        <v>-6</v>
      </c>
      <c r="M7551" s="191">
        <v>4.4000000000000004</v>
      </c>
      <c r="N7551" s="191">
        <v>-5</v>
      </c>
      <c r="O7551" s="191">
        <v>2.2000000000000002</v>
      </c>
    </row>
    <row r="7552" spans="2:15" ht="17.25" x14ac:dyDescent="0.35">
      <c r="B7552" s="172">
        <f t="shared" si="704"/>
        <v>7544</v>
      </c>
      <c r="C7552" s="173">
        <v>11</v>
      </c>
      <c r="D7552" s="173">
        <v>11</v>
      </c>
      <c r="E7552" s="174">
        <v>8</v>
      </c>
      <c r="F7552" s="3">
        <f t="shared" si="703"/>
        <v>32</v>
      </c>
      <c r="G7552" s="3">
        <f t="shared" si="705"/>
        <v>24.98</v>
      </c>
      <c r="H7552" s="3">
        <f t="shared" si="706"/>
        <v>51.08</v>
      </c>
      <c r="I7552" s="3">
        <f t="shared" si="707"/>
        <v>30.02</v>
      </c>
      <c r="J7552" s="3">
        <f t="shared" si="708"/>
        <v>37.04</v>
      </c>
      <c r="K7552" s="191">
        <v>0</v>
      </c>
      <c r="L7552" s="3">
        <v>-3.9</v>
      </c>
      <c r="M7552" s="191">
        <v>10.6</v>
      </c>
      <c r="N7552" s="191">
        <v>-1.1000000000000001</v>
      </c>
      <c r="O7552" s="191">
        <v>2.8</v>
      </c>
    </row>
    <row r="7553" spans="2:15" ht="17.25" x14ac:dyDescent="0.35">
      <c r="B7553" s="172">
        <f t="shared" si="704"/>
        <v>7545</v>
      </c>
      <c r="C7553" s="173">
        <v>11</v>
      </c>
      <c r="D7553" s="173">
        <v>11</v>
      </c>
      <c r="E7553" s="174">
        <v>9</v>
      </c>
      <c r="F7553" s="3">
        <f t="shared" si="703"/>
        <v>35.6</v>
      </c>
      <c r="G7553" s="3">
        <f t="shared" si="705"/>
        <v>30.2</v>
      </c>
      <c r="H7553" s="3">
        <f t="shared" si="706"/>
        <v>55.94</v>
      </c>
      <c r="I7553" s="3">
        <f t="shared" si="707"/>
        <v>37.04</v>
      </c>
      <c r="J7553" s="3">
        <f t="shared" si="708"/>
        <v>41</v>
      </c>
      <c r="K7553" s="191">
        <v>2</v>
      </c>
      <c r="L7553" s="3">
        <v>-1</v>
      </c>
      <c r="M7553" s="191">
        <v>13.3</v>
      </c>
      <c r="N7553" s="191">
        <v>2.8</v>
      </c>
      <c r="O7553" s="191">
        <v>5</v>
      </c>
    </row>
    <row r="7554" spans="2:15" ht="17.25" x14ac:dyDescent="0.35">
      <c r="B7554" s="172">
        <f t="shared" si="704"/>
        <v>7546</v>
      </c>
      <c r="C7554" s="173">
        <v>11</v>
      </c>
      <c r="D7554" s="173">
        <v>11</v>
      </c>
      <c r="E7554" s="174">
        <v>10</v>
      </c>
      <c r="F7554" s="3">
        <f t="shared" si="703"/>
        <v>39.200000000000003</v>
      </c>
      <c r="G7554" s="3">
        <f t="shared" si="705"/>
        <v>35.78</v>
      </c>
      <c r="H7554" s="3">
        <f t="shared" si="706"/>
        <v>60.980000000000004</v>
      </c>
      <c r="I7554" s="3">
        <f t="shared" si="707"/>
        <v>39.92</v>
      </c>
      <c r="J7554" s="3">
        <f t="shared" si="708"/>
        <v>44.96</v>
      </c>
      <c r="K7554" s="191">
        <v>4</v>
      </c>
      <c r="L7554" s="3">
        <v>2.1</v>
      </c>
      <c r="M7554" s="191">
        <v>16.100000000000001</v>
      </c>
      <c r="N7554" s="191">
        <v>4.4000000000000004</v>
      </c>
      <c r="O7554" s="191">
        <v>7.2</v>
      </c>
    </row>
    <row r="7555" spans="2:15" ht="17.25" x14ac:dyDescent="0.35">
      <c r="B7555" s="172">
        <f t="shared" si="704"/>
        <v>7547</v>
      </c>
      <c r="C7555" s="173">
        <v>11</v>
      </c>
      <c r="D7555" s="173">
        <v>11</v>
      </c>
      <c r="E7555" s="174">
        <v>11</v>
      </c>
      <c r="F7555" s="3">
        <f t="shared" si="703"/>
        <v>41</v>
      </c>
      <c r="G7555" s="3">
        <f t="shared" si="705"/>
        <v>34.340000000000003</v>
      </c>
      <c r="H7555" s="3">
        <f t="shared" si="706"/>
        <v>62.06</v>
      </c>
      <c r="I7555" s="3">
        <f t="shared" si="707"/>
        <v>48.019999999999996</v>
      </c>
      <c r="J7555" s="3">
        <f t="shared" si="708"/>
        <v>46.04</v>
      </c>
      <c r="K7555" s="191">
        <v>5</v>
      </c>
      <c r="L7555" s="3">
        <v>1.3</v>
      </c>
      <c r="M7555" s="191">
        <v>16.7</v>
      </c>
      <c r="N7555" s="191">
        <v>8.9</v>
      </c>
      <c r="O7555" s="191">
        <v>7.8</v>
      </c>
    </row>
    <row r="7556" spans="2:15" ht="17.25" x14ac:dyDescent="0.35">
      <c r="B7556" s="172">
        <f t="shared" si="704"/>
        <v>7548</v>
      </c>
      <c r="C7556" s="173">
        <v>11</v>
      </c>
      <c r="D7556" s="173">
        <v>11</v>
      </c>
      <c r="E7556" s="174">
        <v>12</v>
      </c>
      <c r="F7556" s="3">
        <f t="shared" si="703"/>
        <v>42.8</v>
      </c>
      <c r="G7556" s="3">
        <f t="shared" si="705"/>
        <v>39.92</v>
      </c>
      <c r="H7556" s="3">
        <f t="shared" si="706"/>
        <v>64.039999999999992</v>
      </c>
      <c r="I7556" s="3">
        <f t="shared" si="707"/>
        <v>55.040000000000006</v>
      </c>
      <c r="J7556" s="3">
        <f t="shared" si="708"/>
        <v>46.94</v>
      </c>
      <c r="K7556" s="191">
        <v>6</v>
      </c>
      <c r="L7556" s="3">
        <v>4.4000000000000004</v>
      </c>
      <c r="M7556" s="191">
        <v>17.8</v>
      </c>
      <c r="N7556" s="191">
        <v>12.8</v>
      </c>
      <c r="O7556" s="191">
        <v>8.3000000000000007</v>
      </c>
    </row>
    <row r="7557" spans="2:15" ht="17.25" x14ac:dyDescent="0.35">
      <c r="B7557" s="172">
        <f t="shared" si="704"/>
        <v>7549</v>
      </c>
      <c r="C7557" s="173">
        <v>11</v>
      </c>
      <c r="D7557" s="173">
        <v>11</v>
      </c>
      <c r="E7557" s="174">
        <v>13</v>
      </c>
      <c r="F7557" s="3">
        <f t="shared" si="703"/>
        <v>44.6</v>
      </c>
      <c r="G7557" s="3">
        <f t="shared" si="705"/>
        <v>40.28</v>
      </c>
      <c r="H7557" s="3">
        <f t="shared" si="706"/>
        <v>66.92</v>
      </c>
      <c r="I7557" s="3">
        <f t="shared" si="707"/>
        <v>57.019999999999996</v>
      </c>
      <c r="J7557" s="3">
        <f t="shared" si="708"/>
        <v>48.92</v>
      </c>
      <c r="K7557" s="191">
        <v>7</v>
      </c>
      <c r="L7557" s="3">
        <v>4.5999999999999996</v>
      </c>
      <c r="M7557" s="191">
        <v>19.399999999999999</v>
      </c>
      <c r="N7557" s="191">
        <v>13.9</v>
      </c>
      <c r="O7557" s="191">
        <v>9.4</v>
      </c>
    </row>
    <row r="7558" spans="2:15" ht="17.25" x14ac:dyDescent="0.35">
      <c r="B7558" s="172">
        <f t="shared" si="704"/>
        <v>7550</v>
      </c>
      <c r="C7558" s="173">
        <v>11</v>
      </c>
      <c r="D7558" s="173">
        <v>11</v>
      </c>
      <c r="E7558" s="174">
        <v>14</v>
      </c>
      <c r="F7558" s="3">
        <f t="shared" si="703"/>
        <v>44.6</v>
      </c>
      <c r="G7558" s="3">
        <f t="shared" si="705"/>
        <v>40.46</v>
      </c>
      <c r="H7558" s="3">
        <f t="shared" si="706"/>
        <v>68</v>
      </c>
      <c r="I7558" s="3">
        <f t="shared" si="707"/>
        <v>62.96</v>
      </c>
      <c r="J7558" s="3">
        <f t="shared" si="708"/>
        <v>50</v>
      </c>
      <c r="K7558" s="191">
        <v>7</v>
      </c>
      <c r="L7558" s="3">
        <v>4.7</v>
      </c>
      <c r="M7558" s="191">
        <v>20</v>
      </c>
      <c r="N7558" s="191">
        <v>17.2</v>
      </c>
      <c r="O7558" s="191">
        <v>10</v>
      </c>
    </row>
    <row r="7559" spans="2:15" ht="17.25" x14ac:dyDescent="0.35">
      <c r="B7559" s="172">
        <f t="shared" si="704"/>
        <v>7551</v>
      </c>
      <c r="C7559" s="173">
        <v>11</v>
      </c>
      <c r="D7559" s="173">
        <v>11</v>
      </c>
      <c r="E7559" s="174">
        <v>15</v>
      </c>
      <c r="F7559" s="3">
        <f t="shared" si="703"/>
        <v>42.8</v>
      </c>
      <c r="G7559" s="3">
        <f t="shared" si="705"/>
        <v>35.42</v>
      </c>
      <c r="H7559" s="3">
        <f t="shared" si="706"/>
        <v>69.080000000000013</v>
      </c>
      <c r="I7559" s="3">
        <f t="shared" si="707"/>
        <v>66.02</v>
      </c>
      <c r="J7559" s="3">
        <f t="shared" si="708"/>
        <v>51.08</v>
      </c>
      <c r="K7559" s="191">
        <v>6</v>
      </c>
      <c r="L7559" s="3">
        <v>1.9</v>
      </c>
      <c r="M7559" s="191">
        <v>20.6</v>
      </c>
      <c r="N7559" s="191">
        <v>18.899999999999999</v>
      </c>
      <c r="O7559" s="191">
        <v>10.6</v>
      </c>
    </row>
    <row r="7560" spans="2:15" ht="17.25" x14ac:dyDescent="0.35">
      <c r="B7560" s="172">
        <f t="shared" si="704"/>
        <v>7552</v>
      </c>
      <c r="C7560" s="173">
        <v>11</v>
      </c>
      <c r="D7560" s="173">
        <v>11</v>
      </c>
      <c r="E7560" s="174">
        <v>16</v>
      </c>
      <c r="F7560" s="3">
        <f t="shared" si="703"/>
        <v>41</v>
      </c>
      <c r="G7560" s="3">
        <f t="shared" si="705"/>
        <v>33.799999999999997</v>
      </c>
      <c r="H7560" s="3">
        <f t="shared" si="706"/>
        <v>68</v>
      </c>
      <c r="I7560" s="3">
        <f t="shared" si="707"/>
        <v>64.94</v>
      </c>
      <c r="J7560" s="3">
        <f t="shared" si="708"/>
        <v>50</v>
      </c>
      <c r="K7560" s="191">
        <v>5</v>
      </c>
      <c r="L7560" s="3">
        <v>1</v>
      </c>
      <c r="M7560" s="191">
        <v>20</v>
      </c>
      <c r="N7560" s="191">
        <v>18.3</v>
      </c>
      <c r="O7560" s="191">
        <v>10</v>
      </c>
    </row>
    <row r="7561" spans="2:15" ht="17.25" x14ac:dyDescent="0.35">
      <c r="B7561" s="172">
        <f t="shared" si="704"/>
        <v>7553</v>
      </c>
      <c r="C7561" s="173">
        <v>11</v>
      </c>
      <c r="D7561" s="173">
        <v>11</v>
      </c>
      <c r="E7561" s="174">
        <v>17</v>
      </c>
      <c r="F7561" s="3">
        <f t="shared" si="703"/>
        <v>39.200000000000003</v>
      </c>
      <c r="G7561" s="3">
        <f t="shared" si="705"/>
        <v>32.18</v>
      </c>
      <c r="H7561" s="3">
        <f t="shared" si="706"/>
        <v>64.039999999999992</v>
      </c>
      <c r="I7561" s="3">
        <f t="shared" si="707"/>
        <v>57.019999999999996</v>
      </c>
      <c r="J7561" s="3">
        <f t="shared" si="708"/>
        <v>48.019999999999996</v>
      </c>
      <c r="K7561" s="191">
        <v>4</v>
      </c>
      <c r="L7561" s="3">
        <v>0.1</v>
      </c>
      <c r="M7561" s="191">
        <v>17.8</v>
      </c>
      <c r="N7561" s="191">
        <v>13.9</v>
      </c>
      <c r="O7561" s="191">
        <v>8.9</v>
      </c>
    </row>
    <row r="7562" spans="2:15" ht="17.25" x14ac:dyDescent="0.35">
      <c r="B7562" s="172">
        <f t="shared" si="704"/>
        <v>7554</v>
      </c>
      <c r="C7562" s="173">
        <v>11</v>
      </c>
      <c r="D7562" s="173">
        <v>11</v>
      </c>
      <c r="E7562" s="174">
        <v>18</v>
      </c>
      <c r="F7562" s="3">
        <f t="shared" ref="F7562:F7625" si="709">(9/5)*K7562+32</f>
        <v>37.4</v>
      </c>
      <c r="G7562" s="3">
        <f t="shared" si="705"/>
        <v>32.54</v>
      </c>
      <c r="H7562" s="3">
        <f t="shared" si="706"/>
        <v>59</v>
      </c>
      <c r="I7562" s="3">
        <f t="shared" si="707"/>
        <v>48.019999999999996</v>
      </c>
      <c r="J7562" s="3">
        <f t="shared" si="708"/>
        <v>46.04</v>
      </c>
      <c r="K7562" s="191">
        <v>3</v>
      </c>
      <c r="L7562" s="3">
        <v>0.3</v>
      </c>
      <c r="M7562" s="191">
        <v>15</v>
      </c>
      <c r="N7562" s="191">
        <v>8.9</v>
      </c>
      <c r="O7562" s="191">
        <v>7.8</v>
      </c>
    </row>
    <row r="7563" spans="2:15" ht="17.25" x14ac:dyDescent="0.35">
      <c r="B7563" s="172">
        <f t="shared" ref="B7563:B7626" si="710">B7562+1</f>
        <v>7555</v>
      </c>
      <c r="C7563" s="173">
        <v>11</v>
      </c>
      <c r="D7563" s="173">
        <v>11</v>
      </c>
      <c r="E7563" s="174">
        <v>19</v>
      </c>
      <c r="F7563" s="3">
        <f t="shared" si="709"/>
        <v>35.6</v>
      </c>
      <c r="G7563" s="3">
        <f t="shared" si="705"/>
        <v>25.52</v>
      </c>
      <c r="H7563" s="3">
        <f t="shared" si="706"/>
        <v>53.96</v>
      </c>
      <c r="I7563" s="3">
        <f t="shared" si="707"/>
        <v>46.04</v>
      </c>
      <c r="J7563" s="3">
        <f t="shared" si="708"/>
        <v>44.06</v>
      </c>
      <c r="K7563" s="191">
        <v>2</v>
      </c>
      <c r="L7563" s="3">
        <v>-3.6</v>
      </c>
      <c r="M7563" s="191">
        <v>12.2</v>
      </c>
      <c r="N7563" s="191">
        <v>7.8</v>
      </c>
      <c r="O7563" s="191">
        <v>6.7</v>
      </c>
    </row>
    <row r="7564" spans="2:15" ht="17.25" x14ac:dyDescent="0.35">
      <c r="B7564" s="172">
        <f t="shared" si="710"/>
        <v>7556</v>
      </c>
      <c r="C7564" s="173">
        <v>11</v>
      </c>
      <c r="D7564" s="173">
        <v>11</v>
      </c>
      <c r="E7564" s="174">
        <v>20</v>
      </c>
      <c r="F7564" s="3">
        <f t="shared" si="709"/>
        <v>35.6</v>
      </c>
      <c r="G7564" s="3">
        <f t="shared" si="705"/>
        <v>25.88</v>
      </c>
      <c r="H7564" s="3">
        <f t="shared" si="706"/>
        <v>53.06</v>
      </c>
      <c r="I7564" s="3">
        <f t="shared" si="707"/>
        <v>48.019999999999996</v>
      </c>
      <c r="J7564" s="3">
        <f t="shared" si="708"/>
        <v>42.980000000000004</v>
      </c>
      <c r="K7564" s="191">
        <v>2</v>
      </c>
      <c r="L7564" s="3">
        <v>-3.4</v>
      </c>
      <c r="M7564" s="191">
        <v>11.7</v>
      </c>
      <c r="N7564" s="191">
        <v>8.9</v>
      </c>
      <c r="O7564" s="191">
        <v>6.1</v>
      </c>
    </row>
    <row r="7565" spans="2:15" ht="17.25" x14ac:dyDescent="0.35">
      <c r="B7565" s="172">
        <f t="shared" si="710"/>
        <v>7557</v>
      </c>
      <c r="C7565" s="173">
        <v>11</v>
      </c>
      <c r="D7565" s="173">
        <v>11</v>
      </c>
      <c r="E7565" s="174">
        <v>21</v>
      </c>
      <c r="F7565" s="3">
        <f t="shared" si="709"/>
        <v>32</v>
      </c>
      <c r="G7565" s="3">
        <f t="shared" si="705"/>
        <v>22.46</v>
      </c>
      <c r="H7565" s="3">
        <f t="shared" si="706"/>
        <v>50</v>
      </c>
      <c r="I7565" s="3">
        <f t="shared" si="707"/>
        <v>41</v>
      </c>
      <c r="J7565" s="3">
        <f t="shared" si="708"/>
        <v>42.08</v>
      </c>
      <c r="K7565" s="191">
        <v>0</v>
      </c>
      <c r="L7565" s="3">
        <v>-5.3</v>
      </c>
      <c r="M7565" s="191">
        <v>10</v>
      </c>
      <c r="N7565" s="191">
        <v>5</v>
      </c>
      <c r="O7565" s="191">
        <v>5.6</v>
      </c>
    </row>
    <row r="7566" spans="2:15" ht="17.25" x14ac:dyDescent="0.35">
      <c r="B7566" s="172">
        <f t="shared" si="710"/>
        <v>7558</v>
      </c>
      <c r="C7566" s="173">
        <v>11</v>
      </c>
      <c r="D7566" s="173">
        <v>11</v>
      </c>
      <c r="E7566" s="174">
        <v>22</v>
      </c>
      <c r="F7566" s="3">
        <f t="shared" si="709"/>
        <v>32</v>
      </c>
      <c r="G7566" s="3">
        <f t="shared" si="705"/>
        <v>21.02</v>
      </c>
      <c r="H7566" s="3">
        <f t="shared" si="706"/>
        <v>50</v>
      </c>
      <c r="I7566" s="3">
        <f t="shared" si="707"/>
        <v>39.019999999999996</v>
      </c>
      <c r="J7566" s="3">
        <f t="shared" si="708"/>
        <v>41</v>
      </c>
      <c r="K7566" s="191">
        <v>0</v>
      </c>
      <c r="L7566" s="3">
        <v>-6.1</v>
      </c>
      <c r="M7566" s="191">
        <v>10</v>
      </c>
      <c r="N7566" s="191">
        <v>3.9</v>
      </c>
      <c r="O7566" s="191">
        <v>5</v>
      </c>
    </row>
    <row r="7567" spans="2:15" ht="17.25" x14ac:dyDescent="0.35">
      <c r="B7567" s="172">
        <f t="shared" si="710"/>
        <v>7559</v>
      </c>
      <c r="C7567" s="173">
        <v>11</v>
      </c>
      <c r="D7567" s="173">
        <v>11</v>
      </c>
      <c r="E7567" s="174">
        <v>23</v>
      </c>
      <c r="F7567" s="3">
        <f t="shared" si="709"/>
        <v>32</v>
      </c>
      <c r="G7567" s="3">
        <f t="shared" si="705"/>
        <v>21.2</v>
      </c>
      <c r="H7567" s="3">
        <f t="shared" si="706"/>
        <v>51.980000000000004</v>
      </c>
      <c r="I7567" s="3">
        <f t="shared" si="707"/>
        <v>37.04</v>
      </c>
      <c r="J7567" s="3">
        <f t="shared" si="708"/>
        <v>39.019999999999996</v>
      </c>
      <c r="K7567" s="191">
        <v>0</v>
      </c>
      <c r="L7567" s="3">
        <v>-6</v>
      </c>
      <c r="M7567" s="191">
        <v>11.1</v>
      </c>
      <c r="N7567" s="191">
        <v>2.8</v>
      </c>
      <c r="O7567" s="191">
        <v>3.9</v>
      </c>
    </row>
    <row r="7568" spans="2:15" ht="17.25" x14ac:dyDescent="0.35">
      <c r="B7568" s="172">
        <f t="shared" si="710"/>
        <v>7560</v>
      </c>
      <c r="C7568" s="173">
        <v>11</v>
      </c>
      <c r="D7568" s="173">
        <v>11</v>
      </c>
      <c r="E7568" s="174">
        <v>24</v>
      </c>
      <c r="F7568" s="3">
        <f t="shared" si="709"/>
        <v>32</v>
      </c>
      <c r="G7568" s="3">
        <f t="shared" si="705"/>
        <v>19.579999999999998</v>
      </c>
      <c r="H7568" s="3">
        <f t="shared" si="706"/>
        <v>44.96</v>
      </c>
      <c r="I7568" s="3">
        <f t="shared" si="707"/>
        <v>35.06</v>
      </c>
      <c r="J7568" s="3">
        <f t="shared" si="708"/>
        <v>37.94</v>
      </c>
      <c r="K7568" s="191">
        <v>0</v>
      </c>
      <c r="L7568" s="3">
        <v>-6.9</v>
      </c>
      <c r="M7568" s="191">
        <v>7.2</v>
      </c>
      <c r="N7568" s="191">
        <v>1.7</v>
      </c>
      <c r="O7568" s="191">
        <v>3.3</v>
      </c>
    </row>
    <row r="7569" spans="2:15" ht="17.25" x14ac:dyDescent="0.35">
      <c r="B7569" s="172">
        <f t="shared" si="710"/>
        <v>7561</v>
      </c>
      <c r="C7569" s="173">
        <v>11</v>
      </c>
      <c r="D7569" s="173">
        <v>12</v>
      </c>
      <c r="E7569" s="174">
        <v>1</v>
      </c>
      <c r="F7569" s="3">
        <f t="shared" si="709"/>
        <v>32</v>
      </c>
      <c r="G7569" s="3">
        <f t="shared" si="705"/>
        <v>19.939999999999998</v>
      </c>
      <c r="H7569" s="3">
        <f t="shared" si="706"/>
        <v>46.94</v>
      </c>
      <c r="I7569" s="3">
        <f t="shared" si="707"/>
        <v>35.96</v>
      </c>
      <c r="J7569" s="3">
        <f t="shared" si="708"/>
        <v>35.06</v>
      </c>
      <c r="K7569" s="191">
        <v>0</v>
      </c>
      <c r="L7569" s="3">
        <v>-6.7</v>
      </c>
      <c r="M7569" s="191">
        <v>8.3000000000000007</v>
      </c>
      <c r="N7569" s="191">
        <v>2.2000000000000002</v>
      </c>
      <c r="O7569" s="191">
        <v>1.7</v>
      </c>
    </row>
    <row r="7570" spans="2:15" ht="17.25" x14ac:dyDescent="0.35">
      <c r="B7570" s="172">
        <f t="shared" si="710"/>
        <v>7562</v>
      </c>
      <c r="C7570" s="173">
        <v>11</v>
      </c>
      <c r="D7570" s="173">
        <v>12</v>
      </c>
      <c r="E7570" s="174">
        <v>2</v>
      </c>
      <c r="F7570" s="3">
        <f t="shared" si="709"/>
        <v>30.2</v>
      </c>
      <c r="G7570" s="3">
        <f t="shared" si="705"/>
        <v>18.32</v>
      </c>
      <c r="H7570" s="3">
        <f t="shared" si="706"/>
        <v>46.94</v>
      </c>
      <c r="I7570" s="3">
        <f t="shared" si="707"/>
        <v>35.96</v>
      </c>
      <c r="J7570" s="3">
        <f t="shared" si="708"/>
        <v>33.979999999999997</v>
      </c>
      <c r="K7570" s="191">
        <v>-1</v>
      </c>
      <c r="L7570" s="3">
        <v>-7.6</v>
      </c>
      <c r="M7570" s="191">
        <v>8.3000000000000007</v>
      </c>
      <c r="N7570" s="191">
        <v>2.2000000000000002</v>
      </c>
      <c r="O7570" s="191">
        <v>1.1000000000000001</v>
      </c>
    </row>
    <row r="7571" spans="2:15" ht="17.25" x14ac:dyDescent="0.35">
      <c r="B7571" s="172">
        <f t="shared" si="710"/>
        <v>7563</v>
      </c>
      <c r="C7571" s="173">
        <v>11</v>
      </c>
      <c r="D7571" s="173">
        <v>12</v>
      </c>
      <c r="E7571" s="174">
        <v>3</v>
      </c>
      <c r="F7571" s="3">
        <f t="shared" si="709"/>
        <v>30.2</v>
      </c>
      <c r="G7571" s="3">
        <f t="shared" si="705"/>
        <v>18.68</v>
      </c>
      <c r="H7571" s="3">
        <f t="shared" si="706"/>
        <v>46.04</v>
      </c>
      <c r="I7571" s="3">
        <f t="shared" si="707"/>
        <v>32</v>
      </c>
      <c r="J7571" s="3">
        <f t="shared" si="708"/>
        <v>35.06</v>
      </c>
      <c r="K7571" s="191">
        <v>-1</v>
      </c>
      <c r="L7571" s="3">
        <v>-7.4</v>
      </c>
      <c r="M7571" s="191">
        <v>7.8</v>
      </c>
      <c r="N7571" s="191">
        <v>0</v>
      </c>
      <c r="O7571" s="191">
        <v>1.7</v>
      </c>
    </row>
    <row r="7572" spans="2:15" ht="17.25" x14ac:dyDescent="0.35">
      <c r="B7572" s="172">
        <f t="shared" si="710"/>
        <v>7564</v>
      </c>
      <c r="C7572" s="173">
        <v>11</v>
      </c>
      <c r="D7572" s="173">
        <v>12</v>
      </c>
      <c r="E7572" s="174">
        <v>4</v>
      </c>
      <c r="F7572" s="3">
        <f t="shared" si="709"/>
        <v>32</v>
      </c>
      <c r="G7572" s="3">
        <f t="shared" si="705"/>
        <v>18.86</v>
      </c>
      <c r="H7572" s="3">
        <f t="shared" si="706"/>
        <v>48.019999999999996</v>
      </c>
      <c r="I7572" s="3">
        <f t="shared" si="707"/>
        <v>32</v>
      </c>
      <c r="J7572" s="3">
        <f t="shared" si="708"/>
        <v>33.979999999999997</v>
      </c>
      <c r="K7572" s="191">
        <v>0</v>
      </c>
      <c r="L7572" s="3">
        <v>-7.3</v>
      </c>
      <c r="M7572" s="191">
        <v>8.9</v>
      </c>
      <c r="N7572" s="191">
        <v>0</v>
      </c>
      <c r="O7572" s="191">
        <v>1.1000000000000001</v>
      </c>
    </row>
    <row r="7573" spans="2:15" ht="17.25" x14ac:dyDescent="0.35">
      <c r="B7573" s="172">
        <f t="shared" si="710"/>
        <v>7565</v>
      </c>
      <c r="C7573" s="173">
        <v>11</v>
      </c>
      <c r="D7573" s="173">
        <v>12</v>
      </c>
      <c r="E7573" s="174">
        <v>5</v>
      </c>
      <c r="F7573" s="3">
        <f t="shared" si="709"/>
        <v>30.2</v>
      </c>
      <c r="G7573" s="3">
        <f t="shared" si="705"/>
        <v>19.22</v>
      </c>
      <c r="H7573" s="3">
        <f t="shared" si="706"/>
        <v>46.04</v>
      </c>
      <c r="I7573" s="3">
        <f t="shared" si="707"/>
        <v>30.92</v>
      </c>
      <c r="J7573" s="3">
        <f t="shared" si="708"/>
        <v>33.979999999999997</v>
      </c>
      <c r="K7573" s="191">
        <v>-1</v>
      </c>
      <c r="L7573" s="3">
        <v>-7.1</v>
      </c>
      <c r="M7573" s="191">
        <v>7.8</v>
      </c>
      <c r="N7573" s="191">
        <v>-0.6</v>
      </c>
      <c r="O7573" s="191">
        <v>1.1000000000000001</v>
      </c>
    </row>
    <row r="7574" spans="2:15" ht="17.25" x14ac:dyDescent="0.35">
      <c r="B7574" s="172">
        <f t="shared" si="710"/>
        <v>7566</v>
      </c>
      <c r="C7574" s="173">
        <v>11</v>
      </c>
      <c r="D7574" s="173">
        <v>12</v>
      </c>
      <c r="E7574" s="174">
        <v>6</v>
      </c>
      <c r="F7574" s="3">
        <f t="shared" si="709"/>
        <v>28.4</v>
      </c>
      <c r="G7574" s="3">
        <f t="shared" si="705"/>
        <v>17.600000000000001</v>
      </c>
      <c r="H7574" s="3">
        <f t="shared" si="706"/>
        <v>44.06</v>
      </c>
      <c r="I7574" s="3">
        <f t="shared" si="707"/>
        <v>30.02</v>
      </c>
      <c r="J7574" s="3">
        <f t="shared" si="708"/>
        <v>33.08</v>
      </c>
      <c r="K7574" s="191">
        <v>-2</v>
      </c>
      <c r="L7574" s="3">
        <v>-8</v>
      </c>
      <c r="M7574" s="191">
        <v>6.7</v>
      </c>
      <c r="N7574" s="191">
        <v>-1.1000000000000001</v>
      </c>
      <c r="O7574" s="191">
        <v>0.6</v>
      </c>
    </row>
    <row r="7575" spans="2:15" ht="17.25" x14ac:dyDescent="0.35">
      <c r="B7575" s="172">
        <f t="shared" si="710"/>
        <v>7567</v>
      </c>
      <c r="C7575" s="173">
        <v>11</v>
      </c>
      <c r="D7575" s="173">
        <v>12</v>
      </c>
      <c r="E7575" s="174">
        <v>7</v>
      </c>
      <c r="F7575" s="3">
        <f t="shared" si="709"/>
        <v>28.4</v>
      </c>
      <c r="G7575" s="3">
        <f t="shared" si="705"/>
        <v>20.66</v>
      </c>
      <c r="H7575" s="3">
        <f t="shared" si="706"/>
        <v>46.04</v>
      </c>
      <c r="I7575" s="3">
        <f t="shared" si="707"/>
        <v>26.060000000000002</v>
      </c>
      <c r="J7575" s="3">
        <f t="shared" si="708"/>
        <v>32</v>
      </c>
      <c r="K7575" s="191">
        <v>-2</v>
      </c>
      <c r="L7575" s="3">
        <v>-6.3</v>
      </c>
      <c r="M7575" s="191">
        <v>7.8</v>
      </c>
      <c r="N7575" s="191">
        <v>-3.3</v>
      </c>
      <c r="O7575" s="191">
        <v>0</v>
      </c>
    </row>
    <row r="7576" spans="2:15" ht="17.25" x14ac:dyDescent="0.35">
      <c r="B7576" s="172">
        <f t="shared" si="710"/>
        <v>7568</v>
      </c>
      <c r="C7576" s="173">
        <v>11</v>
      </c>
      <c r="D7576" s="173">
        <v>12</v>
      </c>
      <c r="E7576" s="174">
        <v>8</v>
      </c>
      <c r="F7576" s="3">
        <f t="shared" si="709"/>
        <v>32</v>
      </c>
      <c r="G7576" s="3">
        <f t="shared" si="705"/>
        <v>23.54</v>
      </c>
      <c r="H7576" s="3">
        <f t="shared" si="706"/>
        <v>57.019999999999996</v>
      </c>
      <c r="I7576" s="3">
        <f t="shared" si="707"/>
        <v>35.06</v>
      </c>
      <c r="J7576" s="3">
        <f t="shared" si="708"/>
        <v>33.979999999999997</v>
      </c>
      <c r="K7576" s="191">
        <v>0</v>
      </c>
      <c r="L7576" s="3">
        <v>-4.7</v>
      </c>
      <c r="M7576" s="191">
        <v>13.9</v>
      </c>
      <c r="N7576" s="191">
        <v>1.7</v>
      </c>
      <c r="O7576" s="191">
        <v>1.1000000000000001</v>
      </c>
    </row>
    <row r="7577" spans="2:15" ht="17.25" x14ac:dyDescent="0.35">
      <c r="B7577" s="172">
        <f t="shared" si="710"/>
        <v>7569</v>
      </c>
      <c r="C7577" s="173">
        <v>11</v>
      </c>
      <c r="D7577" s="173">
        <v>12</v>
      </c>
      <c r="E7577" s="174">
        <v>9</v>
      </c>
      <c r="F7577" s="3">
        <f t="shared" si="709"/>
        <v>37.4</v>
      </c>
      <c r="G7577" s="3">
        <f t="shared" ref="G7577:G7640" si="711">(9/5)*L7577+32</f>
        <v>28.58</v>
      </c>
      <c r="H7577" s="3">
        <f t="shared" ref="H7577:H7640" si="712">(9/5)*M7577+32</f>
        <v>60.08</v>
      </c>
      <c r="I7577" s="3">
        <f t="shared" ref="I7577:I7640" si="713">(9/5)*N7577+32</f>
        <v>41</v>
      </c>
      <c r="J7577" s="3">
        <f t="shared" ref="J7577:J7640" si="714">(9/5)*O7577+32</f>
        <v>37.04</v>
      </c>
      <c r="K7577" s="191">
        <v>3</v>
      </c>
      <c r="L7577" s="3">
        <v>-1.9</v>
      </c>
      <c r="M7577" s="191">
        <v>15.6</v>
      </c>
      <c r="N7577" s="191">
        <v>5</v>
      </c>
      <c r="O7577" s="191">
        <v>2.8</v>
      </c>
    </row>
    <row r="7578" spans="2:15" ht="17.25" x14ac:dyDescent="0.35">
      <c r="B7578" s="172">
        <f t="shared" si="710"/>
        <v>7570</v>
      </c>
      <c r="C7578" s="173">
        <v>11</v>
      </c>
      <c r="D7578" s="173">
        <v>12</v>
      </c>
      <c r="E7578" s="174">
        <v>10</v>
      </c>
      <c r="F7578" s="3">
        <f t="shared" si="709"/>
        <v>39.200000000000003</v>
      </c>
      <c r="G7578" s="3">
        <f t="shared" si="711"/>
        <v>33.619999999999997</v>
      </c>
      <c r="H7578" s="3">
        <f t="shared" si="712"/>
        <v>64.039999999999992</v>
      </c>
      <c r="I7578" s="3">
        <f t="shared" si="713"/>
        <v>48.019999999999996</v>
      </c>
      <c r="J7578" s="3">
        <f t="shared" si="714"/>
        <v>39.019999999999996</v>
      </c>
      <c r="K7578" s="191">
        <v>4</v>
      </c>
      <c r="L7578" s="3">
        <v>0.9</v>
      </c>
      <c r="M7578" s="191">
        <v>17.8</v>
      </c>
      <c r="N7578" s="191">
        <v>8.9</v>
      </c>
      <c r="O7578" s="191">
        <v>3.9</v>
      </c>
    </row>
    <row r="7579" spans="2:15" ht="17.25" x14ac:dyDescent="0.35">
      <c r="B7579" s="172">
        <f t="shared" si="710"/>
        <v>7571</v>
      </c>
      <c r="C7579" s="173">
        <v>11</v>
      </c>
      <c r="D7579" s="173">
        <v>12</v>
      </c>
      <c r="E7579" s="174">
        <v>11</v>
      </c>
      <c r="F7579" s="3">
        <f t="shared" si="709"/>
        <v>41</v>
      </c>
      <c r="G7579" s="3">
        <f t="shared" si="711"/>
        <v>36.68</v>
      </c>
      <c r="H7579" s="3">
        <f t="shared" si="712"/>
        <v>68</v>
      </c>
      <c r="I7579" s="3">
        <f t="shared" si="713"/>
        <v>55.040000000000006</v>
      </c>
      <c r="J7579" s="3">
        <f t="shared" si="714"/>
        <v>42.08</v>
      </c>
      <c r="K7579" s="191">
        <v>5</v>
      </c>
      <c r="L7579" s="3">
        <v>2.6</v>
      </c>
      <c r="M7579" s="191">
        <v>20</v>
      </c>
      <c r="N7579" s="191">
        <v>12.8</v>
      </c>
      <c r="O7579" s="191">
        <v>5.6</v>
      </c>
    </row>
    <row r="7580" spans="2:15" ht="17.25" x14ac:dyDescent="0.35">
      <c r="B7580" s="172">
        <f t="shared" si="710"/>
        <v>7572</v>
      </c>
      <c r="C7580" s="173">
        <v>11</v>
      </c>
      <c r="D7580" s="173">
        <v>12</v>
      </c>
      <c r="E7580" s="174">
        <v>12</v>
      </c>
      <c r="F7580" s="3">
        <f t="shared" si="709"/>
        <v>41</v>
      </c>
      <c r="G7580" s="3">
        <f t="shared" si="711"/>
        <v>38.480000000000004</v>
      </c>
      <c r="H7580" s="3">
        <f t="shared" si="712"/>
        <v>71.06</v>
      </c>
      <c r="I7580" s="3">
        <f t="shared" si="713"/>
        <v>62.06</v>
      </c>
      <c r="J7580" s="3">
        <f t="shared" si="714"/>
        <v>44.96</v>
      </c>
      <c r="K7580" s="191">
        <v>5</v>
      </c>
      <c r="L7580" s="3">
        <v>3.6</v>
      </c>
      <c r="M7580" s="191">
        <v>21.7</v>
      </c>
      <c r="N7580" s="191">
        <v>16.7</v>
      </c>
      <c r="O7580" s="191">
        <v>7.2</v>
      </c>
    </row>
    <row r="7581" spans="2:15" ht="17.25" x14ac:dyDescent="0.35">
      <c r="B7581" s="172">
        <f t="shared" si="710"/>
        <v>7573</v>
      </c>
      <c r="C7581" s="173">
        <v>11</v>
      </c>
      <c r="D7581" s="173">
        <v>12</v>
      </c>
      <c r="E7581" s="174">
        <v>13</v>
      </c>
      <c r="F7581" s="3">
        <f t="shared" si="709"/>
        <v>41</v>
      </c>
      <c r="G7581" s="3">
        <f t="shared" si="711"/>
        <v>42.44</v>
      </c>
      <c r="H7581" s="3">
        <f t="shared" si="712"/>
        <v>71.960000000000008</v>
      </c>
      <c r="I7581" s="3">
        <f t="shared" si="713"/>
        <v>64.94</v>
      </c>
      <c r="J7581" s="3">
        <f t="shared" si="714"/>
        <v>46.04</v>
      </c>
      <c r="K7581" s="191">
        <v>5</v>
      </c>
      <c r="L7581" s="3">
        <v>5.8</v>
      </c>
      <c r="M7581" s="191">
        <v>22.2</v>
      </c>
      <c r="N7581" s="191">
        <v>18.3</v>
      </c>
      <c r="O7581" s="191">
        <v>7.8</v>
      </c>
    </row>
    <row r="7582" spans="2:15" ht="17.25" x14ac:dyDescent="0.35">
      <c r="B7582" s="172">
        <f t="shared" si="710"/>
        <v>7574</v>
      </c>
      <c r="C7582" s="173">
        <v>11</v>
      </c>
      <c r="D7582" s="173">
        <v>12</v>
      </c>
      <c r="E7582" s="174">
        <v>14</v>
      </c>
      <c r="F7582" s="3">
        <f t="shared" si="709"/>
        <v>42.8</v>
      </c>
      <c r="G7582" s="3">
        <f t="shared" si="711"/>
        <v>45.14</v>
      </c>
      <c r="H7582" s="3">
        <f t="shared" si="712"/>
        <v>73.94</v>
      </c>
      <c r="I7582" s="3">
        <f t="shared" si="713"/>
        <v>71.06</v>
      </c>
      <c r="J7582" s="3">
        <f t="shared" si="714"/>
        <v>48.019999999999996</v>
      </c>
      <c r="K7582" s="191">
        <v>6</v>
      </c>
      <c r="L7582" s="3">
        <v>7.3</v>
      </c>
      <c r="M7582" s="191">
        <v>23.3</v>
      </c>
      <c r="N7582" s="191">
        <v>21.7</v>
      </c>
      <c r="O7582" s="191">
        <v>8.9</v>
      </c>
    </row>
    <row r="7583" spans="2:15" ht="17.25" x14ac:dyDescent="0.35">
      <c r="B7583" s="172">
        <f t="shared" si="710"/>
        <v>7575</v>
      </c>
      <c r="C7583" s="173">
        <v>11</v>
      </c>
      <c r="D7583" s="173">
        <v>12</v>
      </c>
      <c r="E7583" s="174">
        <v>15</v>
      </c>
      <c r="F7583" s="3">
        <f t="shared" si="709"/>
        <v>42.8</v>
      </c>
      <c r="G7583" s="3">
        <f t="shared" si="711"/>
        <v>46.58</v>
      </c>
      <c r="H7583" s="3">
        <f t="shared" si="712"/>
        <v>73.94</v>
      </c>
      <c r="I7583" s="3">
        <f t="shared" si="713"/>
        <v>71.960000000000008</v>
      </c>
      <c r="J7583" s="3">
        <f t="shared" si="714"/>
        <v>48.92</v>
      </c>
      <c r="K7583" s="191">
        <v>6</v>
      </c>
      <c r="L7583" s="3">
        <v>8.1</v>
      </c>
      <c r="M7583" s="191">
        <v>23.3</v>
      </c>
      <c r="N7583" s="191">
        <v>22.2</v>
      </c>
      <c r="O7583" s="191">
        <v>9.4</v>
      </c>
    </row>
    <row r="7584" spans="2:15" ht="17.25" x14ac:dyDescent="0.35">
      <c r="B7584" s="172">
        <f t="shared" si="710"/>
        <v>7576</v>
      </c>
      <c r="C7584" s="173">
        <v>11</v>
      </c>
      <c r="D7584" s="173">
        <v>12</v>
      </c>
      <c r="E7584" s="174">
        <v>16</v>
      </c>
      <c r="F7584" s="3">
        <f t="shared" si="709"/>
        <v>41</v>
      </c>
      <c r="G7584" s="3">
        <f t="shared" si="711"/>
        <v>46.76</v>
      </c>
      <c r="H7584" s="3">
        <f t="shared" si="712"/>
        <v>71.960000000000008</v>
      </c>
      <c r="I7584" s="3">
        <f t="shared" si="713"/>
        <v>71.06</v>
      </c>
      <c r="J7584" s="3">
        <f t="shared" si="714"/>
        <v>48.92</v>
      </c>
      <c r="K7584" s="191">
        <v>5</v>
      </c>
      <c r="L7584" s="3">
        <v>8.1999999999999993</v>
      </c>
      <c r="M7584" s="191">
        <v>22.2</v>
      </c>
      <c r="N7584" s="191">
        <v>21.7</v>
      </c>
      <c r="O7584" s="191">
        <v>9.4</v>
      </c>
    </row>
    <row r="7585" spans="2:15" ht="17.25" x14ac:dyDescent="0.35">
      <c r="B7585" s="172">
        <f t="shared" si="710"/>
        <v>7577</v>
      </c>
      <c r="C7585" s="173">
        <v>11</v>
      </c>
      <c r="D7585" s="173">
        <v>12</v>
      </c>
      <c r="E7585" s="174">
        <v>17</v>
      </c>
      <c r="F7585" s="3">
        <f t="shared" si="709"/>
        <v>39.200000000000003</v>
      </c>
      <c r="G7585" s="3">
        <f t="shared" si="711"/>
        <v>44.6</v>
      </c>
      <c r="H7585" s="3">
        <f t="shared" si="712"/>
        <v>68</v>
      </c>
      <c r="I7585" s="3">
        <f t="shared" si="713"/>
        <v>64.039999999999992</v>
      </c>
      <c r="J7585" s="3">
        <f t="shared" si="714"/>
        <v>48.019999999999996</v>
      </c>
      <c r="K7585" s="191">
        <v>4</v>
      </c>
      <c r="L7585" s="3">
        <v>7</v>
      </c>
      <c r="M7585" s="191">
        <v>20</v>
      </c>
      <c r="N7585" s="191">
        <v>17.8</v>
      </c>
      <c r="O7585" s="191">
        <v>8.9</v>
      </c>
    </row>
    <row r="7586" spans="2:15" ht="17.25" x14ac:dyDescent="0.35">
      <c r="B7586" s="172">
        <f t="shared" si="710"/>
        <v>7578</v>
      </c>
      <c r="C7586" s="173">
        <v>11</v>
      </c>
      <c r="D7586" s="173">
        <v>12</v>
      </c>
      <c r="E7586" s="174">
        <v>18</v>
      </c>
      <c r="F7586" s="3">
        <f t="shared" si="709"/>
        <v>37.4</v>
      </c>
      <c r="G7586" s="3">
        <f t="shared" si="711"/>
        <v>38.659999999999997</v>
      </c>
      <c r="H7586" s="3">
        <f t="shared" si="712"/>
        <v>66.02</v>
      </c>
      <c r="I7586" s="3">
        <f t="shared" si="713"/>
        <v>57.019999999999996</v>
      </c>
      <c r="J7586" s="3">
        <f t="shared" si="714"/>
        <v>46.94</v>
      </c>
      <c r="K7586" s="191">
        <v>3</v>
      </c>
      <c r="L7586" s="3">
        <v>3.7</v>
      </c>
      <c r="M7586" s="191">
        <v>18.899999999999999</v>
      </c>
      <c r="N7586" s="191">
        <v>13.9</v>
      </c>
      <c r="O7586" s="191">
        <v>8.3000000000000007</v>
      </c>
    </row>
    <row r="7587" spans="2:15" ht="17.25" x14ac:dyDescent="0.35">
      <c r="B7587" s="172">
        <f t="shared" si="710"/>
        <v>7579</v>
      </c>
      <c r="C7587" s="173">
        <v>11</v>
      </c>
      <c r="D7587" s="173">
        <v>12</v>
      </c>
      <c r="E7587" s="174">
        <v>19</v>
      </c>
      <c r="F7587" s="3">
        <f t="shared" si="709"/>
        <v>37.4</v>
      </c>
      <c r="G7587" s="3">
        <f t="shared" si="711"/>
        <v>35.6</v>
      </c>
      <c r="H7587" s="3">
        <f t="shared" si="712"/>
        <v>57.019999999999996</v>
      </c>
      <c r="I7587" s="3">
        <f t="shared" si="713"/>
        <v>53.06</v>
      </c>
      <c r="J7587" s="3">
        <f t="shared" si="714"/>
        <v>44.96</v>
      </c>
      <c r="K7587" s="191">
        <v>3</v>
      </c>
      <c r="L7587" s="3">
        <v>2</v>
      </c>
      <c r="M7587" s="191">
        <v>13.9</v>
      </c>
      <c r="N7587" s="191">
        <v>11.7</v>
      </c>
      <c r="O7587" s="191">
        <v>7.2</v>
      </c>
    </row>
    <row r="7588" spans="2:15" ht="17.25" x14ac:dyDescent="0.35">
      <c r="B7588" s="172">
        <f t="shared" si="710"/>
        <v>7580</v>
      </c>
      <c r="C7588" s="173">
        <v>11</v>
      </c>
      <c r="D7588" s="173">
        <v>12</v>
      </c>
      <c r="E7588" s="174">
        <v>20</v>
      </c>
      <c r="F7588" s="3">
        <f t="shared" si="709"/>
        <v>37.4</v>
      </c>
      <c r="G7588" s="3">
        <f t="shared" si="711"/>
        <v>35.6</v>
      </c>
      <c r="H7588" s="3">
        <f t="shared" si="712"/>
        <v>55.94</v>
      </c>
      <c r="I7588" s="3">
        <f t="shared" si="713"/>
        <v>44.96</v>
      </c>
      <c r="J7588" s="3">
        <f t="shared" si="714"/>
        <v>42.08</v>
      </c>
      <c r="K7588" s="191">
        <v>3</v>
      </c>
      <c r="L7588" s="3">
        <v>2</v>
      </c>
      <c r="M7588" s="191">
        <v>13.3</v>
      </c>
      <c r="N7588" s="191">
        <v>7.2</v>
      </c>
      <c r="O7588" s="191">
        <v>5.6</v>
      </c>
    </row>
    <row r="7589" spans="2:15" ht="17.25" x14ac:dyDescent="0.35">
      <c r="B7589" s="172">
        <f t="shared" si="710"/>
        <v>7581</v>
      </c>
      <c r="C7589" s="173">
        <v>11</v>
      </c>
      <c r="D7589" s="173">
        <v>12</v>
      </c>
      <c r="E7589" s="174">
        <v>21</v>
      </c>
      <c r="F7589" s="3">
        <f t="shared" si="709"/>
        <v>37.4</v>
      </c>
      <c r="G7589" s="3">
        <f t="shared" si="711"/>
        <v>34.700000000000003</v>
      </c>
      <c r="H7589" s="3">
        <f t="shared" si="712"/>
        <v>53.06</v>
      </c>
      <c r="I7589" s="3">
        <f t="shared" si="713"/>
        <v>48.92</v>
      </c>
      <c r="J7589" s="3">
        <f t="shared" si="714"/>
        <v>37.94</v>
      </c>
      <c r="K7589" s="191">
        <v>3</v>
      </c>
      <c r="L7589" s="3">
        <v>1.5</v>
      </c>
      <c r="M7589" s="191">
        <v>11.7</v>
      </c>
      <c r="N7589" s="191">
        <v>9.4</v>
      </c>
      <c r="O7589" s="191">
        <v>3.3</v>
      </c>
    </row>
    <row r="7590" spans="2:15" ht="17.25" x14ac:dyDescent="0.35">
      <c r="B7590" s="172">
        <f t="shared" si="710"/>
        <v>7582</v>
      </c>
      <c r="C7590" s="173">
        <v>11</v>
      </c>
      <c r="D7590" s="173">
        <v>12</v>
      </c>
      <c r="E7590" s="174">
        <v>22</v>
      </c>
      <c r="F7590" s="3">
        <f t="shared" si="709"/>
        <v>35.6</v>
      </c>
      <c r="G7590" s="3">
        <f t="shared" si="711"/>
        <v>34.159999999999997</v>
      </c>
      <c r="H7590" s="3">
        <f t="shared" si="712"/>
        <v>53.06</v>
      </c>
      <c r="I7590" s="3">
        <f t="shared" si="713"/>
        <v>42.980000000000004</v>
      </c>
      <c r="J7590" s="3">
        <f t="shared" si="714"/>
        <v>37.04</v>
      </c>
      <c r="K7590" s="191">
        <v>2</v>
      </c>
      <c r="L7590" s="3">
        <v>1.2</v>
      </c>
      <c r="M7590" s="191">
        <v>11.7</v>
      </c>
      <c r="N7590" s="191">
        <v>6.1</v>
      </c>
      <c r="O7590" s="191">
        <v>2.8</v>
      </c>
    </row>
    <row r="7591" spans="2:15" ht="17.25" x14ac:dyDescent="0.35">
      <c r="B7591" s="172">
        <f t="shared" si="710"/>
        <v>7583</v>
      </c>
      <c r="C7591" s="173">
        <v>11</v>
      </c>
      <c r="D7591" s="173">
        <v>12</v>
      </c>
      <c r="E7591" s="174">
        <v>23</v>
      </c>
      <c r="F7591" s="3">
        <f t="shared" si="709"/>
        <v>37.4</v>
      </c>
      <c r="G7591" s="3">
        <f t="shared" si="711"/>
        <v>33.619999999999997</v>
      </c>
      <c r="H7591" s="3">
        <f t="shared" si="712"/>
        <v>51.08</v>
      </c>
      <c r="I7591" s="3">
        <f t="shared" si="713"/>
        <v>41</v>
      </c>
      <c r="J7591" s="3">
        <f t="shared" si="714"/>
        <v>41</v>
      </c>
      <c r="K7591" s="191">
        <v>3</v>
      </c>
      <c r="L7591" s="3">
        <v>0.9</v>
      </c>
      <c r="M7591" s="191">
        <v>10.6</v>
      </c>
      <c r="N7591" s="191">
        <v>5</v>
      </c>
      <c r="O7591" s="191">
        <v>5</v>
      </c>
    </row>
    <row r="7592" spans="2:15" ht="17.25" x14ac:dyDescent="0.35">
      <c r="B7592" s="172">
        <f t="shared" si="710"/>
        <v>7584</v>
      </c>
      <c r="C7592" s="173">
        <v>11</v>
      </c>
      <c r="D7592" s="173">
        <v>12</v>
      </c>
      <c r="E7592" s="174">
        <v>24</v>
      </c>
      <c r="F7592" s="3">
        <f t="shared" si="709"/>
        <v>37.4</v>
      </c>
      <c r="G7592" s="3">
        <f t="shared" si="711"/>
        <v>33.44</v>
      </c>
      <c r="H7592" s="3">
        <f t="shared" si="712"/>
        <v>51.08</v>
      </c>
      <c r="I7592" s="3">
        <f t="shared" si="713"/>
        <v>41</v>
      </c>
      <c r="J7592" s="3">
        <f t="shared" si="714"/>
        <v>39.92</v>
      </c>
      <c r="K7592" s="191">
        <v>3</v>
      </c>
      <c r="L7592" s="3">
        <v>0.8</v>
      </c>
      <c r="M7592" s="191">
        <v>10.6</v>
      </c>
      <c r="N7592" s="191">
        <v>5</v>
      </c>
      <c r="O7592" s="191">
        <v>4.4000000000000004</v>
      </c>
    </row>
    <row r="7593" spans="2:15" ht="17.25" x14ac:dyDescent="0.35">
      <c r="B7593" s="172">
        <f t="shared" si="710"/>
        <v>7585</v>
      </c>
      <c r="C7593" s="173">
        <v>11</v>
      </c>
      <c r="D7593" s="173">
        <v>13</v>
      </c>
      <c r="E7593" s="174">
        <v>1</v>
      </c>
      <c r="F7593" s="3">
        <f t="shared" si="709"/>
        <v>35.6</v>
      </c>
      <c r="G7593" s="3">
        <f t="shared" si="711"/>
        <v>33.44</v>
      </c>
      <c r="H7593" s="3">
        <f t="shared" si="712"/>
        <v>48.019999999999996</v>
      </c>
      <c r="I7593" s="3">
        <f t="shared" si="713"/>
        <v>37.04</v>
      </c>
      <c r="J7593" s="3">
        <f t="shared" si="714"/>
        <v>35.06</v>
      </c>
      <c r="K7593" s="191">
        <v>2</v>
      </c>
      <c r="L7593" s="3">
        <v>0.8</v>
      </c>
      <c r="M7593" s="191">
        <v>8.9</v>
      </c>
      <c r="N7593" s="191">
        <v>2.8</v>
      </c>
      <c r="O7593" s="191">
        <v>1.7</v>
      </c>
    </row>
    <row r="7594" spans="2:15" ht="17.25" x14ac:dyDescent="0.35">
      <c r="B7594" s="172">
        <f t="shared" si="710"/>
        <v>7586</v>
      </c>
      <c r="C7594" s="173">
        <v>11</v>
      </c>
      <c r="D7594" s="173">
        <v>13</v>
      </c>
      <c r="E7594" s="174">
        <v>2</v>
      </c>
      <c r="F7594" s="3">
        <f t="shared" si="709"/>
        <v>33.799999999999997</v>
      </c>
      <c r="G7594" s="3">
        <f t="shared" si="711"/>
        <v>33.799999999999997</v>
      </c>
      <c r="H7594" s="3">
        <f t="shared" si="712"/>
        <v>48.92</v>
      </c>
      <c r="I7594" s="3">
        <f t="shared" si="713"/>
        <v>37.04</v>
      </c>
      <c r="J7594" s="3">
        <f t="shared" si="714"/>
        <v>33.08</v>
      </c>
      <c r="K7594" s="191">
        <v>1</v>
      </c>
      <c r="L7594" s="3">
        <v>1</v>
      </c>
      <c r="M7594" s="191">
        <v>9.4</v>
      </c>
      <c r="N7594" s="191">
        <v>2.8</v>
      </c>
      <c r="O7594" s="191">
        <v>0.6</v>
      </c>
    </row>
    <row r="7595" spans="2:15" ht="17.25" x14ac:dyDescent="0.35">
      <c r="B7595" s="172">
        <f t="shared" si="710"/>
        <v>7587</v>
      </c>
      <c r="C7595" s="173">
        <v>11</v>
      </c>
      <c r="D7595" s="173">
        <v>13</v>
      </c>
      <c r="E7595" s="174">
        <v>3</v>
      </c>
      <c r="F7595" s="3">
        <f t="shared" si="709"/>
        <v>33.799999999999997</v>
      </c>
      <c r="G7595" s="3">
        <f t="shared" si="711"/>
        <v>31.1</v>
      </c>
      <c r="H7595" s="3">
        <f t="shared" si="712"/>
        <v>48.019999999999996</v>
      </c>
      <c r="I7595" s="3">
        <f t="shared" si="713"/>
        <v>33.979999999999997</v>
      </c>
      <c r="J7595" s="3">
        <f t="shared" si="714"/>
        <v>35.06</v>
      </c>
      <c r="K7595" s="191">
        <v>1</v>
      </c>
      <c r="L7595" s="3">
        <v>-0.5</v>
      </c>
      <c r="M7595" s="191">
        <v>8.9</v>
      </c>
      <c r="N7595" s="191">
        <v>1.1000000000000001</v>
      </c>
      <c r="O7595" s="191">
        <v>1.7</v>
      </c>
    </row>
    <row r="7596" spans="2:15" ht="17.25" x14ac:dyDescent="0.35">
      <c r="B7596" s="172">
        <f t="shared" si="710"/>
        <v>7588</v>
      </c>
      <c r="C7596" s="173">
        <v>11</v>
      </c>
      <c r="D7596" s="173">
        <v>13</v>
      </c>
      <c r="E7596" s="174">
        <v>4</v>
      </c>
      <c r="F7596" s="3">
        <f t="shared" si="709"/>
        <v>33.799999999999997</v>
      </c>
      <c r="G7596" s="3">
        <f t="shared" si="711"/>
        <v>29.66</v>
      </c>
      <c r="H7596" s="3">
        <f t="shared" si="712"/>
        <v>46.04</v>
      </c>
      <c r="I7596" s="3">
        <f t="shared" si="713"/>
        <v>33.979999999999997</v>
      </c>
      <c r="J7596" s="3">
        <f t="shared" si="714"/>
        <v>32</v>
      </c>
      <c r="K7596" s="191">
        <v>1</v>
      </c>
      <c r="L7596" s="3">
        <v>-1.3</v>
      </c>
      <c r="M7596" s="191">
        <v>7.8</v>
      </c>
      <c r="N7596" s="191">
        <v>1.1000000000000001</v>
      </c>
      <c r="O7596" s="191">
        <v>0</v>
      </c>
    </row>
    <row r="7597" spans="2:15" ht="17.25" x14ac:dyDescent="0.35">
      <c r="B7597" s="172">
        <f t="shared" si="710"/>
        <v>7589</v>
      </c>
      <c r="C7597" s="173">
        <v>11</v>
      </c>
      <c r="D7597" s="173">
        <v>13</v>
      </c>
      <c r="E7597" s="174">
        <v>5</v>
      </c>
      <c r="F7597" s="3">
        <f t="shared" si="709"/>
        <v>33.799999999999997</v>
      </c>
      <c r="G7597" s="3">
        <f t="shared" si="711"/>
        <v>27.86</v>
      </c>
      <c r="H7597" s="3">
        <f t="shared" si="712"/>
        <v>42.08</v>
      </c>
      <c r="I7597" s="3">
        <f t="shared" si="713"/>
        <v>32</v>
      </c>
      <c r="J7597" s="3">
        <f t="shared" si="714"/>
        <v>32</v>
      </c>
      <c r="K7597" s="191">
        <v>1</v>
      </c>
      <c r="L7597" s="3">
        <v>-2.2999999999999998</v>
      </c>
      <c r="M7597" s="191">
        <v>5.6</v>
      </c>
      <c r="N7597" s="191">
        <v>0</v>
      </c>
      <c r="O7597" s="191">
        <v>0</v>
      </c>
    </row>
    <row r="7598" spans="2:15" ht="17.25" x14ac:dyDescent="0.35">
      <c r="B7598" s="172">
        <f t="shared" si="710"/>
        <v>7590</v>
      </c>
      <c r="C7598" s="173">
        <v>11</v>
      </c>
      <c r="D7598" s="173">
        <v>13</v>
      </c>
      <c r="E7598" s="174">
        <v>6</v>
      </c>
      <c r="F7598" s="3">
        <f t="shared" si="709"/>
        <v>32</v>
      </c>
      <c r="G7598" s="3">
        <f t="shared" si="711"/>
        <v>26.24</v>
      </c>
      <c r="H7598" s="3">
        <f t="shared" si="712"/>
        <v>44.06</v>
      </c>
      <c r="I7598" s="3">
        <f t="shared" si="713"/>
        <v>30.92</v>
      </c>
      <c r="J7598" s="3">
        <f t="shared" si="714"/>
        <v>32</v>
      </c>
      <c r="K7598" s="191">
        <v>0</v>
      </c>
      <c r="L7598" s="3">
        <v>-3.2</v>
      </c>
      <c r="M7598" s="191">
        <v>6.7</v>
      </c>
      <c r="N7598" s="191">
        <v>-0.6</v>
      </c>
      <c r="O7598" s="191">
        <v>0</v>
      </c>
    </row>
    <row r="7599" spans="2:15" ht="17.25" x14ac:dyDescent="0.35">
      <c r="B7599" s="172">
        <f t="shared" si="710"/>
        <v>7591</v>
      </c>
      <c r="C7599" s="173">
        <v>11</v>
      </c>
      <c r="D7599" s="173">
        <v>13</v>
      </c>
      <c r="E7599" s="174">
        <v>7</v>
      </c>
      <c r="F7599" s="3">
        <f t="shared" si="709"/>
        <v>32</v>
      </c>
      <c r="G7599" s="3">
        <f t="shared" si="711"/>
        <v>26.6</v>
      </c>
      <c r="H7599" s="3">
        <f t="shared" si="712"/>
        <v>44.96</v>
      </c>
      <c r="I7599" s="3">
        <f t="shared" si="713"/>
        <v>32</v>
      </c>
      <c r="J7599" s="3">
        <f t="shared" si="714"/>
        <v>33.08</v>
      </c>
      <c r="K7599" s="191">
        <v>0</v>
      </c>
      <c r="L7599" s="3">
        <v>-3</v>
      </c>
      <c r="M7599" s="191">
        <v>7.2</v>
      </c>
      <c r="N7599" s="191">
        <v>0</v>
      </c>
      <c r="O7599" s="191">
        <v>0.6</v>
      </c>
    </row>
    <row r="7600" spans="2:15" ht="17.25" x14ac:dyDescent="0.35">
      <c r="B7600" s="172">
        <f t="shared" si="710"/>
        <v>7592</v>
      </c>
      <c r="C7600" s="173">
        <v>11</v>
      </c>
      <c r="D7600" s="173">
        <v>13</v>
      </c>
      <c r="E7600" s="174">
        <v>8</v>
      </c>
      <c r="F7600" s="3">
        <f t="shared" si="709"/>
        <v>33.799999999999997</v>
      </c>
      <c r="G7600" s="3">
        <f t="shared" si="711"/>
        <v>30.92</v>
      </c>
      <c r="H7600" s="3">
        <f t="shared" si="712"/>
        <v>53.06</v>
      </c>
      <c r="I7600" s="3">
        <f t="shared" si="713"/>
        <v>35.96</v>
      </c>
      <c r="J7600" s="3">
        <f t="shared" si="714"/>
        <v>37.04</v>
      </c>
      <c r="K7600" s="191">
        <v>1</v>
      </c>
      <c r="L7600" s="3">
        <v>-0.6</v>
      </c>
      <c r="M7600" s="191">
        <v>11.7</v>
      </c>
      <c r="N7600" s="191">
        <v>2.2000000000000002</v>
      </c>
      <c r="O7600" s="191">
        <v>2.8</v>
      </c>
    </row>
    <row r="7601" spans="2:15" ht="17.25" x14ac:dyDescent="0.35">
      <c r="B7601" s="172">
        <f t="shared" si="710"/>
        <v>7593</v>
      </c>
      <c r="C7601" s="173">
        <v>11</v>
      </c>
      <c r="D7601" s="173">
        <v>13</v>
      </c>
      <c r="E7601" s="174">
        <v>9</v>
      </c>
      <c r="F7601" s="3">
        <f t="shared" si="709"/>
        <v>37.4</v>
      </c>
      <c r="G7601" s="3">
        <f t="shared" si="711"/>
        <v>39.380000000000003</v>
      </c>
      <c r="H7601" s="3">
        <f t="shared" si="712"/>
        <v>60.08</v>
      </c>
      <c r="I7601" s="3">
        <f t="shared" si="713"/>
        <v>39.019999999999996</v>
      </c>
      <c r="J7601" s="3">
        <f t="shared" si="714"/>
        <v>35.96</v>
      </c>
      <c r="K7601" s="191">
        <v>3</v>
      </c>
      <c r="L7601" s="3">
        <v>4.0999999999999996</v>
      </c>
      <c r="M7601" s="191">
        <v>15.6</v>
      </c>
      <c r="N7601" s="191">
        <v>3.9</v>
      </c>
      <c r="O7601" s="191">
        <v>2.2000000000000002</v>
      </c>
    </row>
    <row r="7602" spans="2:15" ht="17.25" x14ac:dyDescent="0.35">
      <c r="B7602" s="172">
        <f t="shared" si="710"/>
        <v>7594</v>
      </c>
      <c r="C7602" s="173">
        <v>11</v>
      </c>
      <c r="D7602" s="173">
        <v>13</v>
      </c>
      <c r="E7602" s="174">
        <v>10</v>
      </c>
      <c r="F7602" s="3">
        <f t="shared" si="709"/>
        <v>41</v>
      </c>
      <c r="G7602" s="3">
        <f t="shared" si="711"/>
        <v>41.72</v>
      </c>
      <c r="H7602" s="3">
        <f t="shared" si="712"/>
        <v>62.96</v>
      </c>
      <c r="I7602" s="3">
        <f t="shared" si="713"/>
        <v>42.980000000000004</v>
      </c>
      <c r="J7602" s="3">
        <f t="shared" si="714"/>
        <v>41</v>
      </c>
      <c r="K7602" s="191">
        <v>5</v>
      </c>
      <c r="L7602" s="3">
        <v>5.4</v>
      </c>
      <c r="M7602" s="191">
        <v>17.2</v>
      </c>
      <c r="N7602" s="191">
        <v>6.1</v>
      </c>
      <c r="O7602" s="191">
        <v>5</v>
      </c>
    </row>
    <row r="7603" spans="2:15" ht="17.25" x14ac:dyDescent="0.35">
      <c r="B7603" s="172">
        <f t="shared" si="710"/>
        <v>7595</v>
      </c>
      <c r="C7603" s="173">
        <v>11</v>
      </c>
      <c r="D7603" s="173">
        <v>13</v>
      </c>
      <c r="E7603" s="174">
        <v>11</v>
      </c>
      <c r="F7603" s="3">
        <f t="shared" si="709"/>
        <v>39.200000000000003</v>
      </c>
      <c r="G7603" s="3">
        <f t="shared" si="711"/>
        <v>44.96</v>
      </c>
      <c r="H7603" s="3">
        <f t="shared" si="712"/>
        <v>66.02</v>
      </c>
      <c r="I7603" s="3">
        <f t="shared" si="713"/>
        <v>46.94</v>
      </c>
      <c r="J7603" s="3">
        <f t="shared" si="714"/>
        <v>44.96</v>
      </c>
      <c r="K7603" s="191">
        <v>4</v>
      </c>
      <c r="L7603" s="3">
        <v>7.2</v>
      </c>
      <c r="M7603" s="191">
        <v>18.899999999999999</v>
      </c>
      <c r="N7603" s="191">
        <v>8.3000000000000007</v>
      </c>
      <c r="O7603" s="191">
        <v>7.2</v>
      </c>
    </row>
    <row r="7604" spans="2:15" ht="17.25" x14ac:dyDescent="0.35">
      <c r="B7604" s="172">
        <f t="shared" si="710"/>
        <v>7596</v>
      </c>
      <c r="C7604" s="173">
        <v>11</v>
      </c>
      <c r="D7604" s="173">
        <v>13</v>
      </c>
      <c r="E7604" s="174">
        <v>12</v>
      </c>
      <c r="F7604" s="3">
        <f t="shared" si="709"/>
        <v>39.200000000000003</v>
      </c>
      <c r="G7604" s="3">
        <f t="shared" si="711"/>
        <v>48.379999999999995</v>
      </c>
      <c r="H7604" s="3">
        <f t="shared" si="712"/>
        <v>66.92</v>
      </c>
      <c r="I7604" s="3">
        <f t="shared" si="713"/>
        <v>60.08</v>
      </c>
      <c r="J7604" s="3">
        <f t="shared" si="714"/>
        <v>46.94</v>
      </c>
      <c r="K7604" s="191">
        <v>4</v>
      </c>
      <c r="L7604" s="3">
        <v>9.1</v>
      </c>
      <c r="M7604" s="191">
        <v>19.399999999999999</v>
      </c>
      <c r="N7604" s="191">
        <v>15.6</v>
      </c>
      <c r="O7604" s="191">
        <v>8.3000000000000007</v>
      </c>
    </row>
    <row r="7605" spans="2:15" ht="17.25" x14ac:dyDescent="0.35">
      <c r="B7605" s="172">
        <f t="shared" si="710"/>
        <v>7597</v>
      </c>
      <c r="C7605" s="173">
        <v>11</v>
      </c>
      <c r="D7605" s="173">
        <v>13</v>
      </c>
      <c r="E7605" s="174">
        <v>13</v>
      </c>
      <c r="F7605" s="3">
        <f t="shared" si="709"/>
        <v>42.8</v>
      </c>
      <c r="G7605" s="3">
        <f t="shared" si="711"/>
        <v>51.620000000000005</v>
      </c>
      <c r="H7605" s="3">
        <f t="shared" si="712"/>
        <v>69.080000000000013</v>
      </c>
      <c r="I7605" s="3">
        <f t="shared" si="713"/>
        <v>73.94</v>
      </c>
      <c r="J7605" s="3">
        <f t="shared" si="714"/>
        <v>50</v>
      </c>
      <c r="K7605" s="191">
        <v>6</v>
      </c>
      <c r="L7605" s="3">
        <v>10.9</v>
      </c>
      <c r="M7605" s="191">
        <v>20.6</v>
      </c>
      <c r="N7605" s="191">
        <v>23.3</v>
      </c>
      <c r="O7605" s="191">
        <v>10</v>
      </c>
    </row>
    <row r="7606" spans="2:15" ht="17.25" x14ac:dyDescent="0.35">
      <c r="B7606" s="172">
        <f t="shared" si="710"/>
        <v>7598</v>
      </c>
      <c r="C7606" s="173">
        <v>11</v>
      </c>
      <c r="D7606" s="173">
        <v>13</v>
      </c>
      <c r="E7606" s="174">
        <v>14</v>
      </c>
      <c r="F7606" s="3">
        <f t="shared" si="709"/>
        <v>44.6</v>
      </c>
      <c r="G7606" s="3">
        <f t="shared" si="711"/>
        <v>51.980000000000004</v>
      </c>
      <c r="H7606" s="3">
        <f t="shared" si="712"/>
        <v>71.06</v>
      </c>
      <c r="I7606" s="3">
        <f t="shared" si="713"/>
        <v>73.94</v>
      </c>
      <c r="J7606" s="3">
        <f t="shared" si="714"/>
        <v>51.08</v>
      </c>
      <c r="K7606" s="191">
        <v>7</v>
      </c>
      <c r="L7606" s="3">
        <v>11.1</v>
      </c>
      <c r="M7606" s="191">
        <v>21.7</v>
      </c>
      <c r="N7606" s="191">
        <v>23.3</v>
      </c>
      <c r="O7606" s="191">
        <v>10.6</v>
      </c>
    </row>
    <row r="7607" spans="2:15" ht="17.25" x14ac:dyDescent="0.35">
      <c r="B7607" s="172">
        <f t="shared" si="710"/>
        <v>7599</v>
      </c>
      <c r="C7607" s="173">
        <v>11</v>
      </c>
      <c r="D7607" s="173">
        <v>13</v>
      </c>
      <c r="E7607" s="174">
        <v>15</v>
      </c>
      <c r="F7607" s="3">
        <f t="shared" si="709"/>
        <v>42.8</v>
      </c>
      <c r="G7607" s="3">
        <f t="shared" si="711"/>
        <v>50.540000000000006</v>
      </c>
      <c r="H7607" s="3">
        <f t="shared" si="712"/>
        <v>71.06</v>
      </c>
      <c r="I7607" s="3">
        <f t="shared" si="713"/>
        <v>71.960000000000008</v>
      </c>
      <c r="J7607" s="3">
        <f t="shared" si="714"/>
        <v>51.980000000000004</v>
      </c>
      <c r="K7607" s="191">
        <v>6</v>
      </c>
      <c r="L7607" s="3">
        <v>10.3</v>
      </c>
      <c r="M7607" s="191">
        <v>21.7</v>
      </c>
      <c r="N7607" s="191">
        <v>22.2</v>
      </c>
      <c r="O7607" s="191">
        <v>11.1</v>
      </c>
    </row>
    <row r="7608" spans="2:15" ht="17.25" x14ac:dyDescent="0.35">
      <c r="B7608" s="172">
        <f t="shared" si="710"/>
        <v>7600</v>
      </c>
      <c r="C7608" s="173">
        <v>11</v>
      </c>
      <c r="D7608" s="173">
        <v>13</v>
      </c>
      <c r="E7608" s="174">
        <v>16</v>
      </c>
      <c r="F7608" s="3">
        <f t="shared" si="709"/>
        <v>39.200000000000003</v>
      </c>
      <c r="G7608" s="3">
        <f t="shared" si="711"/>
        <v>46.94</v>
      </c>
      <c r="H7608" s="3">
        <f t="shared" si="712"/>
        <v>68</v>
      </c>
      <c r="I7608" s="3">
        <f t="shared" si="713"/>
        <v>69.080000000000013</v>
      </c>
      <c r="J7608" s="3">
        <f t="shared" si="714"/>
        <v>51.980000000000004</v>
      </c>
      <c r="K7608" s="191">
        <v>4</v>
      </c>
      <c r="L7608" s="3">
        <v>8.3000000000000007</v>
      </c>
      <c r="M7608" s="191">
        <v>20</v>
      </c>
      <c r="N7608" s="191">
        <v>20.6</v>
      </c>
      <c r="O7608" s="191">
        <v>11.1</v>
      </c>
    </row>
    <row r="7609" spans="2:15" ht="17.25" x14ac:dyDescent="0.35">
      <c r="B7609" s="172">
        <f t="shared" si="710"/>
        <v>7601</v>
      </c>
      <c r="C7609" s="173">
        <v>11</v>
      </c>
      <c r="D7609" s="173">
        <v>13</v>
      </c>
      <c r="E7609" s="174">
        <v>17</v>
      </c>
      <c r="F7609" s="3">
        <f t="shared" si="709"/>
        <v>37.4</v>
      </c>
      <c r="G7609" s="3">
        <f t="shared" si="711"/>
        <v>40.82</v>
      </c>
      <c r="H7609" s="3">
        <f t="shared" si="712"/>
        <v>66.02</v>
      </c>
      <c r="I7609" s="3">
        <f t="shared" si="713"/>
        <v>64.039999999999992</v>
      </c>
      <c r="J7609" s="3">
        <f t="shared" si="714"/>
        <v>51.08</v>
      </c>
      <c r="K7609" s="191">
        <v>3</v>
      </c>
      <c r="L7609" s="3">
        <v>4.9000000000000004</v>
      </c>
      <c r="M7609" s="191">
        <v>18.899999999999999</v>
      </c>
      <c r="N7609" s="191">
        <v>17.8</v>
      </c>
      <c r="O7609" s="191">
        <v>10.6</v>
      </c>
    </row>
    <row r="7610" spans="2:15" ht="17.25" x14ac:dyDescent="0.35">
      <c r="B7610" s="172">
        <f t="shared" si="710"/>
        <v>7602</v>
      </c>
      <c r="C7610" s="173">
        <v>11</v>
      </c>
      <c r="D7610" s="173">
        <v>13</v>
      </c>
      <c r="E7610" s="174">
        <v>18</v>
      </c>
      <c r="F7610" s="3">
        <f t="shared" si="709"/>
        <v>35.6</v>
      </c>
      <c r="G7610" s="3">
        <f t="shared" si="711"/>
        <v>35.6</v>
      </c>
      <c r="H7610" s="3">
        <f t="shared" si="712"/>
        <v>62.96</v>
      </c>
      <c r="I7610" s="3">
        <f t="shared" si="713"/>
        <v>62.96</v>
      </c>
      <c r="J7610" s="3">
        <f t="shared" si="714"/>
        <v>48.92</v>
      </c>
      <c r="K7610" s="191">
        <v>2</v>
      </c>
      <c r="L7610" s="3">
        <v>2</v>
      </c>
      <c r="M7610" s="191">
        <v>17.2</v>
      </c>
      <c r="N7610" s="191">
        <v>17.2</v>
      </c>
      <c r="O7610" s="191">
        <v>9.4</v>
      </c>
    </row>
    <row r="7611" spans="2:15" ht="17.25" x14ac:dyDescent="0.35">
      <c r="B7611" s="172">
        <f t="shared" si="710"/>
        <v>7603</v>
      </c>
      <c r="C7611" s="173">
        <v>11</v>
      </c>
      <c r="D7611" s="173">
        <v>13</v>
      </c>
      <c r="E7611" s="174">
        <v>19</v>
      </c>
      <c r="F7611" s="3">
        <f t="shared" si="709"/>
        <v>35.6</v>
      </c>
      <c r="G7611" s="3">
        <f t="shared" si="711"/>
        <v>31.64</v>
      </c>
      <c r="H7611" s="3">
        <f t="shared" si="712"/>
        <v>57.019999999999996</v>
      </c>
      <c r="I7611" s="3">
        <f t="shared" si="713"/>
        <v>62.06</v>
      </c>
      <c r="J7611" s="3">
        <f t="shared" si="714"/>
        <v>44.96</v>
      </c>
      <c r="K7611" s="191">
        <v>2</v>
      </c>
      <c r="L7611" s="3">
        <v>-0.2</v>
      </c>
      <c r="M7611" s="191">
        <v>13.9</v>
      </c>
      <c r="N7611" s="191">
        <v>16.7</v>
      </c>
      <c r="O7611" s="191">
        <v>7.2</v>
      </c>
    </row>
    <row r="7612" spans="2:15" ht="17.25" x14ac:dyDescent="0.35">
      <c r="B7612" s="172">
        <f t="shared" si="710"/>
        <v>7604</v>
      </c>
      <c r="C7612" s="173">
        <v>11</v>
      </c>
      <c r="D7612" s="173">
        <v>13</v>
      </c>
      <c r="E7612" s="174">
        <v>20</v>
      </c>
      <c r="F7612" s="3">
        <f t="shared" si="709"/>
        <v>33.799999999999997</v>
      </c>
      <c r="G7612" s="3">
        <f t="shared" si="711"/>
        <v>29.12</v>
      </c>
      <c r="H7612" s="3">
        <f t="shared" si="712"/>
        <v>53.96</v>
      </c>
      <c r="I7612" s="3">
        <f t="shared" si="713"/>
        <v>60.08</v>
      </c>
      <c r="J7612" s="3">
        <f t="shared" si="714"/>
        <v>44.96</v>
      </c>
      <c r="K7612" s="191">
        <v>1</v>
      </c>
      <c r="L7612" s="3">
        <v>-1.6</v>
      </c>
      <c r="M7612" s="191">
        <v>12.2</v>
      </c>
      <c r="N7612" s="191">
        <v>15.6</v>
      </c>
      <c r="O7612" s="191">
        <v>7.2</v>
      </c>
    </row>
    <row r="7613" spans="2:15" ht="17.25" x14ac:dyDescent="0.35">
      <c r="B7613" s="172">
        <f t="shared" si="710"/>
        <v>7605</v>
      </c>
      <c r="C7613" s="173">
        <v>11</v>
      </c>
      <c r="D7613" s="173">
        <v>13</v>
      </c>
      <c r="E7613" s="174">
        <v>21</v>
      </c>
      <c r="F7613" s="3">
        <f t="shared" si="709"/>
        <v>33.799999999999997</v>
      </c>
      <c r="G7613" s="3">
        <f t="shared" si="711"/>
        <v>28.4</v>
      </c>
      <c r="H7613" s="3">
        <f t="shared" si="712"/>
        <v>51.980000000000004</v>
      </c>
      <c r="I7613" s="3">
        <f t="shared" si="713"/>
        <v>60.08</v>
      </c>
      <c r="J7613" s="3">
        <f t="shared" si="714"/>
        <v>42.980000000000004</v>
      </c>
      <c r="K7613" s="191">
        <v>1</v>
      </c>
      <c r="L7613" s="3">
        <v>-2</v>
      </c>
      <c r="M7613" s="191">
        <v>11.1</v>
      </c>
      <c r="N7613" s="191">
        <v>15.6</v>
      </c>
      <c r="O7613" s="191">
        <v>6.1</v>
      </c>
    </row>
    <row r="7614" spans="2:15" ht="17.25" x14ac:dyDescent="0.35">
      <c r="B7614" s="172">
        <f t="shared" si="710"/>
        <v>7606</v>
      </c>
      <c r="C7614" s="173">
        <v>11</v>
      </c>
      <c r="D7614" s="173">
        <v>13</v>
      </c>
      <c r="E7614" s="174">
        <v>22</v>
      </c>
      <c r="F7614" s="3">
        <f t="shared" si="709"/>
        <v>35.6</v>
      </c>
      <c r="G7614" s="3">
        <f t="shared" si="711"/>
        <v>28.04</v>
      </c>
      <c r="H7614" s="3">
        <f t="shared" si="712"/>
        <v>51.08</v>
      </c>
      <c r="I7614" s="3">
        <f t="shared" si="713"/>
        <v>60.08</v>
      </c>
      <c r="J7614" s="3">
        <f t="shared" si="714"/>
        <v>42.980000000000004</v>
      </c>
      <c r="K7614" s="191">
        <v>2</v>
      </c>
      <c r="L7614" s="3">
        <v>-2.2000000000000002</v>
      </c>
      <c r="M7614" s="191">
        <v>10.6</v>
      </c>
      <c r="N7614" s="191">
        <v>15.6</v>
      </c>
      <c r="O7614" s="191">
        <v>6.1</v>
      </c>
    </row>
    <row r="7615" spans="2:15" ht="17.25" x14ac:dyDescent="0.35">
      <c r="B7615" s="172">
        <f t="shared" si="710"/>
        <v>7607</v>
      </c>
      <c r="C7615" s="173">
        <v>11</v>
      </c>
      <c r="D7615" s="173">
        <v>13</v>
      </c>
      <c r="E7615" s="174">
        <v>23</v>
      </c>
      <c r="F7615" s="3">
        <f t="shared" si="709"/>
        <v>35.6</v>
      </c>
      <c r="G7615" s="3">
        <f t="shared" si="711"/>
        <v>27.5</v>
      </c>
      <c r="H7615" s="3">
        <f t="shared" si="712"/>
        <v>48.92</v>
      </c>
      <c r="I7615" s="3">
        <f t="shared" si="713"/>
        <v>59</v>
      </c>
      <c r="J7615" s="3">
        <f t="shared" si="714"/>
        <v>41</v>
      </c>
      <c r="K7615" s="191">
        <v>2</v>
      </c>
      <c r="L7615" s="3">
        <v>-2.5</v>
      </c>
      <c r="M7615" s="191">
        <v>9.4</v>
      </c>
      <c r="N7615" s="191">
        <v>15</v>
      </c>
      <c r="O7615" s="191">
        <v>5</v>
      </c>
    </row>
    <row r="7616" spans="2:15" ht="17.25" x14ac:dyDescent="0.35">
      <c r="B7616" s="172">
        <f t="shared" si="710"/>
        <v>7608</v>
      </c>
      <c r="C7616" s="173">
        <v>11</v>
      </c>
      <c r="D7616" s="173">
        <v>13</v>
      </c>
      <c r="E7616" s="174">
        <v>24</v>
      </c>
      <c r="F7616" s="3">
        <f t="shared" si="709"/>
        <v>35.6</v>
      </c>
      <c r="G7616" s="3">
        <f t="shared" si="711"/>
        <v>27.32</v>
      </c>
      <c r="H7616" s="3">
        <f t="shared" si="712"/>
        <v>48.92</v>
      </c>
      <c r="I7616" s="3">
        <f t="shared" si="713"/>
        <v>55.94</v>
      </c>
      <c r="J7616" s="3">
        <f t="shared" si="714"/>
        <v>42.980000000000004</v>
      </c>
      <c r="K7616" s="191">
        <v>2</v>
      </c>
      <c r="L7616" s="3">
        <v>-2.6</v>
      </c>
      <c r="M7616" s="191">
        <v>9.4</v>
      </c>
      <c r="N7616" s="191">
        <v>13.3</v>
      </c>
      <c r="O7616" s="191">
        <v>6.1</v>
      </c>
    </row>
    <row r="7617" spans="2:15" ht="17.25" x14ac:dyDescent="0.35">
      <c r="B7617" s="172">
        <f t="shared" si="710"/>
        <v>7609</v>
      </c>
      <c r="C7617" s="173">
        <v>11</v>
      </c>
      <c r="D7617" s="173">
        <v>14</v>
      </c>
      <c r="E7617" s="174">
        <v>1</v>
      </c>
      <c r="F7617" s="3">
        <f t="shared" si="709"/>
        <v>33.799999999999997</v>
      </c>
      <c r="G7617" s="3">
        <f t="shared" si="711"/>
        <v>27.32</v>
      </c>
      <c r="H7617" s="3">
        <f t="shared" si="712"/>
        <v>46.94</v>
      </c>
      <c r="I7617" s="3">
        <f t="shared" si="713"/>
        <v>53.06</v>
      </c>
      <c r="J7617" s="3">
        <f t="shared" si="714"/>
        <v>42.08</v>
      </c>
      <c r="K7617" s="191">
        <v>1</v>
      </c>
      <c r="L7617" s="3">
        <v>-2.6</v>
      </c>
      <c r="M7617" s="191">
        <v>8.3000000000000007</v>
      </c>
      <c r="N7617" s="191">
        <v>11.7</v>
      </c>
      <c r="O7617" s="191">
        <v>5.6</v>
      </c>
    </row>
    <row r="7618" spans="2:15" ht="17.25" x14ac:dyDescent="0.35">
      <c r="B7618" s="172">
        <f t="shared" si="710"/>
        <v>7610</v>
      </c>
      <c r="C7618" s="173">
        <v>11</v>
      </c>
      <c r="D7618" s="173">
        <v>14</v>
      </c>
      <c r="E7618" s="174">
        <v>2</v>
      </c>
      <c r="F7618" s="3">
        <f t="shared" si="709"/>
        <v>32</v>
      </c>
      <c r="G7618" s="3">
        <f t="shared" si="711"/>
        <v>27.86</v>
      </c>
      <c r="H7618" s="3">
        <f t="shared" si="712"/>
        <v>44.96</v>
      </c>
      <c r="I7618" s="3">
        <f t="shared" si="713"/>
        <v>53.06</v>
      </c>
      <c r="J7618" s="3">
        <f t="shared" si="714"/>
        <v>42.980000000000004</v>
      </c>
      <c r="K7618" s="191">
        <v>0</v>
      </c>
      <c r="L7618" s="3">
        <v>-2.2999999999999998</v>
      </c>
      <c r="M7618" s="191">
        <v>7.2</v>
      </c>
      <c r="N7618" s="191">
        <v>11.7</v>
      </c>
      <c r="O7618" s="191">
        <v>6.1</v>
      </c>
    </row>
    <row r="7619" spans="2:15" ht="17.25" x14ac:dyDescent="0.35">
      <c r="B7619" s="172">
        <f t="shared" si="710"/>
        <v>7611</v>
      </c>
      <c r="C7619" s="173">
        <v>11</v>
      </c>
      <c r="D7619" s="173">
        <v>14</v>
      </c>
      <c r="E7619" s="174">
        <v>3</v>
      </c>
      <c r="F7619" s="3">
        <f t="shared" si="709"/>
        <v>30.2</v>
      </c>
      <c r="G7619" s="3">
        <f t="shared" si="711"/>
        <v>27.68</v>
      </c>
      <c r="H7619" s="3">
        <f t="shared" si="712"/>
        <v>44.06</v>
      </c>
      <c r="I7619" s="3">
        <f t="shared" si="713"/>
        <v>48.019999999999996</v>
      </c>
      <c r="J7619" s="3">
        <f t="shared" si="714"/>
        <v>42.980000000000004</v>
      </c>
      <c r="K7619" s="191">
        <v>-1</v>
      </c>
      <c r="L7619" s="3">
        <v>-2.4</v>
      </c>
      <c r="M7619" s="191">
        <v>6.7</v>
      </c>
      <c r="N7619" s="191">
        <v>8.9</v>
      </c>
      <c r="O7619" s="191">
        <v>6.1</v>
      </c>
    </row>
    <row r="7620" spans="2:15" ht="17.25" x14ac:dyDescent="0.35">
      <c r="B7620" s="172">
        <f t="shared" si="710"/>
        <v>7612</v>
      </c>
      <c r="C7620" s="173">
        <v>11</v>
      </c>
      <c r="D7620" s="173">
        <v>14</v>
      </c>
      <c r="E7620" s="174">
        <v>4</v>
      </c>
      <c r="F7620" s="3">
        <f t="shared" si="709"/>
        <v>30.2</v>
      </c>
      <c r="G7620" s="3">
        <f t="shared" si="711"/>
        <v>27.68</v>
      </c>
      <c r="H7620" s="3">
        <f t="shared" si="712"/>
        <v>44.96</v>
      </c>
      <c r="I7620" s="3">
        <f t="shared" si="713"/>
        <v>48.019999999999996</v>
      </c>
      <c r="J7620" s="3">
        <f t="shared" si="714"/>
        <v>42.980000000000004</v>
      </c>
      <c r="K7620" s="191">
        <v>-1</v>
      </c>
      <c r="L7620" s="3">
        <v>-2.4</v>
      </c>
      <c r="M7620" s="191">
        <v>7.2</v>
      </c>
      <c r="N7620" s="191">
        <v>8.9</v>
      </c>
      <c r="O7620" s="191">
        <v>6.1</v>
      </c>
    </row>
    <row r="7621" spans="2:15" ht="17.25" x14ac:dyDescent="0.35">
      <c r="B7621" s="172">
        <f t="shared" si="710"/>
        <v>7613</v>
      </c>
      <c r="C7621" s="173">
        <v>11</v>
      </c>
      <c r="D7621" s="173">
        <v>14</v>
      </c>
      <c r="E7621" s="174">
        <v>5</v>
      </c>
      <c r="F7621" s="3">
        <f t="shared" si="709"/>
        <v>30.2</v>
      </c>
      <c r="G7621" s="3">
        <f t="shared" si="711"/>
        <v>28.4</v>
      </c>
      <c r="H7621" s="3">
        <f t="shared" si="712"/>
        <v>44.06</v>
      </c>
      <c r="I7621" s="3">
        <f t="shared" si="713"/>
        <v>48.92</v>
      </c>
      <c r="J7621" s="3">
        <f t="shared" si="714"/>
        <v>39.92</v>
      </c>
      <c r="K7621" s="191">
        <v>-1</v>
      </c>
      <c r="L7621" s="3">
        <v>-2</v>
      </c>
      <c r="M7621" s="191">
        <v>6.7</v>
      </c>
      <c r="N7621" s="191">
        <v>9.4</v>
      </c>
      <c r="O7621" s="191">
        <v>4.4000000000000004</v>
      </c>
    </row>
    <row r="7622" spans="2:15" ht="17.25" x14ac:dyDescent="0.35">
      <c r="B7622" s="172">
        <f t="shared" si="710"/>
        <v>7614</v>
      </c>
      <c r="C7622" s="173">
        <v>11</v>
      </c>
      <c r="D7622" s="173">
        <v>14</v>
      </c>
      <c r="E7622" s="174">
        <v>6</v>
      </c>
      <c r="F7622" s="3">
        <f t="shared" si="709"/>
        <v>28.4</v>
      </c>
      <c r="G7622" s="3">
        <f t="shared" si="711"/>
        <v>26.24</v>
      </c>
      <c r="H7622" s="3">
        <f t="shared" si="712"/>
        <v>42.980000000000004</v>
      </c>
      <c r="I7622" s="3">
        <f t="shared" si="713"/>
        <v>46.04</v>
      </c>
      <c r="J7622" s="3">
        <f t="shared" si="714"/>
        <v>39.019999999999996</v>
      </c>
      <c r="K7622" s="191">
        <v>-2</v>
      </c>
      <c r="L7622" s="3">
        <v>-3.2</v>
      </c>
      <c r="M7622" s="191">
        <v>6.1</v>
      </c>
      <c r="N7622" s="191">
        <v>7.8</v>
      </c>
      <c r="O7622" s="191">
        <v>3.9</v>
      </c>
    </row>
    <row r="7623" spans="2:15" ht="17.25" x14ac:dyDescent="0.35">
      <c r="B7623" s="172">
        <f t="shared" si="710"/>
        <v>7615</v>
      </c>
      <c r="C7623" s="173">
        <v>11</v>
      </c>
      <c r="D7623" s="173">
        <v>14</v>
      </c>
      <c r="E7623" s="174">
        <v>7</v>
      </c>
      <c r="F7623" s="3">
        <f t="shared" si="709"/>
        <v>30.2</v>
      </c>
      <c r="G7623" s="3">
        <f t="shared" si="711"/>
        <v>24.08</v>
      </c>
      <c r="H7623" s="3">
        <f t="shared" si="712"/>
        <v>46.04</v>
      </c>
      <c r="I7623" s="3">
        <f t="shared" si="713"/>
        <v>44.96</v>
      </c>
      <c r="J7623" s="3">
        <f t="shared" si="714"/>
        <v>39.92</v>
      </c>
      <c r="K7623" s="191">
        <v>-1</v>
      </c>
      <c r="L7623" s="3">
        <v>-4.4000000000000004</v>
      </c>
      <c r="M7623" s="191">
        <v>7.8</v>
      </c>
      <c r="N7623" s="191">
        <v>7.2</v>
      </c>
      <c r="O7623" s="191">
        <v>4.4000000000000004</v>
      </c>
    </row>
    <row r="7624" spans="2:15" ht="17.25" x14ac:dyDescent="0.35">
      <c r="B7624" s="172">
        <f t="shared" si="710"/>
        <v>7616</v>
      </c>
      <c r="C7624" s="173">
        <v>11</v>
      </c>
      <c r="D7624" s="173">
        <v>14</v>
      </c>
      <c r="E7624" s="174">
        <v>8</v>
      </c>
      <c r="F7624" s="3">
        <f t="shared" si="709"/>
        <v>32</v>
      </c>
      <c r="G7624" s="3">
        <f t="shared" si="711"/>
        <v>25.34</v>
      </c>
      <c r="H7624" s="3">
        <f t="shared" si="712"/>
        <v>51.08</v>
      </c>
      <c r="I7624" s="3">
        <f t="shared" si="713"/>
        <v>48.92</v>
      </c>
      <c r="J7624" s="3">
        <f t="shared" si="714"/>
        <v>42.980000000000004</v>
      </c>
      <c r="K7624" s="191">
        <v>0</v>
      </c>
      <c r="L7624" s="3">
        <v>-3.7</v>
      </c>
      <c r="M7624" s="191">
        <v>10.6</v>
      </c>
      <c r="N7624" s="191">
        <v>9.4</v>
      </c>
      <c r="O7624" s="191">
        <v>6.1</v>
      </c>
    </row>
    <row r="7625" spans="2:15" ht="17.25" x14ac:dyDescent="0.35">
      <c r="B7625" s="172">
        <f t="shared" si="710"/>
        <v>7617</v>
      </c>
      <c r="C7625" s="173">
        <v>11</v>
      </c>
      <c r="D7625" s="173">
        <v>14</v>
      </c>
      <c r="E7625" s="174">
        <v>9</v>
      </c>
      <c r="F7625" s="3">
        <f t="shared" si="709"/>
        <v>33.799999999999997</v>
      </c>
      <c r="G7625" s="3">
        <f t="shared" si="711"/>
        <v>26.78</v>
      </c>
      <c r="H7625" s="3">
        <f t="shared" si="712"/>
        <v>59</v>
      </c>
      <c r="I7625" s="3">
        <f t="shared" si="713"/>
        <v>50</v>
      </c>
      <c r="J7625" s="3">
        <f t="shared" si="714"/>
        <v>44.06</v>
      </c>
      <c r="K7625" s="191">
        <v>1</v>
      </c>
      <c r="L7625" s="3">
        <v>-2.9</v>
      </c>
      <c r="M7625" s="191">
        <v>15</v>
      </c>
      <c r="N7625" s="191">
        <v>10</v>
      </c>
      <c r="O7625" s="191">
        <v>6.7</v>
      </c>
    </row>
    <row r="7626" spans="2:15" ht="17.25" x14ac:dyDescent="0.35">
      <c r="B7626" s="172">
        <f t="shared" si="710"/>
        <v>7618</v>
      </c>
      <c r="C7626" s="173">
        <v>11</v>
      </c>
      <c r="D7626" s="173">
        <v>14</v>
      </c>
      <c r="E7626" s="174">
        <v>10</v>
      </c>
      <c r="F7626" s="3">
        <f t="shared" ref="F7626:F7689" si="715">(9/5)*K7626+32</f>
        <v>37.4</v>
      </c>
      <c r="G7626" s="3">
        <f t="shared" si="711"/>
        <v>30.02</v>
      </c>
      <c r="H7626" s="3">
        <f t="shared" si="712"/>
        <v>60.980000000000004</v>
      </c>
      <c r="I7626" s="3">
        <f t="shared" si="713"/>
        <v>53.96</v>
      </c>
      <c r="J7626" s="3">
        <f t="shared" si="714"/>
        <v>46.94</v>
      </c>
      <c r="K7626" s="191">
        <v>3</v>
      </c>
      <c r="L7626" s="3">
        <v>-1.1000000000000001</v>
      </c>
      <c r="M7626" s="191">
        <v>16.100000000000001</v>
      </c>
      <c r="N7626" s="191">
        <v>12.2</v>
      </c>
      <c r="O7626" s="191">
        <v>8.3000000000000007</v>
      </c>
    </row>
    <row r="7627" spans="2:15" ht="17.25" x14ac:dyDescent="0.35">
      <c r="B7627" s="172">
        <f t="shared" ref="B7627:B7690" si="716">B7626+1</f>
        <v>7619</v>
      </c>
      <c r="C7627" s="173">
        <v>11</v>
      </c>
      <c r="D7627" s="173">
        <v>14</v>
      </c>
      <c r="E7627" s="174">
        <v>11</v>
      </c>
      <c r="F7627" s="3">
        <f t="shared" si="715"/>
        <v>39.200000000000003</v>
      </c>
      <c r="G7627" s="3">
        <f t="shared" si="711"/>
        <v>31.82</v>
      </c>
      <c r="H7627" s="3">
        <f t="shared" si="712"/>
        <v>64.039999999999992</v>
      </c>
      <c r="I7627" s="3">
        <f t="shared" si="713"/>
        <v>60.08</v>
      </c>
      <c r="J7627" s="3">
        <f t="shared" si="714"/>
        <v>48.92</v>
      </c>
      <c r="K7627" s="191">
        <v>4</v>
      </c>
      <c r="L7627" s="3">
        <v>-0.1</v>
      </c>
      <c r="M7627" s="191">
        <v>17.8</v>
      </c>
      <c r="N7627" s="191">
        <v>15.6</v>
      </c>
      <c r="O7627" s="191">
        <v>9.4</v>
      </c>
    </row>
    <row r="7628" spans="2:15" ht="17.25" x14ac:dyDescent="0.35">
      <c r="B7628" s="172">
        <f t="shared" si="716"/>
        <v>7620</v>
      </c>
      <c r="C7628" s="173">
        <v>11</v>
      </c>
      <c r="D7628" s="173">
        <v>14</v>
      </c>
      <c r="E7628" s="174">
        <v>12</v>
      </c>
      <c r="F7628" s="3">
        <f t="shared" si="715"/>
        <v>41</v>
      </c>
      <c r="G7628" s="3">
        <f t="shared" si="711"/>
        <v>32.72</v>
      </c>
      <c r="H7628" s="3">
        <f t="shared" si="712"/>
        <v>66.92</v>
      </c>
      <c r="I7628" s="3">
        <f t="shared" si="713"/>
        <v>60.980000000000004</v>
      </c>
      <c r="J7628" s="3">
        <f t="shared" si="714"/>
        <v>51.08</v>
      </c>
      <c r="K7628" s="191">
        <v>5</v>
      </c>
      <c r="L7628" s="3">
        <v>0.4</v>
      </c>
      <c r="M7628" s="191">
        <v>19.399999999999999</v>
      </c>
      <c r="N7628" s="191">
        <v>16.100000000000001</v>
      </c>
      <c r="O7628" s="191">
        <v>10.6</v>
      </c>
    </row>
    <row r="7629" spans="2:15" ht="17.25" x14ac:dyDescent="0.35">
      <c r="B7629" s="172">
        <f t="shared" si="716"/>
        <v>7621</v>
      </c>
      <c r="C7629" s="173">
        <v>11</v>
      </c>
      <c r="D7629" s="173">
        <v>14</v>
      </c>
      <c r="E7629" s="174">
        <v>13</v>
      </c>
      <c r="F7629" s="3">
        <f t="shared" si="715"/>
        <v>42.8</v>
      </c>
      <c r="G7629" s="3">
        <f t="shared" si="711"/>
        <v>35.96</v>
      </c>
      <c r="H7629" s="3">
        <f t="shared" si="712"/>
        <v>69.98</v>
      </c>
      <c r="I7629" s="3">
        <f t="shared" si="713"/>
        <v>62.96</v>
      </c>
      <c r="J7629" s="3">
        <f t="shared" si="714"/>
        <v>53.06</v>
      </c>
      <c r="K7629" s="191">
        <v>6</v>
      </c>
      <c r="L7629" s="3">
        <v>2.2000000000000002</v>
      </c>
      <c r="M7629" s="191">
        <v>21.1</v>
      </c>
      <c r="N7629" s="191">
        <v>17.2</v>
      </c>
      <c r="O7629" s="191">
        <v>11.7</v>
      </c>
    </row>
    <row r="7630" spans="2:15" ht="17.25" x14ac:dyDescent="0.35">
      <c r="B7630" s="172">
        <f t="shared" si="716"/>
        <v>7622</v>
      </c>
      <c r="C7630" s="173">
        <v>11</v>
      </c>
      <c r="D7630" s="173">
        <v>14</v>
      </c>
      <c r="E7630" s="174">
        <v>14</v>
      </c>
      <c r="F7630" s="3">
        <f t="shared" si="715"/>
        <v>44.6</v>
      </c>
      <c r="G7630" s="3">
        <f t="shared" si="711"/>
        <v>37.4</v>
      </c>
      <c r="H7630" s="3">
        <f t="shared" si="712"/>
        <v>71.960000000000008</v>
      </c>
      <c r="I7630" s="3">
        <f t="shared" si="713"/>
        <v>60.980000000000004</v>
      </c>
      <c r="J7630" s="3">
        <f t="shared" si="714"/>
        <v>55.040000000000006</v>
      </c>
      <c r="K7630" s="191">
        <v>7</v>
      </c>
      <c r="L7630" s="3">
        <v>3</v>
      </c>
      <c r="M7630" s="191">
        <v>22.2</v>
      </c>
      <c r="N7630" s="191">
        <v>16.100000000000001</v>
      </c>
      <c r="O7630" s="191">
        <v>12.8</v>
      </c>
    </row>
    <row r="7631" spans="2:15" ht="17.25" x14ac:dyDescent="0.35">
      <c r="B7631" s="172">
        <f t="shared" si="716"/>
        <v>7623</v>
      </c>
      <c r="C7631" s="173">
        <v>11</v>
      </c>
      <c r="D7631" s="173">
        <v>14</v>
      </c>
      <c r="E7631" s="174">
        <v>15</v>
      </c>
      <c r="F7631" s="3">
        <f t="shared" si="715"/>
        <v>46.4</v>
      </c>
      <c r="G7631" s="3">
        <f t="shared" si="711"/>
        <v>38.299999999999997</v>
      </c>
      <c r="H7631" s="3">
        <f t="shared" si="712"/>
        <v>73.94</v>
      </c>
      <c r="I7631" s="3">
        <f t="shared" si="713"/>
        <v>55.040000000000006</v>
      </c>
      <c r="J7631" s="3">
        <f t="shared" si="714"/>
        <v>53.96</v>
      </c>
      <c r="K7631" s="191">
        <v>8</v>
      </c>
      <c r="L7631" s="3">
        <v>3.5</v>
      </c>
      <c r="M7631" s="191">
        <v>23.3</v>
      </c>
      <c r="N7631" s="191">
        <v>12.8</v>
      </c>
      <c r="O7631" s="191">
        <v>12.2</v>
      </c>
    </row>
    <row r="7632" spans="2:15" ht="17.25" x14ac:dyDescent="0.35">
      <c r="B7632" s="172">
        <f t="shared" si="716"/>
        <v>7624</v>
      </c>
      <c r="C7632" s="173">
        <v>11</v>
      </c>
      <c r="D7632" s="173">
        <v>14</v>
      </c>
      <c r="E7632" s="174">
        <v>16</v>
      </c>
      <c r="F7632" s="3">
        <f t="shared" si="715"/>
        <v>46.4</v>
      </c>
      <c r="G7632" s="3">
        <f t="shared" si="711"/>
        <v>41.18</v>
      </c>
      <c r="H7632" s="3">
        <f t="shared" si="712"/>
        <v>71.960000000000008</v>
      </c>
      <c r="I7632" s="3">
        <f t="shared" si="713"/>
        <v>53.06</v>
      </c>
      <c r="J7632" s="3">
        <f t="shared" si="714"/>
        <v>53.96</v>
      </c>
      <c r="K7632" s="191">
        <v>8</v>
      </c>
      <c r="L7632" s="3">
        <v>5.0999999999999996</v>
      </c>
      <c r="M7632" s="191">
        <v>22.2</v>
      </c>
      <c r="N7632" s="191">
        <v>11.7</v>
      </c>
      <c r="O7632" s="191">
        <v>12.2</v>
      </c>
    </row>
    <row r="7633" spans="2:15" ht="17.25" x14ac:dyDescent="0.35">
      <c r="B7633" s="172">
        <f t="shared" si="716"/>
        <v>7625</v>
      </c>
      <c r="C7633" s="173">
        <v>11</v>
      </c>
      <c r="D7633" s="173">
        <v>14</v>
      </c>
      <c r="E7633" s="174">
        <v>17</v>
      </c>
      <c r="F7633" s="3">
        <f t="shared" si="715"/>
        <v>41</v>
      </c>
      <c r="G7633" s="3">
        <f t="shared" si="711"/>
        <v>36.68</v>
      </c>
      <c r="H7633" s="3">
        <f t="shared" si="712"/>
        <v>66.92</v>
      </c>
      <c r="I7633" s="3">
        <f t="shared" si="713"/>
        <v>51.08</v>
      </c>
      <c r="J7633" s="3">
        <f t="shared" si="714"/>
        <v>51.08</v>
      </c>
      <c r="K7633" s="191">
        <v>5</v>
      </c>
      <c r="L7633" s="3">
        <v>2.6</v>
      </c>
      <c r="M7633" s="191">
        <v>19.399999999999999</v>
      </c>
      <c r="N7633" s="191">
        <v>10.6</v>
      </c>
      <c r="O7633" s="191">
        <v>10.6</v>
      </c>
    </row>
    <row r="7634" spans="2:15" ht="17.25" x14ac:dyDescent="0.35">
      <c r="B7634" s="172">
        <f t="shared" si="716"/>
        <v>7626</v>
      </c>
      <c r="C7634" s="173">
        <v>11</v>
      </c>
      <c r="D7634" s="173">
        <v>14</v>
      </c>
      <c r="E7634" s="174">
        <v>18</v>
      </c>
      <c r="F7634" s="3">
        <f t="shared" si="715"/>
        <v>37.4</v>
      </c>
      <c r="G7634" s="3">
        <f t="shared" si="711"/>
        <v>30.38</v>
      </c>
      <c r="H7634" s="3">
        <f t="shared" si="712"/>
        <v>64.94</v>
      </c>
      <c r="I7634" s="3">
        <f t="shared" si="713"/>
        <v>51.08</v>
      </c>
      <c r="J7634" s="3">
        <f t="shared" si="714"/>
        <v>48.92</v>
      </c>
      <c r="K7634" s="191">
        <v>3</v>
      </c>
      <c r="L7634" s="3">
        <v>-0.9</v>
      </c>
      <c r="M7634" s="191">
        <v>18.3</v>
      </c>
      <c r="N7634" s="191">
        <v>10.6</v>
      </c>
      <c r="O7634" s="191">
        <v>9.4</v>
      </c>
    </row>
    <row r="7635" spans="2:15" ht="17.25" x14ac:dyDescent="0.35">
      <c r="B7635" s="172">
        <f t="shared" si="716"/>
        <v>7627</v>
      </c>
      <c r="C7635" s="173">
        <v>11</v>
      </c>
      <c r="D7635" s="173">
        <v>14</v>
      </c>
      <c r="E7635" s="174">
        <v>19</v>
      </c>
      <c r="F7635" s="3">
        <f t="shared" si="715"/>
        <v>37.4</v>
      </c>
      <c r="G7635" s="3">
        <f t="shared" si="711"/>
        <v>27.86</v>
      </c>
      <c r="H7635" s="3">
        <f t="shared" si="712"/>
        <v>60.08</v>
      </c>
      <c r="I7635" s="3">
        <f t="shared" si="713"/>
        <v>44.96</v>
      </c>
      <c r="J7635" s="3">
        <f t="shared" si="714"/>
        <v>48.019999999999996</v>
      </c>
      <c r="K7635" s="191">
        <v>3</v>
      </c>
      <c r="L7635" s="3">
        <v>-2.2999999999999998</v>
      </c>
      <c r="M7635" s="191">
        <v>15.6</v>
      </c>
      <c r="N7635" s="191">
        <v>7.2</v>
      </c>
      <c r="O7635" s="191">
        <v>8.9</v>
      </c>
    </row>
    <row r="7636" spans="2:15" ht="17.25" x14ac:dyDescent="0.35">
      <c r="B7636" s="172">
        <f t="shared" si="716"/>
        <v>7628</v>
      </c>
      <c r="C7636" s="173">
        <v>11</v>
      </c>
      <c r="D7636" s="173">
        <v>14</v>
      </c>
      <c r="E7636" s="174">
        <v>20</v>
      </c>
      <c r="F7636" s="3">
        <f t="shared" si="715"/>
        <v>33.799999999999997</v>
      </c>
      <c r="G7636" s="3">
        <f t="shared" si="711"/>
        <v>28.759999999999998</v>
      </c>
      <c r="H7636" s="3">
        <f t="shared" si="712"/>
        <v>60.980000000000004</v>
      </c>
      <c r="I7636" s="3">
        <f t="shared" si="713"/>
        <v>42.980000000000004</v>
      </c>
      <c r="J7636" s="3">
        <f t="shared" si="714"/>
        <v>46.04</v>
      </c>
      <c r="K7636" s="191">
        <v>1</v>
      </c>
      <c r="L7636" s="3">
        <v>-1.8</v>
      </c>
      <c r="M7636" s="191">
        <v>16.100000000000001</v>
      </c>
      <c r="N7636" s="191">
        <v>6.1</v>
      </c>
      <c r="O7636" s="191">
        <v>7.8</v>
      </c>
    </row>
    <row r="7637" spans="2:15" ht="17.25" x14ac:dyDescent="0.35">
      <c r="B7637" s="172">
        <f t="shared" si="716"/>
        <v>7629</v>
      </c>
      <c r="C7637" s="173">
        <v>11</v>
      </c>
      <c r="D7637" s="173">
        <v>14</v>
      </c>
      <c r="E7637" s="174">
        <v>21</v>
      </c>
      <c r="F7637" s="3">
        <f t="shared" si="715"/>
        <v>33.799999999999997</v>
      </c>
      <c r="G7637" s="3">
        <f t="shared" si="711"/>
        <v>27.86</v>
      </c>
      <c r="H7637" s="3">
        <f t="shared" si="712"/>
        <v>55.94</v>
      </c>
      <c r="I7637" s="3">
        <f t="shared" si="713"/>
        <v>42.980000000000004</v>
      </c>
      <c r="J7637" s="3">
        <f t="shared" si="714"/>
        <v>44.06</v>
      </c>
      <c r="K7637" s="191">
        <v>1</v>
      </c>
      <c r="L7637" s="3">
        <v>-2.2999999999999998</v>
      </c>
      <c r="M7637" s="191">
        <v>13.3</v>
      </c>
      <c r="N7637" s="191">
        <v>6.1</v>
      </c>
      <c r="O7637" s="191">
        <v>6.7</v>
      </c>
    </row>
    <row r="7638" spans="2:15" ht="17.25" x14ac:dyDescent="0.35">
      <c r="B7638" s="172">
        <f t="shared" si="716"/>
        <v>7630</v>
      </c>
      <c r="C7638" s="173">
        <v>11</v>
      </c>
      <c r="D7638" s="173">
        <v>14</v>
      </c>
      <c r="E7638" s="174">
        <v>22</v>
      </c>
      <c r="F7638" s="3">
        <f t="shared" si="715"/>
        <v>32</v>
      </c>
      <c r="G7638" s="3">
        <f t="shared" si="711"/>
        <v>27.14</v>
      </c>
      <c r="H7638" s="3">
        <f t="shared" si="712"/>
        <v>53.06</v>
      </c>
      <c r="I7638" s="3">
        <f t="shared" si="713"/>
        <v>42.08</v>
      </c>
      <c r="J7638" s="3">
        <f t="shared" si="714"/>
        <v>44.06</v>
      </c>
      <c r="K7638" s="191">
        <v>0</v>
      </c>
      <c r="L7638" s="3">
        <v>-2.7</v>
      </c>
      <c r="M7638" s="191">
        <v>11.7</v>
      </c>
      <c r="N7638" s="191">
        <v>5.6</v>
      </c>
      <c r="O7638" s="191">
        <v>6.7</v>
      </c>
    </row>
    <row r="7639" spans="2:15" ht="17.25" x14ac:dyDescent="0.35">
      <c r="B7639" s="172">
        <f t="shared" si="716"/>
        <v>7631</v>
      </c>
      <c r="C7639" s="173">
        <v>11</v>
      </c>
      <c r="D7639" s="173">
        <v>14</v>
      </c>
      <c r="E7639" s="174">
        <v>23</v>
      </c>
      <c r="F7639" s="3">
        <f t="shared" si="715"/>
        <v>30.2</v>
      </c>
      <c r="G7639" s="3">
        <f t="shared" si="711"/>
        <v>24.439999999999998</v>
      </c>
      <c r="H7639" s="3">
        <f t="shared" si="712"/>
        <v>51.980000000000004</v>
      </c>
      <c r="I7639" s="3">
        <f t="shared" si="713"/>
        <v>42.08</v>
      </c>
      <c r="J7639" s="3">
        <f t="shared" si="714"/>
        <v>42.08</v>
      </c>
      <c r="K7639" s="191">
        <v>-1</v>
      </c>
      <c r="L7639" s="3">
        <v>-4.2</v>
      </c>
      <c r="M7639" s="191">
        <v>11.1</v>
      </c>
      <c r="N7639" s="191">
        <v>5.6</v>
      </c>
      <c r="O7639" s="191">
        <v>5.6</v>
      </c>
    </row>
    <row r="7640" spans="2:15" ht="17.25" x14ac:dyDescent="0.35">
      <c r="B7640" s="172">
        <f t="shared" si="716"/>
        <v>7632</v>
      </c>
      <c r="C7640" s="173">
        <v>11</v>
      </c>
      <c r="D7640" s="173">
        <v>14</v>
      </c>
      <c r="E7640" s="174">
        <v>24</v>
      </c>
      <c r="F7640" s="3">
        <f t="shared" si="715"/>
        <v>30.2</v>
      </c>
      <c r="G7640" s="3">
        <f t="shared" si="711"/>
        <v>27.14</v>
      </c>
      <c r="H7640" s="3">
        <f t="shared" si="712"/>
        <v>53.96</v>
      </c>
      <c r="I7640" s="3">
        <f t="shared" si="713"/>
        <v>42.08</v>
      </c>
      <c r="J7640" s="3">
        <f t="shared" si="714"/>
        <v>41</v>
      </c>
      <c r="K7640" s="191">
        <v>-1</v>
      </c>
      <c r="L7640" s="3">
        <v>-2.7</v>
      </c>
      <c r="M7640" s="191">
        <v>12.2</v>
      </c>
      <c r="N7640" s="191">
        <v>5.6</v>
      </c>
      <c r="O7640" s="191">
        <v>5</v>
      </c>
    </row>
    <row r="7641" spans="2:15" ht="17.25" x14ac:dyDescent="0.35">
      <c r="B7641" s="172">
        <f t="shared" si="716"/>
        <v>7633</v>
      </c>
      <c r="C7641" s="173">
        <v>11</v>
      </c>
      <c r="D7641" s="173">
        <v>15</v>
      </c>
      <c r="E7641" s="174">
        <v>1</v>
      </c>
      <c r="F7641" s="3">
        <f t="shared" si="715"/>
        <v>30.2</v>
      </c>
      <c r="G7641" s="3">
        <f t="shared" ref="G7641:G7704" si="717">(9/5)*L7641+32</f>
        <v>28.22</v>
      </c>
      <c r="H7641" s="3">
        <f t="shared" ref="H7641:H7704" si="718">(9/5)*M7641+32</f>
        <v>51.980000000000004</v>
      </c>
      <c r="I7641" s="3">
        <f t="shared" ref="I7641:I7704" si="719">(9/5)*N7641+32</f>
        <v>41</v>
      </c>
      <c r="J7641" s="3">
        <f t="shared" ref="J7641:J7704" si="720">(9/5)*O7641+32</f>
        <v>39.92</v>
      </c>
      <c r="K7641" s="191">
        <v>-1</v>
      </c>
      <c r="L7641" s="3">
        <v>-2.1</v>
      </c>
      <c r="M7641" s="191">
        <v>11.1</v>
      </c>
      <c r="N7641" s="191">
        <v>5</v>
      </c>
      <c r="O7641" s="191">
        <v>4.4000000000000004</v>
      </c>
    </row>
    <row r="7642" spans="2:15" ht="17.25" x14ac:dyDescent="0.35">
      <c r="B7642" s="172">
        <f t="shared" si="716"/>
        <v>7634</v>
      </c>
      <c r="C7642" s="173">
        <v>11</v>
      </c>
      <c r="D7642" s="173">
        <v>15</v>
      </c>
      <c r="E7642" s="174">
        <v>2</v>
      </c>
      <c r="F7642" s="3">
        <f t="shared" si="715"/>
        <v>30.2</v>
      </c>
      <c r="G7642" s="3">
        <f t="shared" si="717"/>
        <v>25.52</v>
      </c>
      <c r="H7642" s="3">
        <f t="shared" si="718"/>
        <v>53.06</v>
      </c>
      <c r="I7642" s="3">
        <f t="shared" si="719"/>
        <v>41</v>
      </c>
      <c r="J7642" s="3">
        <f t="shared" si="720"/>
        <v>39.92</v>
      </c>
      <c r="K7642" s="191">
        <v>-1</v>
      </c>
      <c r="L7642" s="3">
        <v>-3.6</v>
      </c>
      <c r="M7642" s="191">
        <v>11.7</v>
      </c>
      <c r="N7642" s="191">
        <v>5</v>
      </c>
      <c r="O7642" s="191">
        <v>4.4000000000000004</v>
      </c>
    </row>
    <row r="7643" spans="2:15" ht="17.25" x14ac:dyDescent="0.35">
      <c r="B7643" s="172">
        <f t="shared" si="716"/>
        <v>7635</v>
      </c>
      <c r="C7643" s="173">
        <v>11</v>
      </c>
      <c r="D7643" s="173">
        <v>15</v>
      </c>
      <c r="E7643" s="174">
        <v>3</v>
      </c>
      <c r="F7643" s="3">
        <f t="shared" si="715"/>
        <v>32</v>
      </c>
      <c r="G7643" s="3">
        <f t="shared" si="717"/>
        <v>26.42</v>
      </c>
      <c r="H7643" s="3">
        <f t="shared" si="718"/>
        <v>50</v>
      </c>
      <c r="I7643" s="3">
        <f t="shared" si="719"/>
        <v>39.92</v>
      </c>
      <c r="J7643" s="3">
        <f t="shared" si="720"/>
        <v>37.04</v>
      </c>
      <c r="K7643" s="191">
        <v>0</v>
      </c>
      <c r="L7643" s="3">
        <v>-3.1</v>
      </c>
      <c r="M7643" s="191">
        <v>10</v>
      </c>
      <c r="N7643" s="191">
        <v>4.4000000000000004</v>
      </c>
      <c r="O7643" s="191">
        <v>2.8</v>
      </c>
    </row>
    <row r="7644" spans="2:15" ht="17.25" x14ac:dyDescent="0.35">
      <c r="B7644" s="172">
        <f t="shared" si="716"/>
        <v>7636</v>
      </c>
      <c r="C7644" s="173">
        <v>11</v>
      </c>
      <c r="D7644" s="173">
        <v>15</v>
      </c>
      <c r="E7644" s="174">
        <v>4</v>
      </c>
      <c r="F7644" s="3">
        <f t="shared" si="715"/>
        <v>30.2</v>
      </c>
      <c r="G7644" s="3">
        <f t="shared" si="717"/>
        <v>27.5</v>
      </c>
      <c r="H7644" s="3">
        <f t="shared" si="718"/>
        <v>48.019999999999996</v>
      </c>
      <c r="I7644" s="3">
        <f t="shared" si="719"/>
        <v>39.92</v>
      </c>
      <c r="J7644" s="3">
        <f t="shared" si="720"/>
        <v>41</v>
      </c>
      <c r="K7644" s="191">
        <v>-1</v>
      </c>
      <c r="L7644" s="3">
        <v>-2.5</v>
      </c>
      <c r="M7644" s="191">
        <v>8.9</v>
      </c>
      <c r="N7644" s="191">
        <v>4.4000000000000004</v>
      </c>
      <c r="O7644" s="191">
        <v>5</v>
      </c>
    </row>
    <row r="7645" spans="2:15" ht="17.25" x14ac:dyDescent="0.35">
      <c r="B7645" s="172">
        <f t="shared" si="716"/>
        <v>7637</v>
      </c>
      <c r="C7645" s="173">
        <v>11</v>
      </c>
      <c r="D7645" s="173">
        <v>15</v>
      </c>
      <c r="E7645" s="174">
        <v>5</v>
      </c>
      <c r="F7645" s="3">
        <f t="shared" si="715"/>
        <v>32</v>
      </c>
      <c r="G7645" s="3">
        <f t="shared" si="717"/>
        <v>28.4</v>
      </c>
      <c r="H7645" s="3">
        <f t="shared" si="718"/>
        <v>48.019999999999996</v>
      </c>
      <c r="I7645" s="3">
        <f t="shared" si="719"/>
        <v>39.92</v>
      </c>
      <c r="J7645" s="3">
        <f t="shared" si="720"/>
        <v>39.92</v>
      </c>
      <c r="K7645" s="191">
        <v>0</v>
      </c>
      <c r="L7645" s="3">
        <v>-2</v>
      </c>
      <c r="M7645" s="191">
        <v>8.9</v>
      </c>
      <c r="N7645" s="191">
        <v>4.4000000000000004</v>
      </c>
      <c r="O7645" s="191">
        <v>4.4000000000000004</v>
      </c>
    </row>
    <row r="7646" spans="2:15" ht="17.25" x14ac:dyDescent="0.35">
      <c r="B7646" s="172">
        <f t="shared" si="716"/>
        <v>7638</v>
      </c>
      <c r="C7646" s="173">
        <v>11</v>
      </c>
      <c r="D7646" s="173">
        <v>15</v>
      </c>
      <c r="E7646" s="174">
        <v>6</v>
      </c>
      <c r="F7646" s="3">
        <f t="shared" si="715"/>
        <v>32</v>
      </c>
      <c r="G7646" s="3">
        <f t="shared" si="717"/>
        <v>30.2</v>
      </c>
      <c r="H7646" s="3">
        <f t="shared" si="718"/>
        <v>46.94</v>
      </c>
      <c r="I7646" s="3">
        <f t="shared" si="719"/>
        <v>39.92</v>
      </c>
      <c r="J7646" s="3">
        <f t="shared" si="720"/>
        <v>39.92</v>
      </c>
      <c r="K7646" s="191">
        <v>0</v>
      </c>
      <c r="L7646" s="3">
        <v>-1</v>
      </c>
      <c r="M7646" s="191">
        <v>8.3000000000000007</v>
      </c>
      <c r="N7646" s="191">
        <v>4.4000000000000004</v>
      </c>
      <c r="O7646" s="191">
        <v>4.4000000000000004</v>
      </c>
    </row>
    <row r="7647" spans="2:15" ht="17.25" x14ac:dyDescent="0.35">
      <c r="B7647" s="172">
        <f t="shared" si="716"/>
        <v>7639</v>
      </c>
      <c r="C7647" s="173">
        <v>11</v>
      </c>
      <c r="D7647" s="173">
        <v>15</v>
      </c>
      <c r="E7647" s="174">
        <v>7</v>
      </c>
      <c r="F7647" s="3">
        <f t="shared" si="715"/>
        <v>32</v>
      </c>
      <c r="G7647" s="3">
        <f t="shared" si="717"/>
        <v>32</v>
      </c>
      <c r="H7647" s="3">
        <f t="shared" si="718"/>
        <v>48.92</v>
      </c>
      <c r="I7647" s="3">
        <f t="shared" si="719"/>
        <v>39.019999999999996</v>
      </c>
      <c r="J7647" s="3">
        <f t="shared" si="720"/>
        <v>39.019999999999996</v>
      </c>
      <c r="K7647" s="191">
        <v>0</v>
      </c>
      <c r="L7647" s="3">
        <v>0</v>
      </c>
      <c r="M7647" s="191">
        <v>9.4</v>
      </c>
      <c r="N7647" s="191">
        <v>3.9</v>
      </c>
      <c r="O7647" s="191">
        <v>3.9</v>
      </c>
    </row>
    <row r="7648" spans="2:15" ht="17.25" x14ac:dyDescent="0.35">
      <c r="B7648" s="172">
        <f t="shared" si="716"/>
        <v>7640</v>
      </c>
      <c r="C7648" s="173">
        <v>11</v>
      </c>
      <c r="D7648" s="173">
        <v>15</v>
      </c>
      <c r="E7648" s="174">
        <v>8</v>
      </c>
      <c r="F7648" s="3">
        <f t="shared" si="715"/>
        <v>33.799999999999997</v>
      </c>
      <c r="G7648" s="3">
        <f t="shared" si="717"/>
        <v>30.92</v>
      </c>
      <c r="H7648" s="3">
        <f t="shared" si="718"/>
        <v>55.94</v>
      </c>
      <c r="I7648" s="3">
        <f t="shared" si="719"/>
        <v>41</v>
      </c>
      <c r="J7648" s="3">
        <f t="shared" si="720"/>
        <v>39.019999999999996</v>
      </c>
      <c r="K7648" s="191">
        <v>1</v>
      </c>
      <c r="L7648" s="3">
        <v>-0.6</v>
      </c>
      <c r="M7648" s="191">
        <v>13.3</v>
      </c>
      <c r="N7648" s="191">
        <v>5</v>
      </c>
      <c r="O7648" s="191">
        <v>3.9</v>
      </c>
    </row>
    <row r="7649" spans="2:15" ht="17.25" x14ac:dyDescent="0.35">
      <c r="B7649" s="172">
        <f t="shared" si="716"/>
        <v>7641</v>
      </c>
      <c r="C7649" s="173">
        <v>11</v>
      </c>
      <c r="D7649" s="173">
        <v>15</v>
      </c>
      <c r="E7649" s="174">
        <v>9</v>
      </c>
      <c r="F7649" s="3">
        <f t="shared" si="715"/>
        <v>41</v>
      </c>
      <c r="G7649" s="3">
        <f t="shared" si="717"/>
        <v>31.64</v>
      </c>
      <c r="H7649" s="3">
        <f t="shared" si="718"/>
        <v>62.96</v>
      </c>
      <c r="I7649" s="3">
        <f t="shared" si="719"/>
        <v>42.08</v>
      </c>
      <c r="J7649" s="3">
        <f t="shared" si="720"/>
        <v>39.019999999999996</v>
      </c>
      <c r="K7649" s="191">
        <v>5</v>
      </c>
      <c r="L7649" s="3">
        <v>-0.2</v>
      </c>
      <c r="M7649" s="191">
        <v>17.2</v>
      </c>
      <c r="N7649" s="191">
        <v>5.6</v>
      </c>
      <c r="O7649" s="191">
        <v>3.9</v>
      </c>
    </row>
    <row r="7650" spans="2:15" ht="17.25" x14ac:dyDescent="0.35">
      <c r="B7650" s="172">
        <f t="shared" si="716"/>
        <v>7642</v>
      </c>
      <c r="C7650" s="173">
        <v>11</v>
      </c>
      <c r="D7650" s="173">
        <v>15</v>
      </c>
      <c r="E7650" s="174">
        <v>10</v>
      </c>
      <c r="F7650" s="3">
        <f t="shared" si="715"/>
        <v>44.6</v>
      </c>
      <c r="G7650" s="3">
        <f t="shared" si="717"/>
        <v>32</v>
      </c>
      <c r="H7650" s="3">
        <f t="shared" si="718"/>
        <v>64.94</v>
      </c>
      <c r="I7650" s="3">
        <f t="shared" si="719"/>
        <v>44.06</v>
      </c>
      <c r="J7650" s="3">
        <f t="shared" si="720"/>
        <v>44.06</v>
      </c>
      <c r="K7650" s="191">
        <v>7</v>
      </c>
      <c r="L7650" s="3">
        <v>0</v>
      </c>
      <c r="M7650" s="191">
        <v>18.3</v>
      </c>
      <c r="N7650" s="191">
        <v>6.7</v>
      </c>
      <c r="O7650" s="191">
        <v>6.7</v>
      </c>
    </row>
    <row r="7651" spans="2:15" ht="17.25" x14ac:dyDescent="0.35">
      <c r="B7651" s="172">
        <f t="shared" si="716"/>
        <v>7643</v>
      </c>
      <c r="C7651" s="173">
        <v>11</v>
      </c>
      <c r="D7651" s="173">
        <v>15</v>
      </c>
      <c r="E7651" s="174">
        <v>11</v>
      </c>
      <c r="F7651" s="3">
        <f t="shared" si="715"/>
        <v>48.2</v>
      </c>
      <c r="G7651" s="3">
        <f t="shared" si="717"/>
        <v>33.799999999999997</v>
      </c>
      <c r="H7651" s="3">
        <f t="shared" si="718"/>
        <v>64.94</v>
      </c>
      <c r="I7651" s="3">
        <f t="shared" si="719"/>
        <v>46.04</v>
      </c>
      <c r="J7651" s="3">
        <f t="shared" si="720"/>
        <v>46.04</v>
      </c>
      <c r="K7651" s="191">
        <v>9</v>
      </c>
      <c r="L7651" s="3">
        <v>1</v>
      </c>
      <c r="M7651" s="191">
        <v>18.3</v>
      </c>
      <c r="N7651" s="191">
        <v>7.8</v>
      </c>
      <c r="O7651" s="191">
        <v>7.8</v>
      </c>
    </row>
    <row r="7652" spans="2:15" ht="17.25" x14ac:dyDescent="0.35">
      <c r="B7652" s="172">
        <f t="shared" si="716"/>
        <v>7644</v>
      </c>
      <c r="C7652" s="173">
        <v>11</v>
      </c>
      <c r="D7652" s="173">
        <v>15</v>
      </c>
      <c r="E7652" s="174">
        <v>12</v>
      </c>
      <c r="F7652" s="3">
        <f t="shared" si="715"/>
        <v>51.8</v>
      </c>
      <c r="G7652" s="3">
        <f t="shared" si="717"/>
        <v>38.659999999999997</v>
      </c>
      <c r="H7652" s="3">
        <f t="shared" si="718"/>
        <v>69.080000000000013</v>
      </c>
      <c r="I7652" s="3">
        <f t="shared" si="719"/>
        <v>50</v>
      </c>
      <c r="J7652" s="3">
        <f t="shared" si="720"/>
        <v>46.94</v>
      </c>
      <c r="K7652" s="191">
        <v>11</v>
      </c>
      <c r="L7652" s="3">
        <v>3.7</v>
      </c>
      <c r="M7652" s="191">
        <v>20.6</v>
      </c>
      <c r="N7652" s="191">
        <v>10</v>
      </c>
      <c r="O7652" s="191">
        <v>8.3000000000000007</v>
      </c>
    </row>
    <row r="7653" spans="2:15" ht="17.25" x14ac:dyDescent="0.35">
      <c r="B7653" s="172">
        <f t="shared" si="716"/>
        <v>7645</v>
      </c>
      <c r="C7653" s="173">
        <v>11</v>
      </c>
      <c r="D7653" s="173">
        <v>15</v>
      </c>
      <c r="E7653" s="174">
        <v>13</v>
      </c>
      <c r="F7653" s="3">
        <f t="shared" si="715"/>
        <v>53.78</v>
      </c>
      <c r="G7653" s="3">
        <f t="shared" si="717"/>
        <v>44.42</v>
      </c>
      <c r="H7653" s="3">
        <f t="shared" si="718"/>
        <v>69.98</v>
      </c>
      <c r="I7653" s="3">
        <f t="shared" si="719"/>
        <v>53.06</v>
      </c>
      <c r="J7653" s="3">
        <f t="shared" si="720"/>
        <v>50</v>
      </c>
      <c r="K7653" s="191">
        <v>12.1</v>
      </c>
      <c r="L7653" s="3">
        <v>6.9</v>
      </c>
      <c r="M7653" s="191">
        <v>21.1</v>
      </c>
      <c r="N7653" s="191">
        <v>11.7</v>
      </c>
      <c r="O7653" s="191">
        <v>10</v>
      </c>
    </row>
    <row r="7654" spans="2:15" ht="17.25" x14ac:dyDescent="0.35">
      <c r="B7654" s="172">
        <f t="shared" si="716"/>
        <v>7646</v>
      </c>
      <c r="C7654" s="173">
        <v>11</v>
      </c>
      <c r="D7654" s="173">
        <v>15</v>
      </c>
      <c r="E7654" s="174">
        <v>14</v>
      </c>
      <c r="F7654" s="3">
        <f t="shared" si="715"/>
        <v>55.400000000000006</v>
      </c>
      <c r="G7654" s="3">
        <f t="shared" si="717"/>
        <v>46.4</v>
      </c>
      <c r="H7654" s="3">
        <f t="shared" si="718"/>
        <v>69.98</v>
      </c>
      <c r="I7654" s="3">
        <f t="shared" si="719"/>
        <v>53.96</v>
      </c>
      <c r="J7654" s="3">
        <f t="shared" si="720"/>
        <v>51.08</v>
      </c>
      <c r="K7654" s="191">
        <v>13</v>
      </c>
      <c r="L7654" s="3">
        <v>8</v>
      </c>
      <c r="M7654" s="191">
        <v>21.1</v>
      </c>
      <c r="N7654" s="191">
        <v>12.2</v>
      </c>
      <c r="O7654" s="191">
        <v>10.6</v>
      </c>
    </row>
    <row r="7655" spans="2:15" ht="17.25" x14ac:dyDescent="0.35">
      <c r="B7655" s="172">
        <f t="shared" si="716"/>
        <v>7647</v>
      </c>
      <c r="C7655" s="173">
        <v>11</v>
      </c>
      <c r="D7655" s="173">
        <v>15</v>
      </c>
      <c r="E7655" s="174">
        <v>15</v>
      </c>
      <c r="F7655" s="3">
        <f t="shared" si="715"/>
        <v>55.400000000000006</v>
      </c>
      <c r="G7655" s="3">
        <f t="shared" si="717"/>
        <v>48.2</v>
      </c>
      <c r="H7655" s="3">
        <f t="shared" si="718"/>
        <v>69.98</v>
      </c>
      <c r="I7655" s="3">
        <f t="shared" si="719"/>
        <v>53.06</v>
      </c>
      <c r="J7655" s="3">
        <f t="shared" si="720"/>
        <v>48.019999999999996</v>
      </c>
      <c r="K7655" s="191">
        <v>13</v>
      </c>
      <c r="L7655" s="3">
        <v>9</v>
      </c>
      <c r="M7655" s="191">
        <v>21.1</v>
      </c>
      <c r="N7655" s="191">
        <v>11.7</v>
      </c>
      <c r="O7655" s="191">
        <v>8.9</v>
      </c>
    </row>
    <row r="7656" spans="2:15" ht="17.25" x14ac:dyDescent="0.35">
      <c r="B7656" s="172">
        <f t="shared" si="716"/>
        <v>7648</v>
      </c>
      <c r="C7656" s="173">
        <v>11</v>
      </c>
      <c r="D7656" s="173">
        <v>15</v>
      </c>
      <c r="E7656" s="174">
        <v>16</v>
      </c>
      <c r="F7656" s="3">
        <f t="shared" si="715"/>
        <v>53.6</v>
      </c>
      <c r="G7656" s="3">
        <f t="shared" si="717"/>
        <v>48.2</v>
      </c>
      <c r="H7656" s="3">
        <f t="shared" si="718"/>
        <v>69.080000000000013</v>
      </c>
      <c r="I7656" s="3">
        <f t="shared" si="719"/>
        <v>51.980000000000004</v>
      </c>
      <c r="J7656" s="3">
        <f t="shared" si="720"/>
        <v>50</v>
      </c>
      <c r="K7656" s="191">
        <v>12</v>
      </c>
      <c r="L7656" s="3">
        <v>9</v>
      </c>
      <c r="M7656" s="191">
        <v>20.6</v>
      </c>
      <c r="N7656" s="191">
        <v>11.1</v>
      </c>
      <c r="O7656" s="191">
        <v>10</v>
      </c>
    </row>
    <row r="7657" spans="2:15" ht="17.25" x14ac:dyDescent="0.35">
      <c r="B7657" s="172">
        <f t="shared" si="716"/>
        <v>7649</v>
      </c>
      <c r="C7657" s="173">
        <v>11</v>
      </c>
      <c r="D7657" s="173">
        <v>15</v>
      </c>
      <c r="E7657" s="174">
        <v>17</v>
      </c>
      <c r="F7657" s="3">
        <f t="shared" si="715"/>
        <v>48.2</v>
      </c>
      <c r="G7657" s="3">
        <f t="shared" si="717"/>
        <v>41.9</v>
      </c>
      <c r="H7657" s="3">
        <f t="shared" si="718"/>
        <v>66.02</v>
      </c>
      <c r="I7657" s="3">
        <f t="shared" si="719"/>
        <v>48.019999999999996</v>
      </c>
      <c r="J7657" s="3">
        <f t="shared" si="720"/>
        <v>46.94</v>
      </c>
      <c r="K7657" s="191">
        <v>9</v>
      </c>
      <c r="L7657" s="3">
        <v>5.5</v>
      </c>
      <c r="M7657" s="191">
        <v>18.899999999999999</v>
      </c>
      <c r="N7657" s="191">
        <v>8.9</v>
      </c>
      <c r="O7657" s="191">
        <v>8.3000000000000007</v>
      </c>
    </row>
    <row r="7658" spans="2:15" ht="17.25" x14ac:dyDescent="0.35">
      <c r="B7658" s="172">
        <f t="shared" si="716"/>
        <v>7650</v>
      </c>
      <c r="C7658" s="173">
        <v>11</v>
      </c>
      <c r="D7658" s="173">
        <v>15</v>
      </c>
      <c r="E7658" s="174">
        <v>18</v>
      </c>
      <c r="F7658" s="3">
        <f t="shared" si="715"/>
        <v>46.4</v>
      </c>
      <c r="G7658" s="3">
        <f t="shared" si="717"/>
        <v>36.68</v>
      </c>
      <c r="H7658" s="3">
        <f t="shared" si="718"/>
        <v>62.06</v>
      </c>
      <c r="I7658" s="3">
        <f t="shared" si="719"/>
        <v>46.94</v>
      </c>
      <c r="J7658" s="3">
        <f t="shared" si="720"/>
        <v>42.08</v>
      </c>
      <c r="K7658" s="191">
        <v>8</v>
      </c>
      <c r="L7658" s="3">
        <v>2.6</v>
      </c>
      <c r="M7658" s="191">
        <v>16.7</v>
      </c>
      <c r="N7658" s="191">
        <v>8.3000000000000007</v>
      </c>
      <c r="O7658" s="191">
        <v>5.6</v>
      </c>
    </row>
    <row r="7659" spans="2:15" ht="17.25" x14ac:dyDescent="0.35">
      <c r="B7659" s="172">
        <f t="shared" si="716"/>
        <v>7651</v>
      </c>
      <c r="C7659" s="173">
        <v>11</v>
      </c>
      <c r="D7659" s="173">
        <v>15</v>
      </c>
      <c r="E7659" s="174">
        <v>19</v>
      </c>
      <c r="F7659" s="3">
        <f t="shared" si="715"/>
        <v>42.8</v>
      </c>
      <c r="G7659" s="3">
        <f t="shared" si="717"/>
        <v>33.619999999999997</v>
      </c>
      <c r="H7659" s="3">
        <f t="shared" si="718"/>
        <v>60.08</v>
      </c>
      <c r="I7659" s="3">
        <f t="shared" si="719"/>
        <v>44.06</v>
      </c>
      <c r="J7659" s="3">
        <f t="shared" si="720"/>
        <v>41</v>
      </c>
      <c r="K7659" s="191">
        <v>6</v>
      </c>
      <c r="L7659" s="3">
        <v>0.9</v>
      </c>
      <c r="M7659" s="191">
        <v>15.6</v>
      </c>
      <c r="N7659" s="191">
        <v>6.7</v>
      </c>
      <c r="O7659" s="191">
        <v>5</v>
      </c>
    </row>
    <row r="7660" spans="2:15" ht="17.25" x14ac:dyDescent="0.35">
      <c r="B7660" s="172">
        <f t="shared" si="716"/>
        <v>7652</v>
      </c>
      <c r="C7660" s="173">
        <v>11</v>
      </c>
      <c r="D7660" s="173">
        <v>15</v>
      </c>
      <c r="E7660" s="174">
        <v>20</v>
      </c>
      <c r="F7660" s="3">
        <f t="shared" si="715"/>
        <v>37.4</v>
      </c>
      <c r="G7660" s="3">
        <f t="shared" si="717"/>
        <v>28.4</v>
      </c>
      <c r="H7660" s="3">
        <f t="shared" si="718"/>
        <v>55.94</v>
      </c>
      <c r="I7660" s="3">
        <f t="shared" si="719"/>
        <v>42.980000000000004</v>
      </c>
      <c r="J7660" s="3">
        <f t="shared" si="720"/>
        <v>39.92</v>
      </c>
      <c r="K7660" s="191">
        <v>3</v>
      </c>
      <c r="L7660" s="3">
        <v>-2</v>
      </c>
      <c r="M7660" s="191">
        <v>13.3</v>
      </c>
      <c r="N7660" s="191">
        <v>6.1</v>
      </c>
      <c r="O7660" s="191">
        <v>4.4000000000000004</v>
      </c>
    </row>
    <row r="7661" spans="2:15" ht="17.25" x14ac:dyDescent="0.35">
      <c r="B7661" s="172">
        <f t="shared" si="716"/>
        <v>7653</v>
      </c>
      <c r="C7661" s="173">
        <v>11</v>
      </c>
      <c r="D7661" s="173">
        <v>15</v>
      </c>
      <c r="E7661" s="174">
        <v>21</v>
      </c>
      <c r="F7661" s="3">
        <f t="shared" si="715"/>
        <v>37.4</v>
      </c>
      <c r="G7661" s="3">
        <f t="shared" si="717"/>
        <v>29.3</v>
      </c>
      <c r="H7661" s="3">
        <f t="shared" si="718"/>
        <v>55.040000000000006</v>
      </c>
      <c r="I7661" s="3">
        <f t="shared" si="719"/>
        <v>35.96</v>
      </c>
      <c r="J7661" s="3">
        <f t="shared" si="720"/>
        <v>39.92</v>
      </c>
      <c r="K7661" s="191">
        <v>3</v>
      </c>
      <c r="L7661" s="3">
        <v>-1.5</v>
      </c>
      <c r="M7661" s="191">
        <v>12.8</v>
      </c>
      <c r="N7661" s="191">
        <v>2.2000000000000002</v>
      </c>
      <c r="O7661" s="191">
        <v>4.4000000000000004</v>
      </c>
    </row>
    <row r="7662" spans="2:15" ht="17.25" x14ac:dyDescent="0.35">
      <c r="B7662" s="172">
        <f t="shared" si="716"/>
        <v>7654</v>
      </c>
      <c r="C7662" s="173">
        <v>11</v>
      </c>
      <c r="D7662" s="173">
        <v>15</v>
      </c>
      <c r="E7662" s="174">
        <v>22</v>
      </c>
      <c r="F7662" s="3">
        <f t="shared" si="715"/>
        <v>37.4</v>
      </c>
      <c r="G7662" s="3">
        <f t="shared" si="717"/>
        <v>28.22</v>
      </c>
      <c r="H7662" s="3">
        <f t="shared" si="718"/>
        <v>53.96</v>
      </c>
      <c r="I7662" s="3">
        <f t="shared" si="719"/>
        <v>37.94</v>
      </c>
      <c r="J7662" s="3">
        <f t="shared" si="720"/>
        <v>39.92</v>
      </c>
      <c r="K7662" s="191">
        <v>3</v>
      </c>
      <c r="L7662" s="3">
        <v>-2.1</v>
      </c>
      <c r="M7662" s="191">
        <v>12.2</v>
      </c>
      <c r="N7662" s="191">
        <v>3.3</v>
      </c>
      <c r="O7662" s="191">
        <v>4.4000000000000004</v>
      </c>
    </row>
    <row r="7663" spans="2:15" ht="17.25" x14ac:dyDescent="0.35">
      <c r="B7663" s="172">
        <f t="shared" si="716"/>
        <v>7655</v>
      </c>
      <c r="C7663" s="173">
        <v>11</v>
      </c>
      <c r="D7663" s="173">
        <v>15</v>
      </c>
      <c r="E7663" s="174">
        <v>23</v>
      </c>
      <c r="F7663" s="3">
        <f t="shared" si="715"/>
        <v>37.4</v>
      </c>
      <c r="G7663" s="3">
        <f t="shared" si="717"/>
        <v>28.04</v>
      </c>
      <c r="H7663" s="3">
        <f t="shared" si="718"/>
        <v>53.06</v>
      </c>
      <c r="I7663" s="3">
        <f t="shared" si="719"/>
        <v>39.019999999999996</v>
      </c>
      <c r="J7663" s="3">
        <f t="shared" si="720"/>
        <v>37.94</v>
      </c>
      <c r="K7663" s="191">
        <v>3</v>
      </c>
      <c r="L7663" s="3">
        <v>-2.2000000000000002</v>
      </c>
      <c r="M7663" s="191">
        <v>11.7</v>
      </c>
      <c r="N7663" s="191">
        <v>3.9</v>
      </c>
      <c r="O7663" s="191">
        <v>3.3</v>
      </c>
    </row>
    <row r="7664" spans="2:15" ht="17.25" x14ac:dyDescent="0.35">
      <c r="B7664" s="172">
        <f t="shared" si="716"/>
        <v>7656</v>
      </c>
      <c r="C7664" s="173">
        <v>11</v>
      </c>
      <c r="D7664" s="173">
        <v>15</v>
      </c>
      <c r="E7664" s="174">
        <v>24</v>
      </c>
      <c r="F7664" s="3">
        <f t="shared" si="715"/>
        <v>37.4</v>
      </c>
      <c r="G7664" s="3">
        <f t="shared" si="717"/>
        <v>26.78</v>
      </c>
      <c r="H7664" s="3">
        <f t="shared" si="718"/>
        <v>51.980000000000004</v>
      </c>
      <c r="I7664" s="3">
        <f t="shared" si="719"/>
        <v>37.04</v>
      </c>
      <c r="J7664" s="3">
        <f t="shared" si="720"/>
        <v>37.04</v>
      </c>
      <c r="K7664" s="191">
        <v>3</v>
      </c>
      <c r="L7664" s="3">
        <v>-2.9</v>
      </c>
      <c r="M7664" s="191">
        <v>11.1</v>
      </c>
      <c r="N7664" s="191">
        <v>2.8</v>
      </c>
      <c r="O7664" s="191">
        <v>2.8</v>
      </c>
    </row>
    <row r="7665" spans="2:15" ht="17.25" x14ac:dyDescent="0.35">
      <c r="B7665" s="172">
        <f t="shared" si="716"/>
        <v>7657</v>
      </c>
      <c r="C7665" s="173">
        <v>11</v>
      </c>
      <c r="D7665" s="173">
        <v>16</v>
      </c>
      <c r="E7665" s="174">
        <v>1</v>
      </c>
      <c r="F7665" s="3">
        <f t="shared" si="715"/>
        <v>37.4</v>
      </c>
      <c r="G7665" s="3">
        <f t="shared" si="717"/>
        <v>26.6</v>
      </c>
      <c r="H7665" s="3">
        <f t="shared" si="718"/>
        <v>51.08</v>
      </c>
      <c r="I7665" s="3">
        <f t="shared" si="719"/>
        <v>35.06</v>
      </c>
      <c r="J7665" s="3">
        <f t="shared" si="720"/>
        <v>35.06</v>
      </c>
      <c r="K7665" s="191">
        <v>3</v>
      </c>
      <c r="L7665" s="3">
        <v>-3</v>
      </c>
      <c r="M7665" s="191">
        <v>10.6</v>
      </c>
      <c r="N7665" s="191">
        <v>1.7</v>
      </c>
      <c r="O7665" s="191">
        <v>1.7</v>
      </c>
    </row>
    <row r="7666" spans="2:15" ht="17.25" x14ac:dyDescent="0.35">
      <c r="B7666" s="172">
        <f t="shared" si="716"/>
        <v>7658</v>
      </c>
      <c r="C7666" s="173">
        <v>11</v>
      </c>
      <c r="D7666" s="173">
        <v>16</v>
      </c>
      <c r="E7666" s="174">
        <v>2</v>
      </c>
      <c r="F7666" s="3">
        <f t="shared" si="715"/>
        <v>35.6</v>
      </c>
      <c r="G7666" s="3">
        <f t="shared" si="717"/>
        <v>24.439999999999998</v>
      </c>
      <c r="H7666" s="3">
        <f t="shared" si="718"/>
        <v>51.08</v>
      </c>
      <c r="I7666" s="3">
        <f t="shared" si="719"/>
        <v>35.06</v>
      </c>
      <c r="J7666" s="3">
        <f t="shared" si="720"/>
        <v>33.08</v>
      </c>
      <c r="K7666" s="191">
        <v>2</v>
      </c>
      <c r="L7666" s="3">
        <v>-4.2</v>
      </c>
      <c r="M7666" s="191">
        <v>10.6</v>
      </c>
      <c r="N7666" s="191">
        <v>1.7</v>
      </c>
      <c r="O7666" s="191">
        <v>0.6</v>
      </c>
    </row>
    <row r="7667" spans="2:15" ht="17.25" x14ac:dyDescent="0.35">
      <c r="B7667" s="172">
        <f t="shared" si="716"/>
        <v>7659</v>
      </c>
      <c r="C7667" s="173">
        <v>11</v>
      </c>
      <c r="D7667" s="173">
        <v>16</v>
      </c>
      <c r="E7667" s="174">
        <v>3</v>
      </c>
      <c r="F7667" s="3">
        <f t="shared" si="715"/>
        <v>33.799999999999997</v>
      </c>
      <c r="G7667" s="3">
        <f t="shared" si="717"/>
        <v>22.46</v>
      </c>
      <c r="H7667" s="3">
        <f t="shared" si="718"/>
        <v>48.019999999999996</v>
      </c>
      <c r="I7667" s="3">
        <f t="shared" si="719"/>
        <v>33.08</v>
      </c>
      <c r="J7667" s="3">
        <f t="shared" si="720"/>
        <v>33.979999999999997</v>
      </c>
      <c r="K7667" s="191">
        <v>1</v>
      </c>
      <c r="L7667" s="3">
        <v>-5.3</v>
      </c>
      <c r="M7667" s="191">
        <v>8.9</v>
      </c>
      <c r="N7667" s="191">
        <v>0.6</v>
      </c>
      <c r="O7667" s="191">
        <v>1.1000000000000001</v>
      </c>
    </row>
    <row r="7668" spans="2:15" ht="17.25" x14ac:dyDescent="0.35">
      <c r="B7668" s="172">
        <f t="shared" si="716"/>
        <v>7660</v>
      </c>
      <c r="C7668" s="173">
        <v>11</v>
      </c>
      <c r="D7668" s="173">
        <v>16</v>
      </c>
      <c r="E7668" s="174">
        <v>4</v>
      </c>
      <c r="F7668" s="3">
        <f t="shared" si="715"/>
        <v>35.6</v>
      </c>
      <c r="G7668" s="3">
        <f t="shared" si="717"/>
        <v>22.1</v>
      </c>
      <c r="H7668" s="3">
        <f t="shared" si="718"/>
        <v>48.019999999999996</v>
      </c>
      <c r="I7668" s="3">
        <f t="shared" si="719"/>
        <v>32</v>
      </c>
      <c r="J7668" s="3">
        <f t="shared" si="720"/>
        <v>30.92</v>
      </c>
      <c r="K7668" s="191">
        <v>2</v>
      </c>
      <c r="L7668" s="3">
        <v>-5.5</v>
      </c>
      <c r="M7668" s="191">
        <v>8.9</v>
      </c>
      <c r="N7668" s="191">
        <v>0</v>
      </c>
      <c r="O7668" s="191">
        <v>-0.6</v>
      </c>
    </row>
    <row r="7669" spans="2:15" ht="17.25" x14ac:dyDescent="0.35">
      <c r="B7669" s="172">
        <f t="shared" si="716"/>
        <v>7661</v>
      </c>
      <c r="C7669" s="173">
        <v>11</v>
      </c>
      <c r="D7669" s="173">
        <v>16</v>
      </c>
      <c r="E7669" s="174">
        <v>5</v>
      </c>
      <c r="F7669" s="3">
        <f t="shared" si="715"/>
        <v>36.5</v>
      </c>
      <c r="G7669" s="3">
        <f t="shared" si="717"/>
        <v>21.740000000000002</v>
      </c>
      <c r="H7669" s="3">
        <f t="shared" si="718"/>
        <v>46.94</v>
      </c>
      <c r="I7669" s="3">
        <f t="shared" si="719"/>
        <v>32</v>
      </c>
      <c r="J7669" s="3">
        <f t="shared" si="720"/>
        <v>30.02</v>
      </c>
      <c r="K7669" s="191">
        <v>2.5</v>
      </c>
      <c r="L7669" s="3">
        <v>-5.7</v>
      </c>
      <c r="M7669" s="191">
        <v>8.3000000000000007</v>
      </c>
      <c r="N7669" s="191">
        <v>0</v>
      </c>
      <c r="O7669" s="191">
        <v>-1.1000000000000001</v>
      </c>
    </row>
    <row r="7670" spans="2:15" ht="17.25" x14ac:dyDescent="0.35">
      <c r="B7670" s="172">
        <f t="shared" si="716"/>
        <v>7662</v>
      </c>
      <c r="C7670" s="173">
        <v>11</v>
      </c>
      <c r="D7670" s="173">
        <v>16</v>
      </c>
      <c r="E7670" s="174">
        <v>6</v>
      </c>
      <c r="F7670" s="3">
        <f t="shared" si="715"/>
        <v>37.4</v>
      </c>
      <c r="G7670" s="3">
        <f t="shared" si="717"/>
        <v>19.759999999999998</v>
      </c>
      <c r="H7670" s="3">
        <f t="shared" si="718"/>
        <v>46.94</v>
      </c>
      <c r="I7670" s="3">
        <f t="shared" si="719"/>
        <v>28.04</v>
      </c>
      <c r="J7670" s="3">
        <f t="shared" si="720"/>
        <v>30.92</v>
      </c>
      <c r="K7670" s="191">
        <v>3</v>
      </c>
      <c r="L7670" s="3">
        <v>-6.8</v>
      </c>
      <c r="M7670" s="191">
        <v>8.3000000000000007</v>
      </c>
      <c r="N7670" s="191">
        <v>-2.2000000000000002</v>
      </c>
      <c r="O7670" s="191">
        <v>-0.6</v>
      </c>
    </row>
    <row r="7671" spans="2:15" ht="17.25" x14ac:dyDescent="0.35">
      <c r="B7671" s="172">
        <f t="shared" si="716"/>
        <v>7663</v>
      </c>
      <c r="C7671" s="173">
        <v>11</v>
      </c>
      <c r="D7671" s="173">
        <v>16</v>
      </c>
      <c r="E7671" s="174">
        <v>7</v>
      </c>
      <c r="F7671" s="3">
        <f t="shared" si="715"/>
        <v>37.4</v>
      </c>
      <c r="G7671" s="3">
        <f t="shared" si="717"/>
        <v>21.2</v>
      </c>
      <c r="H7671" s="3">
        <f t="shared" si="718"/>
        <v>46.94</v>
      </c>
      <c r="I7671" s="3">
        <f t="shared" si="719"/>
        <v>28.04</v>
      </c>
      <c r="J7671" s="3">
        <f t="shared" si="720"/>
        <v>30.02</v>
      </c>
      <c r="K7671" s="191">
        <v>3</v>
      </c>
      <c r="L7671" s="3">
        <v>-6</v>
      </c>
      <c r="M7671" s="191">
        <v>8.3000000000000007</v>
      </c>
      <c r="N7671" s="191">
        <v>-2.2000000000000002</v>
      </c>
      <c r="O7671" s="191">
        <v>-1.1000000000000001</v>
      </c>
    </row>
    <row r="7672" spans="2:15" ht="17.25" x14ac:dyDescent="0.35">
      <c r="B7672" s="172">
        <f t="shared" si="716"/>
        <v>7664</v>
      </c>
      <c r="C7672" s="173">
        <v>11</v>
      </c>
      <c r="D7672" s="173">
        <v>16</v>
      </c>
      <c r="E7672" s="174">
        <v>8</v>
      </c>
      <c r="F7672" s="3">
        <f t="shared" si="715"/>
        <v>39.200000000000003</v>
      </c>
      <c r="G7672" s="3">
        <f t="shared" si="717"/>
        <v>24.439999999999998</v>
      </c>
      <c r="H7672" s="3">
        <f t="shared" si="718"/>
        <v>53.96</v>
      </c>
      <c r="I7672" s="3">
        <f t="shared" si="719"/>
        <v>30.92</v>
      </c>
      <c r="J7672" s="3">
        <f t="shared" si="720"/>
        <v>30.92</v>
      </c>
      <c r="K7672" s="191">
        <v>4</v>
      </c>
      <c r="L7672" s="3">
        <v>-4.2</v>
      </c>
      <c r="M7672" s="191">
        <v>12.2</v>
      </c>
      <c r="N7672" s="191">
        <v>-0.6</v>
      </c>
      <c r="O7672" s="191">
        <v>-0.6</v>
      </c>
    </row>
    <row r="7673" spans="2:15" ht="17.25" x14ac:dyDescent="0.35">
      <c r="B7673" s="172">
        <f t="shared" si="716"/>
        <v>7665</v>
      </c>
      <c r="C7673" s="173">
        <v>11</v>
      </c>
      <c r="D7673" s="173">
        <v>16</v>
      </c>
      <c r="E7673" s="174">
        <v>9</v>
      </c>
      <c r="F7673" s="3">
        <f t="shared" si="715"/>
        <v>46.4</v>
      </c>
      <c r="G7673" s="3">
        <f t="shared" si="717"/>
        <v>27.86</v>
      </c>
      <c r="H7673" s="3">
        <f t="shared" si="718"/>
        <v>60.08</v>
      </c>
      <c r="I7673" s="3">
        <f t="shared" si="719"/>
        <v>37.04</v>
      </c>
      <c r="J7673" s="3">
        <f t="shared" si="720"/>
        <v>35.96</v>
      </c>
      <c r="K7673" s="191">
        <v>8</v>
      </c>
      <c r="L7673" s="3">
        <v>-2.2999999999999998</v>
      </c>
      <c r="M7673" s="191">
        <v>15.6</v>
      </c>
      <c r="N7673" s="191">
        <v>2.8</v>
      </c>
      <c r="O7673" s="191">
        <v>2.2000000000000002</v>
      </c>
    </row>
    <row r="7674" spans="2:15" ht="17.25" x14ac:dyDescent="0.35">
      <c r="B7674" s="172">
        <f t="shared" si="716"/>
        <v>7666</v>
      </c>
      <c r="C7674" s="173">
        <v>11</v>
      </c>
      <c r="D7674" s="173">
        <v>16</v>
      </c>
      <c r="E7674" s="174">
        <v>10</v>
      </c>
      <c r="F7674" s="3">
        <f t="shared" si="715"/>
        <v>50</v>
      </c>
      <c r="G7674" s="3">
        <f t="shared" si="717"/>
        <v>36.5</v>
      </c>
      <c r="H7674" s="3">
        <f t="shared" si="718"/>
        <v>64.039999999999992</v>
      </c>
      <c r="I7674" s="3">
        <f t="shared" si="719"/>
        <v>41</v>
      </c>
      <c r="J7674" s="3">
        <f t="shared" si="720"/>
        <v>39.019999999999996</v>
      </c>
      <c r="K7674" s="191">
        <v>10</v>
      </c>
      <c r="L7674" s="3">
        <v>2.5</v>
      </c>
      <c r="M7674" s="191">
        <v>17.8</v>
      </c>
      <c r="N7674" s="191">
        <v>5</v>
      </c>
      <c r="O7674" s="191">
        <v>3.9</v>
      </c>
    </row>
    <row r="7675" spans="2:15" ht="17.25" x14ac:dyDescent="0.35">
      <c r="B7675" s="172">
        <f t="shared" si="716"/>
        <v>7667</v>
      </c>
      <c r="C7675" s="173">
        <v>11</v>
      </c>
      <c r="D7675" s="173">
        <v>16</v>
      </c>
      <c r="E7675" s="174">
        <v>11</v>
      </c>
      <c r="F7675" s="3">
        <f t="shared" si="715"/>
        <v>53.6</v>
      </c>
      <c r="G7675" s="3">
        <f t="shared" si="717"/>
        <v>41.54</v>
      </c>
      <c r="H7675" s="3">
        <f t="shared" si="718"/>
        <v>66.92</v>
      </c>
      <c r="I7675" s="3">
        <f t="shared" si="719"/>
        <v>44.96</v>
      </c>
      <c r="J7675" s="3">
        <f t="shared" si="720"/>
        <v>42.08</v>
      </c>
      <c r="K7675" s="191">
        <v>12</v>
      </c>
      <c r="L7675" s="3">
        <v>5.3</v>
      </c>
      <c r="M7675" s="191">
        <v>19.399999999999999</v>
      </c>
      <c r="N7675" s="191">
        <v>7.2</v>
      </c>
      <c r="O7675" s="191">
        <v>5.6</v>
      </c>
    </row>
    <row r="7676" spans="2:15" ht="17.25" x14ac:dyDescent="0.35">
      <c r="B7676" s="172">
        <f t="shared" si="716"/>
        <v>7668</v>
      </c>
      <c r="C7676" s="173">
        <v>11</v>
      </c>
      <c r="D7676" s="173">
        <v>16</v>
      </c>
      <c r="E7676" s="174">
        <v>12</v>
      </c>
      <c r="F7676" s="3">
        <f t="shared" si="715"/>
        <v>55.400000000000006</v>
      </c>
      <c r="G7676" s="3">
        <f t="shared" si="717"/>
        <v>46.76</v>
      </c>
      <c r="H7676" s="3">
        <f t="shared" si="718"/>
        <v>68</v>
      </c>
      <c r="I7676" s="3">
        <f t="shared" si="719"/>
        <v>48.019999999999996</v>
      </c>
      <c r="J7676" s="3">
        <f t="shared" si="720"/>
        <v>46.04</v>
      </c>
      <c r="K7676" s="191">
        <v>13</v>
      </c>
      <c r="L7676" s="3">
        <v>8.1999999999999993</v>
      </c>
      <c r="M7676" s="191">
        <v>20</v>
      </c>
      <c r="N7676" s="191">
        <v>8.9</v>
      </c>
      <c r="O7676" s="191">
        <v>7.8</v>
      </c>
    </row>
    <row r="7677" spans="2:15" ht="17.25" x14ac:dyDescent="0.35">
      <c r="B7677" s="172">
        <f t="shared" si="716"/>
        <v>7669</v>
      </c>
      <c r="C7677" s="173">
        <v>11</v>
      </c>
      <c r="D7677" s="173">
        <v>16</v>
      </c>
      <c r="E7677" s="174">
        <v>13</v>
      </c>
      <c r="F7677" s="3">
        <f t="shared" si="715"/>
        <v>60.8</v>
      </c>
      <c r="G7677" s="3">
        <f t="shared" si="717"/>
        <v>51.8</v>
      </c>
      <c r="H7677" s="3">
        <f t="shared" si="718"/>
        <v>69.98</v>
      </c>
      <c r="I7677" s="3">
        <f t="shared" si="719"/>
        <v>51.08</v>
      </c>
      <c r="J7677" s="3">
        <f t="shared" si="720"/>
        <v>46.94</v>
      </c>
      <c r="K7677" s="191">
        <v>16</v>
      </c>
      <c r="L7677" s="3">
        <v>11</v>
      </c>
      <c r="M7677" s="191">
        <v>21.1</v>
      </c>
      <c r="N7677" s="191">
        <v>10.6</v>
      </c>
      <c r="O7677" s="191">
        <v>8.3000000000000007</v>
      </c>
    </row>
    <row r="7678" spans="2:15" ht="17.25" x14ac:dyDescent="0.35">
      <c r="B7678" s="172">
        <f t="shared" si="716"/>
        <v>7670</v>
      </c>
      <c r="C7678" s="173">
        <v>11</v>
      </c>
      <c r="D7678" s="173">
        <v>16</v>
      </c>
      <c r="E7678" s="174">
        <v>14</v>
      </c>
      <c r="F7678" s="3">
        <f t="shared" si="715"/>
        <v>60.8</v>
      </c>
      <c r="G7678" s="3">
        <f t="shared" si="717"/>
        <v>55.400000000000006</v>
      </c>
      <c r="H7678" s="3">
        <f t="shared" si="718"/>
        <v>69.080000000000013</v>
      </c>
      <c r="I7678" s="3">
        <f t="shared" si="719"/>
        <v>51.08</v>
      </c>
      <c r="J7678" s="3">
        <f t="shared" si="720"/>
        <v>50</v>
      </c>
      <c r="K7678" s="191">
        <v>16</v>
      </c>
      <c r="L7678" s="3">
        <v>13</v>
      </c>
      <c r="M7678" s="191">
        <v>20.6</v>
      </c>
      <c r="N7678" s="191">
        <v>10.6</v>
      </c>
      <c r="O7678" s="191">
        <v>10</v>
      </c>
    </row>
    <row r="7679" spans="2:15" ht="17.25" x14ac:dyDescent="0.35">
      <c r="B7679" s="172">
        <f t="shared" si="716"/>
        <v>7671</v>
      </c>
      <c r="C7679" s="173">
        <v>11</v>
      </c>
      <c r="D7679" s="173">
        <v>16</v>
      </c>
      <c r="E7679" s="174">
        <v>15</v>
      </c>
      <c r="F7679" s="3">
        <f t="shared" si="715"/>
        <v>60.8</v>
      </c>
      <c r="G7679" s="3">
        <f t="shared" si="717"/>
        <v>57.2</v>
      </c>
      <c r="H7679" s="3">
        <f t="shared" si="718"/>
        <v>69.98</v>
      </c>
      <c r="I7679" s="3">
        <f t="shared" si="719"/>
        <v>51.08</v>
      </c>
      <c r="J7679" s="3">
        <f t="shared" si="720"/>
        <v>51.08</v>
      </c>
      <c r="K7679" s="191">
        <v>16</v>
      </c>
      <c r="L7679" s="3">
        <v>14</v>
      </c>
      <c r="M7679" s="191">
        <v>21.1</v>
      </c>
      <c r="N7679" s="191">
        <v>10.6</v>
      </c>
      <c r="O7679" s="191">
        <v>10.6</v>
      </c>
    </row>
    <row r="7680" spans="2:15" ht="17.25" x14ac:dyDescent="0.35">
      <c r="B7680" s="172">
        <f t="shared" si="716"/>
        <v>7672</v>
      </c>
      <c r="C7680" s="173">
        <v>11</v>
      </c>
      <c r="D7680" s="173">
        <v>16</v>
      </c>
      <c r="E7680" s="174">
        <v>16</v>
      </c>
      <c r="F7680" s="3">
        <f t="shared" si="715"/>
        <v>59</v>
      </c>
      <c r="G7680" s="3">
        <f t="shared" si="717"/>
        <v>53.6</v>
      </c>
      <c r="H7680" s="3">
        <f t="shared" si="718"/>
        <v>69.080000000000013</v>
      </c>
      <c r="I7680" s="3">
        <f t="shared" si="719"/>
        <v>50</v>
      </c>
      <c r="J7680" s="3">
        <f t="shared" si="720"/>
        <v>51.08</v>
      </c>
      <c r="K7680" s="191">
        <v>15</v>
      </c>
      <c r="L7680" s="3">
        <v>12</v>
      </c>
      <c r="M7680" s="191">
        <v>20.6</v>
      </c>
      <c r="N7680" s="191">
        <v>10</v>
      </c>
      <c r="O7680" s="191">
        <v>10.6</v>
      </c>
    </row>
    <row r="7681" spans="2:15" ht="17.25" x14ac:dyDescent="0.35">
      <c r="B7681" s="172">
        <f t="shared" si="716"/>
        <v>7673</v>
      </c>
      <c r="C7681" s="173">
        <v>11</v>
      </c>
      <c r="D7681" s="173">
        <v>16</v>
      </c>
      <c r="E7681" s="174">
        <v>17</v>
      </c>
      <c r="F7681" s="3">
        <f t="shared" si="715"/>
        <v>48.2</v>
      </c>
      <c r="G7681" s="3">
        <f t="shared" si="717"/>
        <v>44.6</v>
      </c>
      <c r="H7681" s="3">
        <f t="shared" si="718"/>
        <v>66.02</v>
      </c>
      <c r="I7681" s="3">
        <f t="shared" si="719"/>
        <v>48.92</v>
      </c>
      <c r="J7681" s="3">
        <f t="shared" si="720"/>
        <v>50</v>
      </c>
      <c r="K7681" s="191">
        <v>9</v>
      </c>
      <c r="L7681" s="3">
        <v>7</v>
      </c>
      <c r="M7681" s="191">
        <v>18.899999999999999</v>
      </c>
      <c r="N7681" s="191">
        <v>9.4</v>
      </c>
      <c r="O7681" s="191">
        <v>10</v>
      </c>
    </row>
    <row r="7682" spans="2:15" ht="17.25" x14ac:dyDescent="0.35">
      <c r="B7682" s="172">
        <f t="shared" si="716"/>
        <v>7674</v>
      </c>
      <c r="C7682" s="173">
        <v>11</v>
      </c>
      <c r="D7682" s="173">
        <v>16</v>
      </c>
      <c r="E7682" s="174">
        <v>18</v>
      </c>
      <c r="F7682" s="3">
        <f t="shared" si="715"/>
        <v>44.6</v>
      </c>
      <c r="G7682" s="3">
        <f t="shared" si="717"/>
        <v>42.8</v>
      </c>
      <c r="H7682" s="3">
        <f t="shared" si="718"/>
        <v>64.039999999999992</v>
      </c>
      <c r="I7682" s="3">
        <f t="shared" si="719"/>
        <v>46.94</v>
      </c>
      <c r="J7682" s="3">
        <f t="shared" si="720"/>
        <v>48.92</v>
      </c>
      <c r="K7682" s="191">
        <v>7</v>
      </c>
      <c r="L7682" s="3">
        <v>6</v>
      </c>
      <c r="M7682" s="191">
        <v>17.8</v>
      </c>
      <c r="N7682" s="191">
        <v>8.3000000000000007</v>
      </c>
      <c r="O7682" s="191">
        <v>9.4</v>
      </c>
    </row>
    <row r="7683" spans="2:15" ht="17.25" x14ac:dyDescent="0.35">
      <c r="B7683" s="172">
        <f t="shared" si="716"/>
        <v>7675</v>
      </c>
      <c r="C7683" s="173">
        <v>11</v>
      </c>
      <c r="D7683" s="173">
        <v>16</v>
      </c>
      <c r="E7683" s="174">
        <v>19</v>
      </c>
      <c r="F7683" s="3">
        <f t="shared" si="715"/>
        <v>44.6</v>
      </c>
      <c r="G7683" s="3">
        <f t="shared" si="717"/>
        <v>35.6</v>
      </c>
      <c r="H7683" s="3">
        <f t="shared" si="718"/>
        <v>62.06</v>
      </c>
      <c r="I7683" s="3">
        <f t="shared" si="719"/>
        <v>46.94</v>
      </c>
      <c r="J7683" s="3">
        <f t="shared" si="720"/>
        <v>44.06</v>
      </c>
      <c r="K7683" s="191">
        <v>7</v>
      </c>
      <c r="L7683" s="3">
        <v>2</v>
      </c>
      <c r="M7683" s="191">
        <v>16.7</v>
      </c>
      <c r="N7683" s="191">
        <v>8.3000000000000007</v>
      </c>
      <c r="O7683" s="191">
        <v>6.7</v>
      </c>
    </row>
    <row r="7684" spans="2:15" ht="17.25" x14ac:dyDescent="0.35">
      <c r="B7684" s="172">
        <f t="shared" si="716"/>
        <v>7676</v>
      </c>
      <c r="C7684" s="173">
        <v>11</v>
      </c>
      <c r="D7684" s="173">
        <v>16</v>
      </c>
      <c r="E7684" s="174">
        <v>20</v>
      </c>
      <c r="F7684" s="3">
        <f t="shared" si="715"/>
        <v>42.8</v>
      </c>
      <c r="G7684" s="3">
        <f t="shared" si="717"/>
        <v>30.2</v>
      </c>
      <c r="H7684" s="3">
        <f t="shared" si="718"/>
        <v>59</v>
      </c>
      <c r="I7684" s="3">
        <f t="shared" si="719"/>
        <v>44.96</v>
      </c>
      <c r="J7684" s="3">
        <f t="shared" si="720"/>
        <v>42.980000000000004</v>
      </c>
      <c r="K7684" s="191">
        <v>6</v>
      </c>
      <c r="L7684" s="3">
        <v>-1</v>
      </c>
      <c r="M7684" s="191">
        <v>15</v>
      </c>
      <c r="N7684" s="191">
        <v>7.2</v>
      </c>
      <c r="O7684" s="191">
        <v>6.1</v>
      </c>
    </row>
    <row r="7685" spans="2:15" ht="17.25" x14ac:dyDescent="0.35">
      <c r="B7685" s="172">
        <f t="shared" si="716"/>
        <v>7677</v>
      </c>
      <c r="C7685" s="173">
        <v>11</v>
      </c>
      <c r="D7685" s="173">
        <v>16</v>
      </c>
      <c r="E7685" s="174">
        <v>21</v>
      </c>
      <c r="F7685" s="3">
        <f t="shared" si="715"/>
        <v>44.6</v>
      </c>
      <c r="G7685" s="3">
        <f t="shared" si="717"/>
        <v>28.4</v>
      </c>
      <c r="H7685" s="3">
        <f t="shared" si="718"/>
        <v>59</v>
      </c>
      <c r="I7685" s="3">
        <f t="shared" si="719"/>
        <v>44.06</v>
      </c>
      <c r="J7685" s="3">
        <f t="shared" si="720"/>
        <v>41</v>
      </c>
      <c r="K7685" s="191">
        <v>7</v>
      </c>
      <c r="L7685" s="3">
        <v>-2</v>
      </c>
      <c r="M7685" s="191">
        <v>15</v>
      </c>
      <c r="N7685" s="191">
        <v>6.7</v>
      </c>
      <c r="O7685" s="191">
        <v>5</v>
      </c>
    </row>
    <row r="7686" spans="2:15" ht="17.25" x14ac:dyDescent="0.35">
      <c r="B7686" s="172">
        <f t="shared" si="716"/>
        <v>7678</v>
      </c>
      <c r="C7686" s="173">
        <v>11</v>
      </c>
      <c r="D7686" s="173">
        <v>16</v>
      </c>
      <c r="E7686" s="174">
        <v>22</v>
      </c>
      <c r="F7686" s="3">
        <f t="shared" si="715"/>
        <v>42.8</v>
      </c>
      <c r="G7686" s="3">
        <f t="shared" si="717"/>
        <v>26.6</v>
      </c>
      <c r="H7686" s="3">
        <f t="shared" si="718"/>
        <v>60.980000000000004</v>
      </c>
      <c r="I7686" s="3">
        <f t="shared" si="719"/>
        <v>44.06</v>
      </c>
      <c r="J7686" s="3">
        <f t="shared" si="720"/>
        <v>39.92</v>
      </c>
      <c r="K7686" s="191">
        <v>6</v>
      </c>
      <c r="L7686" s="3">
        <v>-3</v>
      </c>
      <c r="M7686" s="191">
        <v>16.100000000000001</v>
      </c>
      <c r="N7686" s="191">
        <v>6.7</v>
      </c>
      <c r="O7686" s="191">
        <v>4.4000000000000004</v>
      </c>
    </row>
    <row r="7687" spans="2:15" ht="17.25" x14ac:dyDescent="0.35">
      <c r="B7687" s="172">
        <f t="shared" si="716"/>
        <v>7679</v>
      </c>
      <c r="C7687" s="173">
        <v>11</v>
      </c>
      <c r="D7687" s="173">
        <v>16</v>
      </c>
      <c r="E7687" s="174">
        <v>23</v>
      </c>
      <c r="F7687" s="3">
        <f t="shared" si="715"/>
        <v>39.200000000000003</v>
      </c>
      <c r="G7687" s="3">
        <f t="shared" si="717"/>
        <v>26.6</v>
      </c>
      <c r="H7687" s="3">
        <f t="shared" si="718"/>
        <v>57.92</v>
      </c>
      <c r="I7687" s="3">
        <f t="shared" si="719"/>
        <v>44.96</v>
      </c>
      <c r="J7687" s="3">
        <f t="shared" si="720"/>
        <v>35.06</v>
      </c>
      <c r="K7687" s="191">
        <v>4</v>
      </c>
      <c r="L7687" s="3">
        <v>-3</v>
      </c>
      <c r="M7687" s="191">
        <v>14.4</v>
      </c>
      <c r="N7687" s="191">
        <v>7.2</v>
      </c>
      <c r="O7687" s="191">
        <v>1.7</v>
      </c>
    </row>
    <row r="7688" spans="2:15" ht="17.25" x14ac:dyDescent="0.35">
      <c r="B7688" s="172">
        <f t="shared" si="716"/>
        <v>7680</v>
      </c>
      <c r="C7688" s="173">
        <v>11</v>
      </c>
      <c r="D7688" s="173">
        <v>16</v>
      </c>
      <c r="E7688" s="174">
        <v>24</v>
      </c>
      <c r="F7688" s="3">
        <f t="shared" si="715"/>
        <v>39.200000000000003</v>
      </c>
      <c r="G7688" s="3">
        <f t="shared" si="717"/>
        <v>28.4</v>
      </c>
      <c r="H7688" s="3">
        <f t="shared" si="718"/>
        <v>55.040000000000006</v>
      </c>
      <c r="I7688" s="3">
        <f t="shared" si="719"/>
        <v>44.96</v>
      </c>
      <c r="J7688" s="3">
        <f t="shared" si="720"/>
        <v>35.06</v>
      </c>
      <c r="K7688" s="191">
        <v>4</v>
      </c>
      <c r="L7688" s="3">
        <v>-2</v>
      </c>
      <c r="M7688" s="191">
        <v>12.8</v>
      </c>
      <c r="N7688" s="191">
        <v>7.2</v>
      </c>
      <c r="O7688" s="191">
        <v>1.7</v>
      </c>
    </row>
    <row r="7689" spans="2:15" ht="17.25" x14ac:dyDescent="0.35">
      <c r="B7689" s="172">
        <f t="shared" si="716"/>
        <v>7681</v>
      </c>
      <c r="C7689" s="173">
        <v>11</v>
      </c>
      <c r="D7689" s="173">
        <v>17</v>
      </c>
      <c r="E7689" s="174">
        <v>1</v>
      </c>
      <c r="F7689" s="3">
        <f t="shared" si="715"/>
        <v>37.4</v>
      </c>
      <c r="G7689" s="3">
        <f t="shared" si="717"/>
        <v>28.4</v>
      </c>
      <c r="H7689" s="3">
        <f t="shared" si="718"/>
        <v>55.040000000000006</v>
      </c>
      <c r="I7689" s="3">
        <f t="shared" si="719"/>
        <v>44.06</v>
      </c>
      <c r="J7689" s="3">
        <f t="shared" si="720"/>
        <v>37.04</v>
      </c>
      <c r="K7689" s="191">
        <v>3</v>
      </c>
      <c r="L7689" s="3">
        <v>-2</v>
      </c>
      <c r="M7689" s="191">
        <v>12.8</v>
      </c>
      <c r="N7689" s="191">
        <v>6.7</v>
      </c>
      <c r="O7689" s="191">
        <v>2.8</v>
      </c>
    </row>
    <row r="7690" spans="2:15" ht="17.25" x14ac:dyDescent="0.35">
      <c r="B7690" s="172">
        <f t="shared" si="716"/>
        <v>7682</v>
      </c>
      <c r="C7690" s="173">
        <v>11</v>
      </c>
      <c r="D7690" s="173">
        <v>17</v>
      </c>
      <c r="E7690" s="174">
        <v>2</v>
      </c>
      <c r="F7690" s="3">
        <f t="shared" ref="F7690:F7753" si="721">(9/5)*K7690+32</f>
        <v>35.6</v>
      </c>
      <c r="G7690" s="3">
        <f t="shared" si="717"/>
        <v>30.2</v>
      </c>
      <c r="H7690" s="3">
        <f t="shared" si="718"/>
        <v>53.96</v>
      </c>
      <c r="I7690" s="3">
        <f t="shared" si="719"/>
        <v>44.06</v>
      </c>
      <c r="J7690" s="3">
        <f t="shared" si="720"/>
        <v>35.06</v>
      </c>
      <c r="K7690" s="191">
        <v>2</v>
      </c>
      <c r="L7690" s="3">
        <v>-1</v>
      </c>
      <c r="M7690" s="191">
        <v>12.2</v>
      </c>
      <c r="N7690" s="191">
        <v>6.7</v>
      </c>
      <c r="O7690" s="191">
        <v>1.7</v>
      </c>
    </row>
    <row r="7691" spans="2:15" ht="17.25" x14ac:dyDescent="0.35">
      <c r="B7691" s="172">
        <f t="shared" ref="B7691:B7754" si="722">B7690+1</f>
        <v>7683</v>
      </c>
      <c r="C7691" s="173">
        <v>11</v>
      </c>
      <c r="D7691" s="173">
        <v>17</v>
      </c>
      <c r="E7691" s="174">
        <v>3</v>
      </c>
      <c r="F7691" s="3">
        <f t="shared" si="721"/>
        <v>39.200000000000003</v>
      </c>
      <c r="G7691" s="3">
        <f t="shared" si="717"/>
        <v>30.2</v>
      </c>
      <c r="H7691" s="3">
        <f t="shared" si="718"/>
        <v>51.980000000000004</v>
      </c>
      <c r="I7691" s="3">
        <f t="shared" si="719"/>
        <v>42.980000000000004</v>
      </c>
      <c r="J7691" s="3">
        <f t="shared" si="720"/>
        <v>30.02</v>
      </c>
      <c r="K7691" s="191">
        <v>4</v>
      </c>
      <c r="L7691" s="3">
        <v>-1</v>
      </c>
      <c r="M7691" s="191">
        <v>11.1</v>
      </c>
      <c r="N7691" s="191">
        <v>6.1</v>
      </c>
      <c r="O7691" s="191">
        <v>-1.1000000000000001</v>
      </c>
    </row>
    <row r="7692" spans="2:15" ht="17.25" x14ac:dyDescent="0.35">
      <c r="B7692" s="172">
        <f t="shared" si="722"/>
        <v>7684</v>
      </c>
      <c r="C7692" s="173">
        <v>11</v>
      </c>
      <c r="D7692" s="173">
        <v>17</v>
      </c>
      <c r="E7692" s="174">
        <v>4</v>
      </c>
      <c r="F7692" s="3">
        <f t="shared" si="721"/>
        <v>39.200000000000003</v>
      </c>
      <c r="G7692" s="3">
        <f t="shared" si="717"/>
        <v>26.6</v>
      </c>
      <c r="H7692" s="3">
        <f t="shared" si="718"/>
        <v>51.08</v>
      </c>
      <c r="I7692" s="3">
        <f t="shared" si="719"/>
        <v>42.980000000000004</v>
      </c>
      <c r="J7692" s="3">
        <f t="shared" si="720"/>
        <v>33.08</v>
      </c>
      <c r="K7692" s="191">
        <v>4</v>
      </c>
      <c r="L7692" s="3">
        <v>-3</v>
      </c>
      <c r="M7692" s="191">
        <v>10.6</v>
      </c>
      <c r="N7692" s="191">
        <v>6.1</v>
      </c>
      <c r="O7692" s="191">
        <v>0.6</v>
      </c>
    </row>
    <row r="7693" spans="2:15" ht="17.25" x14ac:dyDescent="0.35">
      <c r="B7693" s="172">
        <f t="shared" si="722"/>
        <v>7685</v>
      </c>
      <c r="C7693" s="173">
        <v>11</v>
      </c>
      <c r="D7693" s="173">
        <v>17</v>
      </c>
      <c r="E7693" s="174">
        <v>5</v>
      </c>
      <c r="F7693" s="3">
        <f t="shared" si="721"/>
        <v>42.8</v>
      </c>
      <c r="G7693" s="3">
        <f t="shared" si="717"/>
        <v>26.6</v>
      </c>
      <c r="H7693" s="3">
        <f t="shared" si="718"/>
        <v>51.08</v>
      </c>
      <c r="I7693" s="3">
        <f t="shared" si="719"/>
        <v>44.06</v>
      </c>
      <c r="J7693" s="3">
        <f t="shared" si="720"/>
        <v>32</v>
      </c>
      <c r="K7693" s="191">
        <v>6</v>
      </c>
      <c r="L7693" s="3">
        <v>-3</v>
      </c>
      <c r="M7693" s="191">
        <v>10.6</v>
      </c>
      <c r="N7693" s="191">
        <v>6.7</v>
      </c>
      <c r="O7693" s="191">
        <v>0</v>
      </c>
    </row>
    <row r="7694" spans="2:15" ht="17.25" x14ac:dyDescent="0.35">
      <c r="B7694" s="172">
        <f t="shared" si="722"/>
        <v>7686</v>
      </c>
      <c r="C7694" s="173">
        <v>11</v>
      </c>
      <c r="D7694" s="173">
        <v>17</v>
      </c>
      <c r="E7694" s="174">
        <v>6</v>
      </c>
      <c r="F7694" s="3">
        <f t="shared" si="721"/>
        <v>41</v>
      </c>
      <c r="G7694" s="3">
        <f t="shared" si="717"/>
        <v>24.8</v>
      </c>
      <c r="H7694" s="3">
        <f t="shared" si="718"/>
        <v>51.08</v>
      </c>
      <c r="I7694" s="3">
        <f t="shared" si="719"/>
        <v>42.08</v>
      </c>
      <c r="J7694" s="3">
        <f t="shared" si="720"/>
        <v>30.92</v>
      </c>
      <c r="K7694" s="191">
        <v>5</v>
      </c>
      <c r="L7694" s="3">
        <v>-4</v>
      </c>
      <c r="M7694" s="191">
        <v>10.6</v>
      </c>
      <c r="N7694" s="191">
        <v>5.6</v>
      </c>
      <c r="O7694" s="191">
        <v>-0.6</v>
      </c>
    </row>
    <row r="7695" spans="2:15" ht="17.25" x14ac:dyDescent="0.35">
      <c r="B7695" s="172">
        <f t="shared" si="722"/>
        <v>7687</v>
      </c>
      <c r="C7695" s="173">
        <v>11</v>
      </c>
      <c r="D7695" s="173">
        <v>17</v>
      </c>
      <c r="E7695" s="174">
        <v>7</v>
      </c>
      <c r="F7695" s="3">
        <f t="shared" si="721"/>
        <v>37.4</v>
      </c>
      <c r="G7695" s="3">
        <f t="shared" si="717"/>
        <v>24.8</v>
      </c>
      <c r="H7695" s="3">
        <f t="shared" si="718"/>
        <v>51.980000000000004</v>
      </c>
      <c r="I7695" s="3">
        <f t="shared" si="719"/>
        <v>39.92</v>
      </c>
      <c r="J7695" s="3">
        <f t="shared" si="720"/>
        <v>30.02</v>
      </c>
      <c r="K7695" s="191">
        <v>3</v>
      </c>
      <c r="L7695" s="3">
        <v>-4</v>
      </c>
      <c r="M7695" s="191">
        <v>11.1</v>
      </c>
      <c r="N7695" s="191">
        <v>4.4000000000000004</v>
      </c>
      <c r="O7695" s="191">
        <v>-1.1000000000000001</v>
      </c>
    </row>
    <row r="7696" spans="2:15" ht="17.25" x14ac:dyDescent="0.35">
      <c r="B7696" s="172">
        <f t="shared" si="722"/>
        <v>7688</v>
      </c>
      <c r="C7696" s="173">
        <v>11</v>
      </c>
      <c r="D7696" s="173">
        <v>17</v>
      </c>
      <c r="E7696" s="174">
        <v>8</v>
      </c>
      <c r="F7696" s="3">
        <f t="shared" si="721"/>
        <v>41</v>
      </c>
      <c r="G7696" s="3">
        <f t="shared" si="717"/>
        <v>26.6</v>
      </c>
      <c r="H7696" s="3">
        <f t="shared" si="718"/>
        <v>53.06</v>
      </c>
      <c r="I7696" s="3">
        <f t="shared" si="719"/>
        <v>42.980000000000004</v>
      </c>
      <c r="J7696" s="3">
        <f t="shared" si="720"/>
        <v>32</v>
      </c>
      <c r="K7696" s="191">
        <v>5</v>
      </c>
      <c r="L7696" s="3">
        <v>-3</v>
      </c>
      <c r="M7696" s="191">
        <v>11.7</v>
      </c>
      <c r="N7696" s="191">
        <v>6.1</v>
      </c>
      <c r="O7696" s="191">
        <v>0</v>
      </c>
    </row>
    <row r="7697" spans="2:15" ht="17.25" x14ac:dyDescent="0.35">
      <c r="B7697" s="172">
        <f t="shared" si="722"/>
        <v>7689</v>
      </c>
      <c r="C7697" s="173">
        <v>11</v>
      </c>
      <c r="D7697" s="173">
        <v>17</v>
      </c>
      <c r="E7697" s="174">
        <v>9</v>
      </c>
      <c r="F7697" s="3">
        <f t="shared" si="721"/>
        <v>48.2</v>
      </c>
      <c r="G7697" s="3">
        <f t="shared" si="717"/>
        <v>33.799999999999997</v>
      </c>
      <c r="H7697" s="3">
        <f t="shared" si="718"/>
        <v>59</v>
      </c>
      <c r="I7697" s="3">
        <f t="shared" si="719"/>
        <v>50</v>
      </c>
      <c r="J7697" s="3">
        <f t="shared" si="720"/>
        <v>35.96</v>
      </c>
      <c r="K7697" s="191">
        <v>9</v>
      </c>
      <c r="L7697" s="3">
        <v>1</v>
      </c>
      <c r="M7697" s="191">
        <v>15</v>
      </c>
      <c r="N7697" s="191">
        <v>10</v>
      </c>
      <c r="O7697" s="191">
        <v>2.2000000000000002</v>
      </c>
    </row>
    <row r="7698" spans="2:15" ht="17.25" x14ac:dyDescent="0.35">
      <c r="B7698" s="172">
        <f t="shared" si="722"/>
        <v>7690</v>
      </c>
      <c r="C7698" s="173">
        <v>11</v>
      </c>
      <c r="D7698" s="173">
        <v>17</v>
      </c>
      <c r="E7698" s="174">
        <v>10</v>
      </c>
      <c r="F7698" s="3">
        <f t="shared" si="721"/>
        <v>51.8</v>
      </c>
      <c r="G7698" s="3">
        <f t="shared" si="717"/>
        <v>41</v>
      </c>
      <c r="H7698" s="3">
        <f t="shared" si="718"/>
        <v>64.039999999999992</v>
      </c>
      <c r="I7698" s="3">
        <f t="shared" si="719"/>
        <v>53.06</v>
      </c>
      <c r="J7698" s="3">
        <f t="shared" si="720"/>
        <v>41</v>
      </c>
      <c r="K7698" s="191">
        <v>11</v>
      </c>
      <c r="L7698" s="3">
        <v>5</v>
      </c>
      <c r="M7698" s="191">
        <v>17.8</v>
      </c>
      <c r="N7698" s="191">
        <v>11.7</v>
      </c>
      <c r="O7698" s="191">
        <v>5</v>
      </c>
    </row>
    <row r="7699" spans="2:15" ht="17.25" x14ac:dyDescent="0.35">
      <c r="B7699" s="172">
        <f t="shared" si="722"/>
        <v>7691</v>
      </c>
      <c r="C7699" s="173">
        <v>11</v>
      </c>
      <c r="D7699" s="173">
        <v>17</v>
      </c>
      <c r="E7699" s="174">
        <v>11</v>
      </c>
      <c r="F7699" s="3">
        <f t="shared" si="721"/>
        <v>53.6</v>
      </c>
      <c r="G7699" s="3">
        <f t="shared" si="717"/>
        <v>46.4</v>
      </c>
      <c r="H7699" s="3">
        <f t="shared" si="718"/>
        <v>66.92</v>
      </c>
      <c r="I7699" s="3">
        <f t="shared" si="719"/>
        <v>60.08</v>
      </c>
      <c r="J7699" s="3">
        <f t="shared" si="720"/>
        <v>44.06</v>
      </c>
      <c r="K7699" s="191">
        <v>12</v>
      </c>
      <c r="L7699" s="3">
        <v>8</v>
      </c>
      <c r="M7699" s="191">
        <v>19.399999999999999</v>
      </c>
      <c r="N7699" s="191">
        <v>15.6</v>
      </c>
      <c r="O7699" s="191">
        <v>6.7</v>
      </c>
    </row>
    <row r="7700" spans="2:15" ht="17.25" x14ac:dyDescent="0.35">
      <c r="B7700" s="172">
        <f t="shared" si="722"/>
        <v>7692</v>
      </c>
      <c r="C7700" s="173">
        <v>11</v>
      </c>
      <c r="D7700" s="173">
        <v>17</v>
      </c>
      <c r="E7700" s="174">
        <v>12</v>
      </c>
      <c r="F7700" s="3">
        <f t="shared" si="721"/>
        <v>55.400000000000006</v>
      </c>
      <c r="G7700" s="3">
        <f t="shared" si="717"/>
        <v>51.8</v>
      </c>
      <c r="H7700" s="3">
        <f t="shared" si="718"/>
        <v>66.92</v>
      </c>
      <c r="I7700" s="3">
        <f t="shared" si="719"/>
        <v>60.980000000000004</v>
      </c>
      <c r="J7700" s="3">
        <f t="shared" si="720"/>
        <v>48.019999999999996</v>
      </c>
      <c r="K7700" s="191">
        <v>13</v>
      </c>
      <c r="L7700" s="3">
        <v>11</v>
      </c>
      <c r="M7700" s="191">
        <v>19.399999999999999</v>
      </c>
      <c r="N7700" s="191">
        <v>16.100000000000001</v>
      </c>
      <c r="O7700" s="191">
        <v>8.9</v>
      </c>
    </row>
    <row r="7701" spans="2:15" ht="17.25" x14ac:dyDescent="0.35">
      <c r="B7701" s="172">
        <f t="shared" si="722"/>
        <v>7693</v>
      </c>
      <c r="C7701" s="173">
        <v>11</v>
      </c>
      <c r="D7701" s="173">
        <v>17</v>
      </c>
      <c r="E7701" s="174">
        <v>13</v>
      </c>
      <c r="F7701" s="3">
        <f t="shared" si="721"/>
        <v>55.400000000000006</v>
      </c>
      <c r="G7701" s="3">
        <f t="shared" si="717"/>
        <v>55.040000000000006</v>
      </c>
      <c r="H7701" s="3">
        <f t="shared" si="718"/>
        <v>66.92</v>
      </c>
      <c r="I7701" s="3">
        <f t="shared" si="719"/>
        <v>62.06</v>
      </c>
      <c r="J7701" s="3">
        <f t="shared" si="720"/>
        <v>51.980000000000004</v>
      </c>
      <c r="K7701" s="191">
        <v>13</v>
      </c>
      <c r="L7701" s="3">
        <v>12.8</v>
      </c>
      <c r="M7701" s="191">
        <v>19.399999999999999</v>
      </c>
      <c r="N7701" s="191">
        <v>16.7</v>
      </c>
      <c r="O7701" s="191">
        <v>11.1</v>
      </c>
    </row>
    <row r="7702" spans="2:15" ht="17.25" x14ac:dyDescent="0.35">
      <c r="B7702" s="172">
        <f t="shared" si="722"/>
        <v>7694</v>
      </c>
      <c r="C7702" s="173">
        <v>11</v>
      </c>
      <c r="D7702" s="173">
        <v>17</v>
      </c>
      <c r="E7702" s="174">
        <v>14</v>
      </c>
      <c r="F7702" s="3">
        <f t="shared" si="721"/>
        <v>57.2</v>
      </c>
      <c r="G7702" s="3">
        <f t="shared" si="717"/>
        <v>57.2</v>
      </c>
      <c r="H7702" s="3">
        <f t="shared" si="718"/>
        <v>66.92</v>
      </c>
      <c r="I7702" s="3">
        <f t="shared" si="719"/>
        <v>62.06</v>
      </c>
      <c r="J7702" s="3">
        <f t="shared" si="720"/>
        <v>51.980000000000004</v>
      </c>
      <c r="K7702" s="191">
        <v>14</v>
      </c>
      <c r="L7702" s="3">
        <v>14</v>
      </c>
      <c r="M7702" s="191">
        <v>19.399999999999999</v>
      </c>
      <c r="N7702" s="191">
        <v>16.7</v>
      </c>
      <c r="O7702" s="191">
        <v>11.1</v>
      </c>
    </row>
    <row r="7703" spans="2:15" ht="17.25" x14ac:dyDescent="0.35">
      <c r="B7703" s="172">
        <f t="shared" si="722"/>
        <v>7695</v>
      </c>
      <c r="C7703" s="173">
        <v>11</v>
      </c>
      <c r="D7703" s="173">
        <v>17</v>
      </c>
      <c r="E7703" s="174">
        <v>15</v>
      </c>
      <c r="F7703" s="3">
        <f t="shared" si="721"/>
        <v>53.6</v>
      </c>
      <c r="G7703" s="3">
        <f t="shared" si="717"/>
        <v>55.400000000000006</v>
      </c>
      <c r="H7703" s="3">
        <f t="shared" si="718"/>
        <v>66.92</v>
      </c>
      <c r="I7703" s="3">
        <f t="shared" si="719"/>
        <v>60.980000000000004</v>
      </c>
      <c r="J7703" s="3">
        <f t="shared" si="720"/>
        <v>53.96</v>
      </c>
      <c r="K7703" s="191">
        <v>12</v>
      </c>
      <c r="L7703" s="3">
        <v>13</v>
      </c>
      <c r="M7703" s="191">
        <v>19.399999999999999</v>
      </c>
      <c r="N7703" s="191">
        <v>16.100000000000001</v>
      </c>
      <c r="O7703" s="191">
        <v>12.2</v>
      </c>
    </row>
    <row r="7704" spans="2:15" ht="17.25" x14ac:dyDescent="0.35">
      <c r="B7704" s="172">
        <f t="shared" si="722"/>
        <v>7696</v>
      </c>
      <c r="C7704" s="173">
        <v>11</v>
      </c>
      <c r="D7704" s="173">
        <v>17</v>
      </c>
      <c r="E7704" s="174">
        <v>16</v>
      </c>
      <c r="F7704" s="3">
        <f t="shared" si="721"/>
        <v>51.8</v>
      </c>
      <c r="G7704" s="3">
        <f t="shared" si="717"/>
        <v>51.8</v>
      </c>
      <c r="H7704" s="3">
        <f t="shared" si="718"/>
        <v>66.92</v>
      </c>
      <c r="I7704" s="3">
        <f t="shared" si="719"/>
        <v>60.08</v>
      </c>
      <c r="J7704" s="3">
        <f t="shared" si="720"/>
        <v>55.040000000000006</v>
      </c>
      <c r="K7704" s="191">
        <v>11</v>
      </c>
      <c r="L7704" s="3">
        <v>11</v>
      </c>
      <c r="M7704" s="191">
        <v>19.399999999999999</v>
      </c>
      <c r="N7704" s="191">
        <v>15.6</v>
      </c>
      <c r="O7704" s="191">
        <v>12.8</v>
      </c>
    </row>
    <row r="7705" spans="2:15" ht="17.25" x14ac:dyDescent="0.35">
      <c r="B7705" s="172">
        <f t="shared" si="722"/>
        <v>7697</v>
      </c>
      <c r="C7705" s="173">
        <v>11</v>
      </c>
      <c r="D7705" s="173">
        <v>17</v>
      </c>
      <c r="E7705" s="174">
        <v>17</v>
      </c>
      <c r="F7705" s="3">
        <f t="shared" si="721"/>
        <v>48.2</v>
      </c>
      <c r="G7705" s="3">
        <f t="shared" ref="G7705:G7768" si="723">(9/5)*L7705+32</f>
        <v>44.6</v>
      </c>
      <c r="H7705" s="3">
        <f t="shared" ref="H7705:H7768" si="724">(9/5)*M7705+32</f>
        <v>64.94</v>
      </c>
      <c r="I7705" s="3">
        <f t="shared" ref="I7705:I7768" si="725">(9/5)*N7705+32</f>
        <v>57.019999999999996</v>
      </c>
      <c r="J7705" s="3">
        <f t="shared" ref="J7705:J7768" si="726">(9/5)*O7705+32</f>
        <v>53.06</v>
      </c>
      <c r="K7705" s="191">
        <v>9</v>
      </c>
      <c r="L7705" s="3">
        <v>7</v>
      </c>
      <c r="M7705" s="191">
        <v>18.3</v>
      </c>
      <c r="N7705" s="191">
        <v>13.9</v>
      </c>
      <c r="O7705" s="191">
        <v>11.7</v>
      </c>
    </row>
    <row r="7706" spans="2:15" ht="17.25" x14ac:dyDescent="0.35">
      <c r="B7706" s="172">
        <f t="shared" si="722"/>
        <v>7698</v>
      </c>
      <c r="C7706" s="173">
        <v>11</v>
      </c>
      <c r="D7706" s="173">
        <v>17</v>
      </c>
      <c r="E7706" s="174">
        <v>18</v>
      </c>
      <c r="F7706" s="3">
        <f t="shared" si="721"/>
        <v>46.4</v>
      </c>
      <c r="G7706" s="3">
        <f t="shared" si="723"/>
        <v>46.4</v>
      </c>
      <c r="H7706" s="3">
        <f t="shared" si="724"/>
        <v>62.96</v>
      </c>
      <c r="I7706" s="3">
        <f t="shared" si="725"/>
        <v>55.94</v>
      </c>
      <c r="J7706" s="3">
        <f t="shared" si="726"/>
        <v>48.019999999999996</v>
      </c>
      <c r="K7706" s="191">
        <v>8</v>
      </c>
      <c r="L7706" s="3">
        <v>8</v>
      </c>
      <c r="M7706" s="191">
        <v>17.2</v>
      </c>
      <c r="N7706" s="191">
        <v>13.3</v>
      </c>
      <c r="O7706" s="191">
        <v>8.9</v>
      </c>
    </row>
    <row r="7707" spans="2:15" ht="17.25" x14ac:dyDescent="0.35">
      <c r="B7707" s="172">
        <f t="shared" si="722"/>
        <v>7699</v>
      </c>
      <c r="C7707" s="173">
        <v>11</v>
      </c>
      <c r="D7707" s="173">
        <v>17</v>
      </c>
      <c r="E7707" s="174">
        <v>19</v>
      </c>
      <c r="F7707" s="3">
        <f t="shared" si="721"/>
        <v>44.6</v>
      </c>
      <c r="G7707" s="3">
        <f t="shared" si="723"/>
        <v>46.04</v>
      </c>
      <c r="H7707" s="3">
        <f t="shared" si="724"/>
        <v>60.980000000000004</v>
      </c>
      <c r="I7707" s="3">
        <f t="shared" si="725"/>
        <v>53.06</v>
      </c>
      <c r="J7707" s="3">
        <f t="shared" si="726"/>
        <v>44.06</v>
      </c>
      <c r="K7707" s="191">
        <v>7</v>
      </c>
      <c r="L7707" s="3">
        <v>7.8</v>
      </c>
      <c r="M7707" s="191">
        <v>16.100000000000001</v>
      </c>
      <c r="N7707" s="191">
        <v>11.7</v>
      </c>
      <c r="O7707" s="191">
        <v>6.7</v>
      </c>
    </row>
    <row r="7708" spans="2:15" ht="17.25" x14ac:dyDescent="0.35">
      <c r="B7708" s="172">
        <f t="shared" si="722"/>
        <v>7700</v>
      </c>
      <c r="C7708" s="173">
        <v>11</v>
      </c>
      <c r="D7708" s="173">
        <v>17</v>
      </c>
      <c r="E7708" s="174">
        <v>20</v>
      </c>
      <c r="F7708" s="3">
        <f t="shared" si="721"/>
        <v>44.6</v>
      </c>
      <c r="G7708" s="3">
        <f t="shared" si="723"/>
        <v>46.58</v>
      </c>
      <c r="H7708" s="3">
        <f t="shared" si="724"/>
        <v>57.92</v>
      </c>
      <c r="I7708" s="3">
        <f t="shared" si="725"/>
        <v>51.08</v>
      </c>
      <c r="J7708" s="3">
        <f t="shared" si="726"/>
        <v>46.04</v>
      </c>
      <c r="K7708" s="191">
        <v>7</v>
      </c>
      <c r="L7708" s="3">
        <v>8.1</v>
      </c>
      <c r="M7708" s="191">
        <v>14.4</v>
      </c>
      <c r="N7708" s="191">
        <v>10.6</v>
      </c>
      <c r="O7708" s="191">
        <v>7.8</v>
      </c>
    </row>
    <row r="7709" spans="2:15" ht="17.25" x14ac:dyDescent="0.35">
      <c r="B7709" s="172">
        <f t="shared" si="722"/>
        <v>7701</v>
      </c>
      <c r="C7709" s="173">
        <v>11</v>
      </c>
      <c r="D7709" s="173">
        <v>17</v>
      </c>
      <c r="E7709" s="174">
        <v>21</v>
      </c>
      <c r="F7709" s="3">
        <f t="shared" si="721"/>
        <v>44.6</v>
      </c>
      <c r="G7709" s="3">
        <f t="shared" si="723"/>
        <v>47.120000000000005</v>
      </c>
      <c r="H7709" s="3">
        <f t="shared" si="724"/>
        <v>57.019999999999996</v>
      </c>
      <c r="I7709" s="3">
        <f t="shared" si="725"/>
        <v>48.019999999999996</v>
      </c>
      <c r="J7709" s="3">
        <f t="shared" si="726"/>
        <v>48.019999999999996</v>
      </c>
      <c r="K7709" s="191">
        <v>7</v>
      </c>
      <c r="L7709" s="3">
        <v>8.4</v>
      </c>
      <c r="M7709" s="191">
        <v>13.9</v>
      </c>
      <c r="N7709" s="191">
        <v>8.9</v>
      </c>
      <c r="O7709" s="191">
        <v>8.9</v>
      </c>
    </row>
    <row r="7710" spans="2:15" ht="17.25" x14ac:dyDescent="0.35">
      <c r="B7710" s="172">
        <f t="shared" si="722"/>
        <v>7702</v>
      </c>
      <c r="C7710" s="173">
        <v>11</v>
      </c>
      <c r="D7710" s="173">
        <v>17</v>
      </c>
      <c r="E7710" s="174">
        <v>22</v>
      </c>
      <c r="F7710" s="3">
        <f t="shared" si="721"/>
        <v>42.8</v>
      </c>
      <c r="G7710" s="3">
        <f t="shared" si="723"/>
        <v>48.2</v>
      </c>
      <c r="H7710" s="3">
        <f t="shared" si="724"/>
        <v>57.92</v>
      </c>
      <c r="I7710" s="3">
        <f t="shared" si="725"/>
        <v>42.08</v>
      </c>
      <c r="J7710" s="3">
        <f t="shared" si="726"/>
        <v>46.04</v>
      </c>
      <c r="K7710" s="191">
        <v>6</v>
      </c>
      <c r="L7710" s="3">
        <v>9</v>
      </c>
      <c r="M7710" s="191">
        <v>14.4</v>
      </c>
      <c r="N7710" s="191">
        <v>5.6</v>
      </c>
      <c r="O7710" s="191">
        <v>7.8</v>
      </c>
    </row>
    <row r="7711" spans="2:15" ht="17.25" x14ac:dyDescent="0.35">
      <c r="B7711" s="172">
        <f t="shared" si="722"/>
        <v>7703</v>
      </c>
      <c r="C7711" s="173">
        <v>11</v>
      </c>
      <c r="D7711" s="173">
        <v>17</v>
      </c>
      <c r="E7711" s="174">
        <v>23</v>
      </c>
      <c r="F7711" s="3">
        <f t="shared" si="721"/>
        <v>42.8</v>
      </c>
      <c r="G7711" s="3">
        <f t="shared" si="723"/>
        <v>46.4</v>
      </c>
      <c r="H7711" s="3">
        <f t="shared" si="724"/>
        <v>59</v>
      </c>
      <c r="I7711" s="3">
        <f t="shared" si="725"/>
        <v>42.980000000000004</v>
      </c>
      <c r="J7711" s="3">
        <f t="shared" si="726"/>
        <v>39.92</v>
      </c>
      <c r="K7711" s="191">
        <v>6</v>
      </c>
      <c r="L7711" s="3">
        <v>8</v>
      </c>
      <c r="M7711" s="191">
        <v>15</v>
      </c>
      <c r="N7711" s="191">
        <v>6.1</v>
      </c>
      <c r="O7711" s="191">
        <v>4.4000000000000004</v>
      </c>
    </row>
    <row r="7712" spans="2:15" ht="17.25" x14ac:dyDescent="0.35">
      <c r="B7712" s="172">
        <f t="shared" si="722"/>
        <v>7704</v>
      </c>
      <c r="C7712" s="173">
        <v>11</v>
      </c>
      <c r="D7712" s="173">
        <v>17</v>
      </c>
      <c r="E7712" s="174">
        <v>24</v>
      </c>
      <c r="F7712" s="3">
        <f t="shared" si="721"/>
        <v>42.8</v>
      </c>
      <c r="G7712" s="3">
        <f t="shared" si="723"/>
        <v>44.6</v>
      </c>
      <c r="H7712" s="3">
        <f t="shared" si="724"/>
        <v>59</v>
      </c>
      <c r="I7712" s="3">
        <f t="shared" si="725"/>
        <v>39.019999999999996</v>
      </c>
      <c r="J7712" s="3">
        <f t="shared" si="726"/>
        <v>41</v>
      </c>
      <c r="K7712" s="191">
        <v>6</v>
      </c>
      <c r="L7712" s="3">
        <v>7</v>
      </c>
      <c r="M7712" s="191">
        <v>15</v>
      </c>
      <c r="N7712" s="191">
        <v>3.9</v>
      </c>
      <c r="O7712" s="191">
        <v>5</v>
      </c>
    </row>
    <row r="7713" spans="2:15" ht="17.25" x14ac:dyDescent="0.35">
      <c r="B7713" s="172">
        <f t="shared" si="722"/>
        <v>7705</v>
      </c>
      <c r="C7713" s="173">
        <v>11</v>
      </c>
      <c r="D7713" s="173">
        <v>18</v>
      </c>
      <c r="E7713" s="174">
        <v>1</v>
      </c>
      <c r="F7713" s="3">
        <f t="shared" si="721"/>
        <v>44.6</v>
      </c>
      <c r="G7713" s="3">
        <f t="shared" si="723"/>
        <v>42.8</v>
      </c>
      <c r="H7713" s="3">
        <f t="shared" si="724"/>
        <v>57.92</v>
      </c>
      <c r="I7713" s="3">
        <f t="shared" si="725"/>
        <v>39.019999999999996</v>
      </c>
      <c r="J7713" s="3">
        <f t="shared" si="726"/>
        <v>44.96</v>
      </c>
      <c r="K7713" s="191">
        <v>7</v>
      </c>
      <c r="L7713" s="3">
        <v>6</v>
      </c>
      <c r="M7713" s="191">
        <v>14.4</v>
      </c>
      <c r="N7713" s="191">
        <v>3.9</v>
      </c>
      <c r="O7713" s="191">
        <v>7.2</v>
      </c>
    </row>
    <row r="7714" spans="2:15" ht="17.25" x14ac:dyDescent="0.35">
      <c r="B7714" s="172">
        <f t="shared" si="722"/>
        <v>7706</v>
      </c>
      <c r="C7714" s="173">
        <v>11</v>
      </c>
      <c r="D7714" s="173">
        <v>18</v>
      </c>
      <c r="E7714" s="174">
        <v>2</v>
      </c>
      <c r="F7714" s="3">
        <f t="shared" si="721"/>
        <v>42.8</v>
      </c>
      <c r="G7714" s="3">
        <f t="shared" si="723"/>
        <v>39.200000000000003</v>
      </c>
      <c r="H7714" s="3">
        <f t="shared" si="724"/>
        <v>59</v>
      </c>
      <c r="I7714" s="3">
        <f t="shared" si="725"/>
        <v>41</v>
      </c>
      <c r="J7714" s="3">
        <f t="shared" si="726"/>
        <v>44.96</v>
      </c>
      <c r="K7714" s="191">
        <v>6</v>
      </c>
      <c r="L7714" s="3">
        <v>4</v>
      </c>
      <c r="M7714" s="191">
        <v>15</v>
      </c>
      <c r="N7714" s="191">
        <v>5</v>
      </c>
      <c r="O7714" s="191">
        <v>7.2</v>
      </c>
    </row>
    <row r="7715" spans="2:15" ht="17.25" x14ac:dyDescent="0.35">
      <c r="B7715" s="172">
        <f t="shared" si="722"/>
        <v>7707</v>
      </c>
      <c r="C7715" s="173">
        <v>11</v>
      </c>
      <c r="D7715" s="173">
        <v>18</v>
      </c>
      <c r="E7715" s="174">
        <v>3</v>
      </c>
      <c r="F7715" s="3">
        <f t="shared" si="721"/>
        <v>39.200000000000003</v>
      </c>
      <c r="G7715" s="3">
        <f t="shared" si="723"/>
        <v>37.4</v>
      </c>
      <c r="H7715" s="3">
        <f t="shared" si="724"/>
        <v>53.96</v>
      </c>
      <c r="I7715" s="3">
        <f t="shared" si="725"/>
        <v>39.92</v>
      </c>
      <c r="J7715" s="3">
        <f t="shared" si="726"/>
        <v>41</v>
      </c>
      <c r="K7715" s="191">
        <v>4</v>
      </c>
      <c r="L7715" s="3">
        <v>3</v>
      </c>
      <c r="M7715" s="191">
        <v>12.2</v>
      </c>
      <c r="N7715" s="191">
        <v>4.4000000000000004</v>
      </c>
      <c r="O7715" s="191">
        <v>5</v>
      </c>
    </row>
    <row r="7716" spans="2:15" ht="17.25" x14ac:dyDescent="0.35">
      <c r="B7716" s="172">
        <f t="shared" si="722"/>
        <v>7708</v>
      </c>
      <c r="C7716" s="173">
        <v>11</v>
      </c>
      <c r="D7716" s="173">
        <v>18</v>
      </c>
      <c r="E7716" s="174">
        <v>4</v>
      </c>
      <c r="F7716" s="3">
        <f t="shared" si="721"/>
        <v>41</v>
      </c>
      <c r="G7716" s="3">
        <f t="shared" si="723"/>
        <v>33.799999999999997</v>
      </c>
      <c r="H7716" s="3">
        <f t="shared" si="724"/>
        <v>53.06</v>
      </c>
      <c r="I7716" s="3">
        <f t="shared" si="725"/>
        <v>39.92</v>
      </c>
      <c r="J7716" s="3">
        <f t="shared" si="726"/>
        <v>41</v>
      </c>
      <c r="K7716" s="191">
        <v>5</v>
      </c>
      <c r="L7716" s="3">
        <v>1</v>
      </c>
      <c r="M7716" s="191">
        <v>11.7</v>
      </c>
      <c r="N7716" s="191">
        <v>4.4000000000000004</v>
      </c>
      <c r="O7716" s="191">
        <v>5</v>
      </c>
    </row>
    <row r="7717" spans="2:15" ht="17.25" x14ac:dyDescent="0.35">
      <c r="B7717" s="172">
        <f t="shared" si="722"/>
        <v>7709</v>
      </c>
      <c r="C7717" s="173">
        <v>11</v>
      </c>
      <c r="D7717" s="173">
        <v>18</v>
      </c>
      <c r="E7717" s="174">
        <v>5</v>
      </c>
      <c r="F7717" s="3">
        <f t="shared" si="721"/>
        <v>39.200000000000003</v>
      </c>
      <c r="G7717" s="3">
        <f t="shared" si="723"/>
        <v>29.48</v>
      </c>
      <c r="H7717" s="3">
        <f t="shared" si="724"/>
        <v>53.06</v>
      </c>
      <c r="I7717" s="3">
        <f t="shared" si="725"/>
        <v>39.019999999999996</v>
      </c>
      <c r="J7717" s="3">
        <f t="shared" si="726"/>
        <v>39.019999999999996</v>
      </c>
      <c r="K7717" s="191">
        <v>4</v>
      </c>
      <c r="L7717" s="3">
        <v>-1.4</v>
      </c>
      <c r="M7717" s="191">
        <v>11.7</v>
      </c>
      <c r="N7717" s="191">
        <v>3.9</v>
      </c>
      <c r="O7717" s="191">
        <v>3.9</v>
      </c>
    </row>
    <row r="7718" spans="2:15" ht="17.25" x14ac:dyDescent="0.35">
      <c r="B7718" s="172">
        <f t="shared" si="722"/>
        <v>7710</v>
      </c>
      <c r="C7718" s="173">
        <v>11</v>
      </c>
      <c r="D7718" s="173">
        <v>18</v>
      </c>
      <c r="E7718" s="174">
        <v>6</v>
      </c>
      <c r="F7718" s="3">
        <f t="shared" si="721"/>
        <v>37.4</v>
      </c>
      <c r="G7718" s="3">
        <f t="shared" si="723"/>
        <v>32.36</v>
      </c>
      <c r="H7718" s="3">
        <f t="shared" si="724"/>
        <v>53.06</v>
      </c>
      <c r="I7718" s="3">
        <f t="shared" si="725"/>
        <v>39.019999999999996</v>
      </c>
      <c r="J7718" s="3">
        <f t="shared" si="726"/>
        <v>39.019999999999996</v>
      </c>
      <c r="K7718" s="191">
        <v>3</v>
      </c>
      <c r="L7718" s="3">
        <v>0.2</v>
      </c>
      <c r="M7718" s="191">
        <v>11.7</v>
      </c>
      <c r="N7718" s="191">
        <v>3.9</v>
      </c>
      <c r="O7718" s="191">
        <v>3.9</v>
      </c>
    </row>
    <row r="7719" spans="2:15" ht="17.25" x14ac:dyDescent="0.35">
      <c r="B7719" s="172">
        <f t="shared" si="722"/>
        <v>7711</v>
      </c>
      <c r="C7719" s="173">
        <v>11</v>
      </c>
      <c r="D7719" s="173">
        <v>18</v>
      </c>
      <c r="E7719" s="174">
        <v>7</v>
      </c>
      <c r="F7719" s="3">
        <f t="shared" si="721"/>
        <v>39.200000000000003</v>
      </c>
      <c r="G7719" s="3">
        <f t="shared" si="723"/>
        <v>33.44</v>
      </c>
      <c r="H7719" s="3">
        <f t="shared" si="724"/>
        <v>53.06</v>
      </c>
      <c r="I7719" s="3">
        <f t="shared" si="725"/>
        <v>37.04</v>
      </c>
      <c r="J7719" s="3">
        <f t="shared" si="726"/>
        <v>39.019999999999996</v>
      </c>
      <c r="K7719" s="191">
        <v>4</v>
      </c>
      <c r="L7719" s="3">
        <v>0.8</v>
      </c>
      <c r="M7719" s="191">
        <v>11.7</v>
      </c>
      <c r="N7719" s="191">
        <v>2.8</v>
      </c>
      <c r="O7719" s="191">
        <v>3.9</v>
      </c>
    </row>
    <row r="7720" spans="2:15" ht="17.25" x14ac:dyDescent="0.35">
      <c r="B7720" s="172">
        <f t="shared" si="722"/>
        <v>7712</v>
      </c>
      <c r="C7720" s="173">
        <v>11</v>
      </c>
      <c r="D7720" s="173">
        <v>18</v>
      </c>
      <c r="E7720" s="174">
        <v>8</v>
      </c>
      <c r="F7720" s="3">
        <f t="shared" si="721"/>
        <v>39.200000000000003</v>
      </c>
      <c r="G7720" s="3">
        <f t="shared" si="723"/>
        <v>32.9</v>
      </c>
      <c r="H7720" s="3">
        <f t="shared" si="724"/>
        <v>53.06</v>
      </c>
      <c r="I7720" s="3">
        <f t="shared" si="725"/>
        <v>39.92</v>
      </c>
      <c r="J7720" s="3">
        <f t="shared" si="726"/>
        <v>39.92</v>
      </c>
      <c r="K7720" s="191">
        <v>4</v>
      </c>
      <c r="L7720" s="3">
        <v>0.5</v>
      </c>
      <c r="M7720" s="191">
        <v>11.7</v>
      </c>
      <c r="N7720" s="191">
        <v>4.4000000000000004</v>
      </c>
      <c r="O7720" s="191">
        <v>4.4000000000000004</v>
      </c>
    </row>
    <row r="7721" spans="2:15" ht="17.25" x14ac:dyDescent="0.35">
      <c r="B7721" s="172">
        <f t="shared" si="722"/>
        <v>7713</v>
      </c>
      <c r="C7721" s="173">
        <v>11</v>
      </c>
      <c r="D7721" s="173">
        <v>18</v>
      </c>
      <c r="E7721" s="174">
        <v>9</v>
      </c>
      <c r="F7721" s="3">
        <f t="shared" si="721"/>
        <v>42.8</v>
      </c>
      <c r="G7721" s="3">
        <f t="shared" si="723"/>
        <v>35.78</v>
      </c>
      <c r="H7721" s="3">
        <f t="shared" si="724"/>
        <v>53.96</v>
      </c>
      <c r="I7721" s="3">
        <f t="shared" si="725"/>
        <v>42.980000000000004</v>
      </c>
      <c r="J7721" s="3">
        <f t="shared" si="726"/>
        <v>42.08</v>
      </c>
      <c r="K7721" s="191">
        <v>6</v>
      </c>
      <c r="L7721" s="3">
        <v>2.1</v>
      </c>
      <c r="M7721" s="191">
        <v>12.2</v>
      </c>
      <c r="N7721" s="191">
        <v>6.1</v>
      </c>
      <c r="O7721" s="191">
        <v>5.6</v>
      </c>
    </row>
    <row r="7722" spans="2:15" ht="17.25" x14ac:dyDescent="0.35">
      <c r="B7722" s="172">
        <f t="shared" si="722"/>
        <v>7714</v>
      </c>
      <c r="C7722" s="173">
        <v>11</v>
      </c>
      <c r="D7722" s="173">
        <v>18</v>
      </c>
      <c r="E7722" s="174">
        <v>10</v>
      </c>
      <c r="F7722" s="3">
        <f t="shared" si="721"/>
        <v>44.6</v>
      </c>
      <c r="G7722" s="3">
        <f t="shared" si="723"/>
        <v>38.659999999999997</v>
      </c>
      <c r="H7722" s="3">
        <f t="shared" si="724"/>
        <v>53.96</v>
      </c>
      <c r="I7722" s="3">
        <f t="shared" si="725"/>
        <v>48.019999999999996</v>
      </c>
      <c r="J7722" s="3">
        <f t="shared" si="726"/>
        <v>44.06</v>
      </c>
      <c r="K7722" s="191">
        <v>7</v>
      </c>
      <c r="L7722" s="3">
        <v>3.7</v>
      </c>
      <c r="M7722" s="191">
        <v>12.2</v>
      </c>
      <c r="N7722" s="191">
        <v>8.9</v>
      </c>
      <c r="O7722" s="191">
        <v>6.7</v>
      </c>
    </row>
    <row r="7723" spans="2:15" ht="17.25" x14ac:dyDescent="0.35">
      <c r="B7723" s="172">
        <f t="shared" si="722"/>
        <v>7715</v>
      </c>
      <c r="C7723" s="173">
        <v>11</v>
      </c>
      <c r="D7723" s="173">
        <v>18</v>
      </c>
      <c r="E7723" s="174">
        <v>11</v>
      </c>
      <c r="F7723" s="3">
        <f t="shared" si="721"/>
        <v>46.4</v>
      </c>
      <c r="G7723" s="3">
        <f t="shared" si="723"/>
        <v>41.54</v>
      </c>
      <c r="H7723" s="3">
        <f t="shared" si="724"/>
        <v>55.94</v>
      </c>
      <c r="I7723" s="3">
        <f t="shared" si="725"/>
        <v>51.980000000000004</v>
      </c>
      <c r="J7723" s="3">
        <f t="shared" si="726"/>
        <v>48.019999999999996</v>
      </c>
      <c r="K7723" s="191">
        <v>8</v>
      </c>
      <c r="L7723" s="3">
        <v>5.3</v>
      </c>
      <c r="M7723" s="191">
        <v>13.3</v>
      </c>
      <c r="N7723" s="191">
        <v>11.1</v>
      </c>
      <c r="O7723" s="191">
        <v>8.9</v>
      </c>
    </row>
    <row r="7724" spans="2:15" ht="17.25" x14ac:dyDescent="0.35">
      <c r="B7724" s="172">
        <f t="shared" si="722"/>
        <v>7716</v>
      </c>
      <c r="C7724" s="173">
        <v>11</v>
      </c>
      <c r="D7724" s="173">
        <v>18</v>
      </c>
      <c r="E7724" s="174">
        <v>12</v>
      </c>
      <c r="F7724" s="3">
        <f t="shared" si="721"/>
        <v>48.2</v>
      </c>
      <c r="G7724" s="3">
        <f t="shared" si="723"/>
        <v>42.620000000000005</v>
      </c>
      <c r="H7724" s="3">
        <f t="shared" si="724"/>
        <v>57.019999999999996</v>
      </c>
      <c r="I7724" s="3">
        <f t="shared" si="725"/>
        <v>57.019999999999996</v>
      </c>
      <c r="J7724" s="3">
        <f t="shared" si="726"/>
        <v>50</v>
      </c>
      <c r="K7724" s="191">
        <v>9</v>
      </c>
      <c r="L7724" s="3">
        <v>5.9</v>
      </c>
      <c r="M7724" s="191">
        <v>13.9</v>
      </c>
      <c r="N7724" s="191">
        <v>13.9</v>
      </c>
      <c r="O7724" s="191">
        <v>10</v>
      </c>
    </row>
    <row r="7725" spans="2:15" ht="17.25" x14ac:dyDescent="0.35">
      <c r="B7725" s="172">
        <f t="shared" si="722"/>
        <v>7717</v>
      </c>
      <c r="C7725" s="173">
        <v>11</v>
      </c>
      <c r="D7725" s="173">
        <v>18</v>
      </c>
      <c r="E7725" s="174">
        <v>13</v>
      </c>
      <c r="F7725" s="3">
        <f t="shared" si="721"/>
        <v>50</v>
      </c>
      <c r="G7725" s="3">
        <f t="shared" si="723"/>
        <v>45.5</v>
      </c>
      <c r="H7725" s="3">
        <f t="shared" si="724"/>
        <v>59</v>
      </c>
      <c r="I7725" s="3">
        <f t="shared" si="725"/>
        <v>60.08</v>
      </c>
      <c r="J7725" s="3">
        <f t="shared" si="726"/>
        <v>53.06</v>
      </c>
      <c r="K7725" s="191">
        <v>10</v>
      </c>
      <c r="L7725" s="3">
        <v>7.5</v>
      </c>
      <c r="M7725" s="191">
        <v>15</v>
      </c>
      <c r="N7725" s="191">
        <v>15.6</v>
      </c>
      <c r="O7725" s="191">
        <v>11.7</v>
      </c>
    </row>
    <row r="7726" spans="2:15" ht="17.25" x14ac:dyDescent="0.35">
      <c r="B7726" s="172">
        <f t="shared" si="722"/>
        <v>7718</v>
      </c>
      <c r="C7726" s="173">
        <v>11</v>
      </c>
      <c r="D7726" s="173">
        <v>18</v>
      </c>
      <c r="E7726" s="174">
        <v>14</v>
      </c>
      <c r="F7726" s="3">
        <f t="shared" si="721"/>
        <v>50</v>
      </c>
      <c r="G7726" s="3">
        <f t="shared" si="723"/>
        <v>44.96</v>
      </c>
      <c r="H7726" s="3">
        <f t="shared" si="724"/>
        <v>59</v>
      </c>
      <c r="I7726" s="3">
        <f t="shared" si="725"/>
        <v>57.92</v>
      </c>
      <c r="J7726" s="3">
        <f t="shared" si="726"/>
        <v>55.040000000000006</v>
      </c>
      <c r="K7726" s="191">
        <v>10</v>
      </c>
      <c r="L7726" s="3">
        <v>7.2</v>
      </c>
      <c r="M7726" s="191">
        <v>15</v>
      </c>
      <c r="N7726" s="191">
        <v>14.4</v>
      </c>
      <c r="O7726" s="191">
        <v>12.8</v>
      </c>
    </row>
    <row r="7727" spans="2:15" ht="17.25" x14ac:dyDescent="0.35">
      <c r="B7727" s="172">
        <f t="shared" si="722"/>
        <v>7719</v>
      </c>
      <c r="C7727" s="173">
        <v>11</v>
      </c>
      <c r="D7727" s="173">
        <v>18</v>
      </c>
      <c r="E7727" s="174">
        <v>15</v>
      </c>
      <c r="F7727" s="3">
        <f t="shared" si="721"/>
        <v>51.8</v>
      </c>
      <c r="G7727" s="3">
        <f t="shared" si="723"/>
        <v>46.04</v>
      </c>
      <c r="H7727" s="3">
        <f t="shared" si="724"/>
        <v>57.92</v>
      </c>
      <c r="I7727" s="3">
        <f t="shared" si="725"/>
        <v>57.019999999999996</v>
      </c>
      <c r="J7727" s="3">
        <f t="shared" si="726"/>
        <v>55.94</v>
      </c>
      <c r="K7727" s="191">
        <v>11</v>
      </c>
      <c r="L7727" s="3">
        <v>7.8</v>
      </c>
      <c r="M7727" s="191">
        <v>14.4</v>
      </c>
      <c r="N7727" s="191">
        <v>13.9</v>
      </c>
      <c r="O7727" s="191">
        <v>13.3</v>
      </c>
    </row>
    <row r="7728" spans="2:15" ht="17.25" x14ac:dyDescent="0.35">
      <c r="B7728" s="172">
        <f t="shared" si="722"/>
        <v>7720</v>
      </c>
      <c r="C7728" s="173">
        <v>11</v>
      </c>
      <c r="D7728" s="173">
        <v>18</v>
      </c>
      <c r="E7728" s="174">
        <v>16</v>
      </c>
      <c r="F7728" s="3">
        <f t="shared" si="721"/>
        <v>46.4</v>
      </c>
      <c r="G7728" s="3">
        <f t="shared" si="723"/>
        <v>39.92</v>
      </c>
      <c r="H7728" s="3">
        <f t="shared" si="724"/>
        <v>59</v>
      </c>
      <c r="I7728" s="3">
        <f t="shared" si="725"/>
        <v>57.019999999999996</v>
      </c>
      <c r="J7728" s="3">
        <f t="shared" si="726"/>
        <v>55.94</v>
      </c>
      <c r="K7728" s="191">
        <v>8</v>
      </c>
      <c r="L7728" s="3">
        <v>4.4000000000000004</v>
      </c>
      <c r="M7728" s="191">
        <v>15</v>
      </c>
      <c r="N7728" s="191">
        <v>13.9</v>
      </c>
      <c r="O7728" s="191">
        <v>13.3</v>
      </c>
    </row>
    <row r="7729" spans="2:15" ht="17.25" x14ac:dyDescent="0.35">
      <c r="B7729" s="172">
        <f t="shared" si="722"/>
        <v>7721</v>
      </c>
      <c r="C7729" s="173">
        <v>11</v>
      </c>
      <c r="D7729" s="173">
        <v>18</v>
      </c>
      <c r="E7729" s="174">
        <v>17</v>
      </c>
      <c r="F7729" s="3">
        <f t="shared" si="721"/>
        <v>41</v>
      </c>
      <c r="G7729" s="3">
        <f t="shared" si="723"/>
        <v>35.6</v>
      </c>
      <c r="H7729" s="3">
        <f t="shared" si="724"/>
        <v>57.019999999999996</v>
      </c>
      <c r="I7729" s="3">
        <f t="shared" si="725"/>
        <v>53.96</v>
      </c>
      <c r="J7729" s="3">
        <f t="shared" si="726"/>
        <v>53.96</v>
      </c>
      <c r="K7729" s="191">
        <v>5</v>
      </c>
      <c r="L7729" s="3">
        <v>2</v>
      </c>
      <c r="M7729" s="191">
        <v>13.9</v>
      </c>
      <c r="N7729" s="191">
        <v>12.2</v>
      </c>
      <c r="O7729" s="191">
        <v>12.2</v>
      </c>
    </row>
    <row r="7730" spans="2:15" ht="17.25" x14ac:dyDescent="0.35">
      <c r="B7730" s="172">
        <f t="shared" si="722"/>
        <v>7722</v>
      </c>
      <c r="C7730" s="173">
        <v>11</v>
      </c>
      <c r="D7730" s="173">
        <v>18</v>
      </c>
      <c r="E7730" s="174">
        <v>18</v>
      </c>
      <c r="F7730" s="3">
        <f t="shared" si="721"/>
        <v>37.4</v>
      </c>
      <c r="G7730" s="3">
        <f t="shared" si="723"/>
        <v>32.36</v>
      </c>
      <c r="H7730" s="3">
        <f t="shared" si="724"/>
        <v>55.94</v>
      </c>
      <c r="I7730" s="3">
        <f t="shared" si="725"/>
        <v>53.06</v>
      </c>
      <c r="J7730" s="3">
        <f t="shared" si="726"/>
        <v>51.08</v>
      </c>
      <c r="K7730" s="191">
        <v>3</v>
      </c>
      <c r="L7730" s="3">
        <v>0.2</v>
      </c>
      <c r="M7730" s="191">
        <v>13.3</v>
      </c>
      <c r="N7730" s="191">
        <v>11.7</v>
      </c>
      <c r="O7730" s="191">
        <v>10.6</v>
      </c>
    </row>
    <row r="7731" spans="2:15" ht="17.25" x14ac:dyDescent="0.35">
      <c r="B7731" s="172">
        <f t="shared" si="722"/>
        <v>7723</v>
      </c>
      <c r="C7731" s="173">
        <v>11</v>
      </c>
      <c r="D7731" s="173">
        <v>18</v>
      </c>
      <c r="E7731" s="174">
        <v>19</v>
      </c>
      <c r="F7731" s="3">
        <f t="shared" si="721"/>
        <v>37.4</v>
      </c>
      <c r="G7731" s="3">
        <f t="shared" si="723"/>
        <v>30.38</v>
      </c>
      <c r="H7731" s="3">
        <f t="shared" si="724"/>
        <v>55.040000000000006</v>
      </c>
      <c r="I7731" s="3">
        <f t="shared" si="725"/>
        <v>51.08</v>
      </c>
      <c r="J7731" s="3">
        <f t="shared" si="726"/>
        <v>48.92</v>
      </c>
      <c r="K7731" s="191">
        <v>3</v>
      </c>
      <c r="L7731" s="3">
        <v>-0.9</v>
      </c>
      <c r="M7731" s="191">
        <v>12.8</v>
      </c>
      <c r="N7731" s="191">
        <v>10.6</v>
      </c>
      <c r="O7731" s="191">
        <v>9.4</v>
      </c>
    </row>
    <row r="7732" spans="2:15" ht="17.25" x14ac:dyDescent="0.35">
      <c r="B7732" s="172">
        <f t="shared" si="722"/>
        <v>7724</v>
      </c>
      <c r="C7732" s="173">
        <v>11</v>
      </c>
      <c r="D7732" s="173">
        <v>18</v>
      </c>
      <c r="E7732" s="174">
        <v>20</v>
      </c>
      <c r="F7732" s="3">
        <f t="shared" si="721"/>
        <v>35.6</v>
      </c>
      <c r="G7732" s="3">
        <f t="shared" si="723"/>
        <v>29.3</v>
      </c>
      <c r="H7732" s="3">
        <f t="shared" si="724"/>
        <v>55.040000000000006</v>
      </c>
      <c r="I7732" s="3">
        <f t="shared" si="725"/>
        <v>46.04</v>
      </c>
      <c r="J7732" s="3">
        <f t="shared" si="726"/>
        <v>46.94</v>
      </c>
      <c r="K7732" s="191">
        <v>2</v>
      </c>
      <c r="L7732" s="3">
        <v>-1.5</v>
      </c>
      <c r="M7732" s="191">
        <v>12.8</v>
      </c>
      <c r="N7732" s="191">
        <v>7.8</v>
      </c>
      <c r="O7732" s="191">
        <v>8.3000000000000007</v>
      </c>
    </row>
    <row r="7733" spans="2:15" ht="17.25" x14ac:dyDescent="0.35">
      <c r="B7733" s="172">
        <f t="shared" si="722"/>
        <v>7725</v>
      </c>
      <c r="C7733" s="173">
        <v>11</v>
      </c>
      <c r="D7733" s="173">
        <v>18</v>
      </c>
      <c r="E7733" s="174">
        <v>21</v>
      </c>
      <c r="F7733" s="3">
        <f t="shared" si="721"/>
        <v>33.799999999999997</v>
      </c>
      <c r="G7733" s="3">
        <f t="shared" si="723"/>
        <v>28.22</v>
      </c>
      <c r="H7733" s="3">
        <f t="shared" si="724"/>
        <v>55.040000000000006</v>
      </c>
      <c r="I7733" s="3">
        <f t="shared" si="725"/>
        <v>44.96</v>
      </c>
      <c r="J7733" s="3">
        <f t="shared" si="726"/>
        <v>44.96</v>
      </c>
      <c r="K7733" s="191">
        <v>1</v>
      </c>
      <c r="L7733" s="3">
        <v>-2.1</v>
      </c>
      <c r="M7733" s="191">
        <v>12.8</v>
      </c>
      <c r="N7733" s="191">
        <v>7.2</v>
      </c>
      <c r="O7733" s="191">
        <v>7.2</v>
      </c>
    </row>
    <row r="7734" spans="2:15" ht="17.25" x14ac:dyDescent="0.35">
      <c r="B7734" s="172">
        <f t="shared" si="722"/>
        <v>7726</v>
      </c>
      <c r="C7734" s="173">
        <v>11</v>
      </c>
      <c r="D7734" s="173">
        <v>18</v>
      </c>
      <c r="E7734" s="174">
        <v>22</v>
      </c>
      <c r="F7734" s="3">
        <f t="shared" si="721"/>
        <v>33.799999999999997</v>
      </c>
      <c r="G7734" s="3">
        <f t="shared" si="723"/>
        <v>27.5</v>
      </c>
      <c r="H7734" s="3">
        <f t="shared" si="724"/>
        <v>53.96</v>
      </c>
      <c r="I7734" s="3">
        <f t="shared" si="725"/>
        <v>42.980000000000004</v>
      </c>
      <c r="J7734" s="3">
        <f t="shared" si="726"/>
        <v>44.06</v>
      </c>
      <c r="K7734" s="191">
        <v>1</v>
      </c>
      <c r="L7734" s="3">
        <v>-2.5</v>
      </c>
      <c r="M7734" s="191">
        <v>12.2</v>
      </c>
      <c r="N7734" s="191">
        <v>6.1</v>
      </c>
      <c r="O7734" s="191">
        <v>6.7</v>
      </c>
    </row>
    <row r="7735" spans="2:15" ht="17.25" x14ac:dyDescent="0.35">
      <c r="B7735" s="172">
        <f t="shared" si="722"/>
        <v>7727</v>
      </c>
      <c r="C7735" s="173">
        <v>11</v>
      </c>
      <c r="D7735" s="173">
        <v>18</v>
      </c>
      <c r="E7735" s="174">
        <v>23</v>
      </c>
      <c r="F7735" s="3">
        <f t="shared" si="721"/>
        <v>33.799999999999997</v>
      </c>
      <c r="G7735" s="3">
        <f t="shared" si="723"/>
        <v>26.78</v>
      </c>
      <c r="H7735" s="3">
        <f t="shared" si="724"/>
        <v>53.06</v>
      </c>
      <c r="I7735" s="3">
        <f t="shared" si="725"/>
        <v>41</v>
      </c>
      <c r="J7735" s="3">
        <f t="shared" si="726"/>
        <v>39.92</v>
      </c>
      <c r="K7735" s="191">
        <v>1</v>
      </c>
      <c r="L7735" s="3">
        <v>-2.9</v>
      </c>
      <c r="M7735" s="191">
        <v>11.7</v>
      </c>
      <c r="N7735" s="191">
        <v>5</v>
      </c>
      <c r="O7735" s="191">
        <v>4.4000000000000004</v>
      </c>
    </row>
    <row r="7736" spans="2:15" ht="17.25" x14ac:dyDescent="0.35">
      <c r="B7736" s="172">
        <f t="shared" si="722"/>
        <v>7728</v>
      </c>
      <c r="C7736" s="173">
        <v>11</v>
      </c>
      <c r="D7736" s="173">
        <v>18</v>
      </c>
      <c r="E7736" s="174">
        <v>24</v>
      </c>
      <c r="F7736" s="3">
        <f t="shared" si="721"/>
        <v>32</v>
      </c>
      <c r="G7736" s="3">
        <f t="shared" si="723"/>
        <v>26.42</v>
      </c>
      <c r="H7736" s="3">
        <f t="shared" si="724"/>
        <v>51.980000000000004</v>
      </c>
      <c r="I7736" s="3">
        <f t="shared" si="725"/>
        <v>39.019999999999996</v>
      </c>
      <c r="J7736" s="3">
        <f t="shared" si="726"/>
        <v>35.06</v>
      </c>
      <c r="K7736" s="191">
        <v>0</v>
      </c>
      <c r="L7736" s="3">
        <v>-3.1</v>
      </c>
      <c r="M7736" s="191">
        <v>11.1</v>
      </c>
      <c r="N7736" s="191">
        <v>3.9</v>
      </c>
      <c r="O7736" s="191">
        <v>1.7</v>
      </c>
    </row>
    <row r="7737" spans="2:15" ht="17.25" x14ac:dyDescent="0.35">
      <c r="B7737" s="172">
        <f t="shared" si="722"/>
        <v>7729</v>
      </c>
      <c r="C7737" s="173">
        <v>11</v>
      </c>
      <c r="D7737" s="173">
        <v>19</v>
      </c>
      <c r="E7737" s="174">
        <v>1</v>
      </c>
      <c r="F7737" s="3">
        <f t="shared" si="721"/>
        <v>32</v>
      </c>
      <c r="G7737" s="3">
        <f t="shared" si="723"/>
        <v>26.24</v>
      </c>
      <c r="H7737" s="3">
        <f t="shared" si="724"/>
        <v>51.980000000000004</v>
      </c>
      <c r="I7737" s="3">
        <f t="shared" si="725"/>
        <v>37.94</v>
      </c>
      <c r="J7737" s="3">
        <f t="shared" si="726"/>
        <v>35.06</v>
      </c>
      <c r="K7737" s="191">
        <v>0</v>
      </c>
      <c r="L7737" s="3">
        <v>-3.2</v>
      </c>
      <c r="M7737" s="191">
        <v>11.1</v>
      </c>
      <c r="N7737" s="191">
        <v>3.3</v>
      </c>
      <c r="O7737" s="191">
        <v>1.7</v>
      </c>
    </row>
    <row r="7738" spans="2:15" ht="17.25" x14ac:dyDescent="0.35">
      <c r="B7738" s="172">
        <f t="shared" si="722"/>
        <v>7730</v>
      </c>
      <c r="C7738" s="173">
        <v>11</v>
      </c>
      <c r="D7738" s="173">
        <v>19</v>
      </c>
      <c r="E7738" s="174">
        <v>2</v>
      </c>
      <c r="F7738" s="3">
        <f t="shared" si="721"/>
        <v>32</v>
      </c>
      <c r="G7738" s="3">
        <f t="shared" si="723"/>
        <v>26.42</v>
      </c>
      <c r="H7738" s="3">
        <f t="shared" si="724"/>
        <v>51.08</v>
      </c>
      <c r="I7738" s="3">
        <f t="shared" si="725"/>
        <v>37.94</v>
      </c>
      <c r="J7738" s="3">
        <f t="shared" si="726"/>
        <v>33.979999999999997</v>
      </c>
      <c r="K7738" s="191">
        <v>0</v>
      </c>
      <c r="L7738" s="3">
        <v>-3.1</v>
      </c>
      <c r="M7738" s="191">
        <v>10.6</v>
      </c>
      <c r="N7738" s="191">
        <v>3.3</v>
      </c>
      <c r="O7738" s="191">
        <v>1.1000000000000001</v>
      </c>
    </row>
    <row r="7739" spans="2:15" ht="17.25" x14ac:dyDescent="0.35">
      <c r="B7739" s="172">
        <f t="shared" si="722"/>
        <v>7731</v>
      </c>
      <c r="C7739" s="173">
        <v>11</v>
      </c>
      <c r="D7739" s="173">
        <v>19</v>
      </c>
      <c r="E7739" s="174">
        <v>3</v>
      </c>
      <c r="F7739" s="3">
        <f t="shared" si="721"/>
        <v>30.2</v>
      </c>
      <c r="G7739" s="3">
        <f t="shared" si="723"/>
        <v>25.88</v>
      </c>
      <c r="H7739" s="3">
        <f t="shared" si="724"/>
        <v>51.980000000000004</v>
      </c>
      <c r="I7739" s="3">
        <f t="shared" si="725"/>
        <v>37.04</v>
      </c>
      <c r="J7739" s="3">
        <f t="shared" si="726"/>
        <v>32</v>
      </c>
      <c r="K7739" s="191">
        <v>-1</v>
      </c>
      <c r="L7739" s="3">
        <v>-3.4</v>
      </c>
      <c r="M7739" s="191">
        <v>11.1</v>
      </c>
      <c r="N7739" s="191">
        <v>2.8</v>
      </c>
      <c r="O7739" s="191">
        <v>0</v>
      </c>
    </row>
    <row r="7740" spans="2:15" ht="17.25" x14ac:dyDescent="0.35">
      <c r="B7740" s="172">
        <f t="shared" si="722"/>
        <v>7732</v>
      </c>
      <c r="C7740" s="173">
        <v>11</v>
      </c>
      <c r="D7740" s="173">
        <v>19</v>
      </c>
      <c r="E7740" s="174">
        <v>4</v>
      </c>
      <c r="F7740" s="3">
        <f t="shared" si="721"/>
        <v>30.2</v>
      </c>
      <c r="G7740" s="3">
        <f t="shared" si="723"/>
        <v>25.88</v>
      </c>
      <c r="H7740" s="3">
        <f t="shared" si="724"/>
        <v>48.92</v>
      </c>
      <c r="I7740" s="3">
        <f t="shared" si="725"/>
        <v>37.04</v>
      </c>
      <c r="J7740" s="3">
        <f t="shared" si="726"/>
        <v>33.08</v>
      </c>
      <c r="K7740" s="191">
        <v>-1</v>
      </c>
      <c r="L7740" s="3">
        <v>-3.4</v>
      </c>
      <c r="M7740" s="191">
        <v>9.4</v>
      </c>
      <c r="N7740" s="191">
        <v>2.8</v>
      </c>
      <c r="O7740" s="191">
        <v>0.6</v>
      </c>
    </row>
    <row r="7741" spans="2:15" ht="17.25" x14ac:dyDescent="0.35">
      <c r="B7741" s="172">
        <f t="shared" si="722"/>
        <v>7733</v>
      </c>
      <c r="C7741" s="173">
        <v>11</v>
      </c>
      <c r="D7741" s="173">
        <v>19</v>
      </c>
      <c r="E7741" s="174">
        <v>5</v>
      </c>
      <c r="F7741" s="3">
        <f t="shared" si="721"/>
        <v>30.2</v>
      </c>
      <c r="G7741" s="3">
        <f t="shared" si="723"/>
        <v>26.24</v>
      </c>
      <c r="H7741" s="3">
        <f t="shared" si="724"/>
        <v>50</v>
      </c>
      <c r="I7741" s="3">
        <f t="shared" si="725"/>
        <v>37.04</v>
      </c>
      <c r="J7741" s="3">
        <f t="shared" si="726"/>
        <v>32</v>
      </c>
      <c r="K7741" s="191">
        <v>-1</v>
      </c>
      <c r="L7741" s="3">
        <v>-3.2</v>
      </c>
      <c r="M7741" s="191">
        <v>10</v>
      </c>
      <c r="N7741" s="191">
        <v>2.8</v>
      </c>
      <c r="O7741" s="191">
        <v>0</v>
      </c>
    </row>
    <row r="7742" spans="2:15" ht="17.25" x14ac:dyDescent="0.35">
      <c r="B7742" s="172">
        <f t="shared" si="722"/>
        <v>7734</v>
      </c>
      <c r="C7742" s="173">
        <v>11</v>
      </c>
      <c r="D7742" s="173">
        <v>19</v>
      </c>
      <c r="E7742" s="174">
        <v>6</v>
      </c>
      <c r="F7742" s="3">
        <f t="shared" si="721"/>
        <v>30.2</v>
      </c>
      <c r="G7742" s="3">
        <f t="shared" si="723"/>
        <v>26.6</v>
      </c>
      <c r="H7742" s="3">
        <f t="shared" si="724"/>
        <v>48.92</v>
      </c>
      <c r="I7742" s="3">
        <f t="shared" si="725"/>
        <v>35.96</v>
      </c>
      <c r="J7742" s="3">
        <f t="shared" si="726"/>
        <v>30.92</v>
      </c>
      <c r="K7742" s="191">
        <v>-1</v>
      </c>
      <c r="L7742" s="3">
        <v>-3</v>
      </c>
      <c r="M7742" s="191">
        <v>9.4</v>
      </c>
      <c r="N7742" s="191">
        <v>2.2000000000000002</v>
      </c>
      <c r="O7742" s="191">
        <v>-0.6</v>
      </c>
    </row>
    <row r="7743" spans="2:15" ht="17.25" x14ac:dyDescent="0.35">
      <c r="B7743" s="172">
        <f t="shared" si="722"/>
        <v>7735</v>
      </c>
      <c r="C7743" s="173">
        <v>11</v>
      </c>
      <c r="D7743" s="173">
        <v>19</v>
      </c>
      <c r="E7743" s="174">
        <v>7</v>
      </c>
      <c r="F7743" s="3">
        <f t="shared" si="721"/>
        <v>32</v>
      </c>
      <c r="G7743" s="3">
        <f t="shared" si="723"/>
        <v>26.96</v>
      </c>
      <c r="H7743" s="3">
        <f t="shared" si="724"/>
        <v>48.92</v>
      </c>
      <c r="I7743" s="3">
        <f t="shared" si="725"/>
        <v>33.08</v>
      </c>
      <c r="J7743" s="3">
        <f t="shared" si="726"/>
        <v>33.979999999999997</v>
      </c>
      <c r="K7743" s="191">
        <v>0</v>
      </c>
      <c r="L7743" s="3">
        <v>-2.8</v>
      </c>
      <c r="M7743" s="191">
        <v>9.4</v>
      </c>
      <c r="N7743" s="191">
        <v>0.6</v>
      </c>
      <c r="O7743" s="191">
        <v>1.1000000000000001</v>
      </c>
    </row>
    <row r="7744" spans="2:15" ht="17.25" x14ac:dyDescent="0.35">
      <c r="B7744" s="172">
        <f t="shared" si="722"/>
        <v>7736</v>
      </c>
      <c r="C7744" s="173">
        <v>11</v>
      </c>
      <c r="D7744" s="173">
        <v>19</v>
      </c>
      <c r="E7744" s="174">
        <v>8</v>
      </c>
      <c r="F7744" s="3">
        <f t="shared" si="721"/>
        <v>35.6</v>
      </c>
      <c r="G7744" s="3">
        <f t="shared" si="723"/>
        <v>30.2</v>
      </c>
      <c r="H7744" s="3">
        <f t="shared" si="724"/>
        <v>53.06</v>
      </c>
      <c r="I7744" s="3">
        <f t="shared" si="725"/>
        <v>37.04</v>
      </c>
      <c r="J7744" s="3">
        <f t="shared" si="726"/>
        <v>30.92</v>
      </c>
      <c r="K7744" s="191">
        <v>2</v>
      </c>
      <c r="L7744" s="3">
        <v>-1</v>
      </c>
      <c r="M7744" s="191">
        <v>11.7</v>
      </c>
      <c r="N7744" s="191">
        <v>2.8</v>
      </c>
      <c r="O7744" s="191">
        <v>-0.6</v>
      </c>
    </row>
    <row r="7745" spans="2:15" ht="17.25" x14ac:dyDescent="0.35">
      <c r="B7745" s="172">
        <f t="shared" si="722"/>
        <v>7737</v>
      </c>
      <c r="C7745" s="173">
        <v>11</v>
      </c>
      <c r="D7745" s="173">
        <v>19</v>
      </c>
      <c r="E7745" s="174">
        <v>9</v>
      </c>
      <c r="F7745" s="3">
        <f t="shared" si="721"/>
        <v>44.6</v>
      </c>
      <c r="G7745" s="3">
        <f t="shared" si="723"/>
        <v>36.86</v>
      </c>
      <c r="H7745" s="3">
        <f t="shared" si="724"/>
        <v>55.94</v>
      </c>
      <c r="I7745" s="3">
        <f t="shared" si="725"/>
        <v>39.019999999999996</v>
      </c>
      <c r="J7745" s="3">
        <f t="shared" si="726"/>
        <v>35.96</v>
      </c>
      <c r="K7745" s="191">
        <v>7</v>
      </c>
      <c r="L7745" s="3">
        <v>2.7</v>
      </c>
      <c r="M7745" s="191">
        <v>13.3</v>
      </c>
      <c r="N7745" s="191">
        <v>3.9</v>
      </c>
      <c r="O7745" s="191">
        <v>2.2000000000000002</v>
      </c>
    </row>
    <row r="7746" spans="2:15" ht="17.25" x14ac:dyDescent="0.35">
      <c r="B7746" s="172">
        <f t="shared" si="722"/>
        <v>7738</v>
      </c>
      <c r="C7746" s="173">
        <v>11</v>
      </c>
      <c r="D7746" s="173">
        <v>19</v>
      </c>
      <c r="E7746" s="174">
        <v>10</v>
      </c>
      <c r="F7746" s="3">
        <f t="shared" si="721"/>
        <v>50</v>
      </c>
      <c r="G7746" s="3">
        <f t="shared" si="723"/>
        <v>43.7</v>
      </c>
      <c r="H7746" s="3">
        <f t="shared" si="724"/>
        <v>62.96</v>
      </c>
      <c r="I7746" s="3">
        <f t="shared" si="725"/>
        <v>42.980000000000004</v>
      </c>
      <c r="J7746" s="3">
        <f t="shared" si="726"/>
        <v>39.92</v>
      </c>
      <c r="K7746" s="191">
        <v>10</v>
      </c>
      <c r="L7746" s="3">
        <v>6.5</v>
      </c>
      <c r="M7746" s="191">
        <v>17.2</v>
      </c>
      <c r="N7746" s="191">
        <v>6.1</v>
      </c>
      <c r="O7746" s="191">
        <v>4.4000000000000004</v>
      </c>
    </row>
    <row r="7747" spans="2:15" ht="17.25" x14ac:dyDescent="0.35">
      <c r="B7747" s="172">
        <f t="shared" si="722"/>
        <v>7739</v>
      </c>
      <c r="C7747" s="173">
        <v>11</v>
      </c>
      <c r="D7747" s="173">
        <v>19</v>
      </c>
      <c r="E7747" s="174">
        <v>11</v>
      </c>
      <c r="F7747" s="3">
        <f t="shared" si="721"/>
        <v>50</v>
      </c>
      <c r="G7747" s="3">
        <f t="shared" si="723"/>
        <v>48.56</v>
      </c>
      <c r="H7747" s="3">
        <f t="shared" si="724"/>
        <v>62.96</v>
      </c>
      <c r="I7747" s="3">
        <f t="shared" si="725"/>
        <v>44.96</v>
      </c>
      <c r="J7747" s="3">
        <f t="shared" si="726"/>
        <v>46.04</v>
      </c>
      <c r="K7747" s="191">
        <v>10</v>
      </c>
      <c r="L7747" s="3">
        <v>9.1999999999999993</v>
      </c>
      <c r="M7747" s="191">
        <v>17.2</v>
      </c>
      <c r="N7747" s="191">
        <v>7.2</v>
      </c>
      <c r="O7747" s="191">
        <v>7.8</v>
      </c>
    </row>
    <row r="7748" spans="2:15" ht="17.25" x14ac:dyDescent="0.35">
      <c r="B7748" s="172">
        <f t="shared" si="722"/>
        <v>7740</v>
      </c>
      <c r="C7748" s="173">
        <v>11</v>
      </c>
      <c r="D7748" s="173">
        <v>19</v>
      </c>
      <c r="E7748" s="174">
        <v>12</v>
      </c>
      <c r="F7748" s="3">
        <f t="shared" si="721"/>
        <v>50</v>
      </c>
      <c r="G7748" s="3">
        <f t="shared" si="723"/>
        <v>49.82</v>
      </c>
      <c r="H7748" s="3">
        <f t="shared" si="724"/>
        <v>66.02</v>
      </c>
      <c r="I7748" s="3">
        <f t="shared" si="725"/>
        <v>48.92</v>
      </c>
      <c r="J7748" s="3">
        <f t="shared" si="726"/>
        <v>48.92</v>
      </c>
      <c r="K7748" s="191">
        <v>10</v>
      </c>
      <c r="L7748" s="3">
        <v>9.9</v>
      </c>
      <c r="M7748" s="191">
        <v>18.899999999999999</v>
      </c>
      <c r="N7748" s="191">
        <v>9.4</v>
      </c>
      <c r="O7748" s="191">
        <v>9.4</v>
      </c>
    </row>
    <row r="7749" spans="2:15" ht="17.25" x14ac:dyDescent="0.35">
      <c r="B7749" s="172">
        <f t="shared" si="722"/>
        <v>7741</v>
      </c>
      <c r="C7749" s="173">
        <v>11</v>
      </c>
      <c r="D7749" s="173">
        <v>19</v>
      </c>
      <c r="E7749" s="174">
        <v>13</v>
      </c>
      <c r="F7749" s="3">
        <f t="shared" si="721"/>
        <v>48.2</v>
      </c>
      <c r="G7749" s="3">
        <f t="shared" si="723"/>
        <v>51.26</v>
      </c>
      <c r="H7749" s="3">
        <f t="shared" si="724"/>
        <v>66.92</v>
      </c>
      <c r="I7749" s="3">
        <f t="shared" si="725"/>
        <v>51.08</v>
      </c>
      <c r="J7749" s="3">
        <f t="shared" si="726"/>
        <v>51.980000000000004</v>
      </c>
      <c r="K7749" s="191">
        <v>9</v>
      </c>
      <c r="L7749" s="3">
        <v>10.7</v>
      </c>
      <c r="M7749" s="191">
        <v>19.399999999999999</v>
      </c>
      <c r="N7749" s="191">
        <v>10.6</v>
      </c>
      <c r="O7749" s="191">
        <v>11.1</v>
      </c>
    </row>
    <row r="7750" spans="2:15" ht="17.25" x14ac:dyDescent="0.35">
      <c r="B7750" s="172">
        <f t="shared" si="722"/>
        <v>7742</v>
      </c>
      <c r="C7750" s="173">
        <v>11</v>
      </c>
      <c r="D7750" s="173">
        <v>19</v>
      </c>
      <c r="E7750" s="174">
        <v>14</v>
      </c>
      <c r="F7750" s="3">
        <f t="shared" si="721"/>
        <v>48.2</v>
      </c>
      <c r="G7750" s="3">
        <f t="shared" si="723"/>
        <v>54.32</v>
      </c>
      <c r="H7750" s="3">
        <f t="shared" si="724"/>
        <v>64.94</v>
      </c>
      <c r="I7750" s="3">
        <f t="shared" si="725"/>
        <v>51.08</v>
      </c>
      <c r="J7750" s="3">
        <f t="shared" si="726"/>
        <v>55.94</v>
      </c>
      <c r="K7750" s="191">
        <v>9</v>
      </c>
      <c r="L7750" s="3">
        <v>12.4</v>
      </c>
      <c r="M7750" s="191">
        <v>18.3</v>
      </c>
      <c r="N7750" s="191">
        <v>10.6</v>
      </c>
      <c r="O7750" s="191">
        <v>13.3</v>
      </c>
    </row>
    <row r="7751" spans="2:15" ht="17.25" x14ac:dyDescent="0.35">
      <c r="B7751" s="172">
        <f t="shared" si="722"/>
        <v>7743</v>
      </c>
      <c r="C7751" s="173">
        <v>11</v>
      </c>
      <c r="D7751" s="173">
        <v>19</v>
      </c>
      <c r="E7751" s="174">
        <v>15</v>
      </c>
      <c r="F7751" s="3">
        <f t="shared" si="721"/>
        <v>46.4</v>
      </c>
      <c r="G7751" s="3">
        <f t="shared" si="723"/>
        <v>55.58</v>
      </c>
      <c r="H7751" s="3">
        <f t="shared" si="724"/>
        <v>64.039999999999992</v>
      </c>
      <c r="I7751" s="3">
        <f t="shared" si="725"/>
        <v>51.980000000000004</v>
      </c>
      <c r="J7751" s="3">
        <f t="shared" si="726"/>
        <v>59</v>
      </c>
      <c r="K7751" s="191">
        <v>8</v>
      </c>
      <c r="L7751" s="3">
        <v>13.1</v>
      </c>
      <c r="M7751" s="191">
        <v>17.8</v>
      </c>
      <c r="N7751" s="191">
        <v>11.1</v>
      </c>
      <c r="O7751" s="191">
        <v>15</v>
      </c>
    </row>
    <row r="7752" spans="2:15" ht="17.25" x14ac:dyDescent="0.35">
      <c r="B7752" s="172">
        <f t="shared" si="722"/>
        <v>7744</v>
      </c>
      <c r="C7752" s="173">
        <v>11</v>
      </c>
      <c r="D7752" s="173">
        <v>19</v>
      </c>
      <c r="E7752" s="174">
        <v>16</v>
      </c>
      <c r="F7752" s="3">
        <f t="shared" si="721"/>
        <v>44.6</v>
      </c>
      <c r="G7752" s="3">
        <f t="shared" si="723"/>
        <v>57.019999999999996</v>
      </c>
      <c r="H7752" s="3">
        <f t="shared" si="724"/>
        <v>64.039999999999992</v>
      </c>
      <c r="I7752" s="3">
        <f t="shared" si="725"/>
        <v>48.92</v>
      </c>
      <c r="J7752" s="3">
        <f t="shared" si="726"/>
        <v>57.92</v>
      </c>
      <c r="K7752" s="191">
        <v>7</v>
      </c>
      <c r="L7752" s="3">
        <v>13.9</v>
      </c>
      <c r="M7752" s="191">
        <v>17.8</v>
      </c>
      <c r="N7752" s="191">
        <v>9.4</v>
      </c>
      <c r="O7752" s="191">
        <v>14.4</v>
      </c>
    </row>
    <row r="7753" spans="2:15" ht="17.25" x14ac:dyDescent="0.35">
      <c r="B7753" s="172">
        <f t="shared" si="722"/>
        <v>7745</v>
      </c>
      <c r="C7753" s="173">
        <v>11</v>
      </c>
      <c r="D7753" s="173">
        <v>19</v>
      </c>
      <c r="E7753" s="174">
        <v>17</v>
      </c>
      <c r="F7753" s="3">
        <f t="shared" si="721"/>
        <v>39.200000000000003</v>
      </c>
      <c r="G7753" s="3">
        <f t="shared" si="723"/>
        <v>49.28</v>
      </c>
      <c r="H7753" s="3">
        <f t="shared" si="724"/>
        <v>60.980000000000004</v>
      </c>
      <c r="I7753" s="3">
        <f t="shared" si="725"/>
        <v>46.04</v>
      </c>
      <c r="J7753" s="3">
        <f t="shared" si="726"/>
        <v>55.040000000000006</v>
      </c>
      <c r="K7753" s="191">
        <v>4</v>
      </c>
      <c r="L7753" s="3">
        <v>9.6</v>
      </c>
      <c r="M7753" s="191">
        <v>16.100000000000001</v>
      </c>
      <c r="N7753" s="191">
        <v>7.8</v>
      </c>
      <c r="O7753" s="191">
        <v>12.8</v>
      </c>
    </row>
    <row r="7754" spans="2:15" ht="17.25" x14ac:dyDescent="0.35">
      <c r="B7754" s="172">
        <f t="shared" si="722"/>
        <v>7746</v>
      </c>
      <c r="C7754" s="173">
        <v>11</v>
      </c>
      <c r="D7754" s="173">
        <v>19</v>
      </c>
      <c r="E7754" s="174">
        <v>18</v>
      </c>
      <c r="F7754" s="3">
        <f t="shared" ref="F7754:F7817" si="727">(9/5)*K7754+32</f>
        <v>39.200000000000003</v>
      </c>
      <c r="G7754" s="3">
        <f t="shared" si="723"/>
        <v>48.74</v>
      </c>
      <c r="H7754" s="3">
        <f t="shared" si="724"/>
        <v>60.980000000000004</v>
      </c>
      <c r="I7754" s="3">
        <f t="shared" si="725"/>
        <v>44.96</v>
      </c>
      <c r="J7754" s="3">
        <f t="shared" si="726"/>
        <v>51.980000000000004</v>
      </c>
      <c r="K7754" s="191">
        <v>4</v>
      </c>
      <c r="L7754" s="3">
        <v>9.3000000000000007</v>
      </c>
      <c r="M7754" s="191">
        <v>16.100000000000001</v>
      </c>
      <c r="N7754" s="191">
        <v>7.2</v>
      </c>
      <c r="O7754" s="191">
        <v>11.1</v>
      </c>
    </row>
    <row r="7755" spans="2:15" ht="17.25" x14ac:dyDescent="0.35">
      <c r="B7755" s="172">
        <f t="shared" ref="B7755:B7818" si="728">B7754+1</f>
        <v>7747</v>
      </c>
      <c r="C7755" s="173">
        <v>11</v>
      </c>
      <c r="D7755" s="173">
        <v>19</v>
      </c>
      <c r="E7755" s="174">
        <v>19</v>
      </c>
      <c r="F7755" s="3">
        <f t="shared" si="727"/>
        <v>37.4</v>
      </c>
      <c r="G7755" s="3">
        <f t="shared" si="723"/>
        <v>48.379999999999995</v>
      </c>
      <c r="H7755" s="3">
        <f t="shared" si="724"/>
        <v>57.92</v>
      </c>
      <c r="I7755" s="3">
        <f t="shared" si="725"/>
        <v>42.980000000000004</v>
      </c>
      <c r="J7755" s="3">
        <f t="shared" si="726"/>
        <v>51.08</v>
      </c>
      <c r="K7755" s="191">
        <v>3</v>
      </c>
      <c r="L7755" s="3">
        <v>9.1</v>
      </c>
      <c r="M7755" s="191">
        <v>14.4</v>
      </c>
      <c r="N7755" s="191">
        <v>6.1</v>
      </c>
      <c r="O7755" s="191">
        <v>10.6</v>
      </c>
    </row>
    <row r="7756" spans="2:15" ht="17.25" x14ac:dyDescent="0.35">
      <c r="B7756" s="172">
        <f t="shared" si="728"/>
        <v>7748</v>
      </c>
      <c r="C7756" s="173">
        <v>11</v>
      </c>
      <c r="D7756" s="173">
        <v>19</v>
      </c>
      <c r="E7756" s="174">
        <v>20</v>
      </c>
      <c r="F7756" s="3">
        <f t="shared" si="727"/>
        <v>37.4</v>
      </c>
      <c r="G7756" s="3">
        <f t="shared" si="723"/>
        <v>42.44</v>
      </c>
      <c r="H7756" s="3">
        <f t="shared" si="724"/>
        <v>57.019999999999996</v>
      </c>
      <c r="I7756" s="3">
        <f t="shared" si="725"/>
        <v>42.08</v>
      </c>
      <c r="J7756" s="3">
        <f t="shared" si="726"/>
        <v>48.019999999999996</v>
      </c>
      <c r="K7756" s="191">
        <v>3</v>
      </c>
      <c r="L7756" s="3">
        <v>5.8</v>
      </c>
      <c r="M7756" s="191">
        <v>13.9</v>
      </c>
      <c r="N7756" s="191">
        <v>5.6</v>
      </c>
      <c r="O7756" s="191">
        <v>8.9</v>
      </c>
    </row>
    <row r="7757" spans="2:15" ht="17.25" x14ac:dyDescent="0.35">
      <c r="B7757" s="172">
        <f t="shared" si="728"/>
        <v>7749</v>
      </c>
      <c r="C7757" s="173">
        <v>11</v>
      </c>
      <c r="D7757" s="173">
        <v>19</v>
      </c>
      <c r="E7757" s="174">
        <v>21</v>
      </c>
      <c r="F7757" s="3">
        <f t="shared" si="727"/>
        <v>35.6</v>
      </c>
      <c r="G7757" s="3">
        <f t="shared" si="723"/>
        <v>41.9</v>
      </c>
      <c r="H7757" s="3">
        <f t="shared" si="724"/>
        <v>55.94</v>
      </c>
      <c r="I7757" s="3">
        <f t="shared" si="725"/>
        <v>42.980000000000004</v>
      </c>
      <c r="J7757" s="3">
        <f t="shared" si="726"/>
        <v>46.94</v>
      </c>
      <c r="K7757" s="191">
        <v>2</v>
      </c>
      <c r="L7757" s="3">
        <v>5.5</v>
      </c>
      <c r="M7757" s="191">
        <v>13.3</v>
      </c>
      <c r="N7757" s="191">
        <v>6.1</v>
      </c>
      <c r="O7757" s="191">
        <v>8.3000000000000007</v>
      </c>
    </row>
    <row r="7758" spans="2:15" ht="17.25" x14ac:dyDescent="0.35">
      <c r="B7758" s="172">
        <f t="shared" si="728"/>
        <v>7750</v>
      </c>
      <c r="C7758" s="173">
        <v>11</v>
      </c>
      <c r="D7758" s="173">
        <v>19</v>
      </c>
      <c r="E7758" s="174">
        <v>22</v>
      </c>
      <c r="F7758" s="3">
        <f t="shared" si="727"/>
        <v>33.799999999999997</v>
      </c>
      <c r="G7758" s="3">
        <f t="shared" si="723"/>
        <v>43.34</v>
      </c>
      <c r="H7758" s="3">
        <f t="shared" si="724"/>
        <v>55.040000000000006</v>
      </c>
      <c r="I7758" s="3">
        <f t="shared" si="725"/>
        <v>42.980000000000004</v>
      </c>
      <c r="J7758" s="3">
        <f t="shared" si="726"/>
        <v>44.96</v>
      </c>
      <c r="K7758" s="191">
        <v>1</v>
      </c>
      <c r="L7758" s="3">
        <v>6.3</v>
      </c>
      <c r="M7758" s="191">
        <v>12.8</v>
      </c>
      <c r="N7758" s="191">
        <v>6.1</v>
      </c>
      <c r="O7758" s="191">
        <v>7.2</v>
      </c>
    </row>
    <row r="7759" spans="2:15" ht="17.25" x14ac:dyDescent="0.35">
      <c r="B7759" s="172">
        <f t="shared" si="728"/>
        <v>7751</v>
      </c>
      <c r="C7759" s="173">
        <v>11</v>
      </c>
      <c r="D7759" s="173">
        <v>19</v>
      </c>
      <c r="E7759" s="174">
        <v>23</v>
      </c>
      <c r="F7759" s="3">
        <f t="shared" si="727"/>
        <v>33.799999999999997</v>
      </c>
      <c r="G7759" s="3">
        <f t="shared" si="723"/>
        <v>42.8</v>
      </c>
      <c r="H7759" s="3">
        <f t="shared" si="724"/>
        <v>53.96</v>
      </c>
      <c r="I7759" s="3">
        <f t="shared" si="725"/>
        <v>42.980000000000004</v>
      </c>
      <c r="J7759" s="3">
        <f t="shared" si="726"/>
        <v>39.92</v>
      </c>
      <c r="K7759" s="191">
        <v>1</v>
      </c>
      <c r="L7759" s="3">
        <v>6</v>
      </c>
      <c r="M7759" s="191">
        <v>12.2</v>
      </c>
      <c r="N7759" s="191">
        <v>6.1</v>
      </c>
      <c r="O7759" s="191">
        <v>4.4000000000000004</v>
      </c>
    </row>
    <row r="7760" spans="2:15" ht="17.25" x14ac:dyDescent="0.35">
      <c r="B7760" s="172">
        <f t="shared" si="728"/>
        <v>7752</v>
      </c>
      <c r="C7760" s="173">
        <v>11</v>
      </c>
      <c r="D7760" s="173">
        <v>19</v>
      </c>
      <c r="E7760" s="174">
        <v>24</v>
      </c>
      <c r="F7760" s="3">
        <f t="shared" si="727"/>
        <v>32</v>
      </c>
      <c r="G7760" s="3">
        <f t="shared" si="723"/>
        <v>40.82</v>
      </c>
      <c r="H7760" s="3">
        <f t="shared" si="724"/>
        <v>53.06</v>
      </c>
      <c r="I7760" s="3">
        <f t="shared" si="725"/>
        <v>41</v>
      </c>
      <c r="J7760" s="3">
        <f t="shared" si="726"/>
        <v>42.980000000000004</v>
      </c>
      <c r="K7760" s="191">
        <v>0</v>
      </c>
      <c r="L7760" s="3">
        <v>4.9000000000000004</v>
      </c>
      <c r="M7760" s="191">
        <v>11.7</v>
      </c>
      <c r="N7760" s="191">
        <v>5</v>
      </c>
      <c r="O7760" s="191">
        <v>6.1</v>
      </c>
    </row>
    <row r="7761" spans="2:15" ht="17.25" x14ac:dyDescent="0.35">
      <c r="B7761" s="172">
        <f t="shared" si="728"/>
        <v>7753</v>
      </c>
      <c r="C7761" s="173">
        <v>11</v>
      </c>
      <c r="D7761" s="173">
        <v>20</v>
      </c>
      <c r="E7761" s="174">
        <v>1</v>
      </c>
      <c r="F7761" s="3">
        <f t="shared" si="727"/>
        <v>30.2</v>
      </c>
      <c r="G7761" s="3">
        <f t="shared" si="723"/>
        <v>39.019999999999996</v>
      </c>
      <c r="H7761" s="3">
        <f t="shared" si="724"/>
        <v>51.980000000000004</v>
      </c>
      <c r="I7761" s="3">
        <f t="shared" si="725"/>
        <v>35.96</v>
      </c>
      <c r="J7761" s="3">
        <f t="shared" si="726"/>
        <v>41</v>
      </c>
      <c r="K7761" s="191">
        <v>-1</v>
      </c>
      <c r="L7761" s="3">
        <v>3.9</v>
      </c>
      <c r="M7761" s="191">
        <v>11.1</v>
      </c>
      <c r="N7761" s="191">
        <v>2.2000000000000002</v>
      </c>
      <c r="O7761" s="191">
        <v>5</v>
      </c>
    </row>
    <row r="7762" spans="2:15" ht="17.25" x14ac:dyDescent="0.35">
      <c r="B7762" s="172">
        <f t="shared" si="728"/>
        <v>7754</v>
      </c>
      <c r="C7762" s="173">
        <v>11</v>
      </c>
      <c r="D7762" s="173">
        <v>20</v>
      </c>
      <c r="E7762" s="174">
        <v>2</v>
      </c>
      <c r="F7762" s="3">
        <f t="shared" si="727"/>
        <v>28.4</v>
      </c>
      <c r="G7762" s="3">
        <f t="shared" si="723"/>
        <v>37.58</v>
      </c>
      <c r="H7762" s="3">
        <f t="shared" si="724"/>
        <v>51.08</v>
      </c>
      <c r="I7762" s="3">
        <f t="shared" si="725"/>
        <v>35.06</v>
      </c>
      <c r="J7762" s="3">
        <f t="shared" si="726"/>
        <v>41</v>
      </c>
      <c r="K7762" s="191">
        <v>-2</v>
      </c>
      <c r="L7762" s="3">
        <v>3.1</v>
      </c>
      <c r="M7762" s="191">
        <v>10.6</v>
      </c>
      <c r="N7762" s="191">
        <v>1.7</v>
      </c>
      <c r="O7762" s="191">
        <v>5</v>
      </c>
    </row>
    <row r="7763" spans="2:15" ht="17.25" x14ac:dyDescent="0.35">
      <c r="B7763" s="172">
        <f t="shared" si="728"/>
        <v>7755</v>
      </c>
      <c r="C7763" s="173">
        <v>11</v>
      </c>
      <c r="D7763" s="173">
        <v>20</v>
      </c>
      <c r="E7763" s="174">
        <v>3</v>
      </c>
      <c r="F7763" s="3">
        <f t="shared" si="727"/>
        <v>26.6</v>
      </c>
      <c r="G7763" s="3">
        <f t="shared" si="723"/>
        <v>35.6</v>
      </c>
      <c r="H7763" s="3">
        <f t="shared" si="724"/>
        <v>48.92</v>
      </c>
      <c r="I7763" s="3">
        <f t="shared" si="725"/>
        <v>35.96</v>
      </c>
      <c r="J7763" s="3">
        <f t="shared" si="726"/>
        <v>41</v>
      </c>
      <c r="K7763" s="191">
        <v>-3</v>
      </c>
      <c r="L7763" s="3">
        <v>2</v>
      </c>
      <c r="M7763" s="191">
        <v>9.4</v>
      </c>
      <c r="N7763" s="191">
        <v>2.2000000000000002</v>
      </c>
      <c r="O7763" s="191">
        <v>5</v>
      </c>
    </row>
    <row r="7764" spans="2:15" ht="17.25" x14ac:dyDescent="0.35">
      <c r="B7764" s="172">
        <f t="shared" si="728"/>
        <v>7756</v>
      </c>
      <c r="C7764" s="173">
        <v>11</v>
      </c>
      <c r="D7764" s="173">
        <v>20</v>
      </c>
      <c r="E7764" s="174">
        <v>4</v>
      </c>
      <c r="F7764" s="3">
        <f t="shared" si="727"/>
        <v>26.6</v>
      </c>
      <c r="G7764" s="3">
        <f t="shared" si="723"/>
        <v>32.54</v>
      </c>
      <c r="H7764" s="3">
        <f t="shared" si="724"/>
        <v>48.92</v>
      </c>
      <c r="I7764" s="3">
        <f t="shared" si="725"/>
        <v>32</v>
      </c>
      <c r="J7764" s="3">
        <f t="shared" si="726"/>
        <v>37.94</v>
      </c>
      <c r="K7764" s="191">
        <v>-3</v>
      </c>
      <c r="L7764" s="3">
        <v>0.3</v>
      </c>
      <c r="M7764" s="191">
        <v>9.4</v>
      </c>
      <c r="N7764" s="191">
        <v>0</v>
      </c>
      <c r="O7764" s="191">
        <v>3.3</v>
      </c>
    </row>
    <row r="7765" spans="2:15" ht="17.25" x14ac:dyDescent="0.35">
      <c r="B7765" s="172">
        <f t="shared" si="728"/>
        <v>7757</v>
      </c>
      <c r="C7765" s="173">
        <v>11</v>
      </c>
      <c r="D7765" s="173">
        <v>20</v>
      </c>
      <c r="E7765" s="174">
        <v>5</v>
      </c>
      <c r="F7765" s="3">
        <f t="shared" si="727"/>
        <v>26.6</v>
      </c>
      <c r="G7765" s="3">
        <f t="shared" si="723"/>
        <v>31.28</v>
      </c>
      <c r="H7765" s="3">
        <f t="shared" si="724"/>
        <v>48.92</v>
      </c>
      <c r="I7765" s="3">
        <f t="shared" si="725"/>
        <v>30.92</v>
      </c>
      <c r="J7765" s="3">
        <f t="shared" si="726"/>
        <v>37.04</v>
      </c>
      <c r="K7765" s="191">
        <v>-3</v>
      </c>
      <c r="L7765" s="3">
        <v>-0.4</v>
      </c>
      <c r="M7765" s="191">
        <v>9.4</v>
      </c>
      <c r="N7765" s="191">
        <v>-0.6</v>
      </c>
      <c r="O7765" s="191">
        <v>2.8</v>
      </c>
    </row>
    <row r="7766" spans="2:15" ht="17.25" x14ac:dyDescent="0.35">
      <c r="B7766" s="172">
        <f t="shared" si="728"/>
        <v>7758</v>
      </c>
      <c r="C7766" s="173">
        <v>11</v>
      </c>
      <c r="D7766" s="173">
        <v>20</v>
      </c>
      <c r="E7766" s="174">
        <v>6</v>
      </c>
      <c r="F7766" s="3">
        <f t="shared" si="727"/>
        <v>26.6</v>
      </c>
      <c r="G7766" s="3">
        <f t="shared" si="723"/>
        <v>31.82</v>
      </c>
      <c r="H7766" s="3">
        <f t="shared" si="724"/>
        <v>50</v>
      </c>
      <c r="I7766" s="3">
        <f t="shared" si="725"/>
        <v>28.94</v>
      </c>
      <c r="J7766" s="3">
        <f t="shared" si="726"/>
        <v>35.96</v>
      </c>
      <c r="K7766" s="191">
        <v>-3</v>
      </c>
      <c r="L7766" s="3">
        <v>-0.1</v>
      </c>
      <c r="M7766" s="191">
        <v>10</v>
      </c>
      <c r="N7766" s="191">
        <v>-1.7</v>
      </c>
      <c r="O7766" s="191">
        <v>2.2000000000000002</v>
      </c>
    </row>
    <row r="7767" spans="2:15" ht="17.25" x14ac:dyDescent="0.35">
      <c r="B7767" s="172">
        <f t="shared" si="728"/>
        <v>7759</v>
      </c>
      <c r="C7767" s="173">
        <v>11</v>
      </c>
      <c r="D7767" s="173">
        <v>20</v>
      </c>
      <c r="E7767" s="174">
        <v>7</v>
      </c>
      <c r="F7767" s="3">
        <f t="shared" si="727"/>
        <v>26.6</v>
      </c>
      <c r="G7767" s="3">
        <f t="shared" si="723"/>
        <v>28.759999999999998</v>
      </c>
      <c r="H7767" s="3">
        <f t="shared" si="724"/>
        <v>50</v>
      </c>
      <c r="I7767" s="3">
        <f t="shared" si="725"/>
        <v>26.96</v>
      </c>
      <c r="J7767" s="3">
        <f t="shared" si="726"/>
        <v>37.04</v>
      </c>
      <c r="K7767" s="191">
        <v>-3</v>
      </c>
      <c r="L7767" s="3">
        <v>-1.8</v>
      </c>
      <c r="M7767" s="191">
        <v>10</v>
      </c>
      <c r="N7767" s="191">
        <v>-2.8</v>
      </c>
      <c r="O7767" s="191">
        <v>2.8</v>
      </c>
    </row>
    <row r="7768" spans="2:15" ht="17.25" x14ac:dyDescent="0.35">
      <c r="B7768" s="172">
        <f t="shared" si="728"/>
        <v>7760</v>
      </c>
      <c r="C7768" s="173">
        <v>11</v>
      </c>
      <c r="D7768" s="173">
        <v>20</v>
      </c>
      <c r="E7768" s="174">
        <v>8</v>
      </c>
      <c r="F7768" s="3">
        <f t="shared" si="727"/>
        <v>26.6</v>
      </c>
      <c r="G7768" s="3">
        <f t="shared" si="723"/>
        <v>36.5</v>
      </c>
      <c r="H7768" s="3">
        <f t="shared" si="724"/>
        <v>53.96</v>
      </c>
      <c r="I7768" s="3">
        <f t="shared" si="725"/>
        <v>32</v>
      </c>
      <c r="J7768" s="3">
        <f t="shared" si="726"/>
        <v>39.019999999999996</v>
      </c>
      <c r="K7768" s="191">
        <v>-3</v>
      </c>
      <c r="L7768" s="3">
        <v>2.5</v>
      </c>
      <c r="M7768" s="191">
        <v>12.2</v>
      </c>
      <c r="N7768" s="191">
        <v>0</v>
      </c>
      <c r="O7768" s="191">
        <v>3.9</v>
      </c>
    </row>
    <row r="7769" spans="2:15" ht="17.25" x14ac:dyDescent="0.35">
      <c r="B7769" s="172">
        <f t="shared" si="728"/>
        <v>7761</v>
      </c>
      <c r="C7769" s="173">
        <v>11</v>
      </c>
      <c r="D7769" s="173">
        <v>20</v>
      </c>
      <c r="E7769" s="174">
        <v>9</v>
      </c>
      <c r="F7769" s="3">
        <f t="shared" si="727"/>
        <v>28.4</v>
      </c>
      <c r="G7769" s="3">
        <f t="shared" ref="G7769:G7832" si="729">(9/5)*L7769+32</f>
        <v>46.04</v>
      </c>
      <c r="H7769" s="3">
        <f t="shared" ref="H7769:H7832" si="730">(9/5)*M7769+32</f>
        <v>60.08</v>
      </c>
      <c r="I7769" s="3">
        <f t="shared" ref="I7769:I7832" si="731">(9/5)*N7769+32</f>
        <v>33.979999999999997</v>
      </c>
      <c r="J7769" s="3">
        <f t="shared" ref="J7769:J7832" si="732">(9/5)*O7769+32</f>
        <v>41</v>
      </c>
      <c r="K7769" s="191">
        <v>-2</v>
      </c>
      <c r="L7769" s="3">
        <v>7.8</v>
      </c>
      <c r="M7769" s="191">
        <v>15.6</v>
      </c>
      <c r="N7769" s="191">
        <v>1.1000000000000001</v>
      </c>
      <c r="O7769" s="191">
        <v>5</v>
      </c>
    </row>
    <row r="7770" spans="2:15" ht="17.25" x14ac:dyDescent="0.35">
      <c r="B7770" s="172">
        <f t="shared" si="728"/>
        <v>7762</v>
      </c>
      <c r="C7770" s="173">
        <v>11</v>
      </c>
      <c r="D7770" s="173">
        <v>20</v>
      </c>
      <c r="E7770" s="174">
        <v>10</v>
      </c>
      <c r="F7770" s="3">
        <f t="shared" si="727"/>
        <v>28.4</v>
      </c>
      <c r="G7770" s="3">
        <f t="shared" si="729"/>
        <v>50.18</v>
      </c>
      <c r="H7770" s="3">
        <f t="shared" si="730"/>
        <v>60.980000000000004</v>
      </c>
      <c r="I7770" s="3">
        <f t="shared" si="731"/>
        <v>37.94</v>
      </c>
      <c r="J7770" s="3">
        <f t="shared" si="732"/>
        <v>46.94</v>
      </c>
      <c r="K7770" s="191">
        <v>-2</v>
      </c>
      <c r="L7770" s="3">
        <v>10.1</v>
      </c>
      <c r="M7770" s="191">
        <v>16.100000000000001</v>
      </c>
      <c r="N7770" s="191">
        <v>3.3</v>
      </c>
      <c r="O7770" s="191">
        <v>8.3000000000000007</v>
      </c>
    </row>
    <row r="7771" spans="2:15" ht="17.25" x14ac:dyDescent="0.35">
      <c r="B7771" s="172">
        <f t="shared" si="728"/>
        <v>7763</v>
      </c>
      <c r="C7771" s="173">
        <v>11</v>
      </c>
      <c r="D7771" s="173">
        <v>20</v>
      </c>
      <c r="E7771" s="174">
        <v>11</v>
      </c>
      <c r="F7771" s="3">
        <f t="shared" si="727"/>
        <v>30.2</v>
      </c>
      <c r="G7771" s="3">
        <f t="shared" si="729"/>
        <v>56.120000000000005</v>
      </c>
      <c r="H7771" s="3">
        <f t="shared" si="730"/>
        <v>64.039999999999992</v>
      </c>
      <c r="I7771" s="3">
        <f t="shared" si="731"/>
        <v>39.92</v>
      </c>
      <c r="J7771" s="3">
        <f t="shared" si="732"/>
        <v>50</v>
      </c>
      <c r="K7771" s="191">
        <v>-1</v>
      </c>
      <c r="L7771" s="3">
        <v>13.4</v>
      </c>
      <c r="M7771" s="191">
        <v>17.8</v>
      </c>
      <c r="N7771" s="191">
        <v>4.4000000000000004</v>
      </c>
      <c r="O7771" s="191">
        <v>10</v>
      </c>
    </row>
    <row r="7772" spans="2:15" ht="17.25" x14ac:dyDescent="0.35">
      <c r="B7772" s="172">
        <f t="shared" si="728"/>
        <v>7764</v>
      </c>
      <c r="C7772" s="173">
        <v>11</v>
      </c>
      <c r="D7772" s="173">
        <v>20</v>
      </c>
      <c r="E7772" s="174">
        <v>12</v>
      </c>
      <c r="F7772" s="3">
        <f t="shared" si="727"/>
        <v>30.2</v>
      </c>
      <c r="G7772" s="3">
        <f t="shared" si="729"/>
        <v>62.06</v>
      </c>
      <c r="H7772" s="3">
        <f t="shared" si="730"/>
        <v>64.94</v>
      </c>
      <c r="I7772" s="3">
        <f t="shared" si="731"/>
        <v>42.08</v>
      </c>
      <c r="J7772" s="3">
        <f t="shared" si="732"/>
        <v>55.040000000000006</v>
      </c>
      <c r="K7772" s="191">
        <v>-1</v>
      </c>
      <c r="L7772" s="3">
        <v>16.7</v>
      </c>
      <c r="M7772" s="191">
        <v>18.3</v>
      </c>
      <c r="N7772" s="191">
        <v>5.6</v>
      </c>
      <c r="O7772" s="191">
        <v>12.8</v>
      </c>
    </row>
    <row r="7773" spans="2:15" ht="17.25" x14ac:dyDescent="0.35">
      <c r="B7773" s="172">
        <f t="shared" si="728"/>
        <v>7765</v>
      </c>
      <c r="C7773" s="173">
        <v>11</v>
      </c>
      <c r="D7773" s="173">
        <v>20</v>
      </c>
      <c r="E7773" s="174">
        <v>13</v>
      </c>
      <c r="F7773" s="3">
        <f t="shared" si="727"/>
        <v>30.2</v>
      </c>
      <c r="G7773" s="3">
        <f t="shared" si="729"/>
        <v>64.400000000000006</v>
      </c>
      <c r="H7773" s="3">
        <f t="shared" si="730"/>
        <v>69.080000000000013</v>
      </c>
      <c r="I7773" s="3">
        <f t="shared" si="731"/>
        <v>44.06</v>
      </c>
      <c r="J7773" s="3">
        <f t="shared" si="732"/>
        <v>55.94</v>
      </c>
      <c r="K7773" s="191">
        <v>-1</v>
      </c>
      <c r="L7773" s="3">
        <v>18</v>
      </c>
      <c r="M7773" s="191">
        <v>20.6</v>
      </c>
      <c r="N7773" s="191">
        <v>6.7</v>
      </c>
      <c r="O7773" s="191">
        <v>13.3</v>
      </c>
    </row>
    <row r="7774" spans="2:15" ht="17.25" x14ac:dyDescent="0.35">
      <c r="B7774" s="172">
        <f t="shared" si="728"/>
        <v>7766</v>
      </c>
      <c r="C7774" s="173">
        <v>11</v>
      </c>
      <c r="D7774" s="173">
        <v>20</v>
      </c>
      <c r="E7774" s="174">
        <v>14</v>
      </c>
      <c r="F7774" s="3">
        <f t="shared" si="727"/>
        <v>30.2</v>
      </c>
      <c r="G7774" s="3">
        <f t="shared" si="729"/>
        <v>66.740000000000009</v>
      </c>
      <c r="H7774" s="3">
        <f t="shared" si="730"/>
        <v>69.98</v>
      </c>
      <c r="I7774" s="3">
        <f t="shared" si="731"/>
        <v>44.06</v>
      </c>
      <c r="J7774" s="3">
        <f t="shared" si="732"/>
        <v>57.92</v>
      </c>
      <c r="K7774" s="191">
        <v>-1</v>
      </c>
      <c r="L7774" s="3">
        <v>19.3</v>
      </c>
      <c r="M7774" s="191">
        <v>21.1</v>
      </c>
      <c r="N7774" s="191">
        <v>6.7</v>
      </c>
      <c r="O7774" s="191">
        <v>14.4</v>
      </c>
    </row>
    <row r="7775" spans="2:15" ht="17.25" x14ac:dyDescent="0.35">
      <c r="B7775" s="172">
        <f t="shared" si="728"/>
        <v>7767</v>
      </c>
      <c r="C7775" s="173">
        <v>11</v>
      </c>
      <c r="D7775" s="173">
        <v>20</v>
      </c>
      <c r="E7775" s="174">
        <v>15</v>
      </c>
      <c r="F7775" s="3">
        <f t="shared" si="727"/>
        <v>30.2</v>
      </c>
      <c r="G7775" s="3">
        <f t="shared" si="729"/>
        <v>67.28</v>
      </c>
      <c r="H7775" s="3">
        <f t="shared" si="730"/>
        <v>69.080000000000013</v>
      </c>
      <c r="I7775" s="3">
        <f t="shared" si="731"/>
        <v>44.06</v>
      </c>
      <c r="J7775" s="3">
        <f t="shared" si="732"/>
        <v>59</v>
      </c>
      <c r="K7775" s="191">
        <v>-1</v>
      </c>
      <c r="L7775" s="3">
        <v>19.600000000000001</v>
      </c>
      <c r="M7775" s="191">
        <v>20.6</v>
      </c>
      <c r="N7775" s="191">
        <v>6.7</v>
      </c>
      <c r="O7775" s="191">
        <v>15</v>
      </c>
    </row>
    <row r="7776" spans="2:15" ht="17.25" x14ac:dyDescent="0.35">
      <c r="B7776" s="172">
        <f t="shared" si="728"/>
        <v>7768</v>
      </c>
      <c r="C7776" s="173">
        <v>11</v>
      </c>
      <c r="D7776" s="173">
        <v>20</v>
      </c>
      <c r="E7776" s="174">
        <v>16</v>
      </c>
      <c r="F7776" s="3">
        <f t="shared" si="727"/>
        <v>30.2</v>
      </c>
      <c r="G7776" s="3">
        <f t="shared" si="729"/>
        <v>60.44</v>
      </c>
      <c r="H7776" s="3">
        <f t="shared" si="730"/>
        <v>68</v>
      </c>
      <c r="I7776" s="3">
        <f t="shared" si="731"/>
        <v>42.980000000000004</v>
      </c>
      <c r="J7776" s="3">
        <f t="shared" si="732"/>
        <v>59</v>
      </c>
      <c r="K7776" s="191">
        <v>-1</v>
      </c>
      <c r="L7776" s="3">
        <v>15.8</v>
      </c>
      <c r="M7776" s="191">
        <v>20</v>
      </c>
      <c r="N7776" s="191">
        <v>6.1</v>
      </c>
      <c r="O7776" s="191">
        <v>15</v>
      </c>
    </row>
    <row r="7777" spans="2:15" ht="17.25" x14ac:dyDescent="0.35">
      <c r="B7777" s="172">
        <f t="shared" si="728"/>
        <v>7769</v>
      </c>
      <c r="C7777" s="173">
        <v>11</v>
      </c>
      <c r="D7777" s="173">
        <v>20</v>
      </c>
      <c r="E7777" s="174">
        <v>17</v>
      </c>
      <c r="F7777" s="3">
        <f t="shared" si="727"/>
        <v>28.4</v>
      </c>
      <c r="G7777" s="3">
        <f t="shared" si="729"/>
        <v>50.18</v>
      </c>
      <c r="H7777" s="3">
        <f t="shared" si="730"/>
        <v>62.96</v>
      </c>
      <c r="I7777" s="3">
        <f t="shared" si="731"/>
        <v>37.94</v>
      </c>
      <c r="J7777" s="3">
        <f t="shared" si="732"/>
        <v>55.040000000000006</v>
      </c>
      <c r="K7777" s="191">
        <v>-2</v>
      </c>
      <c r="L7777" s="3">
        <v>10.1</v>
      </c>
      <c r="M7777" s="191">
        <v>17.2</v>
      </c>
      <c r="N7777" s="191">
        <v>3.3</v>
      </c>
      <c r="O7777" s="191">
        <v>12.8</v>
      </c>
    </row>
    <row r="7778" spans="2:15" ht="17.25" x14ac:dyDescent="0.35">
      <c r="B7778" s="172">
        <f t="shared" si="728"/>
        <v>7770</v>
      </c>
      <c r="C7778" s="173">
        <v>11</v>
      </c>
      <c r="D7778" s="173">
        <v>20</v>
      </c>
      <c r="E7778" s="174">
        <v>18</v>
      </c>
      <c r="F7778" s="3">
        <f t="shared" si="727"/>
        <v>28.4</v>
      </c>
      <c r="G7778" s="3">
        <f t="shared" si="729"/>
        <v>48.92</v>
      </c>
      <c r="H7778" s="3">
        <f t="shared" si="730"/>
        <v>60.980000000000004</v>
      </c>
      <c r="I7778" s="3">
        <f t="shared" si="731"/>
        <v>37.04</v>
      </c>
      <c r="J7778" s="3">
        <f t="shared" si="732"/>
        <v>50</v>
      </c>
      <c r="K7778" s="191">
        <v>-2</v>
      </c>
      <c r="L7778" s="3">
        <v>9.4</v>
      </c>
      <c r="M7778" s="191">
        <v>16.100000000000001</v>
      </c>
      <c r="N7778" s="191">
        <v>2.8</v>
      </c>
      <c r="O7778" s="191">
        <v>10</v>
      </c>
    </row>
    <row r="7779" spans="2:15" ht="17.25" x14ac:dyDescent="0.35">
      <c r="B7779" s="172">
        <f t="shared" si="728"/>
        <v>7771</v>
      </c>
      <c r="C7779" s="173">
        <v>11</v>
      </c>
      <c r="D7779" s="173">
        <v>20</v>
      </c>
      <c r="E7779" s="174">
        <v>19</v>
      </c>
      <c r="F7779" s="3">
        <f t="shared" si="727"/>
        <v>28.4</v>
      </c>
      <c r="G7779" s="3">
        <f t="shared" si="729"/>
        <v>38.659999999999997</v>
      </c>
      <c r="H7779" s="3">
        <f t="shared" si="730"/>
        <v>57.92</v>
      </c>
      <c r="I7779" s="3">
        <f t="shared" si="731"/>
        <v>33.979999999999997</v>
      </c>
      <c r="J7779" s="3">
        <f t="shared" si="732"/>
        <v>48.019999999999996</v>
      </c>
      <c r="K7779" s="191">
        <v>-2</v>
      </c>
      <c r="L7779" s="3">
        <v>3.7</v>
      </c>
      <c r="M7779" s="191">
        <v>14.4</v>
      </c>
      <c r="N7779" s="191">
        <v>1.1000000000000001</v>
      </c>
      <c r="O7779" s="191">
        <v>8.9</v>
      </c>
    </row>
    <row r="7780" spans="2:15" ht="17.25" x14ac:dyDescent="0.35">
      <c r="B7780" s="172">
        <f t="shared" si="728"/>
        <v>7772</v>
      </c>
      <c r="C7780" s="173">
        <v>11</v>
      </c>
      <c r="D7780" s="173">
        <v>20</v>
      </c>
      <c r="E7780" s="174">
        <v>20</v>
      </c>
      <c r="F7780" s="3">
        <f t="shared" si="727"/>
        <v>26.6</v>
      </c>
      <c r="G7780" s="3">
        <f t="shared" si="729"/>
        <v>35.6</v>
      </c>
      <c r="H7780" s="3">
        <f t="shared" si="730"/>
        <v>55.040000000000006</v>
      </c>
      <c r="I7780" s="3">
        <f t="shared" si="731"/>
        <v>33.08</v>
      </c>
      <c r="J7780" s="3">
        <f t="shared" si="732"/>
        <v>50</v>
      </c>
      <c r="K7780" s="191">
        <v>-3</v>
      </c>
      <c r="L7780" s="3">
        <v>2</v>
      </c>
      <c r="M7780" s="191">
        <v>12.8</v>
      </c>
      <c r="N7780" s="191">
        <v>0.6</v>
      </c>
      <c r="O7780" s="191">
        <v>10</v>
      </c>
    </row>
    <row r="7781" spans="2:15" ht="17.25" x14ac:dyDescent="0.35">
      <c r="B7781" s="172">
        <f t="shared" si="728"/>
        <v>7773</v>
      </c>
      <c r="C7781" s="173">
        <v>11</v>
      </c>
      <c r="D7781" s="173">
        <v>20</v>
      </c>
      <c r="E7781" s="174">
        <v>21</v>
      </c>
      <c r="F7781" s="3">
        <f t="shared" si="727"/>
        <v>26.6</v>
      </c>
      <c r="G7781" s="3">
        <f t="shared" si="729"/>
        <v>28.759999999999998</v>
      </c>
      <c r="H7781" s="3">
        <f t="shared" si="730"/>
        <v>53.96</v>
      </c>
      <c r="I7781" s="3">
        <f t="shared" si="731"/>
        <v>33.08</v>
      </c>
      <c r="J7781" s="3">
        <f t="shared" si="732"/>
        <v>42.08</v>
      </c>
      <c r="K7781" s="191">
        <v>-3</v>
      </c>
      <c r="L7781" s="3">
        <v>-1.8</v>
      </c>
      <c r="M7781" s="191">
        <v>12.2</v>
      </c>
      <c r="N7781" s="191">
        <v>0.6</v>
      </c>
      <c r="O7781" s="191">
        <v>5.6</v>
      </c>
    </row>
    <row r="7782" spans="2:15" ht="17.25" x14ac:dyDescent="0.35">
      <c r="B7782" s="172">
        <f t="shared" si="728"/>
        <v>7774</v>
      </c>
      <c r="C7782" s="173">
        <v>11</v>
      </c>
      <c r="D7782" s="173">
        <v>20</v>
      </c>
      <c r="E7782" s="174">
        <v>22</v>
      </c>
      <c r="F7782" s="3">
        <f t="shared" si="727"/>
        <v>26.6</v>
      </c>
      <c r="G7782" s="3">
        <f t="shared" si="729"/>
        <v>27.5</v>
      </c>
      <c r="H7782" s="3">
        <f t="shared" si="730"/>
        <v>51.980000000000004</v>
      </c>
      <c r="I7782" s="3">
        <f t="shared" si="731"/>
        <v>32</v>
      </c>
      <c r="J7782" s="3">
        <f t="shared" si="732"/>
        <v>41</v>
      </c>
      <c r="K7782" s="191">
        <v>-3</v>
      </c>
      <c r="L7782" s="3">
        <v>-2.5</v>
      </c>
      <c r="M7782" s="191">
        <v>11.1</v>
      </c>
      <c r="N7782" s="191">
        <v>0</v>
      </c>
      <c r="O7782" s="191">
        <v>5</v>
      </c>
    </row>
    <row r="7783" spans="2:15" ht="17.25" x14ac:dyDescent="0.35">
      <c r="B7783" s="172">
        <f t="shared" si="728"/>
        <v>7775</v>
      </c>
      <c r="C7783" s="173">
        <v>11</v>
      </c>
      <c r="D7783" s="173">
        <v>20</v>
      </c>
      <c r="E7783" s="174">
        <v>23</v>
      </c>
      <c r="F7783" s="3">
        <f t="shared" si="727"/>
        <v>26.6</v>
      </c>
      <c r="G7783" s="3">
        <f t="shared" si="729"/>
        <v>24.439999999999998</v>
      </c>
      <c r="H7783" s="3">
        <f t="shared" si="730"/>
        <v>51.980000000000004</v>
      </c>
      <c r="I7783" s="3">
        <f t="shared" si="731"/>
        <v>28.94</v>
      </c>
      <c r="J7783" s="3">
        <f t="shared" si="732"/>
        <v>44.06</v>
      </c>
      <c r="K7783" s="191">
        <v>-3</v>
      </c>
      <c r="L7783" s="3">
        <v>-4.2</v>
      </c>
      <c r="M7783" s="191">
        <v>11.1</v>
      </c>
      <c r="N7783" s="191">
        <v>-1.7</v>
      </c>
      <c r="O7783" s="191">
        <v>6.7</v>
      </c>
    </row>
    <row r="7784" spans="2:15" ht="17.25" x14ac:dyDescent="0.35">
      <c r="B7784" s="172">
        <f t="shared" si="728"/>
        <v>7776</v>
      </c>
      <c r="C7784" s="173">
        <v>11</v>
      </c>
      <c r="D7784" s="173">
        <v>20</v>
      </c>
      <c r="E7784" s="174">
        <v>24</v>
      </c>
      <c r="F7784" s="3">
        <f t="shared" si="727"/>
        <v>26.6</v>
      </c>
      <c r="G7784" s="3">
        <f t="shared" si="729"/>
        <v>21.38</v>
      </c>
      <c r="H7784" s="3">
        <f t="shared" si="730"/>
        <v>51.08</v>
      </c>
      <c r="I7784" s="3">
        <f t="shared" si="731"/>
        <v>28.04</v>
      </c>
      <c r="J7784" s="3">
        <f t="shared" si="732"/>
        <v>44.06</v>
      </c>
      <c r="K7784" s="191">
        <v>-3</v>
      </c>
      <c r="L7784" s="3">
        <v>-5.9</v>
      </c>
      <c r="M7784" s="191">
        <v>10.6</v>
      </c>
      <c r="N7784" s="191">
        <v>-2.2000000000000002</v>
      </c>
      <c r="O7784" s="191">
        <v>6.7</v>
      </c>
    </row>
    <row r="7785" spans="2:15" ht="17.25" x14ac:dyDescent="0.35">
      <c r="B7785" s="172">
        <f t="shared" si="728"/>
        <v>7777</v>
      </c>
      <c r="C7785" s="173">
        <v>11</v>
      </c>
      <c r="D7785" s="173">
        <v>21</v>
      </c>
      <c r="E7785" s="174">
        <v>1</v>
      </c>
      <c r="F7785" s="3">
        <f t="shared" si="727"/>
        <v>26.6</v>
      </c>
      <c r="G7785" s="3">
        <f t="shared" si="729"/>
        <v>18.32</v>
      </c>
      <c r="H7785" s="3">
        <f t="shared" si="730"/>
        <v>51.08</v>
      </c>
      <c r="I7785" s="3">
        <f t="shared" si="731"/>
        <v>28.04</v>
      </c>
      <c r="J7785" s="3">
        <f t="shared" si="732"/>
        <v>39.92</v>
      </c>
      <c r="K7785" s="191">
        <v>-3</v>
      </c>
      <c r="L7785" s="3">
        <v>-7.6</v>
      </c>
      <c r="M7785" s="191">
        <v>10.6</v>
      </c>
      <c r="N7785" s="191">
        <v>-2.2000000000000002</v>
      </c>
      <c r="O7785" s="191">
        <v>4.4000000000000004</v>
      </c>
    </row>
    <row r="7786" spans="2:15" ht="17.25" x14ac:dyDescent="0.35">
      <c r="B7786" s="172">
        <f t="shared" si="728"/>
        <v>7778</v>
      </c>
      <c r="C7786" s="173">
        <v>11</v>
      </c>
      <c r="D7786" s="173">
        <v>21</v>
      </c>
      <c r="E7786" s="174">
        <v>2</v>
      </c>
      <c r="F7786" s="3">
        <f t="shared" si="727"/>
        <v>26.6</v>
      </c>
      <c r="G7786" s="3">
        <f t="shared" si="729"/>
        <v>15.079999999999998</v>
      </c>
      <c r="H7786" s="3">
        <f t="shared" si="730"/>
        <v>51.980000000000004</v>
      </c>
      <c r="I7786" s="3">
        <f t="shared" si="731"/>
        <v>28.04</v>
      </c>
      <c r="J7786" s="3">
        <f t="shared" si="732"/>
        <v>42.980000000000004</v>
      </c>
      <c r="K7786" s="191">
        <v>-3</v>
      </c>
      <c r="L7786" s="3">
        <v>-9.4</v>
      </c>
      <c r="M7786" s="191">
        <v>11.1</v>
      </c>
      <c r="N7786" s="191">
        <v>-2.2000000000000002</v>
      </c>
      <c r="O7786" s="191">
        <v>6.1</v>
      </c>
    </row>
    <row r="7787" spans="2:15" ht="17.25" x14ac:dyDescent="0.35">
      <c r="B7787" s="172">
        <f t="shared" si="728"/>
        <v>7779</v>
      </c>
      <c r="C7787" s="173">
        <v>11</v>
      </c>
      <c r="D7787" s="173">
        <v>21</v>
      </c>
      <c r="E7787" s="174">
        <v>3</v>
      </c>
      <c r="F7787" s="3">
        <f t="shared" si="727"/>
        <v>24.8</v>
      </c>
      <c r="G7787" s="3">
        <f t="shared" si="729"/>
        <v>13.82</v>
      </c>
      <c r="H7787" s="3">
        <f t="shared" si="730"/>
        <v>48.92</v>
      </c>
      <c r="I7787" s="3">
        <f t="shared" si="731"/>
        <v>26.96</v>
      </c>
      <c r="J7787" s="3">
        <f t="shared" si="732"/>
        <v>37.94</v>
      </c>
      <c r="K7787" s="191">
        <v>-4</v>
      </c>
      <c r="L7787" s="3">
        <v>-10.1</v>
      </c>
      <c r="M7787" s="191">
        <v>9.4</v>
      </c>
      <c r="N7787" s="191">
        <v>-2.8</v>
      </c>
      <c r="O7787" s="191">
        <v>3.3</v>
      </c>
    </row>
    <row r="7788" spans="2:15" ht="17.25" x14ac:dyDescent="0.35">
      <c r="B7788" s="172">
        <f t="shared" si="728"/>
        <v>7780</v>
      </c>
      <c r="C7788" s="173">
        <v>11</v>
      </c>
      <c r="D7788" s="173">
        <v>21</v>
      </c>
      <c r="E7788" s="174">
        <v>4</v>
      </c>
      <c r="F7788" s="3">
        <f t="shared" si="727"/>
        <v>24.8</v>
      </c>
      <c r="G7788" s="3">
        <f t="shared" si="729"/>
        <v>12.559999999999999</v>
      </c>
      <c r="H7788" s="3">
        <f t="shared" si="730"/>
        <v>48.92</v>
      </c>
      <c r="I7788" s="3">
        <f t="shared" si="731"/>
        <v>28.04</v>
      </c>
      <c r="J7788" s="3">
        <f t="shared" si="732"/>
        <v>35.96</v>
      </c>
      <c r="K7788" s="191">
        <v>-4</v>
      </c>
      <c r="L7788" s="3">
        <v>-10.8</v>
      </c>
      <c r="M7788" s="191">
        <v>9.4</v>
      </c>
      <c r="N7788" s="191">
        <v>-2.2000000000000002</v>
      </c>
      <c r="O7788" s="191">
        <v>2.2000000000000002</v>
      </c>
    </row>
    <row r="7789" spans="2:15" ht="17.25" x14ac:dyDescent="0.35">
      <c r="B7789" s="172">
        <f t="shared" si="728"/>
        <v>7781</v>
      </c>
      <c r="C7789" s="173">
        <v>11</v>
      </c>
      <c r="D7789" s="173">
        <v>21</v>
      </c>
      <c r="E7789" s="174">
        <v>5</v>
      </c>
      <c r="F7789" s="3">
        <f t="shared" si="727"/>
        <v>24.8</v>
      </c>
      <c r="G7789" s="3">
        <f t="shared" si="729"/>
        <v>11.3</v>
      </c>
      <c r="H7789" s="3">
        <f t="shared" si="730"/>
        <v>48.019999999999996</v>
      </c>
      <c r="I7789" s="3">
        <f t="shared" si="731"/>
        <v>26.060000000000002</v>
      </c>
      <c r="J7789" s="3">
        <f t="shared" si="732"/>
        <v>37.94</v>
      </c>
      <c r="K7789" s="191">
        <v>-4</v>
      </c>
      <c r="L7789" s="3">
        <v>-11.5</v>
      </c>
      <c r="M7789" s="191">
        <v>8.9</v>
      </c>
      <c r="N7789" s="191">
        <v>-3.3</v>
      </c>
      <c r="O7789" s="191">
        <v>3.3</v>
      </c>
    </row>
    <row r="7790" spans="2:15" ht="17.25" x14ac:dyDescent="0.35">
      <c r="B7790" s="172">
        <f t="shared" si="728"/>
        <v>7782</v>
      </c>
      <c r="C7790" s="173">
        <v>11</v>
      </c>
      <c r="D7790" s="173">
        <v>21</v>
      </c>
      <c r="E7790" s="174">
        <v>6</v>
      </c>
      <c r="F7790" s="3">
        <f t="shared" si="727"/>
        <v>24.8</v>
      </c>
      <c r="G7790" s="3">
        <f t="shared" si="729"/>
        <v>10.039999999999999</v>
      </c>
      <c r="H7790" s="3">
        <f t="shared" si="730"/>
        <v>48.019999999999996</v>
      </c>
      <c r="I7790" s="3">
        <f t="shared" si="731"/>
        <v>26.060000000000002</v>
      </c>
      <c r="J7790" s="3">
        <f t="shared" si="732"/>
        <v>35.06</v>
      </c>
      <c r="K7790" s="191">
        <v>-4</v>
      </c>
      <c r="L7790" s="3">
        <v>-12.2</v>
      </c>
      <c r="M7790" s="191">
        <v>8.9</v>
      </c>
      <c r="N7790" s="191">
        <v>-3.3</v>
      </c>
      <c r="O7790" s="191">
        <v>1.7</v>
      </c>
    </row>
    <row r="7791" spans="2:15" ht="17.25" x14ac:dyDescent="0.35">
      <c r="B7791" s="172">
        <f t="shared" si="728"/>
        <v>7783</v>
      </c>
      <c r="C7791" s="173">
        <v>11</v>
      </c>
      <c r="D7791" s="173">
        <v>21</v>
      </c>
      <c r="E7791" s="174">
        <v>7</v>
      </c>
      <c r="F7791" s="3">
        <f t="shared" si="727"/>
        <v>23</v>
      </c>
      <c r="G7791" s="3">
        <f t="shared" si="729"/>
        <v>8.5999999999999979</v>
      </c>
      <c r="H7791" s="3">
        <f t="shared" si="730"/>
        <v>48.019999999999996</v>
      </c>
      <c r="I7791" s="3">
        <f t="shared" si="731"/>
        <v>26.060000000000002</v>
      </c>
      <c r="J7791" s="3">
        <f t="shared" si="732"/>
        <v>32</v>
      </c>
      <c r="K7791" s="191">
        <v>-5</v>
      </c>
      <c r="L7791" s="3">
        <v>-13</v>
      </c>
      <c r="M7791" s="191">
        <v>8.9</v>
      </c>
      <c r="N7791" s="191">
        <v>-3.3</v>
      </c>
      <c r="O7791" s="191">
        <v>0</v>
      </c>
    </row>
    <row r="7792" spans="2:15" ht="17.25" x14ac:dyDescent="0.35">
      <c r="B7792" s="172">
        <f t="shared" si="728"/>
        <v>7784</v>
      </c>
      <c r="C7792" s="173">
        <v>11</v>
      </c>
      <c r="D7792" s="173">
        <v>21</v>
      </c>
      <c r="E7792" s="174">
        <v>8</v>
      </c>
      <c r="F7792" s="3">
        <f t="shared" si="727"/>
        <v>28.4</v>
      </c>
      <c r="G7792" s="3">
        <f t="shared" si="729"/>
        <v>12.740000000000002</v>
      </c>
      <c r="H7792" s="3">
        <f t="shared" si="730"/>
        <v>51.980000000000004</v>
      </c>
      <c r="I7792" s="3">
        <f t="shared" si="731"/>
        <v>28.04</v>
      </c>
      <c r="J7792" s="3">
        <f t="shared" si="732"/>
        <v>35.96</v>
      </c>
      <c r="K7792" s="191">
        <v>-2</v>
      </c>
      <c r="L7792" s="3">
        <v>-10.7</v>
      </c>
      <c r="M7792" s="191">
        <v>11.1</v>
      </c>
      <c r="N7792" s="191">
        <v>-2.2000000000000002</v>
      </c>
      <c r="O7792" s="191">
        <v>2.2000000000000002</v>
      </c>
    </row>
    <row r="7793" spans="2:15" ht="17.25" x14ac:dyDescent="0.35">
      <c r="B7793" s="172">
        <f t="shared" si="728"/>
        <v>7785</v>
      </c>
      <c r="C7793" s="173">
        <v>11</v>
      </c>
      <c r="D7793" s="173">
        <v>21</v>
      </c>
      <c r="E7793" s="174">
        <v>9</v>
      </c>
      <c r="F7793" s="3">
        <f t="shared" si="727"/>
        <v>32</v>
      </c>
      <c r="G7793" s="3">
        <f t="shared" si="729"/>
        <v>20.479999999999997</v>
      </c>
      <c r="H7793" s="3">
        <f t="shared" si="730"/>
        <v>57.019999999999996</v>
      </c>
      <c r="I7793" s="3">
        <f t="shared" si="731"/>
        <v>33.979999999999997</v>
      </c>
      <c r="J7793" s="3">
        <f t="shared" si="732"/>
        <v>42.08</v>
      </c>
      <c r="K7793" s="191">
        <v>0</v>
      </c>
      <c r="L7793" s="3">
        <v>-6.4</v>
      </c>
      <c r="M7793" s="191">
        <v>13.9</v>
      </c>
      <c r="N7793" s="191">
        <v>1.1000000000000001</v>
      </c>
      <c r="O7793" s="191">
        <v>5.6</v>
      </c>
    </row>
    <row r="7794" spans="2:15" ht="17.25" x14ac:dyDescent="0.35">
      <c r="B7794" s="172">
        <f t="shared" si="728"/>
        <v>7786</v>
      </c>
      <c r="C7794" s="173">
        <v>11</v>
      </c>
      <c r="D7794" s="173">
        <v>21</v>
      </c>
      <c r="E7794" s="174">
        <v>10</v>
      </c>
      <c r="F7794" s="3">
        <f t="shared" si="727"/>
        <v>33.799999999999997</v>
      </c>
      <c r="G7794" s="3">
        <f t="shared" si="729"/>
        <v>24.62</v>
      </c>
      <c r="H7794" s="3">
        <f t="shared" si="730"/>
        <v>57.019999999999996</v>
      </c>
      <c r="I7794" s="3">
        <f t="shared" si="731"/>
        <v>41</v>
      </c>
      <c r="J7794" s="3">
        <f t="shared" si="732"/>
        <v>46.94</v>
      </c>
      <c r="K7794" s="191">
        <v>1</v>
      </c>
      <c r="L7794" s="3">
        <v>-4.0999999999999996</v>
      </c>
      <c r="M7794" s="191">
        <v>13.9</v>
      </c>
      <c r="N7794" s="191">
        <v>5</v>
      </c>
      <c r="O7794" s="191">
        <v>8.3000000000000007</v>
      </c>
    </row>
    <row r="7795" spans="2:15" ht="17.25" x14ac:dyDescent="0.35">
      <c r="B7795" s="172">
        <f t="shared" si="728"/>
        <v>7787</v>
      </c>
      <c r="C7795" s="173">
        <v>11</v>
      </c>
      <c r="D7795" s="173">
        <v>21</v>
      </c>
      <c r="E7795" s="174">
        <v>11</v>
      </c>
      <c r="F7795" s="3">
        <f t="shared" si="727"/>
        <v>28.4</v>
      </c>
      <c r="G7795" s="3">
        <f t="shared" si="729"/>
        <v>30.56</v>
      </c>
      <c r="H7795" s="3">
        <f t="shared" si="730"/>
        <v>60.980000000000004</v>
      </c>
      <c r="I7795" s="3">
        <f t="shared" si="731"/>
        <v>42.980000000000004</v>
      </c>
      <c r="J7795" s="3">
        <f t="shared" si="732"/>
        <v>53.06</v>
      </c>
      <c r="K7795" s="191">
        <v>-2</v>
      </c>
      <c r="L7795" s="3">
        <v>-0.8</v>
      </c>
      <c r="M7795" s="191">
        <v>16.100000000000001</v>
      </c>
      <c r="N7795" s="191">
        <v>6.1</v>
      </c>
      <c r="O7795" s="191">
        <v>11.7</v>
      </c>
    </row>
    <row r="7796" spans="2:15" ht="17.25" x14ac:dyDescent="0.35">
      <c r="B7796" s="172">
        <f t="shared" si="728"/>
        <v>7788</v>
      </c>
      <c r="C7796" s="173">
        <v>11</v>
      </c>
      <c r="D7796" s="173">
        <v>21</v>
      </c>
      <c r="E7796" s="174">
        <v>12</v>
      </c>
      <c r="F7796" s="3">
        <f t="shared" si="727"/>
        <v>28.4</v>
      </c>
      <c r="G7796" s="3">
        <f t="shared" si="729"/>
        <v>34.520000000000003</v>
      </c>
      <c r="H7796" s="3">
        <f t="shared" si="730"/>
        <v>60.08</v>
      </c>
      <c r="I7796" s="3">
        <f t="shared" si="731"/>
        <v>44.96</v>
      </c>
      <c r="J7796" s="3">
        <f t="shared" si="732"/>
        <v>55.040000000000006</v>
      </c>
      <c r="K7796" s="191">
        <v>-2</v>
      </c>
      <c r="L7796" s="3">
        <v>1.4</v>
      </c>
      <c r="M7796" s="191">
        <v>15.6</v>
      </c>
      <c r="N7796" s="191">
        <v>7.2</v>
      </c>
      <c r="O7796" s="191">
        <v>12.8</v>
      </c>
    </row>
    <row r="7797" spans="2:15" ht="17.25" x14ac:dyDescent="0.35">
      <c r="B7797" s="172">
        <f t="shared" si="728"/>
        <v>7789</v>
      </c>
      <c r="C7797" s="173">
        <v>11</v>
      </c>
      <c r="D7797" s="173">
        <v>21</v>
      </c>
      <c r="E7797" s="174">
        <v>13</v>
      </c>
      <c r="F7797" s="3">
        <f t="shared" si="727"/>
        <v>32</v>
      </c>
      <c r="G7797" s="3">
        <f t="shared" si="729"/>
        <v>36.86</v>
      </c>
      <c r="H7797" s="3">
        <f t="shared" si="730"/>
        <v>62.06</v>
      </c>
      <c r="I7797" s="3">
        <f t="shared" si="731"/>
        <v>46.94</v>
      </c>
      <c r="J7797" s="3">
        <f t="shared" si="732"/>
        <v>57.92</v>
      </c>
      <c r="K7797" s="191">
        <v>0</v>
      </c>
      <c r="L7797" s="3">
        <v>2.7</v>
      </c>
      <c r="M7797" s="191">
        <v>16.7</v>
      </c>
      <c r="N7797" s="191">
        <v>8.3000000000000007</v>
      </c>
      <c r="O7797" s="191">
        <v>14.4</v>
      </c>
    </row>
    <row r="7798" spans="2:15" ht="17.25" x14ac:dyDescent="0.35">
      <c r="B7798" s="172">
        <f t="shared" si="728"/>
        <v>7790</v>
      </c>
      <c r="C7798" s="173">
        <v>11</v>
      </c>
      <c r="D7798" s="173">
        <v>21</v>
      </c>
      <c r="E7798" s="174">
        <v>14</v>
      </c>
      <c r="F7798" s="3">
        <f t="shared" si="727"/>
        <v>32</v>
      </c>
      <c r="G7798" s="3">
        <f t="shared" si="729"/>
        <v>35.6</v>
      </c>
      <c r="H7798" s="3">
        <f t="shared" si="730"/>
        <v>64.039999999999992</v>
      </c>
      <c r="I7798" s="3">
        <f t="shared" si="731"/>
        <v>50</v>
      </c>
      <c r="J7798" s="3">
        <f t="shared" si="732"/>
        <v>59</v>
      </c>
      <c r="K7798" s="191">
        <v>0</v>
      </c>
      <c r="L7798" s="3">
        <v>2</v>
      </c>
      <c r="M7798" s="191">
        <v>17.8</v>
      </c>
      <c r="N7798" s="191">
        <v>10</v>
      </c>
      <c r="O7798" s="191">
        <v>15</v>
      </c>
    </row>
    <row r="7799" spans="2:15" ht="17.25" x14ac:dyDescent="0.35">
      <c r="B7799" s="172">
        <f t="shared" si="728"/>
        <v>7791</v>
      </c>
      <c r="C7799" s="173">
        <v>11</v>
      </c>
      <c r="D7799" s="173">
        <v>21</v>
      </c>
      <c r="E7799" s="174">
        <v>15</v>
      </c>
      <c r="F7799" s="3">
        <f t="shared" si="727"/>
        <v>30.2</v>
      </c>
      <c r="G7799" s="3">
        <f t="shared" si="729"/>
        <v>34.700000000000003</v>
      </c>
      <c r="H7799" s="3">
        <f t="shared" si="730"/>
        <v>66.92</v>
      </c>
      <c r="I7799" s="3">
        <f t="shared" si="731"/>
        <v>50</v>
      </c>
      <c r="J7799" s="3">
        <f t="shared" si="732"/>
        <v>60.980000000000004</v>
      </c>
      <c r="K7799" s="191">
        <v>-1</v>
      </c>
      <c r="L7799" s="3">
        <v>1.5</v>
      </c>
      <c r="M7799" s="191">
        <v>19.399999999999999</v>
      </c>
      <c r="N7799" s="191">
        <v>10</v>
      </c>
      <c r="O7799" s="191">
        <v>16.100000000000001</v>
      </c>
    </row>
    <row r="7800" spans="2:15" ht="17.25" x14ac:dyDescent="0.35">
      <c r="B7800" s="172">
        <f t="shared" si="728"/>
        <v>7792</v>
      </c>
      <c r="C7800" s="173">
        <v>11</v>
      </c>
      <c r="D7800" s="173">
        <v>21</v>
      </c>
      <c r="E7800" s="174">
        <v>16</v>
      </c>
      <c r="F7800" s="3">
        <f t="shared" si="727"/>
        <v>30.2</v>
      </c>
      <c r="G7800" s="3">
        <f t="shared" si="729"/>
        <v>30.92</v>
      </c>
      <c r="H7800" s="3">
        <f t="shared" si="730"/>
        <v>64.039999999999992</v>
      </c>
      <c r="I7800" s="3">
        <f t="shared" si="731"/>
        <v>48.019999999999996</v>
      </c>
      <c r="J7800" s="3">
        <f t="shared" si="732"/>
        <v>60.08</v>
      </c>
      <c r="K7800" s="191">
        <v>-1</v>
      </c>
      <c r="L7800" s="3">
        <v>-0.6</v>
      </c>
      <c r="M7800" s="191">
        <v>17.8</v>
      </c>
      <c r="N7800" s="191">
        <v>8.9</v>
      </c>
      <c r="O7800" s="191">
        <v>15.6</v>
      </c>
    </row>
    <row r="7801" spans="2:15" ht="17.25" x14ac:dyDescent="0.35">
      <c r="B7801" s="172">
        <f t="shared" si="728"/>
        <v>7793</v>
      </c>
      <c r="C7801" s="173">
        <v>11</v>
      </c>
      <c r="D7801" s="173">
        <v>21</v>
      </c>
      <c r="E7801" s="174">
        <v>17</v>
      </c>
      <c r="F7801" s="3">
        <f t="shared" si="727"/>
        <v>28.4</v>
      </c>
      <c r="G7801" s="3">
        <f t="shared" si="729"/>
        <v>27.14</v>
      </c>
      <c r="H7801" s="3">
        <f t="shared" si="730"/>
        <v>60.08</v>
      </c>
      <c r="I7801" s="3">
        <f t="shared" si="731"/>
        <v>44.96</v>
      </c>
      <c r="J7801" s="3">
        <f t="shared" si="732"/>
        <v>57.019999999999996</v>
      </c>
      <c r="K7801" s="191">
        <v>-2</v>
      </c>
      <c r="L7801" s="3">
        <v>-2.7</v>
      </c>
      <c r="M7801" s="191">
        <v>15.6</v>
      </c>
      <c r="N7801" s="191">
        <v>7.2</v>
      </c>
      <c r="O7801" s="191">
        <v>13.9</v>
      </c>
    </row>
    <row r="7802" spans="2:15" ht="17.25" x14ac:dyDescent="0.35">
      <c r="B7802" s="172">
        <f t="shared" si="728"/>
        <v>7794</v>
      </c>
      <c r="C7802" s="173">
        <v>11</v>
      </c>
      <c r="D7802" s="173">
        <v>21</v>
      </c>
      <c r="E7802" s="174">
        <v>18</v>
      </c>
      <c r="F7802" s="3">
        <f t="shared" si="727"/>
        <v>26.6</v>
      </c>
      <c r="G7802" s="3">
        <f t="shared" si="729"/>
        <v>21.2</v>
      </c>
      <c r="H7802" s="3">
        <f t="shared" si="730"/>
        <v>59</v>
      </c>
      <c r="I7802" s="3">
        <f t="shared" si="731"/>
        <v>42.08</v>
      </c>
      <c r="J7802" s="3">
        <f t="shared" si="732"/>
        <v>55.94</v>
      </c>
      <c r="K7802" s="191">
        <v>-3</v>
      </c>
      <c r="L7802" s="3">
        <v>-6</v>
      </c>
      <c r="M7802" s="191">
        <v>15</v>
      </c>
      <c r="N7802" s="191">
        <v>5.6</v>
      </c>
      <c r="O7802" s="191">
        <v>13.3</v>
      </c>
    </row>
    <row r="7803" spans="2:15" ht="17.25" x14ac:dyDescent="0.35">
      <c r="B7803" s="172">
        <f t="shared" si="728"/>
        <v>7795</v>
      </c>
      <c r="C7803" s="173">
        <v>11</v>
      </c>
      <c r="D7803" s="173">
        <v>21</v>
      </c>
      <c r="E7803" s="174">
        <v>19</v>
      </c>
      <c r="F7803" s="3">
        <f t="shared" si="727"/>
        <v>26.6</v>
      </c>
      <c r="G7803" s="3">
        <f t="shared" si="729"/>
        <v>20.479999999999997</v>
      </c>
      <c r="H7803" s="3">
        <f t="shared" si="730"/>
        <v>57.019999999999996</v>
      </c>
      <c r="I7803" s="3">
        <f t="shared" si="731"/>
        <v>37.94</v>
      </c>
      <c r="J7803" s="3">
        <f t="shared" si="732"/>
        <v>50</v>
      </c>
      <c r="K7803" s="191">
        <v>-3</v>
      </c>
      <c r="L7803" s="3">
        <v>-6.4</v>
      </c>
      <c r="M7803" s="191">
        <v>13.9</v>
      </c>
      <c r="N7803" s="191">
        <v>3.3</v>
      </c>
      <c r="O7803" s="191">
        <v>10</v>
      </c>
    </row>
    <row r="7804" spans="2:15" ht="17.25" x14ac:dyDescent="0.35">
      <c r="B7804" s="172">
        <f t="shared" si="728"/>
        <v>7796</v>
      </c>
      <c r="C7804" s="173">
        <v>11</v>
      </c>
      <c r="D7804" s="173">
        <v>21</v>
      </c>
      <c r="E7804" s="174">
        <v>20</v>
      </c>
      <c r="F7804" s="3">
        <f t="shared" si="727"/>
        <v>26.6</v>
      </c>
      <c r="G7804" s="3">
        <f t="shared" si="729"/>
        <v>18.68</v>
      </c>
      <c r="H7804" s="3">
        <f t="shared" si="730"/>
        <v>57.92</v>
      </c>
      <c r="I7804" s="3">
        <f t="shared" si="731"/>
        <v>35.06</v>
      </c>
      <c r="J7804" s="3">
        <f t="shared" si="732"/>
        <v>51.08</v>
      </c>
      <c r="K7804" s="191">
        <v>-3</v>
      </c>
      <c r="L7804" s="3">
        <v>-7.4</v>
      </c>
      <c r="M7804" s="191">
        <v>14.4</v>
      </c>
      <c r="N7804" s="191">
        <v>1.7</v>
      </c>
      <c r="O7804" s="191">
        <v>10.6</v>
      </c>
    </row>
    <row r="7805" spans="2:15" ht="17.25" x14ac:dyDescent="0.35">
      <c r="B7805" s="172">
        <f t="shared" si="728"/>
        <v>7797</v>
      </c>
      <c r="C7805" s="173">
        <v>11</v>
      </c>
      <c r="D7805" s="173">
        <v>21</v>
      </c>
      <c r="E7805" s="174">
        <v>21</v>
      </c>
      <c r="F7805" s="3">
        <f t="shared" si="727"/>
        <v>26.6</v>
      </c>
      <c r="G7805" s="3">
        <f t="shared" si="729"/>
        <v>17.78</v>
      </c>
      <c r="H7805" s="3">
        <f t="shared" si="730"/>
        <v>60.980000000000004</v>
      </c>
      <c r="I7805" s="3">
        <f t="shared" si="731"/>
        <v>35.06</v>
      </c>
      <c r="J7805" s="3">
        <f t="shared" si="732"/>
        <v>46.94</v>
      </c>
      <c r="K7805" s="191">
        <v>-3</v>
      </c>
      <c r="L7805" s="3">
        <v>-7.9</v>
      </c>
      <c r="M7805" s="191">
        <v>16.100000000000001</v>
      </c>
      <c r="N7805" s="191">
        <v>1.7</v>
      </c>
      <c r="O7805" s="191">
        <v>8.3000000000000007</v>
      </c>
    </row>
    <row r="7806" spans="2:15" ht="17.25" x14ac:dyDescent="0.35">
      <c r="B7806" s="172">
        <f t="shared" si="728"/>
        <v>7798</v>
      </c>
      <c r="C7806" s="173">
        <v>11</v>
      </c>
      <c r="D7806" s="173">
        <v>21</v>
      </c>
      <c r="E7806" s="174">
        <v>22</v>
      </c>
      <c r="F7806" s="3">
        <f t="shared" si="727"/>
        <v>26.6</v>
      </c>
      <c r="G7806" s="3">
        <f t="shared" si="729"/>
        <v>17.96</v>
      </c>
      <c r="H7806" s="3">
        <f t="shared" si="730"/>
        <v>60.08</v>
      </c>
      <c r="I7806" s="3">
        <f t="shared" si="731"/>
        <v>30.92</v>
      </c>
      <c r="J7806" s="3">
        <f t="shared" si="732"/>
        <v>51.08</v>
      </c>
      <c r="K7806" s="191">
        <v>-3</v>
      </c>
      <c r="L7806" s="3">
        <v>-7.8</v>
      </c>
      <c r="M7806" s="191">
        <v>15.6</v>
      </c>
      <c r="N7806" s="191">
        <v>-0.6</v>
      </c>
      <c r="O7806" s="191">
        <v>10.6</v>
      </c>
    </row>
    <row r="7807" spans="2:15" ht="17.25" x14ac:dyDescent="0.35">
      <c r="B7807" s="172">
        <f t="shared" si="728"/>
        <v>7799</v>
      </c>
      <c r="C7807" s="173">
        <v>11</v>
      </c>
      <c r="D7807" s="173">
        <v>21</v>
      </c>
      <c r="E7807" s="174">
        <v>23</v>
      </c>
      <c r="F7807" s="3">
        <f t="shared" si="727"/>
        <v>26.6</v>
      </c>
      <c r="G7807" s="3">
        <f t="shared" si="729"/>
        <v>17.240000000000002</v>
      </c>
      <c r="H7807" s="3">
        <f t="shared" si="730"/>
        <v>59</v>
      </c>
      <c r="I7807" s="3">
        <f t="shared" si="731"/>
        <v>30.92</v>
      </c>
      <c r="J7807" s="3">
        <f t="shared" si="732"/>
        <v>48.019999999999996</v>
      </c>
      <c r="K7807" s="191">
        <v>-3</v>
      </c>
      <c r="L7807" s="3">
        <v>-8.1999999999999993</v>
      </c>
      <c r="M7807" s="191">
        <v>15</v>
      </c>
      <c r="N7807" s="191">
        <v>-0.6</v>
      </c>
      <c r="O7807" s="191">
        <v>8.9</v>
      </c>
    </row>
    <row r="7808" spans="2:15" ht="17.25" x14ac:dyDescent="0.35">
      <c r="B7808" s="172">
        <f t="shared" si="728"/>
        <v>7800</v>
      </c>
      <c r="C7808" s="173">
        <v>11</v>
      </c>
      <c r="D7808" s="173">
        <v>21</v>
      </c>
      <c r="E7808" s="174">
        <v>24</v>
      </c>
      <c r="F7808" s="3">
        <f t="shared" si="727"/>
        <v>26.6</v>
      </c>
      <c r="G7808" s="3">
        <f t="shared" si="729"/>
        <v>16.340000000000003</v>
      </c>
      <c r="H7808" s="3">
        <f t="shared" si="730"/>
        <v>55.94</v>
      </c>
      <c r="I7808" s="3">
        <f t="shared" si="731"/>
        <v>28.04</v>
      </c>
      <c r="J7808" s="3">
        <f t="shared" si="732"/>
        <v>46.04</v>
      </c>
      <c r="K7808" s="191">
        <v>-3</v>
      </c>
      <c r="L7808" s="3">
        <v>-8.6999999999999993</v>
      </c>
      <c r="M7808" s="191">
        <v>13.3</v>
      </c>
      <c r="N7808" s="191">
        <v>-2.2000000000000002</v>
      </c>
      <c r="O7808" s="191">
        <v>7.8</v>
      </c>
    </row>
    <row r="7809" spans="2:15" ht="17.25" x14ac:dyDescent="0.35">
      <c r="B7809" s="172">
        <f t="shared" si="728"/>
        <v>7801</v>
      </c>
      <c r="C7809" s="173">
        <v>11</v>
      </c>
      <c r="D7809" s="173">
        <v>22</v>
      </c>
      <c r="E7809" s="174">
        <v>1</v>
      </c>
      <c r="F7809" s="3">
        <f t="shared" si="727"/>
        <v>24.8</v>
      </c>
      <c r="G7809" s="3">
        <f t="shared" si="729"/>
        <v>18.5</v>
      </c>
      <c r="H7809" s="3">
        <f t="shared" si="730"/>
        <v>57.019999999999996</v>
      </c>
      <c r="I7809" s="3">
        <f t="shared" si="731"/>
        <v>26.060000000000002</v>
      </c>
      <c r="J7809" s="3">
        <f t="shared" si="732"/>
        <v>44.06</v>
      </c>
      <c r="K7809" s="191">
        <v>-4</v>
      </c>
      <c r="L7809" s="3">
        <v>-7.5</v>
      </c>
      <c r="M7809" s="191">
        <v>13.9</v>
      </c>
      <c r="N7809" s="191">
        <v>-3.3</v>
      </c>
      <c r="O7809" s="191">
        <v>6.7</v>
      </c>
    </row>
    <row r="7810" spans="2:15" ht="17.25" x14ac:dyDescent="0.35">
      <c r="B7810" s="172">
        <f t="shared" si="728"/>
        <v>7802</v>
      </c>
      <c r="C7810" s="173">
        <v>11</v>
      </c>
      <c r="D7810" s="173">
        <v>22</v>
      </c>
      <c r="E7810" s="174">
        <v>2</v>
      </c>
      <c r="F7810" s="3">
        <f t="shared" si="727"/>
        <v>26.6</v>
      </c>
      <c r="G7810" s="3">
        <f t="shared" si="729"/>
        <v>20.66</v>
      </c>
      <c r="H7810" s="3">
        <f t="shared" si="730"/>
        <v>55.040000000000006</v>
      </c>
      <c r="I7810" s="3">
        <f t="shared" si="731"/>
        <v>28.04</v>
      </c>
      <c r="J7810" s="3">
        <f t="shared" si="732"/>
        <v>41</v>
      </c>
      <c r="K7810" s="191">
        <v>-3</v>
      </c>
      <c r="L7810" s="3">
        <v>-6.3</v>
      </c>
      <c r="M7810" s="191">
        <v>12.8</v>
      </c>
      <c r="N7810" s="191">
        <v>-2.2000000000000002</v>
      </c>
      <c r="O7810" s="191">
        <v>5</v>
      </c>
    </row>
    <row r="7811" spans="2:15" ht="17.25" x14ac:dyDescent="0.35">
      <c r="B7811" s="172">
        <f t="shared" si="728"/>
        <v>7803</v>
      </c>
      <c r="C7811" s="173">
        <v>11</v>
      </c>
      <c r="D7811" s="173">
        <v>22</v>
      </c>
      <c r="E7811" s="174">
        <v>3</v>
      </c>
      <c r="F7811" s="3">
        <f t="shared" si="727"/>
        <v>24.8</v>
      </c>
      <c r="G7811" s="3">
        <f t="shared" si="729"/>
        <v>18.86</v>
      </c>
      <c r="H7811" s="3">
        <f t="shared" si="730"/>
        <v>53.96</v>
      </c>
      <c r="I7811" s="3">
        <f t="shared" si="731"/>
        <v>23</v>
      </c>
      <c r="J7811" s="3">
        <f t="shared" si="732"/>
        <v>41</v>
      </c>
      <c r="K7811" s="191">
        <v>-4</v>
      </c>
      <c r="L7811" s="3">
        <v>-7.3</v>
      </c>
      <c r="M7811" s="191">
        <v>12.2</v>
      </c>
      <c r="N7811" s="191">
        <v>-5</v>
      </c>
      <c r="O7811" s="191">
        <v>5</v>
      </c>
    </row>
    <row r="7812" spans="2:15" ht="17.25" x14ac:dyDescent="0.35">
      <c r="B7812" s="172">
        <f t="shared" si="728"/>
        <v>7804</v>
      </c>
      <c r="C7812" s="173">
        <v>11</v>
      </c>
      <c r="D7812" s="173">
        <v>22</v>
      </c>
      <c r="E7812" s="174">
        <v>4</v>
      </c>
      <c r="F7812" s="3">
        <f t="shared" si="727"/>
        <v>28.4</v>
      </c>
      <c r="G7812" s="3">
        <f t="shared" si="729"/>
        <v>21.02</v>
      </c>
      <c r="H7812" s="3">
        <f t="shared" si="730"/>
        <v>53.06</v>
      </c>
      <c r="I7812" s="3">
        <f t="shared" si="731"/>
        <v>23</v>
      </c>
      <c r="J7812" s="3">
        <f t="shared" si="732"/>
        <v>39.92</v>
      </c>
      <c r="K7812" s="191">
        <v>-2</v>
      </c>
      <c r="L7812" s="3">
        <v>-6.1</v>
      </c>
      <c r="M7812" s="191">
        <v>11.7</v>
      </c>
      <c r="N7812" s="191">
        <v>-5</v>
      </c>
      <c r="O7812" s="191">
        <v>4.4000000000000004</v>
      </c>
    </row>
    <row r="7813" spans="2:15" ht="17.25" x14ac:dyDescent="0.35">
      <c r="B7813" s="172">
        <f t="shared" si="728"/>
        <v>7805</v>
      </c>
      <c r="C7813" s="173">
        <v>11</v>
      </c>
      <c r="D7813" s="173">
        <v>22</v>
      </c>
      <c r="E7813" s="174">
        <v>5</v>
      </c>
      <c r="F7813" s="3">
        <f t="shared" si="727"/>
        <v>30.2</v>
      </c>
      <c r="G7813" s="3">
        <f t="shared" si="729"/>
        <v>25.16</v>
      </c>
      <c r="H7813" s="3">
        <f t="shared" si="730"/>
        <v>53.06</v>
      </c>
      <c r="I7813" s="3">
        <f t="shared" si="731"/>
        <v>23</v>
      </c>
      <c r="J7813" s="3">
        <f t="shared" si="732"/>
        <v>37.94</v>
      </c>
      <c r="K7813" s="191">
        <v>-1</v>
      </c>
      <c r="L7813" s="3">
        <v>-3.8</v>
      </c>
      <c r="M7813" s="191">
        <v>11.7</v>
      </c>
      <c r="N7813" s="191">
        <v>-5</v>
      </c>
      <c r="O7813" s="191">
        <v>3.3</v>
      </c>
    </row>
    <row r="7814" spans="2:15" ht="17.25" x14ac:dyDescent="0.35">
      <c r="B7814" s="172">
        <f t="shared" si="728"/>
        <v>7806</v>
      </c>
      <c r="C7814" s="173">
        <v>11</v>
      </c>
      <c r="D7814" s="173">
        <v>22</v>
      </c>
      <c r="E7814" s="174">
        <v>6</v>
      </c>
      <c r="F7814" s="3">
        <f t="shared" si="727"/>
        <v>30.2</v>
      </c>
      <c r="G7814" s="3">
        <f t="shared" si="729"/>
        <v>36.5</v>
      </c>
      <c r="H7814" s="3">
        <f t="shared" si="730"/>
        <v>51.08</v>
      </c>
      <c r="I7814" s="3">
        <f t="shared" si="731"/>
        <v>21.92</v>
      </c>
      <c r="J7814" s="3">
        <f t="shared" si="732"/>
        <v>37.04</v>
      </c>
      <c r="K7814" s="191">
        <v>-1</v>
      </c>
      <c r="L7814" s="3">
        <v>2.5</v>
      </c>
      <c r="M7814" s="191">
        <v>10.6</v>
      </c>
      <c r="N7814" s="191">
        <v>-5.6</v>
      </c>
      <c r="O7814" s="191">
        <v>2.8</v>
      </c>
    </row>
    <row r="7815" spans="2:15" ht="17.25" x14ac:dyDescent="0.35">
      <c r="B7815" s="172">
        <f t="shared" si="728"/>
        <v>7807</v>
      </c>
      <c r="C7815" s="173">
        <v>11</v>
      </c>
      <c r="D7815" s="173">
        <v>22</v>
      </c>
      <c r="E7815" s="174">
        <v>7</v>
      </c>
      <c r="F7815" s="3">
        <f t="shared" si="727"/>
        <v>32</v>
      </c>
      <c r="G7815" s="3">
        <f t="shared" si="729"/>
        <v>33.619999999999997</v>
      </c>
      <c r="H7815" s="3">
        <f t="shared" si="730"/>
        <v>48.92</v>
      </c>
      <c r="I7815" s="3">
        <f t="shared" si="731"/>
        <v>19.939999999999998</v>
      </c>
      <c r="J7815" s="3">
        <f t="shared" si="732"/>
        <v>35.96</v>
      </c>
      <c r="K7815" s="191">
        <v>0</v>
      </c>
      <c r="L7815" s="3">
        <v>0.9</v>
      </c>
      <c r="M7815" s="191">
        <v>9.4</v>
      </c>
      <c r="N7815" s="191">
        <v>-6.7</v>
      </c>
      <c r="O7815" s="191">
        <v>2.2000000000000002</v>
      </c>
    </row>
    <row r="7816" spans="2:15" ht="17.25" x14ac:dyDescent="0.35">
      <c r="B7816" s="172">
        <f t="shared" si="728"/>
        <v>7808</v>
      </c>
      <c r="C7816" s="173">
        <v>11</v>
      </c>
      <c r="D7816" s="173">
        <v>22</v>
      </c>
      <c r="E7816" s="174">
        <v>8</v>
      </c>
      <c r="F7816" s="3">
        <f t="shared" si="727"/>
        <v>35.6</v>
      </c>
      <c r="G7816" s="3">
        <f t="shared" si="729"/>
        <v>32.72</v>
      </c>
      <c r="H7816" s="3">
        <f t="shared" si="730"/>
        <v>51.08</v>
      </c>
      <c r="I7816" s="3">
        <f t="shared" si="731"/>
        <v>24.98</v>
      </c>
      <c r="J7816" s="3">
        <f t="shared" si="732"/>
        <v>35.96</v>
      </c>
      <c r="K7816" s="191">
        <v>2</v>
      </c>
      <c r="L7816" s="3">
        <v>0.4</v>
      </c>
      <c r="M7816" s="191">
        <v>10.6</v>
      </c>
      <c r="N7816" s="191">
        <v>-3.9</v>
      </c>
      <c r="O7816" s="191">
        <v>2.2000000000000002</v>
      </c>
    </row>
    <row r="7817" spans="2:15" ht="17.25" x14ac:dyDescent="0.35">
      <c r="B7817" s="172">
        <f t="shared" si="728"/>
        <v>7809</v>
      </c>
      <c r="C7817" s="173">
        <v>11</v>
      </c>
      <c r="D7817" s="173">
        <v>22</v>
      </c>
      <c r="E7817" s="174">
        <v>9</v>
      </c>
      <c r="F7817" s="3">
        <f t="shared" si="727"/>
        <v>44.6</v>
      </c>
      <c r="G7817" s="3">
        <f t="shared" si="729"/>
        <v>37.94</v>
      </c>
      <c r="H7817" s="3">
        <f t="shared" si="730"/>
        <v>53.06</v>
      </c>
      <c r="I7817" s="3">
        <f t="shared" si="731"/>
        <v>33.08</v>
      </c>
      <c r="J7817" s="3">
        <f t="shared" si="732"/>
        <v>41</v>
      </c>
      <c r="K7817" s="191">
        <v>7</v>
      </c>
      <c r="L7817" s="3">
        <v>3.3</v>
      </c>
      <c r="M7817" s="191">
        <v>11.7</v>
      </c>
      <c r="N7817" s="191">
        <v>0.6</v>
      </c>
      <c r="O7817" s="191">
        <v>5</v>
      </c>
    </row>
    <row r="7818" spans="2:15" ht="17.25" x14ac:dyDescent="0.35">
      <c r="B7818" s="172">
        <f t="shared" si="728"/>
        <v>7810</v>
      </c>
      <c r="C7818" s="173">
        <v>11</v>
      </c>
      <c r="D7818" s="173">
        <v>22</v>
      </c>
      <c r="E7818" s="174">
        <v>10</v>
      </c>
      <c r="F7818" s="3">
        <f t="shared" ref="F7818:F7881" si="733">(9/5)*K7818+32</f>
        <v>48.2</v>
      </c>
      <c r="G7818" s="3">
        <f t="shared" si="729"/>
        <v>44.06</v>
      </c>
      <c r="H7818" s="3">
        <f t="shared" si="730"/>
        <v>57.019999999999996</v>
      </c>
      <c r="I7818" s="3">
        <f t="shared" si="731"/>
        <v>37.94</v>
      </c>
      <c r="J7818" s="3">
        <f t="shared" si="732"/>
        <v>46.04</v>
      </c>
      <c r="K7818" s="191">
        <v>9</v>
      </c>
      <c r="L7818" s="3">
        <v>6.7</v>
      </c>
      <c r="M7818" s="191">
        <v>13.9</v>
      </c>
      <c r="N7818" s="191">
        <v>3.3</v>
      </c>
      <c r="O7818" s="191">
        <v>7.8</v>
      </c>
    </row>
    <row r="7819" spans="2:15" ht="17.25" x14ac:dyDescent="0.35">
      <c r="B7819" s="172">
        <f t="shared" ref="B7819:B7882" si="734">B7818+1</f>
        <v>7811</v>
      </c>
      <c r="C7819" s="173">
        <v>11</v>
      </c>
      <c r="D7819" s="173">
        <v>22</v>
      </c>
      <c r="E7819" s="174">
        <v>11</v>
      </c>
      <c r="F7819" s="3">
        <f t="shared" si="733"/>
        <v>53.6</v>
      </c>
      <c r="G7819" s="3">
        <f t="shared" si="729"/>
        <v>45.32</v>
      </c>
      <c r="H7819" s="3">
        <f t="shared" si="730"/>
        <v>59</v>
      </c>
      <c r="I7819" s="3">
        <f t="shared" si="731"/>
        <v>42.980000000000004</v>
      </c>
      <c r="J7819" s="3">
        <f t="shared" si="732"/>
        <v>51.08</v>
      </c>
      <c r="K7819" s="191">
        <v>12</v>
      </c>
      <c r="L7819" s="3">
        <v>7.4</v>
      </c>
      <c r="M7819" s="191">
        <v>15</v>
      </c>
      <c r="N7819" s="191">
        <v>6.1</v>
      </c>
      <c r="O7819" s="191">
        <v>10.6</v>
      </c>
    </row>
    <row r="7820" spans="2:15" ht="17.25" x14ac:dyDescent="0.35">
      <c r="B7820" s="172">
        <f t="shared" si="734"/>
        <v>7812</v>
      </c>
      <c r="C7820" s="173">
        <v>11</v>
      </c>
      <c r="D7820" s="173">
        <v>22</v>
      </c>
      <c r="E7820" s="174">
        <v>12</v>
      </c>
      <c r="F7820" s="3">
        <f t="shared" si="733"/>
        <v>55.400000000000006</v>
      </c>
      <c r="G7820" s="3">
        <f t="shared" si="729"/>
        <v>42.44</v>
      </c>
      <c r="H7820" s="3">
        <f t="shared" si="730"/>
        <v>60.980000000000004</v>
      </c>
      <c r="I7820" s="3">
        <f t="shared" si="731"/>
        <v>48.92</v>
      </c>
      <c r="J7820" s="3">
        <f t="shared" si="732"/>
        <v>55.040000000000006</v>
      </c>
      <c r="K7820" s="191">
        <v>13</v>
      </c>
      <c r="L7820" s="3">
        <v>5.8</v>
      </c>
      <c r="M7820" s="191">
        <v>16.100000000000001</v>
      </c>
      <c r="N7820" s="191">
        <v>9.4</v>
      </c>
      <c r="O7820" s="191">
        <v>12.8</v>
      </c>
    </row>
    <row r="7821" spans="2:15" ht="17.25" x14ac:dyDescent="0.35">
      <c r="B7821" s="172">
        <f t="shared" si="734"/>
        <v>7813</v>
      </c>
      <c r="C7821" s="173">
        <v>11</v>
      </c>
      <c r="D7821" s="173">
        <v>22</v>
      </c>
      <c r="E7821" s="174">
        <v>13</v>
      </c>
      <c r="F7821" s="3">
        <f t="shared" si="733"/>
        <v>57.2</v>
      </c>
      <c r="G7821" s="3">
        <f t="shared" si="729"/>
        <v>45.68</v>
      </c>
      <c r="H7821" s="3">
        <f t="shared" si="730"/>
        <v>62.06</v>
      </c>
      <c r="I7821" s="3">
        <f t="shared" si="731"/>
        <v>53.06</v>
      </c>
      <c r="J7821" s="3">
        <f t="shared" si="732"/>
        <v>57.019999999999996</v>
      </c>
      <c r="K7821" s="191">
        <v>14</v>
      </c>
      <c r="L7821" s="3">
        <v>7.6</v>
      </c>
      <c r="M7821" s="191">
        <v>16.7</v>
      </c>
      <c r="N7821" s="191">
        <v>11.7</v>
      </c>
      <c r="O7821" s="191">
        <v>13.9</v>
      </c>
    </row>
    <row r="7822" spans="2:15" ht="17.25" x14ac:dyDescent="0.35">
      <c r="B7822" s="172">
        <f t="shared" si="734"/>
        <v>7814</v>
      </c>
      <c r="C7822" s="173">
        <v>11</v>
      </c>
      <c r="D7822" s="173">
        <v>22</v>
      </c>
      <c r="E7822" s="174">
        <v>14</v>
      </c>
      <c r="F7822" s="3">
        <f t="shared" si="733"/>
        <v>59</v>
      </c>
      <c r="G7822" s="3">
        <f t="shared" si="729"/>
        <v>44.78</v>
      </c>
      <c r="H7822" s="3">
        <f t="shared" si="730"/>
        <v>62.06</v>
      </c>
      <c r="I7822" s="3">
        <f t="shared" si="731"/>
        <v>55.040000000000006</v>
      </c>
      <c r="J7822" s="3">
        <f t="shared" si="732"/>
        <v>59</v>
      </c>
      <c r="K7822" s="191">
        <v>15</v>
      </c>
      <c r="L7822" s="3">
        <v>7.1</v>
      </c>
      <c r="M7822" s="191">
        <v>16.7</v>
      </c>
      <c r="N7822" s="191">
        <v>12.8</v>
      </c>
      <c r="O7822" s="191">
        <v>15</v>
      </c>
    </row>
    <row r="7823" spans="2:15" ht="17.25" x14ac:dyDescent="0.35">
      <c r="B7823" s="172">
        <f t="shared" si="734"/>
        <v>7815</v>
      </c>
      <c r="C7823" s="173">
        <v>11</v>
      </c>
      <c r="D7823" s="173">
        <v>22</v>
      </c>
      <c r="E7823" s="174">
        <v>15</v>
      </c>
      <c r="F7823" s="3">
        <f t="shared" si="733"/>
        <v>57.2</v>
      </c>
      <c r="G7823" s="3">
        <f t="shared" si="729"/>
        <v>46.04</v>
      </c>
      <c r="H7823" s="3">
        <f t="shared" si="730"/>
        <v>62.96</v>
      </c>
      <c r="I7823" s="3">
        <f t="shared" si="731"/>
        <v>57.019999999999996</v>
      </c>
      <c r="J7823" s="3">
        <f t="shared" si="732"/>
        <v>60.08</v>
      </c>
      <c r="K7823" s="191">
        <v>14</v>
      </c>
      <c r="L7823" s="3">
        <v>7.8</v>
      </c>
      <c r="M7823" s="191">
        <v>17.2</v>
      </c>
      <c r="N7823" s="191">
        <v>13.9</v>
      </c>
      <c r="O7823" s="191">
        <v>15.6</v>
      </c>
    </row>
    <row r="7824" spans="2:15" ht="17.25" x14ac:dyDescent="0.35">
      <c r="B7824" s="172">
        <f t="shared" si="734"/>
        <v>7816</v>
      </c>
      <c r="C7824" s="173">
        <v>11</v>
      </c>
      <c r="D7824" s="173">
        <v>22</v>
      </c>
      <c r="E7824" s="174">
        <v>16</v>
      </c>
      <c r="F7824" s="3">
        <f t="shared" si="733"/>
        <v>55.400000000000006</v>
      </c>
      <c r="G7824" s="3">
        <f t="shared" si="729"/>
        <v>45.14</v>
      </c>
      <c r="H7824" s="3">
        <f t="shared" si="730"/>
        <v>62.06</v>
      </c>
      <c r="I7824" s="3">
        <f t="shared" si="731"/>
        <v>55.94</v>
      </c>
      <c r="J7824" s="3">
        <f t="shared" si="732"/>
        <v>60.08</v>
      </c>
      <c r="K7824" s="191">
        <v>13</v>
      </c>
      <c r="L7824" s="3">
        <v>7.3</v>
      </c>
      <c r="M7824" s="191">
        <v>16.7</v>
      </c>
      <c r="N7824" s="191">
        <v>13.3</v>
      </c>
      <c r="O7824" s="191">
        <v>15.6</v>
      </c>
    </row>
    <row r="7825" spans="2:15" ht="17.25" x14ac:dyDescent="0.35">
      <c r="B7825" s="172">
        <f t="shared" si="734"/>
        <v>7817</v>
      </c>
      <c r="C7825" s="173">
        <v>11</v>
      </c>
      <c r="D7825" s="173">
        <v>22</v>
      </c>
      <c r="E7825" s="174">
        <v>17</v>
      </c>
      <c r="F7825" s="3">
        <f t="shared" si="733"/>
        <v>48.2</v>
      </c>
      <c r="G7825" s="3">
        <f t="shared" si="729"/>
        <v>37.4</v>
      </c>
      <c r="H7825" s="3">
        <f t="shared" si="730"/>
        <v>60.08</v>
      </c>
      <c r="I7825" s="3">
        <f t="shared" si="731"/>
        <v>51.08</v>
      </c>
      <c r="J7825" s="3">
        <f t="shared" si="732"/>
        <v>57.92</v>
      </c>
      <c r="K7825" s="191">
        <v>9</v>
      </c>
      <c r="L7825" s="3">
        <v>3</v>
      </c>
      <c r="M7825" s="191">
        <v>15.6</v>
      </c>
      <c r="N7825" s="191">
        <v>10.6</v>
      </c>
      <c r="O7825" s="191">
        <v>14.4</v>
      </c>
    </row>
    <row r="7826" spans="2:15" ht="17.25" x14ac:dyDescent="0.35">
      <c r="B7826" s="172">
        <f t="shared" si="734"/>
        <v>7818</v>
      </c>
      <c r="C7826" s="173">
        <v>11</v>
      </c>
      <c r="D7826" s="173">
        <v>22</v>
      </c>
      <c r="E7826" s="174">
        <v>18</v>
      </c>
      <c r="F7826" s="3">
        <f t="shared" si="733"/>
        <v>42.8</v>
      </c>
      <c r="G7826" s="3">
        <f t="shared" si="729"/>
        <v>36.5</v>
      </c>
      <c r="H7826" s="3">
        <f t="shared" si="730"/>
        <v>62.06</v>
      </c>
      <c r="I7826" s="3">
        <f t="shared" si="731"/>
        <v>42.08</v>
      </c>
      <c r="J7826" s="3">
        <f t="shared" si="732"/>
        <v>55.94</v>
      </c>
      <c r="K7826" s="191">
        <v>6</v>
      </c>
      <c r="L7826" s="3">
        <v>2.5</v>
      </c>
      <c r="M7826" s="191">
        <v>16.7</v>
      </c>
      <c r="N7826" s="191">
        <v>5.6</v>
      </c>
      <c r="O7826" s="191">
        <v>13.3</v>
      </c>
    </row>
    <row r="7827" spans="2:15" ht="17.25" x14ac:dyDescent="0.35">
      <c r="B7827" s="172">
        <f t="shared" si="734"/>
        <v>7819</v>
      </c>
      <c r="C7827" s="173">
        <v>11</v>
      </c>
      <c r="D7827" s="173">
        <v>22</v>
      </c>
      <c r="E7827" s="174">
        <v>19</v>
      </c>
      <c r="F7827" s="3">
        <f t="shared" si="733"/>
        <v>39.200000000000003</v>
      </c>
      <c r="G7827" s="3">
        <f t="shared" si="729"/>
        <v>33.799999999999997</v>
      </c>
      <c r="H7827" s="3">
        <f t="shared" si="730"/>
        <v>60.08</v>
      </c>
      <c r="I7827" s="3">
        <f t="shared" si="731"/>
        <v>39.019999999999996</v>
      </c>
      <c r="J7827" s="3">
        <f t="shared" si="732"/>
        <v>51.08</v>
      </c>
      <c r="K7827" s="191">
        <v>4</v>
      </c>
      <c r="L7827" s="3">
        <v>1</v>
      </c>
      <c r="M7827" s="191">
        <v>15.6</v>
      </c>
      <c r="N7827" s="191">
        <v>3.9</v>
      </c>
      <c r="O7827" s="191">
        <v>10.6</v>
      </c>
    </row>
    <row r="7828" spans="2:15" ht="17.25" x14ac:dyDescent="0.35">
      <c r="B7828" s="172">
        <f t="shared" si="734"/>
        <v>7820</v>
      </c>
      <c r="C7828" s="173">
        <v>11</v>
      </c>
      <c r="D7828" s="173">
        <v>22</v>
      </c>
      <c r="E7828" s="174">
        <v>20</v>
      </c>
      <c r="F7828" s="3">
        <f t="shared" si="733"/>
        <v>35.6</v>
      </c>
      <c r="G7828" s="3">
        <f t="shared" si="729"/>
        <v>31.1</v>
      </c>
      <c r="H7828" s="3">
        <f t="shared" si="730"/>
        <v>57.92</v>
      </c>
      <c r="I7828" s="3">
        <f t="shared" si="731"/>
        <v>35.96</v>
      </c>
      <c r="J7828" s="3">
        <f t="shared" si="732"/>
        <v>48.92</v>
      </c>
      <c r="K7828" s="191">
        <v>2</v>
      </c>
      <c r="L7828" s="3">
        <v>-0.5</v>
      </c>
      <c r="M7828" s="191">
        <v>14.4</v>
      </c>
      <c r="N7828" s="191">
        <v>2.2000000000000002</v>
      </c>
      <c r="O7828" s="191">
        <v>9.4</v>
      </c>
    </row>
    <row r="7829" spans="2:15" ht="17.25" x14ac:dyDescent="0.35">
      <c r="B7829" s="172">
        <f t="shared" si="734"/>
        <v>7821</v>
      </c>
      <c r="C7829" s="173">
        <v>11</v>
      </c>
      <c r="D7829" s="173">
        <v>22</v>
      </c>
      <c r="E7829" s="174">
        <v>21</v>
      </c>
      <c r="F7829" s="3">
        <f t="shared" si="733"/>
        <v>33.799999999999997</v>
      </c>
      <c r="G7829" s="3">
        <f t="shared" si="729"/>
        <v>25.34</v>
      </c>
      <c r="H7829" s="3">
        <f t="shared" si="730"/>
        <v>55.94</v>
      </c>
      <c r="I7829" s="3">
        <f t="shared" si="731"/>
        <v>33.08</v>
      </c>
      <c r="J7829" s="3">
        <f t="shared" si="732"/>
        <v>48.019999999999996</v>
      </c>
      <c r="K7829" s="191">
        <v>1</v>
      </c>
      <c r="L7829" s="3">
        <v>-3.7</v>
      </c>
      <c r="M7829" s="191">
        <v>13.3</v>
      </c>
      <c r="N7829" s="191">
        <v>0.6</v>
      </c>
      <c r="O7829" s="191">
        <v>8.9</v>
      </c>
    </row>
    <row r="7830" spans="2:15" ht="17.25" x14ac:dyDescent="0.35">
      <c r="B7830" s="172">
        <f t="shared" si="734"/>
        <v>7822</v>
      </c>
      <c r="C7830" s="173">
        <v>11</v>
      </c>
      <c r="D7830" s="173">
        <v>22</v>
      </c>
      <c r="E7830" s="174">
        <v>22</v>
      </c>
      <c r="F7830" s="3">
        <f t="shared" si="733"/>
        <v>35.6</v>
      </c>
      <c r="G7830" s="3">
        <f t="shared" si="729"/>
        <v>23.72</v>
      </c>
      <c r="H7830" s="3">
        <f t="shared" si="730"/>
        <v>55.040000000000006</v>
      </c>
      <c r="I7830" s="3">
        <f t="shared" si="731"/>
        <v>30.92</v>
      </c>
      <c r="J7830" s="3">
        <f t="shared" si="732"/>
        <v>46.94</v>
      </c>
      <c r="K7830" s="191">
        <v>2</v>
      </c>
      <c r="L7830" s="3">
        <v>-4.5999999999999996</v>
      </c>
      <c r="M7830" s="191">
        <v>12.8</v>
      </c>
      <c r="N7830" s="191">
        <v>-0.6</v>
      </c>
      <c r="O7830" s="191">
        <v>8.3000000000000007</v>
      </c>
    </row>
    <row r="7831" spans="2:15" ht="17.25" x14ac:dyDescent="0.35">
      <c r="B7831" s="172">
        <f t="shared" si="734"/>
        <v>7823</v>
      </c>
      <c r="C7831" s="173">
        <v>11</v>
      </c>
      <c r="D7831" s="173">
        <v>22</v>
      </c>
      <c r="E7831" s="174">
        <v>23</v>
      </c>
      <c r="F7831" s="3">
        <f t="shared" si="733"/>
        <v>33.799999999999997</v>
      </c>
      <c r="G7831" s="3">
        <f t="shared" si="729"/>
        <v>18.14</v>
      </c>
      <c r="H7831" s="3">
        <f t="shared" si="730"/>
        <v>53.06</v>
      </c>
      <c r="I7831" s="3">
        <f t="shared" si="731"/>
        <v>28.94</v>
      </c>
      <c r="J7831" s="3">
        <f t="shared" si="732"/>
        <v>44.06</v>
      </c>
      <c r="K7831" s="191">
        <v>1</v>
      </c>
      <c r="L7831" s="3">
        <v>-7.7</v>
      </c>
      <c r="M7831" s="191">
        <v>11.7</v>
      </c>
      <c r="N7831" s="191">
        <v>-1.7</v>
      </c>
      <c r="O7831" s="191">
        <v>6.7</v>
      </c>
    </row>
    <row r="7832" spans="2:15" ht="17.25" x14ac:dyDescent="0.35">
      <c r="B7832" s="172">
        <f t="shared" si="734"/>
        <v>7824</v>
      </c>
      <c r="C7832" s="173">
        <v>11</v>
      </c>
      <c r="D7832" s="173">
        <v>22</v>
      </c>
      <c r="E7832" s="174">
        <v>24</v>
      </c>
      <c r="F7832" s="3">
        <f t="shared" si="733"/>
        <v>32</v>
      </c>
      <c r="G7832" s="3">
        <f t="shared" si="729"/>
        <v>17.420000000000002</v>
      </c>
      <c r="H7832" s="3">
        <f t="shared" si="730"/>
        <v>53.06</v>
      </c>
      <c r="I7832" s="3">
        <f t="shared" si="731"/>
        <v>28.94</v>
      </c>
      <c r="J7832" s="3">
        <f t="shared" si="732"/>
        <v>46.04</v>
      </c>
      <c r="K7832" s="191">
        <v>0</v>
      </c>
      <c r="L7832" s="3">
        <v>-8.1</v>
      </c>
      <c r="M7832" s="191">
        <v>11.7</v>
      </c>
      <c r="N7832" s="191">
        <v>-1.7</v>
      </c>
      <c r="O7832" s="191">
        <v>7.8</v>
      </c>
    </row>
    <row r="7833" spans="2:15" ht="17.25" x14ac:dyDescent="0.35">
      <c r="B7833" s="172">
        <f t="shared" si="734"/>
        <v>7825</v>
      </c>
      <c r="C7833" s="173">
        <v>11</v>
      </c>
      <c r="D7833" s="173">
        <v>23</v>
      </c>
      <c r="E7833" s="174">
        <v>1</v>
      </c>
      <c r="F7833" s="3">
        <f t="shared" si="733"/>
        <v>32</v>
      </c>
      <c r="G7833" s="3">
        <f t="shared" ref="G7833:G7896" si="735">(9/5)*L7833+32</f>
        <v>14.54</v>
      </c>
      <c r="H7833" s="3">
        <f t="shared" ref="H7833:H7896" si="736">(9/5)*M7833+32</f>
        <v>51.08</v>
      </c>
      <c r="I7833" s="3">
        <f t="shared" ref="I7833:I7896" si="737">(9/5)*N7833+32</f>
        <v>26.060000000000002</v>
      </c>
      <c r="J7833" s="3">
        <f t="shared" ref="J7833:J7896" si="738">(9/5)*O7833+32</f>
        <v>42.08</v>
      </c>
      <c r="K7833" s="191">
        <v>0</v>
      </c>
      <c r="L7833" s="3">
        <v>-9.6999999999999993</v>
      </c>
      <c r="M7833" s="191">
        <v>10.6</v>
      </c>
      <c r="N7833" s="191">
        <v>-3.3</v>
      </c>
      <c r="O7833" s="191">
        <v>5.6</v>
      </c>
    </row>
    <row r="7834" spans="2:15" ht="17.25" x14ac:dyDescent="0.35">
      <c r="B7834" s="172">
        <f t="shared" si="734"/>
        <v>7826</v>
      </c>
      <c r="C7834" s="173">
        <v>11</v>
      </c>
      <c r="D7834" s="173">
        <v>23</v>
      </c>
      <c r="E7834" s="174">
        <v>2</v>
      </c>
      <c r="F7834" s="3">
        <f t="shared" si="733"/>
        <v>30.2</v>
      </c>
      <c r="G7834" s="3">
        <f t="shared" si="735"/>
        <v>16.88</v>
      </c>
      <c r="H7834" s="3">
        <f t="shared" si="736"/>
        <v>53.06</v>
      </c>
      <c r="I7834" s="3">
        <f t="shared" si="737"/>
        <v>24.98</v>
      </c>
      <c r="J7834" s="3">
        <f t="shared" si="738"/>
        <v>39.92</v>
      </c>
      <c r="K7834" s="191">
        <v>-1</v>
      </c>
      <c r="L7834" s="3">
        <v>-8.4</v>
      </c>
      <c r="M7834" s="191">
        <v>11.7</v>
      </c>
      <c r="N7834" s="191">
        <v>-3.9</v>
      </c>
      <c r="O7834" s="191">
        <v>4.4000000000000004</v>
      </c>
    </row>
    <row r="7835" spans="2:15" ht="17.25" x14ac:dyDescent="0.35">
      <c r="B7835" s="172">
        <f t="shared" si="734"/>
        <v>7827</v>
      </c>
      <c r="C7835" s="173">
        <v>11</v>
      </c>
      <c r="D7835" s="173">
        <v>23</v>
      </c>
      <c r="E7835" s="174">
        <v>3</v>
      </c>
      <c r="F7835" s="3">
        <f t="shared" si="733"/>
        <v>28.4</v>
      </c>
      <c r="G7835" s="3">
        <f t="shared" si="735"/>
        <v>16.340000000000003</v>
      </c>
      <c r="H7835" s="3">
        <f t="shared" si="736"/>
        <v>51.980000000000004</v>
      </c>
      <c r="I7835" s="3">
        <f t="shared" si="737"/>
        <v>24.08</v>
      </c>
      <c r="J7835" s="3">
        <f t="shared" si="738"/>
        <v>42.08</v>
      </c>
      <c r="K7835" s="191">
        <v>-2</v>
      </c>
      <c r="L7835" s="3">
        <v>-8.6999999999999993</v>
      </c>
      <c r="M7835" s="191">
        <v>11.1</v>
      </c>
      <c r="N7835" s="191">
        <v>-4.4000000000000004</v>
      </c>
      <c r="O7835" s="191">
        <v>5.6</v>
      </c>
    </row>
    <row r="7836" spans="2:15" ht="17.25" x14ac:dyDescent="0.35">
      <c r="B7836" s="172">
        <f t="shared" si="734"/>
        <v>7828</v>
      </c>
      <c r="C7836" s="173">
        <v>11</v>
      </c>
      <c r="D7836" s="173">
        <v>23</v>
      </c>
      <c r="E7836" s="174">
        <v>4</v>
      </c>
      <c r="F7836" s="3">
        <f t="shared" si="733"/>
        <v>28.4</v>
      </c>
      <c r="G7836" s="3">
        <f t="shared" si="735"/>
        <v>16.7</v>
      </c>
      <c r="H7836" s="3">
        <f t="shared" si="736"/>
        <v>51.08</v>
      </c>
      <c r="I7836" s="3">
        <f t="shared" si="737"/>
        <v>21.92</v>
      </c>
      <c r="J7836" s="3">
        <f t="shared" si="738"/>
        <v>39.92</v>
      </c>
      <c r="K7836" s="191">
        <v>-2</v>
      </c>
      <c r="L7836" s="3">
        <v>-8.5</v>
      </c>
      <c r="M7836" s="191">
        <v>10.6</v>
      </c>
      <c r="N7836" s="191">
        <v>-5.6</v>
      </c>
      <c r="O7836" s="191">
        <v>4.4000000000000004</v>
      </c>
    </row>
    <row r="7837" spans="2:15" ht="17.25" x14ac:dyDescent="0.35">
      <c r="B7837" s="172">
        <f t="shared" si="734"/>
        <v>7829</v>
      </c>
      <c r="C7837" s="173">
        <v>11</v>
      </c>
      <c r="D7837" s="173">
        <v>23</v>
      </c>
      <c r="E7837" s="174">
        <v>5</v>
      </c>
      <c r="F7837" s="3">
        <f t="shared" si="733"/>
        <v>26.6</v>
      </c>
      <c r="G7837" s="3">
        <f t="shared" si="735"/>
        <v>25.88</v>
      </c>
      <c r="H7837" s="3">
        <f t="shared" si="736"/>
        <v>50</v>
      </c>
      <c r="I7837" s="3">
        <f t="shared" si="737"/>
        <v>21.92</v>
      </c>
      <c r="J7837" s="3">
        <f t="shared" si="738"/>
        <v>35.96</v>
      </c>
      <c r="K7837" s="191">
        <v>-3</v>
      </c>
      <c r="L7837" s="3">
        <v>-3.4</v>
      </c>
      <c r="M7837" s="191">
        <v>10</v>
      </c>
      <c r="N7837" s="191">
        <v>-5.6</v>
      </c>
      <c r="O7837" s="191">
        <v>2.2000000000000002</v>
      </c>
    </row>
    <row r="7838" spans="2:15" ht="17.25" x14ac:dyDescent="0.35">
      <c r="B7838" s="172">
        <f t="shared" si="734"/>
        <v>7830</v>
      </c>
      <c r="C7838" s="173">
        <v>11</v>
      </c>
      <c r="D7838" s="173">
        <v>23</v>
      </c>
      <c r="E7838" s="174">
        <v>6</v>
      </c>
      <c r="F7838" s="3">
        <f t="shared" si="733"/>
        <v>28.4</v>
      </c>
      <c r="G7838" s="3">
        <f t="shared" si="735"/>
        <v>27.14</v>
      </c>
      <c r="H7838" s="3">
        <f t="shared" si="736"/>
        <v>50</v>
      </c>
      <c r="I7838" s="3">
        <f t="shared" si="737"/>
        <v>19.939999999999998</v>
      </c>
      <c r="J7838" s="3">
        <f t="shared" si="738"/>
        <v>35.96</v>
      </c>
      <c r="K7838" s="191">
        <v>-2</v>
      </c>
      <c r="L7838" s="3">
        <v>-2.7</v>
      </c>
      <c r="M7838" s="191">
        <v>10</v>
      </c>
      <c r="N7838" s="191">
        <v>-6.7</v>
      </c>
      <c r="O7838" s="191">
        <v>2.2000000000000002</v>
      </c>
    </row>
    <row r="7839" spans="2:15" ht="17.25" x14ac:dyDescent="0.35">
      <c r="B7839" s="172">
        <f t="shared" si="734"/>
        <v>7831</v>
      </c>
      <c r="C7839" s="173">
        <v>11</v>
      </c>
      <c r="D7839" s="173">
        <v>23</v>
      </c>
      <c r="E7839" s="174">
        <v>7</v>
      </c>
      <c r="F7839" s="3">
        <f t="shared" si="733"/>
        <v>28.4</v>
      </c>
      <c r="G7839" s="3">
        <f t="shared" si="735"/>
        <v>17.420000000000002</v>
      </c>
      <c r="H7839" s="3">
        <f t="shared" si="736"/>
        <v>50</v>
      </c>
      <c r="I7839" s="3">
        <f t="shared" si="737"/>
        <v>19.04</v>
      </c>
      <c r="J7839" s="3">
        <f t="shared" si="738"/>
        <v>37.04</v>
      </c>
      <c r="K7839" s="191">
        <v>-2</v>
      </c>
      <c r="L7839" s="3">
        <v>-8.1</v>
      </c>
      <c r="M7839" s="191">
        <v>10</v>
      </c>
      <c r="N7839" s="191">
        <v>-7.2</v>
      </c>
      <c r="O7839" s="191">
        <v>2.8</v>
      </c>
    </row>
    <row r="7840" spans="2:15" ht="17.25" x14ac:dyDescent="0.35">
      <c r="B7840" s="172">
        <f t="shared" si="734"/>
        <v>7832</v>
      </c>
      <c r="C7840" s="173">
        <v>11</v>
      </c>
      <c r="D7840" s="173">
        <v>23</v>
      </c>
      <c r="E7840" s="174">
        <v>8</v>
      </c>
      <c r="F7840" s="3">
        <f t="shared" si="733"/>
        <v>29.48</v>
      </c>
      <c r="G7840" s="3">
        <f t="shared" si="735"/>
        <v>19.759999999999998</v>
      </c>
      <c r="H7840" s="3">
        <f t="shared" si="736"/>
        <v>51.980000000000004</v>
      </c>
      <c r="I7840" s="3">
        <f t="shared" si="737"/>
        <v>24.08</v>
      </c>
      <c r="J7840" s="3">
        <f t="shared" si="738"/>
        <v>39.92</v>
      </c>
      <c r="K7840" s="191">
        <v>-1.4</v>
      </c>
      <c r="L7840" s="3">
        <v>-6.8</v>
      </c>
      <c r="M7840" s="191">
        <v>11.1</v>
      </c>
      <c r="N7840" s="191">
        <v>-4.4000000000000004</v>
      </c>
      <c r="O7840" s="191">
        <v>4.4000000000000004</v>
      </c>
    </row>
    <row r="7841" spans="2:15" ht="17.25" x14ac:dyDescent="0.35">
      <c r="B7841" s="172">
        <f t="shared" si="734"/>
        <v>7833</v>
      </c>
      <c r="C7841" s="173">
        <v>11</v>
      </c>
      <c r="D7841" s="173">
        <v>23</v>
      </c>
      <c r="E7841" s="174">
        <v>9</v>
      </c>
      <c r="F7841" s="3">
        <f t="shared" si="733"/>
        <v>32</v>
      </c>
      <c r="G7841" s="3">
        <f t="shared" si="735"/>
        <v>27.14</v>
      </c>
      <c r="H7841" s="3">
        <f t="shared" si="736"/>
        <v>53.96</v>
      </c>
      <c r="I7841" s="3">
        <f t="shared" si="737"/>
        <v>32</v>
      </c>
      <c r="J7841" s="3">
        <f t="shared" si="738"/>
        <v>37.94</v>
      </c>
      <c r="K7841" s="191">
        <v>0</v>
      </c>
      <c r="L7841" s="3">
        <v>-2.7</v>
      </c>
      <c r="M7841" s="191">
        <v>12.2</v>
      </c>
      <c r="N7841" s="191">
        <v>0</v>
      </c>
      <c r="O7841" s="191">
        <v>3.3</v>
      </c>
    </row>
    <row r="7842" spans="2:15" ht="17.25" x14ac:dyDescent="0.35">
      <c r="B7842" s="172">
        <f t="shared" si="734"/>
        <v>7834</v>
      </c>
      <c r="C7842" s="173">
        <v>11</v>
      </c>
      <c r="D7842" s="173">
        <v>23</v>
      </c>
      <c r="E7842" s="174">
        <v>10</v>
      </c>
      <c r="F7842" s="3">
        <f t="shared" si="733"/>
        <v>33.799999999999997</v>
      </c>
      <c r="G7842" s="3">
        <f t="shared" si="735"/>
        <v>33.44</v>
      </c>
      <c r="H7842" s="3">
        <f t="shared" si="736"/>
        <v>55.94</v>
      </c>
      <c r="I7842" s="3">
        <f t="shared" si="737"/>
        <v>37.94</v>
      </c>
      <c r="J7842" s="3">
        <f t="shared" si="738"/>
        <v>44.96</v>
      </c>
      <c r="K7842" s="191">
        <v>1</v>
      </c>
      <c r="L7842" s="3">
        <v>0.8</v>
      </c>
      <c r="M7842" s="191">
        <v>13.3</v>
      </c>
      <c r="N7842" s="191">
        <v>3.3</v>
      </c>
      <c r="O7842" s="191">
        <v>7.2</v>
      </c>
    </row>
    <row r="7843" spans="2:15" ht="17.25" x14ac:dyDescent="0.35">
      <c r="B7843" s="172">
        <f t="shared" si="734"/>
        <v>7835</v>
      </c>
      <c r="C7843" s="173">
        <v>11</v>
      </c>
      <c r="D7843" s="173">
        <v>23</v>
      </c>
      <c r="E7843" s="174">
        <v>11</v>
      </c>
      <c r="F7843" s="3">
        <f t="shared" si="733"/>
        <v>37.4</v>
      </c>
      <c r="G7843" s="3">
        <f t="shared" si="735"/>
        <v>34.700000000000003</v>
      </c>
      <c r="H7843" s="3">
        <f t="shared" si="736"/>
        <v>57.019999999999996</v>
      </c>
      <c r="I7843" s="3">
        <f t="shared" si="737"/>
        <v>44.96</v>
      </c>
      <c r="J7843" s="3">
        <f t="shared" si="738"/>
        <v>48.019999999999996</v>
      </c>
      <c r="K7843" s="191">
        <v>3</v>
      </c>
      <c r="L7843" s="3">
        <v>1.5</v>
      </c>
      <c r="M7843" s="191">
        <v>13.9</v>
      </c>
      <c r="N7843" s="191">
        <v>7.2</v>
      </c>
      <c r="O7843" s="191">
        <v>8.9</v>
      </c>
    </row>
    <row r="7844" spans="2:15" ht="17.25" x14ac:dyDescent="0.35">
      <c r="B7844" s="172">
        <f t="shared" si="734"/>
        <v>7836</v>
      </c>
      <c r="C7844" s="173">
        <v>11</v>
      </c>
      <c r="D7844" s="173">
        <v>23</v>
      </c>
      <c r="E7844" s="174">
        <v>12</v>
      </c>
      <c r="F7844" s="3">
        <f t="shared" si="733"/>
        <v>39.200000000000003</v>
      </c>
      <c r="G7844" s="3">
        <f t="shared" si="735"/>
        <v>35.06</v>
      </c>
      <c r="H7844" s="3">
        <f t="shared" si="736"/>
        <v>59</v>
      </c>
      <c r="I7844" s="3">
        <f t="shared" si="737"/>
        <v>51.980000000000004</v>
      </c>
      <c r="J7844" s="3">
        <f t="shared" si="738"/>
        <v>53.96</v>
      </c>
      <c r="K7844" s="191">
        <v>4</v>
      </c>
      <c r="L7844" s="3">
        <v>1.7</v>
      </c>
      <c r="M7844" s="191">
        <v>15</v>
      </c>
      <c r="N7844" s="191">
        <v>11.1</v>
      </c>
      <c r="O7844" s="191">
        <v>12.2</v>
      </c>
    </row>
    <row r="7845" spans="2:15" ht="17.25" x14ac:dyDescent="0.35">
      <c r="B7845" s="172">
        <f t="shared" si="734"/>
        <v>7837</v>
      </c>
      <c r="C7845" s="173">
        <v>11</v>
      </c>
      <c r="D7845" s="173">
        <v>23</v>
      </c>
      <c r="E7845" s="174">
        <v>13</v>
      </c>
      <c r="F7845" s="3">
        <f t="shared" si="733"/>
        <v>39.200000000000003</v>
      </c>
      <c r="G7845" s="3">
        <f t="shared" si="735"/>
        <v>34.340000000000003</v>
      </c>
      <c r="H7845" s="3">
        <f t="shared" si="736"/>
        <v>60.08</v>
      </c>
      <c r="I7845" s="3">
        <f t="shared" si="737"/>
        <v>55.94</v>
      </c>
      <c r="J7845" s="3">
        <f t="shared" si="738"/>
        <v>57.019999999999996</v>
      </c>
      <c r="K7845" s="191">
        <v>4</v>
      </c>
      <c r="L7845" s="3">
        <v>1.3</v>
      </c>
      <c r="M7845" s="191">
        <v>15.6</v>
      </c>
      <c r="N7845" s="191">
        <v>13.3</v>
      </c>
      <c r="O7845" s="191">
        <v>13.9</v>
      </c>
    </row>
    <row r="7846" spans="2:15" ht="17.25" x14ac:dyDescent="0.35">
      <c r="B7846" s="172">
        <f t="shared" si="734"/>
        <v>7838</v>
      </c>
      <c r="C7846" s="173">
        <v>11</v>
      </c>
      <c r="D7846" s="173">
        <v>23</v>
      </c>
      <c r="E7846" s="174">
        <v>14</v>
      </c>
      <c r="F7846" s="3">
        <f t="shared" si="733"/>
        <v>39.200000000000003</v>
      </c>
      <c r="G7846" s="3">
        <f t="shared" si="735"/>
        <v>34.880000000000003</v>
      </c>
      <c r="H7846" s="3">
        <f t="shared" si="736"/>
        <v>62.06</v>
      </c>
      <c r="I7846" s="3">
        <f t="shared" si="737"/>
        <v>59</v>
      </c>
      <c r="J7846" s="3">
        <f t="shared" si="738"/>
        <v>57.019999999999996</v>
      </c>
      <c r="K7846" s="191">
        <v>4</v>
      </c>
      <c r="L7846" s="3">
        <v>1.6</v>
      </c>
      <c r="M7846" s="191">
        <v>16.7</v>
      </c>
      <c r="N7846" s="191">
        <v>15</v>
      </c>
      <c r="O7846" s="191">
        <v>13.9</v>
      </c>
    </row>
    <row r="7847" spans="2:15" ht="17.25" x14ac:dyDescent="0.35">
      <c r="B7847" s="172">
        <f t="shared" si="734"/>
        <v>7839</v>
      </c>
      <c r="C7847" s="173">
        <v>11</v>
      </c>
      <c r="D7847" s="173">
        <v>23</v>
      </c>
      <c r="E7847" s="174">
        <v>15</v>
      </c>
      <c r="F7847" s="3">
        <f t="shared" si="733"/>
        <v>39.200000000000003</v>
      </c>
      <c r="G7847" s="3">
        <f t="shared" si="735"/>
        <v>33.08</v>
      </c>
      <c r="H7847" s="3">
        <f t="shared" si="736"/>
        <v>60.980000000000004</v>
      </c>
      <c r="I7847" s="3">
        <f t="shared" si="737"/>
        <v>60.980000000000004</v>
      </c>
      <c r="J7847" s="3">
        <f t="shared" si="738"/>
        <v>57.92</v>
      </c>
      <c r="K7847" s="191">
        <v>4</v>
      </c>
      <c r="L7847" s="3">
        <v>0.6</v>
      </c>
      <c r="M7847" s="191">
        <v>16.100000000000001</v>
      </c>
      <c r="N7847" s="191">
        <v>16.100000000000001</v>
      </c>
      <c r="O7847" s="191">
        <v>14.4</v>
      </c>
    </row>
    <row r="7848" spans="2:15" ht="17.25" x14ac:dyDescent="0.35">
      <c r="B7848" s="172">
        <f t="shared" si="734"/>
        <v>7840</v>
      </c>
      <c r="C7848" s="173">
        <v>11</v>
      </c>
      <c r="D7848" s="173">
        <v>23</v>
      </c>
      <c r="E7848" s="174">
        <v>16</v>
      </c>
      <c r="F7848" s="3">
        <f t="shared" si="733"/>
        <v>35.6</v>
      </c>
      <c r="G7848" s="3">
        <f t="shared" si="735"/>
        <v>28.4</v>
      </c>
      <c r="H7848" s="3">
        <f t="shared" si="736"/>
        <v>60.980000000000004</v>
      </c>
      <c r="I7848" s="3">
        <f t="shared" si="737"/>
        <v>60.08</v>
      </c>
      <c r="J7848" s="3">
        <f t="shared" si="738"/>
        <v>57.019999999999996</v>
      </c>
      <c r="K7848" s="191">
        <v>2</v>
      </c>
      <c r="L7848" s="3">
        <v>-2</v>
      </c>
      <c r="M7848" s="191">
        <v>16.100000000000001</v>
      </c>
      <c r="N7848" s="191">
        <v>15.6</v>
      </c>
      <c r="O7848" s="191">
        <v>13.9</v>
      </c>
    </row>
    <row r="7849" spans="2:15" ht="17.25" x14ac:dyDescent="0.35">
      <c r="B7849" s="172">
        <f t="shared" si="734"/>
        <v>7841</v>
      </c>
      <c r="C7849" s="173">
        <v>11</v>
      </c>
      <c r="D7849" s="173">
        <v>23</v>
      </c>
      <c r="E7849" s="174">
        <v>17</v>
      </c>
      <c r="F7849" s="3">
        <f t="shared" si="733"/>
        <v>33.799999999999997</v>
      </c>
      <c r="G7849" s="3">
        <f t="shared" si="735"/>
        <v>25.16</v>
      </c>
      <c r="H7849" s="3">
        <f t="shared" si="736"/>
        <v>57.92</v>
      </c>
      <c r="I7849" s="3">
        <f t="shared" si="737"/>
        <v>51.980000000000004</v>
      </c>
      <c r="J7849" s="3">
        <f t="shared" si="738"/>
        <v>55.94</v>
      </c>
      <c r="K7849" s="191">
        <v>1</v>
      </c>
      <c r="L7849" s="3">
        <v>-3.8</v>
      </c>
      <c r="M7849" s="191">
        <v>14.4</v>
      </c>
      <c r="N7849" s="191">
        <v>11.1</v>
      </c>
      <c r="O7849" s="191">
        <v>13.3</v>
      </c>
    </row>
    <row r="7850" spans="2:15" ht="17.25" x14ac:dyDescent="0.35">
      <c r="B7850" s="172">
        <f t="shared" si="734"/>
        <v>7842</v>
      </c>
      <c r="C7850" s="173">
        <v>11</v>
      </c>
      <c r="D7850" s="173">
        <v>23</v>
      </c>
      <c r="E7850" s="174">
        <v>18</v>
      </c>
      <c r="F7850" s="3">
        <f t="shared" si="733"/>
        <v>32</v>
      </c>
      <c r="G7850" s="3">
        <f t="shared" si="735"/>
        <v>18.68</v>
      </c>
      <c r="H7850" s="3">
        <f t="shared" si="736"/>
        <v>55.040000000000006</v>
      </c>
      <c r="I7850" s="3">
        <f t="shared" si="737"/>
        <v>44.96</v>
      </c>
      <c r="J7850" s="3">
        <f t="shared" si="738"/>
        <v>53.96</v>
      </c>
      <c r="K7850" s="191">
        <v>0</v>
      </c>
      <c r="L7850" s="3">
        <v>-7.4</v>
      </c>
      <c r="M7850" s="191">
        <v>12.8</v>
      </c>
      <c r="N7850" s="191">
        <v>7.2</v>
      </c>
      <c r="O7850" s="191">
        <v>12.2</v>
      </c>
    </row>
    <row r="7851" spans="2:15" ht="17.25" x14ac:dyDescent="0.35">
      <c r="B7851" s="172">
        <f t="shared" si="734"/>
        <v>7843</v>
      </c>
      <c r="C7851" s="173">
        <v>11</v>
      </c>
      <c r="D7851" s="173">
        <v>23</v>
      </c>
      <c r="E7851" s="174">
        <v>19</v>
      </c>
      <c r="F7851" s="3">
        <f t="shared" si="733"/>
        <v>30.2</v>
      </c>
      <c r="G7851" s="3">
        <f t="shared" si="735"/>
        <v>13.279999999999998</v>
      </c>
      <c r="H7851" s="3">
        <f t="shared" si="736"/>
        <v>53.96</v>
      </c>
      <c r="I7851" s="3">
        <f t="shared" si="737"/>
        <v>42.08</v>
      </c>
      <c r="J7851" s="3">
        <f t="shared" si="738"/>
        <v>53.06</v>
      </c>
      <c r="K7851" s="191">
        <v>-1</v>
      </c>
      <c r="L7851" s="3">
        <v>-10.4</v>
      </c>
      <c r="M7851" s="191">
        <v>12.2</v>
      </c>
      <c r="N7851" s="191">
        <v>5.6</v>
      </c>
      <c r="O7851" s="191">
        <v>11.7</v>
      </c>
    </row>
    <row r="7852" spans="2:15" ht="17.25" x14ac:dyDescent="0.35">
      <c r="B7852" s="172">
        <f t="shared" si="734"/>
        <v>7844</v>
      </c>
      <c r="C7852" s="173">
        <v>11</v>
      </c>
      <c r="D7852" s="173">
        <v>23</v>
      </c>
      <c r="E7852" s="174">
        <v>20</v>
      </c>
      <c r="F7852" s="3">
        <f t="shared" si="733"/>
        <v>30.2</v>
      </c>
      <c r="G7852" s="3">
        <f t="shared" si="735"/>
        <v>10.039999999999999</v>
      </c>
      <c r="H7852" s="3">
        <f t="shared" si="736"/>
        <v>53.06</v>
      </c>
      <c r="I7852" s="3">
        <f t="shared" si="737"/>
        <v>33.979999999999997</v>
      </c>
      <c r="J7852" s="3">
        <f t="shared" si="738"/>
        <v>51.980000000000004</v>
      </c>
      <c r="K7852" s="191">
        <v>-1</v>
      </c>
      <c r="L7852" s="3">
        <v>-12.2</v>
      </c>
      <c r="M7852" s="191">
        <v>11.7</v>
      </c>
      <c r="N7852" s="191">
        <v>1.1000000000000001</v>
      </c>
      <c r="O7852" s="191">
        <v>11.1</v>
      </c>
    </row>
    <row r="7853" spans="2:15" ht="17.25" x14ac:dyDescent="0.35">
      <c r="B7853" s="172">
        <f t="shared" si="734"/>
        <v>7845</v>
      </c>
      <c r="C7853" s="173">
        <v>11</v>
      </c>
      <c r="D7853" s="173">
        <v>23</v>
      </c>
      <c r="E7853" s="174">
        <v>21</v>
      </c>
      <c r="F7853" s="3">
        <f t="shared" si="733"/>
        <v>30.2</v>
      </c>
      <c r="G7853" s="3">
        <f t="shared" si="735"/>
        <v>14</v>
      </c>
      <c r="H7853" s="3">
        <f t="shared" si="736"/>
        <v>48.019999999999996</v>
      </c>
      <c r="I7853" s="3">
        <f t="shared" si="737"/>
        <v>33.08</v>
      </c>
      <c r="J7853" s="3">
        <f t="shared" si="738"/>
        <v>44.06</v>
      </c>
      <c r="K7853" s="191">
        <v>-1</v>
      </c>
      <c r="L7853" s="3">
        <v>-10</v>
      </c>
      <c r="M7853" s="191">
        <v>8.9</v>
      </c>
      <c r="N7853" s="191">
        <v>0.6</v>
      </c>
      <c r="O7853" s="191">
        <v>6.7</v>
      </c>
    </row>
    <row r="7854" spans="2:15" ht="17.25" x14ac:dyDescent="0.35">
      <c r="B7854" s="172">
        <f t="shared" si="734"/>
        <v>7846</v>
      </c>
      <c r="C7854" s="173">
        <v>11</v>
      </c>
      <c r="D7854" s="173">
        <v>23</v>
      </c>
      <c r="E7854" s="174">
        <v>22</v>
      </c>
      <c r="F7854" s="3">
        <f t="shared" si="733"/>
        <v>30.2</v>
      </c>
      <c r="G7854" s="3">
        <f t="shared" si="735"/>
        <v>14.36</v>
      </c>
      <c r="H7854" s="3">
        <f t="shared" si="736"/>
        <v>48.019999999999996</v>
      </c>
      <c r="I7854" s="3">
        <f t="shared" si="737"/>
        <v>30.02</v>
      </c>
      <c r="J7854" s="3">
        <f t="shared" si="738"/>
        <v>46.04</v>
      </c>
      <c r="K7854" s="191">
        <v>-1</v>
      </c>
      <c r="L7854" s="3">
        <v>-9.8000000000000007</v>
      </c>
      <c r="M7854" s="191">
        <v>8.9</v>
      </c>
      <c r="N7854" s="191">
        <v>-1.1000000000000001</v>
      </c>
      <c r="O7854" s="191">
        <v>7.8</v>
      </c>
    </row>
    <row r="7855" spans="2:15" ht="17.25" x14ac:dyDescent="0.35">
      <c r="B7855" s="172">
        <f t="shared" si="734"/>
        <v>7847</v>
      </c>
      <c r="C7855" s="173">
        <v>11</v>
      </c>
      <c r="D7855" s="173">
        <v>23</v>
      </c>
      <c r="E7855" s="174">
        <v>23</v>
      </c>
      <c r="F7855" s="3">
        <f t="shared" si="733"/>
        <v>26.6</v>
      </c>
      <c r="G7855" s="3">
        <f t="shared" si="735"/>
        <v>11.120000000000001</v>
      </c>
      <c r="H7855" s="3">
        <f t="shared" si="736"/>
        <v>46.94</v>
      </c>
      <c r="I7855" s="3">
        <f t="shared" si="737"/>
        <v>28.04</v>
      </c>
      <c r="J7855" s="3">
        <f t="shared" si="738"/>
        <v>42.08</v>
      </c>
      <c r="K7855" s="191">
        <v>-3</v>
      </c>
      <c r="L7855" s="3">
        <v>-11.6</v>
      </c>
      <c r="M7855" s="191">
        <v>8.3000000000000007</v>
      </c>
      <c r="N7855" s="191">
        <v>-2.2000000000000002</v>
      </c>
      <c r="O7855" s="191">
        <v>5.6</v>
      </c>
    </row>
    <row r="7856" spans="2:15" ht="17.25" x14ac:dyDescent="0.35">
      <c r="B7856" s="172">
        <f t="shared" si="734"/>
        <v>7848</v>
      </c>
      <c r="C7856" s="173">
        <v>11</v>
      </c>
      <c r="D7856" s="173">
        <v>23</v>
      </c>
      <c r="E7856" s="174">
        <v>24</v>
      </c>
      <c r="F7856" s="3">
        <f t="shared" si="733"/>
        <v>24.8</v>
      </c>
      <c r="G7856" s="3">
        <f t="shared" si="735"/>
        <v>11.48</v>
      </c>
      <c r="H7856" s="3">
        <f t="shared" si="736"/>
        <v>46.94</v>
      </c>
      <c r="I7856" s="3">
        <f t="shared" si="737"/>
        <v>26.060000000000002</v>
      </c>
      <c r="J7856" s="3">
        <f t="shared" si="738"/>
        <v>39.92</v>
      </c>
      <c r="K7856" s="191">
        <v>-4</v>
      </c>
      <c r="L7856" s="3">
        <v>-11.4</v>
      </c>
      <c r="M7856" s="191">
        <v>8.3000000000000007</v>
      </c>
      <c r="N7856" s="191">
        <v>-3.3</v>
      </c>
      <c r="O7856" s="191">
        <v>4.4000000000000004</v>
      </c>
    </row>
    <row r="7857" spans="2:15" ht="17.25" x14ac:dyDescent="0.35">
      <c r="B7857" s="172">
        <f t="shared" si="734"/>
        <v>7849</v>
      </c>
      <c r="C7857" s="173">
        <v>11</v>
      </c>
      <c r="D7857" s="173">
        <v>24</v>
      </c>
      <c r="E7857" s="174">
        <v>1</v>
      </c>
      <c r="F7857" s="3">
        <f t="shared" si="733"/>
        <v>26.6</v>
      </c>
      <c r="G7857" s="3">
        <f t="shared" si="735"/>
        <v>13.64</v>
      </c>
      <c r="H7857" s="3">
        <f t="shared" si="736"/>
        <v>46.94</v>
      </c>
      <c r="I7857" s="3">
        <f t="shared" si="737"/>
        <v>24.98</v>
      </c>
      <c r="J7857" s="3">
        <f t="shared" si="738"/>
        <v>39.92</v>
      </c>
      <c r="K7857" s="191">
        <v>-3</v>
      </c>
      <c r="L7857" s="3">
        <v>-10.199999999999999</v>
      </c>
      <c r="M7857" s="191">
        <v>8.3000000000000007</v>
      </c>
      <c r="N7857" s="191">
        <v>-3.9</v>
      </c>
      <c r="O7857" s="191">
        <v>4.4000000000000004</v>
      </c>
    </row>
    <row r="7858" spans="2:15" ht="17.25" x14ac:dyDescent="0.35">
      <c r="B7858" s="172">
        <f t="shared" si="734"/>
        <v>7850</v>
      </c>
      <c r="C7858" s="173">
        <v>11</v>
      </c>
      <c r="D7858" s="173">
        <v>24</v>
      </c>
      <c r="E7858" s="174">
        <v>2</v>
      </c>
      <c r="F7858" s="3">
        <f t="shared" si="733"/>
        <v>24.8</v>
      </c>
      <c r="G7858" s="3">
        <f t="shared" si="735"/>
        <v>10.759999999999998</v>
      </c>
      <c r="H7858" s="3">
        <f t="shared" si="736"/>
        <v>42.08</v>
      </c>
      <c r="I7858" s="3">
        <f t="shared" si="737"/>
        <v>21.92</v>
      </c>
      <c r="J7858" s="3">
        <f t="shared" si="738"/>
        <v>39.92</v>
      </c>
      <c r="K7858" s="191">
        <v>-4</v>
      </c>
      <c r="L7858" s="3">
        <v>-11.8</v>
      </c>
      <c r="M7858" s="191">
        <v>5.6</v>
      </c>
      <c r="N7858" s="191">
        <v>-5.6</v>
      </c>
      <c r="O7858" s="191">
        <v>4.4000000000000004</v>
      </c>
    </row>
    <row r="7859" spans="2:15" ht="17.25" x14ac:dyDescent="0.35">
      <c r="B7859" s="172">
        <f t="shared" si="734"/>
        <v>7851</v>
      </c>
      <c r="C7859" s="173">
        <v>11</v>
      </c>
      <c r="D7859" s="173">
        <v>24</v>
      </c>
      <c r="E7859" s="174">
        <v>3</v>
      </c>
      <c r="F7859" s="3">
        <f t="shared" si="733"/>
        <v>23</v>
      </c>
      <c r="G7859" s="3">
        <f t="shared" si="735"/>
        <v>6.98</v>
      </c>
      <c r="H7859" s="3">
        <f t="shared" si="736"/>
        <v>42.980000000000004</v>
      </c>
      <c r="I7859" s="3">
        <f t="shared" si="737"/>
        <v>23</v>
      </c>
      <c r="J7859" s="3">
        <f t="shared" si="738"/>
        <v>39.019999999999996</v>
      </c>
      <c r="K7859" s="191">
        <v>-5</v>
      </c>
      <c r="L7859" s="3">
        <v>-13.9</v>
      </c>
      <c r="M7859" s="191">
        <v>6.1</v>
      </c>
      <c r="N7859" s="191">
        <v>-5</v>
      </c>
      <c r="O7859" s="191">
        <v>3.9</v>
      </c>
    </row>
    <row r="7860" spans="2:15" ht="17.25" x14ac:dyDescent="0.35">
      <c r="B7860" s="172">
        <f t="shared" si="734"/>
        <v>7852</v>
      </c>
      <c r="C7860" s="173">
        <v>11</v>
      </c>
      <c r="D7860" s="173">
        <v>24</v>
      </c>
      <c r="E7860" s="174">
        <v>4</v>
      </c>
      <c r="F7860" s="3">
        <f t="shared" si="733"/>
        <v>21.2</v>
      </c>
      <c r="G7860" s="3">
        <f t="shared" si="735"/>
        <v>3.740000000000002</v>
      </c>
      <c r="H7860" s="3">
        <f t="shared" si="736"/>
        <v>42.08</v>
      </c>
      <c r="I7860" s="3">
        <f t="shared" si="737"/>
        <v>21.02</v>
      </c>
      <c r="J7860" s="3">
        <f t="shared" si="738"/>
        <v>37.04</v>
      </c>
      <c r="K7860" s="191">
        <v>-6</v>
      </c>
      <c r="L7860" s="3">
        <v>-15.7</v>
      </c>
      <c r="M7860" s="191">
        <v>5.6</v>
      </c>
      <c r="N7860" s="191">
        <v>-6.1</v>
      </c>
      <c r="O7860" s="191">
        <v>2.8</v>
      </c>
    </row>
    <row r="7861" spans="2:15" ht="17.25" x14ac:dyDescent="0.35">
      <c r="B7861" s="172">
        <f t="shared" si="734"/>
        <v>7853</v>
      </c>
      <c r="C7861" s="173">
        <v>11</v>
      </c>
      <c r="D7861" s="173">
        <v>24</v>
      </c>
      <c r="E7861" s="174">
        <v>5</v>
      </c>
      <c r="F7861" s="3">
        <f t="shared" si="733"/>
        <v>23</v>
      </c>
      <c r="G7861" s="3">
        <f t="shared" si="735"/>
        <v>7.6999999999999993</v>
      </c>
      <c r="H7861" s="3">
        <f t="shared" si="736"/>
        <v>42.08</v>
      </c>
      <c r="I7861" s="3">
        <f t="shared" si="737"/>
        <v>21.02</v>
      </c>
      <c r="J7861" s="3">
        <f t="shared" si="738"/>
        <v>35.96</v>
      </c>
      <c r="K7861" s="191">
        <v>-5</v>
      </c>
      <c r="L7861" s="3">
        <v>-13.5</v>
      </c>
      <c r="M7861" s="191">
        <v>5.6</v>
      </c>
      <c r="N7861" s="191">
        <v>-6.1</v>
      </c>
      <c r="O7861" s="191">
        <v>2.2000000000000002</v>
      </c>
    </row>
    <row r="7862" spans="2:15" ht="17.25" x14ac:dyDescent="0.35">
      <c r="B7862" s="172">
        <f t="shared" si="734"/>
        <v>7854</v>
      </c>
      <c r="C7862" s="173">
        <v>11</v>
      </c>
      <c r="D7862" s="173">
        <v>24</v>
      </c>
      <c r="E7862" s="174">
        <v>6</v>
      </c>
      <c r="F7862" s="3">
        <f t="shared" si="733"/>
        <v>23</v>
      </c>
      <c r="G7862" s="3">
        <f t="shared" si="735"/>
        <v>6.259999999999998</v>
      </c>
      <c r="H7862" s="3">
        <f t="shared" si="736"/>
        <v>39.92</v>
      </c>
      <c r="I7862" s="3">
        <f t="shared" si="737"/>
        <v>19.04</v>
      </c>
      <c r="J7862" s="3">
        <f t="shared" si="738"/>
        <v>37.04</v>
      </c>
      <c r="K7862" s="191">
        <v>-5</v>
      </c>
      <c r="L7862" s="3">
        <v>-14.3</v>
      </c>
      <c r="M7862" s="191">
        <v>4.4000000000000004</v>
      </c>
      <c r="N7862" s="191">
        <v>-7.2</v>
      </c>
      <c r="O7862" s="191">
        <v>2.8</v>
      </c>
    </row>
    <row r="7863" spans="2:15" ht="17.25" x14ac:dyDescent="0.35">
      <c r="B7863" s="172">
        <f t="shared" si="734"/>
        <v>7855</v>
      </c>
      <c r="C7863" s="173">
        <v>11</v>
      </c>
      <c r="D7863" s="173">
        <v>24</v>
      </c>
      <c r="E7863" s="174">
        <v>7</v>
      </c>
      <c r="F7863" s="3">
        <f t="shared" si="733"/>
        <v>23</v>
      </c>
      <c r="G7863" s="3">
        <f t="shared" si="735"/>
        <v>3.019999999999996</v>
      </c>
      <c r="H7863" s="3">
        <f t="shared" si="736"/>
        <v>44.06</v>
      </c>
      <c r="I7863" s="3">
        <f t="shared" si="737"/>
        <v>17.96</v>
      </c>
      <c r="J7863" s="3">
        <f t="shared" si="738"/>
        <v>37.94</v>
      </c>
      <c r="K7863" s="191">
        <v>-5</v>
      </c>
      <c r="L7863" s="3">
        <v>-16.100000000000001</v>
      </c>
      <c r="M7863" s="191">
        <v>6.7</v>
      </c>
      <c r="N7863" s="191">
        <v>-7.8</v>
      </c>
      <c r="O7863" s="191">
        <v>3.3</v>
      </c>
    </row>
    <row r="7864" spans="2:15" ht="17.25" x14ac:dyDescent="0.35">
      <c r="B7864" s="172">
        <f t="shared" si="734"/>
        <v>7856</v>
      </c>
      <c r="C7864" s="173">
        <v>11</v>
      </c>
      <c r="D7864" s="173">
        <v>24</v>
      </c>
      <c r="E7864" s="174">
        <v>8</v>
      </c>
      <c r="F7864" s="3">
        <f t="shared" si="733"/>
        <v>26.6</v>
      </c>
      <c r="G7864" s="3">
        <f t="shared" si="735"/>
        <v>6.98</v>
      </c>
      <c r="H7864" s="3">
        <f t="shared" si="736"/>
        <v>46.94</v>
      </c>
      <c r="I7864" s="3">
        <f t="shared" si="737"/>
        <v>24.08</v>
      </c>
      <c r="J7864" s="3">
        <f t="shared" si="738"/>
        <v>37.94</v>
      </c>
      <c r="K7864" s="191">
        <v>-3</v>
      </c>
      <c r="L7864" s="3">
        <v>-13.9</v>
      </c>
      <c r="M7864" s="191">
        <v>8.3000000000000007</v>
      </c>
      <c r="N7864" s="191">
        <v>-4.4000000000000004</v>
      </c>
      <c r="O7864" s="191">
        <v>3.3</v>
      </c>
    </row>
    <row r="7865" spans="2:15" ht="17.25" x14ac:dyDescent="0.35">
      <c r="B7865" s="172">
        <f t="shared" si="734"/>
        <v>7857</v>
      </c>
      <c r="C7865" s="173">
        <v>11</v>
      </c>
      <c r="D7865" s="173">
        <v>24</v>
      </c>
      <c r="E7865" s="174">
        <v>9</v>
      </c>
      <c r="F7865" s="3">
        <f t="shared" si="733"/>
        <v>30.2</v>
      </c>
      <c r="G7865" s="3">
        <f t="shared" si="735"/>
        <v>12.740000000000002</v>
      </c>
      <c r="H7865" s="3">
        <f t="shared" si="736"/>
        <v>53.96</v>
      </c>
      <c r="I7865" s="3">
        <f t="shared" si="737"/>
        <v>30.92</v>
      </c>
      <c r="J7865" s="3">
        <f t="shared" si="738"/>
        <v>42.980000000000004</v>
      </c>
      <c r="K7865" s="191">
        <v>-1</v>
      </c>
      <c r="L7865" s="3">
        <v>-10.7</v>
      </c>
      <c r="M7865" s="191">
        <v>12.2</v>
      </c>
      <c r="N7865" s="191">
        <v>-0.6</v>
      </c>
      <c r="O7865" s="191">
        <v>6.1</v>
      </c>
    </row>
    <row r="7866" spans="2:15" ht="17.25" x14ac:dyDescent="0.35">
      <c r="B7866" s="172">
        <f t="shared" si="734"/>
        <v>7858</v>
      </c>
      <c r="C7866" s="173">
        <v>11</v>
      </c>
      <c r="D7866" s="173">
        <v>24</v>
      </c>
      <c r="E7866" s="174">
        <v>10</v>
      </c>
      <c r="F7866" s="3">
        <f t="shared" si="733"/>
        <v>33.799999999999997</v>
      </c>
      <c r="G7866" s="3">
        <f t="shared" si="735"/>
        <v>18.5</v>
      </c>
      <c r="H7866" s="3">
        <f t="shared" si="736"/>
        <v>55.94</v>
      </c>
      <c r="I7866" s="3">
        <f t="shared" si="737"/>
        <v>37.94</v>
      </c>
      <c r="J7866" s="3">
        <f t="shared" si="738"/>
        <v>46.94</v>
      </c>
      <c r="K7866" s="191">
        <v>1</v>
      </c>
      <c r="L7866" s="3">
        <v>-7.5</v>
      </c>
      <c r="M7866" s="191">
        <v>13.3</v>
      </c>
      <c r="N7866" s="191">
        <v>3.3</v>
      </c>
      <c r="O7866" s="191">
        <v>8.3000000000000007</v>
      </c>
    </row>
    <row r="7867" spans="2:15" ht="17.25" x14ac:dyDescent="0.35">
      <c r="B7867" s="172">
        <f t="shared" si="734"/>
        <v>7859</v>
      </c>
      <c r="C7867" s="173">
        <v>11</v>
      </c>
      <c r="D7867" s="173">
        <v>24</v>
      </c>
      <c r="E7867" s="174">
        <v>11</v>
      </c>
      <c r="F7867" s="3">
        <f t="shared" si="733"/>
        <v>39.200000000000003</v>
      </c>
      <c r="G7867" s="3">
        <f t="shared" si="735"/>
        <v>22.46</v>
      </c>
      <c r="H7867" s="3">
        <f t="shared" si="736"/>
        <v>57.019999999999996</v>
      </c>
      <c r="I7867" s="3">
        <f t="shared" si="737"/>
        <v>44.96</v>
      </c>
      <c r="J7867" s="3">
        <f t="shared" si="738"/>
        <v>51.08</v>
      </c>
      <c r="K7867" s="191">
        <v>4</v>
      </c>
      <c r="L7867" s="3">
        <v>-5.3</v>
      </c>
      <c r="M7867" s="191">
        <v>13.9</v>
      </c>
      <c r="N7867" s="191">
        <v>7.2</v>
      </c>
      <c r="O7867" s="191">
        <v>10.6</v>
      </c>
    </row>
    <row r="7868" spans="2:15" ht="17.25" x14ac:dyDescent="0.35">
      <c r="B7868" s="172">
        <f t="shared" si="734"/>
        <v>7860</v>
      </c>
      <c r="C7868" s="173">
        <v>11</v>
      </c>
      <c r="D7868" s="173">
        <v>24</v>
      </c>
      <c r="E7868" s="174">
        <v>12</v>
      </c>
      <c r="F7868" s="3">
        <f t="shared" si="733"/>
        <v>41</v>
      </c>
      <c r="G7868" s="3">
        <f t="shared" si="735"/>
        <v>28.22</v>
      </c>
      <c r="H7868" s="3">
        <f t="shared" si="736"/>
        <v>60.08</v>
      </c>
      <c r="I7868" s="3">
        <f t="shared" si="737"/>
        <v>51.980000000000004</v>
      </c>
      <c r="J7868" s="3">
        <f t="shared" si="738"/>
        <v>53.96</v>
      </c>
      <c r="K7868" s="191">
        <v>5</v>
      </c>
      <c r="L7868" s="3">
        <v>-2.1</v>
      </c>
      <c r="M7868" s="191">
        <v>15.6</v>
      </c>
      <c r="N7868" s="191">
        <v>11.1</v>
      </c>
      <c r="O7868" s="191">
        <v>12.2</v>
      </c>
    </row>
    <row r="7869" spans="2:15" ht="17.25" x14ac:dyDescent="0.35">
      <c r="B7869" s="172">
        <f t="shared" si="734"/>
        <v>7861</v>
      </c>
      <c r="C7869" s="173">
        <v>11</v>
      </c>
      <c r="D7869" s="173">
        <v>24</v>
      </c>
      <c r="E7869" s="174">
        <v>13</v>
      </c>
      <c r="F7869" s="3">
        <f t="shared" si="733"/>
        <v>41</v>
      </c>
      <c r="G7869" s="3">
        <f t="shared" si="735"/>
        <v>30.38</v>
      </c>
      <c r="H7869" s="3">
        <f t="shared" si="736"/>
        <v>60.08</v>
      </c>
      <c r="I7869" s="3">
        <f t="shared" si="737"/>
        <v>57.92</v>
      </c>
      <c r="J7869" s="3">
        <f t="shared" si="738"/>
        <v>57.92</v>
      </c>
      <c r="K7869" s="191">
        <v>5</v>
      </c>
      <c r="L7869" s="3">
        <v>-0.9</v>
      </c>
      <c r="M7869" s="191">
        <v>15.6</v>
      </c>
      <c r="N7869" s="191">
        <v>14.4</v>
      </c>
      <c r="O7869" s="191">
        <v>14.4</v>
      </c>
    </row>
    <row r="7870" spans="2:15" ht="17.25" x14ac:dyDescent="0.35">
      <c r="B7870" s="172">
        <f t="shared" si="734"/>
        <v>7862</v>
      </c>
      <c r="C7870" s="173">
        <v>11</v>
      </c>
      <c r="D7870" s="173">
        <v>24</v>
      </c>
      <c r="E7870" s="174">
        <v>14</v>
      </c>
      <c r="F7870" s="3">
        <f t="shared" si="733"/>
        <v>42.8</v>
      </c>
      <c r="G7870" s="3">
        <f t="shared" si="735"/>
        <v>32.54</v>
      </c>
      <c r="H7870" s="3">
        <f t="shared" si="736"/>
        <v>60.980000000000004</v>
      </c>
      <c r="I7870" s="3">
        <f t="shared" si="737"/>
        <v>60.980000000000004</v>
      </c>
      <c r="J7870" s="3">
        <f t="shared" si="738"/>
        <v>59</v>
      </c>
      <c r="K7870" s="191">
        <v>6</v>
      </c>
      <c r="L7870" s="3">
        <v>0.3</v>
      </c>
      <c r="M7870" s="191">
        <v>16.100000000000001</v>
      </c>
      <c r="N7870" s="191">
        <v>16.100000000000001</v>
      </c>
      <c r="O7870" s="191">
        <v>15</v>
      </c>
    </row>
    <row r="7871" spans="2:15" ht="17.25" x14ac:dyDescent="0.35">
      <c r="B7871" s="172">
        <f t="shared" si="734"/>
        <v>7863</v>
      </c>
      <c r="C7871" s="173">
        <v>11</v>
      </c>
      <c r="D7871" s="173">
        <v>24</v>
      </c>
      <c r="E7871" s="174">
        <v>15</v>
      </c>
      <c r="F7871" s="3">
        <f t="shared" si="733"/>
        <v>42.8</v>
      </c>
      <c r="G7871" s="3">
        <f t="shared" si="735"/>
        <v>34.700000000000003</v>
      </c>
      <c r="H7871" s="3">
        <f t="shared" si="736"/>
        <v>62.06</v>
      </c>
      <c r="I7871" s="3">
        <f t="shared" si="737"/>
        <v>64.039999999999992</v>
      </c>
      <c r="J7871" s="3">
        <f t="shared" si="738"/>
        <v>60.08</v>
      </c>
      <c r="K7871" s="191">
        <v>6</v>
      </c>
      <c r="L7871" s="3">
        <v>1.5</v>
      </c>
      <c r="M7871" s="191">
        <v>16.7</v>
      </c>
      <c r="N7871" s="191">
        <v>17.8</v>
      </c>
      <c r="O7871" s="191">
        <v>15.6</v>
      </c>
    </row>
    <row r="7872" spans="2:15" ht="17.25" x14ac:dyDescent="0.35">
      <c r="B7872" s="172">
        <f t="shared" si="734"/>
        <v>7864</v>
      </c>
      <c r="C7872" s="173">
        <v>11</v>
      </c>
      <c r="D7872" s="173">
        <v>24</v>
      </c>
      <c r="E7872" s="174">
        <v>16</v>
      </c>
      <c r="F7872" s="3">
        <f t="shared" si="733"/>
        <v>41</v>
      </c>
      <c r="G7872" s="3">
        <f t="shared" si="735"/>
        <v>33.26</v>
      </c>
      <c r="H7872" s="3">
        <f t="shared" si="736"/>
        <v>60.08</v>
      </c>
      <c r="I7872" s="3">
        <f t="shared" si="737"/>
        <v>62.96</v>
      </c>
      <c r="J7872" s="3">
        <f t="shared" si="738"/>
        <v>59</v>
      </c>
      <c r="K7872" s="191">
        <v>5</v>
      </c>
      <c r="L7872" s="3">
        <v>0.7</v>
      </c>
      <c r="M7872" s="191">
        <v>15.6</v>
      </c>
      <c r="N7872" s="191">
        <v>17.2</v>
      </c>
      <c r="O7872" s="191">
        <v>15</v>
      </c>
    </row>
    <row r="7873" spans="2:15" ht="17.25" x14ac:dyDescent="0.35">
      <c r="B7873" s="172">
        <f t="shared" si="734"/>
        <v>7865</v>
      </c>
      <c r="C7873" s="173">
        <v>11</v>
      </c>
      <c r="D7873" s="173">
        <v>24</v>
      </c>
      <c r="E7873" s="174">
        <v>17</v>
      </c>
      <c r="F7873" s="3">
        <f t="shared" si="733"/>
        <v>39.200000000000003</v>
      </c>
      <c r="G7873" s="3">
        <f t="shared" si="735"/>
        <v>28.22</v>
      </c>
      <c r="H7873" s="3">
        <f t="shared" si="736"/>
        <v>57.019999999999996</v>
      </c>
      <c r="I7873" s="3">
        <f t="shared" si="737"/>
        <v>51.980000000000004</v>
      </c>
      <c r="J7873" s="3">
        <f t="shared" si="738"/>
        <v>57.019999999999996</v>
      </c>
      <c r="K7873" s="191">
        <v>4</v>
      </c>
      <c r="L7873" s="3">
        <v>-2.1</v>
      </c>
      <c r="M7873" s="191">
        <v>13.9</v>
      </c>
      <c r="N7873" s="191">
        <v>11.1</v>
      </c>
      <c r="O7873" s="191">
        <v>13.9</v>
      </c>
    </row>
    <row r="7874" spans="2:15" ht="17.25" x14ac:dyDescent="0.35">
      <c r="B7874" s="172">
        <f t="shared" si="734"/>
        <v>7866</v>
      </c>
      <c r="C7874" s="173">
        <v>11</v>
      </c>
      <c r="D7874" s="173">
        <v>24</v>
      </c>
      <c r="E7874" s="174">
        <v>18</v>
      </c>
      <c r="F7874" s="3">
        <f t="shared" si="733"/>
        <v>39.200000000000003</v>
      </c>
      <c r="G7874" s="3">
        <f t="shared" si="735"/>
        <v>23.18</v>
      </c>
      <c r="H7874" s="3">
        <f t="shared" si="736"/>
        <v>55.94</v>
      </c>
      <c r="I7874" s="3">
        <f t="shared" si="737"/>
        <v>44.96</v>
      </c>
      <c r="J7874" s="3">
        <f t="shared" si="738"/>
        <v>53.96</v>
      </c>
      <c r="K7874" s="191">
        <v>4</v>
      </c>
      <c r="L7874" s="3">
        <v>-4.9000000000000004</v>
      </c>
      <c r="M7874" s="191">
        <v>13.3</v>
      </c>
      <c r="N7874" s="191">
        <v>7.2</v>
      </c>
      <c r="O7874" s="191">
        <v>12.2</v>
      </c>
    </row>
    <row r="7875" spans="2:15" ht="17.25" x14ac:dyDescent="0.35">
      <c r="B7875" s="172">
        <f t="shared" si="734"/>
        <v>7867</v>
      </c>
      <c r="C7875" s="173">
        <v>11</v>
      </c>
      <c r="D7875" s="173">
        <v>24</v>
      </c>
      <c r="E7875" s="174">
        <v>19</v>
      </c>
      <c r="F7875" s="3">
        <f t="shared" si="733"/>
        <v>39.200000000000003</v>
      </c>
      <c r="G7875" s="3">
        <f t="shared" si="735"/>
        <v>18.14</v>
      </c>
      <c r="H7875" s="3">
        <f t="shared" si="736"/>
        <v>51.980000000000004</v>
      </c>
      <c r="I7875" s="3">
        <f t="shared" si="737"/>
        <v>39.92</v>
      </c>
      <c r="J7875" s="3">
        <f t="shared" si="738"/>
        <v>50</v>
      </c>
      <c r="K7875" s="191">
        <v>4</v>
      </c>
      <c r="L7875" s="3">
        <v>-7.7</v>
      </c>
      <c r="M7875" s="191">
        <v>11.1</v>
      </c>
      <c r="N7875" s="191">
        <v>4.4000000000000004</v>
      </c>
      <c r="O7875" s="191">
        <v>10</v>
      </c>
    </row>
    <row r="7876" spans="2:15" ht="17.25" x14ac:dyDescent="0.35">
      <c r="B7876" s="172">
        <f t="shared" si="734"/>
        <v>7868</v>
      </c>
      <c r="C7876" s="173">
        <v>11</v>
      </c>
      <c r="D7876" s="173">
        <v>24</v>
      </c>
      <c r="E7876" s="174">
        <v>20</v>
      </c>
      <c r="F7876" s="3">
        <f t="shared" si="733"/>
        <v>39.200000000000003</v>
      </c>
      <c r="G7876" s="3">
        <f t="shared" si="735"/>
        <v>16.7</v>
      </c>
      <c r="H7876" s="3">
        <f t="shared" si="736"/>
        <v>48.92</v>
      </c>
      <c r="I7876" s="3">
        <f t="shared" si="737"/>
        <v>39.92</v>
      </c>
      <c r="J7876" s="3">
        <f t="shared" si="738"/>
        <v>44.96</v>
      </c>
      <c r="K7876" s="191">
        <v>4</v>
      </c>
      <c r="L7876" s="3">
        <v>-8.5</v>
      </c>
      <c r="M7876" s="191">
        <v>9.4</v>
      </c>
      <c r="N7876" s="191">
        <v>4.4000000000000004</v>
      </c>
      <c r="O7876" s="191">
        <v>7.2</v>
      </c>
    </row>
    <row r="7877" spans="2:15" ht="17.25" x14ac:dyDescent="0.35">
      <c r="B7877" s="172">
        <f t="shared" si="734"/>
        <v>7869</v>
      </c>
      <c r="C7877" s="173">
        <v>11</v>
      </c>
      <c r="D7877" s="173">
        <v>24</v>
      </c>
      <c r="E7877" s="174">
        <v>21</v>
      </c>
      <c r="F7877" s="3">
        <f t="shared" si="733"/>
        <v>37.4</v>
      </c>
      <c r="G7877" s="3">
        <f t="shared" si="735"/>
        <v>17.059999999999999</v>
      </c>
      <c r="H7877" s="3">
        <f t="shared" si="736"/>
        <v>46.94</v>
      </c>
      <c r="I7877" s="3">
        <f t="shared" si="737"/>
        <v>35.06</v>
      </c>
      <c r="J7877" s="3">
        <f t="shared" si="738"/>
        <v>42.08</v>
      </c>
      <c r="K7877" s="191">
        <v>3</v>
      </c>
      <c r="L7877" s="3">
        <v>-8.3000000000000007</v>
      </c>
      <c r="M7877" s="191">
        <v>8.3000000000000007</v>
      </c>
      <c r="N7877" s="191">
        <v>1.7</v>
      </c>
      <c r="O7877" s="191">
        <v>5.6</v>
      </c>
    </row>
    <row r="7878" spans="2:15" ht="17.25" x14ac:dyDescent="0.35">
      <c r="B7878" s="172">
        <f t="shared" si="734"/>
        <v>7870</v>
      </c>
      <c r="C7878" s="173">
        <v>11</v>
      </c>
      <c r="D7878" s="173">
        <v>24</v>
      </c>
      <c r="E7878" s="174">
        <v>22</v>
      </c>
      <c r="F7878" s="3">
        <f t="shared" si="733"/>
        <v>35.6</v>
      </c>
      <c r="G7878" s="3">
        <f t="shared" si="735"/>
        <v>15.620000000000001</v>
      </c>
      <c r="H7878" s="3">
        <f t="shared" si="736"/>
        <v>46.04</v>
      </c>
      <c r="I7878" s="3">
        <f t="shared" si="737"/>
        <v>33.979999999999997</v>
      </c>
      <c r="J7878" s="3">
        <f t="shared" si="738"/>
        <v>41</v>
      </c>
      <c r="K7878" s="191">
        <v>2</v>
      </c>
      <c r="L7878" s="3">
        <v>-9.1</v>
      </c>
      <c r="M7878" s="191">
        <v>7.8</v>
      </c>
      <c r="N7878" s="191">
        <v>1.1000000000000001</v>
      </c>
      <c r="O7878" s="191">
        <v>5</v>
      </c>
    </row>
    <row r="7879" spans="2:15" ht="17.25" x14ac:dyDescent="0.35">
      <c r="B7879" s="172">
        <f t="shared" si="734"/>
        <v>7871</v>
      </c>
      <c r="C7879" s="173">
        <v>11</v>
      </c>
      <c r="D7879" s="173">
        <v>24</v>
      </c>
      <c r="E7879" s="174">
        <v>23</v>
      </c>
      <c r="F7879" s="3">
        <f t="shared" si="733"/>
        <v>33.799999999999997</v>
      </c>
      <c r="G7879" s="3">
        <f t="shared" si="735"/>
        <v>15.8</v>
      </c>
      <c r="H7879" s="3">
        <f t="shared" si="736"/>
        <v>44.06</v>
      </c>
      <c r="I7879" s="3">
        <f t="shared" si="737"/>
        <v>30.02</v>
      </c>
      <c r="J7879" s="3">
        <f t="shared" si="738"/>
        <v>39.92</v>
      </c>
      <c r="K7879" s="191">
        <v>1</v>
      </c>
      <c r="L7879" s="3">
        <v>-9</v>
      </c>
      <c r="M7879" s="191">
        <v>6.7</v>
      </c>
      <c r="N7879" s="191">
        <v>-1.1000000000000001</v>
      </c>
      <c r="O7879" s="191">
        <v>4.4000000000000004</v>
      </c>
    </row>
    <row r="7880" spans="2:15" ht="17.25" x14ac:dyDescent="0.35">
      <c r="B7880" s="172">
        <f t="shared" si="734"/>
        <v>7872</v>
      </c>
      <c r="C7880" s="173">
        <v>11</v>
      </c>
      <c r="D7880" s="173">
        <v>24</v>
      </c>
      <c r="E7880" s="174">
        <v>24</v>
      </c>
      <c r="F7880" s="3">
        <f t="shared" si="733"/>
        <v>33.799999999999997</v>
      </c>
      <c r="G7880" s="3">
        <f t="shared" si="735"/>
        <v>19.759999999999998</v>
      </c>
      <c r="H7880" s="3">
        <f t="shared" si="736"/>
        <v>44.06</v>
      </c>
      <c r="I7880" s="3">
        <f t="shared" si="737"/>
        <v>24.98</v>
      </c>
      <c r="J7880" s="3">
        <f t="shared" si="738"/>
        <v>39.019999999999996</v>
      </c>
      <c r="K7880" s="191">
        <v>1</v>
      </c>
      <c r="L7880" s="3">
        <v>-6.8</v>
      </c>
      <c r="M7880" s="191">
        <v>6.7</v>
      </c>
      <c r="N7880" s="191">
        <v>-3.9</v>
      </c>
      <c r="O7880" s="191">
        <v>3.9</v>
      </c>
    </row>
    <row r="7881" spans="2:15" ht="17.25" x14ac:dyDescent="0.35">
      <c r="B7881" s="172">
        <f t="shared" si="734"/>
        <v>7873</v>
      </c>
      <c r="C7881" s="173">
        <v>11</v>
      </c>
      <c r="D7881" s="173">
        <v>25</v>
      </c>
      <c r="E7881" s="174">
        <v>1</v>
      </c>
      <c r="F7881" s="3">
        <f t="shared" si="733"/>
        <v>32</v>
      </c>
      <c r="G7881" s="3">
        <f t="shared" si="735"/>
        <v>21.92</v>
      </c>
      <c r="H7881" s="3">
        <f t="shared" si="736"/>
        <v>44.96</v>
      </c>
      <c r="I7881" s="3">
        <f t="shared" si="737"/>
        <v>24.98</v>
      </c>
      <c r="J7881" s="3">
        <f t="shared" si="738"/>
        <v>39.019999999999996</v>
      </c>
      <c r="K7881" s="191">
        <v>0</v>
      </c>
      <c r="L7881" s="3">
        <v>-5.6</v>
      </c>
      <c r="M7881" s="191">
        <v>7.2</v>
      </c>
      <c r="N7881" s="191">
        <v>-3.9</v>
      </c>
      <c r="O7881" s="191">
        <v>3.9</v>
      </c>
    </row>
    <row r="7882" spans="2:15" ht="17.25" x14ac:dyDescent="0.35">
      <c r="B7882" s="172">
        <f t="shared" si="734"/>
        <v>7874</v>
      </c>
      <c r="C7882" s="173">
        <v>11</v>
      </c>
      <c r="D7882" s="173">
        <v>25</v>
      </c>
      <c r="E7882" s="174">
        <v>2</v>
      </c>
      <c r="F7882" s="3">
        <f t="shared" ref="F7882:F7945" si="739">(9/5)*K7882+32</f>
        <v>33.799999999999997</v>
      </c>
      <c r="G7882" s="3">
        <f t="shared" si="735"/>
        <v>18.68</v>
      </c>
      <c r="H7882" s="3">
        <f t="shared" si="736"/>
        <v>44.06</v>
      </c>
      <c r="I7882" s="3">
        <f t="shared" si="737"/>
        <v>24.08</v>
      </c>
      <c r="J7882" s="3">
        <f t="shared" si="738"/>
        <v>35.96</v>
      </c>
      <c r="K7882" s="191">
        <v>1</v>
      </c>
      <c r="L7882" s="3">
        <v>-7.4</v>
      </c>
      <c r="M7882" s="191">
        <v>6.7</v>
      </c>
      <c r="N7882" s="191">
        <v>-4.4000000000000004</v>
      </c>
      <c r="O7882" s="191">
        <v>2.2000000000000002</v>
      </c>
    </row>
    <row r="7883" spans="2:15" ht="17.25" x14ac:dyDescent="0.35">
      <c r="B7883" s="172">
        <f t="shared" ref="B7883:B7946" si="740">B7882+1</f>
        <v>7875</v>
      </c>
      <c r="C7883" s="173">
        <v>11</v>
      </c>
      <c r="D7883" s="173">
        <v>25</v>
      </c>
      <c r="E7883" s="174">
        <v>3</v>
      </c>
      <c r="F7883" s="3">
        <f t="shared" si="739"/>
        <v>35.6</v>
      </c>
      <c r="G7883" s="3">
        <f t="shared" si="735"/>
        <v>19.04</v>
      </c>
      <c r="H7883" s="3">
        <f t="shared" si="736"/>
        <v>39.92</v>
      </c>
      <c r="I7883" s="3">
        <f t="shared" si="737"/>
        <v>24.08</v>
      </c>
      <c r="J7883" s="3">
        <f t="shared" si="738"/>
        <v>35.96</v>
      </c>
      <c r="K7883" s="191">
        <v>2</v>
      </c>
      <c r="L7883" s="3">
        <v>-7.2</v>
      </c>
      <c r="M7883" s="191">
        <v>4.4000000000000004</v>
      </c>
      <c r="N7883" s="191">
        <v>-4.4000000000000004</v>
      </c>
      <c r="O7883" s="191">
        <v>2.2000000000000002</v>
      </c>
    </row>
    <row r="7884" spans="2:15" ht="17.25" x14ac:dyDescent="0.35">
      <c r="B7884" s="172">
        <f t="shared" si="740"/>
        <v>7876</v>
      </c>
      <c r="C7884" s="173">
        <v>11</v>
      </c>
      <c r="D7884" s="173">
        <v>25</v>
      </c>
      <c r="E7884" s="174">
        <v>4</v>
      </c>
      <c r="F7884" s="3">
        <f t="shared" si="739"/>
        <v>35.6</v>
      </c>
      <c r="G7884" s="3">
        <f t="shared" si="735"/>
        <v>24.8</v>
      </c>
      <c r="H7884" s="3">
        <f t="shared" si="736"/>
        <v>42.08</v>
      </c>
      <c r="I7884" s="3">
        <f t="shared" si="737"/>
        <v>21.92</v>
      </c>
      <c r="J7884" s="3">
        <f t="shared" si="738"/>
        <v>35.06</v>
      </c>
      <c r="K7884" s="191">
        <v>2</v>
      </c>
      <c r="L7884" s="3">
        <v>-4</v>
      </c>
      <c r="M7884" s="191">
        <v>5.6</v>
      </c>
      <c r="N7884" s="191">
        <v>-5.6</v>
      </c>
      <c r="O7884" s="191">
        <v>1.7</v>
      </c>
    </row>
    <row r="7885" spans="2:15" ht="17.25" x14ac:dyDescent="0.35">
      <c r="B7885" s="172">
        <f t="shared" si="740"/>
        <v>7877</v>
      </c>
      <c r="C7885" s="173">
        <v>11</v>
      </c>
      <c r="D7885" s="173">
        <v>25</v>
      </c>
      <c r="E7885" s="174">
        <v>5</v>
      </c>
      <c r="F7885" s="3">
        <f t="shared" si="739"/>
        <v>35.6</v>
      </c>
      <c r="G7885" s="3">
        <f t="shared" si="735"/>
        <v>25.16</v>
      </c>
      <c r="H7885" s="3">
        <f t="shared" si="736"/>
        <v>44.06</v>
      </c>
      <c r="I7885" s="3">
        <f t="shared" si="737"/>
        <v>23</v>
      </c>
      <c r="J7885" s="3">
        <f t="shared" si="738"/>
        <v>35.06</v>
      </c>
      <c r="K7885" s="191">
        <v>2</v>
      </c>
      <c r="L7885" s="3">
        <v>-3.8</v>
      </c>
      <c r="M7885" s="191">
        <v>6.7</v>
      </c>
      <c r="N7885" s="191">
        <v>-5</v>
      </c>
      <c r="O7885" s="191">
        <v>1.7</v>
      </c>
    </row>
    <row r="7886" spans="2:15" ht="17.25" x14ac:dyDescent="0.35">
      <c r="B7886" s="172">
        <f t="shared" si="740"/>
        <v>7878</v>
      </c>
      <c r="C7886" s="173">
        <v>11</v>
      </c>
      <c r="D7886" s="173">
        <v>25</v>
      </c>
      <c r="E7886" s="174">
        <v>6</v>
      </c>
      <c r="F7886" s="3">
        <f t="shared" si="739"/>
        <v>37.4</v>
      </c>
      <c r="G7886" s="3">
        <f t="shared" si="735"/>
        <v>25.52</v>
      </c>
      <c r="H7886" s="3">
        <f t="shared" si="736"/>
        <v>44.06</v>
      </c>
      <c r="I7886" s="3">
        <f t="shared" si="737"/>
        <v>26.060000000000002</v>
      </c>
      <c r="J7886" s="3">
        <f t="shared" si="738"/>
        <v>33.979999999999997</v>
      </c>
      <c r="K7886" s="191">
        <v>3</v>
      </c>
      <c r="L7886" s="3">
        <v>-3.6</v>
      </c>
      <c r="M7886" s="191">
        <v>6.7</v>
      </c>
      <c r="N7886" s="191">
        <v>-3.3</v>
      </c>
      <c r="O7886" s="191">
        <v>1.1000000000000001</v>
      </c>
    </row>
    <row r="7887" spans="2:15" ht="17.25" x14ac:dyDescent="0.35">
      <c r="B7887" s="172">
        <f t="shared" si="740"/>
        <v>7879</v>
      </c>
      <c r="C7887" s="173">
        <v>11</v>
      </c>
      <c r="D7887" s="173">
        <v>25</v>
      </c>
      <c r="E7887" s="174">
        <v>7</v>
      </c>
      <c r="F7887" s="3">
        <f t="shared" si="739"/>
        <v>37.4</v>
      </c>
      <c r="G7887" s="3">
        <f t="shared" si="735"/>
        <v>24.08</v>
      </c>
      <c r="H7887" s="3">
        <f t="shared" si="736"/>
        <v>42.980000000000004</v>
      </c>
      <c r="I7887" s="3">
        <f t="shared" si="737"/>
        <v>28.94</v>
      </c>
      <c r="J7887" s="3">
        <f t="shared" si="738"/>
        <v>33.979999999999997</v>
      </c>
      <c r="K7887" s="191">
        <v>3</v>
      </c>
      <c r="L7887" s="3">
        <v>-4.4000000000000004</v>
      </c>
      <c r="M7887" s="191">
        <v>6.1</v>
      </c>
      <c r="N7887" s="191">
        <v>-1.7</v>
      </c>
      <c r="O7887" s="191">
        <v>1.1000000000000001</v>
      </c>
    </row>
    <row r="7888" spans="2:15" ht="17.25" x14ac:dyDescent="0.35">
      <c r="B7888" s="172">
        <f t="shared" si="740"/>
        <v>7880</v>
      </c>
      <c r="C7888" s="173">
        <v>11</v>
      </c>
      <c r="D7888" s="173">
        <v>25</v>
      </c>
      <c r="E7888" s="174">
        <v>8</v>
      </c>
      <c r="F7888" s="3">
        <f t="shared" si="739"/>
        <v>39.200000000000003</v>
      </c>
      <c r="G7888" s="3">
        <f t="shared" si="735"/>
        <v>26.24</v>
      </c>
      <c r="H7888" s="3">
        <f t="shared" si="736"/>
        <v>48.019999999999996</v>
      </c>
      <c r="I7888" s="3">
        <f t="shared" si="737"/>
        <v>33.08</v>
      </c>
      <c r="J7888" s="3">
        <f t="shared" si="738"/>
        <v>35.06</v>
      </c>
      <c r="K7888" s="191">
        <v>4</v>
      </c>
      <c r="L7888" s="3">
        <v>-3.2</v>
      </c>
      <c r="M7888" s="191">
        <v>8.9</v>
      </c>
      <c r="N7888" s="191">
        <v>0.6</v>
      </c>
      <c r="O7888" s="191">
        <v>1.7</v>
      </c>
    </row>
    <row r="7889" spans="2:15" ht="17.25" x14ac:dyDescent="0.35">
      <c r="B7889" s="172">
        <f t="shared" si="740"/>
        <v>7881</v>
      </c>
      <c r="C7889" s="173">
        <v>11</v>
      </c>
      <c r="D7889" s="173">
        <v>25</v>
      </c>
      <c r="E7889" s="174">
        <v>9</v>
      </c>
      <c r="F7889" s="3">
        <f t="shared" si="739"/>
        <v>42.8</v>
      </c>
      <c r="G7889" s="3">
        <f t="shared" si="735"/>
        <v>33.799999999999997</v>
      </c>
      <c r="H7889" s="3">
        <f t="shared" si="736"/>
        <v>55.94</v>
      </c>
      <c r="I7889" s="3">
        <f t="shared" si="737"/>
        <v>42.08</v>
      </c>
      <c r="J7889" s="3">
        <f t="shared" si="738"/>
        <v>35.96</v>
      </c>
      <c r="K7889" s="191">
        <v>6</v>
      </c>
      <c r="L7889" s="3">
        <v>1</v>
      </c>
      <c r="M7889" s="191">
        <v>13.3</v>
      </c>
      <c r="N7889" s="191">
        <v>5.6</v>
      </c>
      <c r="O7889" s="191">
        <v>2.2000000000000002</v>
      </c>
    </row>
    <row r="7890" spans="2:15" ht="17.25" x14ac:dyDescent="0.35">
      <c r="B7890" s="172">
        <f t="shared" si="740"/>
        <v>7882</v>
      </c>
      <c r="C7890" s="173">
        <v>11</v>
      </c>
      <c r="D7890" s="173">
        <v>25</v>
      </c>
      <c r="E7890" s="174">
        <v>10</v>
      </c>
      <c r="F7890" s="3">
        <f t="shared" si="739"/>
        <v>51.8</v>
      </c>
      <c r="G7890" s="3">
        <f t="shared" si="735"/>
        <v>35.06</v>
      </c>
      <c r="H7890" s="3">
        <f t="shared" si="736"/>
        <v>62.06</v>
      </c>
      <c r="I7890" s="3">
        <f t="shared" si="737"/>
        <v>53.96</v>
      </c>
      <c r="J7890" s="3">
        <f t="shared" si="738"/>
        <v>39.019999999999996</v>
      </c>
      <c r="K7890" s="191">
        <v>11</v>
      </c>
      <c r="L7890" s="3">
        <v>1.7</v>
      </c>
      <c r="M7890" s="191">
        <v>16.7</v>
      </c>
      <c r="N7890" s="191">
        <v>12.2</v>
      </c>
      <c r="O7890" s="191">
        <v>3.9</v>
      </c>
    </row>
    <row r="7891" spans="2:15" ht="17.25" x14ac:dyDescent="0.35">
      <c r="B7891" s="172">
        <f t="shared" si="740"/>
        <v>7883</v>
      </c>
      <c r="C7891" s="173">
        <v>11</v>
      </c>
      <c r="D7891" s="173">
        <v>25</v>
      </c>
      <c r="E7891" s="174">
        <v>11</v>
      </c>
      <c r="F7891" s="3">
        <f t="shared" si="739"/>
        <v>53.6</v>
      </c>
      <c r="G7891" s="3">
        <f t="shared" si="735"/>
        <v>36.32</v>
      </c>
      <c r="H7891" s="3">
        <f t="shared" si="736"/>
        <v>64.039999999999992</v>
      </c>
      <c r="I7891" s="3">
        <f t="shared" si="737"/>
        <v>62.06</v>
      </c>
      <c r="J7891" s="3">
        <f t="shared" si="738"/>
        <v>42.08</v>
      </c>
      <c r="K7891" s="191">
        <v>12</v>
      </c>
      <c r="L7891" s="3">
        <v>2.4</v>
      </c>
      <c r="M7891" s="191">
        <v>17.8</v>
      </c>
      <c r="N7891" s="191">
        <v>16.7</v>
      </c>
      <c r="O7891" s="191">
        <v>5.6</v>
      </c>
    </row>
    <row r="7892" spans="2:15" ht="17.25" x14ac:dyDescent="0.35">
      <c r="B7892" s="172">
        <f t="shared" si="740"/>
        <v>7884</v>
      </c>
      <c r="C7892" s="173">
        <v>11</v>
      </c>
      <c r="D7892" s="173">
        <v>25</v>
      </c>
      <c r="E7892" s="174">
        <v>12</v>
      </c>
      <c r="F7892" s="3">
        <f t="shared" si="739"/>
        <v>53.6</v>
      </c>
      <c r="G7892" s="3">
        <f t="shared" si="735"/>
        <v>39.380000000000003</v>
      </c>
      <c r="H7892" s="3">
        <f t="shared" si="736"/>
        <v>62.96</v>
      </c>
      <c r="I7892" s="3">
        <f t="shared" si="737"/>
        <v>62.06</v>
      </c>
      <c r="J7892" s="3">
        <f t="shared" si="738"/>
        <v>42.980000000000004</v>
      </c>
      <c r="K7892" s="191">
        <v>12</v>
      </c>
      <c r="L7892" s="3">
        <v>4.0999999999999996</v>
      </c>
      <c r="M7892" s="191">
        <v>17.2</v>
      </c>
      <c r="N7892" s="191">
        <v>16.7</v>
      </c>
      <c r="O7892" s="191">
        <v>6.1</v>
      </c>
    </row>
    <row r="7893" spans="2:15" ht="17.25" x14ac:dyDescent="0.35">
      <c r="B7893" s="172">
        <f t="shared" si="740"/>
        <v>7885</v>
      </c>
      <c r="C7893" s="173">
        <v>11</v>
      </c>
      <c r="D7893" s="173">
        <v>25</v>
      </c>
      <c r="E7893" s="174">
        <v>13</v>
      </c>
      <c r="F7893" s="3">
        <f t="shared" si="739"/>
        <v>57.2</v>
      </c>
      <c r="G7893" s="3">
        <f t="shared" si="735"/>
        <v>40.82</v>
      </c>
      <c r="H7893" s="3">
        <f t="shared" si="736"/>
        <v>62.96</v>
      </c>
      <c r="I7893" s="3">
        <f t="shared" si="737"/>
        <v>60.980000000000004</v>
      </c>
      <c r="J7893" s="3">
        <f t="shared" si="738"/>
        <v>44.96</v>
      </c>
      <c r="K7893" s="191">
        <v>14</v>
      </c>
      <c r="L7893" s="3">
        <v>4.9000000000000004</v>
      </c>
      <c r="M7893" s="191">
        <v>17.2</v>
      </c>
      <c r="N7893" s="191">
        <v>16.100000000000001</v>
      </c>
      <c r="O7893" s="191">
        <v>7.2</v>
      </c>
    </row>
    <row r="7894" spans="2:15" ht="17.25" x14ac:dyDescent="0.35">
      <c r="B7894" s="172">
        <f t="shared" si="740"/>
        <v>7886</v>
      </c>
      <c r="C7894" s="173">
        <v>11</v>
      </c>
      <c r="D7894" s="173">
        <v>25</v>
      </c>
      <c r="E7894" s="174">
        <v>14</v>
      </c>
      <c r="F7894" s="3">
        <f t="shared" si="739"/>
        <v>59</v>
      </c>
      <c r="G7894" s="3">
        <f t="shared" si="735"/>
        <v>40.28</v>
      </c>
      <c r="H7894" s="3">
        <f t="shared" si="736"/>
        <v>62.96</v>
      </c>
      <c r="I7894" s="3">
        <f t="shared" si="737"/>
        <v>60.08</v>
      </c>
      <c r="J7894" s="3">
        <f t="shared" si="738"/>
        <v>46.04</v>
      </c>
      <c r="K7894" s="191">
        <v>15</v>
      </c>
      <c r="L7894" s="3">
        <v>4.5999999999999996</v>
      </c>
      <c r="M7894" s="191">
        <v>17.2</v>
      </c>
      <c r="N7894" s="191">
        <v>15.6</v>
      </c>
      <c r="O7894" s="191">
        <v>7.8</v>
      </c>
    </row>
    <row r="7895" spans="2:15" ht="17.25" x14ac:dyDescent="0.35">
      <c r="B7895" s="172">
        <f t="shared" si="740"/>
        <v>7887</v>
      </c>
      <c r="C7895" s="173">
        <v>11</v>
      </c>
      <c r="D7895" s="173">
        <v>25</v>
      </c>
      <c r="E7895" s="174">
        <v>15</v>
      </c>
      <c r="F7895" s="3">
        <f t="shared" si="739"/>
        <v>57.2</v>
      </c>
      <c r="G7895" s="3">
        <f t="shared" si="735"/>
        <v>41.54</v>
      </c>
      <c r="H7895" s="3">
        <f t="shared" si="736"/>
        <v>64.94</v>
      </c>
      <c r="I7895" s="3">
        <f t="shared" si="737"/>
        <v>57.92</v>
      </c>
      <c r="J7895" s="3">
        <f t="shared" si="738"/>
        <v>46.94</v>
      </c>
      <c r="K7895" s="191">
        <v>14</v>
      </c>
      <c r="L7895" s="3">
        <v>5.3</v>
      </c>
      <c r="M7895" s="191">
        <v>18.3</v>
      </c>
      <c r="N7895" s="191">
        <v>14.4</v>
      </c>
      <c r="O7895" s="191">
        <v>8.3000000000000007</v>
      </c>
    </row>
    <row r="7896" spans="2:15" ht="17.25" x14ac:dyDescent="0.35">
      <c r="B7896" s="172">
        <f t="shared" si="740"/>
        <v>7888</v>
      </c>
      <c r="C7896" s="173">
        <v>11</v>
      </c>
      <c r="D7896" s="173">
        <v>25</v>
      </c>
      <c r="E7896" s="174">
        <v>16</v>
      </c>
      <c r="F7896" s="3">
        <f t="shared" si="739"/>
        <v>51.8</v>
      </c>
      <c r="G7896" s="3">
        <f t="shared" si="735"/>
        <v>39.200000000000003</v>
      </c>
      <c r="H7896" s="3">
        <f t="shared" si="736"/>
        <v>60.980000000000004</v>
      </c>
      <c r="I7896" s="3">
        <f t="shared" si="737"/>
        <v>51.980000000000004</v>
      </c>
      <c r="J7896" s="3">
        <f t="shared" si="738"/>
        <v>44.96</v>
      </c>
      <c r="K7896" s="191">
        <v>11</v>
      </c>
      <c r="L7896" s="3">
        <v>4</v>
      </c>
      <c r="M7896" s="191">
        <v>16.100000000000001</v>
      </c>
      <c r="N7896" s="191">
        <v>11.1</v>
      </c>
      <c r="O7896" s="191">
        <v>7.2</v>
      </c>
    </row>
    <row r="7897" spans="2:15" ht="17.25" x14ac:dyDescent="0.35">
      <c r="B7897" s="172">
        <f t="shared" si="740"/>
        <v>7889</v>
      </c>
      <c r="C7897" s="173">
        <v>11</v>
      </c>
      <c r="D7897" s="173">
        <v>25</v>
      </c>
      <c r="E7897" s="174">
        <v>17</v>
      </c>
      <c r="F7897" s="3">
        <f t="shared" si="739"/>
        <v>48.2</v>
      </c>
      <c r="G7897" s="3">
        <f t="shared" ref="G7897:G7960" si="741">(9/5)*L7897+32</f>
        <v>36.86</v>
      </c>
      <c r="H7897" s="3">
        <f t="shared" ref="H7897:H7960" si="742">(9/5)*M7897+32</f>
        <v>59</v>
      </c>
      <c r="I7897" s="3">
        <f t="shared" ref="I7897:I7960" si="743">(9/5)*N7897+32</f>
        <v>51.980000000000004</v>
      </c>
      <c r="J7897" s="3">
        <f t="shared" ref="J7897:J7960" si="744">(9/5)*O7897+32</f>
        <v>42.980000000000004</v>
      </c>
      <c r="K7897" s="191">
        <v>9</v>
      </c>
      <c r="L7897" s="3">
        <v>2.7</v>
      </c>
      <c r="M7897" s="191">
        <v>15</v>
      </c>
      <c r="N7897" s="191">
        <v>11.1</v>
      </c>
      <c r="O7897" s="191">
        <v>6.1</v>
      </c>
    </row>
    <row r="7898" spans="2:15" ht="17.25" x14ac:dyDescent="0.35">
      <c r="B7898" s="172">
        <f t="shared" si="740"/>
        <v>7890</v>
      </c>
      <c r="C7898" s="173">
        <v>11</v>
      </c>
      <c r="D7898" s="173">
        <v>25</v>
      </c>
      <c r="E7898" s="174">
        <v>18</v>
      </c>
      <c r="F7898" s="3">
        <f t="shared" si="739"/>
        <v>44.6</v>
      </c>
      <c r="G7898" s="3">
        <f t="shared" si="741"/>
        <v>32.72</v>
      </c>
      <c r="H7898" s="3">
        <f t="shared" si="742"/>
        <v>53.96</v>
      </c>
      <c r="I7898" s="3">
        <f t="shared" si="743"/>
        <v>42.08</v>
      </c>
      <c r="J7898" s="3">
        <f t="shared" si="744"/>
        <v>42.08</v>
      </c>
      <c r="K7898" s="191">
        <v>7</v>
      </c>
      <c r="L7898" s="3">
        <v>0.4</v>
      </c>
      <c r="M7898" s="191">
        <v>12.2</v>
      </c>
      <c r="N7898" s="191">
        <v>5.6</v>
      </c>
      <c r="O7898" s="191">
        <v>5.6</v>
      </c>
    </row>
    <row r="7899" spans="2:15" ht="17.25" x14ac:dyDescent="0.35">
      <c r="B7899" s="172">
        <f t="shared" si="740"/>
        <v>7891</v>
      </c>
      <c r="C7899" s="173">
        <v>11</v>
      </c>
      <c r="D7899" s="173">
        <v>25</v>
      </c>
      <c r="E7899" s="174">
        <v>19</v>
      </c>
      <c r="F7899" s="3">
        <f t="shared" si="739"/>
        <v>41</v>
      </c>
      <c r="G7899" s="3">
        <f t="shared" si="741"/>
        <v>33.979999999999997</v>
      </c>
      <c r="H7899" s="3">
        <f t="shared" si="742"/>
        <v>53.06</v>
      </c>
      <c r="I7899" s="3">
        <f t="shared" si="743"/>
        <v>33.08</v>
      </c>
      <c r="J7899" s="3">
        <f t="shared" si="744"/>
        <v>41</v>
      </c>
      <c r="K7899" s="191">
        <v>5</v>
      </c>
      <c r="L7899" s="3">
        <v>1.1000000000000001</v>
      </c>
      <c r="M7899" s="191">
        <v>11.7</v>
      </c>
      <c r="N7899" s="191">
        <v>0.6</v>
      </c>
      <c r="O7899" s="191">
        <v>5</v>
      </c>
    </row>
    <row r="7900" spans="2:15" ht="17.25" x14ac:dyDescent="0.35">
      <c r="B7900" s="172">
        <f t="shared" si="740"/>
        <v>7892</v>
      </c>
      <c r="C7900" s="173">
        <v>11</v>
      </c>
      <c r="D7900" s="173">
        <v>25</v>
      </c>
      <c r="E7900" s="174">
        <v>20</v>
      </c>
      <c r="F7900" s="3">
        <f t="shared" si="739"/>
        <v>39.200000000000003</v>
      </c>
      <c r="G7900" s="3">
        <f t="shared" si="741"/>
        <v>35.42</v>
      </c>
      <c r="H7900" s="3">
        <f t="shared" si="742"/>
        <v>51.980000000000004</v>
      </c>
      <c r="I7900" s="3">
        <f t="shared" si="743"/>
        <v>33.08</v>
      </c>
      <c r="J7900" s="3">
        <f t="shared" si="744"/>
        <v>41</v>
      </c>
      <c r="K7900" s="191">
        <v>4</v>
      </c>
      <c r="L7900" s="3">
        <v>1.9</v>
      </c>
      <c r="M7900" s="191">
        <v>11.1</v>
      </c>
      <c r="N7900" s="191">
        <v>0.6</v>
      </c>
      <c r="O7900" s="191">
        <v>5</v>
      </c>
    </row>
    <row r="7901" spans="2:15" ht="17.25" x14ac:dyDescent="0.35">
      <c r="B7901" s="172">
        <f t="shared" si="740"/>
        <v>7893</v>
      </c>
      <c r="C7901" s="173">
        <v>11</v>
      </c>
      <c r="D7901" s="173">
        <v>25</v>
      </c>
      <c r="E7901" s="174">
        <v>21</v>
      </c>
      <c r="F7901" s="3">
        <f t="shared" si="739"/>
        <v>41</v>
      </c>
      <c r="G7901" s="3">
        <f t="shared" si="741"/>
        <v>36.68</v>
      </c>
      <c r="H7901" s="3">
        <f t="shared" si="742"/>
        <v>46.94</v>
      </c>
      <c r="I7901" s="3">
        <f t="shared" si="743"/>
        <v>33.08</v>
      </c>
      <c r="J7901" s="3">
        <f t="shared" si="744"/>
        <v>41</v>
      </c>
      <c r="K7901" s="191">
        <v>5</v>
      </c>
      <c r="L7901" s="3">
        <v>2.6</v>
      </c>
      <c r="M7901" s="191">
        <v>8.3000000000000007</v>
      </c>
      <c r="N7901" s="191">
        <v>0.6</v>
      </c>
      <c r="O7901" s="191">
        <v>5</v>
      </c>
    </row>
    <row r="7902" spans="2:15" ht="17.25" x14ac:dyDescent="0.35">
      <c r="B7902" s="172">
        <f t="shared" si="740"/>
        <v>7894</v>
      </c>
      <c r="C7902" s="173">
        <v>11</v>
      </c>
      <c r="D7902" s="173">
        <v>25</v>
      </c>
      <c r="E7902" s="174">
        <v>22</v>
      </c>
      <c r="F7902" s="3">
        <f t="shared" si="739"/>
        <v>41</v>
      </c>
      <c r="G7902" s="3">
        <f t="shared" si="741"/>
        <v>36.14</v>
      </c>
      <c r="H7902" s="3">
        <f t="shared" si="742"/>
        <v>46.94</v>
      </c>
      <c r="I7902" s="3">
        <f t="shared" si="743"/>
        <v>33.08</v>
      </c>
      <c r="J7902" s="3">
        <f t="shared" si="744"/>
        <v>37.04</v>
      </c>
      <c r="K7902" s="191">
        <v>5</v>
      </c>
      <c r="L7902" s="3">
        <v>2.2999999999999998</v>
      </c>
      <c r="M7902" s="191">
        <v>8.3000000000000007</v>
      </c>
      <c r="N7902" s="191">
        <v>0.6</v>
      </c>
      <c r="O7902" s="191">
        <v>2.8</v>
      </c>
    </row>
    <row r="7903" spans="2:15" ht="17.25" x14ac:dyDescent="0.35">
      <c r="B7903" s="172">
        <f t="shared" si="740"/>
        <v>7895</v>
      </c>
      <c r="C7903" s="173">
        <v>11</v>
      </c>
      <c r="D7903" s="173">
        <v>25</v>
      </c>
      <c r="E7903" s="174">
        <v>23</v>
      </c>
      <c r="F7903" s="3">
        <f t="shared" si="739"/>
        <v>35.6</v>
      </c>
      <c r="G7903" s="3">
        <f t="shared" si="741"/>
        <v>35.6</v>
      </c>
      <c r="H7903" s="3">
        <f t="shared" si="742"/>
        <v>46.94</v>
      </c>
      <c r="I7903" s="3">
        <f t="shared" si="743"/>
        <v>32</v>
      </c>
      <c r="J7903" s="3">
        <f t="shared" si="744"/>
        <v>37.04</v>
      </c>
      <c r="K7903" s="191">
        <v>2</v>
      </c>
      <c r="L7903" s="3">
        <v>2</v>
      </c>
      <c r="M7903" s="191">
        <v>8.3000000000000007</v>
      </c>
      <c r="N7903" s="191">
        <v>0</v>
      </c>
      <c r="O7903" s="191">
        <v>2.8</v>
      </c>
    </row>
    <row r="7904" spans="2:15" ht="17.25" x14ac:dyDescent="0.35">
      <c r="B7904" s="172">
        <f t="shared" si="740"/>
        <v>7896</v>
      </c>
      <c r="C7904" s="173">
        <v>11</v>
      </c>
      <c r="D7904" s="173">
        <v>25</v>
      </c>
      <c r="E7904" s="174">
        <v>24</v>
      </c>
      <c r="F7904" s="3">
        <f t="shared" si="739"/>
        <v>35.6</v>
      </c>
      <c r="G7904" s="3">
        <f t="shared" si="741"/>
        <v>33.26</v>
      </c>
      <c r="H7904" s="3">
        <f t="shared" si="742"/>
        <v>44.96</v>
      </c>
      <c r="I7904" s="3">
        <f t="shared" si="743"/>
        <v>32</v>
      </c>
      <c r="J7904" s="3">
        <f t="shared" si="744"/>
        <v>35.06</v>
      </c>
      <c r="K7904" s="191">
        <v>2</v>
      </c>
      <c r="L7904" s="3">
        <v>0.7</v>
      </c>
      <c r="M7904" s="191">
        <v>7.2</v>
      </c>
      <c r="N7904" s="191">
        <v>0</v>
      </c>
      <c r="O7904" s="191">
        <v>1.7</v>
      </c>
    </row>
    <row r="7905" spans="2:15" ht="17.25" x14ac:dyDescent="0.35">
      <c r="B7905" s="172">
        <f t="shared" si="740"/>
        <v>7897</v>
      </c>
      <c r="C7905" s="173">
        <v>11</v>
      </c>
      <c r="D7905" s="173">
        <v>26</v>
      </c>
      <c r="E7905" s="174">
        <v>1</v>
      </c>
      <c r="F7905" s="3">
        <f t="shared" si="739"/>
        <v>37.4</v>
      </c>
      <c r="G7905" s="3">
        <f t="shared" si="741"/>
        <v>30.92</v>
      </c>
      <c r="H7905" s="3">
        <f t="shared" si="742"/>
        <v>42.08</v>
      </c>
      <c r="I7905" s="3">
        <f t="shared" si="743"/>
        <v>32</v>
      </c>
      <c r="J7905" s="3">
        <f t="shared" si="744"/>
        <v>35.06</v>
      </c>
      <c r="K7905" s="191">
        <v>3</v>
      </c>
      <c r="L7905" s="3">
        <v>-0.6</v>
      </c>
      <c r="M7905" s="191">
        <v>5.6</v>
      </c>
      <c r="N7905" s="191">
        <v>0</v>
      </c>
      <c r="O7905" s="191">
        <v>1.7</v>
      </c>
    </row>
    <row r="7906" spans="2:15" ht="17.25" x14ac:dyDescent="0.35">
      <c r="B7906" s="172">
        <f t="shared" si="740"/>
        <v>7898</v>
      </c>
      <c r="C7906" s="173">
        <v>11</v>
      </c>
      <c r="D7906" s="173">
        <v>26</v>
      </c>
      <c r="E7906" s="174">
        <v>2</v>
      </c>
      <c r="F7906" s="3">
        <f t="shared" si="739"/>
        <v>35.6</v>
      </c>
      <c r="G7906" s="3">
        <f t="shared" si="741"/>
        <v>28.58</v>
      </c>
      <c r="H7906" s="3">
        <f t="shared" si="742"/>
        <v>44.06</v>
      </c>
      <c r="I7906" s="3">
        <f t="shared" si="743"/>
        <v>30.92</v>
      </c>
      <c r="J7906" s="3">
        <f t="shared" si="744"/>
        <v>33.08</v>
      </c>
      <c r="K7906" s="191">
        <v>2</v>
      </c>
      <c r="L7906" s="3">
        <v>-1.9</v>
      </c>
      <c r="M7906" s="191">
        <v>6.7</v>
      </c>
      <c r="N7906" s="191">
        <v>-0.6</v>
      </c>
      <c r="O7906" s="191">
        <v>0.6</v>
      </c>
    </row>
    <row r="7907" spans="2:15" ht="17.25" x14ac:dyDescent="0.35">
      <c r="B7907" s="172">
        <f t="shared" si="740"/>
        <v>7899</v>
      </c>
      <c r="C7907" s="173">
        <v>11</v>
      </c>
      <c r="D7907" s="173">
        <v>26</v>
      </c>
      <c r="E7907" s="174">
        <v>3</v>
      </c>
      <c r="F7907" s="3">
        <f t="shared" si="739"/>
        <v>35.6</v>
      </c>
      <c r="G7907" s="3">
        <f t="shared" si="741"/>
        <v>27.14</v>
      </c>
      <c r="H7907" s="3">
        <f t="shared" si="742"/>
        <v>48.019999999999996</v>
      </c>
      <c r="I7907" s="3">
        <f t="shared" si="743"/>
        <v>30.02</v>
      </c>
      <c r="J7907" s="3">
        <f t="shared" si="744"/>
        <v>35.06</v>
      </c>
      <c r="K7907" s="191">
        <v>2</v>
      </c>
      <c r="L7907" s="3">
        <v>-2.7</v>
      </c>
      <c r="M7907" s="191">
        <v>8.9</v>
      </c>
      <c r="N7907" s="191">
        <v>-1.1000000000000001</v>
      </c>
      <c r="O7907" s="191">
        <v>1.7</v>
      </c>
    </row>
    <row r="7908" spans="2:15" ht="17.25" x14ac:dyDescent="0.35">
      <c r="B7908" s="172">
        <f t="shared" si="740"/>
        <v>7900</v>
      </c>
      <c r="C7908" s="173">
        <v>11</v>
      </c>
      <c r="D7908" s="173">
        <v>26</v>
      </c>
      <c r="E7908" s="174">
        <v>4</v>
      </c>
      <c r="F7908" s="3">
        <f t="shared" si="739"/>
        <v>37.4</v>
      </c>
      <c r="G7908" s="3">
        <f t="shared" si="741"/>
        <v>25.88</v>
      </c>
      <c r="H7908" s="3">
        <f t="shared" si="742"/>
        <v>46.94</v>
      </c>
      <c r="I7908" s="3">
        <f t="shared" si="743"/>
        <v>28.94</v>
      </c>
      <c r="J7908" s="3">
        <f t="shared" si="744"/>
        <v>33.979999999999997</v>
      </c>
      <c r="K7908" s="191">
        <v>3</v>
      </c>
      <c r="L7908" s="3">
        <v>-3.4</v>
      </c>
      <c r="M7908" s="191">
        <v>8.3000000000000007</v>
      </c>
      <c r="N7908" s="191">
        <v>-1.7</v>
      </c>
      <c r="O7908" s="191">
        <v>1.1000000000000001</v>
      </c>
    </row>
    <row r="7909" spans="2:15" ht="17.25" x14ac:dyDescent="0.35">
      <c r="B7909" s="172">
        <f t="shared" si="740"/>
        <v>7901</v>
      </c>
      <c r="C7909" s="173">
        <v>11</v>
      </c>
      <c r="D7909" s="173">
        <v>26</v>
      </c>
      <c r="E7909" s="174">
        <v>5</v>
      </c>
      <c r="F7909" s="3">
        <f t="shared" si="739"/>
        <v>33.799999999999997</v>
      </c>
      <c r="G7909" s="3">
        <f t="shared" si="741"/>
        <v>25.34</v>
      </c>
      <c r="H7909" s="3">
        <f t="shared" si="742"/>
        <v>44.96</v>
      </c>
      <c r="I7909" s="3">
        <f t="shared" si="743"/>
        <v>28.94</v>
      </c>
      <c r="J7909" s="3">
        <f t="shared" si="744"/>
        <v>33.979999999999997</v>
      </c>
      <c r="K7909" s="191">
        <v>1</v>
      </c>
      <c r="L7909" s="3">
        <v>-3.7</v>
      </c>
      <c r="M7909" s="191">
        <v>7.2</v>
      </c>
      <c r="N7909" s="191">
        <v>-1.7</v>
      </c>
      <c r="O7909" s="191">
        <v>1.1000000000000001</v>
      </c>
    </row>
    <row r="7910" spans="2:15" ht="17.25" x14ac:dyDescent="0.35">
      <c r="B7910" s="172">
        <f t="shared" si="740"/>
        <v>7902</v>
      </c>
      <c r="C7910" s="173">
        <v>11</v>
      </c>
      <c r="D7910" s="173">
        <v>26</v>
      </c>
      <c r="E7910" s="174">
        <v>6</v>
      </c>
      <c r="F7910" s="3">
        <f t="shared" si="739"/>
        <v>33.799999999999997</v>
      </c>
      <c r="G7910" s="3">
        <f t="shared" si="741"/>
        <v>30.2</v>
      </c>
      <c r="H7910" s="3">
        <f t="shared" si="742"/>
        <v>44.06</v>
      </c>
      <c r="I7910" s="3">
        <f t="shared" si="743"/>
        <v>26.96</v>
      </c>
      <c r="J7910" s="3">
        <f t="shared" si="744"/>
        <v>33.08</v>
      </c>
      <c r="K7910" s="191">
        <v>1</v>
      </c>
      <c r="L7910" s="3">
        <v>-1</v>
      </c>
      <c r="M7910" s="191">
        <v>6.7</v>
      </c>
      <c r="N7910" s="191">
        <v>-2.8</v>
      </c>
      <c r="O7910" s="191">
        <v>0.6</v>
      </c>
    </row>
    <row r="7911" spans="2:15" ht="17.25" x14ac:dyDescent="0.35">
      <c r="B7911" s="172">
        <f t="shared" si="740"/>
        <v>7903</v>
      </c>
      <c r="C7911" s="173">
        <v>11</v>
      </c>
      <c r="D7911" s="173">
        <v>26</v>
      </c>
      <c r="E7911" s="174">
        <v>7</v>
      </c>
      <c r="F7911" s="3">
        <f t="shared" si="739"/>
        <v>35.6</v>
      </c>
      <c r="G7911" s="3">
        <f t="shared" si="741"/>
        <v>27.86</v>
      </c>
      <c r="H7911" s="3">
        <f t="shared" si="742"/>
        <v>39.92</v>
      </c>
      <c r="I7911" s="3">
        <f t="shared" si="743"/>
        <v>26.96</v>
      </c>
      <c r="J7911" s="3">
        <f t="shared" si="744"/>
        <v>32</v>
      </c>
      <c r="K7911" s="191">
        <v>2</v>
      </c>
      <c r="L7911" s="3">
        <v>-2.2999999999999998</v>
      </c>
      <c r="M7911" s="191">
        <v>4.4000000000000004</v>
      </c>
      <c r="N7911" s="191">
        <v>-2.8</v>
      </c>
      <c r="O7911" s="191">
        <v>0</v>
      </c>
    </row>
    <row r="7912" spans="2:15" ht="17.25" x14ac:dyDescent="0.35">
      <c r="B7912" s="172">
        <f t="shared" si="740"/>
        <v>7904</v>
      </c>
      <c r="C7912" s="173">
        <v>11</v>
      </c>
      <c r="D7912" s="173">
        <v>26</v>
      </c>
      <c r="E7912" s="174">
        <v>8</v>
      </c>
      <c r="F7912" s="3">
        <f t="shared" si="739"/>
        <v>35.6</v>
      </c>
      <c r="G7912" s="3">
        <f t="shared" si="741"/>
        <v>28.4</v>
      </c>
      <c r="H7912" s="3">
        <f t="shared" si="742"/>
        <v>46.94</v>
      </c>
      <c r="I7912" s="3">
        <f t="shared" si="743"/>
        <v>28.04</v>
      </c>
      <c r="J7912" s="3">
        <f t="shared" si="744"/>
        <v>33.979999999999997</v>
      </c>
      <c r="K7912" s="191">
        <v>2</v>
      </c>
      <c r="L7912" s="3">
        <v>-2</v>
      </c>
      <c r="M7912" s="191">
        <v>8.3000000000000007</v>
      </c>
      <c r="N7912" s="191">
        <v>-2.2000000000000002</v>
      </c>
      <c r="O7912" s="191">
        <v>1.1000000000000001</v>
      </c>
    </row>
    <row r="7913" spans="2:15" ht="17.25" x14ac:dyDescent="0.35">
      <c r="B7913" s="172">
        <f t="shared" si="740"/>
        <v>7905</v>
      </c>
      <c r="C7913" s="173">
        <v>11</v>
      </c>
      <c r="D7913" s="173">
        <v>26</v>
      </c>
      <c r="E7913" s="174">
        <v>9</v>
      </c>
      <c r="F7913" s="3">
        <f t="shared" si="739"/>
        <v>37.4</v>
      </c>
      <c r="G7913" s="3">
        <f t="shared" si="741"/>
        <v>30.38</v>
      </c>
      <c r="H7913" s="3">
        <f t="shared" si="742"/>
        <v>53.06</v>
      </c>
      <c r="I7913" s="3">
        <f t="shared" si="743"/>
        <v>28.04</v>
      </c>
      <c r="J7913" s="3">
        <f t="shared" si="744"/>
        <v>35.96</v>
      </c>
      <c r="K7913" s="191">
        <v>3</v>
      </c>
      <c r="L7913" s="3">
        <v>-0.9</v>
      </c>
      <c r="M7913" s="191">
        <v>11.7</v>
      </c>
      <c r="N7913" s="191">
        <v>-2.2000000000000002</v>
      </c>
      <c r="O7913" s="191">
        <v>2.2000000000000002</v>
      </c>
    </row>
    <row r="7914" spans="2:15" ht="17.25" x14ac:dyDescent="0.35">
      <c r="B7914" s="172">
        <f t="shared" si="740"/>
        <v>7906</v>
      </c>
      <c r="C7914" s="173">
        <v>11</v>
      </c>
      <c r="D7914" s="173">
        <v>26</v>
      </c>
      <c r="E7914" s="174">
        <v>10</v>
      </c>
      <c r="F7914" s="3">
        <f t="shared" si="739"/>
        <v>35.6</v>
      </c>
      <c r="G7914" s="3">
        <f t="shared" si="741"/>
        <v>32.36</v>
      </c>
      <c r="H7914" s="3">
        <f t="shared" si="742"/>
        <v>55.94</v>
      </c>
      <c r="I7914" s="3">
        <f t="shared" si="743"/>
        <v>30.92</v>
      </c>
      <c r="J7914" s="3">
        <f t="shared" si="744"/>
        <v>39.019999999999996</v>
      </c>
      <c r="K7914" s="191">
        <v>2</v>
      </c>
      <c r="L7914" s="3">
        <v>0.2</v>
      </c>
      <c r="M7914" s="191">
        <v>13.3</v>
      </c>
      <c r="N7914" s="191">
        <v>-0.6</v>
      </c>
      <c r="O7914" s="191">
        <v>3.9</v>
      </c>
    </row>
    <row r="7915" spans="2:15" ht="17.25" x14ac:dyDescent="0.35">
      <c r="B7915" s="172">
        <f t="shared" si="740"/>
        <v>7907</v>
      </c>
      <c r="C7915" s="173">
        <v>11</v>
      </c>
      <c r="D7915" s="173">
        <v>26</v>
      </c>
      <c r="E7915" s="174">
        <v>11</v>
      </c>
      <c r="F7915" s="3">
        <f t="shared" si="739"/>
        <v>37.4</v>
      </c>
      <c r="G7915" s="3">
        <f t="shared" si="741"/>
        <v>33.799999999999997</v>
      </c>
      <c r="H7915" s="3">
        <f t="shared" si="742"/>
        <v>57.92</v>
      </c>
      <c r="I7915" s="3">
        <f t="shared" si="743"/>
        <v>32</v>
      </c>
      <c r="J7915" s="3">
        <f t="shared" si="744"/>
        <v>39.92</v>
      </c>
      <c r="K7915" s="191">
        <v>3</v>
      </c>
      <c r="L7915" s="3">
        <v>1</v>
      </c>
      <c r="M7915" s="191">
        <v>14.4</v>
      </c>
      <c r="N7915" s="191">
        <v>0</v>
      </c>
      <c r="O7915" s="191">
        <v>4.4000000000000004</v>
      </c>
    </row>
    <row r="7916" spans="2:15" ht="17.25" x14ac:dyDescent="0.35">
      <c r="B7916" s="172">
        <f t="shared" si="740"/>
        <v>7908</v>
      </c>
      <c r="C7916" s="173">
        <v>11</v>
      </c>
      <c r="D7916" s="173">
        <v>26</v>
      </c>
      <c r="E7916" s="174">
        <v>12</v>
      </c>
      <c r="F7916" s="3">
        <f t="shared" si="739"/>
        <v>39.200000000000003</v>
      </c>
      <c r="G7916" s="3">
        <f t="shared" si="741"/>
        <v>36.14</v>
      </c>
      <c r="H7916" s="3">
        <f t="shared" si="742"/>
        <v>60.08</v>
      </c>
      <c r="I7916" s="3">
        <f t="shared" si="743"/>
        <v>32</v>
      </c>
      <c r="J7916" s="3">
        <f t="shared" si="744"/>
        <v>42.980000000000004</v>
      </c>
      <c r="K7916" s="191">
        <v>4</v>
      </c>
      <c r="L7916" s="3">
        <v>2.2999999999999998</v>
      </c>
      <c r="M7916" s="191">
        <v>15.6</v>
      </c>
      <c r="N7916" s="191">
        <v>0</v>
      </c>
      <c r="O7916" s="191">
        <v>6.1</v>
      </c>
    </row>
    <row r="7917" spans="2:15" ht="17.25" x14ac:dyDescent="0.35">
      <c r="B7917" s="172">
        <f t="shared" si="740"/>
        <v>7909</v>
      </c>
      <c r="C7917" s="173">
        <v>11</v>
      </c>
      <c r="D7917" s="173">
        <v>26</v>
      </c>
      <c r="E7917" s="174">
        <v>13</v>
      </c>
      <c r="F7917" s="3">
        <f t="shared" si="739"/>
        <v>41</v>
      </c>
      <c r="G7917" s="3">
        <f t="shared" si="741"/>
        <v>37.58</v>
      </c>
      <c r="H7917" s="3">
        <f t="shared" si="742"/>
        <v>60.980000000000004</v>
      </c>
      <c r="I7917" s="3">
        <f t="shared" si="743"/>
        <v>35.06</v>
      </c>
      <c r="J7917" s="3">
        <f t="shared" si="744"/>
        <v>44.06</v>
      </c>
      <c r="K7917" s="191">
        <v>5</v>
      </c>
      <c r="L7917" s="3">
        <v>3.1</v>
      </c>
      <c r="M7917" s="191">
        <v>16.100000000000001</v>
      </c>
      <c r="N7917" s="191">
        <v>1.7</v>
      </c>
      <c r="O7917" s="191">
        <v>6.7</v>
      </c>
    </row>
    <row r="7918" spans="2:15" ht="17.25" x14ac:dyDescent="0.35">
      <c r="B7918" s="172">
        <f t="shared" si="740"/>
        <v>7910</v>
      </c>
      <c r="C7918" s="173">
        <v>11</v>
      </c>
      <c r="D7918" s="173">
        <v>26</v>
      </c>
      <c r="E7918" s="174">
        <v>14</v>
      </c>
      <c r="F7918" s="3">
        <f t="shared" si="739"/>
        <v>37.4</v>
      </c>
      <c r="G7918" s="3">
        <f t="shared" si="741"/>
        <v>36.86</v>
      </c>
      <c r="H7918" s="3">
        <f t="shared" si="742"/>
        <v>62.06</v>
      </c>
      <c r="I7918" s="3">
        <f t="shared" si="743"/>
        <v>33.08</v>
      </c>
      <c r="J7918" s="3">
        <f t="shared" si="744"/>
        <v>44.06</v>
      </c>
      <c r="K7918" s="191">
        <v>3</v>
      </c>
      <c r="L7918" s="3">
        <v>2.7</v>
      </c>
      <c r="M7918" s="191">
        <v>16.7</v>
      </c>
      <c r="N7918" s="191">
        <v>0.6</v>
      </c>
      <c r="O7918" s="191">
        <v>6.7</v>
      </c>
    </row>
    <row r="7919" spans="2:15" ht="17.25" x14ac:dyDescent="0.35">
      <c r="B7919" s="172">
        <f t="shared" si="740"/>
        <v>7911</v>
      </c>
      <c r="C7919" s="173">
        <v>11</v>
      </c>
      <c r="D7919" s="173">
        <v>26</v>
      </c>
      <c r="E7919" s="174">
        <v>15</v>
      </c>
      <c r="F7919" s="3">
        <f t="shared" si="739"/>
        <v>39.200000000000003</v>
      </c>
      <c r="G7919" s="3">
        <f t="shared" si="741"/>
        <v>37.76</v>
      </c>
      <c r="H7919" s="3">
        <f t="shared" si="742"/>
        <v>62.96</v>
      </c>
      <c r="I7919" s="3">
        <f t="shared" si="743"/>
        <v>30.92</v>
      </c>
      <c r="J7919" s="3">
        <f t="shared" si="744"/>
        <v>44.06</v>
      </c>
      <c r="K7919" s="191">
        <v>4</v>
      </c>
      <c r="L7919" s="3">
        <v>3.2</v>
      </c>
      <c r="M7919" s="191">
        <v>17.2</v>
      </c>
      <c r="N7919" s="191">
        <v>-0.6</v>
      </c>
      <c r="O7919" s="191">
        <v>6.7</v>
      </c>
    </row>
    <row r="7920" spans="2:15" ht="17.25" x14ac:dyDescent="0.35">
      <c r="B7920" s="172">
        <f t="shared" si="740"/>
        <v>7912</v>
      </c>
      <c r="C7920" s="173">
        <v>11</v>
      </c>
      <c r="D7920" s="173">
        <v>26</v>
      </c>
      <c r="E7920" s="174">
        <v>16</v>
      </c>
      <c r="F7920" s="3">
        <f t="shared" si="739"/>
        <v>37.4</v>
      </c>
      <c r="G7920" s="3">
        <f t="shared" si="741"/>
        <v>37.04</v>
      </c>
      <c r="H7920" s="3">
        <f t="shared" si="742"/>
        <v>60.980000000000004</v>
      </c>
      <c r="I7920" s="3">
        <f t="shared" si="743"/>
        <v>30.92</v>
      </c>
      <c r="J7920" s="3">
        <f t="shared" si="744"/>
        <v>44.06</v>
      </c>
      <c r="K7920" s="191">
        <v>3</v>
      </c>
      <c r="L7920" s="3">
        <v>2.8</v>
      </c>
      <c r="M7920" s="191">
        <v>16.100000000000001</v>
      </c>
      <c r="N7920" s="191">
        <v>-0.6</v>
      </c>
      <c r="O7920" s="191">
        <v>6.7</v>
      </c>
    </row>
    <row r="7921" spans="2:15" ht="17.25" x14ac:dyDescent="0.35">
      <c r="B7921" s="172">
        <f t="shared" si="740"/>
        <v>7913</v>
      </c>
      <c r="C7921" s="173">
        <v>11</v>
      </c>
      <c r="D7921" s="173">
        <v>26</v>
      </c>
      <c r="E7921" s="174">
        <v>17</v>
      </c>
      <c r="F7921" s="3">
        <f t="shared" si="739"/>
        <v>35.6</v>
      </c>
      <c r="G7921" s="3">
        <f t="shared" si="741"/>
        <v>34.520000000000003</v>
      </c>
      <c r="H7921" s="3">
        <f t="shared" si="742"/>
        <v>55.040000000000006</v>
      </c>
      <c r="I7921" s="3">
        <f t="shared" si="743"/>
        <v>30.02</v>
      </c>
      <c r="J7921" s="3">
        <f t="shared" si="744"/>
        <v>39.019999999999996</v>
      </c>
      <c r="K7921" s="191">
        <v>2</v>
      </c>
      <c r="L7921" s="3">
        <v>1.4</v>
      </c>
      <c r="M7921" s="191">
        <v>12.8</v>
      </c>
      <c r="N7921" s="191">
        <v>-1.1000000000000001</v>
      </c>
      <c r="O7921" s="191">
        <v>3.9</v>
      </c>
    </row>
    <row r="7922" spans="2:15" ht="17.25" x14ac:dyDescent="0.35">
      <c r="B7922" s="172">
        <f t="shared" si="740"/>
        <v>7914</v>
      </c>
      <c r="C7922" s="173">
        <v>11</v>
      </c>
      <c r="D7922" s="173">
        <v>26</v>
      </c>
      <c r="E7922" s="174">
        <v>18</v>
      </c>
      <c r="F7922" s="3">
        <f t="shared" si="739"/>
        <v>33.799999999999997</v>
      </c>
      <c r="G7922" s="3">
        <f t="shared" si="741"/>
        <v>26.42</v>
      </c>
      <c r="H7922" s="3">
        <f t="shared" si="742"/>
        <v>51.08</v>
      </c>
      <c r="I7922" s="3">
        <f t="shared" si="743"/>
        <v>28.94</v>
      </c>
      <c r="J7922" s="3">
        <f t="shared" si="744"/>
        <v>37.04</v>
      </c>
      <c r="K7922" s="191">
        <v>1</v>
      </c>
      <c r="L7922" s="3">
        <v>-3.1</v>
      </c>
      <c r="M7922" s="191">
        <v>10.6</v>
      </c>
      <c r="N7922" s="191">
        <v>-1.7</v>
      </c>
      <c r="O7922" s="191">
        <v>2.8</v>
      </c>
    </row>
    <row r="7923" spans="2:15" ht="17.25" x14ac:dyDescent="0.35">
      <c r="B7923" s="172">
        <f t="shared" si="740"/>
        <v>7915</v>
      </c>
      <c r="C7923" s="173">
        <v>11</v>
      </c>
      <c r="D7923" s="173">
        <v>26</v>
      </c>
      <c r="E7923" s="174">
        <v>19</v>
      </c>
      <c r="F7923" s="3">
        <f t="shared" si="739"/>
        <v>32</v>
      </c>
      <c r="G7923" s="3">
        <f t="shared" si="741"/>
        <v>23.9</v>
      </c>
      <c r="H7923" s="3">
        <f t="shared" si="742"/>
        <v>48.019999999999996</v>
      </c>
      <c r="I7923" s="3">
        <f t="shared" si="743"/>
        <v>26.060000000000002</v>
      </c>
      <c r="J7923" s="3">
        <f t="shared" si="744"/>
        <v>35.96</v>
      </c>
      <c r="K7923" s="191">
        <v>0</v>
      </c>
      <c r="L7923" s="3">
        <v>-4.5</v>
      </c>
      <c r="M7923" s="191">
        <v>8.9</v>
      </c>
      <c r="N7923" s="191">
        <v>-3.3</v>
      </c>
      <c r="O7923" s="191">
        <v>2.2000000000000002</v>
      </c>
    </row>
    <row r="7924" spans="2:15" ht="17.25" x14ac:dyDescent="0.35">
      <c r="B7924" s="172">
        <f t="shared" si="740"/>
        <v>7916</v>
      </c>
      <c r="C7924" s="173">
        <v>11</v>
      </c>
      <c r="D7924" s="173">
        <v>26</v>
      </c>
      <c r="E7924" s="174">
        <v>20</v>
      </c>
      <c r="F7924" s="3">
        <f t="shared" si="739"/>
        <v>28.4</v>
      </c>
      <c r="G7924" s="3">
        <f t="shared" si="741"/>
        <v>23</v>
      </c>
      <c r="H7924" s="3">
        <f t="shared" si="742"/>
        <v>48.019999999999996</v>
      </c>
      <c r="I7924" s="3">
        <f t="shared" si="743"/>
        <v>24.98</v>
      </c>
      <c r="J7924" s="3">
        <f t="shared" si="744"/>
        <v>33.979999999999997</v>
      </c>
      <c r="K7924" s="191">
        <v>-2</v>
      </c>
      <c r="L7924" s="3">
        <v>-5</v>
      </c>
      <c r="M7924" s="191">
        <v>8.9</v>
      </c>
      <c r="N7924" s="191">
        <v>-3.9</v>
      </c>
      <c r="O7924" s="191">
        <v>1.1000000000000001</v>
      </c>
    </row>
    <row r="7925" spans="2:15" ht="17.25" x14ac:dyDescent="0.35">
      <c r="B7925" s="172">
        <f t="shared" si="740"/>
        <v>7917</v>
      </c>
      <c r="C7925" s="173">
        <v>11</v>
      </c>
      <c r="D7925" s="173">
        <v>26</v>
      </c>
      <c r="E7925" s="174">
        <v>21</v>
      </c>
      <c r="F7925" s="3">
        <f t="shared" si="739"/>
        <v>26.6</v>
      </c>
      <c r="G7925" s="3">
        <f t="shared" si="741"/>
        <v>20.479999999999997</v>
      </c>
      <c r="H7925" s="3">
        <f t="shared" si="742"/>
        <v>46.94</v>
      </c>
      <c r="I7925" s="3">
        <f t="shared" si="743"/>
        <v>23</v>
      </c>
      <c r="J7925" s="3">
        <f t="shared" si="744"/>
        <v>33.979999999999997</v>
      </c>
      <c r="K7925" s="191">
        <v>-3</v>
      </c>
      <c r="L7925" s="3">
        <v>-6.4</v>
      </c>
      <c r="M7925" s="191">
        <v>8.3000000000000007</v>
      </c>
      <c r="N7925" s="191">
        <v>-5</v>
      </c>
      <c r="O7925" s="191">
        <v>1.1000000000000001</v>
      </c>
    </row>
    <row r="7926" spans="2:15" ht="17.25" x14ac:dyDescent="0.35">
      <c r="B7926" s="172">
        <f t="shared" si="740"/>
        <v>7918</v>
      </c>
      <c r="C7926" s="173">
        <v>11</v>
      </c>
      <c r="D7926" s="173">
        <v>26</v>
      </c>
      <c r="E7926" s="174">
        <v>22</v>
      </c>
      <c r="F7926" s="3">
        <f t="shared" si="739"/>
        <v>24.8</v>
      </c>
      <c r="G7926" s="3">
        <f t="shared" si="741"/>
        <v>17.96</v>
      </c>
      <c r="H7926" s="3">
        <f t="shared" si="742"/>
        <v>46.94</v>
      </c>
      <c r="I7926" s="3">
        <f t="shared" si="743"/>
        <v>21.92</v>
      </c>
      <c r="J7926" s="3">
        <f t="shared" si="744"/>
        <v>33.08</v>
      </c>
      <c r="K7926" s="191">
        <v>-4</v>
      </c>
      <c r="L7926" s="3">
        <v>-7.8</v>
      </c>
      <c r="M7926" s="191">
        <v>8.3000000000000007</v>
      </c>
      <c r="N7926" s="191">
        <v>-5.6</v>
      </c>
      <c r="O7926" s="191">
        <v>0.6</v>
      </c>
    </row>
    <row r="7927" spans="2:15" ht="17.25" x14ac:dyDescent="0.35">
      <c r="B7927" s="172">
        <f t="shared" si="740"/>
        <v>7919</v>
      </c>
      <c r="C7927" s="173">
        <v>11</v>
      </c>
      <c r="D7927" s="173">
        <v>26</v>
      </c>
      <c r="E7927" s="174">
        <v>23</v>
      </c>
      <c r="F7927" s="3">
        <f t="shared" si="739"/>
        <v>21.2</v>
      </c>
      <c r="G7927" s="3">
        <f t="shared" si="741"/>
        <v>17.059999999999999</v>
      </c>
      <c r="H7927" s="3">
        <f t="shared" si="742"/>
        <v>42.08</v>
      </c>
      <c r="I7927" s="3">
        <f t="shared" si="743"/>
        <v>19.939999999999998</v>
      </c>
      <c r="J7927" s="3">
        <f t="shared" si="744"/>
        <v>30.92</v>
      </c>
      <c r="K7927" s="191">
        <v>-6</v>
      </c>
      <c r="L7927" s="3">
        <v>-8.3000000000000007</v>
      </c>
      <c r="M7927" s="191">
        <v>5.6</v>
      </c>
      <c r="N7927" s="191">
        <v>-6.7</v>
      </c>
      <c r="O7927" s="191">
        <v>-0.6</v>
      </c>
    </row>
    <row r="7928" spans="2:15" ht="17.25" x14ac:dyDescent="0.35">
      <c r="B7928" s="172">
        <f t="shared" si="740"/>
        <v>7920</v>
      </c>
      <c r="C7928" s="173">
        <v>11</v>
      </c>
      <c r="D7928" s="173">
        <v>26</v>
      </c>
      <c r="E7928" s="174">
        <v>24</v>
      </c>
      <c r="F7928" s="3">
        <f t="shared" si="739"/>
        <v>21.2</v>
      </c>
      <c r="G7928" s="3">
        <f t="shared" si="741"/>
        <v>14.54</v>
      </c>
      <c r="H7928" s="3">
        <f t="shared" si="742"/>
        <v>44.06</v>
      </c>
      <c r="I7928" s="3">
        <f t="shared" si="743"/>
        <v>21.02</v>
      </c>
      <c r="J7928" s="3">
        <f t="shared" si="744"/>
        <v>28.94</v>
      </c>
      <c r="K7928" s="191">
        <v>-6</v>
      </c>
      <c r="L7928" s="3">
        <v>-9.6999999999999993</v>
      </c>
      <c r="M7928" s="191">
        <v>6.7</v>
      </c>
      <c r="N7928" s="191">
        <v>-6.1</v>
      </c>
      <c r="O7928" s="191">
        <v>-1.7</v>
      </c>
    </row>
    <row r="7929" spans="2:15" ht="17.25" x14ac:dyDescent="0.35">
      <c r="B7929" s="172">
        <f t="shared" si="740"/>
        <v>7921</v>
      </c>
      <c r="C7929" s="173">
        <v>11</v>
      </c>
      <c r="D7929" s="173">
        <v>27</v>
      </c>
      <c r="E7929" s="174">
        <v>1</v>
      </c>
      <c r="F7929" s="3">
        <f t="shared" si="739"/>
        <v>24.8</v>
      </c>
      <c r="G7929" s="3">
        <f t="shared" si="741"/>
        <v>13.64</v>
      </c>
      <c r="H7929" s="3">
        <f t="shared" si="742"/>
        <v>41</v>
      </c>
      <c r="I7929" s="3">
        <f t="shared" si="743"/>
        <v>17.96</v>
      </c>
      <c r="J7929" s="3">
        <f t="shared" si="744"/>
        <v>28.94</v>
      </c>
      <c r="K7929" s="191">
        <v>-4</v>
      </c>
      <c r="L7929" s="3">
        <v>-10.199999999999999</v>
      </c>
      <c r="M7929" s="191">
        <v>5</v>
      </c>
      <c r="N7929" s="191">
        <v>-7.8</v>
      </c>
      <c r="O7929" s="191">
        <v>-1.7</v>
      </c>
    </row>
    <row r="7930" spans="2:15" ht="17.25" x14ac:dyDescent="0.35">
      <c r="B7930" s="172">
        <f t="shared" si="740"/>
        <v>7922</v>
      </c>
      <c r="C7930" s="173">
        <v>11</v>
      </c>
      <c r="D7930" s="173">
        <v>27</v>
      </c>
      <c r="E7930" s="174">
        <v>2</v>
      </c>
      <c r="F7930" s="3">
        <f t="shared" si="739"/>
        <v>19.399999999999999</v>
      </c>
      <c r="G7930" s="3">
        <f t="shared" si="741"/>
        <v>12.920000000000002</v>
      </c>
      <c r="H7930" s="3">
        <f t="shared" si="742"/>
        <v>41</v>
      </c>
      <c r="I7930" s="3">
        <f t="shared" si="743"/>
        <v>19.939999999999998</v>
      </c>
      <c r="J7930" s="3">
        <f t="shared" si="744"/>
        <v>26.96</v>
      </c>
      <c r="K7930" s="191">
        <v>-7</v>
      </c>
      <c r="L7930" s="3">
        <v>-10.6</v>
      </c>
      <c r="M7930" s="191">
        <v>5</v>
      </c>
      <c r="N7930" s="191">
        <v>-6.7</v>
      </c>
      <c r="O7930" s="191">
        <v>-2.8</v>
      </c>
    </row>
    <row r="7931" spans="2:15" ht="17.25" x14ac:dyDescent="0.35">
      <c r="B7931" s="172">
        <f t="shared" si="740"/>
        <v>7923</v>
      </c>
      <c r="C7931" s="173">
        <v>11</v>
      </c>
      <c r="D7931" s="173">
        <v>27</v>
      </c>
      <c r="E7931" s="174">
        <v>3</v>
      </c>
      <c r="F7931" s="3">
        <f t="shared" si="739"/>
        <v>23</v>
      </c>
      <c r="G7931" s="3">
        <f t="shared" si="741"/>
        <v>12.2</v>
      </c>
      <c r="H7931" s="3">
        <f t="shared" si="742"/>
        <v>39.92</v>
      </c>
      <c r="I7931" s="3">
        <f t="shared" si="743"/>
        <v>19.04</v>
      </c>
      <c r="J7931" s="3">
        <f t="shared" si="744"/>
        <v>26.060000000000002</v>
      </c>
      <c r="K7931" s="191">
        <v>-5</v>
      </c>
      <c r="L7931" s="3">
        <v>-11</v>
      </c>
      <c r="M7931" s="191">
        <v>4.4000000000000004</v>
      </c>
      <c r="N7931" s="191">
        <v>-7.2</v>
      </c>
      <c r="O7931" s="191">
        <v>-3.3</v>
      </c>
    </row>
    <row r="7932" spans="2:15" ht="17.25" x14ac:dyDescent="0.35">
      <c r="B7932" s="172">
        <f t="shared" si="740"/>
        <v>7924</v>
      </c>
      <c r="C7932" s="173">
        <v>11</v>
      </c>
      <c r="D7932" s="173">
        <v>27</v>
      </c>
      <c r="E7932" s="174">
        <v>4</v>
      </c>
      <c r="F7932" s="3">
        <f t="shared" si="739"/>
        <v>19.399999999999999</v>
      </c>
      <c r="G7932" s="3">
        <f t="shared" si="741"/>
        <v>14.899999999999999</v>
      </c>
      <c r="H7932" s="3">
        <f t="shared" si="742"/>
        <v>39.019999999999996</v>
      </c>
      <c r="I7932" s="3">
        <f t="shared" si="743"/>
        <v>15.98</v>
      </c>
      <c r="J7932" s="3">
        <f t="shared" si="744"/>
        <v>24.98</v>
      </c>
      <c r="K7932" s="191">
        <v>-7</v>
      </c>
      <c r="L7932" s="3">
        <v>-9.5</v>
      </c>
      <c r="M7932" s="191">
        <v>3.9</v>
      </c>
      <c r="N7932" s="191">
        <v>-8.9</v>
      </c>
      <c r="O7932" s="191">
        <v>-3.9</v>
      </c>
    </row>
    <row r="7933" spans="2:15" ht="17.25" x14ac:dyDescent="0.35">
      <c r="B7933" s="172">
        <f t="shared" si="740"/>
        <v>7925</v>
      </c>
      <c r="C7933" s="173">
        <v>11</v>
      </c>
      <c r="D7933" s="173">
        <v>27</v>
      </c>
      <c r="E7933" s="174">
        <v>5</v>
      </c>
      <c r="F7933" s="3">
        <f t="shared" si="739"/>
        <v>19.399999999999999</v>
      </c>
      <c r="G7933" s="3">
        <f t="shared" si="741"/>
        <v>14.18</v>
      </c>
      <c r="H7933" s="3">
        <f t="shared" si="742"/>
        <v>37.04</v>
      </c>
      <c r="I7933" s="3">
        <f t="shared" si="743"/>
        <v>15.079999999999998</v>
      </c>
      <c r="J7933" s="3">
        <f t="shared" si="744"/>
        <v>24.98</v>
      </c>
      <c r="K7933" s="191">
        <v>-7</v>
      </c>
      <c r="L7933" s="3">
        <v>-9.9</v>
      </c>
      <c r="M7933" s="191">
        <v>2.8</v>
      </c>
      <c r="N7933" s="191">
        <v>-9.4</v>
      </c>
      <c r="O7933" s="191">
        <v>-3.9</v>
      </c>
    </row>
    <row r="7934" spans="2:15" ht="17.25" x14ac:dyDescent="0.35">
      <c r="B7934" s="172">
        <f t="shared" si="740"/>
        <v>7926</v>
      </c>
      <c r="C7934" s="173">
        <v>11</v>
      </c>
      <c r="D7934" s="173">
        <v>27</v>
      </c>
      <c r="E7934" s="174">
        <v>6</v>
      </c>
      <c r="F7934" s="3">
        <f t="shared" si="739"/>
        <v>19.399999999999999</v>
      </c>
      <c r="G7934" s="3">
        <f t="shared" si="741"/>
        <v>15.079999999999998</v>
      </c>
      <c r="H7934" s="3">
        <f t="shared" si="742"/>
        <v>37.94</v>
      </c>
      <c r="I7934" s="3">
        <f t="shared" si="743"/>
        <v>15.079999999999998</v>
      </c>
      <c r="J7934" s="3">
        <f t="shared" si="744"/>
        <v>24.08</v>
      </c>
      <c r="K7934" s="191">
        <v>-7</v>
      </c>
      <c r="L7934" s="3">
        <v>-9.4</v>
      </c>
      <c r="M7934" s="191">
        <v>3.3</v>
      </c>
      <c r="N7934" s="191">
        <v>-9.4</v>
      </c>
      <c r="O7934" s="191">
        <v>-4.4000000000000004</v>
      </c>
    </row>
    <row r="7935" spans="2:15" ht="17.25" x14ac:dyDescent="0.35">
      <c r="B7935" s="172">
        <f t="shared" si="740"/>
        <v>7927</v>
      </c>
      <c r="C7935" s="173">
        <v>11</v>
      </c>
      <c r="D7935" s="173">
        <v>27</v>
      </c>
      <c r="E7935" s="174">
        <v>7</v>
      </c>
      <c r="F7935" s="3">
        <f t="shared" si="739"/>
        <v>21.2</v>
      </c>
      <c r="G7935" s="3">
        <f t="shared" si="741"/>
        <v>14.36</v>
      </c>
      <c r="H7935" s="3">
        <f t="shared" si="742"/>
        <v>37.94</v>
      </c>
      <c r="I7935" s="3">
        <f t="shared" si="743"/>
        <v>12.02</v>
      </c>
      <c r="J7935" s="3">
        <f t="shared" si="744"/>
        <v>24.08</v>
      </c>
      <c r="K7935" s="191">
        <v>-6</v>
      </c>
      <c r="L7935" s="3">
        <v>-9.8000000000000007</v>
      </c>
      <c r="M7935" s="191">
        <v>3.3</v>
      </c>
      <c r="N7935" s="191">
        <v>-11.1</v>
      </c>
      <c r="O7935" s="191">
        <v>-4.4000000000000004</v>
      </c>
    </row>
    <row r="7936" spans="2:15" ht="17.25" x14ac:dyDescent="0.35">
      <c r="B7936" s="172">
        <f t="shared" si="740"/>
        <v>7928</v>
      </c>
      <c r="C7936" s="173">
        <v>11</v>
      </c>
      <c r="D7936" s="173">
        <v>27</v>
      </c>
      <c r="E7936" s="174">
        <v>8</v>
      </c>
      <c r="F7936" s="3">
        <f t="shared" si="739"/>
        <v>24.8</v>
      </c>
      <c r="G7936" s="3">
        <f t="shared" si="741"/>
        <v>15.440000000000001</v>
      </c>
      <c r="H7936" s="3">
        <f t="shared" si="742"/>
        <v>42.980000000000004</v>
      </c>
      <c r="I7936" s="3">
        <f t="shared" si="743"/>
        <v>15.079999999999998</v>
      </c>
      <c r="J7936" s="3">
        <f t="shared" si="744"/>
        <v>26.060000000000002</v>
      </c>
      <c r="K7936" s="191">
        <v>-4</v>
      </c>
      <c r="L7936" s="3">
        <v>-9.1999999999999993</v>
      </c>
      <c r="M7936" s="191">
        <v>6.1</v>
      </c>
      <c r="N7936" s="191">
        <v>-9.4</v>
      </c>
      <c r="O7936" s="191">
        <v>-3.3</v>
      </c>
    </row>
    <row r="7937" spans="2:15" ht="17.25" x14ac:dyDescent="0.35">
      <c r="B7937" s="172">
        <f t="shared" si="740"/>
        <v>7929</v>
      </c>
      <c r="C7937" s="173">
        <v>11</v>
      </c>
      <c r="D7937" s="173">
        <v>27</v>
      </c>
      <c r="E7937" s="174">
        <v>9</v>
      </c>
      <c r="F7937" s="3">
        <f t="shared" si="739"/>
        <v>24.8</v>
      </c>
      <c r="G7937" s="3">
        <f t="shared" si="741"/>
        <v>18.14</v>
      </c>
      <c r="H7937" s="3">
        <f t="shared" si="742"/>
        <v>50</v>
      </c>
      <c r="I7937" s="3">
        <f t="shared" si="743"/>
        <v>21.02</v>
      </c>
      <c r="J7937" s="3">
        <f t="shared" si="744"/>
        <v>28.94</v>
      </c>
      <c r="K7937" s="191">
        <v>-4</v>
      </c>
      <c r="L7937" s="3">
        <v>-7.7</v>
      </c>
      <c r="M7937" s="191">
        <v>10</v>
      </c>
      <c r="N7937" s="191">
        <v>-6.1</v>
      </c>
      <c r="O7937" s="191">
        <v>-1.7</v>
      </c>
    </row>
    <row r="7938" spans="2:15" ht="17.25" x14ac:dyDescent="0.35">
      <c r="B7938" s="172">
        <f t="shared" si="740"/>
        <v>7930</v>
      </c>
      <c r="C7938" s="173">
        <v>11</v>
      </c>
      <c r="D7938" s="173">
        <v>27</v>
      </c>
      <c r="E7938" s="174">
        <v>10</v>
      </c>
      <c r="F7938" s="3">
        <f t="shared" si="739"/>
        <v>30.2</v>
      </c>
      <c r="G7938" s="3">
        <f t="shared" si="741"/>
        <v>21.02</v>
      </c>
      <c r="H7938" s="3">
        <f t="shared" si="742"/>
        <v>53.96</v>
      </c>
      <c r="I7938" s="3">
        <f t="shared" si="743"/>
        <v>26.060000000000002</v>
      </c>
      <c r="J7938" s="3">
        <f t="shared" si="744"/>
        <v>33.979999999999997</v>
      </c>
      <c r="K7938" s="191">
        <v>-1</v>
      </c>
      <c r="L7938" s="3">
        <v>-6.1</v>
      </c>
      <c r="M7938" s="191">
        <v>12.2</v>
      </c>
      <c r="N7938" s="191">
        <v>-3.3</v>
      </c>
      <c r="O7938" s="191">
        <v>1.1000000000000001</v>
      </c>
    </row>
    <row r="7939" spans="2:15" ht="17.25" x14ac:dyDescent="0.35">
      <c r="B7939" s="172">
        <f t="shared" si="740"/>
        <v>7931</v>
      </c>
      <c r="C7939" s="173">
        <v>11</v>
      </c>
      <c r="D7939" s="173">
        <v>27</v>
      </c>
      <c r="E7939" s="174">
        <v>11</v>
      </c>
      <c r="F7939" s="3">
        <f t="shared" si="739"/>
        <v>32</v>
      </c>
      <c r="G7939" s="3">
        <f t="shared" si="741"/>
        <v>25.52</v>
      </c>
      <c r="H7939" s="3">
        <f t="shared" si="742"/>
        <v>57.019999999999996</v>
      </c>
      <c r="I7939" s="3">
        <f t="shared" si="743"/>
        <v>28.94</v>
      </c>
      <c r="J7939" s="3">
        <f t="shared" si="744"/>
        <v>35.96</v>
      </c>
      <c r="K7939" s="191">
        <v>0</v>
      </c>
      <c r="L7939" s="3">
        <v>-3.6</v>
      </c>
      <c r="M7939" s="191">
        <v>13.9</v>
      </c>
      <c r="N7939" s="191">
        <v>-1.7</v>
      </c>
      <c r="O7939" s="191">
        <v>2.2000000000000002</v>
      </c>
    </row>
    <row r="7940" spans="2:15" ht="17.25" x14ac:dyDescent="0.35">
      <c r="B7940" s="172">
        <f t="shared" si="740"/>
        <v>7932</v>
      </c>
      <c r="C7940" s="173">
        <v>11</v>
      </c>
      <c r="D7940" s="173">
        <v>27</v>
      </c>
      <c r="E7940" s="174">
        <v>12</v>
      </c>
      <c r="F7940" s="3">
        <f t="shared" si="739"/>
        <v>35.6</v>
      </c>
      <c r="G7940" s="3">
        <f t="shared" si="741"/>
        <v>30.2</v>
      </c>
      <c r="H7940" s="3">
        <f t="shared" si="742"/>
        <v>57.92</v>
      </c>
      <c r="I7940" s="3">
        <f t="shared" si="743"/>
        <v>32</v>
      </c>
      <c r="J7940" s="3">
        <f t="shared" si="744"/>
        <v>39.019999999999996</v>
      </c>
      <c r="K7940" s="191">
        <v>2</v>
      </c>
      <c r="L7940" s="3">
        <v>-1</v>
      </c>
      <c r="M7940" s="191">
        <v>14.4</v>
      </c>
      <c r="N7940" s="191">
        <v>0</v>
      </c>
      <c r="O7940" s="191">
        <v>3.9</v>
      </c>
    </row>
    <row r="7941" spans="2:15" ht="17.25" x14ac:dyDescent="0.35">
      <c r="B7941" s="172">
        <f t="shared" si="740"/>
        <v>7933</v>
      </c>
      <c r="C7941" s="173">
        <v>11</v>
      </c>
      <c r="D7941" s="173">
        <v>27</v>
      </c>
      <c r="E7941" s="174">
        <v>13</v>
      </c>
      <c r="F7941" s="3">
        <f t="shared" si="739"/>
        <v>35.6</v>
      </c>
      <c r="G7941" s="3">
        <f t="shared" si="741"/>
        <v>34.159999999999997</v>
      </c>
      <c r="H7941" s="3">
        <f t="shared" si="742"/>
        <v>59</v>
      </c>
      <c r="I7941" s="3">
        <f t="shared" si="743"/>
        <v>33.08</v>
      </c>
      <c r="J7941" s="3">
        <f t="shared" si="744"/>
        <v>41</v>
      </c>
      <c r="K7941" s="191">
        <v>2</v>
      </c>
      <c r="L7941" s="3">
        <v>1.2</v>
      </c>
      <c r="M7941" s="191">
        <v>15</v>
      </c>
      <c r="N7941" s="191">
        <v>0.6</v>
      </c>
      <c r="O7941" s="191">
        <v>5</v>
      </c>
    </row>
    <row r="7942" spans="2:15" ht="17.25" x14ac:dyDescent="0.35">
      <c r="B7942" s="172">
        <f t="shared" si="740"/>
        <v>7934</v>
      </c>
      <c r="C7942" s="173">
        <v>11</v>
      </c>
      <c r="D7942" s="173">
        <v>27</v>
      </c>
      <c r="E7942" s="174">
        <v>14</v>
      </c>
      <c r="F7942" s="3">
        <f t="shared" si="739"/>
        <v>37.4</v>
      </c>
      <c r="G7942" s="3">
        <f t="shared" si="741"/>
        <v>37.94</v>
      </c>
      <c r="H7942" s="3">
        <f t="shared" si="742"/>
        <v>60.980000000000004</v>
      </c>
      <c r="I7942" s="3">
        <f t="shared" si="743"/>
        <v>37.94</v>
      </c>
      <c r="J7942" s="3">
        <f t="shared" si="744"/>
        <v>42.980000000000004</v>
      </c>
      <c r="K7942" s="191">
        <v>3</v>
      </c>
      <c r="L7942" s="3">
        <v>3.3</v>
      </c>
      <c r="M7942" s="191">
        <v>16.100000000000001</v>
      </c>
      <c r="N7942" s="191">
        <v>3.3</v>
      </c>
      <c r="O7942" s="191">
        <v>6.1</v>
      </c>
    </row>
    <row r="7943" spans="2:15" ht="17.25" x14ac:dyDescent="0.35">
      <c r="B7943" s="172">
        <f t="shared" si="740"/>
        <v>7935</v>
      </c>
      <c r="C7943" s="173">
        <v>11</v>
      </c>
      <c r="D7943" s="173">
        <v>27</v>
      </c>
      <c r="E7943" s="174">
        <v>15</v>
      </c>
      <c r="F7943" s="3">
        <f t="shared" si="739"/>
        <v>35.6</v>
      </c>
      <c r="G7943" s="3">
        <f t="shared" si="741"/>
        <v>40.1</v>
      </c>
      <c r="H7943" s="3">
        <f t="shared" si="742"/>
        <v>60.980000000000004</v>
      </c>
      <c r="I7943" s="3">
        <f t="shared" si="743"/>
        <v>37.04</v>
      </c>
      <c r="J7943" s="3">
        <f t="shared" si="744"/>
        <v>44.06</v>
      </c>
      <c r="K7943" s="191">
        <v>2</v>
      </c>
      <c r="L7943" s="3">
        <v>4.5</v>
      </c>
      <c r="M7943" s="191">
        <v>16.100000000000001</v>
      </c>
      <c r="N7943" s="191">
        <v>2.8</v>
      </c>
      <c r="O7943" s="191">
        <v>6.7</v>
      </c>
    </row>
    <row r="7944" spans="2:15" ht="17.25" x14ac:dyDescent="0.35">
      <c r="B7944" s="172">
        <f t="shared" si="740"/>
        <v>7936</v>
      </c>
      <c r="C7944" s="173">
        <v>11</v>
      </c>
      <c r="D7944" s="173">
        <v>27</v>
      </c>
      <c r="E7944" s="174">
        <v>16</v>
      </c>
      <c r="F7944" s="3">
        <f t="shared" si="739"/>
        <v>33.799999999999997</v>
      </c>
      <c r="G7944" s="3">
        <f t="shared" si="741"/>
        <v>38.659999999999997</v>
      </c>
      <c r="H7944" s="3">
        <f t="shared" si="742"/>
        <v>62.06</v>
      </c>
      <c r="I7944" s="3">
        <f t="shared" si="743"/>
        <v>35.96</v>
      </c>
      <c r="J7944" s="3">
        <f t="shared" si="744"/>
        <v>44.06</v>
      </c>
      <c r="K7944" s="191">
        <v>1</v>
      </c>
      <c r="L7944" s="3">
        <v>3.7</v>
      </c>
      <c r="M7944" s="191">
        <v>16.7</v>
      </c>
      <c r="N7944" s="191">
        <v>2.2000000000000002</v>
      </c>
      <c r="O7944" s="191">
        <v>6.7</v>
      </c>
    </row>
    <row r="7945" spans="2:15" ht="17.25" x14ac:dyDescent="0.35">
      <c r="B7945" s="172">
        <f t="shared" si="740"/>
        <v>7937</v>
      </c>
      <c r="C7945" s="173">
        <v>11</v>
      </c>
      <c r="D7945" s="173">
        <v>27</v>
      </c>
      <c r="E7945" s="174">
        <v>17</v>
      </c>
      <c r="F7945" s="3">
        <f t="shared" si="739"/>
        <v>30.2</v>
      </c>
      <c r="G7945" s="3">
        <f t="shared" si="741"/>
        <v>29.84</v>
      </c>
      <c r="H7945" s="3">
        <f t="shared" si="742"/>
        <v>57.019999999999996</v>
      </c>
      <c r="I7945" s="3">
        <f t="shared" si="743"/>
        <v>33.08</v>
      </c>
      <c r="J7945" s="3">
        <f t="shared" si="744"/>
        <v>42.08</v>
      </c>
      <c r="K7945" s="191">
        <v>-1</v>
      </c>
      <c r="L7945" s="3">
        <v>-1.2</v>
      </c>
      <c r="M7945" s="191">
        <v>13.9</v>
      </c>
      <c r="N7945" s="191">
        <v>0.6</v>
      </c>
      <c r="O7945" s="191">
        <v>5.6</v>
      </c>
    </row>
    <row r="7946" spans="2:15" ht="17.25" x14ac:dyDescent="0.35">
      <c r="B7946" s="172">
        <f t="shared" si="740"/>
        <v>7938</v>
      </c>
      <c r="C7946" s="173">
        <v>11</v>
      </c>
      <c r="D7946" s="173">
        <v>27</v>
      </c>
      <c r="E7946" s="174">
        <v>18</v>
      </c>
      <c r="F7946" s="3">
        <f t="shared" ref="F7946:F8009" si="745">(9/5)*K7946+32</f>
        <v>28.4</v>
      </c>
      <c r="G7946" s="3">
        <f t="shared" si="741"/>
        <v>28.4</v>
      </c>
      <c r="H7946" s="3">
        <f t="shared" si="742"/>
        <v>51.980000000000004</v>
      </c>
      <c r="I7946" s="3">
        <f t="shared" si="743"/>
        <v>30.02</v>
      </c>
      <c r="J7946" s="3">
        <f t="shared" si="744"/>
        <v>39.019999999999996</v>
      </c>
      <c r="K7946" s="191">
        <v>-2</v>
      </c>
      <c r="L7946" s="3">
        <v>-2</v>
      </c>
      <c r="M7946" s="191">
        <v>11.1</v>
      </c>
      <c r="N7946" s="191">
        <v>-1.1000000000000001</v>
      </c>
      <c r="O7946" s="191">
        <v>3.9</v>
      </c>
    </row>
    <row r="7947" spans="2:15" ht="17.25" x14ac:dyDescent="0.35">
      <c r="B7947" s="172">
        <f t="shared" ref="B7947:B8010" si="746">B7946+1</f>
        <v>7939</v>
      </c>
      <c r="C7947" s="173">
        <v>11</v>
      </c>
      <c r="D7947" s="173">
        <v>27</v>
      </c>
      <c r="E7947" s="174">
        <v>19</v>
      </c>
      <c r="F7947" s="3">
        <f t="shared" si="745"/>
        <v>28.4</v>
      </c>
      <c r="G7947" s="3">
        <f t="shared" si="741"/>
        <v>26.96</v>
      </c>
      <c r="H7947" s="3">
        <f t="shared" si="742"/>
        <v>48.019999999999996</v>
      </c>
      <c r="I7947" s="3">
        <f t="shared" si="743"/>
        <v>30.02</v>
      </c>
      <c r="J7947" s="3">
        <f t="shared" si="744"/>
        <v>37.04</v>
      </c>
      <c r="K7947" s="191">
        <v>-2</v>
      </c>
      <c r="L7947" s="3">
        <v>-2.8</v>
      </c>
      <c r="M7947" s="191">
        <v>8.9</v>
      </c>
      <c r="N7947" s="191">
        <v>-1.1000000000000001</v>
      </c>
      <c r="O7947" s="191">
        <v>2.8</v>
      </c>
    </row>
    <row r="7948" spans="2:15" ht="17.25" x14ac:dyDescent="0.35">
      <c r="B7948" s="172">
        <f t="shared" si="746"/>
        <v>7940</v>
      </c>
      <c r="C7948" s="173">
        <v>11</v>
      </c>
      <c r="D7948" s="173">
        <v>27</v>
      </c>
      <c r="E7948" s="174">
        <v>20</v>
      </c>
      <c r="F7948" s="3">
        <f t="shared" si="745"/>
        <v>28.4</v>
      </c>
      <c r="G7948" s="3">
        <f t="shared" si="741"/>
        <v>23.54</v>
      </c>
      <c r="H7948" s="3">
        <f t="shared" si="742"/>
        <v>46.94</v>
      </c>
      <c r="I7948" s="3">
        <f t="shared" si="743"/>
        <v>26.060000000000002</v>
      </c>
      <c r="J7948" s="3">
        <f t="shared" si="744"/>
        <v>35.06</v>
      </c>
      <c r="K7948" s="191">
        <v>-2</v>
      </c>
      <c r="L7948" s="3">
        <v>-4.7</v>
      </c>
      <c r="M7948" s="191">
        <v>8.3000000000000007</v>
      </c>
      <c r="N7948" s="191">
        <v>-3.3</v>
      </c>
      <c r="O7948" s="191">
        <v>1.7</v>
      </c>
    </row>
    <row r="7949" spans="2:15" ht="17.25" x14ac:dyDescent="0.35">
      <c r="B7949" s="172">
        <f t="shared" si="746"/>
        <v>7941</v>
      </c>
      <c r="C7949" s="173">
        <v>11</v>
      </c>
      <c r="D7949" s="173">
        <v>27</v>
      </c>
      <c r="E7949" s="174">
        <v>21</v>
      </c>
      <c r="F7949" s="3">
        <f t="shared" si="745"/>
        <v>27.32</v>
      </c>
      <c r="G7949" s="3">
        <f t="shared" si="741"/>
        <v>22.1</v>
      </c>
      <c r="H7949" s="3">
        <f t="shared" si="742"/>
        <v>44.96</v>
      </c>
      <c r="I7949" s="3">
        <f t="shared" si="743"/>
        <v>26.060000000000002</v>
      </c>
      <c r="J7949" s="3">
        <f t="shared" si="744"/>
        <v>35.06</v>
      </c>
      <c r="K7949" s="191">
        <v>-2.6</v>
      </c>
      <c r="L7949" s="3">
        <v>-5.5</v>
      </c>
      <c r="M7949" s="191">
        <v>7.2</v>
      </c>
      <c r="N7949" s="191">
        <v>-3.3</v>
      </c>
      <c r="O7949" s="191">
        <v>1.7</v>
      </c>
    </row>
    <row r="7950" spans="2:15" ht="17.25" x14ac:dyDescent="0.35">
      <c r="B7950" s="172">
        <f t="shared" si="746"/>
        <v>7942</v>
      </c>
      <c r="C7950" s="173">
        <v>11</v>
      </c>
      <c r="D7950" s="173">
        <v>27</v>
      </c>
      <c r="E7950" s="174">
        <v>22</v>
      </c>
      <c r="F7950" s="3">
        <f t="shared" si="745"/>
        <v>26.6</v>
      </c>
      <c r="G7950" s="3">
        <f t="shared" si="741"/>
        <v>20.66</v>
      </c>
      <c r="H7950" s="3">
        <f t="shared" si="742"/>
        <v>44.06</v>
      </c>
      <c r="I7950" s="3">
        <f t="shared" si="743"/>
        <v>24.98</v>
      </c>
      <c r="J7950" s="3">
        <f t="shared" si="744"/>
        <v>30.92</v>
      </c>
      <c r="K7950" s="191">
        <v>-3</v>
      </c>
      <c r="L7950" s="3">
        <v>-6.3</v>
      </c>
      <c r="M7950" s="191">
        <v>6.7</v>
      </c>
      <c r="N7950" s="191">
        <v>-3.9</v>
      </c>
      <c r="O7950" s="191">
        <v>-0.6</v>
      </c>
    </row>
    <row r="7951" spans="2:15" ht="17.25" x14ac:dyDescent="0.35">
      <c r="B7951" s="172">
        <f t="shared" si="746"/>
        <v>7943</v>
      </c>
      <c r="C7951" s="173">
        <v>11</v>
      </c>
      <c r="D7951" s="173">
        <v>27</v>
      </c>
      <c r="E7951" s="174">
        <v>23</v>
      </c>
      <c r="F7951" s="3">
        <f t="shared" si="745"/>
        <v>24.8</v>
      </c>
      <c r="G7951" s="3">
        <f t="shared" si="741"/>
        <v>19.04</v>
      </c>
      <c r="H7951" s="3">
        <f t="shared" si="742"/>
        <v>41</v>
      </c>
      <c r="I7951" s="3">
        <f t="shared" si="743"/>
        <v>24.98</v>
      </c>
      <c r="J7951" s="3">
        <f t="shared" si="744"/>
        <v>35.96</v>
      </c>
      <c r="K7951" s="191">
        <v>-4</v>
      </c>
      <c r="L7951" s="3">
        <v>-7.2</v>
      </c>
      <c r="M7951" s="191">
        <v>5</v>
      </c>
      <c r="N7951" s="191">
        <v>-3.9</v>
      </c>
      <c r="O7951" s="191">
        <v>2.2000000000000002</v>
      </c>
    </row>
    <row r="7952" spans="2:15" ht="17.25" x14ac:dyDescent="0.35">
      <c r="B7952" s="172">
        <f t="shared" si="746"/>
        <v>7944</v>
      </c>
      <c r="C7952" s="173">
        <v>11</v>
      </c>
      <c r="D7952" s="173">
        <v>27</v>
      </c>
      <c r="E7952" s="174">
        <v>24</v>
      </c>
      <c r="F7952" s="3">
        <f t="shared" si="745"/>
        <v>28.4</v>
      </c>
      <c r="G7952" s="3">
        <f t="shared" si="741"/>
        <v>19.399999999999999</v>
      </c>
      <c r="H7952" s="3">
        <f t="shared" si="742"/>
        <v>42.08</v>
      </c>
      <c r="I7952" s="3">
        <f t="shared" si="743"/>
        <v>21.02</v>
      </c>
      <c r="J7952" s="3">
        <f t="shared" si="744"/>
        <v>35.06</v>
      </c>
      <c r="K7952" s="191">
        <v>-2</v>
      </c>
      <c r="L7952" s="3">
        <v>-7</v>
      </c>
      <c r="M7952" s="191">
        <v>5.6</v>
      </c>
      <c r="N7952" s="191">
        <v>-6.1</v>
      </c>
      <c r="O7952" s="191">
        <v>1.7</v>
      </c>
    </row>
    <row r="7953" spans="2:15" ht="17.25" x14ac:dyDescent="0.35">
      <c r="B7953" s="172">
        <f t="shared" si="746"/>
        <v>7945</v>
      </c>
      <c r="C7953" s="173">
        <v>11</v>
      </c>
      <c r="D7953" s="173">
        <v>28</v>
      </c>
      <c r="E7953" s="174">
        <v>1</v>
      </c>
      <c r="F7953" s="3">
        <f t="shared" si="745"/>
        <v>28.4</v>
      </c>
      <c r="G7953" s="3">
        <f t="shared" si="741"/>
        <v>18.68</v>
      </c>
      <c r="H7953" s="3">
        <f t="shared" si="742"/>
        <v>41</v>
      </c>
      <c r="I7953" s="3">
        <f t="shared" si="743"/>
        <v>21.92</v>
      </c>
      <c r="J7953" s="3">
        <f t="shared" si="744"/>
        <v>33.08</v>
      </c>
      <c r="K7953" s="191">
        <v>-2</v>
      </c>
      <c r="L7953" s="3">
        <v>-7.4</v>
      </c>
      <c r="M7953" s="191">
        <v>5</v>
      </c>
      <c r="N7953" s="191">
        <v>-5.6</v>
      </c>
      <c r="O7953" s="191">
        <v>0.6</v>
      </c>
    </row>
    <row r="7954" spans="2:15" ht="17.25" x14ac:dyDescent="0.35">
      <c r="B7954" s="172">
        <f t="shared" si="746"/>
        <v>7946</v>
      </c>
      <c r="C7954" s="173">
        <v>11</v>
      </c>
      <c r="D7954" s="173">
        <v>28</v>
      </c>
      <c r="E7954" s="174">
        <v>2</v>
      </c>
      <c r="F7954" s="3">
        <f t="shared" si="745"/>
        <v>28.4</v>
      </c>
      <c r="G7954" s="3">
        <f t="shared" si="741"/>
        <v>18.14</v>
      </c>
      <c r="H7954" s="3">
        <f t="shared" si="742"/>
        <v>39.019999999999996</v>
      </c>
      <c r="I7954" s="3">
        <f t="shared" si="743"/>
        <v>19.04</v>
      </c>
      <c r="J7954" s="3">
        <f t="shared" si="744"/>
        <v>32</v>
      </c>
      <c r="K7954" s="191">
        <v>-2</v>
      </c>
      <c r="L7954" s="3">
        <v>-7.7</v>
      </c>
      <c r="M7954" s="191">
        <v>3.9</v>
      </c>
      <c r="N7954" s="191">
        <v>-7.2</v>
      </c>
      <c r="O7954" s="191">
        <v>0</v>
      </c>
    </row>
    <row r="7955" spans="2:15" ht="17.25" x14ac:dyDescent="0.35">
      <c r="B7955" s="172">
        <f t="shared" si="746"/>
        <v>7947</v>
      </c>
      <c r="C7955" s="173">
        <v>11</v>
      </c>
      <c r="D7955" s="173">
        <v>28</v>
      </c>
      <c r="E7955" s="174">
        <v>3</v>
      </c>
      <c r="F7955" s="3">
        <f t="shared" si="745"/>
        <v>28.4</v>
      </c>
      <c r="G7955" s="3">
        <f t="shared" si="741"/>
        <v>16.7</v>
      </c>
      <c r="H7955" s="3">
        <f t="shared" si="742"/>
        <v>39.019999999999996</v>
      </c>
      <c r="I7955" s="3">
        <f t="shared" si="743"/>
        <v>19.04</v>
      </c>
      <c r="J7955" s="3">
        <f t="shared" si="744"/>
        <v>30.02</v>
      </c>
      <c r="K7955" s="191">
        <v>-2</v>
      </c>
      <c r="L7955" s="3">
        <v>-8.5</v>
      </c>
      <c r="M7955" s="191">
        <v>3.9</v>
      </c>
      <c r="N7955" s="191">
        <v>-7.2</v>
      </c>
      <c r="O7955" s="191">
        <v>-1.1000000000000001</v>
      </c>
    </row>
    <row r="7956" spans="2:15" ht="17.25" x14ac:dyDescent="0.35">
      <c r="B7956" s="172">
        <f t="shared" si="746"/>
        <v>7948</v>
      </c>
      <c r="C7956" s="173">
        <v>11</v>
      </c>
      <c r="D7956" s="173">
        <v>28</v>
      </c>
      <c r="E7956" s="174">
        <v>4</v>
      </c>
      <c r="F7956" s="3">
        <f t="shared" si="745"/>
        <v>26.6</v>
      </c>
      <c r="G7956" s="3">
        <f t="shared" si="741"/>
        <v>17.059999999999999</v>
      </c>
      <c r="H7956" s="3">
        <f t="shared" si="742"/>
        <v>39.019999999999996</v>
      </c>
      <c r="I7956" s="3">
        <f t="shared" si="743"/>
        <v>17.96</v>
      </c>
      <c r="J7956" s="3">
        <f t="shared" si="744"/>
        <v>30.92</v>
      </c>
      <c r="K7956" s="191">
        <v>-3</v>
      </c>
      <c r="L7956" s="3">
        <v>-8.3000000000000007</v>
      </c>
      <c r="M7956" s="191">
        <v>3.9</v>
      </c>
      <c r="N7956" s="191">
        <v>-7.8</v>
      </c>
      <c r="O7956" s="191">
        <v>-0.6</v>
      </c>
    </row>
    <row r="7957" spans="2:15" ht="17.25" x14ac:dyDescent="0.35">
      <c r="B7957" s="172">
        <f t="shared" si="746"/>
        <v>7949</v>
      </c>
      <c r="C7957" s="173">
        <v>11</v>
      </c>
      <c r="D7957" s="173">
        <v>28</v>
      </c>
      <c r="E7957" s="174">
        <v>5</v>
      </c>
      <c r="F7957" s="3">
        <f t="shared" si="745"/>
        <v>24.8</v>
      </c>
      <c r="G7957" s="3">
        <f t="shared" si="741"/>
        <v>17.240000000000002</v>
      </c>
      <c r="H7957" s="3">
        <f t="shared" si="742"/>
        <v>37.04</v>
      </c>
      <c r="I7957" s="3">
        <f t="shared" si="743"/>
        <v>17.96</v>
      </c>
      <c r="J7957" s="3">
        <f t="shared" si="744"/>
        <v>30.02</v>
      </c>
      <c r="K7957" s="191">
        <v>-4</v>
      </c>
      <c r="L7957" s="3">
        <v>-8.1999999999999993</v>
      </c>
      <c r="M7957" s="191">
        <v>2.8</v>
      </c>
      <c r="N7957" s="191">
        <v>-7.8</v>
      </c>
      <c r="O7957" s="191">
        <v>-1.1000000000000001</v>
      </c>
    </row>
    <row r="7958" spans="2:15" ht="17.25" x14ac:dyDescent="0.35">
      <c r="B7958" s="172">
        <f t="shared" si="746"/>
        <v>7950</v>
      </c>
      <c r="C7958" s="173">
        <v>11</v>
      </c>
      <c r="D7958" s="173">
        <v>28</v>
      </c>
      <c r="E7958" s="174">
        <v>6</v>
      </c>
      <c r="F7958" s="3">
        <f t="shared" si="745"/>
        <v>24.8</v>
      </c>
      <c r="G7958" s="3">
        <f t="shared" si="741"/>
        <v>17.600000000000001</v>
      </c>
      <c r="H7958" s="3">
        <f t="shared" si="742"/>
        <v>37.94</v>
      </c>
      <c r="I7958" s="3">
        <f t="shared" si="743"/>
        <v>17.96</v>
      </c>
      <c r="J7958" s="3">
        <f t="shared" si="744"/>
        <v>28.04</v>
      </c>
      <c r="K7958" s="191">
        <v>-4</v>
      </c>
      <c r="L7958" s="3">
        <v>-8</v>
      </c>
      <c r="M7958" s="191">
        <v>3.3</v>
      </c>
      <c r="N7958" s="191">
        <v>-7.8</v>
      </c>
      <c r="O7958" s="191">
        <v>-2.2000000000000002</v>
      </c>
    </row>
    <row r="7959" spans="2:15" ht="17.25" x14ac:dyDescent="0.35">
      <c r="B7959" s="172">
        <f t="shared" si="746"/>
        <v>7951</v>
      </c>
      <c r="C7959" s="173">
        <v>11</v>
      </c>
      <c r="D7959" s="173">
        <v>28</v>
      </c>
      <c r="E7959" s="174">
        <v>7</v>
      </c>
      <c r="F7959" s="3">
        <f t="shared" si="745"/>
        <v>24.8</v>
      </c>
      <c r="G7959" s="3">
        <f t="shared" si="741"/>
        <v>17.96</v>
      </c>
      <c r="H7959" s="3">
        <f t="shared" si="742"/>
        <v>37.94</v>
      </c>
      <c r="I7959" s="3">
        <f t="shared" si="743"/>
        <v>17.96</v>
      </c>
      <c r="J7959" s="3">
        <f t="shared" si="744"/>
        <v>28.94</v>
      </c>
      <c r="K7959" s="191">
        <v>-4</v>
      </c>
      <c r="L7959" s="3">
        <v>-7.8</v>
      </c>
      <c r="M7959" s="191">
        <v>3.3</v>
      </c>
      <c r="N7959" s="191">
        <v>-7.8</v>
      </c>
      <c r="O7959" s="191">
        <v>-1.7</v>
      </c>
    </row>
    <row r="7960" spans="2:15" ht="17.25" x14ac:dyDescent="0.35">
      <c r="B7960" s="172">
        <f t="shared" si="746"/>
        <v>7952</v>
      </c>
      <c r="C7960" s="173">
        <v>11</v>
      </c>
      <c r="D7960" s="173">
        <v>28</v>
      </c>
      <c r="E7960" s="174">
        <v>8</v>
      </c>
      <c r="F7960" s="3">
        <f t="shared" si="745"/>
        <v>26.6</v>
      </c>
      <c r="G7960" s="3">
        <f t="shared" si="741"/>
        <v>21.740000000000002</v>
      </c>
      <c r="H7960" s="3">
        <f t="shared" si="742"/>
        <v>42.08</v>
      </c>
      <c r="I7960" s="3">
        <f t="shared" si="743"/>
        <v>19.939999999999998</v>
      </c>
      <c r="J7960" s="3">
        <f t="shared" si="744"/>
        <v>26.96</v>
      </c>
      <c r="K7960" s="191">
        <v>-3</v>
      </c>
      <c r="L7960" s="3">
        <v>-5.7</v>
      </c>
      <c r="M7960" s="191">
        <v>5.6</v>
      </c>
      <c r="N7960" s="191">
        <v>-6.7</v>
      </c>
      <c r="O7960" s="191">
        <v>-2.8</v>
      </c>
    </row>
    <row r="7961" spans="2:15" ht="17.25" x14ac:dyDescent="0.35">
      <c r="B7961" s="172">
        <f t="shared" si="746"/>
        <v>7953</v>
      </c>
      <c r="C7961" s="173">
        <v>11</v>
      </c>
      <c r="D7961" s="173">
        <v>28</v>
      </c>
      <c r="E7961" s="174">
        <v>9</v>
      </c>
      <c r="F7961" s="3">
        <f t="shared" si="745"/>
        <v>24.8</v>
      </c>
      <c r="G7961" s="3">
        <f t="shared" ref="G7961:G8024" si="747">(9/5)*L7961+32</f>
        <v>27.5</v>
      </c>
      <c r="H7961" s="3">
        <f t="shared" ref="H7961:H8024" si="748">(9/5)*M7961+32</f>
        <v>51.08</v>
      </c>
      <c r="I7961" s="3">
        <f t="shared" ref="I7961:I8024" si="749">(9/5)*N7961+32</f>
        <v>24.98</v>
      </c>
      <c r="J7961" s="3">
        <f t="shared" ref="J7961:J8024" si="750">(9/5)*O7961+32</f>
        <v>30.92</v>
      </c>
      <c r="K7961" s="191">
        <v>-4</v>
      </c>
      <c r="L7961" s="3">
        <v>-2.5</v>
      </c>
      <c r="M7961" s="191">
        <v>10.6</v>
      </c>
      <c r="N7961" s="191">
        <v>-3.9</v>
      </c>
      <c r="O7961" s="191">
        <v>-0.6</v>
      </c>
    </row>
    <row r="7962" spans="2:15" ht="17.25" x14ac:dyDescent="0.35">
      <c r="B7962" s="172">
        <f t="shared" si="746"/>
        <v>7954</v>
      </c>
      <c r="C7962" s="173">
        <v>11</v>
      </c>
      <c r="D7962" s="173">
        <v>28</v>
      </c>
      <c r="E7962" s="174">
        <v>10</v>
      </c>
      <c r="F7962" s="3">
        <f t="shared" si="745"/>
        <v>24.8</v>
      </c>
      <c r="G7962" s="3">
        <f t="shared" si="747"/>
        <v>31.46</v>
      </c>
      <c r="H7962" s="3">
        <f t="shared" si="748"/>
        <v>55.94</v>
      </c>
      <c r="I7962" s="3">
        <f t="shared" si="749"/>
        <v>30.02</v>
      </c>
      <c r="J7962" s="3">
        <f t="shared" si="750"/>
        <v>35.96</v>
      </c>
      <c r="K7962" s="191">
        <v>-4</v>
      </c>
      <c r="L7962" s="3">
        <v>-0.3</v>
      </c>
      <c r="M7962" s="191">
        <v>13.3</v>
      </c>
      <c r="N7962" s="191">
        <v>-1.1000000000000001</v>
      </c>
      <c r="O7962" s="191">
        <v>2.2000000000000002</v>
      </c>
    </row>
    <row r="7963" spans="2:15" ht="17.25" x14ac:dyDescent="0.35">
      <c r="B7963" s="172">
        <f t="shared" si="746"/>
        <v>7955</v>
      </c>
      <c r="C7963" s="173">
        <v>11</v>
      </c>
      <c r="D7963" s="173">
        <v>28</v>
      </c>
      <c r="E7963" s="174">
        <v>11</v>
      </c>
      <c r="F7963" s="3">
        <f t="shared" si="745"/>
        <v>23</v>
      </c>
      <c r="G7963" s="3">
        <f t="shared" si="747"/>
        <v>38.840000000000003</v>
      </c>
      <c r="H7963" s="3">
        <f t="shared" si="748"/>
        <v>59</v>
      </c>
      <c r="I7963" s="3">
        <f t="shared" si="749"/>
        <v>33.08</v>
      </c>
      <c r="J7963" s="3">
        <f t="shared" si="750"/>
        <v>41</v>
      </c>
      <c r="K7963" s="191">
        <v>-5</v>
      </c>
      <c r="L7963" s="3">
        <v>3.8</v>
      </c>
      <c r="M7963" s="191">
        <v>15</v>
      </c>
      <c r="N7963" s="191">
        <v>0.6</v>
      </c>
      <c r="O7963" s="191">
        <v>5</v>
      </c>
    </row>
    <row r="7964" spans="2:15" ht="17.25" x14ac:dyDescent="0.35">
      <c r="B7964" s="172">
        <f t="shared" si="746"/>
        <v>7956</v>
      </c>
      <c r="C7964" s="173">
        <v>11</v>
      </c>
      <c r="D7964" s="173">
        <v>28</v>
      </c>
      <c r="E7964" s="174">
        <v>12</v>
      </c>
      <c r="F7964" s="3">
        <f t="shared" si="745"/>
        <v>21.2</v>
      </c>
      <c r="G7964" s="3">
        <f t="shared" si="747"/>
        <v>44.6</v>
      </c>
      <c r="H7964" s="3">
        <f t="shared" si="748"/>
        <v>60.08</v>
      </c>
      <c r="I7964" s="3">
        <f t="shared" si="749"/>
        <v>37.04</v>
      </c>
      <c r="J7964" s="3">
        <f t="shared" si="750"/>
        <v>44.06</v>
      </c>
      <c r="K7964" s="191">
        <v>-6</v>
      </c>
      <c r="L7964" s="3">
        <v>7</v>
      </c>
      <c r="M7964" s="191">
        <v>15.6</v>
      </c>
      <c r="N7964" s="191">
        <v>2.8</v>
      </c>
      <c r="O7964" s="191">
        <v>6.7</v>
      </c>
    </row>
    <row r="7965" spans="2:15" ht="17.25" x14ac:dyDescent="0.35">
      <c r="B7965" s="172">
        <f t="shared" si="746"/>
        <v>7957</v>
      </c>
      <c r="C7965" s="173">
        <v>11</v>
      </c>
      <c r="D7965" s="173">
        <v>28</v>
      </c>
      <c r="E7965" s="174">
        <v>13</v>
      </c>
      <c r="F7965" s="3">
        <f t="shared" si="745"/>
        <v>23</v>
      </c>
      <c r="G7965" s="3">
        <f t="shared" si="747"/>
        <v>45.86</v>
      </c>
      <c r="H7965" s="3">
        <f t="shared" si="748"/>
        <v>60.980000000000004</v>
      </c>
      <c r="I7965" s="3">
        <f t="shared" si="749"/>
        <v>39.92</v>
      </c>
      <c r="J7965" s="3">
        <f t="shared" si="750"/>
        <v>48.019999999999996</v>
      </c>
      <c r="K7965" s="191">
        <v>-5</v>
      </c>
      <c r="L7965" s="3">
        <v>7.7</v>
      </c>
      <c r="M7965" s="191">
        <v>16.100000000000001</v>
      </c>
      <c r="N7965" s="191">
        <v>4.4000000000000004</v>
      </c>
      <c r="O7965" s="191">
        <v>8.9</v>
      </c>
    </row>
    <row r="7966" spans="2:15" ht="17.25" x14ac:dyDescent="0.35">
      <c r="B7966" s="172">
        <f t="shared" si="746"/>
        <v>7958</v>
      </c>
      <c r="C7966" s="173">
        <v>11</v>
      </c>
      <c r="D7966" s="173">
        <v>28</v>
      </c>
      <c r="E7966" s="174">
        <v>14</v>
      </c>
      <c r="F7966" s="3">
        <f t="shared" si="745"/>
        <v>23</v>
      </c>
      <c r="G7966" s="3">
        <f t="shared" si="747"/>
        <v>45.68</v>
      </c>
      <c r="H7966" s="3">
        <f t="shared" si="748"/>
        <v>62.06</v>
      </c>
      <c r="I7966" s="3">
        <f t="shared" si="749"/>
        <v>41</v>
      </c>
      <c r="J7966" s="3">
        <f t="shared" si="750"/>
        <v>51.08</v>
      </c>
      <c r="K7966" s="191">
        <v>-5</v>
      </c>
      <c r="L7966" s="3">
        <v>7.6</v>
      </c>
      <c r="M7966" s="191">
        <v>16.7</v>
      </c>
      <c r="N7966" s="191">
        <v>5</v>
      </c>
      <c r="O7966" s="191">
        <v>10.6</v>
      </c>
    </row>
    <row r="7967" spans="2:15" ht="17.25" x14ac:dyDescent="0.35">
      <c r="B7967" s="172">
        <f t="shared" si="746"/>
        <v>7959</v>
      </c>
      <c r="C7967" s="173">
        <v>11</v>
      </c>
      <c r="D7967" s="173">
        <v>28</v>
      </c>
      <c r="E7967" s="174">
        <v>15</v>
      </c>
      <c r="F7967" s="3">
        <f t="shared" si="745"/>
        <v>19.399999999999999</v>
      </c>
      <c r="G7967" s="3">
        <f t="shared" si="747"/>
        <v>46.76</v>
      </c>
      <c r="H7967" s="3">
        <f t="shared" si="748"/>
        <v>62.06</v>
      </c>
      <c r="I7967" s="3">
        <f t="shared" si="749"/>
        <v>42.08</v>
      </c>
      <c r="J7967" s="3">
        <f t="shared" si="750"/>
        <v>53.06</v>
      </c>
      <c r="K7967" s="191">
        <v>-7</v>
      </c>
      <c r="L7967" s="3">
        <v>8.1999999999999993</v>
      </c>
      <c r="M7967" s="191">
        <v>16.7</v>
      </c>
      <c r="N7967" s="191">
        <v>5.6</v>
      </c>
      <c r="O7967" s="191">
        <v>11.7</v>
      </c>
    </row>
    <row r="7968" spans="2:15" ht="17.25" x14ac:dyDescent="0.35">
      <c r="B7968" s="172">
        <f t="shared" si="746"/>
        <v>7960</v>
      </c>
      <c r="C7968" s="173">
        <v>11</v>
      </c>
      <c r="D7968" s="173">
        <v>28</v>
      </c>
      <c r="E7968" s="174">
        <v>16</v>
      </c>
      <c r="F7968" s="3">
        <f t="shared" si="745"/>
        <v>19.399999999999999</v>
      </c>
      <c r="G7968" s="3">
        <f t="shared" si="747"/>
        <v>45.68</v>
      </c>
      <c r="H7968" s="3">
        <f t="shared" si="748"/>
        <v>60.08</v>
      </c>
      <c r="I7968" s="3">
        <f t="shared" si="749"/>
        <v>39.92</v>
      </c>
      <c r="J7968" s="3">
        <f t="shared" si="750"/>
        <v>51.980000000000004</v>
      </c>
      <c r="K7968" s="191">
        <v>-7</v>
      </c>
      <c r="L7968" s="3">
        <v>7.6</v>
      </c>
      <c r="M7968" s="191">
        <v>15.6</v>
      </c>
      <c r="N7968" s="191">
        <v>4.4000000000000004</v>
      </c>
      <c r="O7968" s="191">
        <v>11.1</v>
      </c>
    </row>
    <row r="7969" spans="2:15" ht="17.25" x14ac:dyDescent="0.35">
      <c r="B7969" s="172">
        <f t="shared" si="746"/>
        <v>7961</v>
      </c>
      <c r="C7969" s="173">
        <v>11</v>
      </c>
      <c r="D7969" s="173">
        <v>28</v>
      </c>
      <c r="E7969" s="174">
        <v>17</v>
      </c>
      <c r="F7969" s="3">
        <f t="shared" si="745"/>
        <v>17.600000000000001</v>
      </c>
      <c r="G7969" s="3">
        <f t="shared" si="747"/>
        <v>41.9</v>
      </c>
      <c r="H7969" s="3">
        <f t="shared" si="748"/>
        <v>57.92</v>
      </c>
      <c r="I7969" s="3">
        <f t="shared" si="749"/>
        <v>37.94</v>
      </c>
      <c r="J7969" s="3">
        <f t="shared" si="750"/>
        <v>48.92</v>
      </c>
      <c r="K7969" s="191">
        <v>-8</v>
      </c>
      <c r="L7969" s="3">
        <v>5.5</v>
      </c>
      <c r="M7969" s="191">
        <v>14.4</v>
      </c>
      <c r="N7969" s="191">
        <v>3.3</v>
      </c>
      <c r="O7969" s="191">
        <v>9.4</v>
      </c>
    </row>
    <row r="7970" spans="2:15" ht="17.25" x14ac:dyDescent="0.35">
      <c r="B7970" s="172">
        <f t="shared" si="746"/>
        <v>7962</v>
      </c>
      <c r="C7970" s="173">
        <v>11</v>
      </c>
      <c r="D7970" s="173">
        <v>28</v>
      </c>
      <c r="E7970" s="174">
        <v>18</v>
      </c>
      <c r="F7970" s="3">
        <f t="shared" si="745"/>
        <v>17.600000000000001</v>
      </c>
      <c r="G7970" s="3">
        <f t="shared" si="747"/>
        <v>36.68</v>
      </c>
      <c r="H7970" s="3">
        <f t="shared" si="748"/>
        <v>51.980000000000004</v>
      </c>
      <c r="I7970" s="3">
        <f t="shared" si="749"/>
        <v>33.979999999999997</v>
      </c>
      <c r="J7970" s="3">
        <f t="shared" si="750"/>
        <v>48.92</v>
      </c>
      <c r="K7970" s="191">
        <v>-8</v>
      </c>
      <c r="L7970" s="3">
        <v>2.6</v>
      </c>
      <c r="M7970" s="191">
        <v>11.1</v>
      </c>
      <c r="N7970" s="191">
        <v>1.1000000000000001</v>
      </c>
      <c r="O7970" s="191">
        <v>9.4</v>
      </c>
    </row>
    <row r="7971" spans="2:15" ht="17.25" x14ac:dyDescent="0.35">
      <c r="B7971" s="172">
        <f t="shared" si="746"/>
        <v>7963</v>
      </c>
      <c r="C7971" s="173">
        <v>11</v>
      </c>
      <c r="D7971" s="173">
        <v>28</v>
      </c>
      <c r="E7971" s="174">
        <v>19</v>
      </c>
      <c r="F7971" s="3">
        <f t="shared" si="745"/>
        <v>17.600000000000001</v>
      </c>
      <c r="G7971" s="3">
        <f t="shared" si="747"/>
        <v>33.619999999999997</v>
      </c>
      <c r="H7971" s="3">
        <f t="shared" si="748"/>
        <v>50</v>
      </c>
      <c r="I7971" s="3">
        <f t="shared" si="749"/>
        <v>32</v>
      </c>
      <c r="J7971" s="3">
        <f t="shared" si="750"/>
        <v>44.06</v>
      </c>
      <c r="K7971" s="191">
        <v>-8</v>
      </c>
      <c r="L7971" s="3">
        <v>0.9</v>
      </c>
      <c r="M7971" s="191">
        <v>10</v>
      </c>
      <c r="N7971" s="191">
        <v>0</v>
      </c>
      <c r="O7971" s="191">
        <v>6.7</v>
      </c>
    </row>
    <row r="7972" spans="2:15" ht="17.25" x14ac:dyDescent="0.35">
      <c r="B7972" s="172">
        <f t="shared" si="746"/>
        <v>7964</v>
      </c>
      <c r="C7972" s="173">
        <v>11</v>
      </c>
      <c r="D7972" s="173">
        <v>28</v>
      </c>
      <c r="E7972" s="174">
        <v>20</v>
      </c>
      <c r="F7972" s="3">
        <f t="shared" si="745"/>
        <v>17.600000000000001</v>
      </c>
      <c r="G7972" s="3">
        <f t="shared" si="747"/>
        <v>33.799999999999997</v>
      </c>
      <c r="H7972" s="3">
        <f t="shared" si="748"/>
        <v>48.019999999999996</v>
      </c>
      <c r="I7972" s="3">
        <f t="shared" si="749"/>
        <v>33.979999999999997</v>
      </c>
      <c r="J7972" s="3">
        <f t="shared" si="750"/>
        <v>46.04</v>
      </c>
      <c r="K7972" s="191">
        <v>-8</v>
      </c>
      <c r="L7972" s="3">
        <v>1</v>
      </c>
      <c r="M7972" s="191">
        <v>8.9</v>
      </c>
      <c r="N7972" s="191">
        <v>1.1000000000000001</v>
      </c>
      <c r="O7972" s="191">
        <v>7.8</v>
      </c>
    </row>
    <row r="7973" spans="2:15" ht="17.25" x14ac:dyDescent="0.35">
      <c r="B7973" s="172">
        <f t="shared" si="746"/>
        <v>7965</v>
      </c>
      <c r="C7973" s="173">
        <v>11</v>
      </c>
      <c r="D7973" s="173">
        <v>28</v>
      </c>
      <c r="E7973" s="174">
        <v>21</v>
      </c>
      <c r="F7973" s="3">
        <f t="shared" si="745"/>
        <v>17.600000000000001</v>
      </c>
      <c r="G7973" s="3">
        <f t="shared" si="747"/>
        <v>32.72</v>
      </c>
      <c r="H7973" s="3">
        <f t="shared" si="748"/>
        <v>46.04</v>
      </c>
      <c r="I7973" s="3">
        <f t="shared" si="749"/>
        <v>32</v>
      </c>
      <c r="J7973" s="3">
        <f t="shared" si="750"/>
        <v>42.980000000000004</v>
      </c>
      <c r="K7973" s="191">
        <v>-8</v>
      </c>
      <c r="L7973" s="3">
        <v>0.4</v>
      </c>
      <c r="M7973" s="191">
        <v>7.8</v>
      </c>
      <c r="N7973" s="191">
        <v>0</v>
      </c>
      <c r="O7973" s="191">
        <v>6.1</v>
      </c>
    </row>
    <row r="7974" spans="2:15" ht="17.25" x14ac:dyDescent="0.35">
      <c r="B7974" s="172">
        <f t="shared" si="746"/>
        <v>7966</v>
      </c>
      <c r="C7974" s="173">
        <v>11</v>
      </c>
      <c r="D7974" s="173">
        <v>28</v>
      </c>
      <c r="E7974" s="174">
        <v>22</v>
      </c>
      <c r="F7974" s="3">
        <f t="shared" si="745"/>
        <v>17.600000000000001</v>
      </c>
      <c r="G7974" s="3">
        <f t="shared" si="747"/>
        <v>31.82</v>
      </c>
      <c r="H7974" s="3">
        <f t="shared" si="748"/>
        <v>44.96</v>
      </c>
      <c r="I7974" s="3">
        <f t="shared" si="749"/>
        <v>30.92</v>
      </c>
      <c r="J7974" s="3">
        <f t="shared" si="750"/>
        <v>39.019999999999996</v>
      </c>
      <c r="K7974" s="191">
        <v>-8</v>
      </c>
      <c r="L7974" s="3">
        <v>-0.1</v>
      </c>
      <c r="M7974" s="191">
        <v>7.2</v>
      </c>
      <c r="N7974" s="191">
        <v>-0.6</v>
      </c>
      <c r="O7974" s="191">
        <v>3.9</v>
      </c>
    </row>
    <row r="7975" spans="2:15" ht="17.25" x14ac:dyDescent="0.35">
      <c r="B7975" s="172">
        <f t="shared" si="746"/>
        <v>7967</v>
      </c>
      <c r="C7975" s="173">
        <v>11</v>
      </c>
      <c r="D7975" s="173">
        <v>28</v>
      </c>
      <c r="E7975" s="174">
        <v>23</v>
      </c>
      <c r="F7975" s="3">
        <f t="shared" si="745"/>
        <v>15.8</v>
      </c>
      <c r="G7975" s="3">
        <f t="shared" si="747"/>
        <v>27.68</v>
      </c>
      <c r="H7975" s="3">
        <f t="shared" si="748"/>
        <v>44.96</v>
      </c>
      <c r="I7975" s="3">
        <f t="shared" si="749"/>
        <v>28.94</v>
      </c>
      <c r="J7975" s="3">
        <f t="shared" si="750"/>
        <v>39.019999999999996</v>
      </c>
      <c r="K7975" s="191">
        <v>-9</v>
      </c>
      <c r="L7975" s="3">
        <v>-2.4</v>
      </c>
      <c r="M7975" s="191">
        <v>7.2</v>
      </c>
      <c r="N7975" s="191">
        <v>-1.7</v>
      </c>
      <c r="O7975" s="191">
        <v>3.9</v>
      </c>
    </row>
    <row r="7976" spans="2:15" ht="17.25" x14ac:dyDescent="0.35">
      <c r="B7976" s="172">
        <f t="shared" si="746"/>
        <v>7968</v>
      </c>
      <c r="C7976" s="173">
        <v>11</v>
      </c>
      <c r="D7976" s="173">
        <v>28</v>
      </c>
      <c r="E7976" s="174">
        <v>24</v>
      </c>
      <c r="F7976" s="3">
        <f t="shared" si="745"/>
        <v>15.8</v>
      </c>
      <c r="G7976" s="3">
        <f t="shared" si="747"/>
        <v>24.8</v>
      </c>
      <c r="H7976" s="3">
        <f t="shared" si="748"/>
        <v>44.06</v>
      </c>
      <c r="I7976" s="3">
        <f t="shared" si="749"/>
        <v>24.98</v>
      </c>
      <c r="J7976" s="3">
        <f t="shared" si="750"/>
        <v>39.92</v>
      </c>
      <c r="K7976" s="191">
        <v>-9</v>
      </c>
      <c r="L7976" s="3">
        <v>-4</v>
      </c>
      <c r="M7976" s="191">
        <v>6.7</v>
      </c>
      <c r="N7976" s="191">
        <v>-3.9</v>
      </c>
      <c r="O7976" s="191">
        <v>4.4000000000000004</v>
      </c>
    </row>
    <row r="7977" spans="2:15" ht="17.25" x14ac:dyDescent="0.35">
      <c r="B7977" s="172">
        <f t="shared" si="746"/>
        <v>7969</v>
      </c>
      <c r="C7977" s="173">
        <v>11</v>
      </c>
      <c r="D7977" s="173">
        <v>29</v>
      </c>
      <c r="E7977" s="174">
        <v>1</v>
      </c>
      <c r="F7977" s="3">
        <f t="shared" si="745"/>
        <v>15.8</v>
      </c>
      <c r="G7977" s="3">
        <f t="shared" si="747"/>
        <v>24.98</v>
      </c>
      <c r="H7977" s="3">
        <f t="shared" si="748"/>
        <v>44.96</v>
      </c>
      <c r="I7977" s="3">
        <f t="shared" si="749"/>
        <v>24.98</v>
      </c>
      <c r="J7977" s="3">
        <f t="shared" si="750"/>
        <v>41</v>
      </c>
      <c r="K7977" s="191">
        <v>-9</v>
      </c>
      <c r="L7977" s="3">
        <v>-3.9</v>
      </c>
      <c r="M7977" s="191">
        <v>7.2</v>
      </c>
      <c r="N7977" s="191">
        <v>-3.9</v>
      </c>
      <c r="O7977" s="191">
        <v>5</v>
      </c>
    </row>
    <row r="7978" spans="2:15" ht="17.25" x14ac:dyDescent="0.35">
      <c r="B7978" s="172">
        <f t="shared" si="746"/>
        <v>7970</v>
      </c>
      <c r="C7978" s="173">
        <v>11</v>
      </c>
      <c r="D7978" s="173">
        <v>29</v>
      </c>
      <c r="E7978" s="174">
        <v>2</v>
      </c>
      <c r="F7978" s="3">
        <f t="shared" si="745"/>
        <v>15.8</v>
      </c>
      <c r="G7978" s="3">
        <f t="shared" si="747"/>
        <v>24.259999999999998</v>
      </c>
      <c r="H7978" s="3">
        <f t="shared" si="748"/>
        <v>46.04</v>
      </c>
      <c r="I7978" s="3">
        <f t="shared" si="749"/>
        <v>24.08</v>
      </c>
      <c r="J7978" s="3">
        <f t="shared" si="750"/>
        <v>39.92</v>
      </c>
      <c r="K7978" s="191">
        <v>-9</v>
      </c>
      <c r="L7978" s="3">
        <v>-4.3</v>
      </c>
      <c r="M7978" s="191">
        <v>7.8</v>
      </c>
      <c r="N7978" s="191">
        <v>-4.4000000000000004</v>
      </c>
      <c r="O7978" s="191">
        <v>4.4000000000000004</v>
      </c>
    </row>
    <row r="7979" spans="2:15" ht="17.25" x14ac:dyDescent="0.35">
      <c r="B7979" s="172">
        <f t="shared" si="746"/>
        <v>7971</v>
      </c>
      <c r="C7979" s="173">
        <v>11</v>
      </c>
      <c r="D7979" s="173">
        <v>29</v>
      </c>
      <c r="E7979" s="174">
        <v>3</v>
      </c>
      <c r="F7979" s="3">
        <f t="shared" si="745"/>
        <v>15.8</v>
      </c>
      <c r="G7979" s="3">
        <f t="shared" si="747"/>
        <v>24.439999999999998</v>
      </c>
      <c r="H7979" s="3">
        <f t="shared" si="748"/>
        <v>46.94</v>
      </c>
      <c r="I7979" s="3">
        <f t="shared" si="749"/>
        <v>24.08</v>
      </c>
      <c r="J7979" s="3">
        <f t="shared" si="750"/>
        <v>39.92</v>
      </c>
      <c r="K7979" s="191">
        <v>-9</v>
      </c>
      <c r="L7979" s="3">
        <v>-4.2</v>
      </c>
      <c r="M7979" s="191">
        <v>8.3000000000000007</v>
      </c>
      <c r="N7979" s="191">
        <v>-4.4000000000000004</v>
      </c>
      <c r="O7979" s="191">
        <v>4.4000000000000004</v>
      </c>
    </row>
    <row r="7980" spans="2:15" ht="17.25" x14ac:dyDescent="0.35">
      <c r="B7980" s="172">
        <f t="shared" si="746"/>
        <v>7972</v>
      </c>
      <c r="C7980" s="173">
        <v>11</v>
      </c>
      <c r="D7980" s="173">
        <v>29</v>
      </c>
      <c r="E7980" s="174">
        <v>4</v>
      </c>
      <c r="F7980" s="3">
        <f t="shared" si="745"/>
        <v>15.8</v>
      </c>
      <c r="G7980" s="3">
        <f t="shared" si="747"/>
        <v>22.82</v>
      </c>
      <c r="H7980" s="3">
        <f t="shared" si="748"/>
        <v>46.94</v>
      </c>
      <c r="I7980" s="3">
        <f t="shared" si="749"/>
        <v>24.98</v>
      </c>
      <c r="J7980" s="3">
        <f t="shared" si="750"/>
        <v>39.92</v>
      </c>
      <c r="K7980" s="191">
        <v>-9</v>
      </c>
      <c r="L7980" s="3">
        <v>-5.0999999999999996</v>
      </c>
      <c r="M7980" s="191">
        <v>8.3000000000000007</v>
      </c>
      <c r="N7980" s="191">
        <v>-3.9</v>
      </c>
      <c r="O7980" s="191">
        <v>4.4000000000000004</v>
      </c>
    </row>
    <row r="7981" spans="2:15" ht="17.25" x14ac:dyDescent="0.35">
      <c r="B7981" s="172">
        <f t="shared" si="746"/>
        <v>7973</v>
      </c>
      <c r="C7981" s="173">
        <v>11</v>
      </c>
      <c r="D7981" s="173">
        <v>29</v>
      </c>
      <c r="E7981" s="174">
        <v>5</v>
      </c>
      <c r="F7981" s="3">
        <f t="shared" si="745"/>
        <v>14</v>
      </c>
      <c r="G7981" s="3">
        <f t="shared" si="747"/>
        <v>21.92</v>
      </c>
      <c r="H7981" s="3">
        <f t="shared" si="748"/>
        <v>44.96</v>
      </c>
      <c r="I7981" s="3">
        <f t="shared" si="749"/>
        <v>24.98</v>
      </c>
      <c r="J7981" s="3">
        <f t="shared" si="750"/>
        <v>39.019999999999996</v>
      </c>
      <c r="K7981" s="191">
        <v>-10</v>
      </c>
      <c r="L7981" s="3">
        <v>-5.6</v>
      </c>
      <c r="M7981" s="191">
        <v>7.2</v>
      </c>
      <c r="N7981" s="191">
        <v>-3.9</v>
      </c>
      <c r="O7981" s="191">
        <v>3.9</v>
      </c>
    </row>
    <row r="7982" spans="2:15" ht="17.25" x14ac:dyDescent="0.35">
      <c r="B7982" s="172">
        <f t="shared" si="746"/>
        <v>7974</v>
      </c>
      <c r="C7982" s="173">
        <v>11</v>
      </c>
      <c r="D7982" s="173">
        <v>29</v>
      </c>
      <c r="E7982" s="174">
        <v>6</v>
      </c>
      <c r="F7982" s="3">
        <f t="shared" si="745"/>
        <v>14</v>
      </c>
      <c r="G7982" s="3">
        <f t="shared" si="747"/>
        <v>22.28</v>
      </c>
      <c r="H7982" s="3">
        <f t="shared" si="748"/>
        <v>44.96</v>
      </c>
      <c r="I7982" s="3">
        <f t="shared" si="749"/>
        <v>24.98</v>
      </c>
      <c r="J7982" s="3">
        <f t="shared" si="750"/>
        <v>39.019999999999996</v>
      </c>
      <c r="K7982" s="191">
        <v>-10</v>
      </c>
      <c r="L7982" s="3">
        <v>-5.4</v>
      </c>
      <c r="M7982" s="191">
        <v>7.2</v>
      </c>
      <c r="N7982" s="191">
        <v>-3.9</v>
      </c>
      <c r="O7982" s="191">
        <v>3.9</v>
      </c>
    </row>
    <row r="7983" spans="2:15" ht="17.25" x14ac:dyDescent="0.35">
      <c r="B7983" s="172">
        <f t="shared" si="746"/>
        <v>7975</v>
      </c>
      <c r="C7983" s="173">
        <v>11</v>
      </c>
      <c r="D7983" s="173">
        <v>29</v>
      </c>
      <c r="E7983" s="174">
        <v>7</v>
      </c>
      <c r="F7983" s="3">
        <f t="shared" si="745"/>
        <v>12.2</v>
      </c>
      <c r="G7983" s="3">
        <f t="shared" si="747"/>
        <v>19.579999999999998</v>
      </c>
      <c r="H7983" s="3">
        <f t="shared" si="748"/>
        <v>50</v>
      </c>
      <c r="I7983" s="3">
        <f t="shared" si="749"/>
        <v>24.98</v>
      </c>
      <c r="J7983" s="3">
        <f t="shared" si="750"/>
        <v>37.04</v>
      </c>
      <c r="K7983" s="191">
        <v>-11</v>
      </c>
      <c r="L7983" s="3">
        <v>-6.9</v>
      </c>
      <c r="M7983" s="191">
        <v>10</v>
      </c>
      <c r="N7983" s="191">
        <v>-3.9</v>
      </c>
      <c r="O7983" s="191">
        <v>2.8</v>
      </c>
    </row>
    <row r="7984" spans="2:15" ht="17.25" x14ac:dyDescent="0.35">
      <c r="B7984" s="172">
        <f t="shared" si="746"/>
        <v>7976</v>
      </c>
      <c r="C7984" s="173">
        <v>11</v>
      </c>
      <c r="D7984" s="173">
        <v>29</v>
      </c>
      <c r="E7984" s="174">
        <v>8</v>
      </c>
      <c r="F7984" s="3">
        <f t="shared" si="745"/>
        <v>14</v>
      </c>
      <c r="G7984" s="3">
        <f t="shared" si="747"/>
        <v>22.82</v>
      </c>
      <c r="H7984" s="3">
        <f t="shared" si="748"/>
        <v>55.94</v>
      </c>
      <c r="I7984" s="3">
        <f t="shared" si="749"/>
        <v>26.96</v>
      </c>
      <c r="J7984" s="3">
        <f t="shared" si="750"/>
        <v>35.06</v>
      </c>
      <c r="K7984" s="191">
        <v>-10</v>
      </c>
      <c r="L7984" s="3">
        <v>-5.0999999999999996</v>
      </c>
      <c r="M7984" s="191">
        <v>13.3</v>
      </c>
      <c r="N7984" s="191">
        <v>-2.8</v>
      </c>
      <c r="O7984" s="191">
        <v>1.7</v>
      </c>
    </row>
    <row r="7985" spans="2:15" ht="17.25" x14ac:dyDescent="0.35">
      <c r="B7985" s="172">
        <f t="shared" si="746"/>
        <v>7977</v>
      </c>
      <c r="C7985" s="173">
        <v>11</v>
      </c>
      <c r="D7985" s="173">
        <v>29</v>
      </c>
      <c r="E7985" s="174">
        <v>9</v>
      </c>
      <c r="F7985" s="3">
        <f t="shared" si="745"/>
        <v>15.8</v>
      </c>
      <c r="G7985" s="3">
        <f t="shared" si="747"/>
        <v>29.12</v>
      </c>
      <c r="H7985" s="3">
        <f t="shared" si="748"/>
        <v>64.039999999999992</v>
      </c>
      <c r="I7985" s="3">
        <f t="shared" si="749"/>
        <v>28.04</v>
      </c>
      <c r="J7985" s="3">
        <f t="shared" si="750"/>
        <v>37.04</v>
      </c>
      <c r="K7985" s="191">
        <v>-9</v>
      </c>
      <c r="L7985" s="3">
        <v>-1.6</v>
      </c>
      <c r="M7985" s="191">
        <v>17.8</v>
      </c>
      <c r="N7985" s="191">
        <v>-2.2000000000000002</v>
      </c>
      <c r="O7985" s="191">
        <v>2.8</v>
      </c>
    </row>
    <row r="7986" spans="2:15" ht="17.25" x14ac:dyDescent="0.35">
      <c r="B7986" s="172">
        <f t="shared" si="746"/>
        <v>7978</v>
      </c>
      <c r="C7986" s="173">
        <v>11</v>
      </c>
      <c r="D7986" s="173">
        <v>29</v>
      </c>
      <c r="E7986" s="174">
        <v>10</v>
      </c>
      <c r="F7986" s="3">
        <f t="shared" si="745"/>
        <v>15.8</v>
      </c>
      <c r="G7986" s="3">
        <f t="shared" si="747"/>
        <v>32.36</v>
      </c>
      <c r="H7986" s="3">
        <f t="shared" si="748"/>
        <v>66.92</v>
      </c>
      <c r="I7986" s="3">
        <f t="shared" si="749"/>
        <v>28.94</v>
      </c>
      <c r="J7986" s="3">
        <f t="shared" si="750"/>
        <v>39.92</v>
      </c>
      <c r="K7986" s="191">
        <v>-9</v>
      </c>
      <c r="L7986" s="3">
        <v>0.2</v>
      </c>
      <c r="M7986" s="191">
        <v>19.399999999999999</v>
      </c>
      <c r="N7986" s="191">
        <v>-1.7</v>
      </c>
      <c r="O7986" s="191">
        <v>4.4000000000000004</v>
      </c>
    </row>
    <row r="7987" spans="2:15" ht="17.25" x14ac:dyDescent="0.35">
      <c r="B7987" s="172">
        <f t="shared" si="746"/>
        <v>7979</v>
      </c>
      <c r="C7987" s="173">
        <v>11</v>
      </c>
      <c r="D7987" s="173">
        <v>29</v>
      </c>
      <c r="E7987" s="174">
        <v>11</v>
      </c>
      <c r="F7987" s="3">
        <f t="shared" si="745"/>
        <v>15.8</v>
      </c>
      <c r="G7987" s="3">
        <f t="shared" si="747"/>
        <v>34.700000000000003</v>
      </c>
      <c r="H7987" s="3">
        <f t="shared" si="748"/>
        <v>68</v>
      </c>
      <c r="I7987" s="3">
        <f t="shared" si="749"/>
        <v>30.92</v>
      </c>
      <c r="J7987" s="3">
        <f t="shared" si="750"/>
        <v>46.04</v>
      </c>
      <c r="K7987" s="191">
        <v>-9</v>
      </c>
      <c r="L7987" s="3">
        <v>1.5</v>
      </c>
      <c r="M7987" s="191">
        <v>20</v>
      </c>
      <c r="N7987" s="191">
        <v>-0.6</v>
      </c>
      <c r="O7987" s="191">
        <v>7.8</v>
      </c>
    </row>
    <row r="7988" spans="2:15" ht="17.25" x14ac:dyDescent="0.35">
      <c r="B7988" s="172">
        <f t="shared" si="746"/>
        <v>7980</v>
      </c>
      <c r="C7988" s="173">
        <v>11</v>
      </c>
      <c r="D7988" s="173">
        <v>29</v>
      </c>
      <c r="E7988" s="174">
        <v>12</v>
      </c>
      <c r="F7988" s="3">
        <f t="shared" si="745"/>
        <v>15.8</v>
      </c>
      <c r="G7988" s="3">
        <f t="shared" si="747"/>
        <v>37.04</v>
      </c>
      <c r="H7988" s="3">
        <f t="shared" si="748"/>
        <v>66.92</v>
      </c>
      <c r="I7988" s="3">
        <f t="shared" si="749"/>
        <v>32</v>
      </c>
      <c r="J7988" s="3">
        <f t="shared" si="750"/>
        <v>48.92</v>
      </c>
      <c r="K7988" s="191">
        <v>-9</v>
      </c>
      <c r="L7988" s="3">
        <v>2.8</v>
      </c>
      <c r="M7988" s="191">
        <v>19.399999999999999</v>
      </c>
      <c r="N7988" s="191">
        <v>0</v>
      </c>
      <c r="O7988" s="191">
        <v>9.4</v>
      </c>
    </row>
    <row r="7989" spans="2:15" ht="17.25" x14ac:dyDescent="0.35">
      <c r="B7989" s="172">
        <f t="shared" si="746"/>
        <v>7981</v>
      </c>
      <c r="C7989" s="173">
        <v>11</v>
      </c>
      <c r="D7989" s="173">
        <v>29</v>
      </c>
      <c r="E7989" s="174">
        <v>13</v>
      </c>
      <c r="F7989" s="3">
        <f t="shared" si="745"/>
        <v>19.399999999999999</v>
      </c>
      <c r="G7989" s="3">
        <f t="shared" si="747"/>
        <v>39.200000000000003</v>
      </c>
      <c r="H7989" s="3">
        <f t="shared" si="748"/>
        <v>66.02</v>
      </c>
      <c r="I7989" s="3">
        <f t="shared" si="749"/>
        <v>33.08</v>
      </c>
      <c r="J7989" s="3">
        <f t="shared" si="750"/>
        <v>51.980000000000004</v>
      </c>
      <c r="K7989" s="191">
        <v>-7</v>
      </c>
      <c r="L7989" s="3">
        <v>4</v>
      </c>
      <c r="M7989" s="191">
        <v>18.899999999999999</v>
      </c>
      <c r="N7989" s="191">
        <v>0.6</v>
      </c>
      <c r="O7989" s="191">
        <v>11.1</v>
      </c>
    </row>
    <row r="7990" spans="2:15" ht="17.25" x14ac:dyDescent="0.35">
      <c r="B7990" s="172">
        <f t="shared" si="746"/>
        <v>7982</v>
      </c>
      <c r="C7990" s="173">
        <v>11</v>
      </c>
      <c r="D7990" s="173">
        <v>29</v>
      </c>
      <c r="E7990" s="174">
        <v>14</v>
      </c>
      <c r="F7990" s="3">
        <f t="shared" si="745"/>
        <v>19.399999999999999</v>
      </c>
      <c r="G7990" s="3">
        <f t="shared" si="747"/>
        <v>41</v>
      </c>
      <c r="H7990" s="3">
        <f t="shared" si="748"/>
        <v>64.039999999999992</v>
      </c>
      <c r="I7990" s="3">
        <f t="shared" si="749"/>
        <v>37.04</v>
      </c>
      <c r="J7990" s="3">
        <f t="shared" si="750"/>
        <v>53.06</v>
      </c>
      <c r="K7990" s="191">
        <v>-7</v>
      </c>
      <c r="L7990" s="3">
        <v>5</v>
      </c>
      <c r="M7990" s="191">
        <v>17.8</v>
      </c>
      <c r="N7990" s="191">
        <v>2.8</v>
      </c>
      <c r="O7990" s="191">
        <v>11.7</v>
      </c>
    </row>
    <row r="7991" spans="2:15" ht="17.25" x14ac:dyDescent="0.35">
      <c r="B7991" s="172">
        <f t="shared" si="746"/>
        <v>7983</v>
      </c>
      <c r="C7991" s="173">
        <v>11</v>
      </c>
      <c r="D7991" s="173">
        <v>29</v>
      </c>
      <c r="E7991" s="174">
        <v>15</v>
      </c>
      <c r="F7991" s="3">
        <f t="shared" si="745"/>
        <v>18.5</v>
      </c>
      <c r="G7991" s="3">
        <f t="shared" si="747"/>
        <v>41.36</v>
      </c>
      <c r="H7991" s="3">
        <f t="shared" si="748"/>
        <v>62.96</v>
      </c>
      <c r="I7991" s="3">
        <f t="shared" si="749"/>
        <v>39.019999999999996</v>
      </c>
      <c r="J7991" s="3">
        <f t="shared" si="750"/>
        <v>55.94</v>
      </c>
      <c r="K7991" s="191">
        <v>-7.5</v>
      </c>
      <c r="L7991" s="3">
        <v>5.2</v>
      </c>
      <c r="M7991" s="191">
        <v>17.2</v>
      </c>
      <c r="N7991" s="191">
        <v>3.9</v>
      </c>
      <c r="O7991" s="191">
        <v>13.3</v>
      </c>
    </row>
    <row r="7992" spans="2:15" ht="17.25" x14ac:dyDescent="0.35">
      <c r="B7992" s="172">
        <f t="shared" si="746"/>
        <v>7984</v>
      </c>
      <c r="C7992" s="173">
        <v>11</v>
      </c>
      <c r="D7992" s="173">
        <v>29</v>
      </c>
      <c r="E7992" s="174">
        <v>16</v>
      </c>
      <c r="F7992" s="3">
        <f t="shared" si="745"/>
        <v>15.8</v>
      </c>
      <c r="G7992" s="3">
        <f t="shared" si="747"/>
        <v>39.56</v>
      </c>
      <c r="H7992" s="3">
        <f t="shared" si="748"/>
        <v>60.980000000000004</v>
      </c>
      <c r="I7992" s="3">
        <f t="shared" si="749"/>
        <v>39.92</v>
      </c>
      <c r="J7992" s="3">
        <f t="shared" si="750"/>
        <v>55.94</v>
      </c>
      <c r="K7992" s="191">
        <v>-9</v>
      </c>
      <c r="L7992" s="3">
        <v>4.2</v>
      </c>
      <c r="M7992" s="191">
        <v>16.100000000000001</v>
      </c>
      <c r="N7992" s="191">
        <v>4.4000000000000004</v>
      </c>
      <c r="O7992" s="191">
        <v>13.3</v>
      </c>
    </row>
    <row r="7993" spans="2:15" ht="17.25" x14ac:dyDescent="0.35">
      <c r="B7993" s="172">
        <f t="shared" si="746"/>
        <v>7985</v>
      </c>
      <c r="C7993" s="173">
        <v>11</v>
      </c>
      <c r="D7993" s="173">
        <v>29</v>
      </c>
      <c r="E7993" s="174">
        <v>17</v>
      </c>
      <c r="F7993" s="3">
        <f t="shared" si="745"/>
        <v>12.2</v>
      </c>
      <c r="G7993" s="3">
        <f t="shared" si="747"/>
        <v>35.24</v>
      </c>
      <c r="H7993" s="3">
        <f t="shared" si="748"/>
        <v>59</v>
      </c>
      <c r="I7993" s="3">
        <f t="shared" si="749"/>
        <v>35.06</v>
      </c>
      <c r="J7993" s="3">
        <f t="shared" si="750"/>
        <v>53.06</v>
      </c>
      <c r="K7993" s="191">
        <v>-11</v>
      </c>
      <c r="L7993" s="3">
        <v>1.8</v>
      </c>
      <c r="M7993" s="191">
        <v>15</v>
      </c>
      <c r="N7993" s="191">
        <v>1.7</v>
      </c>
      <c r="O7993" s="191">
        <v>11.7</v>
      </c>
    </row>
    <row r="7994" spans="2:15" ht="17.25" x14ac:dyDescent="0.35">
      <c r="B7994" s="172">
        <f t="shared" si="746"/>
        <v>7986</v>
      </c>
      <c r="C7994" s="173">
        <v>11</v>
      </c>
      <c r="D7994" s="173">
        <v>29</v>
      </c>
      <c r="E7994" s="174">
        <v>18</v>
      </c>
      <c r="F7994" s="3">
        <f t="shared" si="745"/>
        <v>8.5999999999999979</v>
      </c>
      <c r="G7994" s="3">
        <f t="shared" si="747"/>
        <v>32</v>
      </c>
      <c r="H7994" s="3">
        <f t="shared" si="748"/>
        <v>57.92</v>
      </c>
      <c r="I7994" s="3">
        <f t="shared" si="749"/>
        <v>33.08</v>
      </c>
      <c r="J7994" s="3">
        <f t="shared" si="750"/>
        <v>51.980000000000004</v>
      </c>
      <c r="K7994" s="191">
        <v>-13</v>
      </c>
      <c r="L7994" s="3">
        <v>0</v>
      </c>
      <c r="M7994" s="191">
        <v>14.4</v>
      </c>
      <c r="N7994" s="191">
        <v>0.6</v>
      </c>
      <c r="O7994" s="191">
        <v>11.1</v>
      </c>
    </row>
    <row r="7995" spans="2:15" ht="17.25" x14ac:dyDescent="0.35">
      <c r="B7995" s="172">
        <f t="shared" si="746"/>
        <v>7987</v>
      </c>
      <c r="C7995" s="173">
        <v>11</v>
      </c>
      <c r="D7995" s="173">
        <v>29</v>
      </c>
      <c r="E7995" s="174">
        <v>19</v>
      </c>
      <c r="F7995" s="3">
        <f t="shared" si="745"/>
        <v>8.5999999999999979</v>
      </c>
      <c r="G7995" s="3">
        <f t="shared" si="747"/>
        <v>32</v>
      </c>
      <c r="H7995" s="3">
        <f t="shared" si="748"/>
        <v>57.019999999999996</v>
      </c>
      <c r="I7995" s="3">
        <f t="shared" si="749"/>
        <v>30.92</v>
      </c>
      <c r="J7995" s="3">
        <f t="shared" si="750"/>
        <v>44.06</v>
      </c>
      <c r="K7995" s="191">
        <v>-13</v>
      </c>
      <c r="L7995" s="3">
        <v>0</v>
      </c>
      <c r="M7995" s="191">
        <v>13.9</v>
      </c>
      <c r="N7995" s="191">
        <v>-0.6</v>
      </c>
      <c r="O7995" s="191">
        <v>6.7</v>
      </c>
    </row>
    <row r="7996" spans="2:15" ht="17.25" x14ac:dyDescent="0.35">
      <c r="B7996" s="172">
        <f t="shared" si="746"/>
        <v>7988</v>
      </c>
      <c r="C7996" s="173">
        <v>11</v>
      </c>
      <c r="D7996" s="173">
        <v>29</v>
      </c>
      <c r="E7996" s="174">
        <v>20</v>
      </c>
      <c r="F7996" s="3">
        <f t="shared" si="745"/>
        <v>6.8000000000000007</v>
      </c>
      <c r="G7996" s="3">
        <f t="shared" si="747"/>
        <v>29.12</v>
      </c>
      <c r="H7996" s="3">
        <f t="shared" si="748"/>
        <v>55.94</v>
      </c>
      <c r="I7996" s="3">
        <f t="shared" si="749"/>
        <v>30.02</v>
      </c>
      <c r="J7996" s="3">
        <f t="shared" si="750"/>
        <v>44.06</v>
      </c>
      <c r="K7996" s="191">
        <v>-14</v>
      </c>
      <c r="L7996" s="3">
        <v>-1.6</v>
      </c>
      <c r="M7996" s="191">
        <v>13.3</v>
      </c>
      <c r="N7996" s="191">
        <v>-1.1000000000000001</v>
      </c>
      <c r="O7996" s="191">
        <v>6.7</v>
      </c>
    </row>
    <row r="7997" spans="2:15" ht="17.25" x14ac:dyDescent="0.35">
      <c r="B7997" s="172">
        <f t="shared" si="746"/>
        <v>7989</v>
      </c>
      <c r="C7997" s="173">
        <v>11</v>
      </c>
      <c r="D7997" s="173">
        <v>29</v>
      </c>
      <c r="E7997" s="174">
        <v>21</v>
      </c>
      <c r="F7997" s="3">
        <f t="shared" si="745"/>
        <v>5</v>
      </c>
      <c r="G7997" s="3">
        <f t="shared" si="747"/>
        <v>27.32</v>
      </c>
      <c r="H7997" s="3">
        <f t="shared" si="748"/>
        <v>53.96</v>
      </c>
      <c r="I7997" s="3">
        <f t="shared" si="749"/>
        <v>30.02</v>
      </c>
      <c r="J7997" s="3">
        <f t="shared" si="750"/>
        <v>42.980000000000004</v>
      </c>
      <c r="K7997" s="191">
        <v>-15</v>
      </c>
      <c r="L7997" s="3">
        <v>-2.6</v>
      </c>
      <c r="M7997" s="191">
        <v>12.2</v>
      </c>
      <c r="N7997" s="191">
        <v>-1.1000000000000001</v>
      </c>
      <c r="O7997" s="191">
        <v>6.1</v>
      </c>
    </row>
    <row r="7998" spans="2:15" ht="17.25" x14ac:dyDescent="0.35">
      <c r="B7998" s="172">
        <f t="shared" si="746"/>
        <v>7990</v>
      </c>
      <c r="C7998" s="173">
        <v>11</v>
      </c>
      <c r="D7998" s="173">
        <v>29</v>
      </c>
      <c r="E7998" s="174">
        <v>22</v>
      </c>
      <c r="F7998" s="3">
        <f t="shared" si="745"/>
        <v>6.8000000000000007</v>
      </c>
      <c r="G7998" s="3">
        <f t="shared" si="747"/>
        <v>25.52</v>
      </c>
      <c r="H7998" s="3">
        <f t="shared" si="748"/>
        <v>53.06</v>
      </c>
      <c r="I7998" s="3">
        <f t="shared" si="749"/>
        <v>28.94</v>
      </c>
      <c r="J7998" s="3">
        <f t="shared" si="750"/>
        <v>39.92</v>
      </c>
      <c r="K7998" s="191">
        <v>-14</v>
      </c>
      <c r="L7998" s="3">
        <v>-3.6</v>
      </c>
      <c r="M7998" s="191">
        <v>11.7</v>
      </c>
      <c r="N7998" s="191">
        <v>-1.7</v>
      </c>
      <c r="O7998" s="191">
        <v>4.4000000000000004</v>
      </c>
    </row>
    <row r="7999" spans="2:15" ht="17.25" x14ac:dyDescent="0.35">
      <c r="B7999" s="172">
        <f t="shared" si="746"/>
        <v>7991</v>
      </c>
      <c r="C7999" s="173">
        <v>11</v>
      </c>
      <c r="D7999" s="173">
        <v>29</v>
      </c>
      <c r="E7999" s="174">
        <v>23</v>
      </c>
      <c r="F7999" s="3">
        <f t="shared" si="745"/>
        <v>6.8000000000000007</v>
      </c>
      <c r="G7999" s="3">
        <f t="shared" si="747"/>
        <v>21.560000000000002</v>
      </c>
      <c r="H7999" s="3">
        <f t="shared" si="748"/>
        <v>53.06</v>
      </c>
      <c r="I7999" s="3">
        <f t="shared" si="749"/>
        <v>28.04</v>
      </c>
      <c r="J7999" s="3">
        <f t="shared" si="750"/>
        <v>39.92</v>
      </c>
      <c r="K7999" s="191">
        <v>-14</v>
      </c>
      <c r="L7999" s="3">
        <v>-5.8</v>
      </c>
      <c r="M7999" s="191">
        <v>11.7</v>
      </c>
      <c r="N7999" s="191">
        <v>-2.2000000000000002</v>
      </c>
      <c r="O7999" s="191">
        <v>4.4000000000000004</v>
      </c>
    </row>
    <row r="8000" spans="2:15" ht="17.25" x14ac:dyDescent="0.35">
      <c r="B8000" s="172">
        <f t="shared" si="746"/>
        <v>7992</v>
      </c>
      <c r="C8000" s="173">
        <v>11</v>
      </c>
      <c r="D8000" s="173">
        <v>29</v>
      </c>
      <c r="E8000" s="174">
        <v>24</v>
      </c>
      <c r="F8000" s="3">
        <f t="shared" si="745"/>
        <v>6.8000000000000007</v>
      </c>
      <c r="G8000" s="3">
        <f t="shared" si="747"/>
        <v>19.759999999999998</v>
      </c>
      <c r="H8000" s="3">
        <f t="shared" si="748"/>
        <v>51.980000000000004</v>
      </c>
      <c r="I8000" s="3">
        <f t="shared" si="749"/>
        <v>24.98</v>
      </c>
      <c r="J8000" s="3">
        <f t="shared" si="750"/>
        <v>39.92</v>
      </c>
      <c r="K8000" s="191">
        <v>-14</v>
      </c>
      <c r="L8000" s="3">
        <v>-6.8</v>
      </c>
      <c r="M8000" s="191">
        <v>11.1</v>
      </c>
      <c r="N8000" s="191">
        <v>-3.9</v>
      </c>
      <c r="O8000" s="191">
        <v>4.4000000000000004</v>
      </c>
    </row>
    <row r="8001" spans="2:15" ht="17.25" x14ac:dyDescent="0.35">
      <c r="B8001" s="172">
        <f t="shared" si="746"/>
        <v>7993</v>
      </c>
      <c r="C8001" s="173">
        <v>11</v>
      </c>
      <c r="D8001" s="173">
        <v>30</v>
      </c>
      <c r="E8001" s="174">
        <v>1</v>
      </c>
      <c r="F8001" s="3">
        <f t="shared" si="745"/>
        <v>8.5999999999999979</v>
      </c>
      <c r="G8001" s="3">
        <f t="shared" si="747"/>
        <v>17.78</v>
      </c>
      <c r="H8001" s="3">
        <f t="shared" si="748"/>
        <v>51.08</v>
      </c>
      <c r="I8001" s="3">
        <f t="shared" si="749"/>
        <v>24.98</v>
      </c>
      <c r="J8001" s="3">
        <f t="shared" si="750"/>
        <v>39.92</v>
      </c>
      <c r="K8001" s="191">
        <v>-13</v>
      </c>
      <c r="L8001" s="3">
        <v>-7.9</v>
      </c>
      <c r="M8001" s="191">
        <v>10.6</v>
      </c>
      <c r="N8001" s="191">
        <v>-3.9</v>
      </c>
      <c r="O8001" s="191">
        <v>4.4000000000000004</v>
      </c>
    </row>
    <row r="8002" spans="2:15" ht="17.25" x14ac:dyDescent="0.35">
      <c r="B8002" s="172">
        <f t="shared" si="746"/>
        <v>7994</v>
      </c>
      <c r="C8002" s="173">
        <v>11</v>
      </c>
      <c r="D8002" s="173">
        <v>30</v>
      </c>
      <c r="E8002" s="174">
        <v>2</v>
      </c>
      <c r="F8002" s="3">
        <f t="shared" si="745"/>
        <v>8.5999999999999979</v>
      </c>
      <c r="G8002" s="3">
        <f t="shared" si="747"/>
        <v>16.88</v>
      </c>
      <c r="H8002" s="3">
        <f t="shared" si="748"/>
        <v>50</v>
      </c>
      <c r="I8002" s="3">
        <f t="shared" si="749"/>
        <v>26.060000000000002</v>
      </c>
      <c r="J8002" s="3">
        <f t="shared" si="750"/>
        <v>39.019999999999996</v>
      </c>
      <c r="K8002" s="191">
        <v>-13</v>
      </c>
      <c r="L8002" s="3">
        <v>-8.4</v>
      </c>
      <c r="M8002" s="191">
        <v>10</v>
      </c>
      <c r="N8002" s="191">
        <v>-3.3</v>
      </c>
      <c r="O8002" s="191">
        <v>3.9</v>
      </c>
    </row>
    <row r="8003" spans="2:15" ht="17.25" x14ac:dyDescent="0.35">
      <c r="B8003" s="172">
        <f t="shared" si="746"/>
        <v>7995</v>
      </c>
      <c r="C8003" s="173">
        <v>11</v>
      </c>
      <c r="D8003" s="173">
        <v>30</v>
      </c>
      <c r="E8003" s="174">
        <v>3</v>
      </c>
      <c r="F8003" s="3">
        <f t="shared" si="745"/>
        <v>6.8000000000000007</v>
      </c>
      <c r="G8003" s="3">
        <f t="shared" si="747"/>
        <v>15.079999999999998</v>
      </c>
      <c r="H8003" s="3">
        <f t="shared" si="748"/>
        <v>51.08</v>
      </c>
      <c r="I8003" s="3">
        <f t="shared" si="749"/>
        <v>26.060000000000002</v>
      </c>
      <c r="J8003" s="3">
        <f t="shared" si="750"/>
        <v>35.96</v>
      </c>
      <c r="K8003" s="191">
        <v>-14</v>
      </c>
      <c r="L8003" s="3">
        <v>-9.4</v>
      </c>
      <c r="M8003" s="191">
        <v>10.6</v>
      </c>
      <c r="N8003" s="191">
        <v>-3.3</v>
      </c>
      <c r="O8003" s="191">
        <v>2.2000000000000002</v>
      </c>
    </row>
    <row r="8004" spans="2:15" ht="17.25" x14ac:dyDescent="0.35">
      <c r="B8004" s="172">
        <f t="shared" si="746"/>
        <v>7996</v>
      </c>
      <c r="C8004" s="173">
        <v>11</v>
      </c>
      <c r="D8004" s="173">
        <v>30</v>
      </c>
      <c r="E8004" s="174">
        <v>4</v>
      </c>
      <c r="F8004" s="3">
        <f t="shared" si="745"/>
        <v>6.8000000000000007</v>
      </c>
      <c r="G8004" s="3">
        <f t="shared" si="747"/>
        <v>14.18</v>
      </c>
      <c r="H8004" s="3">
        <f t="shared" si="748"/>
        <v>51.08</v>
      </c>
      <c r="I8004" s="3">
        <f t="shared" si="749"/>
        <v>28.04</v>
      </c>
      <c r="J8004" s="3">
        <f t="shared" si="750"/>
        <v>33.979999999999997</v>
      </c>
      <c r="K8004" s="191">
        <v>-14</v>
      </c>
      <c r="L8004" s="3">
        <v>-9.9</v>
      </c>
      <c r="M8004" s="191">
        <v>10.6</v>
      </c>
      <c r="N8004" s="191">
        <v>-2.2000000000000002</v>
      </c>
      <c r="O8004" s="191">
        <v>1.1000000000000001</v>
      </c>
    </row>
    <row r="8005" spans="2:15" ht="17.25" x14ac:dyDescent="0.35">
      <c r="B8005" s="172">
        <f t="shared" si="746"/>
        <v>7997</v>
      </c>
      <c r="C8005" s="173">
        <v>11</v>
      </c>
      <c r="D8005" s="173">
        <v>30</v>
      </c>
      <c r="E8005" s="174">
        <v>5</v>
      </c>
      <c r="F8005" s="3">
        <f t="shared" si="745"/>
        <v>8.5999999999999979</v>
      </c>
      <c r="G8005" s="3">
        <f t="shared" si="747"/>
        <v>13.279999999999998</v>
      </c>
      <c r="H8005" s="3">
        <f t="shared" si="748"/>
        <v>50</v>
      </c>
      <c r="I8005" s="3">
        <f t="shared" si="749"/>
        <v>28.04</v>
      </c>
      <c r="J8005" s="3">
        <f t="shared" si="750"/>
        <v>35.06</v>
      </c>
      <c r="K8005" s="191">
        <v>-13</v>
      </c>
      <c r="L8005" s="3">
        <v>-10.4</v>
      </c>
      <c r="M8005" s="191">
        <v>10</v>
      </c>
      <c r="N8005" s="191">
        <v>-2.2000000000000002</v>
      </c>
      <c r="O8005" s="191">
        <v>1.7</v>
      </c>
    </row>
    <row r="8006" spans="2:15" ht="17.25" x14ac:dyDescent="0.35">
      <c r="B8006" s="172">
        <f t="shared" si="746"/>
        <v>7998</v>
      </c>
      <c r="C8006" s="173">
        <v>11</v>
      </c>
      <c r="D8006" s="173">
        <v>30</v>
      </c>
      <c r="E8006" s="174">
        <v>6</v>
      </c>
      <c r="F8006" s="3">
        <f t="shared" si="745"/>
        <v>10.399999999999999</v>
      </c>
      <c r="G8006" s="3">
        <f t="shared" si="747"/>
        <v>13.459999999999997</v>
      </c>
      <c r="H8006" s="3">
        <f t="shared" si="748"/>
        <v>48.92</v>
      </c>
      <c r="I8006" s="3">
        <f t="shared" si="749"/>
        <v>24.98</v>
      </c>
      <c r="J8006" s="3">
        <f t="shared" si="750"/>
        <v>33.979999999999997</v>
      </c>
      <c r="K8006" s="191">
        <v>-12</v>
      </c>
      <c r="L8006" s="3">
        <v>-10.3</v>
      </c>
      <c r="M8006" s="191">
        <v>9.4</v>
      </c>
      <c r="N8006" s="191">
        <v>-3.9</v>
      </c>
      <c r="O8006" s="191">
        <v>1.1000000000000001</v>
      </c>
    </row>
    <row r="8007" spans="2:15" ht="17.25" x14ac:dyDescent="0.35">
      <c r="B8007" s="172">
        <f t="shared" si="746"/>
        <v>7999</v>
      </c>
      <c r="C8007" s="173">
        <v>11</v>
      </c>
      <c r="D8007" s="173">
        <v>30</v>
      </c>
      <c r="E8007" s="174">
        <v>7</v>
      </c>
      <c r="F8007" s="3">
        <f t="shared" si="745"/>
        <v>10.399999999999999</v>
      </c>
      <c r="G8007" s="3">
        <f t="shared" si="747"/>
        <v>11.659999999999997</v>
      </c>
      <c r="H8007" s="3">
        <f t="shared" si="748"/>
        <v>48.019999999999996</v>
      </c>
      <c r="I8007" s="3">
        <f t="shared" si="749"/>
        <v>24.08</v>
      </c>
      <c r="J8007" s="3">
        <f t="shared" si="750"/>
        <v>33.08</v>
      </c>
      <c r="K8007" s="191">
        <v>-12</v>
      </c>
      <c r="L8007" s="3">
        <v>-11.3</v>
      </c>
      <c r="M8007" s="191">
        <v>8.9</v>
      </c>
      <c r="N8007" s="191">
        <v>-4.4000000000000004</v>
      </c>
      <c r="O8007" s="191">
        <v>0.6</v>
      </c>
    </row>
    <row r="8008" spans="2:15" ht="17.25" x14ac:dyDescent="0.35">
      <c r="B8008" s="172">
        <f t="shared" si="746"/>
        <v>8000</v>
      </c>
      <c r="C8008" s="173">
        <v>11</v>
      </c>
      <c r="D8008" s="173">
        <v>30</v>
      </c>
      <c r="E8008" s="174">
        <v>8</v>
      </c>
      <c r="F8008" s="3">
        <f t="shared" si="745"/>
        <v>17.600000000000001</v>
      </c>
      <c r="G8008" s="3">
        <f t="shared" si="747"/>
        <v>15.8</v>
      </c>
      <c r="H8008" s="3">
        <f t="shared" si="748"/>
        <v>48.92</v>
      </c>
      <c r="I8008" s="3">
        <f t="shared" si="749"/>
        <v>24.98</v>
      </c>
      <c r="J8008" s="3">
        <f t="shared" si="750"/>
        <v>33.979999999999997</v>
      </c>
      <c r="K8008" s="191">
        <v>-8</v>
      </c>
      <c r="L8008" s="3">
        <v>-9</v>
      </c>
      <c r="M8008" s="191">
        <v>9.4</v>
      </c>
      <c r="N8008" s="191">
        <v>-3.9</v>
      </c>
      <c r="O8008" s="191">
        <v>1.1000000000000001</v>
      </c>
    </row>
    <row r="8009" spans="2:15" ht="17.25" x14ac:dyDescent="0.35">
      <c r="B8009" s="172">
        <f t="shared" si="746"/>
        <v>8001</v>
      </c>
      <c r="C8009" s="173">
        <v>11</v>
      </c>
      <c r="D8009" s="173">
        <v>30</v>
      </c>
      <c r="E8009" s="174">
        <v>9</v>
      </c>
      <c r="F8009" s="3">
        <f t="shared" si="745"/>
        <v>21.2</v>
      </c>
      <c r="G8009" s="3">
        <f t="shared" si="747"/>
        <v>24.8</v>
      </c>
      <c r="H8009" s="3">
        <f t="shared" si="748"/>
        <v>51.980000000000004</v>
      </c>
      <c r="I8009" s="3">
        <f t="shared" si="749"/>
        <v>32</v>
      </c>
      <c r="J8009" s="3">
        <f t="shared" si="750"/>
        <v>41</v>
      </c>
      <c r="K8009" s="191">
        <v>-6</v>
      </c>
      <c r="L8009" s="3">
        <v>-4</v>
      </c>
      <c r="M8009" s="191">
        <v>11.1</v>
      </c>
      <c r="N8009" s="191">
        <v>0</v>
      </c>
      <c r="O8009" s="191">
        <v>5</v>
      </c>
    </row>
    <row r="8010" spans="2:15" ht="17.25" x14ac:dyDescent="0.35">
      <c r="B8010" s="172">
        <f t="shared" si="746"/>
        <v>8002</v>
      </c>
      <c r="C8010" s="173">
        <v>11</v>
      </c>
      <c r="D8010" s="173">
        <v>30</v>
      </c>
      <c r="E8010" s="174">
        <v>10</v>
      </c>
      <c r="F8010" s="3">
        <f t="shared" ref="F8010:F8073" si="751">(9/5)*K8010+32</f>
        <v>26.6</v>
      </c>
      <c r="G8010" s="3">
        <f t="shared" si="747"/>
        <v>32.9</v>
      </c>
      <c r="H8010" s="3">
        <f t="shared" si="748"/>
        <v>55.040000000000006</v>
      </c>
      <c r="I8010" s="3">
        <f t="shared" si="749"/>
        <v>39.92</v>
      </c>
      <c r="J8010" s="3">
        <f t="shared" si="750"/>
        <v>42.08</v>
      </c>
      <c r="K8010" s="191">
        <v>-3</v>
      </c>
      <c r="L8010" s="3">
        <v>0.5</v>
      </c>
      <c r="M8010" s="191">
        <v>12.8</v>
      </c>
      <c r="N8010" s="191">
        <v>4.4000000000000004</v>
      </c>
      <c r="O8010" s="191">
        <v>5.6</v>
      </c>
    </row>
    <row r="8011" spans="2:15" ht="17.25" x14ac:dyDescent="0.35">
      <c r="B8011" s="172">
        <f t="shared" ref="B8011:B8074" si="752">B8010+1</f>
        <v>8003</v>
      </c>
      <c r="C8011" s="173">
        <v>11</v>
      </c>
      <c r="D8011" s="173">
        <v>30</v>
      </c>
      <c r="E8011" s="174">
        <v>11</v>
      </c>
      <c r="F8011" s="3">
        <f t="shared" si="751"/>
        <v>32</v>
      </c>
      <c r="G8011" s="3">
        <f t="shared" si="747"/>
        <v>34.159999999999997</v>
      </c>
      <c r="H8011" s="3">
        <f t="shared" si="748"/>
        <v>57.019999999999996</v>
      </c>
      <c r="I8011" s="3">
        <f t="shared" si="749"/>
        <v>44.96</v>
      </c>
      <c r="J8011" s="3">
        <f t="shared" si="750"/>
        <v>48.019999999999996</v>
      </c>
      <c r="K8011" s="191">
        <v>0</v>
      </c>
      <c r="L8011" s="3">
        <v>1.2</v>
      </c>
      <c r="M8011" s="191">
        <v>13.9</v>
      </c>
      <c r="N8011" s="191">
        <v>7.2</v>
      </c>
      <c r="O8011" s="191">
        <v>8.9</v>
      </c>
    </row>
    <row r="8012" spans="2:15" ht="17.25" x14ac:dyDescent="0.35">
      <c r="B8012" s="172">
        <f t="shared" si="752"/>
        <v>8004</v>
      </c>
      <c r="C8012" s="173">
        <v>11</v>
      </c>
      <c r="D8012" s="173">
        <v>30</v>
      </c>
      <c r="E8012" s="174">
        <v>12</v>
      </c>
      <c r="F8012" s="3">
        <f t="shared" si="751"/>
        <v>35.6</v>
      </c>
      <c r="G8012" s="3">
        <f t="shared" si="747"/>
        <v>40.28</v>
      </c>
      <c r="H8012" s="3">
        <f t="shared" si="748"/>
        <v>59</v>
      </c>
      <c r="I8012" s="3">
        <f t="shared" si="749"/>
        <v>48.92</v>
      </c>
      <c r="J8012" s="3">
        <f t="shared" si="750"/>
        <v>51.08</v>
      </c>
      <c r="K8012" s="191">
        <v>2</v>
      </c>
      <c r="L8012" s="3">
        <v>4.5999999999999996</v>
      </c>
      <c r="M8012" s="191">
        <v>15</v>
      </c>
      <c r="N8012" s="191">
        <v>9.4</v>
      </c>
      <c r="O8012" s="191">
        <v>10.6</v>
      </c>
    </row>
    <row r="8013" spans="2:15" ht="17.25" x14ac:dyDescent="0.35">
      <c r="B8013" s="172">
        <f t="shared" si="752"/>
        <v>8005</v>
      </c>
      <c r="C8013" s="173">
        <v>11</v>
      </c>
      <c r="D8013" s="173">
        <v>30</v>
      </c>
      <c r="E8013" s="174">
        <v>13</v>
      </c>
      <c r="F8013" s="3">
        <f t="shared" si="751"/>
        <v>39.200000000000003</v>
      </c>
      <c r="G8013" s="3">
        <f t="shared" si="747"/>
        <v>38.659999999999997</v>
      </c>
      <c r="H8013" s="3">
        <f t="shared" si="748"/>
        <v>60.08</v>
      </c>
      <c r="I8013" s="3">
        <f t="shared" si="749"/>
        <v>48.92</v>
      </c>
      <c r="J8013" s="3">
        <f t="shared" si="750"/>
        <v>53.06</v>
      </c>
      <c r="K8013" s="191">
        <v>4</v>
      </c>
      <c r="L8013" s="3">
        <v>3.7</v>
      </c>
      <c r="M8013" s="191">
        <v>15.6</v>
      </c>
      <c r="N8013" s="191">
        <v>9.4</v>
      </c>
      <c r="O8013" s="191">
        <v>11.7</v>
      </c>
    </row>
    <row r="8014" spans="2:15" ht="17.25" x14ac:dyDescent="0.35">
      <c r="B8014" s="172">
        <f t="shared" si="752"/>
        <v>8006</v>
      </c>
      <c r="C8014" s="173">
        <v>11</v>
      </c>
      <c r="D8014" s="173">
        <v>30</v>
      </c>
      <c r="E8014" s="174">
        <v>14</v>
      </c>
      <c r="F8014" s="3">
        <f t="shared" si="751"/>
        <v>41</v>
      </c>
      <c r="G8014" s="3">
        <f t="shared" si="747"/>
        <v>38.840000000000003</v>
      </c>
      <c r="H8014" s="3">
        <f t="shared" si="748"/>
        <v>60.980000000000004</v>
      </c>
      <c r="I8014" s="3">
        <f t="shared" si="749"/>
        <v>51.08</v>
      </c>
      <c r="J8014" s="3">
        <f t="shared" si="750"/>
        <v>53.06</v>
      </c>
      <c r="K8014" s="191">
        <v>5</v>
      </c>
      <c r="L8014" s="3">
        <v>3.8</v>
      </c>
      <c r="M8014" s="191">
        <v>16.100000000000001</v>
      </c>
      <c r="N8014" s="191">
        <v>10.6</v>
      </c>
      <c r="O8014" s="191">
        <v>11.7</v>
      </c>
    </row>
    <row r="8015" spans="2:15" ht="17.25" x14ac:dyDescent="0.35">
      <c r="B8015" s="172">
        <f t="shared" si="752"/>
        <v>8007</v>
      </c>
      <c r="C8015" s="173">
        <v>11</v>
      </c>
      <c r="D8015" s="173">
        <v>30</v>
      </c>
      <c r="E8015" s="174">
        <v>15</v>
      </c>
      <c r="F8015" s="3">
        <f t="shared" si="751"/>
        <v>41</v>
      </c>
      <c r="G8015" s="3">
        <f t="shared" si="747"/>
        <v>34.159999999999997</v>
      </c>
      <c r="H8015" s="3">
        <f t="shared" si="748"/>
        <v>62.06</v>
      </c>
      <c r="I8015" s="3">
        <f t="shared" si="749"/>
        <v>51.08</v>
      </c>
      <c r="J8015" s="3">
        <f t="shared" si="750"/>
        <v>55.040000000000006</v>
      </c>
      <c r="K8015" s="191">
        <v>5</v>
      </c>
      <c r="L8015" s="3">
        <v>1.2</v>
      </c>
      <c r="M8015" s="191">
        <v>16.7</v>
      </c>
      <c r="N8015" s="191">
        <v>10.6</v>
      </c>
      <c r="O8015" s="191">
        <v>12.8</v>
      </c>
    </row>
    <row r="8016" spans="2:15" ht="17.25" x14ac:dyDescent="0.35">
      <c r="B8016" s="172">
        <f t="shared" si="752"/>
        <v>8008</v>
      </c>
      <c r="C8016" s="173">
        <v>11</v>
      </c>
      <c r="D8016" s="173">
        <v>30</v>
      </c>
      <c r="E8016" s="174">
        <v>16</v>
      </c>
      <c r="F8016" s="3">
        <f t="shared" si="751"/>
        <v>37.4</v>
      </c>
      <c r="G8016" s="3">
        <f t="shared" si="747"/>
        <v>30.2</v>
      </c>
      <c r="H8016" s="3">
        <f t="shared" si="748"/>
        <v>60.08</v>
      </c>
      <c r="I8016" s="3">
        <f t="shared" si="749"/>
        <v>48.019999999999996</v>
      </c>
      <c r="J8016" s="3">
        <f t="shared" si="750"/>
        <v>55.040000000000006</v>
      </c>
      <c r="K8016" s="191">
        <v>3</v>
      </c>
      <c r="L8016" s="3">
        <v>-1</v>
      </c>
      <c r="M8016" s="191">
        <v>15.6</v>
      </c>
      <c r="N8016" s="191">
        <v>8.9</v>
      </c>
      <c r="O8016" s="191">
        <v>12.8</v>
      </c>
    </row>
    <row r="8017" spans="2:15" ht="17.25" x14ac:dyDescent="0.35">
      <c r="B8017" s="172">
        <f t="shared" si="752"/>
        <v>8009</v>
      </c>
      <c r="C8017" s="173">
        <v>11</v>
      </c>
      <c r="D8017" s="173">
        <v>30</v>
      </c>
      <c r="E8017" s="174">
        <v>17</v>
      </c>
      <c r="F8017" s="3">
        <f t="shared" si="751"/>
        <v>32</v>
      </c>
      <c r="G8017" s="3">
        <f t="shared" si="747"/>
        <v>25.88</v>
      </c>
      <c r="H8017" s="3">
        <f t="shared" si="748"/>
        <v>57.019999999999996</v>
      </c>
      <c r="I8017" s="3">
        <f t="shared" si="749"/>
        <v>41</v>
      </c>
      <c r="J8017" s="3">
        <f t="shared" si="750"/>
        <v>53.06</v>
      </c>
      <c r="K8017" s="191">
        <v>0</v>
      </c>
      <c r="L8017" s="3">
        <v>-3.4</v>
      </c>
      <c r="M8017" s="191">
        <v>13.9</v>
      </c>
      <c r="N8017" s="191">
        <v>5</v>
      </c>
      <c r="O8017" s="191">
        <v>11.7</v>
      </c>
    </row>
    <row r="8018" spans="2:15" ht="17.25" x14ac:dyDescent="0.35">
      <c r="B8018" s="172">
        <f t="shared" si="752"/>
        <v>8010</v>
      </c>
      <c r="C8018" s="173">
        <v>11</v>
      </c>
      <c r="D8018" s="173">
        <v>30</v>
      </c>
      <c r="E8018" s="174">
        <v>18</v>
      </c>
      <c r="F8018" s="3">
        <f t="shared" si="751"/>
        <v>28.4</v>
      </c>
      <c r="G8018" s="3">
        <f t="shared" si="747"/>
        <v>22.64</v>
      </c>
      <c r="H8018" s="3">
        <f t="shared" si="748"/>
        <v>55.040000000000006</v>
      </c>
      <c r="I8018" s="3">
        <f t="shared" si="749"/>
        <v>37.94</v>
      </c>
      <c r="J8018" s="3">
        <f t="shared" si="750"/>
        <v>50</v>
      </c>
      <c r="K8018" s="191">
        <v>-2</v>
      </c>
      <c r="L8018" s="3">
        <v>-5.2</v>
      </c>
      <c r="M8018" s="191">
        <v>12.8</v>
      </c>
      <c r="N8018" s="191">
        <v>3.3</v>
      </c>
      <c r="O8018" s="191">
        <v>10</v>
      </c>
    </row>
    <row r="8019" spans="2:15" ht="17.25" x14ac:dyDescent="0.35">
      <c r="B8019" s="172">
        <f t="shared" si="752"/>
        <v>8011</v>
      </c>
      <c r="C8019" s="173">
        <v>11</v>
      </c>
      <c r="D8019" s="173">
        <v>30</v>
      </c>
      <c r="E8019" s="174">
        <v>19</v>
      </c>
      <c r="F8019" s="3">
        <f t="shared" si="751"/>
        <v>26.6</v>
      </c>
      <c r="G8019" s="3">
        <f t="shared" si="747"/>
        <v>20.66</v>
      </c>
      <c r="H8019" s="3">
        <f t="shared" si="748"/>
        <v>50</v>
      </c>
      <c r="I8019" s="3">
        <f t="shared" si="749"/>
        <v>33.979999999999997</v>
      </c>
      <c r="J8019" s="3">
        <f t="shared" si="750"/>
        <v>48.019999999999996</v>
      </c>
      <c r="K8019" s="191">
        <v>-3</v>
      </c>
      <c r="L8019" s="3">
        <v>-6.3</v>
      </c>
      <c r="M8019" s="191">
        <v>10</v>
      </c>
      <c r="N8019" s="191">
        <v>1.1000000000000001</v>
      </c>
      <c r="O8019" s="191">
        <v>8.9</v>
      </c>
    </row>
    <row r="8020" spans="2:15" ht="17.25" x14ac:dyDescent="0.35">
      <c r="B8020" s="172">
        <f t="shared" si="752"/>
        <v>8012</v>
      </c>
      <c r="C8020" s="173">
        <v>11</v>
      </c>
      <c r="D8020" s="173">
        <v>30</v>
      </c>
      <c r="E8020" s="174">
        <v>20</v>
      </c>
      <c r="F8020" s="3">
        <f t="shared" si="751"/>
        <v>26.6</v>
      </c>
      <c r="G8020" s="3">
        <f t="shared" si="747"/>
        <v>19.399999999999999</v>
      </c>
      <c r="H8020" s="3">
        <f t="shared" si="748"/>
        <v>46.94</v>
      </c>
      <c r="I8020" s="3">
        <f t="shared" si="749"/>
        <v>33.08</v>
      </c>
      <c r="J8020" s="3">
        <f t="shared" si="750"/>
        <v>46.04</v>
      </c>
      <c r="K8020" s="191">
        <v>-3</v>
      </c>
      <c r="L8020" s="3">
        <v>-7</v>
      </c>
      <c r="M8020" s="191">
        <v>8.3000000000000007</v>
      </c>
      <c r="N8020" s="191">
        <v>0.6</v>
      </c>
      <c r="O8020" s="191">
        <v>7.8</v>
      </c>
    </row>
    <row r="8021" spans="2:15" ht="17.25" x14ac:dyDescent="0.35">
      <c r="B8021" s="172">
        <f t="shared" si="752"/>
        <v>8013</v>
      </c>
      <c r="C8021" s="173">
        <v>11</v>
      </c>
      <c r="D8021" s="173">
        <v>30</v>
      </c>
      <c r="E8021" s="174">
        <v>21</v>
      </c>
      <c r="F8021" s="3">
        <f t="shared" si="751"/>
        <v>24.8</v>
      </c>
      <c r="G8021" s="3">
        <f t="shared" si="747"/>
        <v>17.059999999999999</v>
      </c>
      <c r="H8021" s="3">
        <f t="shared" si="748"/>
        <v>44.96</v>
      </c>
      <c r="I8021" s="3">
        <f t="shared" si="749"/>
        <v>30.92</v>
      </c>
      <c r="J8021" s="3">
        <f t="shared" si="750"/>
        <v>44.06</v>
      </c>
      <c r="K8021" s="191">
        <v>-4</v>
      </c>
      <c r="L8021" s="3">
        <v>-8.3000000000000007</v>
      </c>
      <c r="M8021" s="191">
        <v>7.2</v>
      </c>
      <c r="N8021" s="191">
        <v>-0.6</v>
      </c>
      <c r="O8021" s="191">
        <v>6.7</v>
      </c>
    </row>
    <row r="8022" spans="2:15" ht="17.25" x14ac:dyDescent="0.35">
      <c r="B8022" s="172">
        <f t="shared" si="752"/>
        <v>8014</v>
      </c>
      <c r="C8022" s="173">
        <v>11</v>
      </c>
      <c r="D8022" s="173">
        <v>30</v>
      </c>
      <c r="E8022" s="174">
        <v>22</v>
      </c>
      <c r="F8022" s="3">
        <f t="shared" si="751"/>
        <v>28.759999999999998</v>
      </c>
      <c r="G8022" s="3">
        <f t="shared" si="747"/>
        <v>18.86</v>
      </c>
      <c r="H8022" s="3">
        <f t="shared" si="748"/>
        <v>43.879999999999995</v>
      </c>
      <c r="I8022" s="3">
        <f t="shared" si="749"/>
        <v>32</v>
      </c>
      <c r="J8022" s="3">
        <f t="shared" si="750"/>
        <v>43.16</v>
      </c>
      <c r="K8022" s="191">
        <v>-1.8</v>
      </c>
      <c r="L8022" s="3">
        <v>-7.3</v>
      </c>
      <c r="M8022" s="191">
        <v>6.6</v>
      </c>
      <c r="N8022" s="191">
        <v>0</v>
      </c>
      <c r="O8022" s="191">
        <v>6.2</v>
      </c>
    </row>
    <row r="8023" spans="2:15" ht="17.25" x14ac:dyDescent="0.35">
      <c r="B8023" s="172">
        <f t="shared" si="752"/>
        <v>8015</v>
      </c>
      <c r="C8023" s="173">
        <v>11</v>
      </c>
      <c r="D8023" s="173">
        <v>30</v>
      </c>
      <c r="E8023" s="174">
        <v>23</v>
      </c>
      <c r="F8023" s="3">
        <f t="shared" si="751"/>
        <v>32.54</v>
      </c>
      <c r="G8023" s="3">
        <f t="shared" si="747"/>
        <v>20.479999999999997</v>
      </c>
      <c r="H8023" s="3">
        <f t="shared" si="748"/>
        <v>42.980000000000004</v>
      </c>
      <c r="I8023" s="3">
        <f t="shared" si="749"/>
        <v>32.72</v>
      </c>
      <c r="J8023" s="3">
        <f t="shared" si="750"/>
        <v>42.26</v>
      </c>
      <c r="K8023" s="191">
        <v>0.3</v>
      </c>
      <c r="L8023" s="3">
        <v>-6.4</v>
      </c>
      <c r="M8023" s="191">
        <v>6.1</v>
      </c>
      <c r="N8023" s="191">
        <v>0.4</v>
      </c>
      <c r="O8023" s="191">
        <v>5.7</v>
      </c>
    </row>
    <row r="8024" spans="2:15" ht="17.25" x14ac:dyDescent="0.35">
      <c r="B8024" s="172">
        <f t="shared" si="752"/>
        <v>8016</v>
      </c>
      <c r="C8024" s="173">
        <v>11</v>
      </c>
      <c r="D8024" s="173">
        <v>30</v>
      </c>
      <c r="E8024" s="174">
        <v>24</v>
      </c>
      <c r="F8024" s="3">
        <f t="shared" si="751"/>
        <v>36.32</v>
      </c>
      <c r="G8024" s="3">
        <f t="shared" si="747"/>
        <v>22.1</v>
      </c>
      <c r="H8024" s="3">
        <f t="shared" si="748"/>
        <v>41.9</v>
      </c>
      <c r="I8024" s="3">
        <f t="shared" si="749"/>
        <v>33.619999999999997</v>
      </c>
      <c r="J8024" s="3">
        <f t="shared" si="750"/>
        <v>41.36</v>
      </c>
      <c r="K8024" s="191">
        <v>2.4</v>
      </c>
      <c r="L8024" s="3">
        <v>-5.5</v>
      </c>
      <c r="M8024" s="191">
        <v>5.5</v>
      </c>
      <c r="N8024" s="191">
        <v>0.9</v>
      </c>
      <c r="O8024" s="191">
        <v>5.2</v>
      </c>
    </row>
    <row r="8025" spans="2:15" ht="17.25" x14ac:dyDescent="0.35">
      <c r="B8025" s="172">
        <f t="shared" si="752"/>
        <v>8017</v>
      </c>
      <c r="C8025" s="173">
        <v>12</v>
      </c>
      <c r="D8025" s="173">
        <v>1</v>
      </c>
      <c r="E8025" s="174">
        <v>1</v>
      </c>
      <c r="F8025" s="3">
        <f t="shared" si="751"/>
        <v>40.28</v>
      </c>
      <c r="G8025" s="3">
        <f t="shared" ref="G8025:G8088" si="753">(9/5)*L8025+32</f>
        <v>23.72</v>
      </c>
      <c r="H8025" s="3">
        <f t="shared" ref="H8025:H8088" si="754">(9/5)*M8025+32</f>
        <v>41</v>
      </c>
      <c r="I8025" s="3">
        <f t="shared" ref="I8025:I8088" si="755">(9/5)*N8025+32</f>
        <v>34.340000000000003</v>
      </c>
      <c r="J8025" s="3">
        <f t="shared" ref="J8025:J8088" si="756">(9/5)*O8025+32</f>
        <v>40.64</v>
      </c>
      <c r="K8025" s="191">
        <v>4.5999999999999996</v>
      </c>
      <c r="L8025" s="3">
        <v>-4.5999999999999996</v>
      </c>
      <c r="M8025" s="191">
        <v>5</v>
      </c>
      <c r="N8025" s="191">
        <v>1.3</v>
      </c>
      <c r="O8025" s="191">
        <v>4.8</v>
      </c>
    </row>
    <row r="8026" spans="2:15" ht="17.25" x14ac:dyDescent="0.35">
      <c r="B8026" s="172">
        <f t="shared" si="752"/>
        <v>8018</v>
      </c>
      <c r="C8026" s="173">
        <v>12</v>
      </c>
      <c r="D8026" s="173">
        <v>1</v>
      </c>
      <c r="E8026" s="174">
        <v>2</v>
      </c>
      <c r="F8026" s="3">
        <f t="shared" si="751"/>
        <v>44.06</v>
      </c>
      <c r="G8026" s="3">
        <f t="shared" si="753"/>
        <v>25.34</v>
      </c>
      <c r="H8026" s="3">
        <f t="shared" si="754"/>
        <v>39.92</v>
      </c>
      <c r="I8026" s="3">
        <f t="shared" si="755"/>
        <v>35.24</v>
      </c>
      <c r="J8026" s="3">
        <f t="shared" si="756"/>
        <v>39.74</v>
      </c>
      <c r="K8026" s="191">
        <v>6.7</v>
      </c>
      <c r="L8026" s="3">
        <v>-3.7</v>
      </c>
      <c r="M8026" s="191">
        <v>4.4000000000000004</v>
      </c>
      <c r="N8026" s="191">
        <v>1.8</v>
      </c>
      <c r="O8026" s="191">
        <v>4.3</v>
      </c>
    </row>
    <row r="8027" spans="2:15" ht="17.25" x14ac:dyDescent="0.35">
      <c r="B8027" s="172">
        <f t="shared" si="752"/>
        <v>8019</v>
      </c>
      <c r="C8027" s="173">
        <v>12</v>
      </c>
      <c r="D8027" s="173">
        <v>1</v>
      </c>
      <c r="E8027" s="174">
        <v>3</v>
      </c>
      <c r="F8027" s="3">
        <f t="shared" si="751"/>
        <v>48.019999999999996</v>
      </c>
      <c r="G8027" s="3">
        <f t="shared" si="753"/>
        <v>26.96</v>
      </c>
      <c r="H8027" s="3">
        <f t="shared" si="754"/>
        <v>39.019999999999996</v>
      </c>
      <c r="I8027" s="3">
        <f t="shared" si="755"/>
        <v>36.14</v>
      </c>
      <c r="J8027" s="3">
        <f t="shared" si="756"/>
        <v>38.840000000000003</v>
      </c>
      <c r="K8027" s="191">
        <v>8.9</v>
      </c>
      <c r="L8027" s="3">
        <v>-2.8</v>
      </c>
      <c r="M8027" s="191">
        <v>3.9</v>
      </c>
      <c r="N8027" s="191">
        <v>2.2999999999999998</v>
      </c>
      <c r="O8027" s="191">
        <v>3.8</v>
      </c>
    </row>
    <row r="8028" spans="2:15" ht="17.25" x14ac:dyDescent="0.35">
      <c r="B8028" s="172">
        <f t="shared" si="752"/>
        <v>8020</v>
      </c>
      <c r="C8028" s="173">
        <v>12</v>
      </c>
      <c r="D8028" s="173">
        <v>1</v>
      </c>
      <c r="E8028" s="174">
        <v>4</v>
      </c>
      <c r="F8028" s="3">
        <f t="shared" si="751"/>
        <v>51.8</v>
      </c>
      <c r="G8028" s="3">
        <f t="shared" si="753"/>
        <v>28.4</v>
      </c>
      <c r="H8028" s="3">
        <f t="shared" si="754"/>
        <v>37.94</v>
      </c>
      <c r="I8028" s="3">
        <f t="shared" si="755"/>
        <v>37.04</v>
      </c>
      <c r="J8028" s="3">
        <f t="shared" si="756"/>
        <v>37.94</v>
      </c>
      <c r="K8028" s="191">
        <v>11</v>
      </c>
      <c r="L8028" s="3">
        <v>-2</v>
      </c>
      <c r="M8028" s="191">
        <v>3.3</v>
      </c>
      <c r="N8028" s="191">
        <v>2.8</v>
      </c>
      <c r="O8028" s="191">
        <v>3.3</v>
      </c>
    </row>
    <row r="8029" spans="2:15" ht="17.25" x14ac:dyDescent="0.35">
      <c r="B8029" s="172">
        <f t="shared" si="752"/>
        <v>8021</v>
      </c>
      <c r="C8029" s="173">
        <v>12</v>
      </c>
      <c r="D8029" s="173">
        <v>1</v>
      </c>
      <c r="E8029" s="174">
        <v>5</v>
      </c>
      <c r="F8029" s="3">
        <f t="shared" si="751"/>
        <v>50</v>
      </c>
      <c r="G8029" s="3">
        <f t="shared" si="753"/>
        <v>26.6</v>
      </c>
      <c r="H8029" s="3">
        <f t="shared" si="754"/>
        <v>37.04</v>
      </c>
      <c r="I8029" s="3">
        <f t="shared" si="755"/>
        <v>35.06</v>
      </c>
      <c r="J8029" s="3">
        <f t="shared" si="756"/>
        <v>39.019999999999996</v>
      </c>
      <c r="K8029" s="191">
        <v>10</v>
      </c>
      <c r="L8029" s="3">
        <v>-3</v>
      </c>
      <c r="M8029" s="191">
        <v>2.8</v>
      </c>
      <c r="N8029" s="191">
        <v>1.7</v>
      </c>
      <c r="O8029" s="191">
        <v>3.9</v>
      </c>
    </row>
    <row r="8030" spans="2:15" ht="17.25" x14ac:dyDescent="0.35">
      <c r="B8030" s="172">
        <f t="shared" si="752"/>
        <v>8022</v>
      </c>
      <c r="C8030" s="173">
        <v>12</v>
      </c>
      <c r="D8030" s="173">
        <v>1</v>
      </c>
      <c r="E8030" s="174">
        <v>6</v>
      </c>
      <c r="F8030" s="3">
        <f t="shared" si="751"/>
        <v>50</v>
      </c>
      <c r="G8030" s="3">
        <f t="shared" si="753"/>
        <v>24.8</v>
      </c>
      <c r="H8030" s="3">
        <f t="shared" si="754"/>
        <v>37.04</v>
      </c>
      <c r="I8030" s="3">
        <f t="shared" si="755"/>
        <v>33.979999999999997</v>
      </c>
      <c r="J8030" s="3">
        <f t="shared" si="756"/>
        <v>39.019999999999996</v>
      </c>
      <c r="K8030" s="191">
        <v>10</v>
      </c>
      <c r="L8030" s="3">
        <v>-4</v>
      </c>
      <c r="M8030" s="191">
        <v>2.8</v>
      </c>
      <c r="N8030" s="191">
        <v>1.1000000000000001</v>
      </c>
      <c r="O8030" s="191">
        <v>3.9</v>
      </c>
    </row>
    <row r="8031" spans="2:15" ht="17.25" x14ac:dyDescent="0.35">
      <c r="B8031" s="172">
        <f t="shared" si="752"/>
        <v>8023</v>
      </c>
      <c r="C8031" s="173">
        <v>12</v>
      </c>
      <c r="D8031" s="173">
        <v>1</v>
      </c>
      <c r="E8031" s="174">
        <v>7</v>
      </c>
      <c r="F8031" s="3">
        <f t="shared" si="751"/>
        <v>50</v>
      </c>
      <c r="G8031" s="3">
        <f t="shared" si="753"/>
        <v>24.8</v>
      </c>
      <c r="H8031" s="3">
        <f t="shared" si="754"/>
        <v>35.96</v>
      </c>
      <c r="I8031" s="3">
        <f t="shared" si="755"/>
        <v>33.979999999999997</v>
      </c>
      <c r="J8031" s="3">
        <f t="shared" si="756"/>
        <v>39.019999999999996</v>
      </c>
      <c r="K8031" s="191">
        <v>10</v>
      </c>
      <c r="L8031" s="3">
        <v>-4</v>
      </c>
      <c r="M8031" s="191">
        <v>2.2000000000000002</v>
      </c>
      <c r="N8031" s="191">
        <v>1.1000000000000001</v>
      </c>
      <c r="O8031" s="191">
        <v>3.9</v>
      </c>
    </row>
    <row r="8032" spans="2:15" ht="17.25" x14ac:dyDescent="0.35">
      <c r="B8032" s="172">
        <f t="shared" si="752"/>
        <v>8024</v>
      </c>
      <c r="C8032" s="173">
        <v>12</v>
      </c>
      <c r="D8032" s="173">
        <v>1</v>
      </c>
      <c r="E8032" s="174">
        <v>8</v>
      </c>
      <c r="F8032" s="3">
        <f t="shared" si="751"/>
        <v>46.4</v>
      </c>
      <c r="G8032" s="3">
        <f t="shared" si="753"/>
        <v>28.4</v>
      </c>
      <c r="H8032" s="3">
        <f t="shared" si="754"/>
        <v>41</v>
      </c>
      <c r="I8032" s="3">
        <f t="shared" si="755"/>
        <v>35.06</v>
      </c>
      <c r="J8032" s="3">
        <f t="shared" si="756"/>
        <v>42.980000000000004</v>
      </c>
      <c r="K8032" s="191">
        <v>8</v>
      </c>
      <c r="L8032" s="3">
        <v>-2</v>
      </c>
      <c r="M8032" s="191">
        <v>5</v>
      </c>
      <c r="N8032" s="191">
        <v>1.7</v>
      </c>
      <c r="O8032" s="191">
        <v>6.1</v>
      </c>
    </row>
    <row r="8033" spans="2:15" ht="17.25" x14ac:dyDescent="0.35">
      <c r="B8033" s="172">
        <f t="shared" si="752"/>
        <v>8025</v>
      </c>
      <c r="C8033" s="173">
        <v>12</v>
      </c>
      <c r="D8033" s="173">
        <v>1</v>
      </c>
      <c r="E8033" s="174">
        <v>9</v>
      </c>
      <c r="F8033" s="3">
        <f t="shared" si="751"/>
        <v>46.4</v>
      </c>
      <c r="G8033" s="3">
        <f t="shared" si="753"/>
        <v>32</v>
      </c>
      <c r="H8033" s="3">
        <f t="shared" si="754"/>
        <v>51.08</v>
      </c>
      <c r="I8033" s="3">
        <f t="shared" si="755"/>
        <v>37.04</v>
      </c>
      <c r="J8033" s="3">
        <f t="shared" si="756"/>
        <v>46.04</v>
      </c>
      <c r="K8033" s="191">
        <v>8</v>
      </c>
      <c r="L8033" s="3">
        <v>0</v>
      </c>
      <c r="M8033" s="191">
        <v>10.6</v>
      </c>
      <c r="N8033" s="191">
        <v>2.8</v>
      </c>
      <c r="O8033" s="191">
        <v>7.8</v>
      </c>
    </row>
    <row r="8034" spans="2:15" ht="17.25" x14ac:dyDescent="0.35">
      <c r="B8034" s="172">
        <f t="shared" si="752"/>
        <v>8026</v>
      </c>
      <c r="C8034" s="173">
        <v>12</v>
      </c>
      <c r="D8034" s="173">
        <v>1</v>
      </c>
      <c r="E8034" s="174">
        <v>10</v>
      </c>
      <c r="F8034" s="3">
        <f t="shared" si="751"/>
        <v>57.2</v>
      </c>
      <c r="G8034" s="3">
        <f t="shared" si="753"/>
        <v>37.4</v>
      </c>
      <c r="H8034" s="3">
        <f t="shared" si="754"/>
        <v>51.980000000000004</v>
      </c>
      <c r="I8034" s="3">
        <f t="shared" si="755"/>
        <v>41</v>
      </c>
      <c r="J8034" s="3">
        <f t="shared" si="756"/>
        <v>48.019999999999996</v>
      </c>
      <c r="K8034" s="191">
        <v>14</v>
      </c>
      <c r="L8034" s="3">
        <v>3</v>
      </c>
      <c r="M8034" s="191">
        <v>11.1</v>
      </c>
      <c r="N8034" s="191">
        <v>5</v>
      </c>
      <c r="O8034" s="191">
        <v>8.9</v>
      </c>
    </row>
    <row r="8035" spans="2:15" ht="17.25" x14ac:dyDescent="0.35">
      <c r="B8035" s="172">
        <f t="shared" si="752"/>
        <v>8027</v>
      </c>
      <c r="C8035" s="173">
        <v>12</v>
      </c>
      <c r="D8035" s="173">
        <v>1</v>
      </c>
      <c r="E8035" s="174">
        <v>11</v>
      </c>
      <c r="F8035" s="3">
        <f t="shared" si="751"/>
        <v>66.2</v>
      </c>
      <c r="G8035" s="3">
        <f t="shared" si="753"/>
        <v>42.8</v>
      </c>
      <c r="H8035" s="3">
        <f t="shared" si="754"/>
        <v>55.040000000000006</v>
      </c>
      <c r="I8035" s="3">
        <f t="shared" si="755"/>
        <v>44.96</v>
      </c>
      <c r="J8035" s="3">
        <f t="shared" si="756"/>
        <v>50</v>
      </c>
      <c r="K8035" s="191">
        <v>19</v>
      </c>
      <c r="L8035" s="3">
        <v>6</v>
      </c>
      <c r="M8035" s="191">
        <v>12.8</v>
      </c>
      <c r="N8035" s="191">
        <v>7.2</v>
      </c>
      <c r="O8035" s="191">
        <v>10</v>
      </c>
    </row>
    <row r="8036" spans="2:15" ht="17.25" x14ac:dyDescent="0.35">
      <c r="B8036" s="172">
        <f t="shared" si="752"/>
        <v>8028</v>
      </c>
      <c r="C8036" s="173">
        <v>12</v>
      </c>
      <c r="D8036" s="173">
        <v>1</v>
      </c>
      <c r="E8036" s="174">
        <v>12</v>
      </c>
      <c r="F8036" s="3">
        <f t="shared" si="751"/>
        <v>68</v>
      </c>
      <c r="G8036" s="3">
        <f t="shared" si="753"/>
        <v>48.2</v>
      </c>
      <c r="H8036" s="3">
        <f t="shared" si="754"/>
        <v>57.019999999999996</v>
      </c>
      <c r="I8036" s="3">
        <f t="shared" si="755"/>
        <v>46.04</v>
      </c>
      <c r="J8036" s="3">
        <f t="shared" si="756"/>
        <v>51.08</v>
      </c>
      <c r="K8036" s="191">
        <v>20</v>
      </c>
      <c r="L8036" s="3">
        <v>9</v>
      </c>
      <c r="M8036" s="191">
        <v>13.9</v>
      </c>
      <c r="N8036" s="191">
        <v>7.8</v>
      </c>
      <c r="O8036" s="191">
        <v>10.6</v>
      </c>
    </row>
    <row r="8037" spans="2:15" ht="17.25" x14ac:dyDescent="0.35">
      <c r="B8037" s="172">
        <f t="shared" si="752"/>
        <v>8029</v>
      </c>
      <c r="C8037" s="173">
        <v>12</v>
      </c>
      <c r="D8037" s="173">
        <v>1</v>
      </c>
      <c r="E8037" s="174">
        <v>13</v>
      </c>
      <c r="F8037" s="3">
        <f t="shared" si="751"/>
        <v>69.800000000000011</v>
      </c>
      <c r="G8037" s="3">
        <f t="shared" si="753"/>
        <v>51.8</v>
      </c>
      <c r="H8037" s="3">
        <f t="shared" si="754"/>
        <v>59</v>
      </c>
      <c r="I8037" s="3">
        <f t="shared" si="755"/>
        <v>48.019999999999996</v>
      </c>
      <c r="J8037" s="3">
        <f t="shared" si="756"/>
        <v>53.06</v>
      </c>
      <c r="K8037" s="191">
        <v>21</v>
      </c>
      <c r="L8037" s="3">
        <v>11</v>
      </c>
      <c r="M8037" s="191">
        <v>15</v>
      </c>
      <c r="N8037" s="191">
        <v>8.9</v>
      </c>
      <c r="O8037" s="191">
        <v>11.7</v>
      </c>
    </row>
    <row r="8038" spans="2:15" ht="17.25" x14ac:dyDescent="0.35">
      <c r="B8038" s="172">
        <f t="shared" si="752"/>
        <v>8030</v>
      </c>
      <c r="C8038" s="173">
        <v>12</v>
      </c>
      <c r="D8038" s="173">
        <v>1</v>
      </c>
      <c r="E8038" s="174">
        <v>14</v>
      </c>
      <c r="F8038" s="3">
        <f t="shared" si="751"/>
        <v>71.599999999999994</v>
      </c>
      <c r="G8038" s="3">
        <f t="shared" si="753"/>
        <v>51.8</v>
      </c>
      <c r="H8038" s="3">
        <f t="shared" si="754"/>
        <v>59</v>
      </c>
      <c r="I8038" s="3">
        <f t="shared" si="755"/>
        <v>48.92</v>
      </c>
      <c r="J8038" s="3">
        <f t="shared" si="756"/>
        <v>53.06</v>
      </c>
      <c r="K8038" s="191">
        <v>22</v>
      </c>
      <c r="L8038" s="3">
        <v>11</v>
      </c>
      <c r="M8038" s="191">
        <v>15</v>
      </c>
      <c r="N8038" s="191">
        <v>9.4</v>
      </c>
      <c r="O8038" s="191">
        <v>11.7</v>
      </c>
    </row>
    <row r="8039" spans="2:15" ht="17.25" x14ac:dyDescent="0.35">
      <c r="B8039" s="172">
        <f t="shared" si="752"/>
        <v>8031</v>
      </c>
      <c r="C8039" s="173">
        <v>12</v>
      </c>
      <c r="D8039" s="173">
        <v>1</v>
      </c>
      <c r="E8039" s="174">
        <v>15</v>
      </c>
      <c r="F8039" s="3">
        <f t="shared" si="751"/>
        <v>69.800000000000011</v>
      </c>
      <c r="G8039" s="3">
        <f t="shared" si="753"/>
        <v>53.6</v>
      </c>
      <c r="H8039" s="3">
        <f t="shared" si="754"/>
        <v>60.980000000000004</v>
      </c>
      <c r="I8039" s="3">
        <f t="shared" si="755"/>
        <v>48.92</v>
      </c>
      <c r="J8039" s="3">
        <f t="shared" si="756"/>
        <v>53.96</v>
      </c>
      <c r="K8039" s="191">
        <v>21</v>
      </c>
      <c r="L8039" s="3">
        <v>12</v>
      </c>
      <c r="M8039" s="191">
        <v>16.100000000000001</v>
      </c>
      <c r="N8039" s="191">
        <v>9.4</v>
      </c>
      <c r="O8039" s="191">
        <v>12.2</v>
      </c>
    </row>
    <row r="8040" spans="2:15" ht="17.25" x14ac:dyDescent="0.35">
      <c r="B8040" s="172">
        <f t="shared" si="752"/>
        <v>8032</v>
      </c>
      <c r="C8040" s="173">
        <v>12</v>
      </c>
      <c r="D8040" s="173">
        <v>1</v>
      </c>
      <c r="E8040" s="174">
        <v>16</v>
      </c>
      <c r="F8040" s="3">
        <f t="shared" si="751"/>
        <v>64.400000000000006</v>
      </c>
      <c r="G8040" s="3">
        <f t="shared" si="753"/>
        <v>51.8</v>
      </c>
      <c r="H8040" s="3">
        <f t="shared" si="754"/>
        <v>60.08</v>
      </c>
      <c r="I8040" s="3">
        <f t="shared" si="755"/>
        <v>48.019999999999996</v>
      </c>
      <c r="J8040" s="3">
        <f t="shared" si="756"/>
        <v>55.040000000000006</v>
      </c>
      <c r="K8040" s="191">
        <v>18</v>
      </c>
      <c r="L8040" s="3">
        <v>11</v>
      </c>
      <c r="M8040" s="191">
        <v>15.6</v>
      </c>
      <c r="N8040" s="191">
        <v>8.9</v>
      </c>
      <c r="O8040" s="191">
        <v>12.8</v>
      </c>
    </row>
    <row r="8041" spans="2:15" ht="17.25" x14ac:dyDescent="0.35">
      <c r="B8041" s="172">
        <f t="shared" si="752"/>
        <v>8033</v>
      </c>
      <c r="C8041" s="173">
        <v>12</v>
      </c>
      <c r="D8041" s="173">
        <v>1</v>
      </c>
      <c r="E8041" s="174">
        <v>17</v>
      </c>
      <c r="F8041" s="3">
        <f t="shared" si="751"/>
        <v>53.6</v>
      </c>
      <c r="G8041" s="3">
        <f t="shared" si="753"/>
        <v>46.4</v>
      </c>
      <c r="H8041" s="3">
        <f t="shared" si="754"/>
        <v>55.040000000000006</v>
      </c>
      <c r="I8041" s="3">
        <f t="shared" si="755"/>
        <v>44.06</v>
      </c>
      <c r="J8041" s="3">
        <f t="shared" si="756"/>
        <v>53.96</v>
      </c>
      <c r="K8041" s="191">
        <v>12</v>
      </c>
      <c r="L8041" s="3">
        <v>8</v>
      </c>
      <c r="M8041" s="191">
        <v>12.8</v>
      </c>
      <c r="N8041" s="191">
        <v>6.7</v>
      </c>
      <c r="O8041" s="191">
        <v>12.2</v>
      </c>
    </row>
    <row r="8042" spans="2:15" ht="17.25" x14ac:dyDescent="0.35">
      <c r="B8042" s="172">
        <f t="shared" si="752"/>
        <v>8034</v>
      </c>
      <c r="C8042" s="173">
        <v>12</v>
      </c>
      <c r="D8042" s="173">
        <v>1</v>
      </c>
      <c r="E8042" s="174">
        <v>18</v>
      </c>
      <c r="F8042" s="3">
        <f t="shared" si="751"/>
        <v>51.8</v>
      </c>
      <c r="G8042" s="3">
        <f t="shared" si="753"/>
        <v>44.6</v>
      </c>
      <c r="H8042" s="3">
        <f t="shared" si="754"/>
        <v>50</v>
      </c>
      <c r="I8042" s="3">
        <f t="shared" si="755"/>
        <v>42.08</v>
      </c>
      <c r="J8042" s="3">
        <f t="shared" si="756"/>
        <v>51.980000000000004</v>
      </c>
      <c r="K8042" s="191">
        <v>11</v>
      </c>
      <c r="L8042" s="3">
        <v>7</v>
      </c>
      <c r="M8042" s="191">
        <v>10</v>
      </c>
      <c r="N8042" s="191">
        <v>5.6</v>
      </c>
      <c r="O8042" s="191">
        <v>11.1</v>
      </c>
    </row>
    <row r="8043" spans="2:15" ht="17.25" x14ac:dyDescent="0.35">
      <c r="B8043" s="172">
        <f t="shared" si="752"/>
        <v>8035</v>
      </c>
      <c r="C8043" s="173">
        <v>12</v>
      </c>
      <c r="D8043" s="173">
        <v>1</v>
      </c>
      <c r="E8043" s="174">
        <v>19</v>
      </c>
      <c r="F8043" s="3">
        <f t="shared" si="751"/>
        <v>48.2</v>
      </c>
      <c r="G8043" s="3">
        <f t="shared" si="753"/>
        <v>42.8</v>
      </c>
      <c r="H8043" s="3">
        <f t="shared" si="754"/>
        <v>46.04</v>
      </c>
      <c r="I8043" s="3">
        <f t="shared" si="755"/>
        <v>39.92</v>
      </c>
      <c r="J8043" s="3">
        <f t="shared" si="756"/>
        <v>53.06</v>
      </c>
      <c r="K8043" s="191">
        <v>9</v>
      </c>
      <c r="L8043" s="3">
        <v>6</v>
      </c>
      <c r="M8043" s="191">
        <v>7.8</v>
      </c>
      <c r="N8043" s="191">
        <v>4.4000000000000004</v>
      </c>
      <c r="O8043" s="191">
        <v>11.7</v>
      </c>
    </row>
    <row r="8044" spans="2:15" ht="17.25" x14ac:dyDescent="0.35">
      <c r="B8044" s="172">
        <f t="shared" si="752"/>
        <v>8036</v>
      </c>
      <c r="C8044" s="173">
        <v>12</v>
      </c>
      <c r="D8044" s="173">
        <v>1</v>
      </c>
      <c r="E8044" s="174">
        <v>20</v>
      </c>
      <c r="F8044" s="3">
        <f t="shared" si="751"/>
        <v>50</v>
      </c>
      <c r="G8044" s="3">
        <f t="shared" si="753"/>
        <v>35.6</v>
      </c>
      <c r="H8044" s="3">
        <f t="shared" si="754"/>
        <v>44.96</v>
      </c>
      <c r="I8044" s="3">
        <f t="shared" si="755"/>
        <v>37.94</v>
      </c>
      <c r="J8044" s="3">
        <f t="shared" si="756"/>
        <v>51.08</v>
      </c>
      <c r="K8044" s="191">
        <v>10</v>
      </c>
      <c r="L8044" s="3">
        <v>2</v>
      </c>
      <c r="M8044" s="191">
        <v>7.2</v>
      </c>
      <c r="N8044" s="191">
        <v>3.3</v>
      </c>
      <c r="O8044" s="191">
        <v>10.6</v>
      </c>
    </row>
    <row r="8045" spans="2:15" ht="17.25" x14ac:dyDescent="0.35">
      <c r="B8045" s="172">
        <f t="shared" si="752"/>
        <v>8037</v>
      </c>
      <c r="C8045" s="173">
        <v>12</v>
      </c>
      <c r="D8045" s="173">
        <v>1</v>
      </c>
      <c r="E8045" s="174">
        <v>21</v>
      </c>
      <c r="F8045" s="3">
        <f t="shared" si="751"/>
        <v>41</v>
      </c>
      <c r="G8045" s="3">
        <f t="shared" si="753"/>
        <v>35.6</v>
      </c>
      <c r="H8045" s="3">
        <f t="shared" si="754"/>
        <v>41</v>
      </c>
      <c r="I8045" s="3">
        <f t="shared" si="755"/>
        <v>35.06</v>
      </c>
      <c r="J8045" s="3">
        <f t="shared" si="756"/>
        <v>48.92</v>
      </c>
      <c r="K8045" s="191">
        <v>5</v>
      </c>
      <c r="L8045" s="3">
        <v>2</v>
      </c>
      <c r="M8045" s="191">
        <v>5</v>
      </c>
      <c r="N8045" s="191">
        <v>1.7</v>
      </c>
      <c r="O8045" s="191">
        <v>9.4</v>
      </c>
    </row>
    <row r="8046" spans="2:15" ht="17.25" x14ac:dyDescent="0.35">
      <c r="B8046" s="172">
        <f t="shared" si="752"/>
        <v>8038</v>
      </c>
      <c r="C8046" s="173">
        <v>12</v>
      </c>
      <c r="D8046" s="173">
        <v>1</v>
      </c>
      <c r="E8046" s="174">
        <v>22</v>
      </c>
      <c r="F8046" s="3">
        <f t="shared" si="751"/>
        <v>42.8</v>
      </c>
      <c r="G8046" s="3">
        <f t="shared" si="753"/>
        <v>28.4</v>
      </c>
      <c r="H8046" s="3">
        <f t="shared" si="754"/>
        <v>42.08</v>
      </c>
      <c r="I8046" s="3">
        <f t="shared" si="755"/>
        <v>35.06</v>
      </c>
      <c r="J8046" s="3">
        <f t="shared" si="756"/>
        <v>48.92</v>
      </c>
      <c r="K8046" s="191">
        <v>6</v>
      </c>
      <c r="L8046" s="3">
        <v>-2</v>
      </c>
      <c r="M8046" s="191">
        <v>5.6</v>
      </c>
      <c r="N8046" s="191">
        <v>1.7</v>
      </c>
      <c r="O8046" s="191">
        <v>9.4</v>
      </c>
    </row>
    <row r="8047" spans="2:15" ht="17.25" x14ac:dyDescent="0.35">
      <c r="B8047" s="172">
        <f t="shared" si="752"/>
        <v>8039</v>
      </c>
      <c r="C8047" s="173">
        <v>12</v>
      </c>
      <c r="D8047" s="173">
        <v>1</v>
      </c>
      <c r="E8047" s="174">
        <v>23</v>
      </c>
      <c r="F8047" s="3">
        <f t="shared" si="751"/>
        <v>42.8</v>
      </c>
      <c r="G8047" s="3">
        <f t="shared" si="753"/>
        <v>26.6</v>
      </c>
      <c r="H8047" s="3">
        <f t="shared" si="754"/>
        <v>41</v>
      </c>
      <c r="I8047" s="3">
        <f t="shared" si="755"/>
        <v>32</v>
      </c>
      <c r="J8047" s="3">
        <f t="shared" si="756"/>
        <v>44.06</v>
      </c>
      <c r="K8047" s="191">
        <v>6</v>
      </c>
      <c r="L8047" s="3">
        <v>-3</v>
      </c>
      <c r="M8047" s="191">
        <v>5</v>
      </c>
      <c r="N8047" s="191">
        <v>0</v>
      </c>
      <c r="O8047" s="191">
        <v>6.7</v>
      </c>
    </row>
    <row r="8048" spans="2:15" ht="17.25" x14ac:dyDescent="0.35">
      <c r="B8048" s="172">
        <f t="shared" si="752"/>
        <v>8040</v>
      </c>
      <c r="C8048" s="173">
        <v>12</v>
      </c>
      <c r="D8048" s="173">
        <v>1</v>
      </c>
      <c r="E8048" s="174">
        <v>24</v>
      </c>
      <c r="F8048" s="3">
        <f t="shared" si="751"/>
        <v>42.8</v>
      </c>
      <c r="G8048" s="3">
        <f t="shared" si="753"/>
        <v>26.6</v>
      </c>
      <c r="H8048" s="3">
        <f t="shared" si="754"/>
        <v>37.94</v>
      </c>
      <c r="I8048" s="3">
        <f t="shared" si="755"/>
        <v>33.979999999999997</v>
      </c>
      <c r="J8048" s="3">
        <f t="shared" si="756"/>
        <v>44.96</v>
      </c>
      <c r="K8048" s="191">
        <v>6</v>
      </c>
      <c r="L8048" s="3">
        <v>-3</v>
      </c>
      <c r="M8048" s="191">
        <v>3.3</v>
      </c>
      <c r="N8048" s="191">
        <v>1.1000000000000001</v>
      </c>
      <c r="O8048" s="191">
        <v>7.2</v>
      </c>
    </row>
    <row r="8049" spans="2:15" ht="17.25" x14ac:dyDescent="0.35">
      <c r="B8049" s="172">
        <f t="shared" si="752"/>
        <v>8041</v>
      </c>
      <c r="C8049" s="173">
        <v>12</v>
      </c>
      <c r="D8049" s="173">
        <v>2</v>
      </c>
      <c r="E8049" s="174">
        <v>1</v>
      </c>
      <c r="F8049" s="3">
        <f t="shared" si="751"/>
        <v>41</v>
      </c>
      <c r="G8049" s="3">
        <f t="shared" si="753"/>
        <v>24.8</v>
      </c>
      <c r="H8049" s="3">
        <f t="shared" si="754"/>
        <v>37.94</v>
      </c>
      <c r="I8049" s="3">
        <f t="shared" si="755"/>
        <v>32</v>
      </c>
      <c r="J8049" s="3">
        <f t="shared" si="756"/>
        <v>46.04</v>
      </c>
      <c r="K8049" s="191">
        <v>5</v>
      </c>
      <c r="L8049" s="3">
        <v>-4</v>
      </c>
      <c r="M8049" s="191">
        <v>3.3</v>
      </c>
      <c r="N8049" s="191">
        <v>0</v>
      </c>
      <c r="O8049" s="191">
        <v>7.8</v>
      </c>
    </row>
    <row r="8050" spans="2:15" ht="17.25" x14ac:dyDescent="0.35">
      <c r="B8050" s="172">
        <f t="shared" si="752"/>
        <v>8042</v>
      </c>
      <c r="C8050" s="173">
        <v>12</v>
      </c>
      <c r="D8050" s="173">
        <v>2</v>
      </c>
      <c r="E8050" s="174">
        <v>2</v>
      </c>
      <c r="F8050" s="3">
        <f t="shared" si="751"/>
        <v>42.8</v>
      </c>
      <c r="G8050" s="3">
        <f t="shared" si="753"/>
        <v>24.8</v>
      </c>
      <c r="H8050" s="3">
        <f t="shared" si="754"/>
        <v>39.92</v>
      </c>
      <c r="I8050" s="3">
        <f t="shared" si="755"/>
        <v>32</v>
      </c>
      <c r="J8050" s="3">
        <f t="shared" si="756"/>
        <v>44.96</v>
      </c>
      <c r="K8050" s="191">
        <v>6</v>
      </c>
      <c r="L8050" s="3">
        <v>-4</v>
      </c>
      <c r="M8050" s="191">
        <v>4.4000000000000004</v>
      </c>
      <c r="N8050" s="191">
        <v>0</v>
      </c>
      <c r="O8050" s="191">
        <v>7.2</v>
      </c>
    </row>
    <row r="8051" spans="2:15" ht="17.25" x14ac:dyDescent="0.35">
      <c r="B8051" s="172">
        <f t="shared" si="752"/>
        <v>8043</v>
      </c>
      <c r="C8051" s="173">
        <v>12</v>
      </c>
      <c r="D8051" s="173">
        <v>2</v>
      </c>
      <c r="E8051" s="174">
        <v>3</v>
      </c>
      <c r="F8051" s="3">
        <f t="shared" si="751"/>
        <v>42.8</v>
      </c>
      <c r="G8051" s="3">
        <f t="shared" si="753"/>
        <v>24.8</v>
      </c>
      <c r="H8051" s="3">
        <f t="shared" si="754"/>
        <v>39.019999999999996</v>
      </c>
      <c r="I8051" s="3">
        <f t="shared" si="755"/>
        <v>33.08</v>
      </c>
      <c r="J8051" s="3">
        <f t="shared" si="756"/>
        <v>42.980000000000004</v>
      </c>
      <c r="K8051" s="191">
        <v>6</v>
      </c>
      <c r="L8051" s="3">
        <v>-4</v>
      </c>
      <c r="M8051" s="191">
        <v>3.9</v>
      </c>
      <c r="N8051" s="191">
        <v>0.6</v>
      </c>
      <c r="O8051" s="191">
        <v>6.1</v>
      </c>
    </row>
    <row r="8052" spans="2:15" ht="17.25" x14ac:dyDescent="0.35">
      <c r="B8052" s="172">
        <f t="shared" si="752"/>
        <v>8044</v>
      </c>
      <c r="C8052" s="173">
        <v>12</v>
      </c>
      <c r="D8052" s="173">
        <v>2</v>
      </c>
      <c r="E8052" s="174">
        <v>4</v>
      </c>
      <c r="F8052" s="3">
        <f t="shared" si="751"/>
        <v>41</v>
      </c>
      <c r="G8052" s="3">
        <f t="shared" si="753"/>
        <v>24.8</v>
      </c>
      <c r="H8052" s="3">
        <f t="shared" si="754"/>
        <v>33.979999999999997</v>
      </c>
      <c r="I8052" s="3">
        <f t="shared" si="755"/>
        <v>33.08</v>
      </c>
      <c r="J8052" s="3">
        <f t="shared" si="756"/>
        <v>39.92</v>
      </c>
      <c r="K8052" s="191">
        <v>5</v>
      </c>
      <c r="L8052" s="3">
        <v>-4</v>
      </c>
      <c r="M8052" s="191">
        <v>1.1000000000000001</v>
      </c>
      <c r="N8052" s="191">
        <v>0.6</v>
      </c>
      <c r="O8052" s="191">
        <v>4.4000000000000004</v>
      </c>
    </row>
    <row r="8053" spans="2:15" ht="17.25" x14ac:dyDescent="0.35">
      <c r="B8053" s="172">
        <f t="shared" si="752"/>
        <v>8045</v>
      </c>
      <c r="C8053" s="173">
        <v>12</v>
      </c>
      <c r="D8053" s="173">
        <v>2</v>
      </c>
      <c r="E8053" s="174">
        <v>5</v>
      </c>
      <c r="F8053" s="3">
        <f t="shared" si="751"/>
        <v>42.8</v>
      </c>
      <c r="G8053" s="3">
        <f t="shared" si="753"/>
        <v>24.8</v>
      </c>
      <c r="H8053" s="3">
        <f t="shared" si="754"/>
        <v>41</v>
      </c>
      <c r="I8053" s="3">
        <f t="shared" si="755"/>
        <v>33.08</v>
      </c>
      <c r="J8053" s="3">
        <f t="shared" si="756"/>
        <v>35.96</v>
      </c>
      <c r="K8053" s="191">
        <v>6</v>
      </c>
      <c r="L8053" s="3">
        <v>-4</v>
      </c>
      <c r="M8053" s="191">
        <v>5</v>
      </c>
      <c r="N8053" s="191">
        <v>0.6</v>
      </c>
      <c r="O8053" s="191">
        <v>2.2000000000000002</v>
      </c>
    </row>
    <row r="8054" spans="2:15" ht="17.25" x14ac:dyDescent="0.35">
      <c r="B8054" s="172">
        <f t="shared" si="752"/>
        <v>8046</v>
      </c>
      <c r="C8054" s="173">
        <v>12</v>
      </c>
      <c r="D8054" s="173">
        <v>2</v>
      </c>
      <c r="E8054" s="174">
        <v>6</v>
      </c>
      <c r="F8054" s="3">
        <f t="shared" si="751"/>
        <v>42.8</v>
      </c>
      <c r="G8054" s="3">
        <f t="shared" si="753"/>
        <v>24.8</v>
      </c>
      <c r="H8054" s="3">
        <f t="shared" si="754"/>
        <v>37.04</v>
      </c>
      <c r="I8054" s="3">
        <f t="shared" si="755"/>
        <v>33.08</v>
      </c>
      <c r="J8054" s="3">
        <f t="shared" si="756"/>
        <v>35.06</v>
      </c>
      <c r="K8054" s="191">
        <v>6</v>
      </c>
      <c r="L8054" s="3">
        <v>-4</v>
      </c>
      <c r="M8054" s="191">
        <v>2.8</v>
      </c>
      <c r="N8054" s="191">
        <v>0.6</v>
      </c>
      <c r="O8054" s="191">
        <v>1.7</v>
      </c>
    </row>
    <row r="8055" spans="2:15" ht="17.25" x14ac:dyDescent="0.35">
      <c r="B8055" s="172">
        <f t="shared" si="752"/>
        <v>8047</v>
      </c>
      <c r="C8055" s="173">
        <v>12</v>
      </c>
      <c r="D8055" s="173">
        <v>2</v>
      </c>
      <c r="E8055" s="174">
        <v>7</v>
      </c>
      <c r="F8055" s="3">
        <f t="shared" si="751"/>
        <v>41</v>
      </c>
      <c r="G8055" s="3">
        <f t="shared" si="753"/>
        <v>23</v>
      </c>
      <c r="H8055" s="3">
        <f t="shared" si="754"/>
        <v>42.08</v>
      </c>
      <c r="I8055" s="3">
        <f t="shared" si="755"/>
        <v>33.08</v>
      </c>
      <c r="J8055" s="3">
        <f t="shared" si="756"/>
        <v>35.06</v>
      </c>
      <c r="K8055" s="191">
        <v>5</v>
      </c>
      <c r="L8055" s="3">
        <v>-5</v>
      </c>
      <c r="M8055" s="191">
        <v>5.6</v>
      </c>
      <c r="N8055" s="191">
        <v>0.6</v>
      </c>
      <c r="O8055" s="191">
        <v>1.7</v>
      </c>
    </row>
    <row r="8056" spans="2:15" ht="17.25" x14ac:dyDescent="0.35">
      <c r="B8056" s="172">
        <f t="shared" si="752"/>
        <v>8048</v>
      </c>
      <c r="C8056" s="173">
        <v>12</v>
      </c>
      <c r="D8056" s="173">
        <v>2</v>
      </c>
      <c r="E8056" s="174">
        <v>8</v>
      </c>
      <c r="F8056" s="3">
        <f t="shared" si="751"/>
        <v>44.6</v>
      </c>
      <c r="G8056" s="3">
        <f t="shared" si="753"/>
        <v>26.6</v>
      </c>
      <c r="H8056" s="3">
        <f t="shared" si="754"/>
        <v>44.96</v>
      </c>
      <c r="I8056" s="3">
        <f t="shared" si="755"/>
        <v>33.979999999999997</v>
      </c>
      <c r="J8056" s="3">
        <f t="shared" si="756"/>
        <v>33.979999999999997</v>
      </c>
      <c r="K8056" s="191">
        <v>7</v>
      </c>
      <c r="L8056" s="3">
        <v>-3</v>
      </c>
      <c r="M8056" s="191">
        <v>7.2</v>
      </c>
      <c r="N8056" s="191">
        <v>1.1000000000000001</v>
      </c>
      <c r="O8056" s="191">
        <v>1.1000000000000001</v>
      </c>
    </row>
    <row r="8057" spans="2:15" ht="17.25" x14ac:dyDescent="0.35">
      <c r="B8057" s="172">
        <f t="shared" si="752"/>
        <v>8049</v>
      </c>
      <c r="C8057" s="173">
        <v>12</v>
      </c>
      <c r="D8057" s="173">
        <v>2</v>
      </c>
      <c r="E8057" s="174">
        <v>9</v>
      </c>
      <c r="F8057" s="3">
        <f t="shared" si="751"/>
        <v>51.980000000000004</v>
      </c>
      <c r="G8057" s="3">
        <f t="shared" si="753"/>
        <v>32</v>
      </c>
      <c r="H8057" s="3">
        <f t="shared" si="754"/>
        <v>46.04</v>
      </c>
      <c r="I8057" s="3">
        <f t="shared" si="755"/>
        <v>39.92</v>
      </c>
      <c r="J8057" s="3">
        <f t="shared" si="756"/>
        <v>35.96</v>
      </c>
      <c r="K8057" s="191">
        <v>11.1</v>
      </c>
      <c r="L8057" s="3">
        <v>0</v>
      </c>
      <c r="M8057" s="191">
        <v>7.8</v>
      </c>
      <c r="N8057" s="191">
        <v>4.4000000000000004</v>
      </c>
      <c r="O8057" s="191">
        <v>2.2000000000000002</v>
      </c>
    </row>
    <row r="8058" spans="2:15" ht="17.25" x14ac:dyDescent="0.35">
      <c r="B8058" s="172">
        <f t="shared" si="752"/>
        <v>8050</v>
      </c>
      <c r="C8058" s="173">
        <v>12</v>
      </c>
      <c r="D8058" s="173">
        <v>2</v>
      </c>
      <c r="E8058" s="174">
        <v>10</v>
      </c>
      <c r="F8058" s="3">
        <f t="shared" si="751"/>
        <v>59</v>
      </c>
      <c r="G8058" s="3">
        <f t="shared" si="753"/>
        <v>39.200000000000003</v>
      </c>
      <c r="H8058" s="3">
        <f t="shared" si="754"/>
        <v>48.92</v>
      </c>
      <c r="I8058" s="3">
        <f t="shared" si="755"/>
        <v>48.019999999999996</v>
      </c>
      <c r="J8058" s="3">
        <f t="shared" si="756"/>
        <v>39.92</v>
      </c>
      <c r="K8058" s="191">
        <v>15</v>
      </c>
      <c r="L8058" s="3">
        <v>4</v>
      </c>
      <c r="M8058" s="191">
        <v>9.4</v>
      </c>
      <c r="N8058" s="191">
        <v>8.9</v>
      </c>
      <c r="O8058" s="191">
        <v>4.4000000000000004</v>
      </c>
    </row>
    <row r="8059" spans="2:15" ht="17.25" x14ac:dyDescent="0.35">
      <c r="B8059" s="172">
        <f t="shared" si="752"/>
        <v>8051</v>
      </c>
      <c r="C8059" s="173">
        <v>12</v>
      </c>
      <c r="D8059" s="173">
        <v>2</v>
      </c>
      <c r="E8059" s="174">
        <v>11</v>
      </c>
      <c r="F8059" s="3">
        <f t="shared" si="751"/>
        <v>62.6</v>
      </c>
      <c r="G8059" s="3">
        <f t="shared" si="753"/>
        <v>44.6</v>
      </c>
      <c r="H8059" s="3">
        <f t="shared" si="754"/>
        <v>53.06</v>
      </c>
      <c r="I8059" s="3">
        <f t="shared" si="755"/>
        <v>51.08</v>
      </c>
      <c r="J8059" s="3">
        <f t="shared" si="756"/>
        <v>44.96</v>
      </c>
      <c r="K8059" s="191">
        <v>17</v>
      </c>
      <c r="L8059" s="3">
        <v>7</v>
      </c>
      <c r="M8059" s="191">
        <v>11.7</v>
      </c>
      <c r="N8059" s="191">
        <v>10.6</v>
      </c>
      <c r="O8059" s="191">
        <v>7.2</v>
      </c>
    </row>
    <row r="8060" spans="2:15" ht="17.25" x14ac:dyDescent="0.35">
      <c r="B8060" s="172">
        <f t="shared" si="752"/>
        <v>8052</v>
      </c>
      <c r="C8060" s="173">
        <v>12</v>
      </c>
      <c r="D8060" s="173">
        <v>2</v>
      </c>
      <c r="E8060" s="174">
        <v>12</v>
      </c>
      <c r="F8060" s="3">
        <f t="shared" si="751"/>
        <v>68</v>
      </c>
      <c r="G8060" s="3">
        <f t="shared" si="753"/>
        <v>51.8</v>
      </c>
      <c r="H8060" s="3">
        <f t="shared" si="754"/>
        <v>53.96</v>
      </c>
      <c r="I8060" s="3">
        <f t="shared" si="755"/>
        <v>51.08</v>
      </c>
      <c r="J8060" s="3">
        <f t="shared" si="756"/>
        <v>46.94</v>
      </c>
      <c r="K8060" s="191">
        <v>20</v>
      </c>
      <c r="L8060" s="3">
        <v>11</v>
      </c>
      <c r="M8060" s="191">
        <v>12.2</v>
      </c>
      <c r="N8060" s="191">
        <v>10.6</v>
      </c>
      <c r="O8060" s="191">
        <v>8.3000000000000007</v>
      </c>
    </row>
    <row r="8061" spans="2:15" ht="17.25" x14ac:dyDescent="0.35">
      <c r="B8061" s="172">
        <f t="shared" si="752"/>
        <v>8053</v>
      </c>
      <c r="C8061" s="173">
        <v>12</v>
      </c>
      <c r="D8061" s="173">
        <v>2</v>
      </c>
      <c r="E8061" s="174">
        <v>13</v>
      </c>
      <c r="F8061" s="3">
        <f t="shared" si="751"/>
        <v>69.800000000000011</v>
      </c>
      <c r="G8061" s="3">
        <f t="shared" si="753"/>
        <v>53.6</v>
      </c>
      <c r="H8061" s="3">
        <f t="shared" si="754"/>
        <v>55.040000000000006</v>
      </c>
      <c r="I8061" s="3">
        <f t="shared" si="755"/>
        <v>53.06</v>
      </c>
      <c r="J8061" s="3">
        <f t="shared" si="756"/>
        <v>50</v>
      </c>
      <c r="K8061" s="191">
        <v>21</v>
      </c>
      <c r="L8061" s="3">
        <v>12</v>
      </c>
      <c r="M8061" s="191">
        <v>12.8</v>
      </c>
      <c r="N8061" s="191">
        <v>11.7</v>
      </c>
      <c r="O8061" s="191">
        <v>10</v>
      </c>
    </row>
    <row r="8062" spans="2:15" ht="17.25" x14ac:dyDescent="0.35">
      <c r="B8062" s="172">
        <f t="shared" si="752"/>
        <v>8054</v>
      </c>
      <c r="C8062" s="173">
        <v>12</v>
      </c>
      <c r="D8062" s="173">
        <v>2</v>
      </c>
      <c r="E8062" s="174">
        <v>14</v>
      </c>
      <c r="F8062" s="3">
        <f t="shared" si="751"/>
        <v>69.800000000000011</v>
      </c>
      <c r="G8062" s="3">
        <f t="shared" si="753"/>
        <v>55.400000000000006</v>
      </c>
      <c r="H8062" s="3">
        <f t="shared" si="754"/>
        <v>55.040000000000006</v>
      </c>
      <c r="I8062" s="3">
        <f t="shared" si="755"/>
        <v>55.040000000000006</v>
      </c>
      <c r="J8062" s="3">
        <f t="shared" si="756"/>
        <v>51.08</v>
      </c>
      <c r="K8062" s="191">
        <v>21</v>
      </c>
      <c r="L8062" s="3">
        <v>13</v>
      </c>
      <c r="M8062" s="191">
        <v>12.8</v>
      </c>
      <c r="N8062" s="191">
        <v>12.8</v>
      </c>
      <c r="O8062" s="191">
        <v>10.6</v>
      </c>
    </row>
    <row r="8063" spans="2:15" ht="17.25" x14ac:dyDescent="0.35">
      <c r="B8063" s="172">
        <f t="shared" si="752"/>
        <v>8055</v>
      </c>
      <c r="C8063" s="173">
        <v>12</v>
      </c>
      <c r="D8063" s="173">
        <v>2</v>
      </c>
      <c r="E8063" s="174">
        <v>15</v>
      </c>
      <c r="F8063" s="3">
        <f t="shared" si="751"/>
        <v>71.599999999999994</v>
      </c>
      <c r="G8063" s="3">
        <f t="shared" si="753"/>
        <v>55.400000000000006</v>
      </c>
      <c r="H8063" s="3">
        <f t="shared" si="754"/>
        <v>55.94</v>
      </c>
      <c r="I8063" s="3">
        <f t="shared" si="755"/>
        <v>53.96</v>
      </c>
      <c r="J8063" s="3">
        <f t="shared" si="756"/>
        <v>53.96</v>
      </c>
      <c r="K8063" s="191">
        <v>22</v>
      </c>
      <c r="L8063" s="3">
        <v>13</v>
      </c>
      <c r="M8063" s="191">
        <v>13.3</v>
      </c>
      <c r="N8063" s="191">
        <v>12.2</v>
      </c>
      <c r="O8063" s="191">
        <v>12.2</v>
      </c>
    </row>
    <row r="8064" spans="2:15" ht="17.25" x14ac:dyDescent="0.35">
      <c r="B8064" s="172">
        <f t="shared" si="752"/>
        <v>8056</v>
      </c>
      <c r="C8064" s="173">
        <v>12</v>
      </c>
      <c r="D8064" s="173">
        <v>2</v>
      </c>
      <c r="E8064" s="174">
        <v>16</v>
      </c>
      <c r="F8064" s="3">
        <f t="shared" si="751"/>
        <v>64.400000000000006</v>
      </c>
      <c r="G8064" s="3">
        <f t="shared" si="753"/>
        <v>53.6</v>
      </c>
      <c r="H8064" s="3">
        <f t="shared" si="754"/>
        <v>55.040000000000006</v>
      </c>
      <c r="I8064" s="3">
        <f t="shared" si="755"/>
        <v>53.06</v>
      </c>
      <c r="J8064" s="3">
        <f t="shared" si="756"/>
        <v>51.980000000000004</v>
      </c>
      <c r="K8064" s="191">
        <v>18</v>
      </c>
      <c r="L8064" s="3">
        <v>12</v>
      </c>
      <c r="M8064" s="191">
        <v>12.8</v>
      </c>
      <c r="N8064" s="191">
        <v>11.7</v>
      </c>
      <c r="O8064" s="191">
        <v>11.1</v>
      </c>
    </row>
    <row r="8065" spans="2:15" ht="17.25" x14ac:dyDescent="0.35">
      <c r="B8065" s="172">
        <f t="shared" si="752"/>
        <v>8057</v>
      </c>
      <c r="C8065" s="173">
        <v>12</v>
      </c>
      <c r="D8065" s="173">
        <v>2</v>
      </c>
      <c r="E8065" s="174">
        <v>17</v>
      </c>
      <c r="F8065" s="3">
        <f t="shared" si="751"/>
        <v>57.2</v>
      </c>
      <c r="G8065" s="3">
        <f t="shared" si="753"/>
        <v>42.8</v>
      </c>
      <c r="H8065" s="3">
        <f t="shared" si="754"/>
        <v>50</v>
      </c>
      <c r="I8065" s="3">
        <f t="shared" si="755"/>
        <v>50</v>
      </c>
      <c r="J8065" s="3">
        <f t="shared" si="756"/>
        <v>51.980000000000004</v>
      </c>
      <c r="K8065" s="191">
        <v>14</v>
      </c>
      <c r="L8065" s="3">
        <v>6</v>
      </c>
      <c r="M8065" s="191">
        <v>10</v>
      </c>
      <c r="N8065" s="191">
        <v>10</v>
      </c>
      <c r="O8065" s="191">
        <v>11.1</v>
      </c>
    </row>
    <row r="8066" spans="2:15" ht="17.25" x14ac:dyDescent="0.35">
      <c r="B8066" s="172">
        <f t="shared" si="752"/>
        <v>8058</v>
      </c>
      <c r="C8066" s="173">
        <v>12</v>
      </c>
      <c r="D8066" s="173">
        <v>2</v>
      </c>
      <c r="E8066" s="174">
        <v>18</v>
      </c>
      <c r="F8066" s="3">
        <f t="shared" si="751"/>
        <v>57.2</v>
      </c>
      <c r="G8066" s="3">
        <f t="shared" si="753"/>
        <v>42.8</v>
      </c>
      <c r="H8066" s="3">
        <f t="shared" si="754"/>
        <v>44.96</v>
      </c>
      <c r="I8066" s="3">
        <f t="shared" si="755"/>
        <v>48.019999999999996</v>
      </c>
      <c r="J8066" s="3">
        <f t="shared" si="756"/>
        <v>48.019999999999996</v>
      </c>
      <c r="K8066" s="191">
        <v>14</v>
      </c>
      <c r="L8066" s="3">
        <v>6</v>
      </c>
      <c r="M8066" s="191">
        <v>7.2</v>
      </c>
      <c r="N8066" s="191">
        <v>8.9</v>
      </c>
      <c r="O8066" s="191">
        <v>8.9</v>
      </c>
    </row>
    <row r="8067" spans="2:15" ht="17.25" x14ac:dyDescent="0.35">
      <c r="B8067" s="172">
        <f t="shared" si="752"/>
        <v>8059</v>
      </c>
      <c r="C8067" s="173">
        <v>12</v>
      </c>
      <c r="D8067" s="173">
        <v>2</v>
      </c>
      <c r="E8067" s="174">
        <v>19</v>
      </c>
      <c r="F8067" s="3">
        <f t="shared" si="751"/>
        <v>51.8</v>
      </c>
      <c r="G8067" s="3">
        <f t="shared" si="753"/>
        <v>42.8</v>
      </c>
      <c r="H8067" s="3">
        <f t="shared" si="754"/>
        <v>42.980000000000004</v>
      </c>
      <c r="I8067" s="3">
        <f t="shared" si="755"/>
        <v>46.94</v>
      </c>
      <c r="J8067" s="3">
        <f t="shared" si="756"/>
        <v>41</v>
      </c>
      <c r="K8067" s="191">
        <v>11</v>
      </c>
      <c r="L8067" s="3">
        <v>6</v>
      </c>
      <c r="M8067" s="191">
        <v>6.1</v>
      </c>
      <c r="N8067" s="191">
        <v>8.3000000000000007</v>
      </c>
      <c r="O8067" s="191">
        <v>5</v>
      </c>
    </row>
    <row r="8068" spans="2:15" ht="17.25" x14ac:dyDescent="0.35">
      <c r="B8068" s="172">
        <f t="shared" si="752"/>
        <v>8060</v>
      </c>
      <c r="C8068" s="173">
        <v>12</v>
      </c>
      <c r="D8068" s="173">
        <v>2</v>
      </c>
      <c r="E8068" s="174">
        <v>20</v>
      </c>
      <c r="F8068" s="3">
        <f t="shared" si="751"/>
        <v>42.8</v>
      </c>
      <c r="G8068" s="3">
        <f t="shared" si="753"/>
        <v>42.8</v>
      </c>
      <c r="H8068" s="3">
        <f t="shared" si="754"/>
        <v>44.06</v>
      </c>
      <c r="I8068" s="3">
        <f t="shared" si="755"/>
        <v>48.019999999999996</v>
      </c>
      <c r="J8068" s="3">
        <f t="shared" si="756"/>
        <v>39.019999999999996</v>
      </c>
      <c r="K8068" s="191">
        <v>6</v>
      </c>
      <c r="L8068" s="3">
        <v>6</v>
      </c>
      <c r="M8068" s="191">
        <v>6.7</v>
      </c>
      <c r="N8068" s="191">
        <v>8.9</v>
      </c>
      <c r="O8068" s="191">
        <v>3.9</v>
      </c>
    </row>
    <row r="8069" spans="2:15" ht="17.25" x14ac:dyDescent="0.35">
      <c r="B8069" s="172">
        <f t="shared" si="752"/>
        <v>8061</v>
      </c>
      <c r="C8069" s="173">
        <v>12</v>
      </c>
      <c r="D8069" s="173">
        <v>2</v>
      </c>
      <c r="E8069" s="174">
        <v>21</v>
      </c>
      <c r="F8069" s="3">
        <f t="shared" si="751"/>
        <v>42.8</v>
      </c>
      <c r="G8069" s="3">
        <f t="shared" si="753"/>
        <v>33.799999999999997</v>
      </c>
      <c r="H8069" s="3">
        <f t="shared" si="754"/>
        <v>44.06</v>
      </c>
      <c r="I8069" s="3">
        <f t="shared" si="755"/>
        <v>46.94</v>
      </c>
      <c r="J8069" s="3">
        <f t="shared" si="756"/>
        <v>37.94</v>
      </c>
      <c r="K8069" s="191">
        <v>6</v>
      </c>
      <c r="L8069" s="3">
        <v>1</v>
      </c>
      <c r="M8069" s="191">
        <v>6.7</v>
      </c>
      <c r="N8069" s="191">
        <v>8.3000000000000007</v>
      </c>
      <c r="O8069" s="191">
        <v>3.3</v>
      </c>
    </row>
    <row r="8070" spans="2:15" ht="17.25" x14ac:dyDescent="0.35">
      <c r="B8070" s="172">
        <f t="shared" si="752"/>
        <v>8062</v>
      </c>
      <c r="C8070" s="173">
        <v>12</v>
      </c>
      <c r="D8070" s="173">
        <v>2</v>
      </c>
      <c r="E8070" s="174">
        <v>22</v>
      </c>
      <c r="F8070" s="3">
        <f t="shared" si="751"/>
        <v>46.4</v>
      </c>
      <c r="G8070" s="3">
        <f t="shared" si="753"/>
        <v>33.799999999999997</v>
      </c>
      <c r="H8070" s="3">
        <f t="shared" si="754"/>
        <v>42.08</v>
      </c>
      <c r="I8070" s="3">
        <f t="shared" si="755"/>
        <v>44.96</v>
      </c>
      <c r="J8070" s="3">
        <f t="shared" si="756"/>
        <v>37.94</v>
      </c>
      <c r="K8070" s="191">
        <v>8</v>
      </c>
      <c r="L8070" s="3">
        <v>1</v>
      </c>
      <c r="M8070" s="191">
        <v>5.6</v>
      </c>
      <c r="N8070" s="191">
        <v>7.2</v>
      </c>
      <c r="O8070" s="191">
        <v>3.3</v>
      </c>
    </row>
    <row r="8071" spans="2:15" ht="17.25" x14ac:dyDescent="0.35">
      <c r="B8071" s="172">
        <f t="shared" si="752"/>
        <v>8063</v>
      </c>
      <c r="C8071" s="173">
        <v>12</v>
      </c>
      <c r="D8071" s="173">
        <v>2</v>
      </c>
      <c r="E8071" s="174">
        <v>23</v>
      </c>
      <c r="F8071" s="3">
        <f t="shared" si="751"/>
        <v>41</v>
      </c>
      <c r="G8071" s="3">
        <f t="shared" si="753"/>
        <v>30.2</v>
      </c>
      <c r="H8071" s="3">
        <f t="shared" si="754"/>
        <v>37.94</v>
      </c>
      <c r="I8071" s="3">
        <f t="shared" si="755"/>
        <v>48.92</v>
      </c>
      <c r="J8071" s="3">
        <f t="shared" si="756"/>
        <v>35.06</v>
      </c>
      <c r="K8071" s="191">
        <v>5</v>
      </c>
      <c r="L8071" s="3">
        <v>-1</v>
      </c>
      <c r="M8071" s="191">
        <v>3.3</v>
      </c>
      <c r="N8071" s="191">
        <v>9.4</v>
      </c>
      <c r="O8071" s="191">
        <v>1.7</v>
      </c>
    </row>
    <row r="8072" spans="2:15" ht="17.25" x14ac:dyDescent="0.35">
      <c r="B8072" s="172">
        <f t="shared" si="752"/>
        <v>8064</v>
      </c>
      <c r="C8072" s="173">
        <v>12</v>
      </c>
      <c r="D8072" s="173">
        <v>2</v>
      </c>
      <c r="E8072" s="174">
        <v>24</v>
      </c>
      <c r="F8072" s="3">
        <f t="shared" si="751"/>
        <v>42.8</v>
      </c>
      <c r="G8072" s="3">
        <f t="shared" si="753"/>
        <v>30.2</v>
      </c>
      <c r="H8072" s="3">
        <f t="shared" si="754"/>
        <v>37.04</v>
      </c>
      <c r="I8072" s="3">
        <f t="shared" si="755"/>
        <v>50</v>
      </c>
      <c r="J8072" s="3">
        <f t="shared" si="756"/>
        <v>35.96</v>
      </c>
      <c r="K8072" s="191">
        <v>6</v>
      </c>
      <c r="L8072" s="3">
        <v>-1</v>
      </c>
      <c r="M8072" s="191">
        <v>2.8</v>
      </c>
      <c r="N8072" s="191">
        <v>10</v>
      </c>
      <c r="O8072" s="191">
        <v>2.2000000000000002</v>
      </c>
    </row>
    <row r="8073" spans="2:15" ht="17.25" x14ac:dyDescent="0.35">
      <c r="B8073" s="172">
        <f t="shared" si="752"/>
        <v>8065</v>
      </c>
      <c r="C8073" s="173">
        <v>12</v>
      </c>
      <c r="D8073" s="173">
        <v>3</v>
      </c>
      <c r="E8073" s="174">
        <v>1</v>
      </c>
      <c r="F8073" s="3">
        <f t="shared" si="751"/>
        <v>39.200000000000003</v>
      </c>
      <c r="G8073" s="3">
        <f t="shared" si="753"/>
        <v>28.4</v>
      </c>
      <c r="H8073" s="3">
        <f t="shared" si="754"/>
        <v>37.04</v>
      </c>
      <c r="I8073" s="3">
        <f t="shared" si="755"/>
        <v>50</v>
      </c>
      <c r="J8073" s="3">
        <f t="shared" si="756"/>
        <v>35.96</v>
      </c>
      <c r="K8073" s="191">
        <v>4</v>
      </c>
      <c r="L8073" s="3">
        <v>-2</v>
      </c>
      <c r="M8073" s="191">
        <v>2.8</v>
      </c>
      <c r="N8073" s="191">
        <v>10</v>
      </c>
      <c r="O8073" s="191">
        <v>2.2000000000000002</v>
      </c>
    </row>
    <row r="8074" spans="2:15" ht="17.25" x14ac:dyDescent="0.35">
      <c r="B8074" s="172">
        <f t="shared" si="752"/>
        <v>8066</v>
      </c>
      <c r="C8074" s="173">
        <v>12</v>
      </c>
      <c r="D8074" s="173">
        <v>3</v>
      </c>
      <c r="E8074" s="174">
        <v>2</v>
      </c>
      <c r="F8074" s="3">
        <f t="shared" ref="F8074:F8137" si="757">(9/5)*K8074+32</f>
        <v>39.200000000000003</v>
      </c>
      <c r="G8074" s="3">
        <f t="shared" si="753"/>
        <v>26.6</v>
      </c>
      <c r="H8074" s="3">
        <f t="shared" si="754"/>
        <v>35.96</v>
      </c>
      <c r="I8074" s="3">
        <f t="shared" si="755"/>
        <v>48.92</v>
      </c>
      <c r="J8074" s="3">
        <f t="shared" si="756"/>
        <v>33.979999999999997</v>
      </c>
      <c r="K8074" s="191">
        <v>4</v>
      </c>
      <c r="L8074" s="3">
        <v>-3</v>
      </c>
      <c r="M8074" s="191">
        <v>2.2000000000000002</v>
      </c>
      <c r="N8074" s="191">
        <v>9.4</v>
      </c>
      <c r="O8074" s="191">
        <v>1.1000000000000001</v>
      </c>
    </row>
    <row r="8075" spans="2:15" ht="17.25" x14ac:dyDescent="0.35">
      <c r="B8075" s="172">
        <f t="shared" ref="B8075:B8138" si="758">B8074+1</f>
        <v>8067</v>
      </c>
      <c r="C8075" s="173">
        <v>12</v>
      </c>
      <c r="D8075" s="173">
        <v>3</v>
      </c>
      <c r="E8075" s="174">
        <v>3</v>
      </c>
      <c r="F8075" s="3">
        <f t="shared" si="757"/>
        <v>41</v>
      </c>
      <c r="G8075" s="3">
        <f t="shared" si="753"/>
        <v>26.6</v>
      </c>
      <c r="H8075" s="3">
        <f t="shared" si="754"/>
        <v>35.06</v>
      </c>
      <c r="I8075" s="3">
        <f t="shared" si="755"/>
        <v>50</v>
      </c>
      <c r="J8075" s="3">
        <f t="shared" si="756"/>
        <v>44.06</v>
      </c>
      <c r="K8075" s="191">
        <v>5</v>
      </c>
      <c r="L8075" s="3">
        <v>-3</v>
      </c>
      <c r="M8075" s="191">
        <v>1.7</v>
      </c>
      <c r="N8075" s="191">
        <v>10</v>
      </c>
      <c r="O8075" s="191">
        <v>6.7</v>
      </c>
    </row>
    <row r="8076" spans="2:15" ht="17.25" x14ac:dyDescent="0.35">
      <c r="B8076" s="172">
        <f t="shared" si="758"/>
        <v>8068</v>
      </c>
      <c r="C8076" s="173">
        <v>12</v>
      </c>
      <c r="D8076" s="173">
        <v>3</v>
      </c>
      <c r="E8076" s="174">
        <v>4</v>
      </c>
      <c r="F8076" s="3">
        <f t="shared" si="757"/>
        <v>39.200000000000003</v>
      </c>
      <c r="G8076" s="3">
        <f t="shared" si="753"/>
        <v>24.8</v>
      </c>
      <c r="H8076" s="3">
        <f t="shared" si="754"/>
        <v>33.979999999999997</v>
      </c>
      <c r="I8076" s="3">
        <f t="shared" si="755"/>
        <v>50</v>
      </c>
      <c r="J8076" s="3">
        <f t="shared" si="756"/>
        <v>39.019999999999996</v>
      </c>
      <c r="K8076" s="191">
        <v>4</v>
      </c>
      <c r="L8076" s="3">
        <v>-4</v>
      </c>
      <c r="M8076" s="191">
        <v>1.1000000000000001</v>
      </c>
      <c r="N8076" s="191">
        <v>10</v>
      </c>
      <c r="O8076" s="191">
        <v>3.9</v>
      </c>
    </row>
    <row r="8077" spans="2:15" ht="17.25" x14ac:dyDescent="0.35">
      <c r="B8077" s="172">
        <f t="shared" si="758"/>
        <v>8069</v>
      </c>
      <c r="C8077" s="173">
        <v>12</v>
      </c>
      <c r="D8077" s="173">
        <v>3</v>
      </c>
      <c r="E8077" s="174">
        <v>5</v>
      </c>
      <c r="F8077" s="3">
        <f t="shared" si="757"/>
        <v>39.200000000000003</v>
      </c>
      <c r="G8077" s="3">
        <f t="shared" si="753"/>
        <v>24.8</v>
      </c>
      <c r="H8077" s="3">
        <f t="shared" si="754"/>
        <v>35.06</v>
      </c>
      <c r="I8077" s="3">
        <f t="shared" si="755"/>
        <v>48.019999999999996</v>
      </c>
      <c r="J8077" s="3">
        <f t="shared" si="756"/>
        <v>42.08</v>
      </c>
      <c r="K8077" s="191">
        <v>4</v>
      </c>
      <c r="L8077" s="3">
        <v>-4</v>
      </c>
      <c r="M8077" s="191">
        <v>1.7</v>
      </c>
      <c r="N8077" s="191">
        <v>8.9</v>
      </c>
      <c r="O8077" s="191">
        <v>5.6</v>
      </c>
    </row>
    <row r="8078" spans="2:15" ht="17.25" x14ac:dyDescent="0.35">
      <c r="B8078" s="172">
        <f t="shared" si="758"/>
        <v>8070</v>
      </c>
      <c r="C8078" s="173">
        <v>12</v>
      </c>
      <c r="D8078" s="173">
        <v>3</v>
      </c>
      <c r="E8078" s="174">
        <v>6</v>
      </c>
      <c r="F8078" s="3">
        <f t="shared" si="757"/>
        <v>39.200000000000003</v>
      </c>
      <c r="G8078" s="3">
        <f t="shared" si="753"/>
        <v>24.8</v>
      </c>
      <c r="H8078" s="3">
        <f t="shared" si="754"/>
        <v>37.94</v>
      </c>
      <c r="I8078" s="3">
        <f t="shared" si="755"/>
        <v>46.04</v>
      </c>
      <c r="J8078" s="3">
        <f t="shared" si="756"/>
        <v>41</v>
      </c>
      <c r="K8078" s="191">
        <v>4</v>
      </c>
      <c r="L8078" s="3">
        <v>-4</v>
      </c>
      <c r="M8078" s="191">
        <v>3.3</v>
      </c>
      <c r="N8078" s="191">
        <v>7.8</v>
      </c>
      <c r="O8078" s="191">
        <v>5</v>
      </c>
    </row>
    <row r="8079" spans="2:15" ht="17.25" x14ac:dyDescent="0.35">
      <c r="B8079" s="172">
        <f t="shared" si="758"/>
        <v>8071</v>
      </c>
      <c r="C8079" s="173">
        <v>12</v>
      </c>
      <c r="D8079" s="173">
        <v>3</v>
      </c>
      <c r="E8079" s="174">
        <v>7</v>
      </c>
      <c r="F8079" s="3">
        <f t="shared" si="757"/>
        <v>39.200000000000003</v>
      </c>
      <c r="G8079" s="3">
        <f t="shared" si="753"/>
        <v>26.6</v>
      </c>
      <c r="H8079" s="3">
        <f t="shared" si="754"/>
        <v>37.94</v>
      </c>
      <c r="I8079" s="3">
        <f t="shared" si="755"/>
        <v>46.04</v>
      </c>
      <c r="J8079" s="3">
        <f t="shared" si="756"/>
        <v>39.92</v>
      </c>
      <c r="K8079" s="191">
        <v>4</v>
      </c>
      <c r="L8079" s="3">
        <v>-3</v>
      </c>
      <c r="M8079" s="191">
        <v>3.3</v>
      </c>
      <c r="N8079" s="191">
        <v>7.8</v>
      </c>
      <c r="O8079" s="191">
        <v>4.4000000000000004</v>
      </c>
    </row>
    <row r="8080" spans="2:15" ht="17.25" x14ac:dyDescent="0.35">
      <c r="B8080" s="172">
        <f t="shared" si="758"/>
        <v>8072</v>
      </c>
      <c r="C8080" s="173">
        <v>12</v>
      </c>
      <c r="D8080" s="173">
        <v>3</v>
      </c>
      <c r="E8080" s="174">
        <v>8</v>
      </c>
      <c r="F8080" s="3">
        <f t="shared" si="757"/>
        <v>39.200000000000003</v>
      </c>
      <c r="G8080" s="3">
        <f t="shared" si="753"/>
        <v>26.6</v>
      </c>
      <c r="H8080" s="3">
        <f t="shared" si="754"/>
        <v>39.019999999999996</v>
      </c>
      <c r="I8080" s="3">
        <f t="shared" si="755"/>
        <v>48.019999999999996</v>
      </c>
      <c r="J8080" s="3">
        <f t="shared" si="756"/>
        <v>39.92</v>
      </c>
      <c r="K8080" s="191">
        <v>4</v>
      </c>
      <c r="L8080" s="3">
        <v>-3</v>
      </c>
      <c r="M8080" s="191">
        <v>3.9</v>
      </c>
      <c r="N8080" s="191">
        <v>8.9</v>
      </c>
      <c r="O8080" s="191">
        <v>4.4000000000000004</v>
      </c>
    </row>
    <row r="8081" spans="2:15" ht="17.25" x14ac:dyDescent="0.35">
      <c r="B8081" s="172">
        <f t="shared" si="758"/>
        <v>8073</v>
      </c>
      <c r="C8081" s="173">
        <v>12</v>
      </c>
      <c r="D8081" s="173">
        <v>3</v>
      </c>
      <c r="E8081" s="174">
        <v>9</v>
      </c>
      <c r="F8081" s="3">
        <f t="shared" si="757"/>
        <v>48.2</v>
      </c>
      <c r="G8081" s="3">
        <f t="shared" si="753"/>
        <v>26.6</v>
      </c>
      <c r="H8081" s="3">
        <f t="shared" si="754"/>
        <v>46.04</v>
      </c>
      <c r="I8081" s="3">
        <f t="shared" si="755"/>
        <v>48.019999999999996</v>
      </c>
      <c r="J8081" s="3">
        <f t="shared" si="756"/>
        <v>39.92</v>
      </c>
      <c r="K8081" s="191">
        <v>9</v>
      </c>
      <c r="L8081" s="3">
        <v>-3</v>
      </c>
      <c r="M8081" s="191">
        <v>7.8</v>
      </c>
      <c r="N8081" s="191">
        <v>8.9</v>
      </c>
      <c r="O8081" s="191">
        <v>4.4000000000000004</v>
      </c>
    </row>
    <row r="8082" spans="2:15" ht="17.25" x14ac:dyDescent="0.35">
      <c r="B8082" s="172">
        <f t="shared" si="758"/>
        <v>8074</v>
      </c>
      <c r="C8082" s="173">
        <v>12</v>
      </c>
      <c r="D8082" s="173">
        <v>3</v>
      </c>
      <c r="E8082" s="174">
        <v>10</v>
      </c>
      <c r="F8082" s="3">
        <f t="shared" si="757"/>
        <v>53.6</v>
      </c>
      <c r="G8082" s="3">
        <f t="shared" si="753"/>
        <v>26.6</v>
      </c>
      <c r="H8082" s="3">
        <f t="shared" si="754"/>
        <v>50</v>
      </c>
      <c r="I8082" s="3">
        <f t="shared" si="755"/>
        <v>51.980000000000004</v>
      </c>
      <c r="J8082" s="3">
        <f t="shared" si="756"/>
        <v>39.019999999999996</v>
      </c>
      <c r="K8082" s="191">
        <v>12</v>
      </c>
      <c r="L8082" s="3">
        <v>-3</v>
      </c>
      <c r="M8082" s="191">
        <v>10</v>
      </c>
      <c r="N8082" s="191">
        <v>11.1</v>
      </c>
      <c r="O8082" s="191">
        <v>3.9</v>
      </c>
    </row>
    <row r="8083" spans="2:15" ht="17.25" x14ac:dyDescent="0.35">
      <c r="B8083" s="172">
        <f t="shared" si="758"/>
        <v>8075</v>
      </c>
      <c r="C8083" s="173">
        <v>12</v>
      </c>
      <c r="D8083" s="173">
        <v>3</v>
      </c>
      <c r="E8083" s="174">
        <v>11</v>
      </c>
      <c r="F8083" s="3">
        <f t="shared" si="757"/>
        <v>57.56</v>
      </c>
      <c r="G8083" s="3">
        <f t="shared" si="753"/>
        <v>26.6</v>
      </c>
      <c r="H8083" s="3">
        <f t="shared" si="754"/>
        <v>55.94</v>
      </c>
      <c r="I8083" s="3">
        <f t="shared" si="755"/>
        <v>46.04</v>
      </c>
      <c r="J8083" s="3">
        <f t="shared" si="756"/>
        <v>41</v>
      </c>
      <c r="K8083" s="191">
        <v>14.2</v>
      </c>
      <c r="L8083" s="3">
        <v>-3</v>
      </c>
      <c r="M8083" s="191">
        <v>13.3</v>
      </c>
      <c r="N8083" s="191">
        <v>7.8</v>
      </c>
      <c r="O8083" s="191">
        <v>5</v>
      </c>
    </row>
    <row r="8084" spans="2:15" ht="17.25" x14ac:dyDescent="0.35">
      <c r="B8084" s="172">
        <f t="shared" si="758"/>
        <v>8076</v>
      </c>
      <c r="C8084" s="173">
        <v>12</v>
      </c>
      <c r="D8084" s="173">
        <v>3</v>
      </c>
      <c r="E8084" s="174">
        <v>12</v>
      </c>
      <c r="F8084" s="3">
        <f t="shared" si="757"/>
        <v>60.8</v>
      </c>
      <c r="G8084" s="3">
        <f t="shared" si="753"/>
        <v>28.4</v>
      </c>
      <c r="H8084" s="3">
        <f t="shared" si="754"/>
        <v>57.92</v>
      </c>
      <c r="I8084" s="3">
        <f t="shared" si="755"/>
        <v>44.96</v>
      </c>
      <c r="J8084" s="3">
        <f t="shared" si="756"/>
        <v>37.94</v>
      </c>
      <c r="K8084" s="191">
        <v>16</v>
      </c>
      <c r="L8084" s="3">
        <v>-2</v>
      </c>
      <c r="M8084" s="191">
        <v>14.4</v>
      </c>
      <c r="N8084" s="191">
        <v>7.2</v>
      </c>
      <c r="O8084" s="191">
        <v>3.3</v>
      </c>
    </row>
    <row r="8085" spans="2:15" ht="17.25" x14ac:dyDescent="0.35">
      <c r="B8085" s="172">
        <f t="shared" si="758"/>
        <v>8077</v>
      </c>
      <c r="C8085" s="173">
        <v>12</v>
      </c>
      <c r="D8085" s="173">
        <v>3</v>
      </c>
      <c r="E8085" s="174">
        <v>13</v>
      </c>
      <c r="F8085" s="3">
        <f t="shared" si="757"/>
        <v>62.96</v>
      </c>
      <c r="G8085" s="3">
        <f t="shared" si="753"/>
        <v>30.2</v>
      </c>
      <c r="H8085" s="3">
        <f t="shared" si="754"/>
        <v>60.08</v>
      </c>
      <c r="I8085" s="3">
        <f t="shared" si="755"/>
        <v>44.96</v>
      </c>
      <c r="J8085" s="3">
        <f t="shared" si="756"/>
        <v>37.04</v>
      </c>
      <c r="K8085" s="191">
        <v>17.2</v>
      </c>
      <c r="L8085" s="3">
        <v>-1</v>
      </c>
      <c r="M8085" s="191">
        <v>15.6</v>
      </c>
      <c r="N8085" s="191">
        <v>7.2</v>
      </c>
      <c r="O8085" s="191">
        <v>2.8</v>
      </c>
    </row>
    <row r="8086" spans="2:15" ht="17.25" x14ac:dyDescent="0.35">
      <c r="B8086" s="172">
        <f t="shared" si="758"/>
        <v>8078</v>
      </c>
      <c r="C8086" s="173">
        <v>12</v>
      </c>
      <c r="D8086" s="173">
        <v>3</v>
      </c>
      <c r="E8086" s="174">
        <v>14</v>
      </c>
      <c r="F8086" s="3">
        <f t="shared" si="757"/>
        <v>64.400000000000006</v>
      </c>
      <c r="G8086" s="3">
        <f t="shared" si="753"/>
        <v>32</v>
      </c>
      <c r="H8086" s="3">
        <f t="shared" si="754"/>
        <v>60.980000000000004</v>
      </c>
      <c r="I8086" s="3">
        <f t="shared" si="755"/>
        <v>44.06</v>
      </c>
      <c r="J8086" s="3">
        <f t="shared" si="756"/>
        <v>33.08</v>
      </c>
      <c r="K8086" s="191">
        <v>18</v>
      </c>
      <c r="L8086" s="3">
        <v>0</v>
      </c>
      <c r="M8086" s="191">
        <v>16.100000000000001</v>
      </c>
      <c r="N8086" s="191">
        <v>6.7</v>
      </c>
      <c r="O8086" s="191">
        <v>0.6</v>
      </c>
    </row>
    <row r="8087" spans="2:15" ht="17.25" x14ac:dyDescent="0.35">
      <c r="B8087" s="172">
        <f t="shared" si="758"/>
        <v>8079</v>
      </c>
      <c r="C8087" s="173">
        <v>12</v>
      </c>
      <c r="D8087" s="173">
        <v>3</v>
      </c>
      <c r="E8087" s="174">
        <v>15</v>
      </c>
      <c r="F8087" s="3">
        <f t="shared" si="757"/>
        <v>64.400000000000006</v>
      </c>
      <c r="G8087" s="3">
        <f t="shared" si="753"/>
        <v>33.799999999999997</v>
      </c>
      <c r="H8087" s="3">
        <f t="shared" si="754"/>
        <v>60.980000000000004</v>
      </c>
      <c r="I8087" s="3">
        <f t="shared" si="755"/>
        <v>42.980000000000004</v>
      </c>
      <c r="J8087" s="3">
        <f t="shared" si="756"/>
        <v>33.979999999999997</v>
      </c>
      <c r="K8087" s="191">
        <v>18</v>
      </c>
      <c r="L8087" s="3">
        <v>1</v>
      </c>
      <c r="M8087" s="191">
        <v>16.100000000000001</v>
      </c>
      <c r="N8087" s="191">
        <v>6.1</v>
      </c>
      <c r="O8087" s="191">
        <v>1.1000000000000001</v>
      </c>
    </row>
    <row r="8088" spans="2:15" ht="17.25" x14ac:dyDescent="0.35">
      <c r="B8088" s="172">
        <f t="shared" si="758"/>
        <v>8080</v>
      </c>
      <c r="C8088" s="173">
        <v>12</v>
      </c>
      <c r="D8088" s="173">
        <v>3</v>
      </c>
      <c r="E8088" s="174">
        <v>16</v>
      </c>
      <c r="F8088" s="3">
        <f t="shared" si="757"/>
        <v>60.8</v>
      </c>
      <c r="G8088" s="3">
        <f t="shared" si="753"/>
        <v>32</v>
      </c>
      <c r="H8088" s="3">
        <f t="shared" si="754"/>
        <v>60.08</v>
      </c>
      <c r="I8088" s="3">
        <f t="shared" si="755"/>
        <v>35.96</v>
      </c>
      <c r="J8088" s="3">
        <f t="shared" si="756"/>
        <v>35.96</v>
      </c>
      <c r="K8088" s="191">
        <v>16</v>
      </c>
      <c r="L8088" s="3">
        <v>0</v>
      </c>
      <c r="M8088" s="191">
        <v>15.6</v>
      </c>
      <c r="N8088" s="191">
        <v>2.2000000000000002</v>
      </c>
      <c r="O8088" s="191">
        <v>2.2000000000000002</v>
      </c>
    </row>
    <row r="8089" spans="2:15" ht="17.25" x14ac:dyDescent="0.35">
      <c r="B8089" s="172">
        <f t="shared" si="758"/>
        <v>8081</v>
      </c>
      <c r="C8089" s="173">
        <v>12</v>
      </c>
      <c r="D8089" s="173">
        <v>3</v>
      </c>
      <c r="E8089" s="174">
        <v>17</v>
      </c>
      <c r="F8089" s="3">
        <f t="shared" si="757"/>
        <v>51.8</v>
      </c>
      <c r="G8089" s="3">
        <f t="shared" ref="G8089:G8152" si="759">(9/5)*L8089+32</f>
        <v>32</v>
      </c>
      <c r="H8089" s="3">
        <f t="shared" ref="H8089:H8152" si="760">(9/5)*M8089+32</f>
        <v>55.040000000000006</v>
      </c>
      <c r="I8089" s="3">
        <f t="shared" ref="I8089:I8152" si="761">(9/5)*N8089+32</f>
        <v>35.96</v>
      </c>
      <c r="J8089" s="3">
        <f t="shared" ref="J8089:J8152" si="762">(9/5)*O8089+32</f>
        <v>35.96</v>
      </c>
      <c r="K8089" s="191">
        <v>11</v>
      </c>
      <c r="L8089" s="3">
        <v>0</v>
      </c>
      <c r="M8089" s="191">
        <v>12.8</v>
      </c>
      <c r="N8089" s="191">
        <v>2.2000000000000002</v>
      </c>
      <c r="O8089" s="191">
        <v>2.2000000000000002</v>
      </c>
    </row>
    <row r="8090" spans="2:15" ht="17.25" x14ac:dyDescent="0.35">
      <c r="B8090" s="172">
        <f t="shared" si="758"/>
        <v>8082</v>
      </c>
      <c r="C8090" s="173">
        <v>12</v>
      </c>
      <c r="D8090" s="173">
        <v>3</v>
      </c>
      <c r="E8090" s="174">
        <v>18</v>
      </c>
      <c r="F8090" s="3">
        <f t="shared" si="757"/>
        <v>48.2</v>
      </c>
      <c r="G8090" s="3">
        <f t="shared" si="759"/>
        <v>32</v>
      </c>
      <c r="H8090" s="3">
        <f t="shared" si="760"/>
        <v>48.92</v>
      </c>
      <c r="I8090" s="3">
        <f t="shared" si="761"/>
        <v>35.96</v>
      </c>
      <c r="J8090" s="3">
        <f t="shared" si="762"/>
        <v>35.96</v>
      </c>
      <c r="K8090" s="191">
        <v>9</v>
      </c>
      <c r="L8090" s="3">
        <v>0</v>
      </c>
      <c r="M8090" s="191">
        <v>9.4</v>
      </c>
      <c r="N8090" s="191">
        <v>2.2000000000000002</v>
      </c>
      <c r="O8090" s="191">
        <v>2.2000000000000002</v>
      </c>
    </row>
    <row r="8091" spans="2:15" ht="17.25" x14ac:dyDescent="0.35">
      <c r="B8091" s="172">
        <f t="shared" si="758"/>
        <v>8083</v>
      </c>
      <c r="C8091" s="173">
        <v>12</v>
      </c>
      <c r="D8091" s="173">
        <v>3</v>
      </c>
      <c r="E8091" s="174">
        <v>19</v>
      </c>
      <c r="F8091" s="3">
        <f t="shared" si="757"/>
        <v>48.2</v>
      </c>
      <c r="G8091" s="3">
        <f t="shared" si="759"/>
        <v>32</v>
      </c>
      <c r="H8091" s="3">
        <f t="shared" si="760"/>
        <v>48.019999999999996</v>
      </c>
      <c r="I8091" s="3">
        <f t="shared" si="761"/>
        <v>35.96</v>
      </c>
      <c r="J8091" s="3">
        <f t="shared" si="762"/>
        <v>32</v>
      </c>
      <c r="K8091" s="191">
        <v>9</v>
      </c>
      <c r="L8091" s="3">
        <v>0</v>
      </c>
      <c r="M8091" s="191">
        <v>8.9</v>
      </c>
      <c r="N8091" s="191">
        <v>2.2000000000000002</v>
      </c>
      <c r="O8091" s="191">
        <v>0</v>
      </c>
    </row>
    <row r="8092" spans="2:15" ht="17.25" x14ac:dyDescent="0.35">
      <c r="B8092" s="172">
        <f t="shared" si="758"/>
        <v>8084</v>
      </c>
      <c r="C8092" s="173">
        <v>12</v>
      </c>
      <c r="D8092" s="173">
        <v>3</v>
      </c>
      <c r="E8092" s="174">
        <v>20</v>
      </c>
      <c r="F8092" s="3">
        <f t="shared" si="757"/>
        <v>46.4</v>
      </c>
      <c r="G8092" s="3">
        <f t="shared" si="759"/>
        <v>32</v>
      </c>
      <c r="H8092" s="3">
        <f t="shared" si="760"/>
        <v>44.96</v>
      </c>
      <c r="I8092" s="3">
        <f t="shared" si="761"/>
        <v>33.979999999999997</v>
      </c>
      <c r="J8092" s="3">
        <f t="shared" si="762"/>
        <v>32</v>
      </c>
      <c r="K8092" s="191">
        <v>8</v>
      </c>
      <c r="L8092" s="3">
        <v>0</v>
      </c>
      <c r="M8092" s="191">
        <v>7.2</v>
      </c>
      <c r="N8092" s="191">
        <v>1.1000000000000001</v>
      </c>
      <c r="O8092" s="191">
        <v>0</v>
      </c>
    </row>
    <row r="8093" spans="2:15" ht="17.25" x14ac:dyDescent="0.35">
      <c r="B8093" s="172">
        <f t="shared" si="758"/>
        <v>8085</v>
      </c>
      <c r="C8093" s="173">
        <v>12</v>
      </c>
      <c r="D8093" s="173">
        <v>3</v>
      </c>
      <c r="E8093" s="174">
        <v>21</v>
      </c>
      <c r="F8093" s="3">
        <f t="shared" si="757"/>
        <v>44.6</v>
      </c>
      <c r="G8093" s="3">
        <f t="shared" si="759"/>
        <v>30.2</v>
      </c>
      <c r="H8093" s="3">
        <f t="shared" si="760"/>
        <v>42.980000000000004</v>
      </c>
      <c r="I8093" s="3">
        <f t="shared" si="761"/>
        <v>33.08</v>
      </c>
      <c r="J8093" s="3">
        <f t="shared" si="762"/>
        <v>33.08</v>
      </c>
      <c r="K8093" s="191">
        <v>7</v>
      </c>
      <c r="L8093" s="3">
        <v>-1</v>
      </c>
      <c r="M8093" s="191">
        <v>6.1</v>
      </c>
      <c r="N8093" s="191">
        <v>0.6</v>
      </c>
      <c r="O8093" s="191">
        <v>0.6</v>
      </c>
    </row>
    <row r="8094" spans="2:15" ht="17.25" x14ac:dyDescent="0.35">
      <c r="B8094" s="172">
        <f t="shared" si="758"/>
        <v>8086</v>
      </c>
      <c r="C8094" s="173">
        <v>12</v>
      </c>
      <c r="D8094" s="173">
        <v>3</v>
      </c>
      <c r="E8094" s="174">
        <v>22</v>
      </c>
      <c r="F8094" s="3">
        <f t="shared" si="757"/>
        <v>42.8</v>
      </c>
      <c r="G8094" s="3">
        <f t="shared" si="759"/>
        <v>30.2</v>
      </c>
      <c r="H8094" s="3">
        <f t="shared" si="760"/>
        <v>42.08</v>
      </c>
      <c r="I8094" s="3">
        <f t="shared" si="761"/>
        <v>32</v>
      </c>
      <c r="J8094" s="3">
        <f t="shared" si="762"/>
        <v>30.92</v>
      </c>
      <c r="K8094" s="191">
        <v>6</v>
      </c>
      <c r="L8094" s="3">
        <v>-1</v>
      </c>
      <c r="M8094" s="191">
        <v>5.6</v>
      </c>
      <c r="N8094" s="191">
        <v>0</v>
      </c>
      <c r="O8094" s="191">
        <v>-0.6</v>
      </c>
    </row>
    <row r="8095" spans="2:15" ht="17.25" x14ac:dyDescent="0.35">
      <c r="B8095" s="172">
        <f t="shared" si="758"/>
        <v>8087</v>
      </c>
      <c r="C8095" s="173">
        <v>12</v>
      </c>
      <c r="D8095" s="173">
        <v>3</v>
      </c>
      <c r="E8095" s="174">
        <v>23</v>
      </c>
      <c r="F8095" s="3">
        <f t="shared" si="757"/>
        <v>42.8</v>
      </c>
      <c r="G8095" s="3">
        <f t="shared" si="759"/>
        <v>30.2</v>
      </c>
      <c r="H8095" s="3">
        <f t="shared" si="760"/>
        <v>42.980000000000004</v>
      </c>
      <c r="I8095" s="3">
        <f t="shared" si="761"/>
        <v>30.92</v>
      </c>
      <c r="J8095" s="3">
        <f t="shared" si="762"/>
        <v>33.08</v>
      </c>
      <c r="K8095" s="191">
        <v>6</v>
      </c>
      <c r="L8095" s="3">
        <v>-1</v>
      </c>
      <c r="M8095" s="191">
        <v>6.1</v>
      </c>
      <c r="N8095" s="191">
        <v>-0.6</v>
      </c>
      <c r="O8095" s="191">
        <v>0.6</v>
      </c>
    </row>
    <row r="8096" spans="2:15" ht="17.25" x14ac:dyDescent="0.35">
      <c r="B8096" s="172">
        <f t="shared" si="758"/>
        <v>8088</v>
      </c>
      <c r="C8096" s="173">
        <v>12</v>
      </c>
      <c r="D8096" s="173">
        <v>3</v>
      </c>
      <c r="E8096" s="174">
        <v>24</v>
      </c>
      <c r="F8096" s="3">
        <f t="shared" si="757"/>
        <v>41</v>
      </c>
      <c r="G8096" s="3">
        <f t="shared" si="759"/>
        <v>30.2</v>
      </c>
      <c r="H8096" s="3">
        <f t="shared" si="760"/>
        <v>42.08</v>
      </c>
      <c r="I8096" s="3">
        <f t="shared" si="761"/>
        <v>30.92</v>
      </c>
      <c r="J8096" s="3">
        <f t="shared" si="762"/>
        <v>32</v>
      </c>
      <c r="K8096" s="191">
        <v>5</v>
      </c>
      <c r="L8096" s="3">
        <v>-1</v>
      </c>
      <c r="M8096" s="191">
        <v>5.6</v>
      </c>
      <c r="N8096" s="191">
        <v>-0.6</v>
      </c>
      <c r="O8096" s="191">
        <v>0</v>
      </c>
    </row>
    <row r="8097" spans="2:15" ht="17.25" x14ac:dyDescent="0.35">
      <c r="B8097" s="172">
        <f t="shared" si="758"/>
        <v>8089</v>
      </c>
      <c r="C8097" s="173">
        <v>12</v>
      </c>
      <c r="D8097" s="173">
        <v>4</v>
      </c>
      <c r="E8097" s="174">
        <v>1</v>
      </c>
      <c r="F8097" s="3">
        <f t="shared" si="757"/>
        <v>37.4</v>
      </c>
      <c r="G8097" s="3">
        <f t="shared" si="759"/>
        <v>30.2</v>
      </c>
      <c r="H8097" s="3">
        <f t="shared" si="760"/>
        <v>41</v>
      </c>
      <c r="I8097" s="3">
        <f t="shared" si="761"/>
        <v>30.02</v>
      </c>
      <c r="J8097" s="3">
        <f t="shared" si="762"/>
        <v>32</v>
      </c>
      <c r="K8097" s="191">
        <v>3</v>
      </c>
      <c r="L8097" s="3">
        <v>-1</v>
      </c>
      <c r="M8097" s="191">
        <v>5</v>
      </c>
      <c r="N8097" s="191">
        <v>-1.1000000000000001</v>
      </c>
      <c r="O8097" s="191">
        <v>0</v>
      </c>
    </row>
    <row r="8098" spans="2:15" ht="17.25" x14ac:dyDescent="0.35">
      <c r="B8098" s="172">
        <f t="shared" si="758"/>
        <v>8090</v>
      </c>
      <c r="C8098" s="173">
        <v>12</v>
      </c>
      <c r="D8098" s="173">
        <v>4</v>
      </c>
      <c r="E8098" s="174">
        <v>2</v>
      </c>
      <c r="F8098" s="3">
        <f t="shared" si="757"/>
        <v>37.4</v>
      </c>
      <c r="G8098" s="3">
        <f t="shared" si="759"/>
        <v>30.2</v>
      </c>
      <c r="H8098" s="3">
        <f t="shared" si="760"/>
        <v>42.08</v>
      </c>
      <c r="I8098" s="3">
        <f t="shared" si="761"/>
        <v>28.94</v>
      </c>
      <c r="J8098" s="3">
        <f t="shared" si="762"/>
        <v>32</v>
      </c>
      <c r="K8098" s="191">
        <v>3</v>
      </c>
      <c r="L8098" s="3">
        <v>-1</v>
      </c>
      <c r="M8098" s="191">
        <v>5.6</v>
      </c>
      <c r="N8098" s="191">
        <v>-1.7</v>
      </c>
      <c r="O8098" s="191">
        <v>0</v>
      </c>
    </row>
    <row r="8099" spans="2:15" ht="17.25" x14ac:dyDescent="0.35">
      <c r="B8099" s="172">
        <f t="shared" si="758"/>
        <v>8091</v>
      </c>
      <c r="C8099" s="173">
        <v>12</v>
      </c>
      <c r="D8099" s="173">
        <v>4</v>
      </c>
      <c r="E8099" s="174">
        <v>3</v>
      </c>
      <c r="F8099" s="3">
        <f t="shared" si="757"/>
        <v>35.6</v>
      </c>
      <c r="G8099" s="3">
        <f t="shared" si="759"/>
        <v>30.2</v>
      </c>
      <c r="H8099" s="3">
        <f t="shared" si="760"/>
        <v>39.92</v>
      </c>
      <c r="I8099" s="3">
        <f t="shared" si="761"/>
        <v>28.94</v>
      </c>
      <c r="J8099" s="3">
        <f t="shared" si="762"/>
        <v>30.92</v>
      </c>
      <c r="K8099" s="191">
        <v>2</v>
      </c>
      <c r="L8099" s="3">
        <v>-1</v>
      </c>
      <c r="M8099" s="191">
        <v>4.4000000000000004</v>
      </c>
      <c r="N8099" s="191">
        <v>-1.7</v>
      </c>
      <c r="O8099" s="191">
        <v>-0.6</v>
      </c>
    </row>
    <row r="8100" spans="2:15" ht="17.25" x14ac:dyDescent="0.35">
      <c r="B8100" s="172">
        <f t="shared" si="758"/>
        <v>8092</v>
      </c>
      <c r="C8100" s="173">
        <v>12</v>
      </c>
      <c r="D8100" s="173">
        <v>4</v>
      </c>
      <c r="E8100" s="174">
        <v>4</v>
      </c>
      <c r="F8100" s="3">
        <f t="shared" si="757"/>
        <v>35.6</v>
      </c>
      <c r="G8100" s="3">
        <f t="shared" si="759"/>
        <v>30.2</v>
      </c>
      <c r="H8100" s="3">
        <f t="shared" si="760"/>
        <v>41</v>
      </c>
      <c r="I8100" s="3">
        <f t="shared" si="761"/>
        <v>28.04</v>
      </c>
      <c r="J8100" s="3">
        <f t="shared" si="762"/>
        <v>32</v>
      </c>
      <c r="K8100" s="191">
        <v>2</v>
      </c>
      <c r="L8100" s="3">
        <v>-1</v>
      </c>
      <c r="M8100" s="191">
        <v>5</v>
      </c>
      <c r="N8100" s="191">
        <v>-2.2000000000000002</v>
      </c>
      <c r="O8100" s="191">
        <v>0</v>
      </c>
    </row>
    <row r="8101" spans="2:15" ht="17.25" x14ac:dyDescent="0.35">
      <c r="B8101" s="172">
        <f t="shared" si="758"/>
        <v>8093</v>
      </c>
      <c r="C8101" s="173">
        <v>12</v>
      </c>
      <c r="D8101" s="173">
        <v>4</v>
      </c>
      <c r="E8101" s="174">
        <v>5</v>
      </c>
      <c r="F8101" s="3">
        <f t="shared" si="757"/>
        <v>33.799999999999997</v>
      </c>
      <c r="G8101" s="3">
        <f t="shared" si="759"/>
        <v>30.2</v>
      </c>
      <c r="H8101" s="3">
        <f t="shared" si="760"/>
        <v>37.94</v>
      </c>
      <c r="I8101" s="3">
        <f t="shared" si="761"/>
        <v>28.04</v>
      </c>
      <c r="J8101" s="3">
        <f t="shared" si="762"/>
        <v>30.92</v>
      </c>
      <c r="K8101" s="191">
        <v>1</v>
      </c>
      <c r="L8101" s="3">
        <v>-1</v>
      </c>
      <c r="M8101" s="191">
        <v>3.3</v>
      </c>
      <c r="N8101" s="191">
        <v>-2.2000000000000002</v>
      </c>
      <c r="O8101" s="191">
        <v>-0.6</v>
      </c>
    </row>
    <row r="8102" spans="2:15" ht="17.25" x14ac:dyDescent="0.35">
      <c r="B8102" s="172">
        <f t="shared" si="758"/>
        <v>8094</v>
      </c>
      <c r="C8102" s="173">
        <v>12</v>
      </c>
      <c r="D8102" s="173">
        <v>4</v>
      </c>
      <c r="E8102" s="174">
        <v>6</v>
      </c>
      <c r="F8102" s="3">
        <f t="shared" si="757"/>
        <v>39.200000000000003</v>
      </c>
      <c r="G8102" s="3">
        <f t="shared" si="759"/>
        <v>30.2</v>
      </c>
      <c r="H8102" s="3">
        <f t="shared" si="760"/>
        <v>39.019999999999996</v>
      </c>
      <c r="I8102" s="3">
        <f t="shared" si="761"/>
        <v>28.04</v>
      </c>
      <c r="J8102" s="3">
        <f t="shared" si="762"/>
        <v>30.92</v>
      </c>
      <c r="K8102" s="191">
        <v>4</v>
      </c>
      <c r="L8102" s="3">
        <v>-1</v>
      </c>
      <c r="M8102" s="191">
        <v>3.9</v>
      </c>
      <c r="N8102" s="191">
        <v>-2.2000000000000002</v>
      </c>
      <c r="O8102" s="191">
        <v>-0.6</v>
      </c>
    </row>
    <row r="8103" spans="2:15" ht="17.25" x14ac:dyDescent="0.35">
      <c r="B8103" s="172">
        <f t="shared" si="758"/>
        <v>8095</v>
      </c>
      <c r="C8103" s="173">
        <v>12</v>
      </c>
      <c r="D8103" s="173">
        <v>4</v>
      </c>
      <c r="E8103" s="174">
        <v>7</v>
      </c>
      <c r="F8103" s="3">
        <f t="shared" si="757"/>
        <v>42.8</v>
      </c>
      <c r="G8103" s="3">
        <f t="shared" si="759"/>
        <v>30.2</v>
      </c>
      <c r="H8103" s="3">
        <f t="shared" si="760"/>
        <v>37.04</v>
      </c>
      <c r="I8103" s="3">
        <f t="shared" si="761"/>
        <v>28.04</v>
      </c>
      <c r="J8103" s="3">
        <f t="shared" si="762"/>
        <v>30.92</v>
      </c>
      <c r="K8103" s="191">
        <v>6</v>
      </c>
      <c r="L8103" s="3">
        <v>-1</v>
      </c>
      <c r="M8103" s="191">
        <v>2.8</v>
      </c>
      <c r="N8103" s="191">
        <v>-2.2000000000000002</v>
      </c>
      <c r="O8103" s="191">
        <v>-0.6</v>
      </c>
    </row>
    <row r="8104" spans="2:15" ht="17.25" x14ac:dyDescent="0.35">
      <c r="B8104" s="172">
        <f t="shared" si="758"/>
        <v>8096</v>
      </c>
      <c r="C8104" s="173">
        <v>12</v>
      </c>
      <c r="D8104" s="173">
        <v>4</v>
      </c>
      <c r="E8104" s="174">
        <v>8</v>
      </c>
      <c r="F8104" s="3">
        <f t="shared" si="757"/>
        <v>46.4</v>
      </c>
      <c r="G8104" s="3">
        <f t="shared" si="759"/>
        <v>30.2</v>
      </c>
      <c r="H8104" s="3">
        <f t="shared" si="760"/>
        <v>42.980000000000004</v>
      </c>
      <c r="I8104" s="3">
        <f t="shared" si="761"/>
        <v>28.94</v>
      </c>
      <c r="J8104" s="3">
        <f t="shared" si="762"/>
        <v>30.02</v>
      </c>
      <c r="K8104" s="191">
        <v>8</v>
      </c>
      <c r="L8104" s="3">
        <v>-1</v>
      </c>
      <c r="M8104" s="191">
        <v>6.1</v>
      </c>
      <c r="N8104" s="191">
        <v>-1.7</v>
      </c>
      <c r="O8104" s="191">
        <v>-1.1000000000000001</v>
      </c>
    </row>
    <row r="8105" spans="2:15" ht="17.25" x14ac:dyDescent="0.35">
      <c r="B8105" s="172">
        <f t="shared" si="758"/>
        <v>8097</v>
      </c>
      <c r="C8105" s="173">
        <v>12</v>
      </c>
      <c r="D8105" s="173">
        <v>4</v>
      </c>
      <c r="E8105" s="174">
        <v>9</v>
      </c>
      <c r="F8105" s="3">
        <f t="shared" si="757"/>
        <v>51.8</v>
      </c>
      <c r="G8105" s="3">
        <f t="shared" si="759"/>
        <v>30.2</v>
      </c>
      <c r="H8105" s="3">
        <f t="shared" si="760"/>
        <v>48.92</v>
      </c>
      <c r="I8105" s="3">
        <f t="shared" si="761"/>
        <v>30.02</v>
      </c>
      <c r="J8105" s="3">
        <f t="shared" si="762"/>
        <v>32</v>
      </c>
      <c r="K8105" s="191">
        <v>11</v>
      </c>
      <c r="L8105" s="3">
        <v>-1</v>
      </c>
      <c r="M8105" s="191">
        <v>9.4</v>
      </c>
      <c r="N8105" s="191">
        <v>-1.1000000000000001</v>
      </c>
      <c r="O8105" s="191">
        <v>0</v>
      </c>
    </row>
    <row r="8106" spans="2:15" ht="17.25" x14ac:dyDescent="0.35">
      <c r="B8106" s="172">
        <f t="shared" si="758"/>
        <v>8098</v>
      </c>
      <c r="C8106" s="173">
        <v>12</v>
      </c>
      <c r="D8106" s="173">
        <v>4</v>
      </c>
      <c r="E8106" s="174">
        <v>10</v>
      </c>
      <c r="F8106" s="3">
        <f t="shared" si="757"/>
        <v>53.6</v>
      </c>
      <c r="G8106" s="3">
        <f t="shared" si="759"/>
        <v>28.4</v>
      </c>
      <c r="H8106" s="3">
        <f t="shared" si="760"/>
        <v>53.06</v>
      </c>
      <c r="I8106" s="3">
        <f t="shared" si="761"/>
        <v>30.92</v>
      </c>
      <c r="J8106" s="3">
        <f t="shared" si="762"/>
        <v>33.979999999999997</v>
      </c>
      <c r="K8106" s="191">
        <v>12</v>
      </c>
      <c r="L8106" s="3">
        <v>-2</v>
      </c>
      <c r="M8106" s="191">
        <v>11.7</v>
      </c>
      <c r="N8106" s="191">
        <v>-0.6</v>
      </c>
      <c r="O8106" s="191">
        <v>1.1000000000000001</v>
      </c>
    </row>
    <row r="8107" spans="2:15" ht="17.25" x14ac:dyDescent="0.35">
      <c r="B8107" s="172">
        <f t="shared" si="758"/>
        <v>8099</v>
      </c>
      <c r="C8107" s="173">
        <v>12</v>
      </c>
      <c r="D8107" s="173">
        <v>4</v>
      </c>
      <c r="E8107" s="174">
        <v>11</v>
      </c>
      <c r="F8107" s="3">
        <f t="shared" si="757"/>
        <v>59</v>
      </c>
      <c r="G8107" s="3">
        <f t="shared" si="759"/>
        <v>28.4</v>
      </c>
      <c r="H8107" s="3">
        <f t="shared" si="760"/>
        <v>60.08</v>
      </c>
      <c r="I8107" s="3">
        <f t="shared" si="761"/>
        <v>32</v>
      </c>
      <c r="J8107" s="3">
        <f t="shared" si="762"/>
        <v>37.04</v>
      </c>
      <c r="K8107" s="191">
        <v>15</v>
      </c>
      <c r="L8107" s="3">
        <v>-2</v>
      </c>
      <c r="M8107" s="191">
        <v>15.6</v>
      </c>
      <c r="N8107" s="191">
        <v>0</v>
      </c>
      <c r="O8107" s="191">
        <v>2.8</v>
      </c>
    </row>
    <row r="8108" spans="2:15" ht="17.25" x14ac:dyDescent="0.35">
      <c r="B8108" s="172">
        <f t="shared" si="758"/>
        <v>8100</v>
      </c>
      <c r="C8108" s="173">
        <v>12</v>
      </c>
      <c r="D8108" s="173">
        <v>4</v>
      </c>
      <c r="E8108" s="174">
        <v>12</v>
      </c>
      <c r="F8108" s="3">
        <f t="shared" si="757"/>
        <v>68</v>
      </c>
      <c r="G8108" s="3">
        <f t="shared" si="759"/>
        <v>30.2</v>
      </c>
      <c r="H8108" s="3">
        <f t="shared" si="760"/>
        <v>66.02</v>
      </c>
      <c r="I8108" s="3">
        <f t="shared" si="761"/>
        <v>33.08</v>
      </c>
      <c r="J8108" s="3">
        <f t="shared" si="762"/>
        <v>37.94</v>
      </c>
      <c r="K8108" s="191">
        <v>20</v>
      </c>
      <c r="L8108" s="3">
        <v>-1</v>
      </c>
      <c r="M8108" s="191">
        <v>18.899999999999999</v>
      </c>
      <c r="N8108" s="191">
        <v>0.6</v>
      </c>
      <c r="O8108" s="191">
        <v>3.3</v>
      </c>
    </row>
    <row r="8109" spans="2:15" ht="17.25" x14ac:dyDescent="0.35">
      <c r="B8109" s="172">
        <f t="shared" si="758"/>
        <v>8101</v>
      </c>
      <c r="C8109" s="173">
        <v>12</v>
      </c>
      <c r="D8109" s="173">
        <v>4</v>
      </c>
      <c r="E8109" s="174">
        <v>13</v>
      </c>
      <c r="F8109" s="3">
        <f t="shared" si="757"/>
        <v>68</v>
      </c>
      <c r="G8109" s="3">
        <f t="shared" si="759"/>
        <v>32</v>
      </c>
      <c r="H8109" s="3">
        <f t="shared" si="760"/>
        <v>64.039999999999992</v>
      </c>
      <c r="I8109" s="3">
        <f t="shared" si="761"/>
        <v>33.979999999999997</v>
      </c>
      <c r="J8109" s="3">
        <f t="shared" si="762"/>
        <v>39.92</v>
      </c>
      <c r="K8109" s="191">
        <v>20</v>
      </c>
      <c r="L8109" s="3">
        <v>0</v>
      </c>
      <c r="M8109" s="191">
        <v>17.8</v>
      </c>
      <c r="N8109" s="191">
        <v>1.1000000000000001</v>
      </c>
      <c r="O8109" s="191">
        <v>4.4000000000000004</v>
      </c>
    </row>
    <row r="8110" spans="2:15" ht="17.25" x14ac:dyDescent="0.35">
      <c r="B8110" s="172">
        <f t="shared" si="758"/>
        <v>8102</v>
      </c>
      <c r="C8110" s="173">
        <v>12</v>
      </c>
      <c r="D8110" s="173">
        <v>4</v>
      </c>
      <c r="E8110" s="174">
        <v>14</v>
      </c>
      <c r="F8110" s="3">
        <f t="shared" si="757"/>
        <v>68</v>
      </c>
      <c r="G8110" s="3">
        <f t="shared" si="759"/>
        <v>33.799999999999997</v>
      </c>
      <c r="H8110" s="3">
        <f t="shared" si="760"/>
        <v>64.94</v>
      </c>
      <c r="I8110" s="3">
        <f t="shared" si="761"/>
        <v>33.979999999999997</v>
      </c>
      <c r="J8110" s="3">
        <f t="shared" si="762"/>
        <v>42.980000000000004</v>
      </c>
      <c r="K8110" s="191">
        <v>20</v>
      </c>
      <c r="L8110" s="3">
        <v>1</v>
      </c>
      <c r="M8110" s="191">
        <v>18.3</v>
      </c>
      <c r="N8110" s="191">
        <v>1.1000000000000001</v>
      </c>
      <c r="O8110" s="191">
        <v>6.1</v>
      </c>
    </row>
    <row r="8111" spans="2:15" ht="17.25" x14ac:dyDescent="0.35">
      <c r="B8111" s="172">
        <f t="shared" si="758"/>
        <v>8103</v>
      </c>
      <c r="C8111" s="173">
        <v>12</v>
      </c>
      <c r="D8111" s="173">
        <v>4</v>
      </c>
      <c r="E8111" s="174">
        <v>15</v>
      </c>
      <c r="F8111" s="3">
        <f t="shared" si="757"/>
        <v>66.2</v>
      </c>
      <c r="G8111" s="3">
        <f t="shared" si="759"/>
        <v>33.799999999999997</v>
      </c>
      <c r="H8111" s="3">
        <f t="shared" si="760"/>
        <v>64.94</v>
      </c>
      <c r="I8111" s="3">
        <f t="shared" si="761"/>
        <v>33.979999999999997</v>
      </c>
      <c r="J8111" s="3">
        <f t="shared" si="762"/>
        <v>42.08</v>
      </c>
      <c r="K8111" s="191">
        <v>19</v>
      </c>
      <c r="L8111" s="3">
        <v>1</v>
      </c>
      <c r="M8111" s="191">
        <v>18.3</v>
      </c>
      <c r="N8111" s="191">
        <v>1.1000000000000001</v>
      </c>
      <c r="O8111" s="191">
        <v>5.6</v>
      </c>
    </row>
    <row r="8112" spans="2:15" ht="17.25" x14ac:dyDescent="0.35">
      <c r="B8112" s="172">
        <f t="shared" si="758"/>
        <v>8104</v>
      </c>
      <c r="C8112" s="173">
        <v>12</v>
      </c>
      <c r="D8112" s="173">
        <v>4</v>
      </c>
      <c r="E8112" s="174">
        <v>16</v>
      </c>
      <c r="F8112" s="3">
        <f t="shared" si="757"/>
        <v>62.6</v>
      </c>
      <c r="G8112" s="3">
        <f t="shared" si="759"/>
        <v>33.799999999999997</v>
      </c>
      <c r="H8112" s="3">
        <f t="shared" si="760"/>
        <v>64.039999999999992</v>
      </c>
      <c r="I8112" s="3">
        <f t="shared" si="761"/>
        <v>30.92</v>
      </c>
      <c r="J8112" s="3">
        <f t="shared" si="762"/>
        <v>42.08</v>
      </c>
      <c r="K8112" s="191">
        <v>17</v>
      </c>
      <c r="L8112" s="3">
        <v>1</v>
      </c>
      <c r="M8112" s="191">
        <v>17.8</v>
      </c>
      <c r="N8112" s="191">
        <v>-0.6</v>
      </c>
      <c r="O8112" s="191">
        <v>5.6</v>
      </c>
    </row>
    <row r="8113" spans="2:15" ht="17.25" x14ac:dyDescent="0.35">
      <c r="B8113" s="172">
        <f t="shared" si="758"/>
        <v>8105</v>
      </c>
      <c r="C8113" s="173">
        <v>12</v>
      </c>
      <c r="D8113" s="173">
        <v>4</v>
      </c>
      <c r="E8113" s="174">
        <v>17</v>
      </c>
      <c r="F8113" s="3">
        <f t="shared" si="757"/>
        <v>53.6</v>
      </c>
      <c r="G8113" s="3">
        <f t="shared" si="759"/>
        <v>33.799999999999997</v>
      </c>
      <c r="H8113" s="3">
        <f t="shared" si="760"/>
        <v>60.980000000000004</v>
      </c>
      <c r="I8113" s="3">
        <f t="shared" si="761"/>
        <v>28.04</v>
      </c>
      <c r="J8113" s="3">
        <f t="shared" si="762"/>
        <v>41</v>
      </c>
      <c r="K8113" s="191">
        <v>12</v>
      </c>
      <c r="L8113" s="3">
        <v>1</v>
      </c>
      <c r="M8113" s="191">
        <v>16.100000000000001</v>
      </c>
      <c r="N8113" s="191">
        <v>-2.2000000000000002</v>
      </c>
      <c r="O8113" s="191">
        <v>5</v>
      </c>
    </row>
    <row r="8114" spans="2:15" ht="17.25" x14ac:dyDescent="0.35">
      <c r="B8114" s="172">
        <f t="shared" si="758"/>
        <v>8106</v>
      </c>
      <c r="C8114" s="173">
        <v>12</v>
      </c>
      <c r="D8114" s="173">
        <v>4</v>
      </c>
      <c r="E8114" s="174">
        <v>18</v>
      </c>
      <c r="F8114" s="3">
        <f t="shared" si="757"/>
        <v>50</v>
      </c>
      <c r="G8114" s="3">
        <f t="shared" si="759"/>
        <v>33.799999999999997</v>
      </c>
      <c r="H8114" s="3">
        <f t="shared" si="760"/>
        <v>53.96</v>
      </c>
      <c r="I8114" s="3">
        <f t="shared" si="761"/>
        <v>26.060000000000002</v>
      </c>
      <c r="J8114" s="3">
        <f t="shared" si="762"/>
        <v>39.92</v>
      </c>
      <c r="K8114" s="191">
        <v>10</v>
      </c>
      <c r="L8114" s="3">
        <v>1</v>
      </c>
      <c r="M8114" s="191">
        <v>12.2</v>
      </c>
      <c r="N8114" s="191">
        <v>-3.3</v>
      </c>
      <c r="O8114" s="191">
        <v>4.4000000000000004</v>
      </c>
    </row>
    <row r="8115" spans="2:15" ht="17.25" x14ac:dyDescent="0.35">
      <c r="B8115" s="172">
        <f t="shared" si="758"/>
        <v>8107</v>
      </c>
      <c r="C8115" s="173">
        <v>12</v>
      </c>
      <c r="D8115" s="173">
        <v>4</v>
      </c>
      <c r="E8115" s="174">
        <v>19</v>
      </c>
      <c r="F8115" s="3">
        <f t="shared" si="757"/>
        <v>46.4</v>
      </c>
      <c r="G8115" s="3">
        <f t="shared" si="759"/>
        <v>30.2</v>
      </c>
      <c r="H8115" s="3">
        <f t="shared" si="760"/>
        <v>50</v>
      </c>
      <c r="I8115" s="3">
        <f t="shared" si="761"/>
        <v>24.98</v>
      </c>
      <c r="J8115" s="3">
        <f t="shared" si="762"/>
        <v>30.92</v>
      </c>
      <c r="K8115" s="191">
        <v>8</v>
      </c>
      <c r="L8115" s="3">
        <v>-1</v>
      </c>
      <c r="M8115" s="191">
        <v>10</v>
      </c>
      <c r="N8115" s="191">
        <v>-3.9</v>
      </c>
      <c r="O8115" s="191">
        <v>-0.6</v>
      </c>
    </row>
    <row r="8116" spans="2:15" ht="17.25" x14ac:dyDescent="0.35">
      <c r="B8116" s="172">
        <f t="shared" si="758"/>
        <v>8108</v>
      </c>
      <c r="C8116" s="173">
        <v>12</v>
      </c>
      <c r="D8116" s="173">
        <v>4</v>
      </c>
      <c r="E8116" s="174">
        <v>20</v>
      </c>
      <c r="F8116" s="3">
        <f t="shared" si="757"/>
        <v>46.4</v>
      </c>
      <c r="G8116" s="3">
        <f t="shared" si="759"/>
        <v>30.2</v>
      </c>
      <c r="H8116" s="3">
        <f t="shared" si="760"/>
        <v>50</v>
      </c>
      <c r="I8116" s="3">
        <f t="shared" si="761"/>
        <v>24.08</v>
      </c>
      <c r="J8116" s="3">
        <f t="shared" si="762"/>
        <v>32</v>
      </c>
      <c r="K8116" s="191">
        <v>8</v>
      </c>
      <c r="L8116" s="3">
        <v>-1</v>
      </c>
      <c r="M8116" s="191">
        <v>10</v>
      </c>
      <c r="N8116" s="191">
        <v>-4.4000000000000004</v>
      </c>
      <c r="O8116" s="191">
        <v>0</v>
      </c>
    </row>
    <row r="8117" spans="2:15" ht="17.25" x14ac:dyDescent="0.35">
      <c r="B8117" s="172">
        <f t="shared" si="758"/>
        <v>8109</v>
      </c>
      <c r="C8117" s="173">
        <v>12</v>
      </c>
      <c r="D8117" s="173">
        <v>4</v>
      </c>
      <c r="E8117" s="174">
        <v>21</v>
      </c>
      <c r="F8117" s="3">
        <f t="shared" si="757"/>
        <v>44.6</v>
      </c>
      <c r="G8117" s="3">
        <f t="shared" si="759"/>
        <v>28.4</v>
      </c>
      <c r="H8117" s="3">
        <f t="shared" si="760"/>
        <v>48.92</v>
      </c>
      <c r="I8117" s="3">
        <f t="shared" si="761"/>
        <v>23</v>
      </c>
      <c r="J8117" s="3">
        <f t="shared" si="762"/>
        <v>33.979999999999997</v>
      </c>
      <c r="K8117" s="191">
        <v>7</v>
      </c>
      <c r="L8117" s="3">
        <v>-2</v>
      </c>
      <c r="M8117" s="191">
        <v>9.4</v>
      </c>
      <c r="N8117" s="191">
        <v>-5</v>
      </c>
      <c r="O8117" s="191">
        <v>1.1000000000000001</v>
      </c>
    </row>
    <row r="8118" spans="2:15" ht="17.25" x14ac:dyDescent="0.35">
      <c r="B8118" s="172">
        <f t="shared" si="758"/>
        <v>8110</v>
      </c>
      <c r="C8118" s="173">
        <v>12</v>
      </c>
      <c r="D8118" s="173">
        <v>4</v>
      </c>
      <c r="E8118" s="174">
        <v>22</v>
      </c>
      <c r="F8118" s="3">
        <f t="shared" si="757"/>
        <v>44.6</v>
      </c>
      <c r="G8118" s="3">
        <f t="shared" si="759"/>
        <v>28.4</v>
      </c>
      <c r="H8118" s="3">
        <f t="shared" si="760"/>
        <v>48.019999999999996</v>
      </c>
      <c r="I8118" s="3">
        <f t="shared" si="761"/>
        <v>21.92</v>
      </c>
      <c r="J8118" s="3">
        <f t="shared" si="762"/>
        <v>32</v>
      </c>
      <c r="K8118" s="191">
        <v>7</v>
      </c>
      <c r="L8118" s="3">
        <v>-2</v>
      </c>
      <c r="M8118" s="191">
        <v>8.9</v>
      </c>
      <c r="N8118" s="191">
        <v>-5.6</v>
      </c>
      <c r="O8118" s="191">
        <v>0</v>
      </c>
    </row>
    <row r="8119" spans="2:15" ht="17.25" x14ac:dyDescent="0.35">
      <c r="B8119" s="172">
        <f t="shared" si="758"/>
        <v>8111</v>
      </c>
      <c r="C8119" s="173">
        <v>12</v>
      </c>
      <c r="D8119" s="173">
        <v>4</v>
      </c>
      <c r="E8119" s="174">
        <v>23</v>
      </c>
      <c r="F8119" s="3">
        <f t="shared" si="757"/>
        <v>46.4</v>
      </c>
      <c r="G8119" s="3">
        <f t="shared" si="759"/>
        <v>28.4</v>
      </c>
      <c r="H8119" s="3">
        <f t="shared" si="760"/>
        <v>46.94</v>
      </c>
      <c r="I8119" s="3">
        <f t="shared" si="761"/>
        <v>21.92</v>
      </c>
      <c r="J8119" s="3">
        <f t="shared" si="762"/>
        <v>32</v>
      </c>
      <c r="K8119" s="191">
        <v>8</v>
      </c>
      <c r="L8119" s="3">
        <v>-2</v>
      </c>
      <c r="M8119" s="191">
        <v>8.3000000000000007</v>
      </c>
      <c r="N8119" s="191">
        <v>-5.6</v>
      </c>
      <c r="O8119" s="191">
        <v>0</v>
      </c>
    </row>
    <row r="8120" spans="2:15" ht="17.25" x14ac:dyDescent="0.35">
      <c r="B8120" s="172">
        <f t="shared" si="758"/>
        <v>8112</v>
      </c>
      <c r="C8120" s="173">
        <v>12</v>
      </c>
      <c r="D8120" s="173">
        <v>4</v>
      </c>
      <c r="E8120" s="174">
        <v>24</v>
      </c>
      <c r="F8120" s="3">
        <f t="shared" si="757"/>
        <v>44.6</v>
      </c>
      <c r="G8120" s="3">
        <f t="shared" si="759"/>
        <v>28.4</v>
      </c>
      <c r="H8120" s="3">
        <f t="shared" si="760"/>
        <v>46.94</v>
      </c>
      <c r="I8120" s="3">
        <f t="shared" si="761"/>
        <v>19.939999999999998</v>
      </c>
      <c r="J8120" s="3">
        <f t="shared" si="762"/>
        <v>28.04</v>
      </c>
      <c r="K8120" s="191">
        <v>7</v>
      </c>
      <c r="L8120" s="3">
        <v>-2</v>
      </c>
      <c r="M8120" s="191">
        <v>8.3000000000000007</v>
      </c>
      <c r="N8120" s="191">
        <v>-6.7</v>
      </c>
      <c r="O8120" s="191">
        <v>-2.2000000000000002</v>
      </c>
    </row>
    <row r="8121" spans="2:15" ht="17.25" x14ac:dyDescent="0.35">
      <c r="B8121" s="172">
        <f t="shared" si="758"/>
        <v>8113</v>
      </c>
      <c r="C8121" s="173">
        <v>12</v>
      </c>
      <c r="D8121" s="173">
        <v>5</v>
      </c>
      <c r="E8121" s="174">
        <v>1</v>
      </c>
      <c r="F8121" s="3">
        <f t="shared" si="757"/>
        <v>42.8</v>
      </c>
      <c r="G8121" s="3">
        <f t="shared" si="759"/>
        <v>28.4</v>
      </c>
      <c r="H8121" s="3">
        <f t="shared" si="760"/>
        <v>46.94</v>
      </c>
      <c r="I8121" s="3">
        <f t="shared" si="761"/>
        <v>17.96</v>
      </c>
      <c r="J8121" s="3">
        <f t="shared" si="762"/>
        <v>26.96</v>
      </c>
      <c r="K8121" s="191">
        <v>6</v>
      </c>
      <c r="L8121" s="3">
        <v>-2</v>
      </c>
      <c r="M8121" s="191">
        <v>8.3000000000000007</v>
      </c>
      <c r="N8121" s="191">
        <v>-7.8</v>
      </c>
      <c r="O8121" s="191">
        <v>-2.8</v>
      </c>
    </row>
    <row r="8122" spans="2:15" ht="17.25" x14ac:dyDescent="0.35">
      <c r="B8122" s="172">
        <f t="shared" si="758"/>
        <v>8114</v>
      </c>
      <c r="C8122" s="173">
        <v>12</v>
      </c>
      <c r="D8122" s="173">
        <v>5</v>
      </c>
      <c r="E8122" s="174">
        <v>2</v>
      </c>
      <c r="F8122" s="3">
        <f t="shared" si="757"/>
        <v>37.4</v>
      </c>
      <c r="G8122" s="3">
        <f t="shared" si="759"/>
        <v>30.2</v>
      </c>
      <c r="H8122" s="3">
        <f t="shared" si="760"/>
        <v>51.980000000000004</v>
      </c>
      <c r="I8122" s="3">
        <f t="shared" si="761"/>
        <v>19.04</v>
      </c>
      <c r="J8122" s="3">
        <f t="shared" si="762"/>
        <v>23</v>
      </c>
      <c r="K8122" s="191">
        <v>3</v>
      </c>
      <c r="L8122" s="3">
        <v>-1</v>
      </c>
      <c r="M8122" s="191">
        <v>11.1</v>
      </c>
      <c r="N8122" s="191">
        <v>-7.2</v>
      </c>
      <c r="O8122" s="191">
        <v>-5</v>
      </c>
    </row>
    <row r="8123" spans="2:15" ht="17.25" x14ac:dyDescent="0.35">
      <c r="B8123" s="172">
        <f t="shared" si="758"/>
        <v>8115</v>
      </c>
      <c r="C8123" s="173">
        <v>12</v>
      </c>
      <c r="D8123" s="173">
        <v>5</v>
      </c>
      <c r="E8123" s="174">
        <v>3</v>
      </c>
      <c r="F8123" s="3">
        <f t="shared" si="757"/>
        <v>39.200000000000003</v>
      </c>
      <c r="G8123" s="3">
        <f t="shared" si="759"/>
        <v>30.2</v>
      </c>
      <c r="H8123" s="3">
        <f t="shared" si="760"/>
        <v>46.04</v>
      </c>
      <c r="I8123" s="3">
        <f t="shared" si="761"/>
        <v>21.02</v>
      </c>
      <c r="J8123" s="3">
        <f t="shared" si="762"/>
        <v>26.96</v>
      </c>
      <c r="K8123" s="191">
        <v>4</v>
      </c>
      <c r="L8123" s="3">
        <v>-1</v>
      </c>
      <c r="M8123" s="191">
        <v>7.8</v>
      </c>
      <c r="N8123" s="191">
        <v>-6.1</v>
      </c>
      <c r="O8123" s="191">
        <v>-2.8</v>
      </c>
    </row>
    <row r="8124" spans="2:15" ht="17.25" x14ac:dyDescent="0.35">
      <c r="B8124" s="172">
        <f t="shared" si="758"/>
        <v>8116</v>
      </c>
      <c r="C8124" s="173">
        <v>12</v>
      </c>
      <c r="D8124" s="173">
        <v>5</v>
      </c>
      <c r="E8124" s="174">
        <v>4</v>
      </c>
      <c r="F8124" s="3">
        <f t="shared" si="757"/>
        <v>37.4</v>
      </c>
      <c r="G8124" s="3">
        <f t="shared" si="759"/>
        <v>28.4</v>
      </c>
      <c r="H8124" s="3">
        <f t="shared" si="760"/>
        <v>42.980000000000004</v>
      </c>
      <c r="I8124" s="3">
        <f t="shared" si="761"/>
        <v>19.939999999999998</v>
      </c>
      <c r="J8124" s="3">
        <f t="shared" si="762"/>
        <v>21.92</v>
      </c>
      <c r="K8124" s="191">
        <v>3</v>
      </c>
      <c r="L8124" s="3">
        <v>-2</v>
      </c>
      <c r="M8124" s="191">
        <v>6.1</v>
      </c>
      <c r="N8124" s="191">
        <v>-6.7</v>
      </c>
      <c r="O8124" s="191">
        <v>-5.6</v>
      </c>
    </row>
    <row r="8125" spans="2:15" ht="17.25" x14ac:dyDescent="0.35">
      <c r="B8125" s="172">
        <f t="shared" si="758"/>
        <v>8117</v>
      </c>
      <c r="C8125" s="173">
        <v>12</v>
      </c>
      <c r="D8125" s="173">
        <v>5</v>
      </c>
      <c r="E8125" s="174">
        <v>5</v>
      </c>
      <c r="F8125" s="3">
        <f t="shared" si="757"/>
        <v>30.2</v>
      </c>
      <c r="G8125" s="3">
        <f t="shared" si="759"/>
        <v>30.2</v>
      </c>
      <c r="H8125" s="3">
        <f t="shared" si="760"/>
        <v>44.96</v>
      </c>
      <c r="I8125" s="3">
        <f t="shared" si="761"/>
        <v>15.98</v>
      </c>
      <c r="J8125" s="3">
        <f t="shared" si="762"/>
        <v>24.08</v>
      </c>
      <c r="K8125" s="191">
        <v>-1</v>
      </c>
      <c r="L8125" s="3">
        <v>-1</v>
      </c>
      <c r="M8125" s="191">
        <v>7.2</v>
      </c>
      <c r="N8125" s="191">
        <v>-8.9</v>
      </c>
      <c r="O8125" s="191">
        <v>-4.4000000000000004</v>
      </c>
    </row>
    <row r="8126" spans="2:15" ht="17.25" x14ac:dyDescent="0.35">
      <c r="B8126" s="172">
        <f t="shared" si="758"/>
        <v>8118</v>
      </c>
      <c r="C8126" s="173">
        <v>12</v>
      </c>
      <c r="D8126" s="173">
        <v>5</v>
      </c>
      <c r="E8126" s="174">
        <v>6</v>
      </c>
      <c r="F8126" s="3">
        <f t="shared" si="757"/>
        <v>26.6</v>
      </c>
      <c r="G8126" s="3">
        <f t="shared" si="759"/>
        <v>28.4</v>
      </c>
      <c r="H8126" s="3">
        <f t="shared" si="760"/>
        <v>42.980000000000004</v>
      </c>
      <c r="I8126" s="3">
        <f t="shared" si="761"/>
        <v>15.98</v>
      </c>
      <c r="J8126" s="3">
        <f t="shared" si="762"/>
        <v>24.98</v>
      </c>
      <c r="K8126" s="191">
        <v>-3</v>
      </c>
      <c r="L8126" s="3">
        <v>-2</v>
      </c>
      <c r="M8126" s="191">
        <v>6.1</v>
      </c>
      <c r="N8126" s="191">
        <v>-8.9</v>
      </c>
      <c r="O8126" s="191">
        <v>-3.9</v>
      </c>
    </row>
    <row r="8127" spans="2:15" ht="17.25" x14ac:dyDescent="0.35">
      <c r="B8127" s="172">
        <f t="shared" si="758"/>
        <v>8119</v>
      </c>
      <c r="C8127" s="173">
        <v>12</v>
      </c>
      <c r="D8127" s="173">
        <v>5</v>
      </c>
      <c r="E8127" s="174">
        <v>7</v>
      </c>
      <c r="F8127" s="3">
        <f t="shared" si="757"/>
        <v>26.6</v>
      </c>
      <c r="G8127" s="3">
        <f t="shared" si="759"/>
        <v>26.6</v>
      </c>
      <c r="H8127" s="3">
        <f t="shared" si="760"/>
        <v>44.06</v>
      </c>
      <c r="I8127" s="3">
        <f t="shared" si="761"/>
        <v>15.98</v>
      </c>
      <c r="J8127" s="3">
        <f t="shared" si="762"/>
        <v>24.08</v>
      </c>
      <c r="K8127" s="191">
        <v>-3</v>
      </c>
      <c r="L8127" s="3">
        <v>-3</v>
      </c>
      <c r="M8127" s="191">
        <v>6.7</v>
      </c>
      <c r="N8127" s="191">
        <v>-8.9</v>
      </c>
      <c r="O8127" s="191">
        <v>-4.4000000000000004</v>
      </c>
    </row>
    <row r="8128" spans="2:15" ht="17.25" x14ac:dyDescent="0.35">
      <c r="B8128" s="172">
        <f t="shared" si="758"/>
        <v>8120</v>
      </c>
      <c r="C8128" s="173">
        <v>12</v>
      </c>
      <c r="D8128" s="173">
        <v>5</v>
      </c>
      <c r="E8128" s="174">
        <v>8</v>
      </c>
      <c r="F8128" s="3">
        <f t="shared" si="757"/>
        <v>30.2</v>
      </c>
      <c r="G8128" s="3">
        <f t="shared" si="759"/>
        <v>26.6</v>
      </c>
      <c r="H8128" s="3">
        <f t="shared" si="760"/>
        <v>46.94</v>
      </c>
      <c r="I8128" s="3">
        <f t="shared" si="761"/>
        <v>19.04</v>
      </c>
      <c r="J8128" s="3">
        <f t="shared" si="762"/>
        <v>26.060000000000002</v>
      </c>
      <c r="K8128" s="191">
        <v>-1</v>
      </c>
      <c r="L8128" s="3">
        <v>-3</v>
      </c>
      <c r="M8128" s="191">
        <v>8.3000000000000007</v>
      </c>
      <c r="N8128" s="191">
        <v>-7.2</v>
      </c>
      <c r="O8128" s="191">
        <v>-3.3</v>
      </c>
    </row>
    <row r="8129" spans="2:15" ht="17.25" x14ac:dyDescent="0.35">
      <c r="B8129" s="172">
        <f t="shared" si="758"/>
        <v>8121</v>
      </c>
      <c r="C8129" s="173">
        <v>12</v>
      </c>
      <c r="D8129" s="173">
        <v>5</v>
      </c>
      <c r="E8129" s="174">
        <v>9</v>
      </c>
      <c r="F8129" s="3">
        <f t="shared" si="757"/>
        <v>32</v>
      </c>
      <c r="G8129" s="3">
        <f t="shared" si="759"/>
        <v>33.799999999999997</v>
      </c>
      <c r="H8129" s="3">
        <f t="shared" si="760"/>
        <v>55.94</v>
      </c>
      <c r="I8129" s="3">
        <f t="shared" si="761"/>
        <v>21.92</v>
      </c>
      <c r="J8129" s="3">
        <f t="shared" si="762"/>
        <v>28.94</v>
      </c>
      <c r="K8129" s="191">
        <v>0</v>
      </c>
      <c r="L8129" s="3">
        <v>1</v>
      </c>
      <c r="M8129" s="191">
        <v>13.3</v>
      </c>
      <c r="N8129" s="191">
        <v>-5.6</v>
      </c>
      <c r="O8129" s="191">
        <v>-1.7</v>
      </c>
    </row>
    <row r="8130" spans="2:15" ht="17.25" x14ac:dyDescent="0.35">
      <c r="B8130" s="172">
        <f t="shared" si="758"/>
        <v>8122</v>
      </c>
      <c r="C8130" s="173">
        <v>12</v>
      </c>
      <c r="D8130" s="173">
        <v>5</v>
      </c>
      <c r="E8130" s="174">
        <v>10</v>
      </c>
      <c r="F8130" s="3">
        <f t="shared" si="757"/>
        <v>35.6</v>
      </c>
      <c r="G8130" s="3">
        <f t="shared" si="759"/>
        <v>37.4</v>
      </c>
      <c r="H8130" s="3">
        <f t="shared" si="760"/>
        <v>62.06</v>
      </c>
      <c r="I8130" s="3">
        <f t="shared" si="761"/>
        <v>24.08</v>
      </c>
      <c r="J8130" s="3">
        <f t="shared" si="762"/>
        <v>32</v>
      </c>
      <c r="K8130" s="191">
        <v>2</v>
      </c>
      <c r="L8130" s="3">
        <v>3</v>
      </c>
      <c r="M8130" s="191">
        <v>16.7</v>
      </c>
      <c r="N8130" s="191">
        <v>-4.4000000000000004</v>
      </c>
      <c r="O8130" s="191">
        <v>0</v>
      </c>
    </row>
    <row r="8131" spans="2:15" ht="17.25" x14ac:dyDescent="0.35">
      <c r="B8131" s="172">
        <f t="shared" si="758"/>
        <v>8123</v>
      </c>
      <c r="C8131" s="173">
        <v>12</v>
      </c>
      <c r="D8131" s="173">
        <v>5</v>
      </c>
      <c r="E8131" s="174">
        <v>11</v>
      </c>
      <c r="F8131" s="3">
        <f t="shared" si="757"/>
        <v>37.4</v>
      </c>
      <c r="G8131" s="3">
        <f t="shared" si="759"/>
        <v>39.200000000000003</v>
      </c>
      <c r="H8131" s="3">
        <f t="shared" si="760"/>
        <v>68</v>
      </c>
      <c r="I8131" s="3">
        <f t="shared" si="761"/>
        <v>26.96</v>
      </c>
      <c r="J8131" s="3">
        <f t="shared" si="762"/>
        <v>35.06</v>
      </c>
      <c r="K8131" s="191">
        <v>3</v>
      </c>
      <c r="L8131" s="3">
        <v>4</v>
      </c>
      <c r="M8131" s="191">
        <v>20</v>
      </c>
      <c r="N8131" s="191">
        <v>-2.8</v>
      </c>
      <c r="O8131" s="191">
        <v>1.7</v>
      </c>
    </row>
    <row r="8132" spans="2:15" ht="17.25" x14ac:dyDescent="0.35">
      <c r="B8132" s="172">
        <f t="shared" si="758"/>
        <v>8124</v>
      </c>
      <c r="C8132" s="173">
        <v>12</v>
      </c>
      <c r="D8132" s="173">
        <v>5</v>
      </c>
      <c r="E8132" s="174">
        <v>12</v>
      </c>
      <c r="F8132" s="3">
        <f t="shared" si="757"/>
        <v>39.200000000000003</v>
      </c>
      <c r="G8132" s="3">
        <f t="shared" si="759"/>
        <v>42.8</v>
      </c>
      <c r="H8132" s="3">
        <f t="shared" si="760"/>
        <v>71.960000000000008</v>
      </c>
      <c r="I8132" s="3">
        <f t="shared" si="761"/>
        <v>30.02</v>
      </c>
      <c r="J8132" s="3">
        <f t="shared" si="762"/>
        <v>39.019999999999996</v>
      </c>
      <c r="K8132" s="191">
        <v>4</v>
      </c>
      <c r="L8132" s="3">
        <v>6</v>
      </c>
      <c r="M8132" s="191">
        <v>22.2</v>
      </c>
      <c r="N8132" s="191">
        <v>-1.1000000000000001</v>
      </c>
      <c r="O8132" s="191">
        <v>3.9</v>
      </c>
    </row>
    <row r="8133" spans="2:15" ht="17.25" x14ac:dyDescent="0.35">
      <c r="B8133" s="172">
        <f t="shared" si="758"/>
        <v>8125</v>
      </c>
      <c r="C8133" s="173">
        <v>12</v>
      </c>
      <c r="D8133" s="173">
        <v>5</v>
      </c>
      <c r="E8133" s="174">
        <v>13</v>
      </c>
      <c r="F8133" s="3">
        <f t="shared" si="757"/>
        <v>37.4</v>
      </c>
      <c r="G8133" s="3">
        <f t="shared" si="759"/>
        <v>44.6</v>
      </c>
      <c r="H8133" s="3">
        <f t="shared" si="760"/>
        <v>73.039999999999992</v>
      </c>
      <c r="I8133" s="3">
        <f t="shared" si="761"/>
        <v>32</v>
      </c>
      <c r="J8133" s="3">
        <f t="shared" si="762"/>
        <v>41</v>
      </c>
      <c r="K8133" s="191">
        <v>3</v>
      </c>
      <c r="L8133" s="3">
        <v>7</v>
      </c>
      <c r="M8133" s="191">
        <v>22.8</v>
      </c>
      <c r="N8133" s="191">
        <v>0</v>
      </c>
      <c r="O8133" s="191">
        <v>5</v>
      </c>
    </row>
    <row r="8134" spans="2:15" ht="17.25" x14ac:dyDescent="0.35">
      <c r="B8134" s="172">
        <f t="shared" si="758"/>
        <v>8126</v>
      </c>
      <c r="C8134" s="173">
        <v>12</v>
      </c>
      <c r="D8134" s="173">
        <v>5</v>
      </c>
      <c r="E8134" s="174">
        <v>14</v>
      </c>
      <c r="F8134" s="3">
        <f t="shared" si="757"/>
        <v>37.4</v>
      </c>
      <c r="G8134" s="3">
        <f t="shared" si="759"/>
        <v>44.6</v>
      </c>
      <c r="H8134" s="3">
        <f t="shared" si="760"/>
        <v>73.94</v>
      </c>
      <c r="I8134" s="3">
        <f t="shared" si="761"/>
        <v>33.979999999999997</v>
      </c>
      <c r="J8134" s="3">
        <f t="shared" si="762"/>
        <v>42.08</v>
      </c>
      <c r="K8134" s="191">
        <v>3</v>
      </c>
      <c r="L8134" s="3">
        <v>7</v>
      </c>
      <c r="M8134" s="191">
        <v>23.3</v>
      </c>
      <c r="N8134" s="191">
        <v>1.1000000000000001</v>
      </c>
      <c r="O8134" s="191">
        <v>5.6</v>
      </c>
    </row>
    <row r="8135" spans="2:15" ht="17.25" x14ac:dyDescent="0.35">
      <c r="B8135" s="172">
        <f t="shared" si="758"/>
        <v>8127</v>
      </c>
      <c r="C8135" s="173">
        <v>12</v>
      </c>
      <c r="D8135" s="173">
        <v>5</v>
      </c>
      <c r="E8135" s="174">
        <v>15</v>
      </c>
      <c r="F8135" s="3">
        <f t="shared" si="757"/>
        <v>37.4</v>
      </c>
      <c r="G8135" s="3">
        <f t="shared" si="759"/>
        <v>46.4</v>
      </c>
      <c r="H8135" s="3">
        <f t="shared" si="760"/>
        <v>73.94</v>
      </c>
      <c r="I8135" s="3">
        <f t="shared" si="761"/>
        <v>33.979999999999997</v>
      </c>
      <c r="J8135" s="3">
        <f t="shared" si="762"/>
        <v>42.980000000000004</v>
      </c>
      <c r="K8135" s="191">
        <v>3</v>
      </c>
      <c r="L8135" s="3">
        <v>8</v>
      </c>
      <c r="M8135" s="191">
        <v>23.3</v>
      </c>
      <c r="N8135" s="191">
        <v>1.1000000000000001</v>
      </c>
      <c r="O8135" s="191">
        <v>6.1</v>
      </c>
    </row>
    <row r="8136" spans="2:15" ht="17.25" x14ac:dyDescent="0.35">
      <c r="B8136" s="172">
        <f t="shared" si="758"/>
        <v>8128</v>
      </c>
      <c r="C8136" s="173">
        <v>12</v>
      </c>
      <c r="D8136" s="173">
        <v>5</v>
      </c>
      <c r="E8136" s="174">
        <v>16</v>
      </c>
      <c r="F8136" s="3">
        <f t="shared" si="757"/>
        <v>35.6</v>
      </c>
      <c r="G8136" s="3">
        <f t="shared" si="759"/>
        <v>46.4</v>
      </c>
      <c r="H8136" s="3">
        <f t="shared" si="760"/>
        <v>71.06</v>
      </c>
      <c r="I8136" s="3">
        <f t="shared" si="761"/>
        <v>35.96</v>
      </c>
      <c r="J8136" s="3">
        <f t="shared" si="762"/>
        <v>42.980000000000004</v>
      </c>
      <c r="K8136" s="191">
        <v>2</v>
      </c>
      <c r="L8136" s="3">
        <v>8</v>
      </c>
      <c r="M8136" s="191">
        <v>21.7</v>
      </c>
      <c r="N8136" s="191">
        <v>2.2000000000000002</v>
      </c>
      <c r="O8136" s="191">
        <v>6.1</v>
      </c>
    </row>
    <row r="8137" spans="2:15" ht="17.25" x14ac:dyDescent="0.35">
      <c r="B8137" s="172">
        <f t="shared" si="758"/>
        <v>8129</v>
      </c>
      <c r="C8137" s="173">
        <v>12</v>
      </c>
      <c r="D8137" s="173">
        <v>5</v>
      </c>
      <c r="E8137" s="174">
        <v>17</v>
      </c>
      <c r="F8137" s="3">
        <f t="shared" si="757"/>
        <v>32</v>
      </c>
      <c r="G8137" s="3">
        <f t="shared" si="759"/>
        <v>39.200000000000003</v>
      </c>
      <c r="H8137" s="3">
        <f t="shared" si="760"/>
        <v>68</v>
      </c>
      <c r="I8137" s="3">
        <f t="shared" si="761"/>
        <v>35.06</v>
      </c>
      <c r="J8137" s="3">
        <f t="shared" si="762"/>
        <v>42.08</v>
      </c>
      <c r="K8137" s="191">
        <v>0</v>
      </c>
      <c r="L8137" s="3">
        <v>4</v>
      </c>
      <c r="M8137" s="191">
        <v>20</v>
      </c>
      <c r="N8137" s="191">
        <v>1.7</v>
      </c>
      <c r="O8137" s="191">
        <v>5.6</v>
      </c>
    </row>
    <row r="8138" spans="2:15" ht="17.25" x14ac:dyDescent="0.35">
      <c r="B8138" s="172">
        <f t="shared" si="758"/>
        <v>8130</v>
      </c>
      <c r="C8138" s="173">
        <v>12</v>
      </c>
      <c r="D8138" s="173">
        <v>5</v>
      </c>
      <c r="E8138" s="174">
        <v>18</v>
      </c>
      <c r="F8138" s="3">
        <f t="shared" ref="F8138:F8201" si="763">(9/5)*K8138+32</f>
        <v>28.4</v>
      </c>
      <c r="G8138" s="3">
        <f t="shared" si="759"/>
        <v>30.2</v>
      </c>
      <c r="H8138" s="3">
        <f t="shared" si="760"/>
        <v>66.92</v>
      </c>
      <c r="I8138" s="3">
        <f t="shared" si="761"/>
        <v>33.08</v>
      </c>
      <c r="J8138" s="3">
        <f t="shared" si="762"/>
        <v>37.04</v>
      </c>
      <c r="K8138" s="191">
        <v>-2</v>
      </c>
      <c r="L8138" s="3">
        <v>-1</v>
      </c>
      <c r="M8138" s="191">
        <v>19.399999999999999</v>
      </c>
      <c r="N8138" s="191">
        <v>0.6</v>
      </c>
      <c r="O8138" s="191">
        <v>2.8</v>
      </c>
    </row>
    <row r="8139" spans="2:15" ht="17.25" x14ac:dyDescent="0.35">
      <c r="B8139" s="172">
        <f t="shared" ref="B8139:B8202" si="764">B8138+1</f>
        <v>8131</v>
      </c>
      <c r="C8139" s="173">
        <v>12</v>
      </c>
      <c r="D8139" s="173">
        <v>5</v>
      </c>
      <c r="E8139" s="174">
        <v>19</v>
      </c>
      <c r="F8139" s="3">
        <f t="shared" si="763"/>
        <v>26.6</v>
      </c>
      <c r="G8139" s="3">
        <f t="shared" si="759"/>
        <v>28.4</v>
      </c>
      <c r="H8139" s="3">
        <f t="shared" si="760"/>
        <v>64.94</v>
      </c>
      <c r="I8139" s="3">
        <f t="shared" si="761"/>
        <v>33.08</v>
      </c>
      <c r="J8139" s="3">
        <f t="shared" si="762"/>
        <v>32</v>
      </c>
      <c r="K8139" s="191">
        <v>-3</v>
      </c>
      <c r="L8139" s="3">
        <v>-2</v>
      </c>
      <c r="M8139" s="191">
        <v>18.3</v>
      </c>
      <c r="N8139" s="191">
        <v>0.6</v>
      </c>
      <c r="O8139" s="191">
        <v>0</v>
      </c>
    </row>
    <row r="8140" spans="2:15" ht="17.25" x14ac:dyDescent="0.35">
      <c r="B8140" s="172">
        <f t="shared" si="764"/>
        <v>8132</v>
      </c>
      <c r="C8140" s="173">
        <v>12</v>
      </c>
      <c r="D8140" s="173">
        <v>5</v>
      </c>
      <c r="E8140" s="174">
        <v>20</v>
      </c>
      <c r="F8140" s="3">
        <f t="shared" si="763"/>
        <v>26.6</v>
      </c>
      <c r="G8140" s="3">
        <f t="shared" si="759"/>
        <v>24.8</v>
      </c>
      <c r="H8140" s="3">
        <f t="shared" si="760"/>
        <v>60.08</v>
      </c>
      <c r="I8140" s="3">
        <f t="shared" si="761"/>
        <v>32</v>
      </c>
      <c r="J8140" s="3">
        <f t="shared" si="762"/>
        <v>30.92</v>
      </c>
      <c r="K8140" s="191">
        <v>-3</v>
      </c>
      <c r="L8140" s="3">
        <v>-4</v>
      </c>
      <c r="M8140" s="191">
        <v>15.6</v>
      </c>
      <c r="N8140" s="191">
        <v>0</v>
      </c>
      <c r="O8140" s="191">
        <v>-0.6</v>
      </c>
    </row>
    <row r="8141" spans="2:15" ht="17.25" x14ac:dyDescent="0.35">
      <c r="B8141" s="172">
        <f t="shared" si="764"/>
        <v>8133</v>
      </c>
      <c r="C8141" s="173">
        <v>12</v>
      </c>
      <c r="D8141" s="173">
        <v>5</v>
      </c>
      <c r="E8141" s="174">
        <v>21</v>
      </c>
      <c r="F8141" s="3">
        <f t="shared" si="763"/>
        <v>26.6</v>
      </c>
      <c r="G8141" s="3">
        <f t="shared" si="759"/>
        <v>24.8</v>
      </c>
      <c r="H8141" s="3">
        <f t="shared" si="760"/>
        <v>55.94</v>
      </c>
      <c r="I8141" s="3">
        <f t="shared" si="761"/>
        <v>28.04</v>
      </c>
      <c r="J8141" s="3">
        <f t="shared" si="762"/>
        <v>32</v>
      </c>
      <c r="K8141" s="191">
        <v>-3</v>
      </c>
      <c r="L8141" s="3">
        <v>-4</v>
      </c>
      <c r="M8141" s="191">
        <v>13.3</v>
      </c>
      <c r="N8141" s="191">
        <v>-2.2000000000000002</v>
      </c>
      <c r="O8141" s="191">
        <v>0</v>
      </c>
    </row>
    <row r="8142" spans="2:15" ht="17.25" x14ac:dyDescent="0.35">
      <c r="B8142" s="172">
        <f t="shared" si="764"/>
        <v>8134</v>
      </c>
      <c r="C8142" s="173">
        <v>12</v>
      </c>
      <c r="D8142" s="173">
        <v>5</v>
      </c>
      <c r="E8142" s="174">
        <v>22</v>
      </c>
      <c r="F8142" s="3">
        <f t="shared" si="763"/>
        <v>24.8</v>
      </c>
      <c r="G8142" s="3">
        <f t="shared" si="759"/>
        <v>21.2</v>
      </c>
      <c r="H8142" s="3">
        <f t="shared" si="760"/>
        <v>57.019999999999996</v>
      </c>
      <c r="I8142" s="3">
        <f t="shared" si="761"/>
        <v>26.96</v>
      </c>
      <c r="J8142" s="3">
        <f t="shared" si="762"/>
        <v>26.060000000000002</v>
      </c>
      <c r="K8142" s="191">
        <v>-4</v>
      </c>
      <c r="L8142" s="3">
        <v>-6</v>
      </c>
      <c r="M8142" s="191">
        <v>13.9</v>
      </c>
      <c r="N8142" s="191">
        <v>-2.8</v>
      </c>
      <c r="O8142" s="191">
        <v>-3.3</v>
      </c>
    </row>
    <row r="8143" spans="2:15" ht="17.25" x14ac:dyDescent="0.35">
      <c r="B8143" s="172">
        <f t="shared" si="764"/>
        <v>8135</v>
      </c>
      <c r="C8143" s="173">
        <v>12</v>
      </c>
      <c r="D8143" s="173">
        <v>5</v>
      </c>
      <c r="E8143" s="174">
        <v>23</v>
      </c>
      <c r="F8143" s="3">
        <f t="shared" si="763"/>
        <v>24.8</v>
      </c>
      <c r="G8143" s="3">
        <f t="shared" si="759"/>
        <v>21.2</v>
      </c>
      <c r="H8143" s="3">
        <f t="shared" si="760"/>
        <v>53.06</v>
      </c>
      <c r="I8143" s="3">
        <f t="shared" si="761"/>
        <v>26.96</v>
      </c>
      <c r="J8143" s="3">
        <f t="shared" si="762"/>
        <v>30.92</v>
      </c>
      <c r="K8143" s="191">
        <v>-4</v>
      </c>
      <c r="L8143" s="3">
        <v>-6</v>
      </c>
      <c r="M8143" s="191">
        <v>11.7</v>
      </c>
      <c r="N8143" s="191">
        <v>-2.8</v>
      </c>
      <c r="O8143" s="191">
        <v>-0.6</v>
      </c>
    </row>
    <row r="8144" spans="2:15" ht="17.25" x14ac:dyDescent="0.35">
      <c r="B8144" s="172">
        <f t="shared" si="764"/>
        <v>8136</v>
      </c>
      <c r="C8144" s="173">
        <v>12</v>
      </c>
      <c r="D8144" s="173">
        <v>5</v>
      </c>
      <c r="E8144" s="174">
        <v>24</v>
      </c>
      <c r="F8144" s="3">
        <f t="shared" si="763"/>
        <v>19.399999999999999</v>
      </c>
      <c r="G8144" s="3">
        <f t="shared" si="759"/>
        <v>19.399999999999999</v>
      </c>
      <c r="H8144" s="3">
        <f t="shared" si="760"/>
        <v>51.980000000000004</v>
      </c>
      <c r="I8144" s="3">
        <f t="shared" si="761"/>
        <v>26.96</v>
      </c>
      <c r="J8144" s="3">
        <f t="shared" si="762"/>
        <v>30.02</v>
      </c>
      <c r="K8144" s="191">
        <v>-7</v>
      </c>
      <c r="L8144" s="3">
        <v>-7</v>
      </c>
      <c r="M8144" s="191">
        <v>11.1</v>
      </c>
      <c r="N8144" s="191">
        <v>-2.8</v>
      </c>
      <c r="O8144" s="191">
        <v>-1.1000000000000001</v>
      </c>
    </row>
    <row r="8145" spans="2:15" ht="17.25" x14ac:dyDescent="0.35">
      <c r="B8145" s="172">
        <f t="shared" si="764"/>
        <v>8137</v>
      </c>
      <c r="C8145" s="173">
        <v>12</v>
      </c>
      <c r="D8145" s="173">
        <v>6</v>
      </c>
      <c r="E8145" s="174">
        <v>1</v>
      </c>
      <c r="F8145" s="3">
        <f t="shared" si="763"/>
        <v>19.399999999999999</v>
      </c>
      <c r="G8145" s="3">
        <f t="shared" si="759"/>
        <v>19.399999999999999</v>
      </c>
      <c r="H8145" s="3">
        <f t="shared" si="760"/>
        <v>51.980000000000004</v>
      </c>
      <c r="I8145" s="3">
        <f t="shared" si="761"/>
        <v>26.060000000000002</v>
      </c>
      <c r="J8145" s="3">
        <f t="shared" si="762"/>
        <v>28.94</v>
      </c>
      <c r="K8145" s="191">
        <v>-7</v>
      </c>
      <c r="L8145" s="3">
        <v>-7</v>
      </c>
      <c r="M8145" s="191">
        <v>11.1</v>
      </c>
      <c r="N8145" s="191">
        <v>-3.3</v>
      </c>
      <c r="O8145" s="191">
        <v>-1.7</v>
      </c>
    </row>
    <row r="8146" spans="2:15" ht="17.25" x14ac:dyDescent="0.35">
      <c r="B8146" s="172">
        <f t="shared" si="764"/>
        <v>8138</v>
      </c>
      <c r="C8146" s="173">
        <v>12</v>
      </c>
      <c r="D8146" s="173">
        <v>6</v>
      </c>
      <c r="E8146" s="174">
        <v>2</v>
      </c>
      <c r="F8146" s="3">
        <f t="shared" si="763"/>
        <v>21.2</v>
      </c>
      <c r="G8146" s="3">
        <f t="shared" si="759"/>
        <v>17.600000000000001</v>
      </c>
      <c r="H8146" s="3">
        <f t="shared" si="760"/>
        <v>48.019999999999996</v>
      </c>
      <c r="I8146" s="3">
        <f t="shared" si="761"/>
        <v>26.060000000000002</v>
      </c>
      <c r="J8146" s="3">
        <f t="shared" si="762"/>
        <v>28.94</v>
      </c>
      <c r="K8146" s="191">
        <v>-6</v>
      </c>
      <c r="L8146" s="3">
        <v>-8</v>
      </c>
      <c r="M8146" s="191">
        <v>8.9</v>
      </c>
      <c r="N8146" s="191">
        <v>-3.3</v>
      </c>
      <c r="O8146" s="191">
        <v>-1.7</v>
      </c>
    </row>
    <row r="8147" spans="2:15" ht="17.25" x14ac:dyDescent="0.35">
      <c r="B8147" s="172">
        <f t="shared" si="764"/>
        <v>8139</v>
      </c>
      <c r="C8147" s="173">
        <v>12</v>
      </c>
      <c r="D8147" s="173">
        <v>6</v>
      </c>
      <c r="E8147" s="174">
        <v>3</v>
      </c>
      <c r="F8147" s="3">
        <f t="shared" si="763"/>
        <v>24.8</v>
      </c>
      <c r="G8147" s="3">
        <f t="shared" si="759"/>
        <v>17.600000000000001</v>
      </c>
      <c r="H8147" s="3">
        <f t="shared" si="760"/>
        <v>44.96</v>
      </c>
      <c r="I8147" s="3">
        <f t="shared" si="761"/>
        <v>26.060000000000002</v>
      </c>
      <c r="J8147" s="3">
        <f t="shared" si="762"/>
        <v>26.060000000000002</v>
      </c>
      <c r="K8147" s="191">
        <v>-4</v>
      </c>
      <c r="L8147" s="3">
        <v>-8</v>
      </c>
      <c r="M8147" s="191">
        <v>7.2</v>
      </c>
      <c r="N8147" s="191">
        <v>-3.3</v>
      </c>
      <c r="O8147" s="191">
        <v>-3.3</v>
      </c>
    </row>
    <row r="8148" spans="2:15" ht="17.25" x14ac:dyDescent="0.35">
      <c r="B8148" s="172">
        <f t="shared" si="764"/>
        <v>8140</v>
      </c>
      <c r="C8148" s="173">
        <v>12</v>
      </c>
      <c r="D8148" s="173">
        <v>6</v>
      </c>
      <c r="E8148" s="174">
        <v>4</v>
      </c>
      <c r="F8148" s="3">
        <f t="shared" si="763"/>
        <v>24.8</v>
      </c>
      <c r="G8148" s="3">
        <f t="shared" si="759"/>
        <v>17.600000000000001</v>
      </c>
      <c r="H8148" s="3">
        <f t="shared" si="760"/>
        <v>42.980000000000004</v>
      </c>
      <c r="I8148" s="3">
        <f t="shared" si="761"/>
        <v>26.060000000000002</v>
      </c>
      <c r="J8148" s="3">
        <f t="shared" si="762"/>
        <v>26.96</v>
      </c>
      <c r="K8148" s="191">
        <v>-4</v>
      </c>
      <c r="L8148" s="3">
        <v>-8</v>
      </c>
      <c r="M8148" s="191">
        <v>6.1</v>
      </c>
      <c r="N8148" s="191">
        <v>-3.3</v>
      </c>
      <c r="O8148" s="191">
        <v>-2.8</v>
      </c>
    </row>
    <row r="8149" spans="2:15" ht="17.25" x14ac:dyDescent="0.35">
      <c r="B8149" s="172">
        <f t="shared" si="764"/>
        <v>8141</v>
      </c>
      <c r="C8149" s="173">
        <v>12</v>
      </c>
      <c r="D8149" s="173">
        <v>6</v>
      </c>
      <c r="E8149" s="174">
        <v>5</v>
      </c>
      <c r="F8149" s="3">
        <f t="shared" si="763"/>
        <v>24.8</v>
      </c>
      <c r="G8149" s="3">
        <f t="shared" si="759"/>
        <v>15.8</v>
      </c>
      <c r="H8149" s="3">
        <f t="shared" si="760"/>
        <v>44.06</v>
      </c>
      <c r="I8149" s="3">
        <f t="shared" si="761"/>
        <v>26.060000000000002</v>
      </c>
      <c r="J8149" s="3">
        <f t="shared" si="762"/>
        <v>26.060000000000002</v>
      </c>
      <c r="K8149" s="191">
        <v>-4</v>
      </c>
      <c r="L8149" s="3">
        <v>-9</v>
      </c>
      <c r="M8149" s="191">
        <v>6.7</v>
      </c>
      <c r="N8149" s="191">
        <v>-3.3</v>
      </c>
      <c r="O8149" s="191">
        <v>-3.3</v>
      </c>
    </row>
    <row r="8150" spans="2:15" ht="17.25" x14ac:dyDescent="0.35">
      <c r="B8150" s="172">
        <f t="shared" si="764"/>
        <v>8142</v>
      </c>
      <c r="C8150" s="173">
        <v>12</v>
      </c>
      <c r="D8150" s="173">
        <v>6</v>
      </c>
      <c r="E8150" s="174">
        <v>6</v>
      </c>
      <c r="F8150" s="3">
        <f t="shared" si="763"/>
        <v>24.8</v>
      </c>
      <c r="G8150" s="3">
        <f t="shared" si="759"/>
        <v>15.8</v>
      </c>
      <c r="H8150" s="3">
        <f t="shared" si="760"/>
        <v>42.980000000000004</v>
      </c>
      <c r="I8150" s="3">
        <f t="shared" si="761"/>
        <v>24.98</v>
      </c>
      <c r="J8150" s="3">
        <f t="shared" si="762"/>
        <v>26.060000000000002</v>
      </c>
      <c r="K8150" s="191">
        <v>-4</v>
      </c>
      <c r="L8150" s="3">
        <v>-9</v>
      </c>
      <c r="M8150" s="191">
        <v>6.1</v>
      </c>
      <c r="N8150" s="191">
        <v>-3.9</v>
      </c>
      <c r="O8150" s="191">
        <v>-3.3</v>
      </c>
    </row>
    <row r="8151" spans="2:15" ht="17.25" x14ac:dyDescent="0.35">
      <c r="B8151" s="172">
        <f t="shared" si="764"/>
        <v>8143</v>
      </c>
      <c r="C8151" s="173">
        <v>12</v>
      </c>
      <c r="D8151" s="173">
        <v>6</v>
      </c>
      <c r="E8151" s="174">
        <v>7</v>
      </c>
      <c r="F8151" s="3">
        <f t="shared" si="763"/>
        <v>24.8</v>
      </c>
      <c r="G8151" s="3">
        <f t="shared" si="759"/>
        <v>15.8</v>
      </c>
      <c r="H8151" s="3">
        <f t="shared" si="760"/>
        <v>44.06</v>
      </c>
      <c r="I8151" s="3">
        <f t="shared" si="761"/>
        <v>24.98</v>
      </c>
      <c r="J8151" s="3">
        <f t="shared" si="762"/>
        <v>23</v>
      </c>
      <c r="K8151" s="191">
        <v>-4</v>
      </c>
      <c r="L8151" s="3">
        <v>-9</v>
      </c>
      <c r="M8151" s="191">
        <v>6.7</v>
      </c>
      <c r="N8151" s="191">
        <v>-3.9</v>
      </c>
      <c r="O8151" s="191">
        <v>-5</v>
      </c>
    </row>
    <row r="8152" spans="2:15" ht="17.25" x14ac:dyDescent="0.35">
      <c r="B8152" s="172">
        <f t="shared" si="764"/>
        <v>8144</v>
      </c>
      <c r="C8152" s="173">
        <v>12</v>
      </c>
      <c r="D8152" s="173">
        <v>6</v>
      </c>
      <c r="E8152" s="174">
        <v>8</v>
      </c>
      <c r="F8152" s="3">
        <f t="shared" si="763"/>
        <v>24.8</v>
      </c>
      <c r="G8152" s="3">
        <f t="shared" si="759"/>
        <v>15.8</v>
      </c>
      <c r="H8152" s="3">
        <f t="shared" si="760"/>
        <v>46.04</v>
      </c>
      <c r="I8152" s="3">
        <f t="shared" si="761"/>
        <v>23</v>
      </c>
      <c r="J8152" s="3">
        <f t="shared" si="762"/>
        <v>24.98</v>
      </c>
      <c r="K8152" s="191">
        <v>-4</v>
      </c>
      <c r="L8152" s="3">
        <v>-9</v>
      </c>
      <c r="M8152" s="191">
        <v>7.8</v>
      </c>
      <c r="N8152" s="191">
        <v>-5</v>
      </c>
      <c r="O8152" s="191">
        <v>-3.9</v>
      </c>
    </row>
    <row r="8153" spans="2:15" ht="17.25" x14ac:dyDescent="0.35">
      <c r="B8153" s="172">
        <f t="shared" si="764"/>
        <v>8145</v>
      </c>
      <c r="C8153" s="173">
        <v>12</v>
      </c>
      <c r="D8153" s="173">
        <v>6</v>
      </c>
      <c r="E8153" s="174">
        <v>9</v>
      </c>
      <c r="F8153" s="3">
        <f t="shared" si="763"/>
        <v>28.4</v>
      </c>
      <c r="G8153" s="3">
        <f t="shared" ref="G8153:G8216" si="765">(9/5)*L8153+32</f>
        <v>24.8</v>
      </c>
      <c r="H8153" s="3">
        <f t="shared" ref="H8153:H8216" si="766">(9/5)*M8153+32</f>
        <v>55.040000000000006</v>
      </c>
      <c r="I8153" s="3">
        <f t="shared" ref="I8153:I8216" si="767">(9/5)*N8153+32</f>
        <v>26.96</v>
      </c>
      <c r="J8153" s="3">
        <f t="shared" ref="J8153:J8216" si="768">(9/5)*O8153+32</f>
        <v>26.96</v>
      </c>
      <c r="K8153" s="191">
        <v>-2</v>
      </c>
      <c r="L8153" s="3">
        <v>-4</v>
      </c>
      <c r="M8153" s="191">
        <v>12.8</v>
      </c>
      <c r="N8153" s="191">
        <v>-2.8</v>
      </c>
      <c r="O8153" s="191">
        <v>-2.8</v>
      </c>
    </row>
    <row r="8154" spans="2:15" ht="17.25" x14ac:dyDescent="0.35">
      <c r="B8154" s="172">
        <f t="shared" si="764"/>
        <v>8146</v>
      </c>
      <c r="C8154" s="173">
        <v>12</v>
      </c>
      <c r="D8154" s="173">
        <v>6</v>
      </c>
      <c r="E8154" s="174">
        <v>10</v>
      </c>
      <c r="F8154" s="3">
        <f t="shared" si="763"/>
        <v>28.4</v>
      </c>
      <c r="G8154" s="3">
        <f t="shared" si="765"/>
        <v>30.2</v>
      </c>
      <c r="H8154" s="3">
        <f t="shared" si="766"/>
        <v>57.92</v>
      </c>
      <c r="I8154" s="3">
        <f t="shared" si="767"/>
        <v>30.02</v>
      </c>
      <c r="J8154" s="3">
        <f t="shared" si="768"/>
        <v>32</v>
      </c>
      <c r="K8154" s="191">
        <v>-2</v>
      </c>
      <c r="L8154" s="3">
        <v>-1</v>
      </c>
      <c r="M8154" s="191">
        <v>14.4</v>
      </c>
      <c r="N8154" s="191">
        <v>-1.1000000000000001</v>
      </c>
      <c r="O8154" s="191">
        <v>0</v>
      </c>
    </row>
    <row r="8155" spans="2:15" ht="17.25" x14ac:dyDescent="0.35">
      <c r="B8155" s="172">
        <f t="shared" si="764"/>
        <v>8147</v>
      </c>
      <c r="C8155" s="173">
        <v>12</v>
      </c>
      <c r="D8155" s="173">
        <v>6</v>
      </c>
      <c r="E8155" s="174">
        <v>11</v>
      </c>
      <c r="F8155" s="3">
        <f t="shared" si="763"/>
        <v>28.4</v>
      </c>
      <c r="G8155" s="3">
        <f t="shared" si="765"/>
        <v>37.4</v>
      </c>
      <c r="H8155" s="3">
        <f t="shared" si="766"/>
        <v>60.980000000000004</v>
      </c>
      <c r="I8155" s="3">
        <f t="shared" si="767"/>
        <v>30.92</v>
      </c>
      <c r="J8155" s="3">
        <f t="shared" si="768"/>
        <v>35.96</v>
      </c>
      <c r="K8155" s="191">
        <v>-2</v>
      </c>
      <c r="L8155" s="3">
        <v>3</v>
      </c>
      <c r="M8155" s="191">
        <v>16.100000000000001</v>
      </c>
      <c r="N8155" s="191">
        <v>-0.6</v>
      </c>
      <c r="O8155" s="191">
        <v>2.2000000000000002</v>
      </c>
    </row>
    <row r="8156" spans="2:15" ht="17.25" x14ac:dyDescent="0.35">
      <c r="B8156" s="172">
        <f t="shared" si="764"/>
        <v>8148</v>
      </c>
      <c r="C8156" s="173">
        <v>12</v>
      </c>
      <c r="D8156" s="173">
        <v>6</v>
      </c>
      <c r="E8156" s="174">
        <v>12</v>
      </c>
      <c r="F8156" s="3">
        <f t="shared" si="763"/>
        <v>30.2</v>
      </c>
      <c r="G8156" s="3">
        <f t="shared" si="765"/>
        <v>42.8</v>
      </c>
      <c r="H8156" s="3">
        <f t="shared" si="766"/>
        <v>62.96</v>
      </c>
      <c r="I8156" s="3">
        <f t="shared" si="767"/>
        <v>30.92</v>
      </c>
      <c r="J8156" s="3">
        <f t="shared" si="768"/>
        <v>39.019999999999996</v>
      </c>
      <c r="K8156" s="191">
        <v>-1</v>
      </c>
      <c r="L8156" s="3">
        <v>6</v>
      </c>
      <c r="M8156" s="191">
        <v>17.2</v>
      </c>
      <c r="N8156" s="191">
        <v>-0.6</v>
      </c>
      <c r="O8156" s="191">
        <v>3.9</v>
      </c>
    </row>
    <row r="8157" spans="2:15" ht="17.25" x14ac:dyDescent="0.35">
      <c r="B8157" s="172">
        <f t="shared" si="764"/>
        <v>8149</v>
      </c>
      <c r="C8157" s="173">
        <v>12</v>
      </c>
      <c r="D8157" s="173">
        <v>6</v>
      </c>
      <c r="E8157" s="174">
        <v>13</v>
      </c>
      <c r="F8157" s="3">
        <f t="shared" si="763"/>
        <v>30.2</v>
      </c>
      <c r="G8157" s="3">
        <f t="shared" si="765"/>
        <v>46.4</v>
      </c>
      <c r="H8157" s="3">
        <f t="shared" si="766"/>
        <v>66.02</v>
      </c>
      <c r="I8157" s="3">
        <f t="shared" si="767"/>
        <v>30.92</v>
      </c>
      <c r="J8157" s="3">
        <f t="shared" si="768"/>
        <v>42.08</v>
      </c>
      <c r="K8157" s="191">
        <v>-1</v>
      </c>
      <c r="L8157" s="3">
        <v>8</v>
      </c>
      <c r="M8157" s="191">
        <v>18.899999999999999</v>
      </c>
      <c r="N8157" s="191">
        <v>-0.6</v>
      </c>
      <c r="O8157" s="191">
        <v>5.6</v>
      </c>
    </row>
    <row r="8158" spans="2:15" ht="17.25" x14ac:dyDescent="0.35">
      <c r="B8158" s="172">
        <f t="shared" si="764"/>
        <v>8150</v>
      </c>
      <c r="C8158" s="173">
        <v>12</v>
      </c>
      <c r="D8158" s="173">
        <v>6</v>
      </c>
      <c r="E8158" s="174">
        <v>14</v>
      </c>
      <c r="F8158" s="3">
        <f t="shared" si="763"/>
        <v>30.2</v>
      </c>
      <c r="G8158" s="3">
        <f t="shared" si="765"/>
        <v>50</v>
      </c>
      <c r="H8158" s="3">
        <f t="shared" si="766"/>
        <v>68</v>
      </c>
      <c r="I8158" s="3">
        <f t="shared" si="767"/>
        <v>32</v>
      </c>
      <c r="J8158" s="3">
        <f t="shared" si="768"/>
        <v>44.06</v>
      </c>
      <c r="K8158" s="191">
        <v>-1</v>
      </c>
      <c r="L8158" s="3">
        <v>10</v>
      </c>
      <c r="M8158" s="191">
        <v>20</v>
      </c>
      <c r="N8158" s="191">
        <v>0</v>
      </c>
      <c r="O8158" s="191">
        <v>6.7</v>
      </c>
    </row>
    <row r="8159" spans="2:15" ht="17.25" x14ac:dyDescent="0.35">
      <c r="B8159" s="172">
        <f t="shared" si="764"/>
        <v>8151</v>
      </c>
      <c r="C8159" s="173">
        <v>12</v>
      </c>
      <c r="D8159" s="173">
        <v>6</v>
      </c>
      <c r="E8159" s="174">
        <v>15</v>
      </c>
      <c r="F8159" s="3">
        <f t="shared" si="763"/>
        <v>32</v>
      </c>
      <c r="G8159" s="3">
        <f t="shared" si="765"/>
        <v>50</v>
      </c>
      <c r="H8159" s="3">
        <f t="shared" si="766"/>
        <v>69.080000000000013</v>
      </c>
      <c r="I8159" s="3">
        <f t="shared" si="767"/>
        <v>33.08</v>
      </c>
      <c r="J8159" s="3">
        <f t="shared" si="768"/>
        <v>46.04</v>
      </c>
      <c r="K8159" s="191">
        <v>0</v>
      </c>
      <c r="L8159" s="3">
        <v>10</v>
      </c>
      <c r="M8159" s="191">
        <v>20.6</v>
      </c>
      <c r="N8159" s="191">
        <v>0.6</v>
      </c>
      <c r="O8159" s="191">
        <v>7.8</v>
      </c>
    </row>
    <row r="8160" spans="2:15" ht="17.25" x14ac:dyDescent="0.35">
      <c r="B8160" s="172">
        <f t="shared" si="764"/>
        <v>8152</v>
      </c>
      <c r="C8160" s="173">
        <v>12</v>
      </c>
      <c r="D8160" s="173">
        <v>6</v>
      </c>
      <c r="E8160" s="174">
        <v>16</v>
      </c>
      <c r="F8160" s="3">
        <f t="shared" si="763"/>
        <v>30.2</v>
      </c>
      <c r="G8160" s="3">
        <f t="shared" si="765"/>
        <v>48.2</v>
      </c>
      <c r="H8160" s="3">
        <f t="shared" si="766"/>
        <v>68</v>
      </c>
      <c r="I8160" s="3">
        <f t="shared" si="767"/>
        <v>32</v>
      </c>
      <c r="J8160" s="3">
        <f t="shared" si="768"/>
        <v>46.04</v>
      </c>
      <c r="K8160" s="191">
        <v>-1</v>
      </c>
      <c r="L8160" s="3">
        <v>9</v>
      </c>
      <c r="M8160" s="191">
        <v>20</v>
      </c>
      <c r="N8160" s="191">
        <v>0</v>
      </c>
      <c r="O8160" s="191">
        <v>7.8</v>
      </c>
    </row>
    <row r="8161" spans="2:15" ht="17.25" x14ac:dyDescent="0.35">
      <c r="B8161" s="172">
        <f t="shared" si="764"/>
        <v>8153</v>
      </c>
      <c r="C8161" s="173">
        <v>12</v>
      </c>
      <c r="D8161" s="173">
        <v>6</v>
      </c>
      <c r="E8161" s="174">
        <v>17</v>
      </c>
      <c r="F8161" s="3">
        <f t="shared" si="763"/>
        <v>26.6</v>
      </c>
      <c r="G8161" s="3">
        <f t="shared" si="765"/>
        <v>37.4</v>
      </c>
      <c r="H8161" s="3">
        <f t="shared" si="766"/>
        <v>62.96</v>
      </c>
      <c r="I8161" s="3">
        <f t="shared" si="767"/>
        <v>30.02</v>
      </c>
      <c r="J8161" s="3">
        <f t="shared" si="768"/>
        <v>42.980000000000004</v>
      </c>
      <c r="K8161" s="191">
        <v>-3</v>
      </c>
      <c r="L8161" s="3">
        <v>3</v>
      </c>
      <c r="M8161" s="191">
        <v>17.2</v>
      </c>
      <c r="N8161" s="191">
        <v>-1.1000000000000001</v>
      </c>
      <c r="O8161" s="191">
        <v>6.1</v>
      </c>
    </row>
    <row r="8162" spans="2:15" ht="17.25" x14ac:dyDescent="0.35">
      <c r="B8162" s="172">
        <f t="shared" si="764"/>
        <v>8154</v>
      </c>
      <c r="C8162" s="173">
        <v>12</v>
      </c>
      <c r="D8162" s="173">
        <v>6</v>
      </c>
      <c r="E8162" s="174">
        <v>18</v>
      </c>
      <c r="F8162" s="3">
        <f t="shared" si="763"/>
        <v>24.8</v>
      </c>
      <c r="G8162" s="3">
        <f t="shared" si="765"/>
        <v>30.2</v>
      </c>
      <c r="H8162" s="3">
        <f t="shared" si="766"/>
        <v>55.94</v>
      </c>
      <c r="I8162" s="3">
        <f t="shared" si="767"/>
        <v>26.96</v>
      </c>
      <c r="J8162" s="3">
        <f t="shared" si="768"/>
        <v>42.08</v>
      </c>
      <c r="K8162" s="191">
        <v>-4</v>
      </c>
      <c r="L8162" s="3">
        <v>-1</v>
      </c>
      <c r="M8162" s="191">
        <v>13.3</v>
      </c>
      <c r="N8162" s="191">
        <v>-2.8</v>
      </c>
      <c r="O8162" s="191">
        <v>5.6</v>
      </c>
    </row>
    <row r="8163" spans="2:15" ht="17.25" x14ac:dyDescent="0.35">
      <c r="B8163" s="172">
        <f t="shared" si="764"/>
        <v>8155</v>
      </c>
      <c r="C8163" s="173">
        <v>12</v>
      </c>
      <c r="D8163" s="173">
        <v>6</v>
      </c>
      <c r="E8163" s="174">
        <v>19</v>
      </c>
      <c r="F8163" s="3">
        <f t="shared" si="763"/>
        <v>26.6</v>
      </c>
      <c r="G8163" s="3">
        <f t="shared" si="765"/>
        <v>26.6</v>
      </c>
      <c r="H8163" s="3">
        <f t="shared" si="766"/>
        <v>53.06</v>
      </c>
      <c r="I8163" s="3">
        <f t="shared" si="767"/>
        <v>26.060000000000002</v>
      </c>
      <c r="J8163" s="3">
        <f t="shared" si="768"/>
        <v>33.979999999999997</v>
      </c>
      <c r="K8163" s="191">
        <v>-3</v>
      </c>
      <c r="L8163" s="3">
        <v>-3</v>
      </c>
      <c r="M8163" s="191">
        <v>11.7</v>
      </c>
      <c r="N8163" s="191">
        <v>-3.3</v>
      </c>
      <c r="O8163" s="191">
        <v>1.1000000000000001</v>
      </c>
    </row>
    <row r="8164" spans="2:15" ht="17.25" x14ac:dyDescent="0.35">
      <c r="B8164" s="172">
        <f t="shared" si="764"/>
        <v>8156</v>
      </c>
      <c r="C8164" s="173">
        <v>12</v>
      </c>
      <c r="D8164" s="173">
        <v>6</v>
      </c>
      <c r="E8164" s="174">
        <v>20</v>
      </c>
      <c r="F8164" s="3">
        <f t="shared" si="763"/>
        <v>24.8</v>
      </c>
      <c r="G8164" s="3">
        <f t="shared" si="765"/>
        <v>23</v>
      </c>
      <c r="H8164" s="3">
        <f t="shared" si="766"/>
        <v>51.980000000000004</v>
      </c>
      <c r="I8164" s="3">
        <f t="shared" si="767"/>
        <v>23</v>
      </c>
      <c r="J8164" s="3">
        <f t="shared" si="768"/>
        <v>33.08</v>
      </c>
      <c r="K8164" s="191">
        <v>-4</v>
      </c>
      <c r="L8164" s="3">
        <v>-5</v>
      </c>
      <c r="M8164" s="191">
        <v>11.1</v>
      </c>
      <c r="N8164" s="191">
        <v>-5</v>
      </c>
      <c r="O8164" s="191">
        <v>0.6</v>
      </c>
    </row>
    <row r="8165" spans="2:15" ht="17.25" x14ac:dyDescent="0.35">
      <c r="B8165" s="172">
        <f t="shared" si="764"/>
        <v>8157</v>
      </c>
      <c r="C8165" s="173">
        <v>12</v>
      </c>
      <c r="D8165" s="173">
        <v>6</v>
      </c>
      <c r="E8165" s="174">
        <v>21</v>
      </c>
      <c r="F8165" s="3">
        <f t="shared" si="763"/>
        <v>24.8</v>
      </c>
      <c r="G8165" s="3">
        <f t="shared" si="765"/>
        <v>23</v>
      </c>
      <c r="H8165" s="3">
        <f t="shared" si="766"/>
        <v>53.06</v>
      </c>
      <c r="I8165" s="3">
        <f t="shared" si="767"/>
        <v>21.02</v>
      </c>
      <c r="J8165" s="3">
        <f t="shared" si="768"/>
        <v>33.979999999999997</v>
      </c>
      <c r="K8165" s="191">
        <v>-4</v>
      </c>
      <c r="L8165" s="3">
        <v>-5</v>
      </c>
      <c r="M8165" s="191">
        <v>11.7</v>
      </c>
      <c r="N8165" s="191">
        <v>-6.1</v>
      </c>
      <c r="O8165" s="191">
        <v>1.1000000000000001</v>
      </c>
    </row>
    <row r="8166" spans="2:15" ht="17.25" x14ac:dyDescent="0.35">
      <c r="B8166" s="172">
        <f t="shared" si="764"/>
        <v>8158</v>
      </c>
      <c r="C8166" s="173">
        <v>12</v>
      </c>
      <c r="D8166" s="173">
        <v>6</v>
      </c>
      <c r="E8166" s="174">
        <v>22</v>
      </c>
      <c r="F8166" s="3">
        <f t="shared" si="763"/>
        <v>23</v>
      </c>
      <c r="G8166" s="3">
        <f t="shared" si="765"/>
        <v>21.2</v>
      </c>
      <c r="H8166" s="3">
        <f t="shared" si="766"/>
        <v>51.980000000000004</v>
      </c>
      <c r="I8166" s="3">
        <f t="shared" si="767"/>
        <v>21.02</v>
      </c>
      <c r="J8166" s="3">
        <f t="shared" si="768"/>
        <v>35.96</v>
      </c>
      <c r="K8166" s="191">
        <v>-5</v>
      </c>
      <c r="L8166" s="3">
        <v>-6</v>
      </c>
      <c r="M8166" s="191">
        <v>11.1</v>
      </c>
      <c r="N8166" s="191">
        <v>-6.1</v>
      </c>
      <c r="O8166" s="191">
        <v>2.2000000000000002</v>
      </c>
    </row>
    <row r="8167" spans="2:15" ht="17.25" x14ac:dyDescent="0.35">
      <c r="B8167" s="172">
        <f t="shared" si="764"/>
        <v>8159</v>
      </c>
      <c r="C8167" s="173">
        <v>12</v>
      </c>
      <c r="D8167" s="173">
        <v>6</v>
      </c>
      <c r="E8167" s="174">
        <v>23</v>
      </c>
      <c r="F8167" s="3">
        <f t="shared" si="763"/>
        <v>23</v>
      </c>
      <c r="G8167" s="3">
        <f t="shared" si="765"/>
        <v>21.2</v>
      </c>
      <c r="H8167" s="3">
        <f t="shared" si="766"/>
        <v>51.08</v>
      </c>
      <c r="I8167" s="3">
        <f t="shared" si="767"/>
        <v>19.939999999999998</v>
      </c>
      <c r="J8167" s="3">
        <f t="shared" si="768"/>
        <v>33.979999999999997</v>
      </c>
      <c r="K8167" s="191">
        <v>-5</v>
      </c>
      <c r="L8167" s="3">
        <v>-6</v>
      </c>
      <c r="M8167" s="191">
        <v>10.6</v>
      </c>
      <c r="N8167" s="191">
        <v>-6.7</v>
      </c>
      <c r="O8167" s="191">
        <v>1.1000000000000001</v>
      </c>
    </row>
    <row r="8168" spans="2:15" ht="17.25" x14ac:dyDescent="0.35">
      <c r="B8168" s="172">
        <f t="shared" si="764"/>
        <v>8160</v>
      </c>
      <c r="C8168" s="173">
        <v>12</v>
      </c>
      <c r="D8168" s="173">
        <v>6</v>
      </c>
      <c r="E8168" s="174">
        <v>24</v>
      </c>
      <c r="F8168" s="3">
        <f t="shared" si="763"/>
        <v>23</v>
      </c>
      <c r="G8168" s="3">
        <f t="shared" si="765"/>
        <v>19.399999999999999</v>
      </c>
      <c r="H8168" s="3">
        <f t="shared" si="766"/>
        <v>44.96</v>
      </c>
      <c r="I8168" s="3">
        <f t="shared" si="767"/>
        <v>19.939999999999998</v>
      </c>
      <c r="J8168" s="3">
        <f t="shared" si="768"/>
        <v>28.94</v>
      </c>
      <c r="K8168" s="191">
        <v>-5</v>
      </c>
      <c r="L8168" s="3">
        <v>-7</v>
      </c>
      <c r="M8168" s="191">
        <v>7.2</v>
      </c>
      <c r="N8168" s="191">
        <v>-6.7</v>
      </c>
      <c r="O8168" s="191">
        <v>-1.7</v>
      </c>
    </row>
    <row r="8169" spans="2:15" ht="17.25" x14ac:dyDescent="0.35">
      <c r="B8169" s="172">
        <f t="shared" si="764"/>
        <v>8161</v>
      </c>
      <c r="C8169" s="173">
        <v>12</v>
      </c>
      <c r="D8169" s="173">
        <v>7</v>
      </c>
      <c r="E8169" s="174">
        <v>1</v>
      </c>
      <c r="F8169" s="3">
        <f t="shared" si="763"/>
        <v>23</v>
      </c>
      <c r="G8169" s="3">
        <f t="shared" si="765"/>
        <v>19.399999999999999</v>
      </c>
      <c r="H8169" s="3">
        <f t="shared" si="766"/>
        <v>48.92</v>
      </c>
      <c r="I8169" s="3">
        <f t="shared" si="767"/>
        <v>19.04</v>
      </c>
      <c r="J8169" s="3">
        <f t="shared" si="768"/>
        <v>28.04</v>
      </c>
      <c r="K8169" s="191">
        <v>-5</v>
      </c>
      <c r="L8169" s="3">
        <v>-7</v>
      </c>
      <c r="M8169" s="191">
        <v>9.4</v>
      </c>
      <c r="N8169" s="191">
        <v>-7.2</v>
      </c>
      <c r="O8169" s="191">
        <v>-2.2000000000000002</v>
      </c>
    </row>
    <row r="8170" spans="2:15" ht="17.25" x14ac:dyDescent="0.35">
      <c r="B8170" s="172">
        <f t="shared" si="764"/>
        <v>8162</v>
      </c>
      <c r="C8170" s="173">
        <v>12</v>
      </c>
      <c r="D8170" s="173">
        <v>7</v>
      </c>
      <c r="E8170" s="174">
        <v>2</v>
      </c>
      <c r="F8170" s="3">
        <f t="shared" si="763"/>
        <v>19.399999999999999</v>
      </c>
      <c r="G8170" s="3">
        <f t="shared" si="765"/>
        <v>19.399999999999999</v>
      </c>
      <c r="H8170" s="3">
        <f t="shared" si="766"/>
        <v>46.04</v>
      </c>
      <c r="I8170" s="3">
        <f t="shared" si="767"/>
        <v>17.96</v>
      </c>
      <c r="J8170" s="3">
        <f t="shared" si="768"/>
        <v>28.04</v>
      </c>
      <c r="K8170" s="191">
        <v>-7</v>
      </c>
      <c r="L8170" s="3">
        <v>-7</v>
      </c>
      <c r="M8170" s="191">
        <v>7.8</v>
      </c>
      <c r="N8170" s="191">
        <v>-7.8</v>
      </c>
      <c r="O8170" s="191">
        <v>-2.2000000000000002</v>
      </c>
    </row>
    <row r="8171" spans="2:15" ht="17.25" x14ac:dyDescent="0.35">
      <c r="B8171" s="172">
        <f t="shared" si="764"/>
        <v>8163</v>
      </c>
      <c r="C8171" s="173">
        <v>12</v>
      </c>
      <c r="D8171" s="173">
        <v>7</v>
      </c>
      <c r="E8171" s="174">
        <v>3</v>
      </c>
      <c r="F8171" s="3">
        <f t="shared" si="763"/>
        <v>21.2</v>
      </c>
      <c r="G8171" s="3">
        <f t="shared" si="765"/>
        <v>19.399999999999999</v>
      </c>
      <c r="H8171" s="3">
        <f t="shared" si="766"/>
        <v>44.96</v>
      </c>
      <c r="I8171" s="3">
        <f t="shared" si="767"/>
        <v>17.059999999999999</v>
      </c>
      <c r="J8171" s="3">
        <f t="shared" si="768"/>
        <v>24.98</v>
      </c>
      <c r="K8171" s="191">
        <v>-6</v>
      </c>
      <c r="L8171" s="3">
        <v>-7</v>
      </c>
      <c r="M8171" s="191">
        <v>7.2</v>
      </c>
      <c r="N8171" s="191">
        <v>-8.3000000000000007</v>
      </c>
      <c r="O8171" s="191">
        <v>-3.9</v>
      </c>
    </row>
    <row r="8172" spans="2:15" ht="17.25" x14ac:dyDescent="0.35">
      <c r="B8172" s="172">
        <f t="shared" si="764"/>
        <v>8164</v>
      </c>
      <c r="C8172" s="173">
        <v>12</v>
      </c>
      <c r="D8172" s="173">
        <v>7</v>
      </c>
      <c r="E8172" s="174">
        <v>4</v>
      </c>
      <c r="F8172" s="3">
        <f t="shared" si="763"/>
        <v>19.399999999999999</v>
      </c>
      <c r="G8172" s="3">
        <f t="shared" si="765"/>
        <v>19.399999999999999</v>
      </c>
      <c r="H8172" s="3">
        <f t="shared" si="766"/>
        <v>44.96</v>
      </c>
      <c r="I8172" s="3">
        <f t="shared" si="767"/>
        <v>17.059999999999999</v>
      </c>
      <c r="J8172" s="3">
        <f t="shared" si="768"/>
        <v>28.04</v>
      </c>
      <c r="K8172" s="191">
        <v>-7</v>
      </c>
      <c r="L8172" s="3">
        <v>-7</v>
      </c>
      <c r="M8172" s="191">
        <v>7.2</v>
      </c>
      <c r="N8172" s="191">
        <v>-8.3000000000000007</v>
      </c>
      <c r="O8172" s="191">
        <v>-2.2000000000000002</v>
      </c>
    </row>
    <row r="8173" spans="2:15" ht="17.25" x14ac:dyDescent="0.35">
      <c r="B8173" s="172">
        <f t="shared" si="764"/>
        <v>8165</v>
      </c>
      <c r="C8173" s="173">
        <v>12</v>
      </c>
      <c r="D8173" s="173">
        <v>7</v>
      </c>
      <c r="E8173" s="174">
        <v>5</v>
      </c>
      <c r="F8173" s="3">
        <f t="shared" si="763"/>
        <v>21.2</v>
      </c>
      <c r="G8173" s="3">
        <f t="shared" si="765"/>
        <v>19.399999999999999</v>
      </c>
      <c r="H8173" s="3">
        <f t="shared" si="766"/>
        <v>42.980000000000004</v>
      </c>
      <c r="I8173" s="3">
        <f t="shared" si="767"/>
        <v>17.059999999999999</v>
      </c>
      <c r="J8173" s="3">
        <f t="shared" si="768"/>
        <v>26.060000000000002</v>
      </c>
      <c r="K8173" s="191">
        <v>-6</v>
      </c>
      <c r="L8173" s="3">
        <v>-7</v>
      </c>
      <c r="M8173" s="191">
        <v>6.1</v>
      </c>
      <c r="N8173" s="191">
        <v>-8.3000000000000007</v>
      </c>
      <c r="O8173" s="191">
        <v>-3.3</v>
      </c>
    </row>
    <row r="8174" spans="2:15" ht="17.25" x14ac:dyDescent="0.35">
      <c r="B8174" s="172">
        <f t="shared" si="764"/>
        <v>8166</v>
      </c>
      <c r="C8174" s="173">
        <v>12</v>
      </c>
      <c r="D8174" s="173">
        <v>7</v>
      </c>
      <c r="E8174" s="174">
        <v>6</v>
      </c>
      <c r="F8174" s="3">
        <f t="shared" si="763"/>
        <v>19.399999999999999</v>
      </c>
      <c r="G8174" s="3">
        <f t="shared" si="765"/>
        <v>19.399999999999999</v>
      </c>
      <c r="H8174" s="3">
        <f t="shared" si="766"/>
        <v>44.96</v>
      </c>
      <c r="I8174" s="3">
        <f t="shared" si="767"/>
        <v>15.079999999999998</v>
      </c>
      <c r="J8174" s="3">
        <f t="shared" si="768"/>
        <v>23</v>
      </c>
      <c r="K8174" s="191">
        <v>-7</v>
      </c>
      <c r="L8174" s="3">
        <v>-7</v>
      </c>
      <c r="M8174" s="191">
        <v>7.2</v>
      </c>
      <c r="N8174" s="191">
        <v>-9.4</v>
      </c>
      <c r="O8174" s="191">
        <v>-5</v>
      </c>
    </row>
    <row r="8175" spans="2:15" ht="17.25" x14ac:dyDescent="0.35">
      <c r="B8175" s="172">
        <f t="shared" si="764"/>
        <v>8167</v>
      </c>
      <c r="C8175" s="173">
        <v>12</v>
      </c>
      <c r="D8175" s="173">
        <v>7</v>
      </c>
      <c r="E8175" s="174">
        <v>7</v>
      </c>
      <c r="F8175" s="3">
        <f t="shared" si="763"/>
        <v>17.600000000000001</v>
      </c>
      <c r="G8175" s="3">
        <f t="shared" si="765"/>
        <v>17.600000000000001</v>
      </c>
      <c r="H8175" s="3">
        <f t="shared" si="766"/>
        <v>42.980000000000004</v>
      </c>
      <c r="I8175" s="3">
        <f t="shared" si="767"/>
        <v>15.98</v>
      </c>
      <c r="J8175" s="3">
        <f t="shared" si="768"/>
        <v>26.060000000000002</v>
      </c>
      <c r="K8175" s="191">
        <v>-8</v>
      </c>
      <c r="L8175" s="3">
        <v>-8</v>
      </c>
      <c r="M8175" s="191">
        <v>6.1</v>
      </c>
      <c r="N8175" s="191">
        <v>-8.9</v>
      </c>
      <c r="O8175" s="191">
        <v>-3.3</v>
      </c>
    </row>
    <row r="8176" spans="2:15" ht="17.25" x14ac:dyDescent="0.35">
      <c r="B8176" s="172">
        <f t="shared" si="764"/>
        <v>8168</v>
      </c>
      <c r="C8176" s="173">
        <v>12</v>
      </c>
      <c r="D8176" s="173">
        <v>7</v>
      </c>
      <c r="E8176" s="174">
        <v>8</v>
      </c>
      <c r="F8176" s="3">
        <f t="shared" si="763"/>
        <v>19.399999999999999</v>
      </c>
      <c r="G8176" s="3">
        <f t="shared" si="765"/>
        <v>17.600000000000001</v>
      </c>
      <c r="H8176" s="3">
        <f t="shared" si="766"/>
        <v>48.019999999999996</v>
      </c>
      <c r="I8176" s="3">
        <f t="shared" si="767"/>
        <v>17.059999999999999</v>
      </c>
      <c r="J8176" s="3">
        <f t="shared" si="768"/>
        <v>26.060000000000002</v>
      </c>
      <c r="K8176" s="191">
        <v>-7</v>
      </c>
      <c r="L8176" s="3">
        <v>-8</v>
      </c>
      <c r="M8176" s="191">
        <v>8.9</v>
      </c>
      <c r="N8176" s="191">
        <v>-8.3000000000000007</v>
      </c>
      <c r="O8176" s="191">
        <v>-3.3</v>
      </c>
    </row>
    <row r="8177" spans="2:15" ht="17.25" x14ac:dyDescent="0.35">
      <c r="B8177" s="172">
        <f t="shared" si="764"/>
        <v>8169</v>
      </c>
      <c r="C8177" s="173">
        <v>12</v>
      </c>
      <c r="D8177" s="173">
        <v>7</v>
      </c>
      <c r="E8177" s="174">
        <v>9</v>
      </c>
      <c r="F8177" s="3">
        <f t="shared" si="763"/>
        <v>23</v>
      </c>
      <c r="G8177" s="3">
        <f t="shared" si="765"/>
        <v>24.8</v>
      </c>
      <c r="H8177" s="3">
        <f t="shared" si="766"/>
        <v>57.92</v>
      </c>
      <c r="I8177" s="3">
        <f t="shared" si="767"/>
        <v>21.02</v>
      </c>
      <c r="J8177" s="3">
        <f t="shared" si="768"/>
        <v>30.92</v>
      </c>
      <c r="K8177" s="191">
        <v>-5</v>
      </c>
      <c r="L8177" s="3">
        <v>-4</v>
      </c>
      <c r="M8177" s="191">
        <v>14.4</v>
      </c>
      <c r="N8177" s="191">
        <v>-6.1</v>
      </c>
      <c r="O8177" s="191">
        <v>-0.6</v>
      </c>
    </row>
    <row r="8178" spans="2:15" ht="17.25" x14ac:dyDescent="0.35">
      <c r="B8178" s="172">
        <f t="shared" si="764"/>
        <v>8170</v>
      </c>
      <c r="C8178" s="173">
        <v>12</v>
      </c>
      <c r="D8178" s="173">
        <v>7</v>
      </c>
      <c r="E8178" s="174">
        <v>10</v>
      </c>
      <c r="F8178" s="3">
        <f t="shared" si="763"/>
        <v>26.6</v>
      </c>
      <c r="G8178" s="3">
        <f t="shared" si="765"/>
        <v>30.2</v>
      </c>
      <c r="H8178" s="3">
        <f t="shared" si="766"/>
        <v>60.08</v>
      </c>
      <c r="I8178" s="3">
        <f t="shared" si="767"/>
        <v>23</v>
      </c>
      <c r="J8178" s="3">
        <f t="shared" si="768"/>
        <v>33.979999999999997</v>
      </c>
      <c r="K8178" s="191">
        <v>-3</v>
      </c>
      <c r="L8178" s="3">
        <v>-1</v>
      </c>
      <c r="M8178" s="191">
        <v>15.6</v>
      </c>
      <c r="N8178" s="191">
        <v>-5</v>
      </c>
      <c r="O8178" s="191">
        <v>1.1000000000000001</v>
      </c>
    </row>
    <row r="8179" spans="2:15" ht="17.25" x14ac:dyDescent="0.35">
      <c r="B8179" s="172">
        <f t="shared" si="764"/>
        <v>8171</v>
      </c>
      <c r="C8179" s="173">
        <v>12</v>
      </c>
      <c r="D8179" s="173">
        <v>7</v>
      </c>
      <c r="E8179" s="174">
        <v>11</v>
      </c>
      <c r="F8179" s="3">
        <f t="shared" si="763"/>
        <v>32</v>
      </c>
      <c r="G8179" s="3">
        <f t="shared" si="765"/>
        <v>33.799999999999997</v>
      </c>
      <c r="H8179" s="3">
        <f t="shared" si="766"/>
        <v>62.06</v>
      </c>
      <c r="I8179" s="3">
        <f t="shared" si="767"/>
        <v>26.96</v>
      </c>
      <c r="J8179" s="3">
        <f t="shared" si="768"/>
        <v>39.019999999999996</v>
      </c>
      <c r="K8179" s="191">
        <v>0</v>
      </c>
      <c r="L8179" s="3">
        <v>1</v>
      </c>
      <c r="M8179" s="191">
        <v>16.7</v>
      </c>
      <c r="N8179" s="191">
        <v>-2.8</v>
      </c>
      <c r="O8179" s="191">
        <v>3.9</v>
      </c>
    </row>
    <row r="8180" spans="2:15" ht="17.25" x14ac:dyDescent="0.35">
      <c r="B8180" s="172">
        <f t="shared" si="764"/>
        <v>8172</v>
      </c>
      <c r="C8180" s="173">
        <v>12</v>
      </c>
      <c r="D8180" s="173">
        <v>7</v>
      </c>
      <c r="E8180" s="174">
        <v>12</v>
      </c>
      <c r="F8180" s="3">
        <f t="shared" si="763"/>
        <v>32</v>
      </c>
      <c r="G8180" s="3">
        <f t="shared" si="765"/>
        <v>39.200000000000003</v>
      </c>
      <c r="H8180" s="3">
        <f t="shared" si="766"/>
        <v>64.94</v>
      </c>
      <c r="I8180" s="3">
        <f t="shared" si="767"/>
        <v>30.02</v>
      </c>
      <c r="J8180" s="3">
        <f t="shared" si="768"/>
        <v>44.96</v>
      </c>
      <c r="K8180" s="191">
        <v>0</v>
      </c>
      <c r="L8180" s="3">
        <v>4</v>
      </c>
      <c r="M8180" s="191">
        <v>18.3</v>
      </c>
      <c r="N8180" s="191">
        <v>-1.1000000000000001</v>
      </c>
      <c r="O8180" s="191">
        <v>7.2</v>
      </c>
    </row>
    <row r="8181" spans="2:15" ht="17.25" x14ac:dyDescent="0.35">
      <c r="B8181" s="172">
        <f t="shared" si="764"/>
        <v>8173</v>
      </c>
      <c r="C8181" s="173">
        <v>12</v>
      </c>
      <c r="D8181" s="173">
        <v>7</v>
      </c>
      <c r="E8181" s="174">
        <v>13</v>
      </c>
      <c r="F8181" s="3">
        <f t="shared" si="763"/>
        <v>32</v>
      </c>
      <c r="G8181" s="3">
        <f t="shared" si="765"/>
        <v>42.8</v>
      </c>
      <c r="H8181" s="3">
        <f t="shared" si="766"/>
        <v>66.02</v>
      </c>
      <c r="I8181" s="3">
        <f t="shared" si="767"/>
        <v>32</v>
      </c>
      <c r="J8181" s="3">
        <f t="shared" si="768"/>
        <v>44.96</v>
      </c>
      <c r="K8181" s="191">
        <v>0</v>
      </c>
      <c r="L8181" s="3">
        <v>6</v>
      </c>
      <c r="M8181" s="191">
        <v>18.899999999999999</v>
      </c>
      <c r="N8181" s="191">
        <v>0</v>
      </c>
      <c r="O8181" s="191">
        <v>7.2</v>
      </c>
    </row>
    <row r="8182" spans="2:15" ht="17.25" x14ac:dyDescent="0.35">
      <c r="B8182" s="172">
        <f t="shared" si="764"/>
        <v>8174</v>
      </c>
      <c r="C8182" s="173">
        <v>12</v>
      </c>
      <c r="D8182" s="173">
        <v>7</v>
      </c>
      <c r="E8182" s="174">
        <v>14</v>
      </c>
      <c r="F8182" s="3">
        <f t="shared" si="763"/>
        <v>33.799999999999997</v>
      </c>
      <c r="G8182" s="3">
        <f t="shared" si="765"/>
        <v>42.8</v>
      </c>
      <c r="H8182" s="3">
        <f t="shared" si="766"/>
        <v>66.92</v>
      </c>
      <c r="I8182" s="3">
        <f t="shared" si="767"/>
        <v>33.08</v>
      </c>
      <c r="J8182" s="3">
        <f t="shared" si="768"/>
        <v>46.04</v>
      </c>
      <c r="K8182" s="191">
        <v>1</v>
      </c>
      <c r="L8182" s="3">
        <v>6</v>
      </c>
      <c r="M8182" s="191">
        <v>19.399999999999999</v>
      </c>
      <c r="N8182" s="191">
        <v>0.6</v>
      </c>
      <c r="O8182" s="191">
        <v>7.8</v>
      </c>
    </row>
    <row r="8183" spans="2:15" ht="17.25" x14ac:dyDescent="0.35">
      <c r="B8183" s="172">
        <f t="shared" si="764"/>
        <v>8175</v>
      </c>
      <c r="C8183" s="173">
        <v>12</v>
      </c>
      <c r="D8183" s="173">
        <v>7</v>
      </c>
      <c r="E8183" s="174">
        <v>15</v>
      </c>
      <c r="F8183" s="3">
        <f t="shared" si="763"/>
        <v>33.799999999999997</v>
      </c>
      <c r="G8183" s="3">
        <f t="shared" si="765"/>
        <v>44.6</v>
      </c>
      <c r="H8183" s="3">
        <f t="shared" si="766"/>
        <v>66.92</v>
      </c>
      <c r="I8183" s="3">
        <f t="shared" si="767"/>
        <v>33.08</v>
      </c>
      <c r="J8183" s="3">
        <f t="shared" si="768"/>
        <v>48.019999999999996</v>
      </c>
      <c r="K8183" s="191">
        <v>1</v>
      </c>
      <c r="L8183" s="3">
        <v>7</v>
      </c>
      <c r="M8183" s="191">
        <v>19.399999999999999</v>
      </c>
      <c r="N8183" s="191">
        <v>0.6</v>
      </c>
      <c r="O8183" s="191">
        <v>8.9</v>
      </c>
    </row>
    <row r="8184" spans="2:15" ht="17.25" x14ac:dyDescent="0.35">
      <c r="B8184" s="172">
        <f t="shared" si="764"/>
        <v>8176</v>
      </c>
      <c r="C8184" s="173">
        <v>12</v>
      </c>
      <c r="D8184" s="173">
        <v>7</v>
      </c>
      <c r="E8184" s="174">
        <v>16</v>
      </c>
      <c r="F8184" s="3">
        <f t="shared" si="763"/>
        <v>33.799999999999997</v>
      </c>
      <c r="G8184" s="3">
        <f t="shared" si="765"/>
        <v>39.200000000000003</v>
      </c>
      <c r="H8184" s="3">
        <f t="shared" si="766"/>
        <v>66.92</v>
      </c>
      <c r="I8184" s="3">
        <f t="shared" si="767"/>
        <v>33.08</v>
      </c>
      <c r="J8184" s="3">
        <f t="shared" si="768"/>
        <v>46.94</v>
      </c>
      <c r="K8184" s="191">
        <v>1</v>
      </c>
      <c r="L8184" s="3">
        <v>4</v>
      </c>
      <c r="M8184" s="191">
        <v>19.399999999999999</v>
      </c>
      <c r="N8184" s="191">
        <v>0.6</v>
      </c>
      <c r="O8184" s="191">
        <v>8.3000000000000007</v>
      </c>
    </row>
    <row r="8185" spans="2:15" ht="17.25" x14ac:dyDescent="0.35">
      <c r="B8185" s="172">
        <f t="shared" si="764"/>
        <v>8177</v>
      </c>
      <c r="C8185" s="173">
        <v>12</v>
      </c>
      <c r="D8185" s="173">
        <v>7</v>
      </c>
      <c r="E8185" s="174">
        <v>17</v>
      </c>
      <c r="F8185" s="3">
        <f t="shared" si="763"/>
        <v>26.6</v>
      </c>
      <c r="G8185" s="3">
        <f t="shared" si="765"/>
        <v>33.799999999999997</v>
      </c>
      <c r="H8185" s="3">
        <f t="shared" si="766"/>
        <v>62.06</v>
      </c>
      <c r="I8185" s="3">
        <f t="shared" si="767"/>
        <v>32</v>
      </c>
      <c r="J8185" s="3">
        <f t="shared" si="768"/>
        <v>44.06</v>
      </c>
      <c r="K8185" s="191">
        <v>-3</v>
      </c>
      <c r="L8185" s="3">
        <v>1</v>
      </c>
      <c r="M8185" s="191">
        <v>16.7</v>
      </c>
      <c r="N8185" s="191">
        <v>0</v>
      </c>
      <c r="O8185" s="191">
        <v>6.7</v>
      </c>
    </row>
    <row r="8186" spans="2:15" ht="17.25" x14ac:dyDescent="0.35">
      <c r="B8186" s="172">
        <f t="shared" si="764"/>
        <v>8178</v>
      </c>
      <c r="C8186" s="173">
        <v>12</v>
      </c>
      <c r="D8186" s="173">
        <v>7</v>
      </c>
      <c r="E8186" s="174">
        <v>18</v>
      </c>
      <c r="F8186" s="3">
        <f t="shared" si="763"/>
        <v>26.6</v>
      </c>
      <c r="G8186" s="3">
        <f t="shared" si="765"/>
        <v>28.4</v>
      </c>
      <c r="H8186" s="3">
        <f t="shared" si="766"/>
        <v>57.019999999999996</v>
      </c>
      <c r="I8186" s="3">
        <f t="shared" si="767"/>
        <v>30.92</v>
      </c>
      <c r="J8186" s="3">
        <f t="shared" si="768"/>
        <v>37.94</v>
      </c>
      <c r="K8186" s="191">
        <v>-3</v>
      </c>
      <c r="L8186" s="3">
        <v>-2</v>
      </c>
      <c r="M8186" s="191">
        <v>13.9</v>
      </c>
      <c r="N8186" s="191">
        <v>-0.6</v>
      </c>
      <c r="O8186" s="191">
        <v>3.3</v>
      </c>
    </row>
    <row r="8187" spans="2:15" ht="17.25" x14ac:dyDescent="0.35">
      <c r="B8187" s="172">
        <f t="shared" si="764"/>
        <v>8179</v>
      </c>
      <c r="C8187" s="173">
        <v>12</v>
      </c>
      <c r="D8187" s="173">
        <v>7</v>
      </c>
      <c r="E8187" s="174">
        <v>19</v>
      </c>
      <c r="F8187" s="3">
        <f t="shared" si="763"/>
        <v>24.439999999999998</v>
      </c>
      <c r="G8187" s="3">
        <f t="shared" si="765"/>
        <v>28.4</v>
      </c>
      <c r="H8187" s="3">
        <f t="shared" si="766"/>
        <v>55.040000000000006</v>
      </c>
      <c r="I8187" s="3">
        <f t="shared" si="767"/>
        <v>30.02</v>
      </c>
      <c r="J8187" s="3">
        <f t="shared" si="768"/>
        <v>37.94</v>
      </c>
      <c r="K8187" s="191">
        <v>-4.2</v>
      </c>
      <c r="L8187" s="3">
        <v>-2</v>
      </c>
      <c r="M8187" s="191">
        <v>12.8</v>
      </c>
      <c r="N8187" s="191">
        <v>-1.1000000000000001</v>
      </c>
      <c r="O8187" s="191">
        <v>3.3</v>
      </c>
    </row>
    <row r="8188" spans="2:15" ht="17.25" x14ac:dyDescent="0.35">
      <c r="B8188" s="172">
        <f t="shared" si="764"/>
        <v>8180</v>
      </c>
      <c r="C8188" s="173">
        <v>12</v>
      </c>
      <c r="D8188" s="173">
        <v>7</v>
      </c>
      <c r="E8188" s="174">
        <v>20</v>
      </c>
      <c r="F8188" s="3">
        <f t="shared" si="763"/>
        <v>23</v>
      </c>
      <c r="G8188" s="3">
        <f t="shared" si="765"/>
        <v>26.6</v>
      </c>
      <c r="H8188" s="3">
        <f t="shared" si="766"/>
        <v>55.040000000000006</v>
      </c>
      <c r="I8188" s="3">
        <f t="shared" si="767"/>
        <v>28.04</v>
      </c>
      <c r="J8188" s="3">
        <f t="shared" si="768"/>
        <v>37.04</v>
      </c>
      <c r="K8188" s="191">
        <v>-5</v>
      </c>
      <c r="L8188" s="3">
        <v>-3</v>
      </c>
      <c r="M8188" s="191">
        <v>12.8</v>
      </c>
      <c r="N8188" s="191">
        <v>-2.2000000000000002</v>
      </c>
      <c r="O8188" s="191">
        <v>2.8</v>
      </c>
    </row>
    <row r="8189" spans="2:15" ht="17.25" x14ac:dyDescent="0.35">
      <c r="B8189" s="172">
        <f t="shared" si="764"/>
        <v>8181</v>
      </c>
      <c r="C8189" s="173">
        <v>12</v>
      </c>
      <c r="D8189" s="173">
        <v>7</v>
      </c>
      <c r="E8189" s="174">
        <v>21</v>
      </c>
      <c r="F8189" s="3">
        <f t="shared" si="763"/>
        <v>17.600000000000001</v>
      </c>
      <c r="G8189" s="3">
        <f t="shared" si="765"/>
        <v>24.8</v>
      </c>
      <c r="H8189" s="3">
        <f t="shared" si="766"/>
        <v>48.92</v>
      </c>
      <c r="I8189" s="3">
        <f t="shared" si="767"/>
        <v>28.04</v>
      </c>
      <c r="J8189" s="3">
        <f t="shared" si="768"/>
        <v>39.019999999999996</v>
      </c>
      <c r="K8189" s="191">
        <v>-8</v>
      </c>
      <c r="L8189" s="3">
        <v>-4</v>
      </c>
      <c r="M8189" s="191">
        <v>9.4</v>
      </c>
      <c r="N8189" s="191">
        <v>-2.2000000000000002</v>
      </c>
      <c r="O8189" s="191">
        <v>3.9</v>
      </c>
    </row>
    <row r="8190" spans="2:15" ht="17.25" x14ac:dyDescent="0.35">
      <c r="B8190" s="172">
        <f t="shared" si="764"/>
        <v>8182</v>
      </c>
      <c r="C8190" s="173">
        <v>12</v>
      </c>
      <c r="D8190" s="173">
        <v>7</v>
      </c>
      <c r="E8190" s="174">
        <v>22</v>
      </c>
      <c r="F8190" s="3">
        <f t="shared" si="763"/>
        <v>17.600000000000001</v>
      </c>
      <c r="G8190" s="3">
        <f t="shared" si="765"/>
        <v>26.6</v>
      </c>
      <c r="H8190" s="3">
        <f t="shared" si="766"/>
        <v>48.92</v>
      </c>
      <c r="I8190" s="3">
        <f t="shared" si="767"/>
        <v>30.02</v>
      </c>
      <c r="J8190" s="3">
        <f t="shared" si="768"/>
        <v>33.08</v>
      </c>
      <c r="K8190" s="191">
        <v>-8</v>
      </c>
      <c r="L8190" s="3">
        <v>-3</v>
      </c>
      <c r="M8190" s="191">
        <v>9.4</v>
      </c>
      <c r="N8190" s="191">
        <v>-1.1000000000000001</v>
      </c>
      <c r="O8190" s="191">
        <v>0.6</v>
      </c>
    </row>
    <row r="8191" spans="2:15" ht="17.25" x14ac:dyDescent="0.35">
      <c r="B8191" s="172">
        <f t="shared" si="764"/>
        <v>8183</v>
      </c>
      <c r="C8191" s="173">
        <v>12</v>
      </c>
      <c r="D8191" s="173">
        <v>7</v>
      </c>
      <c r="E8191" s="174">
        <v>23</v>
      </c>
      <c r="F8191" s="3">
        <f t="shared" si="763"/>
        <v>15.8</v>
      </c>
      <c r="G8191" s="3">
        <f t="shared" si="765"/>
        <v>21.2</v>
      </c>
      <c r="H8191" s="3">
        <f t="shared" si="766"/>
        <v>46.94</v>
      </c>
      <c r="I8191" s="3">
        <f t="shared" si="767"/>
        <v>28.94</v>
      </c>
      <c r="J8191" s="3">
        <f t="shared" si="768"/>
        <v>30.92</v>
      </c>
      <c r="K8191" s="191">
        <v>-9</v>
      </c>
      <c r="L8191" s="3">
        <v>-6</v>
      </c>
      <c r="M8191" s="191">
        <v>8.3000000000000007</v>
      </c>
      <c r="N8191" s="191">
        <v>-1.7</v>
      </c>
      <c r="O8191" s="191">
        <v>-0.6</v>
      </c>
    </row>
    <row r="8192" spans="2:15" ht="17.25" x14ac:dyDescent="0.35">
      <c r="B8192" s="172">
        <f t="shared" si="764"/>
        <v>8184</v>
      </c>
      <c r="C8192" s="173">
        <v>12</v>
      </c>
      <c r="D8192" s="173">
        <v>7</v>
      </c>
      <c r="E8192" s="174">
        <v>24</v>
      </c>
      <c r="F8192" s="3">
        <f t="shared" si="763"/>
        <v>17.600000000000001</v>
      </c>
      <c r="G8192" s="3">
        <f t="shared" si="765"/>
        <v>23</v>
      </c>
      <c r="H8192" s="3">
        <f t="shared" si="766"/>
        <v>46.94</v>
      </c>
      <c r="I8192" s="3">
        <f t="shared" si="767"/>
        <v>30.02</v>
      </c>
      <c r="J8192" s="3">
        <f t="shared" si="768"/>
        <v>35.06</v>
      </c>
      <c r="K8192" s="191">
        <v>-8</v>
      </c>
      <c r="L8192" s="3">
        <v>-5</v>
      </c>
      <c r="M8192" s="191">
        <v>8.3000000000000007</v>
      </c>
      <c r="N8192" s="191">
        <v>-1.1000000000000001</v>
      </c>
      <c r="O8192" s="191">
        <v>1.7</v>
      </c>
    </row>
    <row r="8193" spans="2:15" ht="17.25" x14ac:dyDescent="0.35">
      <c r="B8193" s="172">
        <f t="shared" si="764"/>
        <v>8185</v>
      </c>
      <c r="C8193" s="173">
        <v>12</v>
      </c>
      <c r="D8193" s="173">
        <v>8</v>
      </c>
      <c r="E8193" s="174">
        <v>1</v>
      </c>
      <c r="F8193" s="3">
        <f t="shared" si="763"/>
        <v>15.8</v>
      </c>
      <c r="G8193" s="3">
        <f t="shared" si="765"/>
        <v>24.8</v>
      </c>
      <c r="H8193" s="3">
        <f t="shared" si="766"/>
        <v>44.06</v>
      </c>
      <c r="I8193" s="3">
        <f t="shared" si="767"/>
        <v>30.02</v>
      </c>
      <c r="J8193" s="3">
        <f t="shared" si="768"/>
        <v>33.08</v>
      </c>
      <c r="K8193" s="191">
        <v>-9</v>
      </c>
      <c r="L8193" s="3">
        <v>-4</v>
      </c>
      <c r="M8193" s="191">
        <v>6.7</v>
      </c>
      <c r="N8193" s="191">
        <v>-1.1000000000000001</v>
      </c>
      <c r="O8193" s="191">
        <v>0.6</v>
      </c>
    </row>
    <row r="8194" spans="2:15" ht="17.25" x14ac:dyDescent="0.35">
      <c r="B8194" s="172">
        <f t="shared" si="764"/>
        <v>8186</v>
      </c>
      <c r="C8194" s="173">
        <v>12</v>
      </c>
      <c r="D8194" s="173">
        <v>8</v>
      </c>
      <c r="E8194" s="174">
        <v>2</v>
      </c>
      <c r="F8194" s="3">
        <f t="shared" si="763"/>
        <v>15.8</v>
      </c>
      <c r="G8194" s="3">
        <f t="shared" si="765"/>
        <v>24.8</v>
      </c>
      <c r="H8194" s="3">
        <f t="shared" si="766"/>
        <v>42.980000000000004</v>
      </c>
      <c r="I8194" s="3">
        <f t="shared" si="767"/>
        <v>30.92</v>
      </c>
      <c r="J8194" s="3">
        <f t="shared" si="768"/>
        <v>33.979999999999997</v>
      </c>
      <c r="K8194" s="191">
        <v>-9</v>
      </c>
      <c r="L8194" s="3">
        <v>-4</v>
      </c>
      <c r="M8194" s="191">
        <v>6.1</v>
      </c>
      <c r="N8194" s="191">
        <v>-0.6</v>
      </c>
      <c r="O8194" s="191">
        <v>1.1000000000000001</v>
      </c>
    </row>
    <row r="8195" spans="2:15" ht="17.25" x14ac:dyDescent="0.35">
      <c r="B8195" s="172">
        <f t="shared" si="764"/>
        <v>8187</v>
      </c>
      <c r="C8195" s="173">
        <v>12</v>
      </c>
      <c r="D8195" s="173">
        <v>8</v>
      </c>
      <c r="E8195" s="174">
        <v>3</v>
      </c>
      <c r="F8195" s="3">
        <f t="shared" si="763"/>
        <v>15.8</v>
      </c>
      <c r="G8195" s="3">
        <f t="shared" si="765"/>
        <v>21.2</v>
      </c>
      <c r="H8195" s="3">
        <f t="shared" si="766"/>
        <v>42.08</v>
      </c>
      <c r="I8195" s="3">
        <f t="shared" si="767"/>
        <v>30.92</v>
      </c>
      <c r="J8195" s="3">
        <f t="shared" si="768"/>
        <v>32</v>
      </c>
      <c r="K8195" s="191">
        <v>-9</v>
      </c>
      <c r="L8195" s="3">
        <v>-6</v>
      </c>
      <c r="M8195" s="191">
        <v>5.6</v>
      </c>
      <c r="N8195" s="191">
        <v>-0.6</v>
      </c>
      <c r="O8195" s="191">
        <v>0</v>
      </c>
    </row>
    <row r="8196" spans="2:15" ht="17.25" x14ac:dyDescent="0.35">
      <c r="B8196" s="172">
        <f t="shared" si="764"/>
        <v>8188</v>
      </c>
      <c r="C8196" s="173">
        <v>12</v>
      </c>
      <c r="D8196" s="173">
        <v>8</v>
      </c>
      <c r="E8196" s="174">
        <v>4</v>
      </c>
      <c r="F8196" s="3">
        <f t="shared" si="763"/>
        <v>17.600000000000001</v>
      </c>
      <c r="G8196" s="3">
        <f t="shared" si="765"/>
        <v>24.8</v>
      </c>
      <c r="H8196" s="3">
        <f t="shared" si="766"/>
        <v>44.06</v>
      </c>
      <c r="I8196" s="3">
        <f t="shared" si="767"/>
        <v>30.92</v>
      </c>
      <c r="J8196" s="3">
        <f t="shared" si="768"/>
        <v>30.02</v>
      </c>
      <c r="K8196" s="191">
        <v>-8</v>
      </c>
      <c r="L8196" s="3">
        <v>-4</v>
      </c>
      <c r="M8196" s="191">
        <v>6.7</v>
      </c>
      <c r="N8196" s="191">
        <v>-0.6</v>
      </c>
      <c r="O8196" s="191">
        <v>-1.1000000000000001</v>
      </c>
    </row>
    <row r="8197" spans="2:15" ht="17.25" x14ac:dyDescent="0.35">
      <c r="B8197" s="172">
        <f t="shared" si="764"/>
        <v>8189</v>
      </c>
      <c r="C8197" s="173">
        <v>12</v>
      </c>
      <c r="D8197" s="173">
        <v>8</v>
      </c>
      <c r="E8197" s="174">
        <v>5</v>
      </c>
      <c r="F8197" s="3">
        <f t="shared" si="763"/>
        <v>17.600000000000001</v>
      </c>
      <c r="G8197" s="3">
        <f t="shared" si="765"/>
        <v>24.8</v>
      </c>
      <c r="H8197" s="3">
        <f t="shared" si="766"/>
        <v>42.980000000000004</v>
      </c>
      <c r="I8197" s="3">
        <f t="shared" si="767"/>
        <v>30.92</v>
      </c>
      <c r="J8197" s="3">
        <f t="shared" si="768"/>
        <v>28.94</v>
      </c>
      <c r="K8197" s="191">
        <v>-8</v>
      </c>
      <c r="L8197" s="3">
        <v>-4</v>
      </c>
      <c r="M8197" s="191">
        <v>6.1</v>
      </c>
      <c r="N8197" s="191">
        <v>-0.6</v>
      </c>
      <c r="O8197" s="191">
        <v>-1.7</v>
      </c>
    </row>
    <row r="8198" spans="2:15" ht="17.25" x14ac:dyDescent="0.35">
      <c r="B8198" s="172">
        <f t="shared" si="764"/>
        <v>8190</v>
      </c>
      <c r="C8198" s="173">
        <v>12</v>
      </c>
      <c r="D8198" s="173">
        <v>8</v>
      </c>
      <c r="E8198" s="174">
        <v>6</v>
      </c>
      <c r="F8198" s="3">
        <f t="shared" si="763"/>
        <v>19.399999999999999</v>
      </c>
      <c r="G8198" s="3">
        <f t="shared" si="765"/>
        <v>24.8</v>
      </c>
      <c r="H8198" s="3">
        <f t="shared" si="766"/>
        <v>41</v>
      </c>
      <c r="I8198" s="3">
        <f t="shared" si="767"/>
        <v>30.92</v>
      </c>
      <c r="J8198" s="3">
        <f t="shared" si="768"/>
        <v>26.060000000000002</v>
      </c>
      <c r="K8198" s="191">
        <v>-7</v>
      </c>
      <c r="L8198" s="3">
        <v>-4</v>
      </c>
      <c r="M8198" s="191">
        <v>5</v>
      </c>
      <c r="N8198" s="191">
        <v>-0.6</v>
      </c>
      <c r="O8198" s="191">
        <v>-3.3</v>
      </c>
    </row>
    <row r="8199" spans="2:15" ht="17.25" x14ac:dyDescent="0.35">
      <c r="B8199" s="172">
        <f t="shared" si="764"/>
        <v>8191</v>
      </c>
      <c r="C8199" s="173">
        <v>12</v>
      </c>
      <c r="D8199" s="173">
        <v>8</v>
      </c>
      <c r="E8199" s="174">
        <v>7</v>
      </c>
      <c r="F8199" s="3">
        <f t="shared" si="763"/>
        <v>17.600000000000001</v>
      </c>
      <c r="G8199" s="3">
        <f t="shared" si="765"/>
        <v>24.8</v>
      </c>
      <c r="H8199" s="3">
        <f t="shared" si="766"/>
        <v>44.06</v>
      </c>
      <c r="I8199" s="3">
        <f t="shared" si="767"/>
        <v>33.08</v>
      </c>
      <c r="J8199" s="3">
        <f t="shared" si="768"/>
        <v>26.96</v>
      </c>
      <c r="K8199" s="191">
        <v>-8</v>
      </c>
      <c r="L8199" s="3">
        <v>-4</v>
      </c>
      <c r="M8199" s="191">
        <v>6.7</v>
      </c>
      <c r="N8199" s="191">
        <v>0.6</v>
      </c>
      <c r="O8199" s="191">
        <v>-2.8</v>
      </c>
    </row>
    <row r="8200" spans="2:15" ht="17.25" x14ac:dyDescent="0.35">
      <c r="B8200" s="172">
        <f t="shared" si="764"/>
        <v>8192</v>
      </c>
      <c r="C8200" s="173">
        <v>12</v>
      </c>
      <c r="D8200" s="173">
        <v>8</v>
      </c>
      <c r="E8200" s="174">
        <v>8</v>
      </c>
      <c r="F8200" s="3">
        <f t="shared" si="763"/>
        <v>23.18</v>
      </c>
      <c r="G8200" s="3">
        <f t="shared" si="765"/>
        <v>24.8</v>
      </c>
      <c r="H8200" s="3">
        <f t="shared" si="766"/>
        <v>46.04</v>
      </c>
      <c r="I8200" s="3">
        <f t="shared" si="767"/>
        <v>30.02</v>
      </c>
      <c r="J8200" s="3">
        <f t="shared" si="768"/>
        <v>28.04</v>
      </c>
      <c r="K8200" s="191">
        <v>-4.9000000000000004</v>
      </c>
      <c r="L8200" s="3">
        <v>-4</v>
      </c>
      <c r="M8200" s="191">
        <v>7.8</v>
      </c>
      <c r="N8200" s="191">
        <v>-1.1000000000000001</v>
      </c>
      <c r="O8200" s="191">
        <v>-2.2000000000000002</v>
      </c>
    </row>
    <row r="8201" spans="2:15" ht="17.25" x14ac:dyDescent="0.35">
      <c r="B8201" s="172">
        <f t="shared" si="764"/>
        <v>8193</v>
      </c>
      <c r="C8201" s="173">
        <v>12</v>
      </c>
      <c r="D8201" s="173">
        <v>8</v>
      </c>
      <c r="E8201" s="174">
        <v>9</v>
      </c>
      <c r="F8201" s="3">
        <f t="shared" si="763"/>
        <v>32</v>
      </c>
      <c r="G8201" s="3">
        <f t="shared" si="765"/>
        <v>28.4</v>
      </c>
      <c r="H8201" s="3">
        <f t="shared" si="766"/>
        <v>53.06</v>
      </c>
      <c r="I8201" s="3">
        <f t="shared" si="767"/>
        <v>39.92</v>
      </c>
      <c r="J8201" s="3">
        <f t="shared" si="768"/>
        <v>30.92</v>
      </c>
      <c r="K8201" s="191">
        <v>0</v>
      </c>
      <c r="L8201" s="3">
        <v>-2</v>
      </c>
      <c r="M8201" s="191">
        <v>11.7</v>
      </c>
      <c r="N8201" s="191">
        <v>4.4000000000000004</v>
      </c>
      <c r="O8201" s="191">
        <v>-0.6</v>
      </c>
    </row>
    <row r="8202" spans="2:15" ht="17.25" x14ac:dyDescent="0.35">
      <c r="B8202" s="172">
        <f t="shared" si="764"/>
        <v>8194</v>
      </c>
      <c r="C8202" s="173">
        <v>12</v>
      </c>
      <c r="D8202" s="173">
        <v>8</v>
      </c>
      <c r="E8202" s="174">
        <v>10</v>
      </c>
      <c r="F8202" s="3">
        <f t="shared" ref="F8202:F8265" si="769">(9/5)*K8202+32</f>
        <v>38.119999999999997</v>
      </c>
      <c r="G8202" s="3">
        <f t="shared" si="765"/>
        <v>32</v>
      </c>
      <c r="H8202" s="3">
        <f t="shared" si="766"/>
        <v>57.92</v>
      </c>
      <c r="I8202" s="3">
        <f t="shared" si="767"/>
        <v>44.06</v>
      </c>
      <c r="J8202" s="3">
        <f t="shared" si="768"/>
        <v>32</v>
      </c>
      <c r="K8202" s="191">
        <v>3.4</v>
      </c>
      <c r="L8202" s="3">
        <v>0</v>
      </c>
      <c r="M8202" s="191">
        <v>14.4</v>
      </c>
      <c r="N8202" s="191">
        <v>6.7</v>
      </c>
      <c r="O8202" s="191">
        <v>0</v>
      </c>
    </row>
    <row r="8203" spans="2:15" ht="17.25" x14ac:dyDescent="0.35">
      <c r="B8203" s="172">
        <f t="shared" ref="B8203:B8266" si="770">B8202+1</f>
        <v>8195</v>
      </c>
      <c r="C8203" s="173">
        <v>12</v>
      </c>
      <c r="D8203" s="173">
        <v>8</v>
      </c>
      <c r="E8203" s="174">
        <v>11</v>
      </c>
      <c r="F8203" s="3">
        <f t="shared" si="769"/>
        <v>42.8</v>
      </c>
      <c r="G8203" s="3">
        <f t="shared" si="765"/>
        <v>35.6</v>
      </c>
      <c r="H8203" s="3">
        <f t="shared" si="766"/>
        <v>62.06</v>
      </c>
      <c r="I8203" s="3">
        <f t="shared" si="767"/>
        <v>48.019999999999996</v>
      </c>
      <c r="J8203" s="3">
        <f t="shared" si="768"/>
        <v>35.06</v>
      </c>
      <c r="K8203" s="191">
        <v>6</v>
      </c>
      <c r="L8203" s="3">
        <v>2</v>
      </c>
      <c r="M8203" s="191">
        <v>16.7</v>
      </c>
      <c r="N8203" s="191">
        <v>8.9</v>
      </c>
      <c r="O8203" s="191">
        <v>1.7</v>
      </c>
    </row>
    <row r="8204" spans="2:15" ht="17.25" x14ac:dyDescent="0.35">
      <c r="B8204" s="172">
        <f t="shared" si="770"/>
        <v>8196</v>
      </c>
      <c r="C8204" s="173">
        <v>12</v>
      </c>
      <c r="D8204" s="173">
        <v>8</v>
      </c>
      <c r="E8204" s="174">
        <v>12</v>
      </c>
      <c r="F8204" s="3">
        <f t="shared" si="769"/>
        <v>44.6</v>
      </c>
      <c r="G8204" s="3">
        <f t="shared" si="765"/>
        <v>37.4</v>
      </c>
      <c r="H8204" s="3">
        <f t="shared" si="766"/>
        <v>64.039999999999992</v>
      </c>
      <c r="I8204" s="3">
        <f t="shared" si="767"/>
        <v>46.94</v>
      </c>
      <c r="J8204" s="3">
        <f t="shared" si="768"/>
        <v>37.94</v>
      </c>
      <c r="K8204" s="191">
        <v>7</v>
      </c>
      <c r="L8204" s="3">
        <v>3</v>
      </c>
      <c r="M8204" s="191">
        <v>17.8</v>
      </c>
      <c r="N8204" s="191">
        <v>8.3000000000000007</v>
      </c>
      <c r="O8204" s="191">
        <v>3.3</v>
      </c>
    </row>
    <row r="8205" spans="2:15" ht="17.25" x14ac:dyDescent="0.35">
      <c r="B8205" s="172">
        <f t="shared" si="770"/>
        <v>8197</v>
      </c>
      <c r="C8205" s="173">
        <v>12</v>
      </c>
      <c r="D8205" s="173">
        <v>8</v>
      </c>
      <c r="E8205" s="174">
        <v>13</v>
      </c>
      <c r="F8205" s="3">
        <f t="shared" si="769"/>
        <v>46.4</v>
      </c>
      <c r="G8205" s="3">
        <f t="shared" si="765"/>
        <v>41</v>
      </c>
      <c r="H8205" s="3">
        <f t="shared" si="766"/>
        <v>64.94</v>
      </c>
      <c r="I8205" s="3">
        <f t="shared" si="767"/>
        <v>41</v>
      </c>
      <c r="J8205" s="3">
        <f t="shared" si="768"/>
        <v>41</v>
      </c>
      <c r="K8205" s="191">
        <v>8</v>
      </c>
      <c r="L8205" s="3">
        <v>5</v>
      </c>
      <c r="M8205" s="191">
        <v>18.3</v>
      </c>
      <c r="N8205" s="191">
        <v>5</v>
      </c>
      <c r="O8205" s="191">
        <v>5</v>
      </c>
    </row>
    <row r="8206" spans="2:15" ht="17.25" x14ac:dyDescent="0.35">
      <c r="B8206" s="172">
        <f t="shared" si="770"/>
        <v>8198</v>
      </c>
      <c r="C8206" s="173">
        <v>12</v>
      </c>
      <c r="D8206" s="173">
        <v>8</v>
      </c>
      <c r="E8206" s="174">
        <v>14</v>
      </c>
      <c r="F8206" s="3">
        <f t="shared" si="769"/>
        <v>46.4</v>
      </c>
      <c r="G8206" s="3">
        <f t="shared" si="765"/>
        <v>42.8</v>
      </c>
      <c r="H8206" s="3">
        <f t="shared" si="766"/>
        <v>66.02</v>
      </c>
      <c r="I8206" s="3">
        <f t="shared" si="767"/>
        <v>39.92</v>
      </c>
      <c r="J8206" s="3">
        <f t="shared" si="768"/>
        <v>41</v>
      </c>
      <c r="K8206" s="191">
        <v>8</v>
      </c>
      <c r="L8206" s="3">
        <v>6</v>
      </c>
      <c r="M8206" s="191">
        <v>18.899999999999999</v>
      </c>
      <c r="N8206" s="191">
        <v>4.4000000000000004</v>
      </c>
      <c r="O8206" s="191">
        <v>5</v>
      </c>
    </row>
    <row r="8207" spans="2:15" ht="17.25" x14ac:dyDescent="0.35">
      <c r="B8207" s="172">
        <f t="shared" si="770"/>
        <v>8199</v>
      </c>
      <c r="C8207" s="173">
        <v>12</v>
      </c>
      <c r="D8207" s="173">
        <v>8</v>
      </c>
      <c r="E8207" s="174">
        <v>15</v>
      </c>
      <c r="F8207" s="3">
        <f t="shared" si="769"/>
        <v>46.4</v>
      </c>
      <c r="G8207" s="3">
        <f t="shared" si="765"/>
        <v>44.6</v>
      </c>
      <c r="H8207" s="3">
        <f t="shared" si="766"/>
        <v>66.92</v>
      </c>
      <c r="I8207" s="3">
        <f t="shared" si="767"/>
        <v>39.019999999999996</v>
      </c>
      <c r="J8207" s="3">
        <f t="shared" si="768"/>
        <v>41</v>
      </c>
      <c r="K8207" s="191">
        <v>8</v>
      </c>
      <c r="L8207" s="3">
        <v>7</v>
      </c>
      <c r="M8207" s="191">
        <v>19.399999999999999</v>
      </c>
      <c r="N8207" s="191">
        <v>3.9</v>
      </c>
      <c r="O8207" s="191">
        <v>5</v>
      </c>
    </row>
    <row r="8208" spans="2:15" ht="17.25" x14ac:dyDescent="0.35">
      <c r="B8208" s="172">
        <f t="shared" si="770"/>
        <v>8200</v>
      </c>
      <c r="C8208" s="173">
        <v>12</v>
      </c>
      <c r="D8208" s="173">
        <v>8</v>
      </c>
      <c r="E8208" s="174">
        <v>16</v>
      </c>
      <c r="F8208" s="3">
        <f t="shared" si="769"/>
        <v>41.72</v>
      </c>
      <c r="G8208" s="3">
        <f t="shared" si="765"/>
        <v>42.8</v>
      </c>
      <c r="H8208" s="3">
        <f t="shared" si="766"/>
        <v>64.94</v>
      </c>
      <c r="I8208" s="3">
        <f t="shared" si="767"/>
        <v>35.96</v>
      </c>
      <c r="J8208" s="3">
        <f t="shared" si="768"/>
        <v>35.06</v>
      </c>
      <c r="K8208" s="191">
        <v>5.4</v>
      </c>
      <c r="L8208" s="3">
        <v>6</v>
      </c>
      <c r="M8208" s="191">
        <v>18.3</v>
      </c>
      <c r="N8208" s="191">
        <v>2.2000000000000002</v>
      </c>
      <c r="O8208" s="191">
        <v>1.7</v>
      </c>
    </row>
    <row r="8209" spans="2:15" ht="17.25" x14ac:dyDescent="0.35">
      <c r="B8209" s="172">
        <f t="shared" si="770"/>
        <v>8201</v>
      </c>
      <c r="C8209" s="173">
        <v>12</v>
      </c>
      <c r="D8209" s="173">
        <v>8</v>
      </c>
      <c r="E8209" s="174">
        <v>17</v>
      </c>
      <c r="F8209" s="3">
        <f t="shared" si="769"/>
        <v>35.6</v>
      </c>
      <c r="G8209" s="3">
        <f t="shared" si="765"/>
        <v>35.6</v>
      </c>
      <c r="H8209" s="3">
        <f t="shared" si="766"/>
        <v>62.96</v>
      </c>
      <c r="I8209" s="3">
        <f t="shared" si="767"/>
        <v>35.06</v>
      </c>
      <c r="J8209" s="3">
        <f t="shared" si="768"/>
        <v>35.06</v>
      </c>
      <c r="K8209" s="191">
        <v>2</v>
      </c>
      <c r="L8209" s="3">
        <v>2</v>
      </c>
      <c r="M8209" s="191">
        <v>17.2</v>
      </c>
      <c r="N8209" s="191">
        <v>1.7</v>
      </c>
      <c r="O8209" s="191">
        <v>1.7</v>
      </c>
    </row>
    <row r="8210" spans="2:15" ht="17.25" x14ac:dyDescent="0.35">
      <c r="B8210" s="172">
        <f t="shared" si="770"/>
        <v>8202</v>
      </c>
      <c r="C8210" s="173">
        <v>12</v>
      </c>
      <c r="D8210" s="173">
        <v>8</v>
      </c>
      <c r="E8210" s="174">
        <v>18</v>
      </c>
      <c r="F8210" s="3">
        <f t="shared" si="769"/>
        <v>30.2</v>
      </c>
      <c r="G8210" s="3">
        <f t="shared" si="765"/>
        <v>28.4</v>
      </c>
      <c r="H8210" s="3">
        <f t="shared" si="766"/>
        <v>55.94</v>
      </c>
      <c r="I8210" s="3">
        <f t="shared" si="767"/>
        <v>33.08</v>
      </c>
      <c r="J8210" s="3">
        <f t="shared" si="768"/>
        <v>35.96</v>
      </c>
      <c r="K8210" s="191">
        <v>-1</v>
      </c>
      <c r="L8210" s="3">
        <v>-2</v>
      </c>
      <c r="M8210" s="191">
        <v>13.3</v>
      </c>
      <c r="N8210" s="191">
        <v>0.6</v>
      </c>
      <c r="O8210" s="191">
        <v>2.2000000000000002</v>
      </c>
    </row>
    <row r="8211" spans="2:15" ht="17.25" x14ac:dyDescent="0.35">
      <c r="B8211" s="172">
        <f t="shared" si="770"/>
        <v>8203</v>
      </c>
      <c r="C8211" s="173">
        <v>12</v>
      </c>
      <c r="D8211" s="173">
        <v>8</v>
      </c>
      <c r="E8211" s="174">
        <v>19</v>
      </c>
      <c r="F8211" s="3">
        <f t="shared" si="769"/>
        <v>24.8</v>
      </c>
      <c r="G8211" s="3">
        <f t="shared" si="765"/>
        <v>23</v>
      </c>
      <c r="H8211" s="3">
        <f t="shared" si="766"/>
        <v>53.06</v>
      </c>
      <c r="I8211" s="3">
        <f t="shared" si="767"/>
        <v>30.02</v>
      </c>
      <c r="J8211" s="3">
        <f t="shared" si="768"/>
        <v>35.96</v>
      </c>
      <c r="K8211" s="191">
        <v>-4</v>
      </c>
      <c r="L8211" s="3">
        <v>-5</v>
      </c>
      <c r="M8211" s="191">
        <v>11.7</v>
      </c>
      <c r="N8211" s="191">
        <v>-1.1000000000000001</v>
      </c>
      <c r="O8211" s="191">
        <v>2.2000000000000002</v>
      </c>
    </row>
    <row r="8212" spans="2:15" ht="17.25" x14ac:dyDescent="0.35">
      <c r="B8212" s="172">
        <f t="shared" si="770"/>
        <v>8204</v>
      </c>
      <c r="C8212" s="173">
        <v>12</v>
      </c>
      <c r="D8212" s="173">
        <v>8</v>
      </c>
      <c r="E8212" s="174">
        <v>20</v>
      </c>
      <c r="F8212" s="3">
        <f t="shared" si="769"/>
        <v>24.8</v>
      </c>
      <c r="G8212" s="3">
        <f t="shared" si="765"/>
        <v>21.2</v>
      </c>
      <c r="H8212" s="3">
        <f t="shared" si="766"/>
        <v>53.06</v>
      </c>
      <c r="I8212" s="3">
        <f t="shared" si="767"/>
        <v>28.94</v>
      </c>
      <c r="J8212" s="3">
        <f t="shared" si="768"/>
        <v>35.06</v>
      </c>
      <c r="K8212" s="191">
        <v>-4</v>
      </c>
      <c r="L8212" s="3">
        <v>-6</v>
      </c>
      <c r="M8212" s="191">
        <v>11.7</v>
      </c>
      <c r="N8212" s="191">
        <v>-1.7</v>
      </c>
      <c r="O8212" s="191">
        <v>1.7</v>
      </c>
    </row>
    <row r="8213" spans="2:15" ht="17.25" x14ac:dyDescent="0.35">
      <c r="B8213" s="172">
        <f t="shared" si="770"/>
        <v>8205</v>
      </c>
      <c r="C8213" s="173">
        <v>12</v>
      </c>
      <c r="D8213" s="173">
        <v>8</v>
      </c>
      <c r="E8213" s="174">
        <v>21</v>
      </c>
      <c r="F8213" s="3">
        <f t="shared" si="769"/>
        <v>23</v>
      </c>
      <c r="G8213" s="3">
        <f t="shared" si="765"/>
        <v>21.2</v>
      </c>
      <c r="H8213" s="3">
        <f t="shared" si="766"/>
        <v>51.08</v>
      </c>
      <c r="I8213" s="3">
        <f t="shared" si="767"/>
        <v>28.94</v>
      </c>
      <c r="J8213" s="3">
        <f t="shared" si="768"/>
        <v>35.06</v>
      </c>
      <c r="K8213" s="191">
        <v>-5</v>
      </c>
      <c r="L8213" s="3">
        <v>-6</v>
      </c>
      <c r="M8213" s="191">
        <v>10.6</v>
      </c>
      <c r="N8213" s="191">
        <v>-1.7</v>
      </c>
      <c r="O8213" s="191">
        <v>1.7</v>
      </c>
    </row>
    <row r="8214" spans="2:15" ht="17.25" x14ac:dyDescent="0.35">
      <c r="B8214" s="172">
        <f t="shared" si="770"/>
        <v>8206</v>
      </c>
      <c r="C8214" s="173">
        <v>12</v>
      </c>
      <c r="D8214" s="173">
        <v>8</v>
      </c>
      <c r="E8214" s="174">
        <v>22</v>
      </c>
      <c r="F8214" s="3">
        <f t="shared" si="769"/>
        <v>23</v>
      </c>
      <c r="G8214" s="3">
        <f t="shared" si="765"/>
        <v>19.399999999999999</v>
      </c>
      <c r="H8214" s="3">
        <f t="shared" si="766"/>
        <v>46.94</v>
      </c>
      <c r="I8214" s="3">
        <f t="shared" si="767"/>
        <v>24.98</v>
      </c>
      <c r="J8214" s="3">
        <f t="shared" si="768"/>
        <v>37.04</v>
      </c>
      <c r="K8214" s="191">
        <v>-5</v>
      </c>
      <c r="L8214" s="3">
        <v>-7</v>
      </c>
      <c r="M8214" s="191">
        <v>8.3000000000000007</v>
      </c>
      <c r="N8214" s="191">
        <v>-3.9</v>
      </c>
      <c r="O8214" s="191">
        <v>2.8</v>
      </c>
    </row>
    <row r="8215" spans="2:15" ht="17.25" x14ac:dyDescent="0.35">
      <c r="B8215" s="172">
        <f t="shared" si="770"/>
        <v>8207</v>
      </c>
      <c r="C8215" s="173">
        <v>12</v>
      </c>
      <c r="D8215" s="173">
        <v>8</v>
      </c>
      <c r="E8215" s="174">
        <v>23</v>
      </c>
      <c r="F8215" s="3">
        <f t="shared" si="769"/>
        <v>23</v>
      </c>
      <c r="G8215" s="3">
        <f t="shared" si="765"/>
        <v>17.600000000000001</v>
      </c>
      <c r="H8215" s="3">
        <f t="shared" si="766"/>
        <v>48.92</v>
      </c>
      <c r="I8215" s="3">
        <f t="shared" si="767"/>
        <v>24.98</v>
      </c>
      <c r="J8215" s="3">
        <f t="shared" si="768"/>
        <v>35.96</v>
      </c>
      <c r="K8215" s="191">
        <v>-5</v>
      </c>
      <c r="L8215" s="3">
        <v>-8</v>
      </c>
      <c r="M8215" s="191">
        <v>9.4</v>
      </c>
      <c r="N8215" s="191">
        <v>-3.9</v>
      </c>
      <c r="O8215" s="191">
        <v>2.2000000000000002</v>
      </c>
    </row>
    <row r="8216" spans="2:15" ht="17.25" x14ac:dyDescent="0.35">
      <c r="B8216" s="172">
        <f t="shared" si="770"/>
        <v>8208</v>
      </c>
      <c r="C8216" s="173">
        <v>12</v>
      </c>
      <c r="D8216" s="173">
        <v>8</v>
      </c>
      <c r="E8216" s="174">
        <v>24</v>
      </c>
      <c r="F8216" s="3">
        <f t="shared" si="769"/>
        <v>24.8</v>
      </c>
      <c r="G8216" s="3">
        <f t="shared" si="765"/>
        <v>17.600000000000001</v>
      </c>
      <c r="H8216" s="3">
        <f t="shared" si="766"/>
        <v>48.019999999999996</v>
      </c>
      <c r="I8216" s="3">
        <f t="shared" si="767"/>
        <v>26.060000000000002</v>
      </c>
      <c r="J8216" s="3">
        <f t="shared" si="768"/>
        <v>33.979999999999997</v>
      </c>
      <c r="K8216" s="191">
        <v>-4</v>
      </c>
      <c r="L8216" s="3">
        <v>-8</v>
      </c>
      <c r="M8216" s="191">
        <v>8.9</v>
      </c>
      <c r="N8216" s="191">
        <v>-3.3</v>
      </c>
      <c r="O8216" s="191">
        <v>1.1000000000000001</v>
      </c>
    </row>
    <row r="8217" spans="2:15" ht="17.25" x14ac:dyDescent="0.35">
      <c r="B8217" s="172">
        <f t="shared" si="770"/>
        <v>8209</v>
      </c>
      <c r="C8217" s="173">
        <v>12</v>
      </c>
      <c r="D8217" s="173">
        <v>9</v>
      </c>
      <c r="E8217" s="174">
        <v>1</v>
      </c>
      <c r="F8217" s="3">
        <f t="shared" si="769"/>
        <v>24.8</v>
      </c>
      <c r="G8217" s="3">
        <f t="shared" ref="G8217:G8280" si="771">(9/5)*L8217+32</f>
        <v>17.600000000000001</v>
      </c>
      <c r="H8217" s="3">
        <f t="shared" ref="H8217:H8280" si="772">(9/5)*M8217+32</f>
        <v>44.96</v>
      </c>
      <c r="I8217" s="3">
        <f t="shared" ref="I8217:I8280" si="773">(9/5)*N8217+32</f>
        <v>24.08</v>
      </c>
      <c r="J8217" s="3">
        <f t="shared" ref="J8217:J8280" si="774">(9/5)*O8217+32</f>
        <v>32</v>
      </c>
      <c r="K8217" s="191">
        <v>-4</v>
      </c>
      <c r="L8217" s="3">
        <v>-8</v>
      </c>
      <c r="M8217" s="191">
        <v>7.2</v>
      </c>
      <c r="N8217" s="191">
        <v>-4.4000000000000004</v>
      </c>
      <c r="O8217" s="191">
        <v>0</v>
      </c>
    </row>
    <row r="8218" spans="2:15" ht="17.25" x14ac:dyDescent="0.35">
      <c r="B8218" s="172">
        <f t="shared" si="770"/>
        <v>8210</v>
      </c>
      <c r="C8218" s="173">
        <v>12</v>
      </c>
      <c r="D8218" s="173">
        <v>9</v>
      </c>
      <c r="E8218" s="174">
        <v>2</v>
      </c>
      <c r="F8218" s="3">
        <f t="shared" si="769"/>
        <v>23</v>
      </c>
      <c r="G8218" s="3">
        <f t="shared" si="771"/>
        <v>17.600000000000001</v>
      </c>
      <c r="H8218" s="3">
        <f t="shared" si="772"/>
        <v>44.06</v>
      </c>
      <c r="I8218" s="3">
        <f t="shared" si="773"/>
        <v>19.939999999999998</v>
      </c>
      <c r="J8218" s="3">
        <f t="shared" si="774"/>
        <v>30.92</v>
      </c>
      <c r="K8218" s="191">
        <v>-5</v>
      </c>
      <c r="L8218" s="3">
        <v>-8</v>
      </c>
      <c r="M8218" s="191">
        <v>6.7</v>
      </c>
      <c r="N8218" s="191">
        <v>-6.7</v>
      </c>
      <c r="O8218" s="191">
        <v>-0.6</v>
      </c>
    </row>
    <row r="8219" spans="2:15" ht="17.25" x14ac:dyDescent="0.35">
      <c r="B8219" s="172">
        <f t="shared" si="770"/>
        <v>8211</v>
      </c>
      <c r="C8219" s="173">
        <v>12</v>
      </c>
      <c r="D8219" s="173">
        <v>9</v>
      </c>
      <c r="E8219" s="174">
        <v>3</v>
      </c>
      <c r="F8219" s="3">
        <f t="shared" si="769"/>
        <v>23</v>
      </c>
      <c r="G8219" s="3">
        <f t="shared" si="771"/>
        <v>17.600000000000001</v>
      </c>
      <c r="H8219" s="3">
        <f t="shared" si="772"/>
        <v>44.06</v>
      </c>
      <c r="I8219" s="3">
        <f t="shared" si="773"/>
        <v>19.939999999999998</v>
      </c>
      <c r="J8219" s="3">
        <f t="shared" si="774"/>
        <v>24.98</v>
      </c>
      <c r="K8219" s="191">
        <v>-5</v>
      </c>
      <c r="L8219" s="3">
        <v>-8</v>
      </c>
      <c r="M8219" s="191">
        <v>6.7</v>
      </c>
      <c r="N8219" s="191">
        <v>-6.7</v>
      </c>
      <c r="O8219" s="191">
        <v>-3.9</v>
      </c>
    </row>
    <row r="8220" spans="2:15" ht="17.25" x14ac:dyDescent="0.35">
      <c r="B8220" s="172">
        <f t="shared" si="770"/>
        <v>8212</v>
      </c>
      <c r="C8220" s="173">
        <v>12</v>
      </c>
      <c r="D8220" s="173">
        <v>9</v>
      </c>
      <c r="E8220" s="174">
        <v>4</v>
      </c>
      <c r="F8220" s="3">
        <f t="shared" si="769"/>
        <v>21.2</v>
      </c>
      <c r="G8220" s="3">
        <f t="shared" si="771"/>
        <v>15.8</v>
      </c>
      <c r="H8220" s="3">
        <f t="shared" si="772"/>
        <v>41</v>
      </c>
      <c r="I8220" s="3">
        <f t="shared" si="773"/>
        <v>17.96</v>
      </c>
      <c r="J8220" s="3">
        <f t="shared" si="774"/>
        <v>23</v>
      </c>
      <c r="K8220" s="191">
        <v>-6</v>
      </c>
      <c r="L8220" s="3">
        <v>-9</v>
      </c>
      <c r="M8220" s="191">
        <v>5</v>
      </c>
      <c r="N8220" s="191">
        <v>-7.8</v>
      </c>
      <c r="O8220" s="191">
        <v>-5</v>
      </c>
    </row>
    <row r="8221" spans="2:15" ht="17.25" x14ac:dyDescent="0.35">
      <c r="B8221" s="172">
        <f t="shared" si="770"/>
        <v>8213</v>
      </c>
      <c r="C8221" s="173">
        <v>12</v>
      </c>
      <c r="D8221" s="173">
        <v>9</v>
      </c>
      <c r="E8221" s="174">
        <v>5</v>
      </c>
      <c r="F8221" s="3">
        <f t="shared" si="769"/>
        <v>24.8</v>
      </c>
      <c r="G8221" s="3">
        <f t="shared" si="771"/>
        <v>15.8</v>
      </c>
      <c r="H8221" s="3">
        <f t="shared" si="772"/>
        <v>42.08</v>
      </c>
      <c r="I8221" s="3">
        <f t="shared" si="773"/>
        <v>19.04</v>
      </c>
      <c r="J8221" s="3">
        <f t="shared" si="774"/>
        <v>21.92</v>
      </c>
      <c r="K8221" s="191">
        <v>-4</v>
      </c>
      <c r="L8221" s="3">
        <v>-9</v>
      </c>
      <c r="M8221" s="191">
        <v>5.6</v>
      </c>
      <c r="N8221" s="191">
        <v>-7.2</v>
      </c>
      <c r="O8221" s="191">
        <v>-5.6</v>
      </c>
    </row>
    <row r="8222" spans="2:15" ht="17.25" x14ac:dyDescent="0.35">
      <c r="B8222" s="172">
        <f t="shared" si="770"/>
        <v>8214</v>
      </c>
      <c r="C8222" s="173">
        <v>12</v>
      </c>
      <c r="D8222" s="173">
        <v>9</v>
      </c>
      <c r="E8222" s="174">
        <v>6</v>
      </c>
      <c r="F8222" s="3">
        <f t="shared" si="769"/>
        <v>24.8</v>
      </c>
      <c r="G8222" s="3">
        <f t="shared" si="771"/>
        <v>12.2</v>
      </c>
      <c r="H8222" s="3">
        <f t="shared" si="772"/>
        <v>42.08</v>
      </c>
      <c r="I8222" s="3">
        <f t="shared" si="773"/>
        <v>17.059999999999999</v>
      </c>
      <c r="J8222" s="3">
        <f t="shared" si="774"/>
        <v>24.08</v>
      </c>
      <c r="K8222" s="191">
        <v>-4</v>
      </c>
      <c r="L8222" s="3">
        <v>-11</v>
      </c>
      <c r="M8222" s="191">
        <v>5.6</v>
      </c>
      <c r="N8222" s="191">
        <v>-8.3000000000000007</v>
      </c>
      <c r="O8222" s="191">
        <v>-4.4000000000000004</v>
      </c>
    </row>
    <row r="8223" spans="2:15" ht="17.25" x14ac:dyDescent="0.35">
      <c r="B8223" s="172">
        <f t="shared" si="770"/>
        <v>8215</v>
      </c>
      <c r="C8223" s="173">
        <v>12</v>
      </c>
      <c r="D8223" s="173">
        <v>9</v>
      </c>
      <c r="E8223" s="174">
        <v>7</v>
      </c>
      <c r="F8223" s="3">
        <f t="shared" si="769"/>
        <v>26.6</v>
      </c>
      <c r="G8223" s="3">
        <f t="shared" si="771"/>
        <v>12.2</v>
      </c>
      <c r="H8223" s="3">
        <f t="shared" si="772"/>
        <v>41</v>
      </c>
      <c r="I8223" s="3">
        <f t="shared" si="773"/>
        <v>17.059999999999999</v>
      </c>
      <c r="J8223" s="3">
        <f t="shared" si="774"/>
        <v>26.060000000000002</v>
      </c>
      <c r="K8223" s="191">
        <v>-3</v>
      </c>
      <c r="L8223" s="3">
        <v>-11</v>
      </c>
      <c r="M8223" s="191">
        <v>5</v>
      </c>
      <c r="N8223" s="191">
        <v>-8.3000000000000007</v>
      </c>
      <c r="O8223" s="191">
        <v>-3.3</v>
      </c>
    </row>
    <row r="8224" spans="2:15" ht="17.25" x14ac:dyDescent="0.35">
      <c r="B8224" s="172">
        <f t="shared" si="770"/>
        <v>8216</v>
      </c>
      <c r="C8224" s="173">
        <v>12</v>
      </c>
      <c r="D8224" s="173">
        <v>9</v>
      </c>
      <c r="E8224" s="174">
        <v>8</v>
      </c>
      <c r="F8224" s="3">
        <f t="shared" si="769"/>
        <v>24.98</v>
      </c>
      <c r="G8224" s="3">
        <f t="shared" si="771"/>
        <v>15.8</v>
      </c>
      <c r="H8224" s="3">
        <f t="shared" si="772"/>
        <v>46.94</v>
      </c>
      <c r="I8224" s="3">
        <f t="shared" si="773"/>
        <v>21.92</v>
      </c>
      <c r="J8224" s="3">
        <f t="shared" si="774"/>
        <v>28.04</v>
      </c>
      <c r="K8224" s="191">
        <v>-3.9</v>
      </c>
      <c r="L8224" s="3">
        <v>-9</v>
      </c>
      <c r="M8224" s="191">
        <v>8.3000000000000007</v>
      </c>
      <c r="N8224" s="191">
        <v>-5.6</v>
      </c>
      <c r="O8224" s="191">
        <v>-2.2000000000000002</v>
      </c>
    </row>
    <row r="8225" spans="2:15" ht="17.25" x14ac:dyDescent="0.35">
      <c r="B8225" s="172">
        <f t="shared" si="770"/>
        <v>8217</v>
      </c>
      <c r="C8225" s="173">
        <v>12</v>
      </c>
      <c r="D8225" s="173">
        <v>9</v>
      </c>
      <c r="E8225" s="174">
        <v>9</v>
      </c>
      <c r="F8225" s="3">
        <f t="shared" si="769"/>
        <v>26.6</v>
      </c>
      <c r="G8225" s="3">
        <f t="shared" si="771"/>
        <v>23</v>
      </c>
      <c r="H8225" s="3">
        <f t="shared" si="772"/>
        <v>53.96</v>
      </c>
      <c r="I8225" s="3">
        <f t="shared" si="773"/>
        <v>28.94</v>
      </c>
      <c r="J8225" s="3">
        <f t="shared" si="774"/>
        <v>30.92</v>
      </c>
      <c r="K8225" s="191">
        <v>-3</v>
      </c>
      <c r="L8225" s="3">
        <v>-5</v>
      </c>
      <c r="M8225" s="191">
        <v>12.2</v>
      </c>
      <c r="N8225" s="191">
        <v>-1.7</v>
      </c>
      <c r="O8225" s="191">
        <v>-0.6</v>
      </c>
    </row>
    <row r="8226" spans="2:15" ht="17.25" x14ac:dyDescent="0.35">
      <c r="B8226" s="172">
        <f t="shared" si="770"/>
        <v>8218</v>
      </c>
      <c r="C8226" s="173">
        <v>12</v>
      </c>
      <c r="D8226" s="173">
        <v>9</v>
      </c>
      <c r="E8226" s="174">
        <v>10</v>
      </c>
      <c r="F8226" s="3">
        <f t="shared" si="769"/>
        <v>28.4</v>
      </c>
      <c r="G8226" s="3">
        <f t="shared" si="771"/>
        <v>30.2</v>
      </c>
      <c r="H8226" s="3">
        <f t="shared" si="772"/>
        <v>57.92</v>
      </c>
      <c r="I8226" s="3">
        <f t="shared" si="773"/>
        <v>32</v>
      </c>
      <c r="J8226" s="3">
        <f t="shared" si="774"/>
        <v>33.08</v>
      </c>
      <c r="K8226" s="191">
        <v>-2</v>
      </c>
      <c r="L8226" s="3">
        <v>-1</v>
      </c>
      <c r="M8226" s="191">
        <v>14.4</v>
      </c>
      <c r="N8226" s="191">
        <v>0</v>
      </c>
      <c r="O8226" s="191">
        <v>0.6</v>
      </c>
    </row>
    <row r="8227" spans="2:15" ht="17.25" x14ac:dyDescent="0.35">
      <c r="B8227" s="172">
        <f t="shared" si="770"/>
        <v>8219</v>
      </c>
      <c r="C8227" s="173">
        <v>12</v>
      </c>
      <c r="D8227" s="173">
        <v>9</v>
      </c>
      <c r="E8227" s="174">
        <v>11</v>
      </c>
      <c r="F8227" s="3">
        <f t="shared" si="769"/>
        <v>28.4</v>
      </c>
      <c r="G8227" s="3">
        <f t="shared" si="771"/>
        <v>37.4</v>
      </c>
      <c r="H8227" s="3">
        <f t="shared" si="772"/>
        <v>62.06</v>
      </c>
      <c r="I8227" s="3">
        <f t="shared" si="773"/>
        <v>33.979999999999997</v>
      </c>
      <c r="J8227" s="3">
        <f t="shared" si="774"/>
        <v>35.06</v>
      </c>
      <c r="K8227" s="191">
        <v>-2</v>
      </c>
      <c r="L8227" s="3">
        <v>3</v>
      </c>
      <c r="M8227" s="191">
        <v>16.7</v>
      </c>
      <c r="N8227" s="191">
        <v>1.1000000000000001</v>
      </c>
      <c r="O8227" s="191">
        <v>1.7</v>
      </c>
    </row>
    <row r="8228" spans="2:15" ht="17.25" x14ac:dyDescent="0.35">
      <c r="B8228" s="172">
        <f t="shared" si="770"/>
        <v>8220</v>
      </c>
      <c r="C8228" s="173">
        <v>12</v>
      </c>
      <c r="D8228" s="173">
        <v>9</v>
      </c>
      <c r="E8228" s="174">
        <v>12</v>
      </c>
      <c r="F8228" s="3">
        <f t="shared" si="769"/>
        <v>26.6</v>
      </c>
      <c r="G8228" s="3">
        <f t="shared" si="771"/>
        <v>42.8</v>
      </c>
      <c r="H8228" s="3">
        <f t="shared" si="772"/>
        <v>64.94</v>
      </c>
      <c r="I8228" s="3">
        <f t="shared" si="773"/>
        <v>37.04</v>
      </c>
      <c r="J8228" s="3">
        <f t="shared" si="774"/>
        <v>37.04</v>
      </c>
      <c r="K8228" s="191">
        <v>-3</v>
      </c>
      <c r="L8228" s="3">
        <v>6</v>
      </c>
      <c r="M8228" s="191">
        <v>18.3</v>
      </c>
      <c r="N8228" s="191">
        <v>2.8</v>
      </c>
      <c r="O8228" s="191">
        <v>2.8</v>
      </c>
    </row>
    <row r="8229" spans="2:15" ht="17.25" x14ac:dyDescent="0.35">
      <c r="B8229" s="172">
        <f t="shared" si="770"/>
        <v>8221</v>
      </c>
      <c r="C8229" s="173">
        <v>12</v>
      </c>
      <c r="D8229" s="173">
        <v>9</v>
      </c>
      <c r="E8229" s="174">
        <v>13</v>
      </c>
      <c r="F8229" s="3">
        <f t="shared" si="769"/>
        <v>27.86</v>
      </c>
      <c r="G8229" s="3">
        <f t="shared" si="771"/>
        <v>46.4</v>
      </c>
      <c r="H8229" s="3">
        <f t="shared" si="772"/>
        <v>66.02</v>
      </c>
      <c r="I8229" s="3">
        <f t="shared" si="773"/>
        <v>39.019999999999996</v>
      </c>
      <c r="J8229" s="3">
        <f t="shared" si="774"/>
        <v>39.019999999999996</v>
      </c>
      <c r="K8229" s="191">
        <v>-2.2999999999999998</v>
      </c>
      <c r="L8229" s="3">
        <v>8</v>
      </c>
      <c r="M8229" s="191">
        <v>18.899999999999999</v>
      </c>
      <c r="N8229" s="191">
        <v>3.9</v>
      </c>
      <c r="O8229" s="191">
        <v>3.9</v>
      </c>
    </row>
    <row r="8230" spans="2:15" ht="17.25" x14ac:dyDescent="0.35">
      <c r="B8230" s="172">
        <f t="shared" si="770"/>
        <v>8222</v>
      </c>
      <c r="C8230" s="173">
        <v>12</v>
      </c>
      <c r="D8230" s="173">
        <v>9</v>
      </c>
      <c r="E8230" s="174">
        <v>14</v>
      </c>
      <c r="F8230" s="3">
        <f t="shared" si="769"/>
        <v>28.4</v>
      </c>
      <c r="G8230" s="3">
        <f t="shared" si="771"/>
        <v>51.8</v>
      </c>
      <c r="H8230" s="3">
        <f t="shared" si="772"/>
        <v>66.92</v>
      </c>
      <c r="I8230" s="3">
        <f t="shared" si="773"/>
        <v>39.92</v>
      </c>
      <c r="J8230" s="3">
        <f t="shared" si="774"/>
        <v>39.92</v>
      </c>
      <c r="K8230" s="191">
        <v>-2</v>
      </c>
      <c r="L8230" s="3">
        <v>11</v>
      </c>
      <c r="M8230" s="191">
        <v>19.399999999999999</v>
      </c>
      <c r="N8230" s="191">
        <v>4.4000000000000004</v>
      </c>
      <c r="O8230" s="191">
        <v>4.4000000000000004</v>
      </c>
    </row>
    <row r="8231" spans="2:15" ht="17.25" x14ac:dyDescent="0.35">
      <c r="B8231" s="172">
        <f t="shared" si="770"/>
        <v>8223</v>
      </c>
      <c r="C8231" s="173">
        <v>12</v>
      </c>
      <c r="D8231" s="173">
        <v>9</v>
      </c>
      <c r="E8231" s="174">
        <v>15</v>
      </c>
      <c r="F8231" s="3">
        <f t="shared" si="769"/>
        <v>26.6</v>
      </c>
      <c r="G8231" s="3">
        <f t="shared" si="771"/>
        <v>53.6</v>
      </c>
      <c r="H8231" s="3">
        <f t="shared" si="772"/>
        <v>68</v>
      </c>
      <c r="I8231" s="3">
        <f t="shared" si="773"/>
        <v>39.92</v>
      </c>
      <c r="J8231" s="3">
        <f t="shared" si="774"/>
        <v>41</v>
      </c>
      <c r="K8231" s="191">
        <v>-3</v>
      </c>
      <c r="L8231" s="3">
        <v>12</v>
      </c>
      <c r="M8231" s="191">
        <v>20</v>
      </c>
      <c r="N8231" s="191">
        <v>4.4000000000000004</v>
      </c>
      <c r="O8231" s="191">
        <v>5</v>
      </c>
    </row>
    <row r="8232" spans="2:15" ht="17.25" x14ac:dyDescent="0.35">
      <c r="B8232" s="172">
        <f t="shared" si="770"/>
        <v>8224</v>
      </c>
      <c r="C8232" s="173">
        <v>12</v>
      </c>
      <c r="D8232" s="173">
        <v>9</v>
      </c>
      <c r="E8232" s="174">
        <v>16</v>
      </c>
      <c r="F8232" s="3">
        <f t="shared" si="769"/>
        <v>26.6</v>
      </c>
      <c r="G8232" s="3">
        <f t="shared" si="771"/>
        <v>51.8</v>
      </c>
      <c r="H8232" s="3">
        <f t="shared" si="772"/>
        <v>66.92</v>
      </c>
      <c r="I8232" s="3">
        <f t="shared" si="773"/>
        <v>37.04</v>
      </c>
      <c r="J8232" s="3">
        <f t="shared" si="774"/>
        <v>41</v>
      </c>
      <c r="K8232" s="191">
        <v>-3</v>
      </c>
      <c r="L8232" s="3">
        <v>11</v>
      </c>
      <c r="M8232" s="191">
        <v>19.399999999999999</v>
      </c>
      <c r="N8232" s="191">
        <v>2.8</v>
      </c>
      <c r="O8232" s="191">
        <v>5</v>
      </c>
    </row>
    <row r="8233" spans="2:15" ht="17.25" x14ac:dyDescent="0.35">
      <c r="B8233" s="172">
        <f t="shared" si="770"/>
        <v>8225</v>
      </c>
      <c r="C8233" s="173">
        <v>12</v>
      </c>
      <c r="D8233" s="173">
        <v>9</v>
      </c>
      <c r="E8233" s="174">
        <v>17</v>
      </c>
      <c r="F8233" s="3">
        <f t="shared" si="769"/>
        <v>23.9</v>
      </c>
      <c r="G8233" s="3">
        <f t="shared" si="771"/>
        <v>39.74</v>
      </c>
      <c r="H8233" s="3">
        <f t="shared" si="772"/>
        <v>64.94</v>
      </c>
      <c r="I8233" s="3">
        <f t="shared" si="773"/>
        <v>33.08</v>
      </c>
      <c r="J8233" s="3">
        <f t="shared" si="774"/>
        <v>39.92</v>
      </c>
      <c r="K8233" s="191">
        <v>-4.5</v>
      </c>
      <c r="L8233" s="3">
        <v>4.3</v>
      </c>
      <c r="M8233" s="191">
        <v>18.3</v>
      </c>
      <c r="N8233" s="191">
        <v>0.6</v>
      </c>
      <c r="O8233" s="191">
        <v>4.4000000000000004</v>
      </c>
    </row>
    <row r="8234" spans="2:15" ht="17.25" x14ac:dyDescent="0.35">
      <c r="B8234" s="172">
        <f t="shared" si="770"/>
        <v>8226</v>
      </c>
      <c r="C8234" s="173">
        <v>12</v>
      </c>
      <c r="D8234" s="173">
        <v>9</v>
      </c>
      <c r="E8234" s="174">
        <v>18</v>
      </c>
      <c r="F8234" s="3">
        <f t="shared" si="769"/>
        <v>23</v>
      </c>
      <c r="G8234" s="3">
        <f t="shared" si="771"/>
        <v>28.4</v>
      </c>
      <c r="H8234" s="3">
        <f t="shared" si="772"/>
        <v>55.94</v>
      </c>
      <c r="I8234" s="3">
        <f t="shared" si="773"/>
        <v>30.92</v>
      </c>
      <c r="J8234" s="3">
        <f t="shared" si="774"/>
        <v>37.94</v>
      </c>
      <c r="K8234" s="191">
        <v>-5</v>
      </c>
      <c r="L8234" s="3">
        <v>-2</v>
      </c>
      <c r="M8234" s="191">
        <v>13.3</v>
      </c>
      <c r="N8234" s="191">
        <v>-0.6</v>
      </c>
      <c r="O8234" s="191">
        <v>3.3</v>
      </c>
    </row>
    <row r="8235" spans="2:15" ht="17.25" x14ac:dyDescent="0.35">
      <c r="B8235" s="172">
        <f t="shared" si="770"/>
        <v>8227</v>
      </c>
      <c r="C8235" s="173">
        <v>12</v>
      </c>
      <c r="D8235" s="173">
        <v>9</v>
      </c>
      <c r="E8235" s="174">
        <v>19</v>
      </c>
      <c r="F8235" s="3">
        <f t="shared" si="769"/>
        <v>23</v>
      </c>
      <c r="G8235" s="3">
        <f t="shared" si="771"/>
        <v>24.8</v>
      </c>
      <c r="H8235" s="3">
        <f t="shared" si="772"/>
        <v>53.96</v>
      </c>
      <c r="I8235" s="3">
        <f t="shared" si="773"/>
        <v>30.02</v>
      </c>
      <c r="J8235" s="3">
        <f t="shared" si="774"/>
        <v>30.02</v>
      </c>
      <c r="K8235" s="191">
        <v>-5</v>
      </c>
      <c r="L8235" s="3">
        <v>-4</v>
      </c>
      <c r="M8235" s="191">
        <v>12.2</v>
      </c>
      <c r="N8235" s="191">
        <v>-1.1000000000000001</v>
      </c>
      <c r="O8235" s="191">
        <v>-1.1000000000000001</v>
      </c>
    </row>
    <row r="8236" spans="2:15" ht="17.25" x14ac:dyDescent="0.35">
      <c r="B8236" s="172">
        <f t="shared" si="770"/>
        <v>8228</v>
      </c>
      <c r="C8236" s="173">
        <v>12</v>
      </c>
      <c r="D8236" s="173">
        <v>9</v>
      </c>
      <c r="E8236" s="174">
        <v>20</v>
      </c>
      <c r="F8236" s="3">
        <f t="shared" si="769"/>
        <v>23</v>
      </c>
      <c r="G8236" s="3">
        <f t="shared" si="771"/>
        <v>23</v>
      </c>
      <c r="H8236" s="3">
        <f t="shared" si="772"/>
        <v>53.06</v>
      </c>
      <c r="I8236" s="3">
        <f t="shared" si="773"/>
        <v>28.94</v>
      </c>
      <c r="J8236" s="3">
        <f t="shared" si="774"/>
        <v>32</v>
      </c>
      <c r="K8236" s="191">
        <v>-5</v>
      </c>
      <c r="L8236" s="3">
        <v>-5</v>
      </c>
      <c r="M8236" s="191">
        <v>11.7</v>
      </c>
      <c r="N8236" s="191">
        <v>-1.7</v>
      </c>
      <c r="O8236" s="191">
        <v>0</v>
      </c>
    </row>
    <row r="8237" spans="2:15" ht="17.25" x14ac:dyDescent="0.35">
      <c r="B8237" s="172">
        <f t="shared" si="770"/>
        <v>8229</v>
      </c>
      <c r="C8237" s="173">
        <v>12</v>
      </c>
      <c r="D8237" s="173">
        <v>9</v>
      </c>
      <c r="E8237" s="174">
        <v>21</v>
      </c>
      <c r="F8237" s="3">
        <f t="shared" si="769"/>
        <v>23</v>
      </c>
      <c r="G8237" s="3">
        <f t="shared" si="771"/>
        <v>21.2</v>
      </c>
      <c r="H8237" s="3">
        <f t="shared" si="772"/>
        <v>48.92</v>
      </c>
      <c r="I8237" s="3">
        <f t="shared" si="773"/>
        <v>28.04</v>
      </c>
      <c r="J8237" s="3">
        <f t="shared" si="774"/>
        <v>33.08</v>
      </c>
      <c r="K8237" s="191">
        <v>-5</v>
      </c>
      <c r="L8237" s="3">
        <v>-6</v>
      </c>
      <c r="M8237" s="191">
        <v>9.4</v>
      </c>
      <c r="N8237" s="191">
        <v>-2.2000000000000002</v>
      </c>
      <c r="O8237" s="191">
        <v>0.6</v>
      </c>
    </row>
    <row r="8238" spans="2:15" ht="17.25" x14ac:dyDescent="0.35">
      <c r="B8238" s="172">
        <f t="shared" si="770"/>
        <v>8230</v>
      </c>
      <c r="C8238" s="173">
        <v>12</v>
      </c>
      <c r="D8238" s="173">
        <v>9</v>
      </c>
      <c r="E8238" s="174">
        <v>22</v>
      </c>
      <c r="F8238" s="3">
        <f t="shared" si="769"/>
        <v>22.46</v>
      </c>
      <c r="G8238" s="3">
        <f t="shared" si="771"/>
        <v>21.2</v>
      </c>
      <c r="H8238" s="3">
        <f t="shared" si="772"/>
        <v>48.019999999999996</v>
      </c>
      <c r="I8238" s="3">
        <f t="shared" si="773"/>
        <v>24.98</v>
      </c>
      <c r="J8238" s="3">
        <f t="shared" si="774"/>
        <v>33.08</v>
      </c>
      <c r="K8238" s="191">
        <v>-5.3</v>
      </c>
      <c r="L8238" s="3">
        <v>-6</v>
      </c>
      <c r="M8238" s="191">
        <v>8.9</v>
      </c>
      <c r="N8238" s="191">
        <v>-3.9</v>
      </c>
      <c r="O8238" s="191">
        <v>0.6</v>
      </c>
    </row>
    <row r="8239" spans="2:15" ht="17.25" x14ac:dyDescent="0.35">
      <c r="B8239" s="172">
        <f t="shared" si="770"/>
        <v>8231</v>
      </c>
      <c r="C8239" s="173">
        <v>12</v>
      </c>
      <c r="D8239" s="173">
        <v>9</v>
      </c>
      <c r="E8239" s="174">
        <v>23</v>
      </c>
      <c r="F8239" s="3">
        <f t="shared" si="769"/>
        <v>21.92</v>
      </c>
      <c r="G8239" s="3">
        <f t="shared" si="771"/>
        <v>19.399999999999999</v>
      </c>
      <c r="H8239" s="3">
        <f t="shared" si="772"/>
        <v>48.019999999999996</v>
      </c>
      <c r="I8239" s="3">
        <f t="shared" si="773"/>
        <v>24.98</v>
      </c>
      <c r="J8239" s="3">
        <f t="shared" si="774"/>
        <v>33.08</v>
      </c>
      <c r="K8239" s="191">
        <v>-5.6</v>
      </c>
      <c r="L8239" s="3">
        <v>-7</v>
      </c>
      <c r="M8239" s="191">
        <v>8.9</v>
      </c>
      <c r="N8239" s="191">
        <v>-3.9</v>
      </c>
      <c r="O8239" s="191">
        <v>0.6</v>
      </c>
    </row>
    <row r="8240" spans="2:15" ht="17.25" x14ac:dyDescent="0.35">
      <c r="B8240" s="172">
        <f t="shared" si="770"/>
        <v>8232</v>
      </c>
      <c r="C8240" s="173">
        <v>12</v>
      </c>
      <c r="D8240" s="173">
        <v>9</v>
      </c>
      <c r="E8240" s="174">
        <v>24</v>
      </c>
      <c r="F8240" s="3">
        <f t="shared" si="769"/>
        <v>21.92</v>
      </c>
      <c r="G8240" s="3">
        <f t="shared" si="771"/>
        <v>17.600000000000001</v>
      </c>
      <c r="H8240" s="3">
        <f t="shared" si="772"/>
        <v>46.94</v>
      </c>
      <c r="I8240" s="3">
        <f t="shared" si="773"/>
        <v>24.98</v>
      </c>
      <c r="J8240" s="3">
        <f t="shared" si="774"/>
        <v>33.08</v>
      </c>
      <c r="K8240" s="191">
        <v>-5.6</v>
      </c>
      <c r="L8240" s="3">
        <v>-8</v>
      </c>
      <c r="M8240" s="191">
        <v>8.3000000000000007</v>
      </c>
      <c r="N8240" s="191">
        <v>-3.9</v>
      </c>
      <c r="O8240" s="191">
        <v>0.6</v>
      </c>
    </row>
    <row r="8241" spans="2:15" ht="17.25" x14ac:dyDescent="0.35">
      <c r="B8241" s="172">
        <f t="shared" si="770"/>
        <v>8233</v>
      </c>
      <c r="C8241" s="173">
        <v>12</v>
      </c>
      <c r="D8241" s="173">
        <v>10</v>
      </c>
      <c r="E8241" s="174">
        <v>1</v>
      </c>
      <c r="F8241" s="3">
        <f t="shared" si="769"/>
        <v>21.2</v>
      </c>
      <c r="G8241" s="3">
        <f t="shared" si="771"/>
        <v>15.8</v>
      </c>
      <c r="H8241" s="3">
        <f t="shared" si="772"/>
        <v>44.96</v>
      </c>
      <c r="I8241" s="3">
        <f t="shared" si="773"/>
        <v>24.08</v>
      </c>
      <c r="J8241" s="3">
        <f t="shared" si="774"/>
        <v>30.92</v>
      </c>
      <c r="K8241" s="191">
        <v>-6</v>
      </c>
      <c r="L8241" s="3">
        <v>-9</v>
      </c>
      <c r="M8241" s="191">
        <v>7.2</v>
      </c>
      <c r="N8241" s="191">
        <v>-4.4000000000000004</v>
      </c>
      <c r="O8241" s="191">
        <v>-0.6</v>
      </c>
    </row>
    <row r="8242" spans="2:15" ht="17.25" x14ac:dyDescent="0.35">
      <c r="B8242" s="172">
        <f t="shared" si="770"/>
        <v>8234</v>
      </c>
      <c r="C8242" s="173">
        <v>12</v>
      </c>
      <c r="D8242" s="173">
        <v>10</v>
      </c>
      <c r="E8242" s="174">
        <v>2</v>
      </c>
      <c r="F8242" s="3">
        <f t="shared" si="769"/>
        <v>21.2</v>
      </c>
      <c r="G8242" s="3">
        <f t="shared" si="771"/>
        <v>14</v>
      </c>
      <c r="H8242" s="3">
        <f t="shared" si="772"/>
        <v>44.96</v>
      </c>
      <c r="I8242" s="3">
        <f t="shared" si="773"/>
        <v>21.02</v>
      </c>
      <c r="J8242" s="3">
        <f t="shared" si="774"/>
        <v>28.94</v>
      </c>
      <c r="K8242" s="191">
        <v>-6</v>
      </c>
      <c r="L8242" s="3">
        <v>-10</v>
      </c>
      <c r="M8242" s="191">
        <v>7.2</v>
      </c>
      <c r="N8242" s="191">
        <v>-6.1</v>
      </c>
      <c r="O8242" s="191">
        <v>-1.7</v>
      </c>
    </row>
    <row r="8243" spans="2:15" ht="17.25" x14ac:dyDescent="0.35">
      <c r="B8243" s="172">
        <f t="shared" si="770"/>
        <v>8235</v>
      </c>
      <c r="C8243" s="173">
        <v>12</v>
      </c>
      <c r="D8243" s="173">
        <v>10</v>
      </c>
      <c r="E8243" s="174">
        <v>3</v>
      </c>
      <c r="F8243" s="3">
        <f t="shared" si="769"/>
        <v>19.399999999999999</v>
      </c>
      <c r="G8243" s="3">
        <f t="shared" si="771"/>
        <v>12.2</v>
      </c>
      <c r="H8243" s="3">
        <f t="shared" si="772"/>
        <v>42.08</v>
      </c>
      <c r="I8243" s="3">
        <f t="shared" si="773"/>
        <v>19.939999999999998</v>
      </c>
      <c r="J8243" s="3">
        <f t="shared" si="774"/>
        <v>28.04</v>
      </c>
      <c r="K8243" s="191">
        <v>-7</v>
      </c>
      <c r="L8243" s="3">
        <v>-11</v>
      </c>
      <c r="M8243" s="191">
        <v>5.6</v>
      </c>
      <c r="N8243" s="191">
        <v>-6.7</v>
      </c>
      <c r="O8243" s="191">
        <v>-2.2000000000000002</v>
      </c>
    </row>
    <row r="8244" spans="2:15" ht="17.25" x14ac:dyDescent="0.35">
      <c r="B8244" s="172">
        <f t="shared" si="770"/>
        <v>8236</v>
      </c>
      <c r="C8244" s="173">
        <v>12</v>
      </c>
      <c r="D8244" s="173">
        <v>10</v>
      </c>
      <c r="E8244" s="174">
        <v>4</v>
      </c>
      <c r="F8244" s="3">
        <f t="shared" si="769"/>
        <v>15.8</v>
      </c>
      <c r="G8244" s="3">
        <f t="shared" si="771"/>
        <v>12.2</v>
      </c>
      <c r="H8244" s="3">
        <f t="shared" si="772"/>
        <v>41</v>
      </c>
      <c r="I8244" s="3">
        <f t="shared" si="773"/>
        <v>21.02</v>
      </c>
      <c r="J8244" s="3">
        <f t="shared" si="774"/>
        <v>30.02</v>
      </c>
      <c r="K8244" s="191">
        <v>-9</v>
      </c>
      <c r="L8244" s="3">
        <v>-11</v>
      </c>
      <c r="M8244" s="191">
        <v>5</v>
      </c>
      <c r="N8244" s="191">
        <v>-6.1</v>
      </c>
      <c r="O8244" s="191">
        <v>-1.1000000000000001</v>
      </c>
    </row>
    <row r="8245" spans="2:15" ht="17.25" x14ac:dyDescent="0.35">
      <c r="B8245" s="172">
        <f t="shared" si="770"/>
        <v>8237</v>
      </c>
      <c r="C8245" s="173">
        <v>12</v>
      </c>
      <c r="D8245" s="173">
        <v>10</v>
      </c>
      <c r="E8245" s="174">
        <v>5</v>
      </c>
      <c r="F8245" s="3">
        <f t="shared" si="769"/>
        <v>14</v>
      </c>
      <c r="G8245" s="3">
        <f t="shared" si="771"/>
        <v>12.2</v>
      </c>
      <c r="H8245" s="3">
        <f t="shared" si="772"/>
        <v>39.92</v>
      </c>
      <c r="I8245" s="3">
        <f t="shared" si="773"/>
        <v>21.92</v>
      </c>
      <c r="J8245" s="3">
        <f t="shared" si="774"/>
        <v>30.02</v>
      </c>
      <c r="K8245" s="191">
        <v>-10</v>
      </c>
      <c r="L8245" s="3">
        <v>-11</v>
      </c>
      <c r="M8245" s="191">
        <v>4.4000000000000004</v>
      </c>
      <c r="N8245" s="191">
        <v>-5.6</v>
      </c>
      <c r="O8245" s="191">
        <v>-1.1000000000000001</v>
      </c>
    </row>
    <row r="8246" spans="2:15" ht="17.25" x14ac:dyDescent="0.35">
      <c r="B8246" s="172">
        <f t="shared" si="770"/>
        <v>8238</v>
      </c>
      <c r="C8246" s="173">
        <v>12</v>
      </c>
      <c r="D8246" s="173">
        <v>10</v>
      </c>
      <c r="E8246" s="174">
        <v>6</v>
      </c>
      <c r="F8246" s="3">
        <f t="shared" si="769"/>
        <v>14</v>
      </c>
      <c r="G8246" s="3">
        <f t="shared" si="771"/>
        <v>10.399999999999999</v>
      </c>
      <c r="H8246" s="3">
        <f t="shared" si="772"/>
        <v>39.92</v>
      </c>
      <c r="I8246" s="3">
        <f t="shared" si="773"/>
        <v>21.92</v>
      </c>
      <c r="J8246" s="3">
        <f t="shared" si="774"/>
        <v>28.04</v>
      </c>
      <c r="K8246" s="191">
        <v>-10</v>
      </c>
      <c r="L8246" s="3">
        <v>-12</v>
      </c>
      <c r="M8246" s="191">
        <v>4.4000000000000004</v>
      </c>
      <c r="N8246" s="191">
        <v>-5.6</v>
      </c>
      <c r="O8246" s="191">
        <v>-2.2000000000000002</v>
      </c>
    </row>
    <row r="8247" spans="2:15" ht="17.25" x14ac:dyDescent="0.35">
      <c r="B8247" s="172">
        <f t="shared" si="770"/>
        <v>8239</v>
      </c>
      <c r="C8247" s="173">
        <v>12</v>
      </c>
      <c r="D8247" s="173">
        <v>10</v>
      </c>
      <c r="E8247" s="174">
        <v>7</v>
      </c>
      <c r="F8247" s="3">
        <f t="shared" si="769"/>
        <v>14</v>
      </c>
      <c r="G8247" s="3">
        <f t="shared" si="771"/>
        <v>12.2</v>
      </c>
      <c r="H8247" s="3">
        <f t="shared" si="772"/>
        <v>39.92</v>
      </c>
      <c r="I8247" s="3">
        <f t="shared" si="773"/>
        <v>21.92</v>
      </c>
      <c r="J8247" s="3">
        <f t="shared" si="774"/>
        <v>28.04</v>
      </c>
      <c r="K8247" s="191">
        <v>-10</v>
      </c>
      <c r="L8247" s="3">
        <v>-11</v>
      </c>
      <c r="M8247" s="191">
        <v>4.4000000000000004</v>
      </c>
      <c r="N8247" s="191">
        <v>-5.6</v>
      </c>
      <c r="O8247" s="191">
        <v>-2.2000000000000002</v>
      </c>
    </row>
    <row r="8248" spans="2:15" ht="17.25" x14ac:dyDescent="0.35">
      <c r="B8248" s="172">
        <f t="shared" si="770"/>
        <v>8240</v>
      </c>
      <c r="C8248" s="173">
        <v>12</v>
      </c>
      <c r="D8248" s="173">
        <v>10</v>
      </c>
      <c r="E8248" s="174">
        <v>8</v>
      </c>
      <c r="F8248" s="3">
        <f t="shared" si="769"/>
        <v>12.2</v>
      </c>
      <c r="G8248" s="3">
        <f t="shared" si="771"/>
        <v>14</v>
      </c>
      <c r="H8248" s="3">
        <f t="shared" si="772"/>
        <v>44.96</v>
      </c>
      <c r="I8248" s="3">
        <f t="shared" si="773"/>
        <v>21.92</v>
      </c>
      <c r="J8248" s="3">
        <f t="shared" si="774"/>
        <v>28.94</v>
      </c>
      <c r="K8248" s="191">
        <v>-11</v>
      </c>
      <c r="L8248" s="3">
        <v>-10</v>
      </c>
      <c r="M8248" s="191">
        <v>7.2</v>
      </c>
      <c r="N8248" s="191">
        <v>-5.6</v>
      </c>
      <c r="O8248" s="191">
        <v>-1.7</v>
      </c>
    </row>
    <row r="8249" spans="2:15" ht="17.25" x14ac:dyDescent="0.35">
      <c r="B8249" s="172">
        <f t="shared" si="770"/>
        <v>8241</v>
      </c>
      <c r="C8249" s="173">
        <v>12</v>
      </c>
      <c r="D8249" s="173">
        <v>10</v>
      </c>
      <c r="E8249" s="174">
        <v>9</v>
      </c>
      <c r="F8249" s="3">
        <f t="shared" si="769"/>
        <v>15.8</v>
      </c>
      <c r="G8249" s="3">
        <f t="shared" si="771"/>
        <v>23</v>
      </c>
      <c r="H8249" s="3">
        <f t="shared" si="772"/>
        <v>51.980000000000004</v>
      </c>
      <c r="I8249" s="3">
        <f t="shared" si="773"/>
        <v>24.98</v>
      </c>
      <c r="J8249" s="3">
        <f t="shared" si="774"/>
        <v>30.92</v>
      </c>
      <c r="K8249" s="191">
        <v>-9</v>
      </c>
      <c r="L8249" s="3">
        <v>-5</v>
      </c>
      <c r="M8249" s="191">
        <v>11.1</v>
      </c>
      <c r="N8249" s="191">
        <v>-3.9</v>
      </c>
      <c r="O8249" s="191">
        <v>-0.6</v>
      </c>
    </row>
    <row r="8250" spans="2:15" ht="17.25" x14ac:dyDescent="0.35">
      <c r="B8250" s="172">
        <f t="shared" si="770"/>
        <v>8242</v>
      </c>
      <c r="C8250" s="173">
        <v>12</v>
      </c>
      <c r="D8250" s="173">
        <v>10</v>
      </c>
      <c r="E8250" s="174">
        <v>10</v>
      </c>
      <c r="F8250" s="3">
        <f t="shared" si="769"/>
        <v>21.2</v>
      </c>
      <c r="G8250" s="3">
        <f t="shared" si="771"/>
        <v>30.2</v>
      </c>
      <c r="H8250" s="3">
        <f t="shared" si="772"/>
        <v>53.96</v>
      </c>
      <c r="I8250" s="3">
        <f t="shared" si="773"/>
        <v>28.04</v>
      </c>
      <c r="J8250" s="3">
        <f t="shared" si="774"/>
        <v>35.06</v>
      </c>
      <c r="K8250" s="191">
        <v>-6</v>
      </c>
      <c r="L8250" s="3">
        <v>-1</v>
      </c>
      <c r="M8250" s="191">
        <v>12.2</v>
      </c>
      <c r="N8250" s="191">
        <v>-2.2000000000000002</v>
      </c>
      <c r="O8250" s="191">
        <v>1.7</v>
      </c>
    </row>
    <row r="8251" spans="2:15" ht="17.25" x14ac:dyDescent="0.35">
      <c r="B8251" s="172">
        <f t="shared" si="770"/>
        <v>8243</v>
      </c>
      <c r="C8251" s="173">
        <v>12</v>
      </c>
      <c r="D8251" s="173">
        <v>10</v>
      </c>
      <c r="E8251" s="174">
        <v>11</v>
      </c>
      <c r="F8251" s="3">
        <f t="shared" si="769"/>
        <v>24.8</v>
      </c>
      <c r="G8251" s="3">
        <f t="shared" si="771"/>
        <v>37.4</v>
      </c>
      <c r="H8251" s="3">
        <f t="shared" si="772"/>
        <v>59</v>
      </c>
      <c r="I8251" s="3">
        <f t="shared" si="773"/>
        <v>30.92</v>
      </c>
      <c r="J8251" s="3">
        <f t="shared" si="774"/>
        <v>37.94</v>
      </c>
      <c r="K8251" s="191">
        <v>-4</v>
      </c>
      <c r="L8251" s="3">
        <v>3</v>
      </c>
      <c r="M8251" s="191">
        <v>15</v>
      </c>
      <c r="N8251" s="191">
        <v>-0.6</v>
      </c>
      <c r="O8251" s="191">
        <v>3.3</v>
      </c>
    </row>
    <row r="8252" spans="2:15" ht="17.25" x14ac:dyDescent="0.35">
      <c r="B8252" s="172">
        <f t="shared" si="770"/>
        <v>8244</v>
      </c>
      <c r="C8252" s="173">
        <v>12</v>
      </c>
      <c r="D8252" s="173">
        <v>10</v>
      </c>
      <c r="E8252" s="174">
        <v>12</v>
      </c>
      <c r="F8252" s="3">
        <f t="shared" si="769"/>
        <v>26.6</v>
      </c>
      <c r="G8252" s="3">
        <f t="shared" si="771"/>
        <v>42.8</v>
      </c>
      <c r="H8252" s="3">
        <f t="shared" si="772"/>
        <v>60.980000000000004</v>
      </c>
      <c r="I8252" s="3">
        <f t="shared" si="773"/>
        <v>33.08</v>
      </c>
      <c r="J8252" s="3">
        <f t="shared" si="774"/>
        <v>42.08</v>
      </c>
      <c r="K8252" s="191">
        <v>-3</v>
      </c>
      <c r="L8252" s="3">
        <v>6</v>
      </c>
      <c r="M8252" s="191">
        <v>16.100000000000001</v>
      </c>
      <c r="N8252" s="191">
        <v>0.6</v>
      </c>
      <c r="O8252" s="191">
        <v>5.6</v>
      </c>
    </row>
    <row r="8253" spans="2:15" ht="17.25" x14ac:dyDescent="0.35">
      <c r="B8253" s="172">
        <f t="shared" si="770"/>
        <v>8245</v>
      </c>
      <c r="C8253" s="173">
        <v>12</v>
      </c>
      <c r="D8253" s="173">
        <v>10</v>
      </c>
      <c r="E8253" s="174">
        <v>13</v>
      </c>
      <c r="F8253" s="3">
        <f t="shared" si="769"/>
        <v>30.2</v>
      </c>
      <c r="G8253" s="3">
        <f t="shared" si="771"/>
        <v>48.2</v>
      </c>
      <c r="H8253" s="3">
        <f t="shared" si="772"/>
        <v>60.980000000000004</v>
      </c>
      <c r="I8253" s="3">
        <f t="shared" si="773"/>
        <v>37.04</v>
      </c>
      <c r="J8253" s="3">
        <f t="shared" si="774"/>
        <v>44.96</v>
      </c>
      <c r="K8253" s="191">
        <v>-1</v>
      </c>
      <c r="L8253" s="3">
        <v>9</v>
      </c>
      <c r="M8253" s="191">
        <v>16.100000000000001</v>
      </c>
      <c r="N8253" s="191">
        <v>2.8</v>
      </c>
      <c r="O8253" s="191">
        <v>7.2</v>
      </c>
    </row>
    <row r="8254" spans="2:15" ht="17.25" x14ac:dyDescent="0.35">
      <c r="B8254" s="172">
        <f t="shared" si="770"/>
        <v>8246</v>
      </c>
      <c r="C8254" s="173">
        <v>12</v>
      </c>
      <c r="D8254" s="173">
        <v>10</v>
      </c>
      <c r="E8254" s="174">
        <v>14</v>
      </c>
      <c r="F8254" s="3">
        <f t="shared" si="769"/>
        <v>32</v>
      </c>
      <c r="G8254" s="3">
        <f t="shared" si="771"/>
        <v>51.8</v>
      </c>
      <c r="H8254" s="3">
        <f t="shared" si="772"/>
        <v>60.980000000000004</v>
      </c>
      <c r="I8254" s="3">
        <f t="shared" si="773"/>
        <v>37.94</v>
      </c>
      <c r="J8254" s="3">
        <f t="shared" si="774"/>
        <v>46.94</v>
      </c>
      <c r="K8254" s="191">
        <v>0</v>
      </c>
      <c r="L8254" s="3">
        <v>11</v>
      </c>
      <c r="M8254" s="191">
        <v>16.100000000000001</v>
      </c>
      <c r="N8254" s="191">
        <v>3.3</v>
      </c>
      <c r="O8254" s="191">
        <v>8.3000000000000007</v>
      </c>
    </row>
    <row r="8255" spans="2:15" ht="17.25" x14ac:dyDescent="0.35">
      <c r="B8255" s="172">
        <f t="shared" si="770"/>
        <v>8247</v>
      </c>
      <c r="C8255" s="173">
        <v>12</v>
      </c>
      <c r="D8255" s="173">
        <v>10</v>
      </c>
      <c r="E8255" s="174">
        <v>15</v>
      </c>
      <c r="F8255" s="3">
        <f t="shared" si="769"/>
        <v>32</v>
      </c>
      <c r="G8255" s="3">
        <f t="shared" si="771"/>
        <v>51.8</v>
      </c>
      <c r="H8255" s="3">
        <f t="shared" si="772"/>
        <v>60.980000000000004</v>
      </c>
      <c r="I8255" s="3">
        <f t="shared" si="773"/>
        <v>39.019999999999996</v>
      </c>
      <c r="J8255" s="3">
        <f t="shared" si="774"/>
        <v>46.94</v>
      </c>
      <c r="K8255" s="191">
        <v>0</v>
      </c>
      <c r="L8255" s="3">
        <v>11</v>
      </c>
      <c r="M8255" s="191">
        <v>16.100000000000001</v>
      </c>
      <c r="N8255" s="191">
        <v>3.9</v>
      </c>
      <c r="O8255" s="191">
        <v>8.3000000000000007</v>
      </c>
    </row>
    <row r="8256" spans="2:15" ht="17.25" x14ac:dyDescent="0.35">
      <c r="B8256" s="172">
        <f t="shared" si="770"/>
        <v>8248</v>
      </c>
      <c r="C8256" s="173">
        <v>12</v>
      </c>
      <c r="D8256" s="173">
        <v>10</v>
      </c>
      <c r="E8256" s="174">
        <v>16</v>
      </c>
      <c r="F8256" s="3">
        <f t="shared" si="769"/>
        <v>30.02</v>
      </c>
      <c r="G8256" s="3">
        <f t="shared" si="771"/>
        <v>48.2</v>
      </c>
      <c r="H8256" s="3">
        <f t="shared" si="772"/>
        <v>60.980000000000004</v>
      </c>
      <c r="I8256" s="3">
        <f t="shared" si="773"/>
        <v>37.94</v>
      </c>
      <c r="J8256" s="3">
        <f t="shared" si="774"/>
        <v>46.94</v>
      </c>
      <c r="K8256" s="191">
        <v>-1.1000000000000001</v>
      </c>
      <c r="L8256" s="3">
        <v>9</v>
      </c>
      <c r="M8256" s="191">
        <v>16.100000000000001</v>
      </c>
      <c r="N8256" s="191">
        <v>3.3</v>
      </c>
      <c r="O8256" s="191">
        <v>8.3000000000000007</v>
      </c>
    </row>
    <row r="8257" spans="2:15" ht="17.25" x14ac:dyDescent="0.35">
      <c r="B8257" s="172">
        <f t="shared" si="770"/>
        <v>8249</v>
      </c>
      <c r="C8257" s="173">
        <v>12</v>
      </c>
      <c r="D8257" s="173">
        <v>10</v>
      </c>
      <c r="E8257" s="174">
        <v>17</v>
      </c>
      <c r="F8257" s="3">
        <f t="shared" si="769"/>
        <v>26.6</v>
      </c>
      <c r="G8257" s="3">
        <f t="shared" si="771"/>
        <v>33.799999999999997</v>
      </c>
      <c r="H8257" s="3">
        <f t="shared" si="772"/>
        <v>59</v>
      </c>
      <c r="I8257" s="3">
        <f t="shared" si="773"/>
        <v>35.96</v>
      </c>
      <c r="J8257" s="3">
        <f t="shared" si="774"/>
        <v>46.04</v>
      </c>
      <c r="K8257" s="191">
        <v>-3</v>
      </c>
      <c r="L8257" s="3">
        <v>1</v>
      </c>
      <c r="M8257" s="191">
        <v>15</v>
      </c>
      <c r="N8257" s="191">
        <v>2.2000000000000002</v>
      </c>
      <c r="O8257" s="191">
        <v>7.8</v>
      </c>
    </row>
    <row r="8258" spans="2:15" ht="17.25" x14ac:dyDescent="0.35">
      <c r="B8258" s="172">
        <f t="shared" si="770"/>
        <v>8250</v>
      </c>
      <c r="C8258" s="173">
        <v>12</v>
      </c>
      <c r="D8258" s="173">
        <v>10</v>
      </c>
      <c r="E8258" s="174">
        <v>18</v>
      </c>
      <c r="F8258" s="3">
        <f t="shared" si="769"/>
        <v>19.399999999999999</v>
      </c>
      <c r="G8258" s="3">
        <f t="shared" si="771"/>
        <v>26.6</v>
      </c>
      <c r="H8258" s="3">
        <f t="shared" si="772"/>
        <v>55.94</v>
      </c>
      <c r="I8258" s="3">
        <f t="shared" si="773"/>
        <v>35.06</v>
      </c>
      <c r="J8258" s="3">
        <f t="shared" si="774"/>
        <v>46.04</v>
      </c>
      <c r="K8258" s="191">
        <v>-7</v>
      </c>
      <c r="L8258" s="3">
        <v>-3</v>
      </c>
      <c r="M8258" s="191">
        <v>13.3</v>
      </c>
      <c r="N8258" s="191">
        <v>1.7</v>
      </c>
      <c r="O8258" s="191">
        <v>7.8</v>
      </c>
    </row>
    <row r="8259" spans="2:15" ht="17.25" x14ac:dyDescent="0.35">
      <c r="B8259" s="172">
        <f t="shared" si="770"/>
        <v>8251</v>
      </c>
      <c r="C8259" s="173">
        <v>12</v>
      </c>
      <c r="D8259" s="173">
        <v>10</v>
      </c>
      <c r="E8259" s="174">
        <v>19</v>
      </c>
      <c r="F8259" s="3">
        <f t="shared" si="769"/>
        <v>21.2</v>
      </c>
      <c r="G8259" s="3">
        <f t="shared" si="771"/>
        <v>24.8</v>
      </c>
      <c r="H8259" s="3">
        <f t="shared" si="772"/>
        <v>53.06</v>
      </c>
      <c r="I8259" s="3">
        <f t="shared" si="773"/>
        <v>33.979999999999997</v>
      </c>
      <c r="J8259" s="3">
        <f t="shared" si="774"/>
        <v>44.06</v>
      </c>
      <c r="K8259" s="191">
        <v>-6</v>
      </c>
      <c r="L8259" s="3">
        <v>-4</v>
      </c>
      <c r="M8259" s="191">
        <v>11.7</v>
      </c>
      <c r="N8259" s="191">
        <v>1.1000000000000001</v>
      </c>
      <c r="O8259" s="191">
        <v>6.7</v>
      </c>
    </row>
    <row r="8260" spans="2:15" ht="17.25" x14ac:dyDescent="0.35">
      <c r="B8260" s="172">
        <f t="shared" si="770"/>
        <v>8252</v>
      </c>
      <c r="C8260" s="173">
        <v>12</v>
      </c>
      <c r="D8260" s="173">
        <v>10</v>
      </c>
      <c r="E8260" s="174">
        <v>20</v>
      </c>
      <c r="F8260" s="3">
        <f t="shared" si="769"/>
        <v>19.399999999999999</v>
      </c>
      <c r="G8260" s="3">
        <f t="shared" si="771"/>
        <v>24.8</v>
      </c>
      <c r="H8260" s="3">
        <f t="shared" si="772"/>
        <v>51.08</v>
      </c>
      <c r="I8260" s="3">
        <f t="shared" si="773"/>
        <v>30.92</v>
      </c>
      <c r="J8260" s="3">
        <f t="shared" si="774"/>
        <v>42.08</v>
      </c>
      <c r="K8260" s="191">
        <v>-7</v>
      </c>
      <c r="L8260" s="3">
        <v>-4</v>
      </c>
      <c r="M8260" s="191">
        <v>10.6</v>
      </c>
      <c r="N8260" s="191">
        <v>-0.6</v>
      </c>
      <c r="O8260" s="191">
        <v>5.6</v>
      </c>
    </row>
    <row r="8261" spans="2:15" ht="17.25" x14ac:dyDescent="0.35">
      <c r="B8261" s="172">
        <f t="shared" si="770"/>
        <v>8253</v>
      </c>
      <c r="C8261" s="173">
        <v>12</v>
      </c>
      <c r="D8261" s="173">
        <v>10</v>
      </c>
      <c r="E8261" s="174">
        <v>21</v>
      </c>
      <c r="F8261" s="3">
        <f t="shared" si="769"/>
        <v>19.399999999999999</v>
      </c>
      <c r="G8261" s="3">
        <f t="shared" si="771"/>
        <v>19.399999999999999</v>
      </c>
      <c r="H8261" s="3">
        <f t="shared" si="772"/>
        <v>50</v>
      </c>
      <c r="I8261" s="3">
        <f t="shared" si="773"/>
        <v>30.02</v>
      </c>
      <c r="J8261" s="3">
        <f t="shared" si="774"/>
        <v>37.94</v>
      </c>
      <c r="K8261" s="191">
        <v>-7</v>
      </c>
      <c r="L8261" s="3">
        <v>-7</v>
      </c>
      <c r="M8261" s="191">
        <v>10</v>
      </c>
      <c r="N8261" s="191">
        <v>-1.1000000000000001</v>
      </c>
      <c r="O8261" s="191">
        <v>3.3</v>
      </c>
    </row>
    <row r="8262" spans="2:15" ht="17.25" x14ac:dyDescent="0.35">
      <c r="B8262" s="172">
        <f t="shared" si="770"/>
        <v>8254</v>
      </c>
      <c r="C8262" s="173">
        <v>12</v>
      </c>
      <c r="D8262" s="173">
        <v>10</v>
      </c>
      <c r="E8262" s="174">
        <v>22</v>
      </c>
      <c r="F8262" s="3">
        <f t="shared" si="769"/>
        <v>19.399999999999999</v>
      </c>
      <c r="G8262" s="3">
        <f t="shared" si="771"/>
        <v>21.2</v>
      </c>
      <c r="H8262" s="3">
        <f t="shared" si="772"/>
        <v>46.94</v>
      </c>
      <c r="I8262" s="3">
        <f t="shared" si="773"/>
        <v>30.02</v>
      </c>
      <c r="J8262" s="3">
        <f t="shared" si="774"/>
        <v>39.019999999999996</v>
      </c>
      <c r="K8262" s="191">
        <v>-7</v>
      </c>
      <c r="L8262" s="3">
        <v>-6</v>
      </c>
      <c r="M8262" s="191">
        <v>8.3000000000000007</v>
      </c>
      <c r="N8262" s="191">
        <v>-1.1000000000000001</v>
      </c>
      <c r="O8262" s="191">
        <v>3.9</v>
      </c>
    </row>
    <row r="8263" spans="2:15" ht="17.25" x14ac:dyDescent="0.35">
      <c r="B8263" s="172">
        <f t="shared" si="770"/>
        <v>8255</v>
      </c>
      <c r="C8263" s="173">
        <v>12</v>
      </c>
      <c r="D8263" s="173">
        <v>10</v>
      </c>
      <c r="E8263" s="174">
        <v>23</v>
      </c>
      <c r="F8263" s="3">
        <f t="shared" si="769"/>
        <v>21.2</v>
      </c>
      <c r="G8263" s="3">
        <f t="shared" si="771"/>
        <v>19.399999999999999</v>
      </c>
      <c r="H8263" s="3">
        <f t="shared" si="772"/>
        <v>51.980000000000004</v>
      </c>
      <c r="I8263" s="3">
        <f t="shared" si="773"/>
        <v>28.04</v>
      </c>
      <c r="J8263" s="3">
        <f t="shared" si="774"/>
        <v>37.94</v>
      </c>
      <c r="K8263" s="191">
        <v>-6</v>
      </c>
      <c r="L8263" s="3">
        <v>-7</v>
      </c>
      <c r="M8263" s="191">
        <v>11.1</v>
      </c>
      <c r="N8263" s="191">
        <v>-2.2000000000000002</v>
      </c>
      <c r="O8263" s="191">
        <v>3.3</v>
      </c>
    </row>
    <row r="8264" spans="2:15" ht="17.25" x14ac:dyDescent="0.35">
      <c r="B8264" s="172">
        <f t="shared" si="770"/>
        <v>8256</v>
      </c>
      <c r="C8264" s="173">
        <v>12</v>
      </c>
      <c r="D8264" s="173">
        <v>10</v>
      </c>
      <c r="E8264" s="174">
        <v>24</v>
      </c>
      <c r="F8264" s="3">
        <f t="shared" si="769"/>
        <v>23</v>
      </c>
      <c r="G8264" s="3">
        <f t="shared" si="771"/>
        <v>19.399999999999999</v>
      </c>
      <c r="H8264" s="3">
        <f t="shared" si="772"/>
        <v>50</v>
      </c>
      <c r="I8264" s="3">
        <f t="shared" si="773"/>
        <v>24.98</v>
      </c>
      <c r="J8264" s="3">
        <f t="shared" si="774"/>
        <v>37.04</v>
      </c>
      <c r="K8264" s="191">
        <v>-5</v>
      </c>
      <c r="L8264" s="3">
        <v>-7</v>
      </c>
      <c r="M8264" s="191">
        <v>10</v>
      </c>
      <c r="N8264" s="191">
        <v>-3.9</v>
      </c>
      <c r="O8264" s="191">
        <v>2.8</v>
      </c>
    </row>
    <row r="8265" spans="2:15" ht="17.25" x14ac:dyDescent="0.35">
      <c r="B8265" s="172">
        <f t="shared" si="770"/>
        <v>8257</v>
      </c>
      <c r="C8265" s="173">
        <v>12</v>
      </c>
      <c r="D8265" s="173">
        <v>11</v>
      </c>
      <c r="E8265" s="174">
        <v>1</v>
      </c>
      <c r="F8265" s="3">
        <f t="shared" si="769"/>
        <v>21.2</v>
      </c>
      <c r="G8265" s="3">
        <f t="shared" si="771"/>
        <v>23</v>
      </c>
      <c r="H8265" s="3">
        <f t="shared" si="772"/>
        <v>53.06</v>
      </c>
      <c r="I8265" s="3">
        <f t="shared" si="773"/>
        <v>26.96</v>
      </c>
      <c r="J8265" s="3">
        <f t="shared" si="774"/>
        <v>35.96</v>
      </c>
      <c r="K8265" s="191">
        <v>-6</v>
      </c>
      <c r="L8265" s="3">
        <v>-5</v>
      </c>
      <c r="M8265" s="191">
        <v>11.7</v>
      </c>
      <c r="N8265" s="191">
        <v>-2.8</v>
      </c>
      <c r="O8265" s="191">
        <v>2.2000000000000002</v>
      </c>
    </row>
    <row r="8266" spans="2:15" ht="17.25" x14ac:dyDescent="0.35">
      <c r="B8266" s="172">
        <f t="shared" si="770"/>
        <v>8258</v>
      </c>
      <c r="C8266" s="173">
        <v>12</v>
      </c>
      <c r="D8266" s="173">
        <v>11</v>
      </c>
      <c r="E8266" s="174">
        <v>2</v>
      </c>
      <c r="F8266" s="3">
        <f t="shared" ref="F8266:F8329" si="775">(9/5)*K8266+32</f>
        <v>23</v>
      </c>
      <c r="G8266" s="3">
        <f t="shared" si="771"/>
        <v>24.8</v>
      </c>
      <c r="H8266" s="3">
        <f t="shared" si="772"/>
        <v>51.08</v>
      </c>
      <c r="I8266" s="3">
        <f t="shared" si="773"/>
        <v>26.96</v>
      </c>
      <c r="J8266" s="3">
        <f t="shared" si="774"/>
        <v>37.04</v>
      </c>
      <c r="K8266" s="191">
        <v>-5</v>
      </c>
      <c r="L8266" s="3">
        <v>-4</v>
      </c>
      <c r="M8266" s="191">
        <v>10.6</v>
      </c>
      <c r="N8266" s="191">
        <v>-2.8</v>
      </c>
      <c r="O8266" s="191">
        <v>2.8</v>
      </c>
    </row>
    <row r="8267" spans="2:15" ht="17.25" x14ac:dyDescent="0.35">
      <c r="B8267" s="172">
        <f t="shared" ref="B8267:B8330" si="776">B8266+1</f>
        <v>8259</v>
      </c>
      <c r="C8267" s="173">
        <v>12</v>
      </c>
      <c r="D8267" s="173">
        <v>11</v>
      </c>
      <c r="E8267" s="174">
        <v>3</v>
      </c>
      <c r="F8267" s="3">
        <f t="shared" si="775"/>
        <v>17.600000000000001</v>
      </c>
      <c r="G8267" s="3">
        <f t="shared" si="771"/>
        <v>26.6</v>
      </c>
      <c r="H8267" s="3">
        <f t="shared" si="772"/>
        <v>50</v>
      </c>
      <c r="I8267" s="3">
        <f t="shared" si="773"/>
        <v>26.060000000000002</v>
      </c>
      <c r="J8267" s="3">
        <f t="shared" si="774"/>
        <v>35.96</v>
      </c>
      <c r="K8267" s="191">
        <v>-8</v>
      </c>
      <c r="L8267" s="3">
        <v>-3</v>
      </c>
      <c r="M8267" s="191">
        <v>10</v>
      </c>
      <c r="N8267" s="191">
        <v>-3.3</v>
      </c>
      <c r="O8267" s="191">
        <v>2.2000000000000002</v>
      </c>
    </row>
    <row r="8268" spans="2:15" ht="17.25" x14ac:dyDescent="0.35">
      <c r="B8268" s="172">
        <f t="shared" si="776"/>
        <v>8260</v>
      </c>
      <c r="C8268" s="173">
        <v>12</v>
      </c>
      <c r="D8268" s="173">
        <v>11</v>
      </c>
      <c r="E8268" s="174">
        <v>4</v>
      </c>
      <c r="F8268" s="3">
        <f t="shared" si="775"/>
        <v>19.399999999999999</v>
      </c>
      <c r="G8268" s="3">
        <f t="shared" si="771"/>
        <v>26.6</v>
      </c>
      <c r="H8268" s="3">
        <f t="shared" si="772"/>
        <v>46.94</v>
      </c>
      <c r="I8268" s="3">
        <f t="shared" si="773"/>
        <v>24.08</v>
      </c>
      <c r="J8268" s="3">
        <f t="shared" si="774"/>
        <v>35.96</v>
      </c>
      <c r="K8268" s="191">
        <v>-7</v>
      </c>
      <c r="L8268" s="3">
        <v>-3</v>
      </c>
      <c r="M8268" s="191">
        <v>8.3000000000000007</v>
      </c>
      <c r="N8268" s="191">
        <v>-4.4000000000000004</v>
      </c>
      <c r="O8268" s="191">
        <v>2.2000000000000002</v>
      </c>
    </row>
    <row r="8269" spans="2:15" ht="17.25" x14ac:dyDescent="0.35">
      <c r="B8269" s="172">
        <f t="shared" si="776"/>
        <v>8261</v>
      </c>
      <c r="C8269" s="173">
        <v>12</v>
      </c>
      <c r="D8269" s="173">
        <v>11</v>
      </c>
      <c r="E8269" s="174">
        <v>5</v>
      </c>
      <c r="F8269" s="3">
        <f t="shared" si="775"/>
        <v>21.2</v>
      </c>
      <c r="G8269" s="3">
        <f t="shared" si="771"/>
        <v>24.8</v>
      </c>
      <c r="H8269" s="3">
        <f t="shared" si="772"/>
        <v>46.04</v>
      </c>
      <c r="I8269" s="3">
        <f t="shared" si="773"/>
        <v>23</v>
      </c>
      <c r="J8269" s="3">
        <f t="shared" si="774"/>
        <v>35.06</v>
      </c>
      <c r="K8269" s="191">
        <v>-6</v>
      </c>
      <c r="L8269" s="3">
        <v>-4</v>
      </c>
      <c r="M8269" s="191">
        <v>7.8</v>
      </c>
      <c r="N8269" s="191">
        <v>-5</v>
      </c>
      <c r="O8269" s="191">
        <v>1.7</v>
      </c>
    </row>
    <row r="8270" spans="2:15" ht="17.25" x14ac:dyDescent="0.35">
      <c r="B8270" s="172">
        <f t="shared" si="776"/>
        <v>8262</v>
      </c>
      <c r="C8270" s="173">
        <v>12</v>
      </c>
      <c r="D8270" s="173">
        <v>11</v>
      </c>
      <c r="E8270" s="174">
        <v>6</v>
      </c>
      <c r="F8270" s="3">
        <f t="shared" si="775"/>
        <v>21.2</v>
      </c>
      <c r="G8270" s="3">
        <f t="shared" si="771"/>
        <v>21.2</v>
      </c>
      <c r="H8270" s="3">
        <f t="shared" si="772"/>
        <v>44.06</v>
      </c>
      <c r="I8270" s="3">
        <f t="shared" si="773"/>
        <v>24.98</v>
      </c>
      <c r="J8270" s="3">
        <f t="shared" si="774"/>
        <v>35.06</v>
      </c>
      <c r="K8270" s="191">
        <v>-6</v>
      </c>
      <c r="L8270" s="3">
        <v>-6</v>
      </c>
      <c r="M8270" s="191">
        <v>6.7</v>
      </c>
      <c r="N8270" s="191">
        <v>-3.9</v>
      </c>
      <c r="O8270" s="191">
        <v>1.7</v>
      </c>
    </row>
    <row r="8271" spans="2:15" ht="17.25" x14ac:dyDescent="0.35">
      <c r="B8271" s="172">
        <f t="shared" si="776"/>
        <v>8263</v>
      </c>
      <c r="C8271" s="173">
        <v>12</v>
      </c>
      <c r="D8271" s="173">
        <v>11</v>
      </c>
      <c r="E8271" s="174">
        <v>7</v>
      </c>
      <c r="F8271" s="3">
        <f t="shared" si="775"/>
        <v>23</v>
      </c>
      <c r="G8271" s="3">
        <f t="shared" si="771"/>
        <v>19.399999999999999</v>
      </c>
      <c r="H8271" s="3">
        <f t="shared" si="772"/>
        <v>42.08</v>
      </c>
      <c r="I8271" s="3">
        <f t="shared" si="773"/>
        <v>21.92</v>
      </c>
      <c r="J8271" s="3">
        <f t="shared" si="774"/>
        <v>35.06</v>
      </c>
      <c r="K8271" s="191">
        <v>-5</v>
      </c>
      <c r="L8271" s="3">
        <v>-7</v>
      </c>
      <c r="M8271" s="191">
        <v>5.6</v>
      </c>
      <c r="N8271" s="191">
        <v>-5.6</v>
      </c>
      <c r="O8271" s="191">
        <v>1.7</v>
      </c>
    </row>
    <row r="8272" spans="2:15" ht="17.25" x14ac:dyDescent="0.35">
      <c r="B8272" s="172">
        <f t="shared" si="776"/>
        <v>8264</v>
      </c>
      <c r="C8272" s="173">
        <v>12</v>
      </c>
      <c r="D8272" s="173">
        <v>11</v>
      </c>
      <c r="E8272" s="174">
        <v>8</v>
      </c>
      <c r="F8272" s="3">
        <f t="shared" si="775"/>
        <v>24.8</v>
      </c>
      <c r="G8272" s="3">
        <f t="shared" si="771"/>
        <v>19.399999999999999</v>
      </c>
      <c r="H8272" s="3">
        <f t="shared" si="772"/>
        <v>44.06</v>
      </c>
      <c r="I8272" s="3">
        <f t="shared" si="773"/>
        <v>26.060000000000002</v>
      </c>
      <c r="J8272" s="3">
        <f t="shared" si="774"/>
        <v>35.06</v>
      </c>
      <c r="K8272" s="191">
        <v>-4</v>
      </c>
      <c r="L8272" s="3">
        <v>-7</v>
      </c>
      <c r="M8272" s="191">
        <v>6.7</v>
      </c>
      <c r="N8272" s="191">
        <v>-3.3</v>
      </c>
      <c r="O8272" s="191">
        <v>1.7</v>
      </c>
    </row>
    <row r="8273" spans="2:15" ht="17.25" x14ac:dyDescent="0.35">
      <c r="B8273" s="172">
        <f t="shared" si="776"/>
        <v>8265</v>
      </c>
      <c r="C8273" s="173">
        <v>12</v>
      </c>
      <c r="D8273" s="173">
        <v>11</v>
      </c>
      <c r="E8273" s="174">
        <v>9</v>
      </c>
      <c r="F8273" s="3">
        <f t="shared" si="775"/>
        <v>32</v>
      </c>
      <c r="G8273" s="3">
        <f t="shared" si="771"/>
        <v>23</v>
      </c>
      <c r="H8273" s="3">
        <f t="shared" si="772"/>
        <v>46.04</v>
      </c>
      <c r="I8273" s="3">
        <f t="shared" si="773"/>
        <v>28.94</v>
      </c>
      <c r="J8273" s="3">
        <f t="shared" si="774"/>
        <v>35.96</v>
      </c>
      <c r="K8273" s="191">
        <v>0</v>
      </c>
      <c r="L8273" s="3">
        <v>-5</v>
      </c>
      <c r="M8273" s="191">
        <v>7.8</v>
      </c>
      <c r="N8273" s="191">
        <v>-1.7</v>
      </c>
      <c r="O8273" s="191">
        <v>2.2000000000000002</v>
      </c>
    </row>
    <row r="8274" spans="2:15" ht="17.25" x14ac:dyDescent="0.35">
      <c r="B8274" s="172">
        <f t="shared" si="776"/>
        <v>8266</v>
      </c>
      <c r="C8274" s="173">
        <v>12</v>
      </c>
      <c r="D8274" s="173">
        <v>11</v>
      </c>
      <c r="E8274" s="174">
        <v>10</v>
      </c>
      <c r="F8274" s="3">
        <f t="shared" si="775"/>
        <v>38.119999999999997</v>
      </c>
      <c r="G8274" s="3">
        <f t="shared" si="771"/>
        <v>30.2</v>
      </c>
      <c r="H8274" s="3">
        <f t="shared" si="772"/>
        <v>46.04</v>
      </c>
      <c r="I8274" s="3">
        <f t="shared" si="773"/>
        <v>30.02</v>
      </c>
      <c r="J8274" s="3">
        <f t="shared" si="774"/>
        <v>39.019999999999996</v>
      </c>
      <c r="K8274" s="191">
        <v>3.4</v>
      </c>
      <c r="L8274" s="3">
        <v>-1</v>
      </c>
      <c r="M8274" s="191">
        <v>7.8</v>
      </c>
      <c r="N8274" s="191">
        <v>-1.1000000000000001</v>
      </c>
      <c r="O8274" s="191">
        <v>3.9</v>
      </c>
    </row>
    <row r="8275" spans="2:15" ht="17.25" x14ac:dyDescent="0.35">
      <c r="B8275" s="172">
        <f t="shared" si="776"/>
        <v>8267</v>
      </c>
      <c r="C8275" s="173">
        <v>12</v>
      </c>
      <c r="D8275" s="173">
        <v>11</v>
      </c>
      <c r="E8275" s="174">
        <v>11</v>
      </c>
      <c r="F8275" s="3">
        <f t="shared" si="775"/>
        <v>42.8</v>
      </c>
      <c r="G8275" s="3">
        <f t="shared" si="771"/>
        <v>39.200000000000003</v>
      </c>
      <c r="H8275" s="3">
        <f t="shared" si="772"/>
        <v>46.94</v>
      </c>
      <c r="I8275" s="3">
        <f t="shared" si="773"/>
        <v>32</v>
      </c>
      <c r="J8275" s="3">
        <f t="shared" si="774"/>
        <v>42.08</v>
      </c>
      <c r="K8275" s="191">
        <v>6</v>
      </c>
      <c r="L8275" s="3">
        <v>4</v>
      </c>
      <c r="M8275" s="191">
        <v>8.3000000000000007</v>
      </c>
      <c r="N8275" s="191">
        <v>0</v>
      </c>
      <c r="O8275" s="191">
        <v>5.6</v>
      </c>
    </row>
    <row r="8276" spans="2:15" ht="17.25" x14ac:dyDescent="0.35">
      <c r="B8276" s="172">
        <f t="shared" si="776"/>
        <v>8268</v>
      </c>
      <c r="C8276" s="173">
        <v>12</v>
      </c>
      <c r="D8276" s="173">
        <v>11</v>
      </c>
      <c r="E8276" s="174">
        <v>12</v>
      </c>
      <c r="F8276" s="3">
        <f t="shared" si="775"/>
        <v>44.6</v>
      </c>
      <c r="G8276" s="3">
        <f t="shared" si="771"/>
        <v>44.6</v>
      </c>
      <c r="H8276" s="3">
        <f t="shared" si="772"/>
        <v>48.92</v>
      </c>
      <c r="I8276" s="3">
        <f t="shared" si="773"/>
        <v>33.979999999999997</v>
      </c>
      <c r="J8276" s="3">
        <f t="shared" si="774"/>
        <v>46.94</v>
      </c>
      <c r="K8276" s="191">
        <v>7</v>
      </c>
      <c r="L8276" s="3">
        <v>7</v>
      </c>
      <c r="M8276" s="191">
        <v>9.4</v>
      </c>
      <c r="N8276" s="191">
        <v>1.1000000000000001</v>
      </c>
      <c r="O8276" s="191">
        <v>8.3000000000000007</v>
      </c>
    </row>
    <row r="8277" spans="2:15" ht="17.25" x14ac:dyDescent="0.35">
      <c r="B8277" s="172">
        <f t="shared" si="776"/>
        <v>8269</v>
      </c>
      <c r="C8277" s="173">
        <v>12</v>
      </c>
      <c r="D8277" s="173">
        <v>11</v>
      </c>
      <c r="E8277" s="174">
        <v>13</v>
      </c>
      <c r="F8277" s="3">
        <f t="shared" si="775"/>
        <v>44.6</v>
      </c>
      <c r="G8277" s="3">
        <f t="shared" si="771"/>
        <v>48.2</v>
      </c>
      <c r="H8277" s="3">
        <f t="shared" si="772"/>
        <v>48.92</v>
      </c>
      <c r="I8277" s="3">
        <f t="shared" si="773"/>
        <v>35.96</v>
      </c>
      <c r="J8277" s="3">
        <f t="shared" si="774"/>
        <v>46.94</v>
      </c>
      <c r="K8277" s="191">
        <v>7</v>
      </c>
      <c r="L8277" s="3">
        <v>9</v>
      </c>
      <c r="M8277" s="191">
        <v>9.4</v>
      </c>
      <c r="N8277" s="191">
        <v>2.2000000000000002</v>
      </c>
      <c r="O8277" s="191">
        <v>8.3000000000000007</v>
      </c>
    </row>
    <row r="8278" spans="2:15" ht="17.25" x14ac:dyDescent="0.35">
      <c r="B8278" s="172">
        <f t="shared" si="776"/>
        <v>8270</v>
      </c>
      <c r="C8278" s="173">
        <v>12</v>
      </c>
      <c r="D8278" s="173">
        <v>11</v>
      </c>
      <c r="E8278" s="174">
        <v>14</v>
      </c>
      <c r="F8278" s="3">
        <f t="shared" si="775"/>
        <v>46.4</v>
      </c>
      <c r="G8278" s="3">
        <f t="shared" si="771"/>
        <v>50</v>
      </c>
      <c r="H8278" s="3">
        <f t="shared" si="772"/>
        <v>48.92</v>
      </c>
      <c r="I8278" s="3">
        <f t="shared" si="773"/>
        <v>37.04</v>
      </c>
      <c r="J8278" s="3">
        <f t="shared" si="774"/>
        <v>46.94</v>
      </c>
      <c r="K8278" s="191">
        <v>8</v>
      </c>
      <c r="L8278" s="3">
        <v>10</v>
      </c>
      <c r="M8278" s="191">
        <v>9.4</v>
      </c>
      <c r="N8278" s="191">
        <v>2.8</v>
      </c>
      <c r="O8278" s="191">
        <v>8.3000000000000007</v>
      </c>
    </row>
    <row r="8279" spans="2:15" ht="17.25" x14ac:dyDescent="0.35">
      <c r="B8279" s="172">
        <f t="shared" si="776"/>
        <v>8271</v>
      </c>
      <c r="C8279" s="173">
        <v>12</v>
      </c>
      <c r="D8279" s="173">
        <v>11</v>
      </c>
      <c r="E8279" s="174">
        <v>15</v>
      </c>
      <c r="F8279" s="3">
        <f t="shared" si="775"/>
        <v>46.4</v>
      </c>
      <c r="G8279" s="3">
        <f t="shared" si="771"/>
        <v>48.2</v>
      </c>
      <c r="H8279" s="3">
        <f t="shared" si="772"/>
        <v>48.92</v>
      </c>
      <c r="I8279" s="3">
        <f t="shared" si="773"/>
        <v>37.94</v>
      </c>
      <c r="J8279" s="3">
        <f t="shared" si="774"/>
        <v>46.94</v>
      </c>
      <c r="K8279" s="191">
        <v>8</v>
      </c>
      <c r="L8279" s="3">
        <v>9</v>
      </c>
      <c r="M8279" s="191">
        <v>9.4</v>
      </c>
      <c r="N8279" s="191">
        <v>3.3</v>
      </c>
      <c r="O8279" s="191">
        <v>8.3000000000000007</v>
      </c>
    </row>
    <row r="8280" spans="2:15" ht="17.25" x14ac:dyDescent="0.35">
      <c r="B8280" s="172">
        <f t="shared" si="776"/>
        <v>8272</v>
      </c>
      <c r="C8280" s="173">
        <v>12</v>
      </c>
      <c r="D8280" s="173">
        <v>11</v>
      </c>
      <c r="E8280" s="174">
        <v>16</v>
      </c>
      <c r="F8280" s="3">
        <f t="shared" si="775"/>
        <v>42.8</v>
      </c>
      <c r="G8280" s="3">
        <f t="shared" si="771"/>
        <v>44.6</v>
      </c>
      <c r="H8280" s="3">
        <f t="shared" si="772"/>
        <v>48.019999999999996</v>
      </c>
      <c r="I8280" s="3">
        <f t="shared" si="773"/>
        <v>37.94</v>
      </c>
      <c r="J8280" s="3">
        <f t="shared" si="774"/>
        <v>46.04</v>
      </c>
      <c r="K8280" s="191">
        <v>6</v>
      </c>
      <c r="L8280" s="3">
        <v>7</v>
      </c>
      <c r="M8280" s="191">
        <v>8.9</v>
      </c>
      <c r="N8280" s="191">
        <v>3.3</v>
      </c>
      <c r="O8280" s="191">
        <v>7.8</v>
      </c>
    </row>
    <row r="8281" spans="2:15" ht="17.25" x14ac:dyDescent="0.35">
      <c r="B8281" s="172">
        <f t="shared" si="776"/>
        <v>8273</v>
      </c>
      <c r="C8281" s="173">
        <v>12</v>
      </c>
      <c r="D8281" s="173">
        <v>11</v>
      </c>
      <c r="E8281" s="174">
        <v>17</v>
      </c>
      <c r="F8281" s="3">
        <f t="shared" si="775"/>
        <v>39.200000000000003</v>
      </c>
      <c r="G8281" s="3">
        <f t="shared" ref="G8281:G8344" si="777">(9/5)*L8281+32</f>
        <v>37.4</v>
      </c>
      <c r="H8281" s="3">
        <f t="shared" ref="H8281:H8344" si="778">(9/5)*M8281+32</f>
        <v>46.04</v>
      </c>
      <c r="I8281" s="3">
        <f t="shared" ref="I8281:I8344" si="779">(9/5)*N8281+32</f>
        <v>37.04</v>
      </c>
      <c r="J8281" s="3">
        <f t="shared" ref="J8281:J8344" si="780">(9/5)*O8281+32</f>
        <v>42.980000000000004</v>
      </c>
      <c r="K8281" s="191">
        <v>4</v>
      </c>
      <c r="L8281" s="3">
        <v>3</v>
      </c>
      <c r="M8281" s="191">
        <v>7.8</v>
      </c>
      <c r="N8281" s="191">
        <v>2.8</v>
      </c>
      <c r="O8281" s="191">
        <v>6.1</v>
      </c>
    </row>
    <row r="8282" spans="2:15" ht="17.25" x14ac:dyDescent="0.35">
      <c r="B8282" s="172">
        <f t="shared" si="776"/>
        <v>8274</v>
      </c>
      <c r="C8282" s="173">
        <v>12</v>
      </c>
      <c r="D8282" s="173">
        <v>11</v>
      </c>
      <c r="E8282" s="174">
        <v>18</v>
      </c>
      <c r="F8282" s="3">
        <f t="shared" si="775"/>
        <v>35.6</v>
      </c>
      <c r="G8282" s="3">
        <f t="shared" si="777"/>
        <v>37.4</v>
      </c>
      <c r="H8282" s="3">
        <f t="shared" si="778"/>
        <v>44.96</v>
      </c>
      <c r="I8282" s="3">
        <f t="shared" si="779"/>
        <v>33.979999999999997</v>
      </c>
      <c r="J8282" s="3">
        <f t="shared" si="780"/>
        <v>42.08</v>
      </c>
      <c r="K8282" s="191">
        <v>2</v>
      </c>
      <c r="L8282" s="3">
        <v>3</v>
      </c>
      <c r="M8282" s="191">
        <v>7.2</v>
      </c>
      <c r="N8282" s="191">
        <v>1.1000000000000001</v>
      </c>
      <c r="O8282" s="191">
        <v>5.6</v>
      </c>
    </row>
    <row r="8283" spans="2:15" ht="17.25" x14ac:dyDescent="0.35">
      <c r="B8283" s="172">
        <f t="shared" si="776"/>
        <v>8275</v>
      </c>
      <c r="C8283" s="173">
        <v>12</v>
      </c>
      <c r="D8283" s="173">
        <v>11</v>
      </c>
      <c r="E8283" s="174">
        <v>19</v>
      </c>
      <c r="F8283" s="3">
        <f t="shared" si="775"/>
        <v>35.6</v>
      </c>
      <c r="G8283" s="3">
        <f t="shared" si="777"/>
        <v>39.200000000000003</v>
      </c>
      <c r="H8283" s="3">
        <f t="shared" si="778"/>
        <v>44.06</v>
      </c>
      <c r="I8283" s="3">
        <f t="shared" si="779"/>
        <v>35.06</v>
      </c>
      <c r="J8283" s="3">
        <f t="shared" si="780"/>
        <v>42.08</v>
      </c>
      <c r="K8283" s="191">
        <v>2</v>
      </c>
      <c r="L8283" s="3">
        <v>4</v>
      </c>
      <c r="M8283" s="191">
        <v>6.7</v>
      </c>
      <c r="N8283" s="191">
        <v>1.7</v>
      </c>
      <c r="O8283" s="191">
        <v>5.6</v>
      </c>
    </row>
    <row r="8284" spans="2:15" ht="17.25" x14ac:dyDescent="0.35">
      <c r="B8284" s="172">
        <f t="shared" si="776"/>
        <v>8276</v>
      </c>
      <c r="C8284" s="173">
        <v>12</v>
      </c>
      <c r="D8284" s="173">
        <v>11</v>
      </c>
      <c r="E8284" s="174">
        <v>20</v>
      </c>
      <c r="F8284" s="3">
        <f t="shared" si="775"/>
        <v>33.799999999999997</v>
      </c>
      <c r="G8284" s="3">
        <f t="shared" si="777"/>
        <v>39.200000000000003</v>
      </c>
      <c r="H8284" s="3">
        <f t="shared" si="778"/>
        <v>42.08</v>
      </c>
      <c r="I8284" s="3">
        <f t="shared" si="779"/>
        <v>33.979999999999997</v>
      </c>
      <c r="J8284" s="3">
        <f t="shared" si="780"/>
        <v>39.92</v>
      </c>
      <c r="K8284" s="191">
        <v>1</v>
      </c>
      <c r="L8284" s="3">
        <v>4</v>
      </c>
      <c r="M8284" s="191">
        <v>5.6</v>
      </c>
      <c r="N8284" s="191">
        <v>1.1000000000000001</v>
      </c>
      <c r="O8284" s="191">
        <v>4.4000000000000004</v>
      </c>
    </row>
    <row r="8285" spans="2:15" ht="17.25" x14ac:dyDescent="0.35">
      <c r="B8285" s="172">
        <f t="shared" si="776"/>
        <v>8277</v>
      </c>
      <c r="C8285" s="173">
        <v>12</v>
      </c>
      <c r="D8285" s="173">
        <v>11</v>
      </c>
      <c r="E8285" s="174">
        <v>21</v>
      </c>
      <c r="F8285" s="3">
        <f t="shared" si="775"/>
        <v>26.6</v>
      </c>
      <c r="G8285" s="3">
        <f t="shared" si="777"/>
        <v>33.799999999999997</v>
      </c>
      <c r="H8285" s="3">
        <f t="shared" si="778"/>
        <v>41</v>
      </c>
      <c r="I8285" s="3">
        <f t="shared" si="779"/>
        <v>33.979999999999997</v>
      </c>
      <c r="J8285" s="3">
        <f t="shared" si="780"/>
        <v>39.019999999999996</v>
      </c>
      <c r="K8285" s="191">
        <v>-3</v>
      </c>
      <c r="L8285" s="3">
        <v>1</v>
      </c>
      <c r="M8285" s="191">
        <v>5</v>
      </c>
      <c r="N8285" s="191">
        <v>1.1000000000000001</v>
      </c>
      <c r="O8285" s="191">
        <v>3.9</v>
      </c>
    </row>
    <row r="8286" spans="2:15" ht="17.25" x14ac:dyDescent="0.35">
      <c r="B8286" s="172">
        <f t="shared" si="776"/>
        <v>8278</v>
      </c>
      <c r="C8286" s="173">
        <v>12</v>
      </c>
      <c r="D8286" s="173">
        <v>11</v>
      </c>
      <c r="E8286" s="174">
        <v>22</v>
      </c>
      <c r="F8286" s="3">
        <f t="shared" si="775"/>
        <v>26.6</v>
      </c>
      <c r="G8286" s="3">
        <f t="shared" si="777"/>
        <v>33.799999999999997</v>
      </c>
      <c r="H8286" s="3">
        <f t="shared" si="778"/>
        <v>41</v>
      </c>
      <c r="I8286" s="3">
        <f t="shared" si="779"/>
        <v>30.02</v>
      </c>
      <c r="J8286" s="3">
        <f t="shared" si="780"/>
        <v>37.04</v>
      </c>
      <c r="K8286" s="191">
        <v>-3</v>
      </c>
      <c r="L8286" s="3">
        <v>1</v>
      </c>
      <c r="M8286" s="191">
        <v>5</v>
      </c>
      <c r="N8286" s="191">
        <v>-1.1000000000000001</v>
      </c>
      <c r="O8286" s="191">
        <v>2.8</v>
      </c>
    </row>
    <row r="8287" spans="2:15" ht="17.25" x14ac:dyDescent="0.35">
      <c r="B8287" s="172">
        <f t="shared" si="776"/>
        <v>8279</v>
      </c>
      <c r="C8287" s="173">
        <v>12</v>
      </c>
      <c r="D8287" s="173">
        <v>11</v>
      </c>
      <c r="E8287" s="174">
        <v>23</v>
      </c>
      <c r="F8287" s="3">
        <f t="shared" si="775"/>
        <v>28.4</v>
      </c>
      <c r="G8287" s="3">
        <f t="shared" si="777"/>
        <v>28.4</v>
      </c>
      <c r="H8287" s="3">
        <f t="shared" si="778"/>
        <v>39.92</v>
      </c>
      <c r="I8287" s="3">
        <f t="shared" si="779"/>
        <v>30.02</v>
      </c>
      <c r="J8287" s="3">
        <f t="shared" si="780"/>
        <v>35.96</v>
      </c>
      <c r="K8287" s="191">
        <v>-2</v>
      </c>
      <c r="L8287" s="3">
        <v>-2</v>
      </c>
      <c r="M8287" s="191">
        <v>4.4000000000000004</v>
      </c>
      <c r="N8287" s="191">
        <v>-1.1000000000000001</v>
      </c>
      <c r="O8287" s="191">
        <v>2.2000000000000002</v>
      </c>
    </row>
    <row r="8288" spans="2:15" ht="17.25" x14ac:dyDescent="0.35">
      <c r="B8288" s="172">
        <f t="shared" si="776"/>
        <v>8280</v>
      </c>
      <c r="C8288" s="173">
        <v>12</v>
      </c>
      <c r="D8288" s="173">
        <v>11</v>
      </c>
      <c r="E8288" s="174">
        <v>24</v>
      </c>
      <c r="F8288" s="3">
        <f t="shared" si="775"/>
        <v>28.4</v>
      </c>
      <c r="G8288" s="3">
        <f t="shared" si="777"/>
        <v>37.4</v>
      </c>
      <c r="H8288" s="3">
        <f t="shared" si="778"/>
        <v>39.019999999999996</v>
      </c>
      <c r="I8288" s="3">
        <f t="shared" si="779"/>
        <v>28.94</v>
      </c>
      <c r="J8288" s="3">
        <f t="shared" si="780"/>
        <v>33.08</v>
      </c>
      <c r="K8288" s="191">
        <v>-2</v>
      </c>
      <c r="L8288" s="3">
        <v>3</v>
      </c>
      <c r="M8288" s="191">
        <v>3.9</v>
      </c>
      <c r="N8288" s="191">
        <v>-1.7</v>
      </c>
      <c r="O8288" s="191">
        <v>0.6</v>
      </c>
    </row>
    <row r="8289" spans="2:15" ht="17.25" x14ac:dyDescent="0.35">
      <c r="B8289" s="172">
        <f t="shared" si="776"/>
        <v>8281</v>
      </c>
      <c r="C8289" s="173">
        <v>12</v>
      </c>
      <c r="D8289" s="173">
        <v>12</v>
      </c>
      <c r="E8289" s="174">
        <v>1</v>
      </c>
      <c r="F8289" s="3">
        <f t="shared" si="775"/>
        <v>28.4</v>
      </c>
      <c r="G8289" s="3">
        <f t="shared" si="777"/>
        <v>35.6</v>
      </c>
      <c r="H8289" s="3">
        <f t="shared" si="778"/>
        <v>37.94</v>
      </c>
      <c r="I8289" s="3">
        <f t="shared" si="779"/>
        <v>26.96</v>
      </c>
      <c r="J8289" s="3">
        <f t="shared" si="780"/>
        <v>32</v>
      </c>
      <c r="K8289" s="191">
        <v>-2</v>
      </c>
      <c r="L8289" s="3">
        <v>2</v>
      </c>
      <c r="M8289" s="191">
        <v>3.3</v>
      </c>
      <c r="N8289" s="191">
        <v>-2.8</v>
      </c>
      <c r="O8289" s="191">
        <v>0</v>
      </c>
    </row>
    <row r="8290" spans="2:15" ht="17.25" x14ac:dyDescent="0.35">
      <c r="B8290" s="172">
        <f t="shared" si="776"/>
        <v>8282</v>
      </c>
      <c r="C8290" s="173">
        <v>12</v>
      </c>
      <c r="D8290" s="173">
        <v>12</v>
      </c>
      <c r="E8290" s="174">
        <v>2</v>
      </c>
      <c r="F8290" s="3">
        <f t="shared" si="775"/>
        <v>28.4</v>
      </c>
      <c r="G8290" s="3">
        <f t="shared" si="777"/>
        <v>28.4</v>
      </c>
      <c r="H8290" s="3">
        <f t="shared" si="778"/>
        <v>39.019999999999996</v>
      </c>
      <c r="I8290" s="3">
        <f t="shared" si="779"/>
        <v>26.96</v>
      </c>
      <c r="J8290" s="3">
        <f t="shared" si="780"/>
        <v>30.92</v>
      </c>
      <c r="K8290" s="191">
        <v>-2</v>
      </c>
      <c r="L8290" s="3">
        <v>-2</v>
      </c>
      <c r="M8290" s="191">
        <v>3.9</v>
      </c>
      <c r="N8290" s="191">
        <v>-2.8</v>
      </c>
      <c r="O8290" s="191">
        <v>-0.6</v>
      </c>
    </row>
    <row r="8291" spans="2:15" ht="17.25" x14ac:dyDescent="0.35">
      <c r="B8291" s="172">
        <f t="shared" si="776"/>
        <v>8283</v>
      </c>
      <c r="C8291" s="173">
        <v>12</v>
      </c>
      <c r="D8291" s="173">
        <v>12</v>
      </c>
      <c r="E8291" s="174">
        <v>3</v>
      </c>
      <c r="F8291" s="3">
        <f t="shared" si="775"/>
        <v>28.4</v>
      </c>
      <c r="G8291" s="3">
        <f t="shared" si="777"/>
        <v>24.8</v>
      </c>
      <c r="H8291" s="3">
        <f t="shared" si="778"/>
        <v>35.96</v>
      </c>
      <c r="I8291" s="3">
        <f t="shared" si="779"/>
        <v>26.060000000000002</v>
      </c>
      <c r="J8291" s="3">
        <f t="shared" si="780"/>
        <v>28.94</v>
      </c>
      <c r="K8291" s="191">
        <v>-2</v>
      </c>
      <c r="L8291" s="3">
        <v>-4</v>
      </c>
      <c r="M8291" s="191">
        <v>2.2000000000000002</v>
      </c>
      <c r="N8291" s="191">
        <v>-3.3</v>
      </c>
      <c r="O8291" s="191">
        <v>-1.7</v>
      </c>
    </row>
    <row r="8292" spans="2:15" ht="17.25" x14ac:dyDescent="0.35">
      <c r="B8292" s="172">
        <f t="shared" si="776"/>
        <v>8284</v>
      </c>
      <c r="C8292" s="173">
        <v>12</v>
      </c>
      <c r="D8292" s="173">
        <v>12</v>
      </c>
      <c r="E8292" s="174">
        <v>4</v>
      </c>
      <c r="F8292" s="3">
        <f t="shared" si="775"/>
        <v>30.2</v>
      </c>
      <c r="G8292" s="3">
        <f t="shared" si="777"/>
        <v>24.8</v>
      </c>
      <c r="H8292" s="3">
        <f t="shared" si="778"/>
        <v>35.06</v>
      </c>
      <c r="I8292" s="3">
        <f t="shared" si="779"/>
        <v>26.96</v>
      </c>
      <c r="J8292" s="3">
        <f t="shared" si="780"/>
        <v>28.04</v>
      </c>
      <c r="K8292" s="191">
        <v>-1</v>
      </c>
      <c r="L8292" s="3">
        <v>-4</v>
      </c>
      <c r="M8292" s="191">
        <v>1.7</v>
      </c>
      <c r="N8292" s="191">
        <v>-2.8</v>
      </c>
      <c r="O8292" s="191">
        <v>-2.2000000000000002</v>
      </c>
    </row>
    <row r="8293" spans="2:15" ht="17.25" x14ac:dyDescent="0.35">
      <c r="B8293" s="172">
        <f t="shared" si="776"/>
        <v>8285</v>
      </c>
      <c r="C8293" s="173">
        <v>12</v>
      </c>
      <c r="D8293" s="173">
        <v>12</v>
      </c>
      <c r="E8293" s="174">
        <v>5</v>
      </c>
      <c r="F8293" s="3">
        <f t="shared" si="775"/>
        <v>32</v>
      </c>
      <c r="G8293" s="3">
        <f t="shared" si="777"/>
        <v>24.8</v>
      </c>
      <c r="H8293" s="3">
        <f t="shared" si="778"/>
        <v>33.979999999999997</v>
      </c>
      <c r="I8293" s="3">
        <f t="shared" si="779"/>
        <v>24.08</v>
      </c>
      <c r="J8293" s="3">
        <f t="shared" si="780"/>
        <v>26.060000000000002</v>
      </c>
      <c r="K8293" s="191">
        <v>0</v>
      </c>
      <c r="L8293" s="3">
        <v>-4</v>
      </c>
      <c r="M8293" s="191">
        <v>1.1000000000000001</v>
      </c>
      <c r="N8293" s="191">
        <v>-4.4000000000000004</v>
      </c>
      <c r="O8293" s="191">
        <v>-3.3</v>
      </c>
    </row>
    <row r="8294" spans="2:15" ht="17.25" x14ac:dyDescent="0.35">
      <c r="B8294" s="172">
        <f t="shared" si="776"/>
        <v>8286</v>
      </c>
      <c r="C8294" s="173">
        <v>12</v>
      </c>
      <c r="D8294" s="173">
        <v>12</v>
      </c>
      <c r="E8294" s="174">
        <v>6</v>
      </c>
      <c r="F8294" s="3">
        <f t="shared" si="775"/>
        <v>28.4</v>
      </c>
      <c r="G8294" s="3">
        <f t="shared" si="777"/>
        <v>24.8</v>
      </c>
      <c r="H8294" s="3">
        <f t="shared" si="778"/>
        <v>32</v>
      </c>
      <c r="I8294" s="3">
        <f t="shared" si="779"/>
        <v>24.98</v>
      </c>
      <c r="J8294" s="3">
        <f t="shared" si="780"/>
        <v>24.98</v>
      </c>
      <c r="K8294" s="191">
        <v>-2</v>
      </c>
      <c r="L8294" s="3">
        <v>-4</v>
      </c>
      <c r="M8294" s="191">
        <v>0</v>
      </c>
      <c r="N8294" s="191">
        <v>-3.9</v>
      </c>
      <c r="O8294" s="191">
        <v>-3.9</v>
      </c>
    </row>
    <row r="8295" spans="2:15" ht="17.25" x14ac:dyDescent="0.35">
      <c r="B8295" s="172">
        <f t="shared" si="776"/>
        <v>8287</v>
      </c>
      <c r="C8295" s="173">
        <v>12</v>
      </c>
      <c r="D8295" s="173">
        <v>12</v>
      </c>
      <c r="E8295" s="174">
        <v>7</v>
      </c>
      <c r="F8295" s="3">
        <f t="shared" si="775"/>
        <v>30.2</v>
      </c>
      <c r="G8295" s="3">
        <f t="shared" si="777"/>
        <v>24.8</v>
      </c>
      <c r="H8295" s="3">
        <f t="shared" si="778"/>
        <v>30.02</v>
      </c>
      <c r="I8295" s="3">
        <f t="shared" si="779"/>
        <v>26.060000000000002</v>
      </c>
      <c r="J8295" s="3">
        <f t="shared" si="780"/>
        <v>26.060000000000002</v>
      </c>
      <c r="K8295" s="191">
        <v>-1</v>
      </c>
      <c r="L8295" s="3">
        <v>-4</v>
      </c>
      <c r="M8295" s="191">
        <v>-1.1000000000000001</v>
      </c>
      <c r="N8295" s="191">
        <v>-3.3</v>
      </c>
      <c r="O8295" s="191">
        <v>-3.3</v>
      </c>
    </row>
    <row r="8296" spans="2:15" ht="17.25" x14ac:dyDescent="0.35">
      <c r="B8296" s="172">
        <f t="shared" si="776"/>
        <v>8288</v>
      </c>
      <c r="C8296" s="173">
        <v>12</v>
      </c>
      <c r="D8296" s="173">
        <v>12</v>
      </c>
      <c r="E8296" s="174">
        <v>8</v>
      </c>
      <c r="F8296" s="3">
        <f t="shared" si="775"/>
        <v>30.2</v>
      </c>
      <c r="G8296" s="3">
        <f t="shared" si="777"/>
        <v>24.8</v>
      </c>
      <c r="H8296" s="3">
        <f t="shared" si="778"/>
        <v>33.08</v>
      </c>
      <c r="I8296" s="3">
        <f t="shared" si="779"/>
        <v>24.08</v>
      </c>
      <c r="J8296" s="3">
        <f t="shared" si="780"/>
        <v>28.04</v>
      </c>
      <c r="K8296" s="191">
        <v>-1</v>
      </c>
      <c r="L8296" s="3">
        <v>-4</v>
      </c>
      <c r="M8296" s="191">
        <v>0.6</v>
      </c>
      <c r="N8296" s="191">
        <v>-4.4000000000000004</v>
      </c>
      <c r="O8296" s="191">
        <v>-2.2000000000000002</v>
      </c>
    </row>
    <row r="8297" spans="2:15" ht="17.25" x14ac:dyDescent="0.35">
      <c r="B8297" s="172">
        <f t="shared" si="776"/>
        <v>8289</v>
      </c>
      <c r="C8297" s="173">
        <v>12</v>
      </c>
      <c r="D8297" s="173">
        <v>12</v>
      </c>
      <c r="E8297" s="174">
        <v>9</v>
      </c>
      <c r="F8297" s="3">
        <f t="shared" si="775"/>
        <v>39.200000000000003</v>
      </c>
      <c r="G8297" s="3">
        <f t="shared" si="777"/>
        <v>33.799999999999997</v>
      </c>
      <c r="H8297" s="3">
        <f t="shared" si="778"/>
        <v>37.04</v>
      </c>
      <c r="I8297" s="3">
        <f t="shared" si="779"/>
        <v>30.02</v>
      </c>
      <c r="J8297" s="3">
        <f t="shared" si="780"/>
        <v>30.02</v>
      </c>
      <c r="K8297" s="191">
        <v>4</v>
      </c>
      <c r="L8297" s="3">
        <v>1</v>
      </c>
      <c r="M8297" s="191">
        <v>2.8</v>
      </c>
      <c r="N8297" s="191">
        <v>-1.1000000000000001</v>
      </c>
      <c r="O8297" s="191">
        <v>-1.1000000000000001</v>
      </c>
    </row>
    <row r="8298" spans="2:15" ht="17.25" x14ac:dyDescent="0.35">
      <c r="B8298" s="172">
        <f t="shared" si="776"/>
        <v>8290</v>
      </c>
      <c r="C8298" s="173">
        <v>12</v>
      </c>
      <c r="D8298" s="173">
        <v>12</v>
      </c>
      <c r="E8298" s="174">
        <v>10</v>
      </c>
      <c r="F8298" s="3">
        <f t="shared" si="775"/>
        <v>42.8</v>
      </c>
      <c r="G8298" s="3">
        <f t="shared" si="777"/>
        <v>37.4</v>
      </c>
      <c r="H8298" s="3">
        <f t="shared" si="778"/>
        <v>39.019999999999996</v>
      </c>
      <c r="I8298" s="3">
        <f t="shared" si="779"/>
        <v>35.06</v>
      </c>
      <c r="J8298" s="3">
        <f t="shared" si="780"/>
        <v>33.979999999999997</v>
      </c>
      <c r="K8298" s="191">
        <v>6</v>
      </c>
      <c r="L8298" s="3">
        <v>3</v>
      </c>
      <c r="M8298" s="191">
        <v>3.9</v>
      </c>
      <c r="N8298" s="191">
        <v>1.7</v>
      </c>
      <c r="O8298" s="191">
        <v>1.1000000000000001</v>
      </c>
    </row>
    <row r="8299" spans="2:15" ht="17.25" x14ac:dyDescent="0.35">
      <c r="B8299" s="172">
        <f t="shared" si="776"/>
        <v>8291</v>
      </c>
      <c r="C8299" s="173">
        <v>12</v>
      </c>
      <c r="D8299" s="173">
        <v>12</v>
      </c>
      <c r="E8299" s="174">
        <v>11</v>
      </c>
      <c r="F8299" s="3">
        <f t="shared" si="775"/>
        <v>44.6</v>
      </c>
      <c r="G8299" s="3">
        <f t="shared" si="777"/>
        <v>37.4</v>
      </c>
      <c r="H8299" s="3">
        <f t="shared" si="778"/>
        <v>42.980000000000004</v>
      </c>
      <c r="I8299" s="3">
        <f t="shared" si="779"/>
        <v>39.92</v>
      </c>
      <c r="J8299" s="3">
        <f t="shared" si="780"/>
        <v>37.94</v>
      </c>
      <c r="K8299" s="191">
        <v>7</v>
      </c>
      <c r="L8299" s="3">
        <v>3</v>
      </c>
      <c r="M8299" s="191">
        <v>6.1</v>
      </c>
      <c r="N8299" s="191">
        <v>4.4000000000000004</v>
      </c>
      <c r="O8299" s="191">
        <v>3.3</v>
      </c>
    </row>
    <row r="8300" spans="2:15" ht="17.25" x14ac:dyDescent="0.35">
      <c r="B8300" s="172">
        <f t="shared" si="776"/>
        <v>8292</v>
      </c>
      <c r="C8300" s="173">
        <v>12</v>
      </c>
      <c r="D8300" s="173">
        <v>12</v>
      </c>
      <c r="E8300" s="174">
        <v>12</v>
      </c>
      <c r="F8300" s="3">
        <f t="shared" si="775"/>
        <v>48.2</v>
      </c>
      <c r="G8300" s="3">
        <f t="shared" si="777"/>
        <v>39.200000000000003</v>
      </c>
      <c r="H8300" s="3">
        <f t="shared" si="778"/>
        <v>44.96</v>
      </c>
      <c r="I8300" s="3">
        <f t="shared" si="779"/>
        <v>46.04</v>
      </c>
      <c r="J8300" s="3">
        <f t="shared" si="780"/>
        <v>42.08</v>
      </c>
      <c r="K8300" s="191">
        <v>9</v>
      </c>
      <c r="L8300" s="3">
        <v>4</v>
      </c>
      <c r="M8300" s="191">
        <v>7.2</v>
      </c>
      <c r="N8300" s="191">
        <v>7.8</v>
      </c>
      <c r="O8300" s="191">
        <v>5.6</v>
      </c>
    </row>
    <row r="8301" spans="2:15" ht="17.25" x14ac:dyDescent="0.35">
      <c r="B8301" s="172">
        <f t="shared" si="776"/>
        <v>8293</v>
      </c>
      <c r="C8301" s="173">
        <v>12</v>
      </c>
      <c r="D8301" s="173">
        <v>12</v>
      </c>
      <c r="E8301" s="174">
        <v>13</v>
      </c>
      <c r="F8301" s="3">
        <f t="shared" si="775"/>
        <v>46.4</v>
      </c>
      <c r="G8301" s="3">
        <f t="shared" si="777"/>
        <v>39.200000000000003</v>
      </c>
      <c r="H8301" s="3">
        <f t="shared" si="778"/>
        <v>46.94</v>
      </c>
      <c r="I8301" s="3">
        <f t="shared" si="779"/>
        <v>50</v>
      </c>
      <c r="J8301" s="3">
        <f t="shared" si="780"/>
        <v>44.06</v>
      </c>
      <c r="K8301" s="191">
        <v>8</v>
      </c>
      <c r="L8301" s="3">
        <v>4</v>
      </c>
      <c r="M8301" s="191">
        <v>8.3000000000000007</v>
      </c>
      <c r="N8301" s="191">
        <v>10</v>
      </c>
      <c r="O8301" s="191">
        <v>6.7</v>
      </c>
    </row>
    <row r="8302" spans="2:15" ht="17.25" x14ac:dyDescent="0.35">
      <c r="B8302" s="172">
        <f t="shared" si="776"/>
        <v>8294</v>
      </c>
      <c r="C8302" s="173">
        <v>12</v>
      </c>
      <c r="D8302" s="173">
        <v>12</v>
      </c>
      <c r="E8302" s="174">
        <v>14</v>
      </c>
      <c r="F8302" s="3">
        <f t="shared" si="775"/>
        <v>46.4</v>
      </c>
      <c r="G8302" s="3">
        <f t="shared" si="777"/>
        <v>42.8</v>
      </c>
      <c r="H8302" s="3">
        <f t="shared" si="778"/>
        <v>48.92</v>
      </c>
      <c r="I8302" s="3">
        <f t="shared" si="779"/>
        <v>51.980000000000004</v>
      </c>
      <c r="J8302" s="3">
        <f t="shared" si="780"/>
        <v>46.04</v>
      </c>
      <c r="K8302" s="191">
        <v>8</v>
      </c>
      <c r="L8302" s="3">
        <v>6</v>
      </c>
      <c r="M8302" s="191">
        <v>9.4</v>
      </c>
      <c r="N8302" s="191">
        <v>11.1</v>
      </c>
      <c r="O8302" s="191">
        <v>7.8</v>
      </c>
    </row>
    <row r="8303" spans="2:15" ht="17.25" x14ac:dyDescent="0.35">
      <c r="B8303" s="172">
        <f t="shared" si="776"/>
        <v>8295</v>
      </c>
      <c r="C8303" s="173">
        <v>12</v>
      </c>
      <c r="D8303" s="173">
        <v>12</v>
      </c>
      <c r="E8303" s="174">
        <v>15</v>
      </c>
      <c r="F8303" s="3">
        <f t="shared" si="775"/>
        <v>46.4</v>
      </c>
      <c r="G8303" s="3">
        <f t="shared" si="777"/>
        <v>41</v>
      </c>
      <c r="H8303" s="3">
        <f t="shared" si="778"/>
        <v>50</v>
      </c>
      <c r="I8303" s="3">
        <f t="shared" si="779"/>
        <v>51.980000000000004</v>
      </c>
      <c r="J8303" s="3">
        <f t="shared" si="780"/>
        <v>46.04</v>
      </c>
      <c r="K8303" s="191">
        <v>8</v>
      </c>
      <c r="L8303" s="3">
        <v>5</v>
      </c>
      <c r="M8303" s="191">
        <v>10</v>
      </c>
      <c r="N8303" s="191">
        <v>11.1</v>
      </c>
      <c r="O8303" s="191">
        <v>7.8</v>
      </c>
    </row>
    <row r="8304" spans="2:15" ht="17.25" x14ac:dyDescent="0.35">
      <c r="B8304" s="172">
        <f t="shared" si="776"/>
        <v>8296</v>
      </c>
      <c r="C8304" s="173">
        <v>12</v>
      </c>
      <c r="D8304" s="173">
        <v>12</v>
      </c>
      <c r="E8304" s="174">
        <v>16</v>
      </c>
      <c r="F8304" s="3">
        <f t="shared" si="775"/>
        <v>46.4</v>
      </c>
      <c r="G8304" s="3">
        <f t="shared" si="777"/>
        <v>39.200000000000003</v>
      </c>
      <c r="H8304" s="3">
        <f t="shared" si="778"/>
        <v>50</v>
      </c>
      <c r="I8304" s="3">
        <f t="shared" si="779"/>
        <v>51.08</v>
      </c>
      <c r="J8304" s="3">
        <f t="shared" si="780"/>
        <v>44.96</v>
      </c>
      <c r="K8304" s="191">
        <v>8</v>
      </c>
      <c r="L8304" s="3">
        <v>4</v>
      </c>
      <c r="M8304" s="191">
        <v>10</v>
      </c>
      <c r="N8304" s="191">
        <v>10.6</v>
      </c>
      <c r="O8304" s="191">
        <v>7.2</v>
      </c>
    </row>
    <row r="8305" spans="2:15" ht="17.25" x14ac:dyDescent="0.35">
      <c r="B8305" s="172">
        <f t="shared" si="776"/>
        <v>8297</v>
      </c>
      <c r="C8305" s="173">
        <v>12</v>
      </c>
      <c r="D8305" s="173">
        <v>12</v>
      </c>
      <c r="E8305" s="174">
        <v>17</v>
      </c>
      <c r="F8305" s="3">
        <f t="shared" si="775"/>
        <v>39.200000000000003</v>
      </c>
      <c r="G8305" s="3">
        <f t="shared" si="777"/>
        <v>33.799999999999997</v>
      </c>
      <c r="H8305" s="3">
        <f t="shared" si="778"/>
        <v>46.04</v>
      </c>
      <c r="I8305" s="3">
        <f t="shared" si="779"/>
        <v>44.06</v>
      </c>
      <c r="J8305" s="3">
        <f t="shared" si="780"/>
        <v>42.980000000000004</v>
      </c>
      <c r="K8305" s="191">
        <v>4</v>
      </c>
      <c r="L8305" s="3">
        <v>1</v>
      </c>
      <c r="M8305" s="191">
        <v>7.8</v>
      </c>
      <c r="N8305" s="191">
        <v>6.7</v>
      </c>
      <c r="O8305" s="191">
        <v>6.1</v>
      </c>
    </row>
    <row r="8306" spans="2:15" ht="17.25" x14ac:dyDescent="0.35">
      <c r="B8306" s="172">
        <f t="shared" si="776"/>
        <v>8298</v>
      </c>
      <c r="C8306" s="173">
        <v>12</v>
      </c>
      <c r="D8306" s="173">
        <v>12</v>
      </c>
      <c r="E8306" s="174">
        <v>18</v>
      </c>
      <c r="F8306" s="3">
        <f t="shared" si="775"/>
        <v>35.6</v>
      </c>
      <c r="G8306" s="3">
        <f t="shared" si="777"/>
        <v>28.4</v>
      </c>
      <c r="H8306" s="3">
        <f t="shared" si="778"/>
        <v>41</v>
      </c>
      <c r="I8306" s="3">
        <f t="shared" si="779"/>
        <v>42.08</v>
      </c>
      <c r="J8306" s="3">
        <f t="shared" si="780"/>
        <v>35.96</v>
      </c>
      <c r="K8306" s="191">
        <v>2</v>
      </c>
      <c r="L8306" s="3">
        <v>-2</v>
      </c>
      <c r="M8306" s="191">
        <v>5</v>
      </c>
      <c r="N8306" s="191">
        <v>5.6</v>
      </c>
      <c r="O8306" s="191">
        <v>2.2000000000000002</v>
      </c>
    </row>
    <row r="8307" spans="2:15" ht="17.25" x14ac:dyDescent="0.35">
      <c r="B8307" s="172">
        <f t="shared" si="776"/>
        <v>8299</v>
      </c>
      <c r="C8307" s="173">
        <v>12</v>
      </c>
      <c r="D8307" s="173">
        <v>12</v>
      </c>
      <c r="E8307" s="174">
        <v>19</v>
      </c>
      <c r="F8307" s="3">
        <f t="shared" si="775"/>
        <v>33.799999999999997</v>
      </c>
      <c r="G8307" s="3">
        <f t="shared" si="777"/>
        <v>23</v>
      </c>
      <c r="H8307" s="3">
        <f t="shared" si="778"/>
        <v>39.92</v>
      </c>
      <c r="I8307" s="3">
        <f t="shared" si="779"/>
        <v>39.92</v>
      </c>
      <c r="J8307" s="3">
        <f t="shared" si="780"/>
        <v>33.08</v>
      </c>
      <c r="K8307" s="191">
        <v>1</v>
      </c>
      <c r="L8307" s="3">
        <v>-5</v>
      </c>
      <c r="M8307" s="191">
        <v>4.4000000000000004</v>
      </c>
      <c r="N8307" s="191">
        <v>4.4000000000000004</v>
      </c>
      <c r="O8307" s="191">
        <v>0.6</v>
      </c>
    </row>
    <row r="8308" spans="2:15" ht="17.25" x14ac:dyDescent="0.35">
      <c r="B8308" s="172">
        <f t="shared" si="776"/>
        <v>8300</v>
      </c>
      <c r="C8308" s="173">
        <v>12</v>
      </c>
      <c r="D8308" s="173">
        <v>12</v>
      </c>
      <c r="E8308" s="174">
        <v>20</v>
      </c>
      <c r="F8308" s="3">
        <f t="shared" si="775"/>
        <v>35.6</v>
      </c>
      <c r="G8308" s="3">
        <f t="shared" si="777"/>
        <v>26.6</v>
      </c>
      <c r="H8308" s="3">
        <f t="shared" si="778"/>
        <v>37.04</v>
      </c>
      <c r="I8308" s="3">
        <f t="shared" si="779"/>
        <v>37.94</v>
      </c>
      <c r="J8308" s="3">
        <f t="shared" si="780"/>
        <v>35.06</v>
      </c>
      <c r="K8308" s="191">
        <v>2</v>
      </c>
      <c r="L8308" s="3">
        <v>-3</v>
      </c>
      <c r="M8308" s="191">
        <v>2.8</v>
      </c>
      <c r="N8308" s="191">
        <v>3.3</v>
      </c>
      <c r="O8308" s="191">
        <v>1.7</v>
      </c>
    </row>
    <row r="8309" spans="2:15" ht="17.25" x14ac:dyDescent="0.35">
      <c r="B8309" s="172">
        <f t="shared" si="776"/>
        <v>8301</v>
      </c>
      <c r="C8309" s="173">
        <v>12</v>
      </c>
      <c r="D8309" s="173">
        <v>12</v>
      </c>
      <c r="E8309" s="174">
        <v>21</v>
      </c>
      <c r="F8309" s="3">
        <f t="shared" si="775"/>
        <v>30.2</v>
      </c>
      <c r="G8309" s="3">
        <f t="shared" si="777"/>
        <v>24.8</v>
      </c>
      <c r="H8309" s="3">
        <f t="shared" si="778"/>
        <v>37.04</v>
      </c>
      <c r="I8309" s="3">
        <f t="shared" si="779"/>
        <v>37.04</v>
      </c>
      <c r="J8309" s="3">
        <f t="shared" si="780"/>
        <v>35.96</v>
      </c>
      <c r="K8309" s="191">
        <v>-1</v>
      </c>
      <c r="L8309" s="3">
        <v>-4</v>
      </c>
      <c r="M8309" s="191">
        <v>2.8</v>
      </c>
      <c r="N8309" s="191">
        <v>2.8</v>
      </c>
      <c r="O8309" s="191">
        <v>2.2000000000000002</v>
      </c>
    </row>
    <row r="8310" spans="2:15" ht="17.25" x14ac:dyDescent="0.35">
      <c r="B8310" s="172">
        <f t="shared" si="776"/>
        <v>8302</v>
      </c>
      <c r="C8310" s="173">
        <v>12</v>
      </c>
      <c r="D8310" s="173">
        <v>12</v>
      </c>
      <c r="E8310" s="174">
        <v>22</v>
      </c>
      <c r="F8310" s="3">
        <f t="shared" si="775"/>
        <v>28.4</v>
      </c>
      <c r="G8310" s="3">
        <f t="shared" si="777"/>
        <v>21.2</v>
      </c>
      <c r="H8310" s="3">
        <f t="shared" si="778"/>
        <v>35.96</v>
      </c>
      <c r="I8310" s="3">
        <f t="shared" si="779"/>
        <v>37.04</v>
      </c>
      <c r="J8310" s="3">
        <f t="shared" si="780"/>
        <v>33.08</v>
      </c>
      <c r="K8310" s="191">
        <v>-2</v>
      </c>
      <c r="L8310" s="3">
        <v>-6</v>
      </c>
      <c r="M8310" s="191">
        <v>2.2000000000000002</v>
      </c>
      <c r="N8310" s="191">
        <v>2.8</v>
      </c>
      <c r="O8310" s="191">
        <v>0.6</v>
      </c>
    </row>
    <row r="8311" spans="2:15" ht="17.25" x14ac:dyDescent="0.35">
      <c r="B8311" s="172">
        <f t="shared" si="776"/>
        <v>8303</v>
      </c>
      <c r="C8311" s="173">
        <v>12</v>
      </c>
      <c r="D8311" s="173">
        <v>12</v>
      </c>
      <c r="E8311" s="174">
        <v>23</v>
      </c>
      <c r="F8311" s="3">
        <f t="shared" si="775"/>
        <v>28.4</v>
      </c>
      <c r="G8311" s="3">
        <f t="shared" si="777"/>
        <v>26.6</v>
      </c>
      <c r="H8311" s="3">
        <f t="shared" si="778"/>
        <v>37.94</v>
      </c>
      <c r="I8311" s="3">
        <f t="shared" si="779"/>
        <v>33.979999999999997</v>
      </c>
      <c r="J8311" s="3">
        <f t="shared" si="780"/>
        <v>32</v>
      </c>
      <c r="K8311" s="191">
        <v>-2</v>
      </c>
      <c r="L8311" s="3">
        <v>-3</v>
      </c>
      <c r="M8311" s="191">
        <v>3.3</v>
      </c>
      <c r="N8311" s="191">
        <v>1.1000000000000001</v>
      </c>
      <c r="O8311" s="191">
        <v>0</v>
      </c>
    </row>
    <row r="8312" spans="2:15" ht="17.25" x14ac:dyDescent="0.35">
      <c r="B8312" s="172">
        <f t="shared" si="776"/>
        <v>8304</v>
      </c>
      <c r="C8312" s="173">
        <v>12</v>
      </c>
      <c r="D8312" s="173">
        <v>12</v>
      </c>
      <c r="E8312" s="174">
        <v>24</v>
      </c>
      <c r="F8312" s="3">
        <f t="shared" si="775"/>
        <v>28.4</v>
      </c>
      <c r="G8312" s="3">
        <f t="shared" si="777"/>
        <v>26.6</v>
      </c>
      <c r="H8312" s="3">
        <f t="shared" si="778"/>
        <v>37.94</v>
      </c>
      <c r="I8312" s="3">
        <f t="shared" si="779"/>
        <v>33.979999999999997</v>
      </c>
      <c r="J8312" s="3">
        <f t="shared" si="780"/>
        <v>26.96</v>
      </c>
      <c r="K8312" s="191">
        <v>-2</v>
      </c>
      <c r="L8312" s="3">
        <v>-3</v>
      </c>
      <c r="M8312" s="191">
        <v>3.3</v>
      </c>
      <c r="N8312" s="191">
        <v>1.1000000000000001</v>
      </c>
      <c r="O8312" s="191">
        <v>-2.8</v>
      </c>
    </row>
    <row r="8313" spans="2:15" ht="17.25" x14ac:dyDescent="0.35">
      <c r="B8313" s="172">
        <f t="shared" si="776"/>
        <v>8305</v>
      </c>
      <c r="C8313" s="173">
        <v>12</v>
      </c>
      <c r="D8313" s="173">
        <v>13</v>
      </c>
      <c r="E8313" s="174">
        <v>1</v>
      </c>
      <c r="F8313" s="3">
        <f t="shared" si="775"/>
        <v>28.4</v>
      </c>
      <c r="G8313" s="3">
        <f t="shared" si="777"/>
        <v>24.8</v>
      </c>
      <c r="H8313" s="3">
        <f t="shared" si="778"/>
        <v>35.06</v>
      </c>
      <c r="I8313" s="3">
        <f t="shared" si="779"/>
        <v>33.979999999999997</v>
      </c>
      <c r="J8313" s="3">
        <f t="shared" si="780"/>
        <v>21.92</v>
      </c>
      <c r="K8313" s="191">
        <v>-2</v>
      </c>
      <c r="L8313" s="3">
        <v>-4</v>
      </c>
      <c r="M8313" s="191">
        <v>1.7</v>
      </c>
      <c r="N8313" s="191">
        <v>1.1000000000000001</v>
      </c>
      <c r="O8313" s="191">
        <v>-5.6</v>
      </c>
    </row>
    <row r="8314" spans="2:15" ht="17.25" x14ac:dyDescent="0.35">
      <c r="B8314" s="172">
        <f t="shared" si="776"/>
        <v>8306</v>
      </c>
      <c r="C8314" s="173">
        <v>12</v>
      </c>
      <c r="D8314" s="173">
        <v>13</v>
      </c>
      <c r="E8314" s="174">
        <v>2</v>
      </c>
      <c r="F8314" s="3">
        <f t="shared" si="775"/>
        <v>30.2</v>
      </c>
      <c r="G8314" s="3">
        <f t="shared" si="777"/>
        <v>24.8</v>
      </c>
      <c r="H8314" s="3">
        <f t="shared" si="778"/>
        <v>33.08</v>
      </c>
      <c r="I8314" s="3">
        <f t="shared" si="779"/>
        <v>33.08</v>
      </c>
      <c r="J8314" s="3">
        <f t="shared" si="780"/>
        <v>26.060000000000002</v>
      </c>
      <c r="K8314" s="191">
        <v>-1</v>
      </c>
      <c r="L8314" s="3">
        <v>-4</v>
      </c>
      <c r="M8314" s="191">
        <v>0.6</v>
      </c>
      <c r="N8314" s="191">
        <v>0.6</v>
      </c>
      <c r="O8314" s="191">
        <v>-3.3</v>
      </c>
    </row>
    <row r="8315" spans="2:15" ht="17.25" x14ac:dyDescent="0.35">
      <c r="B8315" s="172">
        <f t="shared" si="776"/>
        <v>8307</v>
      </c>
      <c r="C8315" s="173">
        <v>12</v>
      </c>
      <c r="D8315" s="173">
        <v>13</v>
      </c>
      <c r="E8315" s="174">
        <v>3</v>
      </c>
      <c r="F8315" s="3">
        <f t="shared" si="775"/>
        <v>28.4</v>
      </c>
      <c r="G8315" s="3">
        <f t="shared" si="777"/>
        <v>23</v>
      </c>
      <c r="H8315" s="3">
        <f t="shared" si="778"/>
        <v>32</v>
      </c>
      <c r="I8315" s="3">
        <f t="shared" si="779"/>
        <v>30.92</v>
      </c>
      <c r="J8315" s="3">
        <f t="shared" si="780"/>
        <v>26.060000000000002</v>
      </c>
      <c r="K8315" s="191">
        <v>-2</v>
      </c>
      <c r="L8315" s="3">
        <v>-5</v>
      </c>
      <c r="M8315" s="191">
        <v>0</v>
      </c>
      <c r="N8315" s="191">
        <v>-0.6</v>
      </c>
      <c r="O8315" s="191">
        <v>-3.3</v>
      </c>
    </row>
    <row r="8316" spans="2:15" ht="17.25" x14ac:dyDescent="0.35">
      <c r="B8316" s="172">
        <f t="shared" si="776"/>
        <v>8308</v>
      </c>
      <c r="C8316" s="173">
        <v>12</v>
      </c>
      <c r="D8316" s="173">
        <v>13</v>
      </c>
      <c r="E8316" s="174">
        <v>4</v>
      </c>
      <c r="F8316" s="3">
        <f t="shared" si="775"/>
        <v>28.4</v>
      </c>
      <c r="G8316" s="3">
        <f t="shared" si="777"/>
        <v>19.399999999999999</v>
      </c>
      <c r="H8316" s="3">
        <f t="shared" si="778"/>
        <v>30.92</v>
      </c>
      <c r="I8316" s="3">
        <f t="shared" si="779"/>
        <v>30.02</v>
      </c>
      <c r="J8316" s="3">
        <f t="shared" si="780"/>
        <v>19.939999999999998</v>
      </c>
      <c r="K8316" s="191">
        <v>-2</v>
      </c>
      <c r="L8316" s="3">
        <v>-7</v>
      </c>
      <c r="M8316" s="191">
        <v>-0.6</v>
      </c>
      <c r="N8316" s="191">
        <v>-1.1000000000000001</v>
      </c>
      <c r="O8316" s="191">
        <v>-6.7</v>
      </c>
    </row>
    <row r="8317" spans="2:15" ht="17.25" x14ac:dyDescent="0.35">
      <c r="B8317" s="172">
        <f t="shared" si="776"/>
        <v>8309</v>
      </c>
      <c r="C8317" s="173">
        <v>12</v>
      </c>
      <c r="D8317" s="173">
        <v>13</v>
      </c>
      <c r="E8317" s="174">
        <v>5</v>
      </c>
      <c r="F8317" s="3">
        <f t="shared" si="775"/>
        <v>30.2</v>
      </c>
      <c r="G8317" s="3">
        <f t="shared" si="777"/>
        <v>19.399999999999999</v>
      </c>
      <c r="H8317" s="3">
        <f t="shared" si="778"/>
        <v>30.02</v>
      </c>
      <c r="I8317" s="3">
        <f t="shared" si="779"/>
        <v>28.94</v>
      </c>
      <c r="J8317" s="3">
        <f t="shared" si="780"/>
        <v>23</v>
      </c>
      <c r="K8317" s="191">
        <v>-1</v>
      </c>
      <c r="L8317" s="3">
        <v>-7</v>
      </c>
      <c r="M8317" s="191">
        <v>-1.1000000000000001</v>
      </c>
      <c r="N8317" s="191">
        <v>-1.7</v>
      </c>
      <c r="O8317" s="191">
        <v>-5</v>
      </c>
    </row>
    <row r="8318" spans="2:15" ht="17.25" x14ac:dyDescent="0.35">
      <c r="B8318" s="172">
        <f t="shared" si="776"/>
        <v>8310</v>
      </c>
      <c r="C8318" s="173">
        <v>12</v>
      </c>
      <c r="D8318" s="173">
        <v>13</v>
      </c>
      <c r="E8318" s="174">
        <v>6</v>
      </c>
      <c r="F8318" s="3">
        <f t="shared" si="775"/>
        <v>28.4</v>
      </c>
      <c r="G8318" s="3">
        <f t="shared" si="777"/>
        <v>15.8</v>
      </c>
      <c r="H8318" s="3">
        <f t="shared" si="778"/>
        <v>28.94</v>
      </c>
      <c r="I8318" s="3">
        <f t="shared" si="779"/>
        <v>28.04</v>
      </c>
      <c r="J8318" s="3">
        <f t="shared" si="780"/>
        <v>19.04</v>
      </c>
      <c r="K8318" s="191">
        <v>-2</v>
      </c>
      <c r="L8318" s="3">
        <v>-9</v>
      </c>
      <c r="M8318" s="191">
        <v>-1.7</v>
      </c>
      <c r="N8318" s="191">
        <v>-2.2000000000000002</v>
      </c>
      <c r="O8318" s="191">
        <v>-7.2</v>
      </c>
    </row>
    <row r="8319" spans="2:15" ht="17.25" x14ac:dyDescent="0.35">
      <c r="B8319" s="172">
        <f t="shared" si="776"/>
        <v>8311</v>
      </c>
      <c r="C8319" s="173">
        <v>12</v>
      </c>
      <c r="D8319" s="173">
        <v>13</v>
      </c>
      <c r="E8319" s="174">
        <v>7</v>
      </c>
      <c r="F8319" s="3">
        <f t="shared" si="775"/>
        <v>26.6</v>
      </c>
      <c r="G8319" s="3">
        <f t="shared" si="777"/>
        <v>15.8</v>
      </c>
      <c r="H8319" s="3">
        <f t="shared" si="778"/>
        <v>28.94</v>
      </c>
      <c r="I8319" s="3">
        <f t="shared" si="779"/>
        <v>26.96</v>
      </c>
      <c r="J8319" s="3">
        <f t="shared" si="780"/>
        <v>21.92</v>
      </c>
      <c r="K8319" s="191">
        <v>-3</v>
      </c>
      <c r="L8319" s="3">
        <v>-9</v>
      </c>
      <c r="M8319" s="191">
        <v>-1.7</v>
      </c>
      <c r="N8319" s="191">
        <v>-2.8</v>
      </c>
      <c r="O8319" s="191">
        <v>-5.6</v>
      </c>
    </row>
    <row r="8320" spans="2:15" ht="17.25" x14ac:dyDescent="0.35">
      <c r="B8320" s="172">
        <f t="shared" si="776"/>
        <v>8312</v>
      </c>
      <c r="C8320" s="173">
        <v>12</v>
      </c>
      <c r="D8320" s="173">
        <v>13</v>
      </c>
      <c r="E8320" s="174">
        <v>8</v>
      </c>
      <c r="F8320" s="3">
        <f t="shared" si="775"/>
        <v>32</v>
      </c>
      <c r="G8320" s="3">
        <f t="shared" si="777"/>
        <v>19.399999999999999</v>
      </c>
      <c r="H8320" s="3">
        <f t="shared" si="778"/>
        <v>35.06</v>
      </c>
      <c r="I8320" s="3">
        <f t="shared" si="779"/>
        <v>28.04</v>
      </c>
      <c r="J8320" s="3">
        <f t="shared" si="780"/>
        <v>21.02</v>
      </c>
      <c r="K8320" s="191">
        <v>0</v>
      </c>
      <c r="L8320" s="3">
        <v>-7</v>
      </c>
      <c r="M8320" s="191">
        <v>1.7</v>
      </c>
      <c r="N8320" s="191">
        <v>-2.2000000000000002</v>
      </c>
      <c r="O8320" s="191">
        <v>-6.1</v>
      </c>
    </row>
    <row r="8321" spans="2:15" ht="17.25" x14ac:dyDescent="0.35">
      <c r="B8321" s="172">
        <f t="shared" si="776"/>
        <v>8313</v>
      </c>
      <c r="C8321" s="173">
        <v>12</v>
      </c>
      <c r="D8321" s="173">
        <v>13</v>
      </c>
      <c r="E8321" s="174">
        <v>9</v>
      </c>
      <c r="F8321" s="3">
        <f t="shared" si="775"/>
        <v>39.200000000000003</v>
      </c>
      <c r="G8321" s="3">
        <f t="shared" si="777"/>
        <v>26.6</v>
      </c>
      <c r="H8321" s="3">
        <f t="shared" si="778"/>
        <v>42.08</v>
      </c>
      <c r="I8321" s="3">
        <f t="shared" si="779"/>
        <v>32</v>
      </c>
      <c r="J8321" s="3">
        <f t="shared" si="780"/>
        <v>26.96</v>
      </c>
      <c r="K8321" s="191">
        <v>4</v>
      </c>
      <c r="L8321" s="3">
        <v>-3</v>
      </c>
      <c r="M8321" s="191">
        <v>5.6</v>
      </c>
      <c r="N8321" s="191">
        <v>0</v>
      </c>
      <c r="O8321" s="191">
        <v>-2.8</v>
      </c>
    </row>
    <row r="8322" spans="2:15" ht="17.25" x14ac:dyDescent="0.35">
      <c r="B8322" s="172">
        <f t="shared" si="776"/>
        <v>8314</v>
      </c>
      <c r="C8322" s="173">
        <v>12</v>
      </c>
      <c r="D8322" s="173">
        <v>13</v>
      </c>
      <c r="E8322" s="174">
        <v>10</v>
      </c>
      <c r="F8322" s="3">
        <f t="shared" si="775"/>
        <v>44.6</v>
      </c>
      <c r="G8322" s="3">
        <f t="shared" si="777"/>
        <v>33.799999999999997</v>
      </c>
      <c r="H8322" s="3">
        <f t="shared" si="778"/>
        <v>46.94</v>
      </c>
      <c r="I8322" s="3">
        <f t="shared" si="779"/>
        <v>41</v>
      </c>
      <c r="J8322" s="3">
        <f t="shared" si="780"/>
        <v>33.08</v>
      </c>
      <c r="K8322" s="191">
        <v>7</v>
      </c>
      <c r="L8322" s="3">
        <v>1</v>
      </c>
      <c r="M8322" s="191">
        <v>8.3000000000000007</v>
      </c>
      <c r="N8322" s="191">
        <v>5</v>
      </c>
      <c r="O8322" s="191">
        <v>0.6</v>
      </c>
    </row>
    <row r="8323" spans="2:15" ht="17.25" x14ac:dyDescent="0.35">
      <c r="B8323" s="172">
        <f t="shared" si="776"/>
        <v>8315</v>
      </c>
      <c r="C8323" s="173">
        <v>12</v>
      </c>
      <c r="D8323" s="173">
        <v>13</v>
      </c>
      <c r="E8323" s="174">
        <v>11</v>
      </c>
      <c r="F8323" s="3">
        <f t="shared" si="775"/>
        <v>51.8</v>
      </c>
      <c r="G8323" s="3">
        <f t="shared" si="777"/>
        <v>40.28</v>
      </c>
      <c r="H8323" s="3">
        <f t="shared" si="778"/>
        <v>51.08</v>
      </c>
      <c r="I8323" s="3">
        <f t="shared" si="779"/>
        <v>46.04</v>
      </c>
      <c r="J8323" s="3">
        <f t="shared" si="780"/>
        <v>35.96</v>
      </c>
      <c r="K8323" s="191">
        <v>11</v>
      </c>
      <c r="L8323" s="3">
        <v>4.5999999999999996</v>
      </c>
      <c r="M8323" s="191">
        <v>10.6</v>
      </c>
      <c r="N8323" s="191">
        <v>7.8</v>
      </c>
      <c r="O8323" s="191">
        <v>2.2000000000000002</v>
      </c>
    </row>
    <row r="8324" spans="2:15" ht="17.25" x14ac:dyDescent="0.35">
      <c r="B8324" s="172">
        <f t="shared" si="776"/>
        <v>8316</v>
      </c>
      <c r="C8324" s="173">
        <v>12</v>
      </c>
      <c r="D8324" s="173">
        <v>13</v>
      </c>
      <c r="E8324" s="174">
        <v>12</v>
      </c>
      <c r="F8324" s="3">
        <f t="shared" si="775"/>
        <v>55.400000000000006</v>
      </c>
      <c r="G8324" s="3">
        <f t="shared" si="777"/>
        <v>46.4</v>
      </c>
      <c r="H8324" s="3">
        <f t="shared" si="778"/>
        <v>53.96</v>
      </c>
      <c r="I8324" s="3">
        <f t="shared" si="779"/>
        <v>60.08</v>
      </c>
      <c r="J8324" s="3">
        <f t="shared" si="780"/>
        <v>39.92</v>
      </c>
      <c r="K8324" s="191">
        <v>13</v>
      </c>
      <c r="L8324" s="3">
        <v>8</v>
      </c>
      <c r="M8324" s="191">
        <v>12.2</v>
      </c>
      <c r="N8324" s="191">
        <v>15.6</v>
      </c>
      <c r="O8324" s="191">
        <v>4.4000000000000004</v>
      </c>
    </row>
    <row r="8325" spans="2:15" ht="17.25" x14ac:dyDescent="0.35">
      <c r="B8325" s="172">
        <f t="shared" si="776"/>
        <v>8317</v>
      </c>
      <c r="C8325" s="173">
        <v>12</v>
      </c>
      <c r="D8325" s="173">
        <v>13</v>
      </c>
      <c r="E8325" s="174">
        <v>13</v>
      </c>
      <c r="F8325" s="3">
        <f t="shared" si="775"/>
        <v>59</v>
      </c>
      <c r="G8325" s="3">
        <f t="shared" si="777"/>
        <v>53.6</v>
      </c>
      <c r="H8325" s="3">
        <f t="shared" si="778"/>
        <v>55.94</v>
      </c>
      <c r="I8325" s="3">
        <f t="shared" si="779"/>
        <v>60.980000000000004</v>
      </c>
      <c r="J8325" s="3">
        <f t="shared" si="780"/>
        <v>42.08</v>
      </c>
      <c r="K8325" s="191">
        <v>15</v>
      </c>
      <c r="L8325" s="3">
        <v>12</v>
      </c>
      <c r="M8325" s="191">
        <v>13.3</v>
      </c>
      <c r="N8325" s="191">
        <v>16.100000000000001</v>
      </c>
      <c r="O8325" s="191">
        <v>5.6</v>
      </c>
    </row>
    <row r="8326" spans="2:15" ht="17.25" x14ac:dyDescent="0.35">
      <c r="B8326" s="172">
        <f t="shared" si="776"/>
        <v>8318</v>
      </c>
      <c r="C8326" s="173">
        <v>12</v>
      </c>
      <c r="D8326" s="173">
        <v>13</v>
      </c>
      <c r="E8326" s="174">
        <v>14</v>
      </c>
      <c r="F8326" s="3">
        <f t="shared" si="775"/>
        <v>60.8</v>
      </c>
      <c r="G8326" s="3">
        <f t="shared" si="777"/>
        <v>53.6</v>
      </c>
      <c r="H8326" s="3">
        <f t="shared" si="778"/>
        <v>57.019999999999996</v>
      </c>
      <c r="I8326" s="3">
        <f t="shared" si="779"/>
        <v>59</v>
      </c>
      <c r="J8326" s="3">
        <f t="shared" si="780"/>
        <v>44.96</v>
      </c>
      <c r="K8326" s="191">
        <v>16</v>
      </c>
      <c r="L8326" s="3">
        <v>12</v>
      </c>
      <c r="M8326" s="191">
        <v>13.9</v>
      </c>
      <c r="N8326" s="191">
        <v>15</v>
      </c>
      <c r="O8326" s="191">
        <v>7.2</v>
      </c>
    </row>
    <row r="8327" spans="2:15" ht="17.25" x14ac:dyDescent="0.35">
      <c r="B8327" s="172">
        <f t="shared" si="776"/>
        <v>8319</v>
      </c>
      <c r="C8327" s="173">
        <v>12</v>
      </c>
      <c r="D8327" s="173">
        <v>13</v>
      </c>
      <c r="E8327" s="174">
        <v>15</v>
      </c>
      <c r="F8327" s="3">
        <f t="shared" si="775"/>
        <v>60.8</v>
      </c>
      <c r="G8327" s="3">
        <f t="shared" si="777"/>
        <v>55.400000000000006</v>
      </c>
      <c r="H8327" s="3">
        <f t="shared" si="778"/>
        <v>57.92</v>
      </c>
      <c r="I8327" s="3">
        <f t="shared" si="779"/>
        <v>59</v>
      </c>
      <c r="J8327" s="3">
        <f t="shared" si="780"/>
        <v>46.94</v>
      </c>
      <c r="K8327" s="191">
        <v>16</v>
      </c>
      <c r="L8327" s="3">
        <v>13</v>
      </c>
      <c r="M8327" s="191">
        <v>14.4</v>
      </c>
      <c r="N8327" s="191">
        <v>15</v>
      </c>
      <c r="O8327" s="191">
        <v>8.3000000000000007</v>
      </c>
    </row>
    <row r="8328" spans="2:15" ht="17.25" x14ac:dyDescent="0.35">
      <c r="B8328" s="172">
        <f t="shared" si="776"/>
        <v>8320</v>
      </c>
      <c r="C8328" s="173">
        <v>12</v>
      </c>
      <c r="D8328" s="173">
        <v>13</v>
      </c>
      <c r="E8328" s="174">
        <v>16</v>
      </c>
      <c r="F8328" s="3">
        <f t="shared" si="775"/>
        <v>55.400000000000006</v>
      </c>
      <c r="G8328" s="3">
        <f t="shared" si="777"/>
        <v>51.8</v>
      </c>
      <c r="H8328" s="3">
        <f t="shared" si="778"/>
        <v>57.92</v>
      </c>
      <c r="I8328" s="3">
        <f t="shared" si="779"/>
        <v>55.94</v>
      </c>
      <c r="J8328" s="3">
        <f t="shared" si="780"/>
        <v>48.019999999999996</v>
      </c>
      <c r="K8328" s="191">
        <v>13</v>
      </c>
      <c r="L8328" s="3">
        <v>11</v>
      </c>
      <c r="M8328" s="191">
        <v>14.4</v>
      </c>
      <c r="N8328" s="191">
        <v>13.3</v>
      </c>
      <c r="O8328" s="191">
        <v>8.9</v>
      </c>
    </row>
    <row r="8329" spans="2:15" ht="17.25" x14ac:dyDescent="0.35">
      <c r="B8329" s="172">
        <f t="shared" si="776"/>
        <v>8321</v>
      </c>
      <c r="C8329" s="173">
        <v>12</v>
      </c>
      <c r="D8329" s="173">
        <v>13</v>
      </c>
      <c r="E8329" s="174">
        <v>17</v>
      </c>
      <c r="F8329" s="3">
        <f t="shared" si="775"/>
        <v>44.6</v>
      </c>
      <c r="G8329" s="3">
        <f t="shared" si="777"/>
        <v>42.8</v>
      </c>
      <c r="H8329" s="3">
        <f t="shared" si="778"/>
        <v>51.08</v>
      </c>
      <c r="I8329" s="3">
        <f t="shared" si="779"/>
        <v>51.980000000000004</v>
      </c>
      <c r="J8329" s="3">
        <f t="shared" si="780"/>
        <v>44.96</v>
      </c>
      <c r="K8329" s="191">
        <v>7</v>
      </c>
      <c r="L8329" s="3">
        <v>6</v>
      </c>
      <c r="M8329" s="191">
        <v>10.6</v>
      </c>
      <c r="N8329" s="191">
        <v>11.1</v>
      </c>
      <c r="O8329" s="191">
        <v>7.2</v>
      </c>
    </row>
    <row r="8330" spans="2:15" ht="17.25" x14ac:dyDescent="0.35">
      <c r="B8330" s="172">
        <f t="shared" si="776"/>
        <v>8322</v>
      </c>
      <c r="C8330" s="173">
        <v>12</v>
      </c>
      <c r="D8330" s="173">
        <v>13</v>
      </c>
      <c r="E8330" s="174">
        <v>18</v>
      </c>
      <c r="F8330" s="3">
        <f t="shared" ref="F8330:F8393" si="781">(9/5)*K8330+32</f>
        <v>42.8</v>
      </c>
      <c r="G8330" s="3">
        <f t="shared" si="777"/>
        <v>33.799999999999997</v>
      </c>
      <c r="H8330" s="3">
        <f t="shared" si="778"/>
        <v>46.04</v>
      </c>
      <c r="I8330" s="3">
        <f t="shared" si="779"/>
        <v>51.08</v>
      </c>
      <c r="J8330" s="3">
        <f t="shared" si="780"/>
        <v>44.06</v>
      </c>
      <c r="K8330" s="191">
        <v>6</v>
      </c>
      <c r="L8330" s="3">
        <v>1</v>
      </c>
      <c r="M8330" s="191">
        <v>7.8</v>
      </c>
      <c r="N8330" s="191">
        <v>10.6</v>
      </c>
      <c r="O8330" s="191">
        <v>6.7</v>
      </c>
    </row>
    <row r="8331" spans="2:15" ht="17.25" x14ac:dyDescent="0.35">
      <c r="B8331" s="172">
        <f t="shared" ref="B8331:B8394" si="782">B8330+1</f>
        <v>8323</v>
      </c>
      <c r="C8331" s="173">
        <v>12</v>
      </c>
      <c r="D8331" s="173">
        <v>13</v>
      </c>
      <c r="E8331" s="174">
        <v>19</v>
      </c>
      <c r="F8331" s="3">
        <f t="shared" si="781"/>
        <v>41</v>
      </c>
      <c r="G8331" s="3">
        <f t="shared" si="777"/>
        <v>28.4</v>
      </c>
      <c r="H8331" s="3">
        <f t="shared" si="778"/>
        <v>42.08</v>
      </c>
      <c r="I8331" s="3">
        <f t="shared" si="779"/>
        <v>50</v>
      </c>
      <c r="J8331" s="3">
        <f t="shared" si="780"/>
        <v>39.92</v>
      </c>
      <c r="K8331" s="191">
        <v>5</v>
      </c>
      <c r="L8331" s="3">
        <v>-2</v>
      </c>
      <c r="M8331" s="191">
        <v>5.6</v>
      </c>
      <c r="N8331" s="191">
        <v>10</v>
      </c>
      <c r="O8331" s="191">
        <v>4.4000000000000004</v>
      </c>
    </row>
    <row r="8332" spans="2:15" ht="17.25" x14ac:dyDescent="0.35">
      <c r="B8332" s="172">
        <f t="shared" si="782"/>
        <v>8324</v>
      </c>
      <c r="C8332" s="173">
        <v>12</v>
      </c>
      <c r="D8332" s="173">
        <v>13</v>
      </c>
      <c r="E8332" s="174">
        <v>20</v>
      </c>
      <c r="F8332" s="3">
        <f t="shared" si="781"/>
        <v>39.200000000000003</v>
      </c>
      <c r="G8332" s="3">
        <f t="shared" si="777"/>
        <v>28.4</v>
      </c>
      <c r="H8332" s="3">
        <f t="shared" si="778"/>
        <v>41</v>
      </c>
      <c r="I8332" s="3">
        <f t="shared" si="779"/>
        <v>46.94</v>
      </c>
      <c r="J8332" s="3">
        <f t="shared" si="780"/>
        <v>37.94</v>
      </c>
      <c r="K8332" s="191">
        <v>4</v>
      </c>
      <c r="L8332" s="3">
        <v>-2</v>
      </c>
      <c r="M8332" s="191">
        <v>5</v>
      </c>
      <c r="N8332" s="191">
        <v>8.3000000000000007</v>
      </c>
      <c r="O8332" s="191">
        <v>3.3</v>
      </c>
    </row>
    <row r="8333" spans="2:15" ht="17.25" x14ac:dyDescent="0.35">
      <c r="B8333" s="172">
        <f t="shared" si="782"/>
        <v>8325</v>
      </c>
      <c r="C8333" s="173">
        <v>12</v>
      </c>
      <c r="D8333" s="173">
        <v>13</v>
      </c>
      <c r="E8333" s="174">
        <v>21</v>
      </c>
      <c r="F8333" s="3">
        <f t="shared" si="781"/>
        <v>39.200000000000003</v>
      </c>
      <c r="G8333" s="3">
        <f t="shared" si="777"/>
        <v>24.8</v>
      </c>
      <c r="H8333" s="3">
        <f t="shared" si="778"/>
        <v>39.92</v>
      </c>
      <c r="I8333" s="3">
        <f t="shared" si="779"/>
        <v>42.980000000000004</v>
      </c>
      <c r="J8333" s="3">
        <f t="shared" si="780"/>
        <v>41</v>
      </c>
      <c r="K8333" s="191">
        <v>4</v>
      </c>
      <c r="L8333" s="3">
        <v>-4</v>
      </c>
      <c r="M8333" s="191">
        <v>4.4000000000000004</v>
      </c>
      <c r="N8333" s="191">
        <v>6.1</v>
      </c>
      <c r="O8333" s="191">
        <v>5</v>
      </c>
    </row>
    <row r="8334" spans="2:15" ht="17.25" x14ac:dyDescent="0.35">
      <c r="B8334" s="172">
        <f t="shared" si="782"/>
        <v>8326</v>
      </c>
      <c r="C8334" s="173">
        <v>12</v>
      </c>
      <c r="D8334" s="173">
        <v>13</v>
      </c>
      <c r="E8334" s="174">
        <v>22</v>
      </c>
      <c r="F8334" s="3">
        <f t="shared" si="781"/>
        <v>39.200000000000003</v>
      </c>
      <c r="G8334" s="3">
        <f t="shared" si="777"/>
        <v>26.6</v>
      </c>
      <c r="H8334" s="3">
        <f t="shared" si="778"/>
        <v>33.979999999999997</v>
      </c>
      <c r="I8334" s="3">
        <f t="shared" si="779"/>
        <v>39.019999999999996</v>
      </c>
      <c r="J8334" s="3">
        <f t="shared" si="780"/>
        <v>39.92</v>
      </c>
      <c r="K8334" s="191">
        <v>4</v>
      </c>
      <c r="L8334" s="3">
        <v>-3</v>
      </c>
      <c r="M8334" s="191">
        <v>1.1000000000000001</v>
      </c>
      <c r="N8334" s="191">
        <v>3.9</v>
      </c>
      <c r="O8334" s="191">
        <v>4.4000000000000004</v>
      </c>
    </row>
    <row r="8335" spans="2:15" ht="17.25" x14ac:dyDescent="0.35">
      <c r="B8335" s="172">
        <f t="shared" si="782"/>
        <v>8327</v>
      </c>
      <c r="C8335" s="173">
        <v>12</v>
      </c>
      <c r="D8335" s="173">
        <v>13</v>
      </c>
      <c r="E8335" s="174">
        <v>23</v>
      </c>
      <c r="F8335" s="3">
        <f t="shared" si="781"/>
        <v>37.4</v>
      </c>
      <c r="G8335" s="3">
        <f t="shared" si="777"/>
        <v>26.6</v>
      </c>
      <c r="H8335" s="3">
        <f t="shared" si="778"/>
        <v>35.06</v>
      </c>
      <c r="I8335" s="3">
        <f t="shared" si="779"/>
        <v>39.019999999999996</v>
      </c>
      <c r="J8335" s="3">
        <f t="shared" si="780"/>
        <v>41</v>
      </c>
      <c r="K8335" s="191">
        <v>3</v>
      </c>
      <c r="L8335" s="3">
        <v>-3</v>
      </c>
      <c r="M8335" s="191">
        <v>1.7</v>
      </c>
      <c r="N8335" s="191">
        <v>3.9</v>
      </c>
      <c r="O8335" s="191">
        <v>5</v>
      </c>
    </row>
    <row r="8336" spans="2:15" ht="17.25" x14ac:dyDescent="0.35">
      <c r="B8336" s="172">
        <f t="shared" si="782"/>
        <v>8328</v>
      </c>
      <c r="C8336" s="173">
        <v>12</v>
      </c>
      <c r="D8336" s="173">
        <v>13</v>
      </c>
      <c r="E8336" s="174">
        <v>24</v>
      </c>
      <c r="F8336" s="3">
        <f t="shared" si="781"/>
        <v>37.4</v>
      </c>
      <c r="G8336" s="3">
        <f t="shared" si="777"/>
        <v>23</v>
      </c>
      <c r="H8336" s="3">
        <f t="shared" si="778"/>
        <v>37.94</v>
      </c>
      <c r="I8336" s="3">
        <f t="shared" si="779"/>
        <v>37.94</v>
      </c>
      <c r="J8336" s="3">
        <f t="shared" si="780"/>
        <v>39.019999999999996</v>
      </c>
      <c r="K8336" s="191">
        <v>3</v>
      </c>
      <c r="L8336" s="3">
        <v>-5</v>
      </c>
      <c r="M8336" s="191">
        <v>3.3</v>
      </c>
      <c r="N8336" s="191">
        <v>3.3</v>
      </c>
      <c r="O8336" s="191">
        <v>3.9</v>
      </c>
    </row>
    <row r="8337" spans="2:15" ht="17.25" x14ac:dyDescent="0.35">
      <c r="B8337" s="172">
        <f t="shared" si="782"/>
        <v>8329</v>
      </c>
      <c r="C8337" s="173">
        <v>12</v>
      </c>
      <c r="D8337" s="173">
        <v>14</v>
      </c>
      <c r="E8337" s="174">
        <v>1</v>
      </c>
      <c r="F8337" s="3">
        <f t="shared" si="781"/>
        <v>39.200000000000003</v>
      </c>
      <c r="G8337" s="3">
        <f t="shared" si="777"/>
        <v>19.399999999999999</v>
      </c>
      <c r="H8337" s="3">
        <f t="shared" si="778"/>
        <v>39.019999999999996</v>
      </c>
      <c r="I8337" s="3">
        <f t="shared" si="779"/>
        <v>37.94</v>
      </c>
      <c r="J8337" s="3">
        <f t="shared" si="780"/>
        <v>35.96</v>
      </c>
      <c r="K8337" s="191">
        <v>4</v>
      </c>
      <c r="L8337" s="3">
        <v>-7</v>
      </c>
      <c r="M8337" s="191">
        <v>3.9</v>
      </c>
      <c r="N8337" s="191">
        <v>3.3</v>
      </c>
      <c r="O8337" s="191">
        <v>2.2000000000000002</v>
      </c>
    </row>
    <row r="8338" spans="2:15" ht="17.25" x14ac:dyDescent="0.35">
      <c r="B8338" s="172">
        <f t="shared" si="782"/>
        <v>8330</v>
      </c>
      <c r="C8338" s="173">
        <v>12</v>
      </c>
      <c r="D8338" s="173">
        <v>14</v>
      </c>
      <c r="E8338" s="174">
        <v>2</v>
      </c>
      <c r="F8338" s="3">
        <f t="shared" si="781"/>
        <v>37.4</v>
      </c>
      <c r="G8338" s="3">
        <f t="shared" si="777"/>
        <v>21.2</v>
      </c>
      <c r="H8338" s="3">
        <f t="shared" si="778"/>
        <v>37.04</v>
      </c>
      <c r="I8338" s="3">
        <f t="shared" si="779"/>
        <v>37.04</v>
      </c>
      <c r="J8338" s="3">
        <f t="shared" si="780"/>
        <v>33.979999999999997</v>
      </c>
      <c r="K8338" s="191">
        <v>3</v>
      </c>
      <c r="L8338" s="3">
        <v>-6</v>
      </c>
      <c r="M8338" s="191">
        <v>2.8</v>
      </c>
      <c r="N8338" s="191">
        <v>2.8</v>
      </c>
      <c r="O8338" s="191">
        <v>1.1000000000000001</v>
      </c>
    </row>
    <row r="8339" spans="2:15" ht="17.25" x14ac:dyDescent="0.35">
      <c r="B8339" s="172">
        <f t="shared" si="782"/>
        <v>8331</v>
      </c>
      <c r="C8339" s="173">
        <v>12</v>
      </c>
      <c r="D8339" s="173">
        <v>14</v>
      </c>
      <c r="E8339" s="174">
        <v>3</v>
      </c>
      <c r="F8339" s="3">
        <f t="shared" si="781"/>
        <v>39.200000000000003</v>
      </c>
      <c r="G8339" s="3">
        <f t="shared" si="777"/>
        <v>19.399999999999999</v>
      </c>
      <c r="H8339" s="3">
        <f t="shared" si="778"/>
        <v>33.979999999999997</v>
      </c>
      <c r="I8339" s="3">
        <f t="shared" si="779"/>
        <v>35.06</v>
      </c>
      <c r="J8339" s="3">
        <f t="shared" si="780"/>
        <v>33.08</v>
      </c>
      <c r="K8339" s="191">
        <v>4</v>
      </c>
      <c r="L8339" s="3">
        <v>-7</v>
      </c>
      <c r="M8339" s="191">
        <v>1.1000000000000001</v>
      </c>
      <c r="N8339" s="191">
        <v>1.7</v>
      </c>
      <c r="O8339" s="191">
        <v>0.6</v>
      </c>
    </row>
    <row r="8340" spans="2:15" ht="17.25" x14ac:dyDescent="0.35">
      <c r="B8340" s="172">
        <f t="shared" si="782"/>
        <v>8332</v>
      </c>
      <c r="C8340" s="173">
        <v>12</v>
      </c>
      <c r="D8340" s="173">
        <v>14</v>
      </c>
      <c r="E8340" s="174">
        <v>4</v>
      </c>
      <c r="F8340" s="3">
        <f t="shared" si="781"/>
        <v>35.6</v>
      </c>
      <c r="G8340" s="3">
        <f t="shared" si="777"/>
        <v>17.600000000000001</v>
      </c>
      <c r="H8340" s="3">
        <f t="shared" si="778"/>
        <v>35.06</v>
      </c>
      <c r="I8340" s="3">
        <f t="shared" si="779"/>
        <v>35.06</v>
      </c>
      <c r="J8340" s="3">
        <f t="shared" si="780"/>
        <v>30.02</v>
      </c>
      <c r="K8340" s="191">
        <v>2</v>
      </c>
      <c r="L8340" s="3">
        <v>-8</v>
      </c>
      <c r="M8340" s="191">
        <v>1.7</v>
      </c>
      <c r="N8340" s="191">
        <v>1.7</v>
      </c>
      <c r="O8340" s="191">
        <v>-1.1000000000000001</v>
      </c>
    </row>
    <row r="8341" spans="2:15" ht="17.25" x14ac:dyDescent="0.35">
      <c r="B8341" s="172">
        <f t="shared" si="782"/>
        <v>8333</v>
      </c>
      <c r="C8341" s="173">
        <v>12</v>
      </c>
      <c r="D8341" s="173">
        <v>14</v>
      </c>
      <c r="E8341" s="174">
        <v>5</v>
      </c>
      <c r="F8341" s="3">
        <f t="shared" si="781"/>
        <v>35.6</v>
      </c>
      <c r="G8341" s="3">
        <f t="shared" si="777"/>
        <v>19.399999999999999</v>
      </c>
      <c r="H8341" s="3">
        <f t="shared" si="778"/>
        <v>30.02</v>
      </c>
      <c r="I8341" s="3">
        <f t="shared" si="779"/>
        <v>30.92</v>
      </c>
      <c r="J8341" s="3">
        <f t="shared" si="780"/>
        <v>26.96</v>
      </c>
      <c r="K8341" s="191">
        <v>2</v>
      </c>
      <c r="L8341" s="3">
        <v>-7</v>
      </c>
      <c r="M8341" s="191">
        <v>-1.1000000000000001</v>
      </c>
      <c r="N8341" s="191">
        <v>-0.6</v>
      </c>
      <c r="O8341" s="191">
        <v>-2.8</v>
      </c>
    </row>
    <row r="8342" spans="2:15" ht="17.25" x14ac:dyDescent="0.35">
      <c r="B8342" s="172">
        <f t="shared" si="782"/>
        <v>8334</v>
      </c>
      <c r="C8342" s="173">
        <v>12</v>
      </c>
      <c r="D8342" s="173">
        <v>14</v>
      </c>
      <c r="E8342" s="174">
        <v>6</v>
      </c>
      <c r="F8342" s="3">
        <f t="shared" si="781"/>
        <v>35.6</v>
      </c>
      <c r="G8342" s="3">
        <f t="shared" si="777"/>
        <v>15.8</v>
      </c>
      <c r="H8342" s="3">
        <f t="shared" si="778"/>
        <v>33.979999999999997</v>
      </c>
      <c r="I8342" s="3">
        <f t="shared" si="779"/>
        <v>28.04</v>
      </c>
      <c r="J8342" s="3">
        <f t="shared" si="780"/>
        <v>26.060000000000002</v>
      </c>
      <c r="K8342" s="191">
        <v>2</v>
      </c>
      <c r="L8342" s="3">
        <v>-9</v>
      </c>
      <c r="M8342" s="191">
        <v>1.1000000000000001</v>
      </c>
      <c r="N8342" s="191">
        <v>-2.2000000000000002</v>
      </c>
      <c r="O8342" s="191">
        <v>-3.3</v>
      </c>
    </row>
    <row r="8343" spans="2:15" ht="17.25" x14ac:dyDescent="0.35">
      <c r="B8343" s="172">
        <f t="shared" si="782"/>
        <v>8335</v>
      </c>
      <c r="C8343" s="173">
        <v>12</v>
      </c>
      <c r="D8343" s="173">
        <v>14</v>
      </c>
      <c r="E8343" s="174">
        <v>7</v>
      </c>
      <c r="F8343" s="3">
        <f t="shared" si="781"/>
        <v>33.799999999999997</v>
      </c>
      <c r="G8343" s="3">
        <f t="shared" si="777"/>
        <v>17.600000000000001</v>
      </c>
      <c r="H8343" s="3">
        <f t="shared" si="778"/>
        <v>30.92</v>
      </c>
      <c r="I8343" s="3">
        <f t="shared" si="779"/>
        <v>28.04</v>
      </c>
      <c r="J8343" s="3">
        <f t="shared" si="780"/>
        <v>24.98</v>
      </c>
      <c r="K8343" s="191">
        <v>1</v>
      </c>
      <c r="L8343" s="3">
        <v>-8</v>
      </c>
      <c r="M8343" s="191">
        <v>-0.6</v>
      </c>
      <c r="N8343" s="191">
        <v>-2.2000000000000002</v>
      </c>
      <c r="O8343" s="191">
        <v>-3.9</v>
      </c>
    </row>
    <row r="8344" spans="2:15" ht="17.25" x14ac:dyDescent="0.35">
      <c r="B8344" s="172">
        <f t="shared" si="782"/>
        <v>8336</v>
      </c>
      <c r="C8344" s="173">
        <v>12</v>
      </c>
      <c r="D8344" s="173">
        <v>14</v>
      </c>
      <c r="E8344" s="174">
        <v>8</v>
      </c>
      <c r="F8344" s="3">
        <f t="shared" si="781"/>
        <v>37.4</v>
      </c>
      <c r="G8344" s="3">
        <f t="shared" si="777"/>
        <v>19.399999999999999</v>
      </c>
      <c r="H8344" s="3">
        <f t="shared" si="778"/>
        <v>35.06</v>
      </c>
      <c r="I8344" s="3">
        <f t="shared" si="779"/>
        <v>30.02</v>
      </c>
      <c r="J8344" s="3">
        <f t="shared" si="780"/>
        <v>26.060000000000002</v>
      </c>
      <c r="K8344" s="191">
        <v>3</v>
      </c>
      <c r="L8344" s="3">
        <v>-7</v>
      </c>
      <c r="M8344" s="191">
        <v>1.7</v>
      </c>
      <c r="N8344" s="191">
        <v>-1.1000000000000001</v>
      </c>
      <c r="O8344" s="191">
        <v>-3.3</v>
      </c>
    </row>
    <row r="8345" spans="2:15" ht="17.25" x14ac:dyDescent="0.35">
      <c r="B8345" s="172">
        <f t="shared" si="782"/>
        <v>8337</v>
      </c>
      <c r="C8345" s="173">
        <v>12</v>
      </c>
      <c r="D8345" s="173">
        <v>14</v>
      </c>
      <c r="E8345" s="174">
        <v>9</v>
      </c>
      <c r="F8345" s="3">
        <f t="shared" si="781"/>
        <v>46.4</v>
      </c>
      <c r="G8345" s="3">
        <f t="shared" ref="G8345:G8408" si="783">(9/5)*L8345+32</f>
        <v>26.6</v>
      </c>
      <c r="H8345" s="3">
        <f t="shared" ref="H8345:H8408" si="784">(9/5)*M8345+32</f>
        <v>46.04</v>
      </c>
      <c r="I8345" s="3">
        <f t="shared" ref="I8345:I8408" si="785">(9/5)*N8345+32</f>
        <v>33.08</v>
      </c>
      <c r="J8345" s="3">
        <f t="shared" ref="J8345:J8408" si="786">(9/5)*O8345+32</f>
        <v>28.04</v>
      </c>
      <c r="K8345" s="191">
        <v>8</v>
      </c>
      <c r="L8345" s="3">
        <v>-3</v>
      </c>
      <c r="M8345" s="191">
        <v>7.8</v>
      </c>
      <c r="N8345" s="191">
        <v>0.6</v>
      </c>
      <c r="O8345" s="191">
        <v>-2.2000000000000002</v>
      </c>
    </row>
    <row r="8346" spans="2:15" ht="17.25" x14ac:dyDescent="0.35">
      <c r="B8346" s="172">
        <f t="shared" si="782"/>
        <v>8338</v>
      </c>
      <c r="C8346" s="173">
        <v>12</v>
      </c>
      <c r="D8346" s="173">
        <v>14</v>
      </c>
      <c r="E8346" s="174">
        <v>10</v>
      </c>
      <c r="F8346" s="3">
        <f t="shared" si="781"/>
        <v>50</v>
      </c>
      <c r="G8346" s="3">
        <f t="shared" si="783"/>
        <v>33.799999999999997</v>
      </c>
      <c r="H8346" s="3">
        <f t="shared" si="784"/>
        <v>48.92</v>
      </c>
      <c r="I8346" s="3">
        <f t="shared" si="785"/>
        <v>39.019999999999996</v>
      </c>
      <c r="J8346" s="3">
        <f t="shared" si="786"/>
        <v>28.94</v>
      </c>
      <c r="K8346" s="191">
        <v>10</v>
      </c>
      <c r="L8346" s="3">
        <v>1</v>
      </c>
      <c r="M8346" s="191">
        <v>9.4</v>
      </c>
      <c r="N8346" s="191">
        <v>3.9</v>
      </c>
      <c r="O8346" s="191">
        <v>-1.7</v>
      </c>
    </row>
    <row r="8347" spans="2:15" ht="17.25" x14ac:dyDescent="0.35">
      <c r="B8347" s="172">
        <f t="shared" si="782"/>
        <v>8339</v>
      </c>
      <c r="C8347" s="173">
        <v>12</v>
      </c>
      <c r="D8347" s="173">
        <v>14</v>
      </c>
      <c r="E8347" s="174">
        <v>11</v>
      </c>
      <c r="F8347" s="3">
        <f t="shared" si="781"/>
        <v>55.400000000000006</v>
      </c>
      <c r="G8347" s="3">
        <f t="shared" si="783"/>
        <v>39.200000000000003</v>
      </c>
      <c r="H8347" s="3">
        <f t="shared" si="784"/>
        <v>51.980000000000004</v>
      </c>
      <c r="I8347" s="3">
        <f t="shared" si="785"/>
        <v>42.08</v>
      </c>
      <c r="J8347" s="3">
        <f t="shared" si="786"/>
        <v>32</v>
      </c>
      <c r="K8347" s="191">
        <v>13</v>
      </c>
      <c r="L8347" s="3">
        <v>4</v>
      </c>
      <c r="M8347" s="191">
        <v>11.1</v>
      </c>
      <c r="N8347" s="191">
        <v>5.6</v>
      </c>
      <c r="O8347" s="191">
        <v>0</v>
      </c>
    </row>
    <row r="8348" spans="2:15" ht="17.25" x14ac:dyDescent="0.35">
      <c r="B8348" s="172">
        <f t="shared" si="782"/>
        <v>8340</v>
      </c>
      <c r="C8348" s="173">
        <v>12</v>
      </c>
      <c r="D8348" s="173">
        <v>14</v>
      </c>
      <c r="E8348" s="174">
        <v>12</v>
      </c>
      <c r="F8348" s="3">
        <f t="shared" si="781"/>
        <v>60.8</v>
      </c>
      <c r="G8348" s="3">
        <f t="shared" si="783"/>
        <v>46.4</v>
      </c>
      <c r="H8348" s="3">
        <f t="shared" si="784"/>
        <v>53.96</v>
      </c>
      <c r="I8348" s="3">
        <f t="shared" si="785"/>
        <v>44.96</v>
      </c>
      <c r="J8348" s="3">
        <f t="shared" si="786"/>
        <v>35.06</v>
      </c>
      <c r="K8348" s="191">
        <v>16</v>
      </c>
      <c r="L8348" s="3">
        <v>8</v>
      </c>
      <c r="M8348" s="191">
        <v>12.2</v>
      </c>
      <c r="N8348" s="191">
        <v>7.2</v>
      </c>
      <c r="O8348" s="191">
        <v>1.7</v>
      </c>
    </row>
    <row r="8349" spans="2:15" ht="17.25" x14ac:dyDescent="0.35">
      <c r="B8349" s="172">
        <f t="shared" si="782"/>
        <v>8341</v>
      </c>
      <c r="C8349" s="173">
        <v>12</v>
      </c>
      <c r="D8349" s="173">
        <v>14</v>
      </c>
      <c r="E8349" s="174">
        <v>13</v>
      </c>
      <c r="F8349" s="3">
        <f t="shared" si="781"/>
        <v>60.8</v>
      </c>
      <c r="G8349" s="3">
        <f t="shared" si="783"/>
        <v>50</v>
      </c>
      <c r="H8349" s="3">
        <f t="shared" si="784"/>
        <v>55.94</v>
      </c>
      <c r="I8349" s="3">
        <f t="shared" si="785"/>
        <v>46.94</v>
      </c>
      <c r="J8349" s="3">
        <f t="shared" si="786"/>
        <v>35.06</v>
      </c>
      <c r="K8349" s="191">
        <v>16</v>
      </c>
      <c r="L8349" s="3">
        <v>10</v>
      </c>
      <c r="M8349" s="191">
        <v>13.3</v>
      </c>
      <c r="N8349" s="191">
        <v>8.3000000000000007</v>
      </c>
      <c r="O8349" s="191">
        <v>1.7</v>
      </c>
    </row>
    <row r="8350" spans="2:15" ht="17.25" x14ac:dyDescent="0.35">
      <c r="B8350" s="172">
        <f t="shared" si="782"/>
        <v>8342</v>
      </c>
      <c r="C8350" s="173">
        <v>12</v>
      </c>
      <c r="D8350" s="173">
        <v>14</v>
      </c>
      <c r="E8350" s="174">
        <v>14</v>
      </c>
      <c r="F8350" s="3">
        <f t="shared" si="781"/>
        <v>61.34</v>
      </c>
      <c r="G8350" s="3">
        <f t="shared" si="783"/>
        <v>53.6</v>
      </c>
      <c r="H8350" s="3">
        <f t="shared" si="784"/>
        <v>57.92</v>
      </c>
      <c r="I8350" s="3">
        <f t="shared" si="785"/>
        <v>48.019999999999996</v>
      </c>
      <c r="J8350" s="3">
        <f t="shared" si="786"/>
        <v>35.96</v>
      </c>
      <c r="K8350" s="191">
        <v>16.3</v>
      </c>
      <c r="L8350" s="3">
        <v>12</v>
      </c>
      <c r="M8350" s="191">
        <v>14.4</v>
      </c>
      <c r="N8350" s="191">
        <v>8.9</v>
      </c>
      <c r="O8350" s="191">
        <v>2.2000000000000002</v>
      </c>
    </row>
    <row r="8351" spans="2:15" ht="17.25" x14ac:dyDescent="0.35">
      <c r="B8351" s="172">
        <f t="shared" si="782"/>
        <v>8343</v>
      </c>
      <c r="C8351" s="173">
        <v>12</v>
      </c>
      <c r="D8351" s="173">
        <v>14</v>
      </c>
      <c r="E8351" s="174">
        <v>15</v>
      </c>
      <c r="F8351" s="3">
        <f t="shared" si="781"/>
        <v>60.8</v>
      </c>
      <c r="G8351" s="3">
        <f t="shared" si="783"/>
        <v>55.400000000000006</v>
      </c>
      <c r="H8351" s="3">
        <f t="shared" si="784"/>
        <v>57.92</v>
      </c>
      <c r="I8351" s="3">
        <f t="shared" si="785"/>
        <v>46.04</v>
      </c>
      <c r="J8351" s="3">
        <f t="shared" si="786"/>
        <v>37.04</v>
      </c>
      <c r="K8351" s="191">
        <v>16</v>
      </c>
      <c r="L8351" s="3">
        <v>13</v>
      </c>
      <c r="M8351" s="191">
        <v>14.4</v>
      </c>
      <c r="N8351" s="191">
        <v>7.8</v>
      </c>
      <c r="O8351" s="191">
        <v>2.8</v>
      </c>
    </row>
    <row r="8352" spans="2:15" ht="17.25" x14ac:dyDescent="0.35">
      <c r="B8352" s="172">
        <f t="shared" si="782"/>
        <v>8344</v>
      </c>
      <c r="C8352" s="173">
        <v>12</v>
      </c>
      <c r="D8352" s="173">
        <v>14</v>
      </c>
      <c r="E8352" s="174">
        <v>16</v>
      </c>
      <c r="F8352" s="3">
        <f t="shared" si="781"/>
        <v>55.400000000000006</v>
      </c>
      <c r="G8352" s="3">
        <f t="shared" si="783"/>
        <v>51.8</v>
      </c>
      <c r="H8352" s="3">
        <f t="shared" si="784"/>
        <v>57.019999999999996</v>
      </c>
      <c r="I8352" s="3">
        <f t="shared" si="785"/>
        <v>44.96</v>
      </c>
      <c r="J8352" s="3">
        <f t="shared" si="786"/>
        <v>35.96</v>
      </c>
      <c r="K8352" s="191">
        <v>13</v>
      </c>
      <c r="L8352" s="3">
        <v>11</v>
      </c>
      <c r="M8352" s="191">
        <v>13.9</v>
      </c>
      <c r="N8352" s="191">
        <v>7.2</v>
      </c>
      <c r="O8352" s="191">
        <v>2.2000000000000002</v>
      </c>
    </row>
    <row r="8353" spans="2:15" ht="17.25" x14ac:dyDescent="0.35">
      <c r="B8353" s="172">
        <f t="shared" si="782"/>
        <v>8345</v>
      </c>
      <c r="C8353" s="173">
        <v>12</v>
      </c>
      <c r="D8353" s="173">
        <v>14</v>
      </c>
      <c r="E8353" s="174">
        <v>17</v>
      </c>
      <c r="F8353" s="3">
        <f t="shared" si="781"/>
        <v>46.4</v>
      </c>
      <c r="G8353" s="3">
        <f t="shared" si="783"/>
        <v>41</v>
      </c>
      <c r="H8353" s="3">
        <f t="shared" si="784"/>
        <v>55.040000000000006</v>
      </c>
      <c r="I8353" s="3">
        <f t="shared" si="785"/>
        <v>42.08</v>
      </c>
      <c r="J8353" s="3">
        <f t="shared" si="786"/>
        <v>33.08</v>
      </c>
      <c r="K8353" s="191">
        <v>8</v>
      </c>
      <c r="L8353" s="3">
        <v>5</v>
      </c>
      <c r="M8353" s="191">
        <v>12.8</v>
      </c>
      <c r="N8353" s="191">
        <v>5.6</v>
      </c>
      <c r="O8353" s="191">
        <v>0.6</v>
      </c>
    </row>
    <row r="8354" spans="2:15" ht="17.25" x14ac:dyDescent="0.35">
      <c r="B8354" s="172">
        <f t="shared" si="782"/>
        <v>8346</v>
      </c>
      <c r="C8354" s="173">
        <v>12</v>
      </c>
      <c r="D8354" s="173">
        <v>14</v>
      </c>
      <c r="E8354" s="174">
        <v>18</v>
      </c>
      <c r="F8354" s="3">
        <f t="shared" si="781"/>
        <v>46.4</v>
      </c>
      <c r="G8354" s="3">
        <f t="shared" si="783"/>
        <v>35.6</v>
      </c>
      <c r="H8354" s="3">
        <f t="shared" si="784"/>
        <v>44.96</v>
      </c>
      <c r="I8354" s="3">
        <f t="shared" si="785"/>
        <v>39.92</v>
      </c>
      <c r="J8354" s="3">
        <f t="shared" si="786"/>
        <v>30.92</v>
      </c>
      <c r="K8354" s="191">
        <v>8</v>
      </c>
      <c r="L8354" s="3">
        <v>2</v>
      </c>
      <c r="M8354" s="191">
        <v>7.2</v>
      </c>
      <c r="N8354" s="191">
        <v>4.4000000000000004</v>
      </c>
      <c r="O8354" s="191">
        <v>-0.6</v>
      </c>
    </row>
    <row r="8355" spans="2:15" ht="17.25" x14ac:dyDescent="0.35">
      <c r="B8355" s="172">
        <f t="shared" si="782"/>
        <v>8347</v>
      </c>
      <c r="C8355" s="173">
        <v>12</v>
      </c>
      <c r="D8355" s="173">
        <v>14</v>
      </c>
      <c r="E8355" s="174">
        <v>19</v>
      </c>
      <c r="F8355" s="3">
        <f t="shared" si="781"/>
        <v>41</v>
      </c>
      <c r="G8355" s="3">
        <f t="shared" si="783"/>
        <v>30.2</v>
      </c>
      <c r="H8355" s="3">
        <f t="shared" si="784"/>
        <v>42.980000000000004</v>
      </c>
      <c r="I8355" s="3">
        <f t="shared" si="785"/>
        <v>37.04</v>
      </c>
      <c r="J8355" s="3">
        <f t="shared" si="786"/>
        <v>30.02</v>
      </c>
      <c r="K8355" s="191">
        <v>5</v>
      </c>
      <c r="L8355" s="3">
        <v>-1</v>
      </c>
      <c r="M8355" s="191">
        <v>6.1</v>
      </c>
      <c r="N8355" s="191">
        <v>2.8</v>
      </c>
      <c r="O8355" s="191">
        <v>-1.1000000000000001</v>
      </c>
    </row>
    <row r="8356" spans="2:15" ht="17.25" x14ac:dyDescent="0.35">
      <c r="B8356" s="172">
        <f t="shared" si="782"/>
        <v>8348</v>
      </c>
      <c r="C8356" s="173">
        <v>12</v>
      </c>
      <c r="D8356" s="173">
        <v>14</v>
      </c>
      <c r="E8356" s="174">
        <v>20</v>
      </c>
      <c r="F8356" s="3">
        <f t="shared" si="781"/>
        <v>38.299999999999997</v>
      </c>
      <c r="G8356" s="3">
        <f t="shared" si="783"/>
        <v>26.6</v>
      </c>
      <c r="H8356" s="3">
        <f t="shared" si="784"/>
        <v>42.08</v>
      </c>
      <c r="I8356" s="3">
        <f t="shared" si="785"/>
        <v>35.06</v>
      </c>
      <c r="J8356" s="3">
        <f t="shared" si="786"/>
        <v>28.94</v>
      </c>
      <c r="K8356" s="191">
        <v>3.5</v>
      </c>
      <c r="L8356" s="3">
        <v>-3</v>
      </c>
      <c r="M8356" s="191">
        <v>5.6</v>
      </c>
      <c r="N8356" s="191">
        <v>1.7</v>
      </c>
      <c r="O8356" s="191">
        <v>-1.7</v>
      </c>
    </row>
    <row r="8357" spans="2:15" ht="17.25" x14ac:dyDescent="0.35">
      <c r="B8357" s="172">
        <f t="shared" si="782"/>
        <v>8349</v>
      </c>
      <c r="C8357" s="173">
        <v>12</v>
      </c>
      <c r="D8357" s="173">
        <v>14</v>
      </c>
      <c r="E8357" s="174">
        <v>21</v>
      </c>
      <c r="F8357" s="3">
        <f t="shared" si="781"/>
        <v>35.6</v>
      </c>
      <c r="G8357" s="3">
        <f t="shared" si="783"/>
        <v>26.6</v>
      </c>
      <c r="H8357" s="3">
        <f t="shared" si="784"/>
        <v>39.019999999999996</v>
      </c>
      <c r="I8357" s="3">
        <f t="shared" si="785"/>
        <v>33.08</v>
      </c>
      <c r="J8357" s="3">
        <f t="shared" si="786"/>
        <v>28.94</v>
      </c>
      <c r="K8357" s="191">
        <v>2</v>
      </c>
      <c r="L8357" s="3">
        <v>-3</v>
      </c>
      <c r="M8357" s="191">
        <v>3.9</v>
      </c>
      <c r="N8357" s="191">
        <v>0.6</v>
      </c>
      <c r="O8357" s="191">
        <v>-1.7</v>
      </c>
    </row>
    <row r="8358" spans="2:15" ht="17.25" x14ac:dyDescent="0.35">
      <c r="B8358" s="172">
        <f t="shared" si="782"/>
        <v>8350</v>
      </c>
      <c r="C8358" s="173">
        <v>12</v>
      </c>
      <c r="D8358" s="173">
        <v>14</v>
      </c>
      <c r="E8358" s="174">
        <v>22</v>
      </c>
      <c r="F8358" s="3">
        <f t="shared" si="781"/>
        <v>35.6</v>
      </c>
      <c r="G8358" s="3">
        <f t="shared" si="783"/>
        <v>24.8</v>
      </c>
      <c r="H8358" s="3">
        <f t="shared" si="784"/>
        <v>37.04</v>
      </c>
      <c r="I8358" s="3">
        <f t="shared" si="785"/>
        <v>30.92</v>
      </c>
      <c r="J8358" s="3">
        <f t="shared" si="786"/>
        <v>26.96</v>
      </c>
      <c r="K8358" s="191">
        <v>2</v>
      </c>
      <c r="L8358" s="3">
        <v>-4</v>
      </c>
      <c r="M8358" s="191">
        <v>2.8</v>
      </c>
      <c r="N8358" s="191">
        <v>-0.6</v>
      </c>
      <c r="O8358" s="191">
        <v>-2.8</v>
      </c>
    </row>
    <row r="8359" spans="2:15" ht="17.25" x14ac:dyDescent="0.35">
      <c r="B8359" s="172">
        <f t="shared" si="782"/>
        <v>8351</v>
      </c>
      <c r="C8359" s="173">
        <v>12</v>
      </c>
      <c r="D8359" s="173">
        <v>14</v>
      </c>
      <c r="E8359" s="174">
        <v>23</v>
      </c>
      <c r="F8359" s="3">
        <f t="shared" si="781"/>
        <v>33.799999999999997</v>
      </c>
      <c r="G8359" s="3">
        <f t="shared" si="783"/>
        <v>24.8</v>
      </c>
      <c r="H8359" s="3">
        <f t="shared" si="784"/>
        <v>35.96</v>
      </c>
      <c r="I8359" s="3">
        <f t="shared" si="785"/>
        <v>30.02</v>
      </c>
      <c r="J8359" s="3">
        <f t="shared" si="786"/>
        <v>26.96</v>
      </c>
      <c r="K8359" s="191">
        <v>1</v>
      </c>
      <c r="L8359" s="3">
        <v>-4</v>
      </c>
      <c r="M8359" s="191">
        <v>2.2000000000000002</v>
      </c>
      <c r="N8359" s="191">
        <v>-1.1000000000000001</v>
      </c>
      <c r="O8359" s="191">
        <v>-2.8</v>
      </c>
    </row>
    <row r="8360" spans="2:15" ht="17.25" x14ac:dyDescent="0.35">
      <c r="B8360" s="172">
        <f t="shared" si="782"/>
        <v>8352</v>
      </c>
      <c r="C8360" s="173">
        <v>12</v>
      </c>
      <c r="D8360" s="173">
        <v>14</v>
      </c>
      <c r="E8360" s="174">
        <v>24</v>
      </c>
      <c r="F8360" s="3">
        <f t="shared" si="781"/>
        <v>33.799999999999997</v>
      </c>
      <c r="G8360" s="3">
        <f t="shared" si="783"/>
        <v>23</v>
      </c>
      <c r="H8360" s="3">
        <f t="shared" si="784"/>
        <v>33.979999999999997</v>
      </c>
      <c r="I8360" s="3">
        <f t="shared" si="785"/>
        <v>28.04</v>
      </c>
      <c r="J8360" s="3">
        <f t="shared" si="786"/>
        <v>23</v>
      </c>
      <c r="K8360" s="191">
        <v>1</v>
      </c>
      <c r="L8360" s="3">
        <v>-5</v>
      </c>
      <c r="M8360" s="191">
        <v>1.1000000000000001</v>
      </c>
      <c r="N8360" s="191">
        <v>-2.2000000000000002</v>
      </c>
      <c r="O8360" s="191">
        <v>-5</v>
      </c>
    </row>
    <row r="8361" spans="2:15" ht="17.25" x14ac:dyDescent="0.35">
      <c r="B8361" s="172">
        <f t="shared" si="782"/>
        <v>8353</v>
      </c>
      <c r="C8361" s="173">
        <v>12</v>
      </c>
      <c r="D8361" s="173">
        <v>15</v>
      </c>
      <c r="E8361" s="174">
        <v>1</v>
      </c>
      <c r="F8361" s="3">
        <f t="shared" si="781"/>
        <v>35.6</v>
      </c>
      <c r="G8361" s="3">
        <f t="shared" si="783"/>
        <v>24.8</v>
      </c>
      <c r="H8361" s="3">
        <f t="shared" si="784"/>
        <v>33.979999999999997</v>
      </c>
      <c r="I8361" s="3">
        <f t="shared" si="785"/>
        <v>26.96</v>
      </c>
      <c r="J8361" s="3">
        <f t="shared" si="786"/>
        <v>23</v>
      </c>
      <c r="K8361" s="191">
        <v>2</v>
      </c>
      <c r="L8361" s="3">
        <v>-4</v>
      </c>
      <c r="M8361" s="191">
        <v>1.1000000000000001</v>
      </c>
      <c r="N8361" s="191">
        <v>-2.8</v>
      </c>
      <c r="O8361" s="191">
        <v>-5</v>
      </c>
    </row>
    <row r="8362" spans="2:15" ht="17.25" x14ac:dyDescent="0.35">
      <c r="B8362" s="172">
        <f t="shared" si="782"/>
        <v>8354</v>
      </c>
      <c r="C8362" s="173">
        <v>12</v>
      </c>
      <c r="D8362" s="173">
        <v>15</v>
      </c>
      <c r="E8362" s="174">
        <v>2</v>
      </c>
      <c r="F8362" s="3">
        <f t="shared" si="781"/>
        <v>32</v>
      </c>
      <c r="G8362" s="3">
        <f t="shared" si="783"/>
        <v>21.2</v>
      </c>
      <c r="H8362" s="3">
        <f t="shared" si="784"/>
        <v>35.06</v>
      </c>
      <c r="I8362" s="3">
        <f t="shared" si="785"/>
        <v>26.060000000000002</v>
      </c>
      <c r="J8362" s="3">
        <f t="shared" si="786"/>
        <v>21.92</v>
      </c>
      <c r="K8362" s="191">
        <v>0</v>
      </c>
      <c r="L8362" s="3">
        <v>-6</v>
      </c>
      <c r="M8362" s="191">
        <v>1.7</v>
      </c>
      <c r="N8362" s="191">
        <v>-3.3</v>
      </c>
      <c r="O8362" s="191">
        <v>-5.6</v>
      </c>
    </row>
    <row r="8363" spans="2:15" ht="17.25" x14ac:dyDescent="0.35">
      <c r="B8363" s="172">
        <f t="shared" si="782"/>
        <v>8355</v>
      </c>
      <c r="C8363" s="173">
        <v>12</v>
      </c>
      <c r="D8363" s="173">
        <v>15</v>
      </c>
      <c r="E8363" s="174">
        <v>3</v>
      </c>
      <c r="F8363" s="3">
        <f t="shared" si="781"/>
        <v>32</v>
      </c>
      <c r="G8363" s="3">
        <f t="shared" si="783"/>
        <v>21.2</v>
      </c>
      <c r="H8363" s="3">
        <f t="shared" si="784"/>
        <v>33.08</v>
      </c>
      <c r="I8363" s="3">
        <f t="shared" si="785"/>
        <v>24.98</v>
      </c>
      <c r="J8363" s="3">
        <f t="shared" si="786"/>
        <v>19.04</v>
      </c>
      <c r="K8363" s="191">
        <v>0</v>
      </c>
      <c r="L8363" s="3">
        <v>-6</v>
      </c>
      <c r="M8363" s="191">
        <v>0.6</v>
      </c>
      <c r="N8363" s="191">
        <v>-3.9</v>
      </c>
      <c r="O8363" s="191">
        <v>-7.2</v>
      </c>
    </row>
    <row r="8364" spans="2:15" ht="17.25" x14ac:dyDescent="0.35">
      <c r="B8364" s="172">
        <f t="shared" si="782"/>
        <v>8356</v>
      </c>
      <c r="C8364" s="173">
        <v>12</v>
      </c>
      <c r="D8364" s="173">
        <v>15</v>
      </c>
      <c r="E8364" s="174">
        <v>4</v>
      </c>
      <c r="F8364" s="3">
        <f t="shared" si="781"/>
        <v>32</v>
      </c>
      <c r="G8364" s="3">
        <f t="shared" si="783"/>
        <v>19.399999999999999</v>
      </c>
      <c r="H8364" s="3">
        <f t="shared" si="784"/>
        <v>32</v>
      </c>
      <c r="I8364" s="3">
        <f t="shared" si="785"/>
        <v>24.08</v>
      </c>
      <c r="J8364" s="3">
        <f t="shared" si="786"/>
        <v>19.939999999999998</v>
      </c>
      <c r="K8364" s="191">
        <v>0</v>
      </c>
      <c r="L8364" s="3">
        <v>-7</v>
      </c>
      <c r="M8364" s="191">
        <v>0</v>
      </c>
      <c r="N8364" s="191">
        <v>-4.4000000000000004</v>
      </c>
      <c r="O8364" s="191">
        <v>-6.7</v>
      </c>
    </row>
    <row r="8365" spans="2:15" ht="17.25" x14ac:dyDescent="0.35">
      <c r="B8365" s="172">
        <f t="shared" si="782"/>
        <v>8357</v>
      </c>
      <c r="C8365" s="173">
        <v>12</v>
      </c>
      <c r="D8365" s="173">
        <v>15</v>
      </c>
      <c r="E8365" s="174">
        <v>5</v>
      </c>
      <c r="F8365" s="3">
        <f t="shared" si="781"/>
        <v>32</v>
      </c>
      <c r="G8365" s="3">
        <f t="shared" si="783"/>
        <v>19.399999999999999</v>
      </c>
      <c r="H8365" s="3">
        <f t="shared" si="784"/>
        <v>30.92</v>
      </c>
      <c r="I8365" s="3">
        <f t="shared" si="785"/>
        <v>24.98</v>
      </c>
      <c r="J8365" s="3">
        <f t="shared" si="786"/>
        <v>15.079999999999998</v>
      </c>
      <c r="K8365" s="191">
        <v>0</v>
      </c>
      <c r="L8365" s="3">
        <v>-7</v>
      </c>
      <c r="M8365" s="191">
        <v>-0.6</v>
      </c>
      <c r="N8365" s="191">
        <v>-3.9</v>
      </c>
      <c r="O8365" s="191">
        <v>-9.4</v>
      </c>
    </row>
    <row r="8366" spans="2:15" ht="17.25" x14ac:dyDescent="0.35">
      <c r="B8366" s="172">
        <f t="shared" si="782"/>
        <v>8358</v>
      </c>
      <c r="C8366" s="173">
        <v>12</v>
      </c>
      <c r="D8366" s="173">
        <v>15</v>
      </c>
      <c r="E8366" s="174">
        <v>6</v>
      </c>
      <c r="F8366" s="3">
        <f t="shared" si="781"/>
        <v>32</v>
      </c>
      <c r="G8366" s="3">
        <f t="shared" si="783"/>
        <v>19.399999999999999</v>
      </c>
      <c r="H8366" s="3">
        <f t="shared" si="784"/>
        <v>32</v>
      </c>
      <c r="I8366" s="3">
        <f t="shared" si="785"/>
        <v>24.98</v>
      </c>
      <c r="J8366" s="3">
        <f t="shared" si="786"/>
        <v>17.96</v>
      </c>
      <c r="K8366" s="191">
        <v>0</v>
      </c>
      <c r="L8366" s="3">
        <v>-7</v>
      </c>
      <c r="M8366" s="191">
        <v>0</v>
      </c>
      <c r="N8366" s="191">
        <v>-3.9</v>
      </c>
      <c r="O8366" s="191">
        <v>-7.8</v>
      </c>
    </row>
    <row r="8367" spans="2:15" ht="17.25" x14ac:dyDescent="0.35">
      <c r="B8367" s="172">
        <f t="shared" si="782"/>
        <v>8359</v>
      </c>
      <c r="C8367" s="173">
        <v>12</v>
      </c>
      <c r="D8367" s="173">
        <v>15</v>
      </c>
      <c r="E8367" s="174">
        <v>7</v>
      </c>
      <c r="F8367" s="3">
        <f t="shared" si="781"/>
        <v>26.6</v>
      </c>
      <c r="G8367" s="3">
        <f t="shared" si="783"/>
        <v>21.2</v>
      </c>
      <c r="H8367" s="3">
        <f t="shared" si="784"/>
        <v>30.02</v>
      </c>
      <c r="I8367" s="3">
        <f t="shared" si="785"/>
        <v>23</v>
      </c>
      <c r="J8367" s="3">
        <f t="shared" si="786"/>
        <v>17.059999999999999</v>
      </c>
      <c r="K8367" s="191">
        <v>-3</v>
      </c>
      <c r="L8367" s="3">
        <v>-6</v>
      </c>
      <c r="M8367" s="191">
        <v>-1.1000000000000001</v>
      </c>
      <c r="N8367" s="191">
        <v>-5</v>
      </c>
      <c r="O8367" s="191">
        <v>-8.3000000000000007</v>
      </c>
    </row>
    <row r="8368" spans="2:15" ht="17.25" x14ac:dyDescent="0.35">
      <c r="B8368" s="172">
        <f t="shared" si="782"/>
        <v>8360</v>
      </c>
      <c r="C8368" s="173">
        <v>12</v>
      </c>
      <c r="D8368" s="173">
        <v>15</v>
      </c>
      <c r="E8368" s="174">
        <v>8</v>
      </c>
      <c r="F8368" s="3">
        <f t="shared" si="781"/>
        <v>28.4</v>
      </c>
      <c r="G8368" s="3">
        <f t="shared" si="783"/>
        <v>23</v>
      </c>
      <c r="H8368" s="3">
        <f t="shared" si="784"/>
        <v>37.04</v>
      </c>
      <c r="I8368" s="3">
        <f t="shared" si="785"/>
        <v>24.08</v>
      </c>
      <c r="J8368" s="3">
        <f t="shared" si="786"/>
        <v>19.04</v>
      </c>
      <c r="K8368" s="191">
        <v>-2</v>
      </c>
      <c r="L8368" s="3">
        <v>-5</v>
      </c>
      <c r="M8368" s="191">
        <v>2.8</v>
      </c>
      <c r="N8368" s="191">
        <v>-4.4000000000000004</v>
      </c>
      <c r="O8368" s="191">
        <v>-7.2</v>
      </c>
    </row>
    <row r="8369" spans="2:15" ht="17.25" x14ac:dyDescent="0.35">
      <c r="B8369" s="172">
        <f t="shared" si="782"/>
        <v>8361</v>
      </c>
      <c r="C8369" s="173">
        <v>12</v>
      </c>
      <c r="D8369" s="173">
        <v>15</v>
      </c>
      <c r="E8369" s="174">
        <v>9</v>
      </c>
      <c r="F8369" s="3">
        <f t="shared" si="781"/>
        <v>35.6</v>
      </c>
      <c r="G8369" s="3">
        <f t="shared" si="783"/>
        <v>26.6</v>
      </c>
      <c r="H8369" s="3">
        <f t="shared" si="784"/>
        <v>44.06</v>
      </c>
      <c r="I8369" s="3">
        <f t="shared" si="785"/>
        <v>30.92</v>
      </c>
      <c r="J8369" s="3">
        <f t="shared" si="786"/>
        <v>19.04</v>
      </c>
      <c r="K8369" s="191">
        <v>2</v>
      </c>
      <c r="L8369" s="3">
        <v>-3</v>
      </c>
      <c r="M8369" s="191">
        <v>6.7</v>
      </c>
      <c r="N8369" s="191">
        <v>-0.6</v>
      </c>
      <c r="O8369" s="191">
        <v>-7.2</v>
      </c>
    </row>
    <row r="8370" spans="2:15" ht="17.25" x14ac:dyDescent="0.35">
      <c r="B8370" s="172">
        <f t="shared" si="782"/>
        <v>8362</v>
      </c>
      <c r="C8370" s="173">
        <v>12</v>
      </c>
      <c r="D8370" s="173">
        <v>15</v>
      </c>
      <c r="E8370" s="174">
        <v>10</v>
      </c>
      <c r="F8370" s="3">
        <f t="shared" si="781"/>
        <v>41</v>
      </c>
      <c r="G8370" s="3">
        <f t="shared" si="783"/>
        <v>35.6</v>
      </c>
      <c r="H8370" s="3">
        <f t="shared" si="784"/>
        <v>48.019999999999996</v>
      </c>
      <c r="I8370" s="3">
        <f t="shared" si="785"/>
        <v>33.979999999999997</v>
      </c>
      <c r="J8370" s="3">
        <f t="shared" si="786"/>
        <v>26.96</v>
      </c>
      <c r="K8370" s="191">
        <v>5</v>
      </c>
      <c r="L8370" s="3">
        <v>2</v>
      </c>
      <c r="M8370" s="191">
        <v>8.9</v>
      </c>
      <c r="N8370" s="191">
        <v>1.1000000000000001</v>
      </c>
      <c r="O8370" s="191">
        <v>-2.8</v>
      </c>
    </row>
    <row r="8371" spans="2:15" ht="17.25" x14ac:dyDescent="0.35">
      <c r="B8371" s="172">
        <f t="shared" si="782"/>
        <v>8363</v>
      </c>
      <c r="C8371" s="173">
        <v>12</v>
      </c>
      <c r="D8371" s="173">
        <v>15</v>
      </c>
      <c r="E8371" s="174">
        <v>11</v>
      </c>
      <c r="F8371" s="3">
        <f t="shared" si="781"/>
        <v>46.4</v>
      </c>
      <c r="G8371" s="3">
        <f t="shared" si="783"/>
        <v>42.8</v>
      </c>
      <c r="H8371" s="3">
        <f t="shared" si="784"/>
        <v>51.980000000000004</v>
      </c>
      <c r="I8371" s="3">
        <f t="shared" si="785"/>
        <v>37.04</v>
      </c>
      <c r="J8371" s="3">
        <f t="shared" si="786"/>
        <v>32</v>
      </c>
      <c r="K8371" s="191">
        <v>8</v>
      </c>
      <c r="L8371" s="3">
        <v>6</v>
      </c>
      <c r="M8371" s="191">
        <v>11.1</v>
      </c>
      <c r="N8371" s="191">
        <v>2.8</v>
      </c>
      <c r="O8371" s="191">
        <v>0</v>
      </c>
    </row>
    <row r="8372" spans="2:15" ht="17.25" x14ac:dyDescent="0.35">
      <c r="B8372" s="172">
        <f t="shared" si="782"/>
        <v>8364</v>
      </c>
      <c r="C8372" s="173">
        <v>12</v>
      </c>
      <c r="D8372" s="173">
        <v>15</v>
      </c>
      <c r="E8372" s="174">
        <v>12</v>
      </c>
      <c r="F8372" s="3">
        <f t="shared" si="781"/>
        <v>51.8</v>
      </c>
      <c r="G8372" s="3">
        <f t="shared" si="783"/>
        <v>44.6</v>
      </c>
      <c r="H8372" s="3">
        <f t="shared" si="784"/>
        <v>57.019999999999996</v>
      </c>
      <c r="I8372" s="3">
        <f t="shared" si="785"/>
        <v>41</v>
      </c>
      <c r="J8372" s="3">
        <f t="shared" si="786"/>
        <v>33.979999999999997</v>
      </c>
      <c r="K8372" s="191">
        <v>11</v>
      </c>
      <c r="L8372" s="3">
        <v>7</v>
      </c>
      <c r="M8372" s="191">
        <v>13.9</v>
      </c>
      <c r="N8372" s="191">
        <v>5</v>
      </c>
      <c r="O8372" s="191">
        <v>1.1000000000000001</v>
      </c>
    </row>
    <row r="8373" spans="2:15" ht="17.25" x14ac:dyDescent="0.35">
      <c r="B8373" s="172">
        <f t="shared" si="782"/>
        <v>8365</v>
      </c>
      <c r="C8373" s="173">
        <v>12</v>
      </c>
      <c r="D8373" s="173">
        <v>15</v>
      </c>
      <c r="E8373" s="174">
        <v>13</v>
      </c>
      <c r="F8373" s="3">
        <f t="shared" si="781"/>
        <v>51.8</v>
      </c>
      <c r="G8373" s="3">
        <f t="shared" si="783"/>
        <v>44.6</v>
      </c>
      <c r="H8373" s="3">
        <f t="shared" si="784"/>
        <v>57.92</v>
      </c>
      <c r="I8373" s="3">
        <f t="shared" si="785"/>
        <v>44.06</v>
      </c>
      <c r="J8373" s="3">
        <f t="shared" si="786"/>
        <v>35.96</v>
      </c>
      <c r="K8373" s="191">
        <v>11</v>
      </c>
      <c r="L8373" s="3">
        <v>7</v>
      </c>
      <c r="M8373" s="191">
        <v>14.4</v>
      </c>
      <c r="N8373" s="191">
        <v>6.7</v>
      </c>
      <c r="O8373" s="191">
        <v>2.2000000000000002</v>
      </c>
    </row>
    <row r="8374" spans="2:15" ht="17.25" x14ac:dyDescent="0.35">
      <c r="B8374" s="172">
        <f t="shared" si="782"/>
        <v>8366</v>
      </c>
      <c r="C8374" s="173">
        <v>12</v>
      </c>
      <c r="D8374" s="173">
        <v>15</v>
      </c>
      <c r="E8374" s="174">
        <v>14</v>
      </c>
      <c r="F8374" s="3">
        <f t="shared" si="781"/>
        <v>53.6</v>
      </c>
      <c r="G8374" s="3">
        <f t="shared" si="783"/>
        <v>48.2</v>
      </c>
      <c r="H8374" s="3">
        <f t="shared" si="784"/>
        <v>60.08</v>
      </c>
      <c r="I8374" s="3">
        <f t="shared" si="785"/>
        <v>48.019999999999996</v>
      </c>
      <c r="J8374" s="3">
        <f t="shared" si="786"/>
        <v>37.94</v>
      </c>
      <c r="K8374" s="191">
        <v>12</v>
      </c>
      <c r="L8374" s="3">
        <v>9</v>
      </c>
      <c r="M8374" s="191">
        <v>15.6</v>
      </c>
      <c r="N8374" s="191">
        <v>8.9</v>
      </c>
      <c r="O8374" s="191">
        <v>3.3</v>
      </c>
    </row>
    <row r="8375" spans="2:15" ht="17.25" x14ac:dyDescent="0.35">
      <c r="B8375" s="172">
        <f t="shared" si="782"/>
        <v>8367</v>
      </c>
      <c r="C8375" s="173">
        <v>12</v>
      </c>
      <c r="D8375" s="173">
        <v>15</v>
      </c>
      <c r="E8375" s="174">
        <v>15</v>
      </c>
      <c r="F8375" s="3">
        <f t="shared" si="781"/>
        <v>48.2</v>
      </c>
      <c r="G8375" s="3">
        <f t="shared" si="783"/>
        <v>51.8</v>
      </c>
      <c r="H8375" s="3">
        <f t="shared" si="784"/>
        <v>60.08</v>
      </c>
      <c r="I8375" s="3">
        <f t="shared" si="785"/>
        <v>48.92</v>
      </c>
      <c r="J8375" s="3">
        <f t="shared" si="786"/>
        <v>39.92</v>
      </c>
      <c r="K8375" s="191">
        <v>9</v>
      </c>
      <c r="L8375" s="3">
        <v>11</v>
      </c>
      <c r="M8375" s="191">
        <v>15.6</v>
      </c>
      <c r="N8375" s="191">
        <v>9.4</v>
      </c>
      <c r="O8375" s="191">
        <v>4.4000000000000004</v>
      </c>
    </row>
    <row r="8376" spans="2:15" ht="17.25" x14ac:dyDescent="0.35">
      <c r="B8376" s="172">
        <f t="shared" si="782"/>
        <v>8368</v>
      </c>
      <c r="C8376" s="173">
        <v>12</v>
      </c>
      <c r="D8376" s="173">
        <v>15</v>
      </c>
      <c r="E8376" s="174">
        <v>16</v>
      </c>
      <c r="F8376" s="3">
        <f t="shared" si="781"/>
        <v>42.8</v>
      </c>
      <c r="G8376" s="3">
        <f t="shared" si="783"/>
        <v>57.2</v>
      </c>
      <c r="H8376" s="3">
        <f t="shared" si="784"/>
        <v>59</v>
      </c>
      <c r="I8376" s="3">
        <f t="shared" si="785"/>
        <v>46.94</v>
      </c>
      <c r="J8376" s="3">
        <f t="shared" si="786"/>
        <v>39.92</v>
      </c>
      <c r="K8376" s="191">
        <v>6</v>
      </c>
      <c r="L8376" s="3">
        <v>14</v>
      </c>
      <c r="M8376" s="191">
        <v>15</v>
      </c>
      <c r="N8376" s="191">
        <v>8.3000000000000007</v>
      </c>
      <c r="O8376" s="191">
        <v>4.4000000000000004</v>
      </c>
    </row>
    <row r="8377" spans="2:15" ht="17.25" x14ac:dyDescent="0.35">
      <c r="B8377" s="172">
        <f t="shared" si="782"/>
        <v>8369</v>
      </c>
      <c r="C8377" s="173">
        <v>12</v>
      </c>
      <c r="D8377" s="173">
        <v>15</v>
      </c>
      <c r="E8377" s="174">
        <v>17</v>
      </c>
      <c r="F8377" s="3">
        <f t="shared" si="781"/>
        <v>35.6</v>
      </c>
      <c r="G8377" s="3">
        <f t="shared" si="783"/>
        <v>55.400000000000006</v>
      </c>
      <c r="H8377" s="3">
        <f t="shared" si="784"/>
        <v>55.040000000000006</v>
      </c>
      <c r="I8377" s="3">
        <f t="shared" si="785"/>
        <v>42.980000000000004</v>
      </c>
      <c r="J8377" s="3">
        <f t="shared" si="786"/>
        <v>37.04</v>
      </c>
      <c r="K8377" s="191">
        <v>2</v>
      </c>
      <c r="L8377" s="3">
        <v>13</v>
      </c>
      <c r="M8377" s="191">
        <v>12.8</v>
      </c>
      <c r="N8377" s="191">
        <v>6.1</v>
      </c>
      <c r="O8377" s="191">
        <v>2.8</v>
      </c>
    </row>
    <row r="8378" spans="2:15" ht="17.25" x14ac:dyDescent="0.35">
      <c r="B8378" s="172">
        <f t="shared" si="782"/>
        <v>8370</v>
      </c>
      <c r="C8378" s="173">
        <v>12</v>
      </c>
      <c r="D8378" s="173">
        <v>15</v>
      </c>
      <c r="E8378" s="174">
        <v>18</v>
      </c>
      <c r="F8378" s="3">
        <f t="shared" si="781"/>
        <v>33.799999999999997</v>
      </c>
      <c r="G8378" s="3">
        <f t="shared" si="783"/>
        <v>51.8</v>
      </c>
      <c r="H8378" s="3">
        <f t="shared" si="784"/>
        <v>46.94</v>
      </c>
      <c r="I8378" s="3">
        <f t="shared" si="785"/>
        <v>42.08</v>
      </c>
      <c r="J8378" s="3">
        <f t="shared" si="786"/>
        <v>37.94</v>
      </c>
      <c r="K8378" s="191">
        <v>1</v>
      </c>
      <c r="L8378" s="3">
        <v>11</v>
      </c>
      <c r="M8378" s="191">
        <v>8.3000000000000007</v>
      </c>
      <c r="N8378" s="191">
        <v>5.6</v>
      </c>
      <c r="O8378" s="191">
        <v>3.3</v>
      </c>
    </row>
    <row r="8379" spans="2:15" ht="17.25" x14ac:dyDescent="0.35">
      <c r="B8379" s="172">
        <f t="shared" si="782"/>
        <v>8371</v>
      </c>
      <c r="C8379" s="173">
        <v>12</v>
      </c>
      <c r="D8379" s="173">
        <v>15</v>
      </c>
      <c r="E8379" s="174">
        <v>19</v>
      </c>
      <c r="F8379" s="3">
        <f t="shared" si="781"/>
        <v>30.2</v>
      </c>
      <c r="G8379" s="3">
        <f t="shared" si="783"/>
        <v>42.8</v>
      </c>
      <c r="H8379" s="3">
        <f t="shared" si="784"/>
        <v>44.96</v>
      </c>
      <c r="I8379" s="3">
        <f t="shared" si="785"/>
        <v>39.92</v>
      </c>
      <c r="J8379" s="3">
        <f t="shared" si="786"/>
        <v>35.96</v>
      </c>
      <c r="K8379" s="191">
        <v>-1</v>
      </c>
      <c r="L8379" s="3">
        <v>6</v>
      </c>
      <c r="M8379" s="191">
        <v>7.2</v>
      </c>
      <c r="N8379" s="191">
        <v>4.4000000000000004</v>
      </c>
      <c r="O8379" s="191">
        <v>2.2000000000000002</v>
      </c>
    </row>
    <row r="8380" spans="2:15" ht="17.25" x14ac:dyDescent="0.35">
      <c r="B8380" s="172">
        <f t="shared" si="782"/>
        <v>8372</v>
      </c>
      <c r="C8380" s="173">
        <v>12</v>
      </c>
      <c r="D8380" s="173">
        <v>15</v>
      </c>
      <c r="E8380" s="174">
        <v>20</v>
      </c>
      <c r="F8380" s="3">
        <f t="shared" si="781"/>
        <v>32</v>
      </c>
      <c r="G8380" s="3">
        <f t="shared" si="783"/>
        <v>42.8</v>
      </c>
      <c r="H8380" s="3">
        <f t="shared" si="784"/>
        <v>44.06</v>
      </c>
      <c r="I8380" s="3">
        <f t="shared" si="785"/>
        <v>35.06</v>
      </c>
      <c r="J8380" s="3">
        <f t="shared" si="786"/>
        <v>35.96</v>
      </c>
      <c r="K8380" s="191">
        <v>0</v>
      </c>
      <c r="L8380" s="3">
        <v>6</v>
      </c>
      <c r="M8380" s="191">
        <v>6.7</v>
      </c>
      <c r="N8380" s="191">
        <v>1.7</v>
      </c>
      <c r="O8380" s="191">
        <v>2.2000000000000002</v>
      </c>
    </row>
    <row r="8381" spans="2:15" ht="17.25" x14ac:dyDescent="0.35">
      <c r="B8381" s="172">
        <f t="shared" si="782"/>
        <v>8373</v>
      </c>
      <c r="C8381" s="173">
        <v>12</v>
      </c>
      <c r="D8381" s="173">
        <v>15</v>
      </c>
      <c r="E8381" s="174">
        <v>21</v>
      </c>
      <c r="F8381" s="3">
        <f t="shared" si="781"/>
        <v>33.799999999999997</v>
      </c>
      <c r="G8381" s="3">
        <f t="shared" si="783"/>
        <v>39.200000000000003</v>
      </c>
      <c r="H8381" s="3">
        <f t="shared" si="784"/>
        <v>41</v>
      </c>
      <c r="I8381" s="3">
        <f t="shared" si="785"/>
        <v>33.979999999999997</v>
      </c>
      <c r="J8381" s="3">
        <f t="shared" si="786"/>
        <v>35.06</v>
      </c>
      <c r="K8381" s="191">
        <v>1</v>
      </c>
      <c r="L8381" s="3">
        <v>4</v>
      </c>
      <c r="M8381" s="191">
        <v>5</v>
      </c>
      <c r="N8381" s="191">
        <v>1.1000000000000001</v>
      </c>
      <c r="O8381" s="191">
        <v>1.7</v>
      </c>
    </row>
    <row r="8382" spans="2:15" ht="17.25" x14ac:dyDescent="0.35">
      <c r="B8382" s="172">
        <f t="shared" si="782"/>
        <v>8374</v>
      </c>
      <c r="C8382" s="173">
        <v>12</v>
      </c>
      <c r="D8382" s="173">
        <v>15</v>
      </c>
      <c r="E8382" s="174">
        <v>22</v>
      </c>
      <c r="F8382" s="3">
        <f t="shared" si="781"/>
        <v>35.6</v>
      </c>
      <c r="G8382" s="3">
        <f t="shared" si="783"/>
        <v>39.200000000000003</v>
      </c>
      <c r="H8382" s="3">
        <f t="shared" si="784"/>
        <v>39.019999999999996</v>
      </c>
      <c r="I8382" s="3">
        <f t="shared" si="785"/>
        <v>30.92</v>
      </c>
      <c r="J8382" s="3">
        <f t="shared" si="786"/>
        <v>33.08</v>
      </c>
      <c r="K8382" s="191">
        <v>2</v>
      </c>
      <c r="L8382" s="3">
        <v>4</v>
      </c>
      <c r="M8382" s="191">
        <v>3.9</v>
      </c>
      <c r="N8382" s="191">
        <v>-0.6</v>
      </c>
      <c r="O8382" s="191">
        <v>0.6</v>
      </c>
    </row>
    <row r="8383" spans="2:15" ht="17.25" x14ac:dyDescent="0.35">
      <c r="B8383" s="172">
        <f t="shared" si="782"/>
        <v>8375</v>
      </c>
      <c r="C8383" s="173">
        <v>12</v>
      </c>
      <c r="D8383" s="173">
        <v>15</v>
      </c>
      <c r="E8383" s="174">
        <v>23</v>
      </c>
      <c r="F8383" s="3">
        <f t="shared" si="781"/>
        <v>37.4</v>
      </c>
      <c r="G8383" s="3">
        <f t="shared" si="783"/>
        <v>37.4</v>
      </c>
      <c r="H8383" s="3">
        <f t="shared" si="784"/>
        <v>39.019999999999996</v>
      </c>
      <c r="I8383" s="3">
        <f t="shared" si="785"/>
        <v>30.02</v>
      </c>
      <c r="J8383" s="3">
        <f t="shared" si="786"/>
        <v>33.979999999999997</v>
      </c>
      <c r="K8383" s="191">
        <v>3</v>
      </c>
      <c r="L8383" s="3">
        <v>3</v>
      </c>
      <c r="M8383" s="191">
        <v>3.9</v>
      </c>
      <c r="N8383" s="191">
        <v>-1.1000000000000001</v>
      </c>
      <c r="O8383" s="191">
        <v>1.1000000000000001</v>
      </c>
    </row>
    <row r="8384" spans="2:15" ht="17.25" x14ac:dyDescent="0.35">
      <c r="B8384" s="172">
        <f t="shared" si="782"/>
        <v>8376</v>
      </c>
      <c r="C8384" s="173">
        <v>12</v>
      </c>
      <c r="D8384" s="173">
        <v>15</v>
      </c>
      <c r="E8384" s="174">
        <v>24</v>
      </c>
      <c r="F8384" s="3">
        <f t="shared" si="781"/>
        <v>30.2</v>
      </c>
      <c r="G8384" s="3">
        <f t="shared" si="783"/>
        <v>32</v>
      </c>
      <c r="H8384" s="3">
        <f t="shared" si="784"/>
        <v>37.04</v>
      </c>
      <c r="I8384" s="3">
        <f t="shared" si="785"/>
        <v>28.94</v>
      </c>
      <c r="J8384" s="3">
        <f t="shared" si="786"/>
        <v>33.08</v>
      </c>
      <c r="K8384" s="191">
        <v>-1</v>
      </c>
      <c r="L8384" s="3">
        <v>0</v>
      </c>
      <c r="M8384" s="191">
        <v>2.8</v>
      </c>
      <c r="N8384" s="191">
        <v>-1.7</v>
      </c>
      <c r="O8384" s="191">
        <v>0.6</v>
      </c>
    </row>
    <row r="8385" spans="2:15" ht="17.25" x14ac:dyDescent="0.35">
      <c r="B8385" s="172">
        <f t="shared" si="782"/>
        <v>8377</v>
      </c>
      <c r="C8385" s="173">
        <v>12</v>
      </c>
      <c r="D8385" s="173">
        <v>16</v>
      </c>
      <c r="E8385" s="174">
        <v>1</v>
      </c>
      <c r="F8385" s="3">
        <f t="shared" si="781"/>
        <v>32</v>
      </c>
      <c r="G8385" s="3">
        <f t="shared" si="783"/>
        <v>30.2</v>
      </c>
      <c r="H8385" s="3">
        <f t="shared" si="784"/>
        <v>37.04</v>
      </c>
      <c r="I8385" s="3">
        <f t="shared" si="785"/>
        <v>28.04</v>
      </c>
      <c r="J8385" s="3">
        <f t="shared" si="786"/>
        <v>33.08</v>
      </c>
      <c r="K8385" s="191">
        <v>0</v>
      </c>
      <c r="L8385" s="3">
        <v>-1</v>
      </c>
      <c r="M8385" s="191">
        <v>2.8</v>
      </c>
      <c r="N8385" s="191">
        <v>-2.2000000000000002</v>
      </c>
      <c r="O8385" s="191">
        <v>0.6</v>
      </c>
    </row>
    <row r="8386" spans="2:15" ht="17.25" x14ac:dyDescent="0.35">
      <c r="B8386" s="172">
        <f t="shared" si="782"/>
        <v>8378</v>
      </c>
      <c r="C8386" s="173">
        <v>12</v>
      </c>
      <c r="D8386" s="173">
        <v>16</v>
      </c>
      <c r="E8386" s="174">
        <v>2</v>
      </c>
      <c r="F8386" s="3">
        <f t="shared" si="781"/>
        <v>28.4</v>
      </c>
      <c r="G8386" s="3">
        <f t="shared" si="783"/>
        <v>30.2</v>
      </c>
      <c r="H8386" s="3">
        <f t="shared" si="784"/>
        <v>37.04</v>
      </c>
      <c r="I8386" s="3">
        <f t="shared" si="785"/>
        <v>28.04</v>
      </c>
      <c r="J8386" s="3">
        <f t="shared" si="786"/>
        <v>28.94</v>
      </c>
      <c r="K8386" s="191">
        <v>-2</v>
      </c>
      <c r="L8386" s="3">
        <v>-1</v>
      </c>
      <c r="M8386" s="191">
        <v>2.8</v>
      </c>
      <c r="N8386" s="191">
        <v>-2.2000000000000002</v>
      </c>
      <c r="O8386" s="191">
        <v>-1.7</v>
      </c>
    </row>
    <row r="8387" spans="2:15" ht="17.25" x14ac:dyDescent="0.35">
      <c r="B8387" s="172">
        <f t="shared" si="782"/>
        <v>8379</v>
      </c>
      <c r="C8387" s="173">
        <v>12</v>
      </c>
      <c r="D8387" s="173">
        <v>16</v>
      </c>
      <c r="E8387" s="174">
        <v>3</v>
      </c>
      <c r="F8387" s="3">
        <f t="shared" si="781"/>
        <v>30.2</v>
      </c>
      <c r="G8387" s="3">
        <f t="shared" si="783"/>
        <v>26.6</v>
      </c>
      <c r="H8387" s="3">
        <f t="shared" si="784"/>
        <v>35.96</v>
      </c>
      <c r="I8387" s="3">
        <f t="shared" si="785"/>
        <v>26.060000000000002</v>
      </c>
      <c r="J8387" s="3">
        <f t="shared" si="786"/>
        <v>28.04</v>
      </c>
      <c r="K8387" s="191">
        <v>-1</v>
      </c>
      <c r="L8387" s="3">
        <v>-3</v>
      </c>
      <c r="M8387" s="191">
        <v>2.2000000000000002</v>
      </c>
      <c r="N8387" s="191">
        <v>-3.3</v>
      </c>
      <c r="O8387" s="191">
        <v>-2.2000000000000002</v>
      </c>
    </row>
    <row r="8388" spans="2:15" ht="17.25" x14ac:dyDescent="0.35">
      <c r="B8388" s="172">
        <f t="shared" si="782"/>
        <v>8380</v>
      </c>
      <c r="C8388" s="173">
        <v>12</v>
      </c>
      <c r="D8388" s="173">
        <v>16</v>
      </c>
      <c r="E8388" s="174">
        <v>4</v>
      </c>
      <c r="F8388" s="3">
        <f t="shared" si="781"/>
        <v>30.2</v>
      </c>
      <c r="G8388" s="3">
        <f t="shared" si="783"/>
        <v>23</v>
      </c>
      <c r="H8388" s="3">
        <f t="shared" si="784"/>
        <v>37.04</v>
      </c>
      <c r="I8388" s="3">
        <f t="shared" si="785"/>
        <v>26.96</v>
      </c>
      <c r="J8388" s="3">
        <f t="shared" si="786"/>
        <v>28.04</v>
      </c>
      <c r="K8388" s="191">
        <v>-1</v>
      </c>
      <c r="L8388" s="3">
        <v>-5</v>
      </c>
      <c r="M8388" s="191">
        <v>2.8</v>
      </c>
      <c r="N8388" s="191">
        <v>-2.8</v>
      </c>
      <c r="O8388" s="191">
        <v>-2.2000000000000002</v>
      </c>
    </row>
    <row r="8389" spans="2:15" ht="17.25" x14ac:dyDescent="0.35">
      <c r="B8389" s="172">
        <f t="shared" si="782"/>
        <v>8381</v>
      </c>
      <c r="C8389" s="173">
        <v>12</v>
      </c>
      <c r="D8389" s="173">
        <v>16</v>
      </c>
      <c r="E8389" s="174">
        <v>5</v>
      </c>
      <c r="F8389" s="3">
        <f t="shared" si="781"/>
        <v>28.4</v>
      </c>
      <c r="G8389" s="3">
        <f t="shared" si="783"/>
        <v>23</v>
      </c>
      <c r="H8389" s="3">
        <f t="shared" si="784"/>
        <v>35.96</v>
      </c>
      <c r="I8389" s="3">
        <f t="shared" si="785"/>
        <v>24.98</v>
      </c>
      <c r="J8389" s="3">
        <f t="shared" si="786"/>
        <v>28.04</v>
      </c>
      <c r="K8389" s="191">
        <v>-2</v>
      </c>
      <c r="L8389" s="3">
        <v>-5</v>
      </c>
      <c r="M8389" s="191">
        <v>2.2000000000000002</v>
      </c>
      <c r="N8389" s="191">
        <v>-3.9</v>
      </c>
      <c r="O8389" s="191">
        <v>-2.2000000000000002</v>
      </c>
    </row>
    <row r="8390" spans="2:15" ht="17.25" x14ac:dyDescent="0.35">
      <c r="B8390" s="172">
        <f t="shared" si="782"/>
        <v>8382</v>
      </c>
      <c r="C8390" s="173">
        <v>12</v>
      </c>
      <c r="D8390" s="173">
        <v>16</v>
      </c>
      <c r="E8390" s="174">
        <v>6</v>
      </c>
      <c r="F8390" s="3">
        <f t="shared" si="781"/>
        <v>26.6</v>
      </c>
      <c r="G8390" s="3">
        <f t="shared" si="783"/>
        <v>21.2</v>
      </c>
      <c r="H8390" s="3">
        <f t="shared" si="784"/>
        <v>37.04</v>
      </c>
      <c r="I8390" s="3">
        <f t="shared" si="785"/>
        <v>24.98</v>
      </c>
      <c r="J8390" s="3">
        <f t="shared" si="786"/>
        <v>28.94</v>
      </c>
      <c r="K8390" s="191">
        <v>-3</v>
      </c>
      <c r="L8390" s="3">
        <v>-6</v>
      </c>
      <c r="M8390" s="191">
        <v>2.8</v>
      </c>
      <c r="N8390" s="191">
        <v>-3.9</v>
      </c>
      <c r="O8390" s="191">
        <v>-1.7</v>
      </c>
    </row>
    <row r="8391" spans="2:15" ht="17.25" x14ac:dyDescent="0.35">
      <c r="B8391" s="172">
        <f t="shared" si="782"/>
        <v>8383</v>
      </c>
      <c r="C8391" s="173">
        <v>12</v>
      </c>
      <c r="D8391" s="173">
        <v>16</v>
      </c>
      <c r="E8391" s="174">
        <v>7</v>
      </c>
      <c r="F8391" s="3">
        <f t="shared" si="781"/>
        <v>28.4</v>
      </c>
      <c r="G8391" s="3">
        <f t="shared" si="783"/>
        <v>21.2</v>
      </c>
      <c r="H8391" s="3">
        <f t="shared" si="784"/>
        <v>33.08</v>
      </c>
      <c r="I8391" s="3">
        <f t="shared" si="785"/>
        <v>23</v>
      </c>
      <c r="J8391" s="3">
        <f t="shared" si="786"/>
        <v>28.94</v>
      </c>
      <c r="K8391" s="191">
        <v>-2</v>
      </c>
      <c r="L8391" s="3">
        <v>-6</v>
      </c>
      <c r="M8391" s="191">
        <v>0.6</v>
      </c>
      <c r="N8391" s="191">
        <v>-5</v>
      </c>
      <c r="O8391" s="191">
        <v>-1.7</v>
      </c>
    </row>
    <row r="8392" spans="2:15" ht="17.25" x14ac:dyDescent="0.35">
      <c r="B8392" s="172">
        <f t="shared" si="782"/>
        <v>8384</v>
      </c>
      <c r="C8392" s="173">
        <v>12</v>
      </c>
      <c r="D8392" s="173">
        <v>16</v>
      </c>
      <c r="E8392" s="174">
        <v>8</v>
      </c>
      <c r="F8392" s="3">
        <f t="shared" si="781"/>
        <v>30.2</v>
      </c>
      <c r="G8392" s="3">
        <f t="shared" si="783"/>
        <v>21.2</v>
      </c>
      <c r="H8392" s="3">
        <f t="shared" si="784"/>
        <v>37.94</v>
      </c>
      <c r="I8392" s="3">
        <f t="shared" si="785"/>
        <v>24.98</v>
      </c>
      <c r="J8392" s="3">
        <f t="shared" si="786"/>
        <v>30.92</v>
      </c>
      <c r="K8392" s="191">
        <v>-1</v>
      </c>
      <c r="L8392" s="3">
        <v>-6</v>
      </c>
      <c r="M8392" s="191">
        <v>3.3</v>
      </c>
      <c r="N8392" s="191">
        <v>-3.9</v>
      </c>
      <c r="O8392" s="191">
        <v>-0.6</v>
      </c>
    </row>
    <row r="8393" spans="2:15" ht="17.25" x14ac:dyDescent="0.35">
      <c r="B8393" s="172">
        <f t="shared" si="782"/>
        <v>8385</v>
      </c>
      <c r="C8393" s="173">
        <v>12</v>
      </c>
      <c r="D8393" s="173">
        <v>16</v>
      </c>
      <c r="E8393" s="174">
        <v>9</v>
      </c>
      <c r="F8393" s="3">
        <f t="shared" si="781"/>
        <v>34.880000000000003</v>
      </c>
      <c r="G8393" s="3">
        <f t="shared" si="783"/>
        <v>28.4</v>
      </c>
      <c r="H8393" s="3">
        <f t="shared" si="784"/>
        <v>48.019999999999996</v>
      </c>
      <c r="I8393" s="3">
        <f t="shared" si="785"/>
        <v>30.02</v>
      </c>
      <c r="J8393" s="3">
        <f t="shared" si="786"/>
        <v>30.92</v>
      </c>
      <c r="K8393" s="191">
        <v>1.6</v>
      </c>
      <c r="L8393" s="3">
        <v>-2</v>
      </c>
      <c r="M8393" s="191">
        <v>8.9</v>
      </c>
      <c r="N8393" s="191">
        <v>-1.1000000000000001</v>
      </c>
      <c r="O8393" s="191">
        <v>-0.6</v>
      </c>
    </row>
    <row r="8394" spans="2:15" ht="17.25" x14ac:dyDescent="0.35">
      <c r="B8394" s="172">
        <f t="shared" si="782"/>
        <v>8386</v>
      </c>
      <c r="C8394" s="173">
        <v>12</v>
      </c>
      <c r="D8394" s="173">
        <v>16</v>
      </c>
      <c r="E8394" s="174">
        <v>10</v>
      </c>
      <c r="F8394" s="3">
        <f t="shared" ref="F8394:F8457" si="787">(9/5)*K8394+32</f>
        <v>39.200000000000003</v>
      </c>
      <c r="G8394" s="3">
        <f t="shared" si="783"/>
        <v>33.799999999999997</v>
      </c>
      <c r="H8394" s="3">
        <f t="shared" si="784"/>
        <v>55.040000000000006</v>
      </c>
      <c r="I8394" s="3">
        <f t="shared" si="785"/>
        <v>35.96</v>
      </c>
      <c r="J8394" s="3">
        <f t="shared" si="786"/>
        <v>33.979999999999997</v>
      </c>
      <c r="K8394" s="191">
        <v>4</v>
      </c>
      <c r="L8394" s="3">
        <v>1</v>
      </c>
      <c r="M8394" s="191">
        <v>12.8</v>
      </c>
      <c r="N8394" s="191">
        <v>2.2000000000000002</v>
      </c>
      <c r="O8394" s="191">
        <v>1.1000000000000001</v>
      </c>
    </row>
    <row r="8395" spans="2:15" ht="17.25" x14ac:dyDescent="0.35">
      <c r="B8395" s="172">
        <f t="shared" ref="B8395:B8458" si="788">B8394+1</f>
        <v>8387</v>
      </c>
      <c r="C8395" s="173">
        <v>12</v>
      </c>
      <c r="D8395" s="173">
        <v>16</v>
      </c>
      <c r="E8395" s="174">
        <v>11</v>
      </c>
      <c r="F8395" s="3">
        <f t="shared" si="787"/>
        <v>39.200000000000003</v>
      </c>
      <c r="G8395" s="3">
        <f t="shared" si="783"/>
        <v>37.4</v>
      </c>
      <c r="H8395" s="3">
        <f t="shared" si="784"/>
        <v>55.040000000000006</v>
      </c>
      <c r="I8395" s="3">
        <f t="shared" si="785"/>
        <v>37.94</v>
      </c>
      <c r="J8395" s="3">
        <f t="shared" si="786"/>
        <v>39.92</v>
      </c>
      <c r="K8395" s="191">
        <v>4</v>
      </c>
      <c r="L8395" s="3">
        <v>3</v>
      </c>
      <c r="M8395" s="191">
        <v>12.8</v>
      </c>
      <c r="N8395" s="191">
        <v>3.3</v>
      </c>
      <c r="O8395" s="191">
        <v>4.4000000000000004</v>
      </c>
    </row>
    <row r="8396" spans="2:15" ht="17.25" x14ac:dyDescent="0.35">
      <c r="B8396" s="172">
        <f t="shared" si="788"/>
        <v>8388</v>
      </c>
      <c r="C8396" s="173">
        <v>12</v>
      </c>
      <c r="D8396" s="173">
        <v>16</v>
      </c>
      <c r="E8396" s="174">
        <v>12</v>
      </c>
      <c r="F8396" s="3">
        <f t="shared" si="787"/>
        <v>41</v>
      </c>
      <c r="G8396" s="3">
        <f t="shared" si="783"/>
        <v>44.6</v>
      </c>
      <c r="H8396" s="3">
        <f t="shared" si="784"/>
        <v>57.92</v>
      </c>
      <c r="I8396" s="3">
        <f t="shared" si="785"/>
        <v>42.08</v>
      </c>
      <c r="J8396" s="3">
        <f t="shared" si="786"/>
        <v>44.06</v>
      </c>
      <c r="K8396" s="191">
        <v>5</v>
      </c>
      <c r="L8396" s="3">
        <v>7</v>
      </c>
      <c r="M8396" s="191">
        <v>14.4</v>
      </c>
      <c r="N8396" s="191">
        <v>5.6</v>
      </c>
      <c r="O8396" s="191">
        <v>6.7</v>
      </c>
    </row>
    <row r="8397" spans="2:15" ht="17.25" x14ac:dyDescent="0.35">
      <c r="B8397" s="172">
        <f t="shared" si="788"/>
        <v>8389</v>
      </c>
      <c r="C8397" s="173">
        <v>12</v>
      </c>
      <c r="D8397" s="173">
        <v>16</v>
      </c>
      <c r="E8397" s="174">
        <v>13</v>
      </c>
      <c r="F8397" s="3">
        <f t="shared" si="787"/>
        <v>44.6</v>
      </c>
      <c r="G8397" s="3">
        <f t="shared" si="783"/>
        <v>50</v>
      </c>
      <c r="H8397" s="3">
        <f t="shared" si="784"/>
        <v>60.980000000000004</v>
      </c>
      <c r="I8397" s="3">
        <f t="shared" si="785"/>
        <v>46.04</v>
      </c>
      <c r="J8397" s="3">
        <f t="shared" si="786"/>
        <v>44.96</v>
      </c>
      <c r="K8397" s="191">
        <v>7</v>
      </c>
      <c r="L8397" s="3">
        <v>10</v>
      </c>
      <c r="M8397" s="191">
        <v>16.100000000000001</v>
      </c>
      <c r="N8397" s="191">
        <v>7.8</v>
      </c>
      <c r="O8397" s="191">
        <v>7.2</v>
      </c>
    </row>
    <row r="8398" spans="2:15" ht="17.25" x14ac:dyDescent="0.35">
      <c r="B8398" s="172">
        <f t="shared" si="788"/>
        <v>8390</v>
      </c>
      <c r="C8398" s="173">
        <v>12</v>
      </c>
      <c r="D8398" s="173">
        <v>16</v>
      </c>
      <c r="E8398" s="174">
        <v>14</v>
      </c>
      <c r="F8398" s="3">
        <f t="shared" si="787"/>
        <v>48.2</v>
      </c>
      <c r="G8398" s="3">
        <f t="shared" si="783"/>
        <v>51.8</v>
      </c>
      <c r="H8398" s="3">
        <f t="shared" si="784"/>
        <v>62.06</v>
      </c>
      <c r="I8398" s="3">
        <f t="shared" si="785"/>
        <v>50</v>
      </c>
      <c r="J8398" s="3">
        <f t="shared" si="786"/>
        <v>46.94</v>
      </c>
      <c r="K8398" s="191">
        <v>9</v>
      </c>
      <c r="L8398" s="3">
        <v>11</v>
      </c>
      <c r="M8398" s="191">
        <v>16.7</v>
      </c>
      <c r="N8398" s="191">
        <v>10</v>
      </c>
      <c r="O8398" s="191">
        <v>8.3000000000000007</v>
      </c>
    </row>
    <row r="8399" spans="2:15" ht="17.25" x14ac:dyDescent="0.35">
      <c r="B8399" s="172">
        <f t="shared" si="788"/>
        <v>8391</v>
      </c>
      <c r="C8399" s="173">
        <v>12</v>
      </c>
      <c r="D8399" s="173">
        <v>16</v>
      </c>
      <c r="E8399" s="174">
        <v>15</v>
      </c>
      <c r="F8399" s="3">
        <f t="shared" si="787"/>
        <v>46.4</v>
      </c>
      <c r="G8399" s="3">
        <f t="shared" si="783"/>
        <v>51.8</v>
      </c>
      <c r="H8399" s="3">
        <f t="shared" si="784"/>
        <v>64.039999999999992</v>
      </c>
      <c r="I8399" s="3">
        <f t="shared" si="785"/>
        <v>51.08</v>
      </c>
      <c r="J8399" s="3">
        <f t="shared" si="786"/>
        <v>46.94</v>
      </c>
      <c r="K8399" s="191">
        <v>8</v>
      </c>
      <c r="L8399" s="3">
        <v>11</v>
      </c>
      <c r="M8399" s="191">
        <v>17.8</v>
      </c>
      <c r="N8399" s="191">
        <v>10.6</v>
      </c>
      <c r="O8399" s="191">
        <v>8.3000000000000007</v>
      </c>
    </row>
    <row r="8400" spans="2:15" ht="17.25" x14ac:dyDescent="0.35">
      <c r="B8400" s="172">
        <f t="shared" si="788"/>
        <v>8392</v>
      </c>
      <c r="C8400" s="173">
        <v>12</v>
      </c>
      <c r="D8400" s="173">
        <v>16</v>
      </c>
      <c r="E8400" s="174">
        <v>16</v>
      </c>
      <c r="F8400" s="3">
        <f t="shared" si="787"/>
        <v>42.8</v>
      </c>
      <c r="G8400" s="3">
        <f t="shared" si="783"/>
        <v>51.8</v>
      </c>
      <c r="H8400" s="3">
        <f t="shared" si="784"/>
        <v>62.96</v>
      </c>
      <c r="I8400" s="3">
        <f t="shared" si="785"/>
        <v>53.06</v>
      </c>
      <c r="J8400" s="3">
        <f t="shared" si="786"/>
        <v>46.94</v>
      </c>
      <c r="K8400" s="191">
        <v>6</v>
      </c>
      <c r="L8400" s="3">
        <v>11</v>
      </c>
      <c r="M8400" s="191">
        <v>17.2</v>
      </c>
      <c r="N8400" s="191">
        <v>11.7</v>
      </c>
      <c r="O8400" s="191">
        <v>8.3000000000000007</v>
      </c>
    </row>
    <row r="8401" spans="2:15" ht="17.25" x14ac:dyDescent="0.35">
      <c r="B8401" s="172">
        <f t="shared" si="788"/>
        <v>8393</v>
      </c>
      <c r="C8401" s="173">
        <v>12</v>
      </c>
      <c r="D8401" s="173">
        <v>16</v>
      </c>
      <c r="E8401" s="174">
        <v>17</v>
      </c>
      <c r="F8401" s="3">
        <f t="shared" si="787"/>
        <v>35.6</v>
      </c>
      <c r="G8401" s="3">
        <f t="shared" si="783"/>
        <v>35.6</v>
      </c>
      <c r="H8401" s="3">
        <f t="shared" si="784"/>
        <v>57.92</v>
      </c>
      <c r="I8401" s="3">
        <f t="shared" si="785"/>
        <v>46.04</v>
      </c>
      <c r="J8401" s="3">
        <f t="shared" si="786"/>
        <v>44.96</v>
      </c>
      <c r="K8401" s="191">
        <v>2</v>
      </c>
      <c r="L8401" s="3">
        <v>2</v>
      </c>
      <c r="M8401" s="191">
        <v>14.4</v>
      </c>
      <c r="N8401" s="191">
        <v>7.8</v>
      </c>
      <c r="O8401" s="191">
        <v>7.2</v>
      </c>
    </row>
    <row r="8402" spans="2:15" ht="17.25" x14ac:dyDescent="0.35">
      <c r="B8402" s="172">
        <f t="shared" si="788"/>
        <v>8394</v>
      </c>
      <c r="C8402" s="173">
        <v>12</v>
      </c>
      <c r="D8402" s="173">
        <v>16</v>
      </c>
      <c r="E8402" s="174">
        <v>18</v>
      </c>
      <c r="F8402" s="3">
        <f t="shared" si="787"/>
        <v>33.799999999999997</v>
      </c>
      <c r="G8402" s="3">
        <f t="shared" si="783"/>
        <v>33.799999999999997</v>
      </c>
      <c r="H8402" s="3">
        <f t="shared" si="784"/>
        <v>48.92</v>
      </c>
      <c r="I8402" s="3">
        <f t="shared" si="785"/>
        <v>42.08</v>
      </c>
      <c r="J8402" s="3">
        <f t="shared" si="786"/>
        <v>44.06</v>
      </c>
      <c r="K8402" s="191">
        <v>1</v>
      </c>
      <c r="L8402" s="3">
        <v>1</v>
      </c>
      <c r="M8402" s="191">
        <v>9.4</v>
      </c>
      <c r="N8402" s="191">
        <v>5.6</v>
      </c>
      <c r="O8402" s="191">
        <v>6.7</v>
      </c>
    </row>
    <row r="8403" spans="2:15" ht="17.25" x14ac:dyDescent="0.35">
      <c r="B8403" s="172">
        <f t="shared" si="788"/>
        <v>8395</v>
      </c>
      <c r="C8403" s="173">
        <v>12</v>
      </c>
      <c r="D8403" s="173">
        <v>16</v>
      </c>
      <c r="E8403" s="174">
        <v>19</v>
      </c>
      <c r="F8403" s="3">
        <f t="shared" si="787"/>
        <v>32</v>
      </c>
      <c r="G8403" s="3">
        <f t="shared" si="783"/>
        <v>30.2</v>
      </c>
      <c r="H8403" s="3">
        <f t="shared" si="784"/>
        <v>46.94</v>
      </c>
      <c r="I8403" s="3">
        <f t="shared" si="785"/>
        <v>42.08</v>
      </c>
      <c r="J8403" s="3">
        <f t="shared" si="786"/>
        <v>41</v>
      </c>
      <c r="K8403" s="191">
        <v>0</v>
      </c>
      <c r="L8403" s="3">
        <v>-1</v>
      </c>
      <c r="M8403" s="191">
        <v>8.3000000000000007</v>
      </c>
      <c r="N8403" s="191">
        <v>5.6</v>
      </c>
      <c r="O8403" s="191">
        <v>5</v>
      </c>
    </row>
    <row r="8404" spans="2:15" ht="17.25" x14ac:dyDescent="0.35">
      <c r="B8404" s="172">
        <f t="shared" si="788"/>
        <v>8396</v>
      </c>
      <c r="C8404" s="173">
        <v>12</v>
      </c>
      <c r="D8404" s="173">
        <v>16</v>
      </c>
      <c r="E8404" s="174">
        <v>20</v>
      </c>
      <c r="F8404" s="3">
        <f t="shared" si="787"/>
        <v>30.2</v>
      </c>
      <c r="G8404" s="3">
        <f t="shared" si="783"/>
        <v>28.4</v>
      </c>
      <c r="H8404" s="3">
        <f t="shared" si="784"/>
        <v>46.04</v>
      </c>
      <c r="I8404" s="3">
        <f t="shared" si="785"/>
        <v>37.04</v>
      </c>
      <c r="J8404" s="3">
        <f t="shared" si="786"/>
        <v>39.92</v>
      </c>
      <c r="K8404" s="191">
        <v>-1</v>
      </c>
      <c r="L8404" s="3">
        <v>-2</v>
      </c>
      <c r="M8404" s="191">
        <v>7.8</v>
      </c>
      <c r="N8404" s="191">
        <v>2.8</v>
      </c>
      <c r="O8404" s="191">
        <v>4.4000000000000004</v>
      </c>
    </row>
    <row r="8405" spans="2:15" ht="17.25" x14ac:dyDescent="0.35">
      <c r="B8405" s="172">
        <f t="shared" si="788"/>
        <v>8397</v>
      </c>
      <c r="C8405" s="173">
        <v>12</v>
      </c>
      <c r="D8405" s="173">
        <v>16</v>
      </c>
      <c r="E8405" s="174">
        <v>21</v>
      </c>
      <c r="F8405" s="3">
        <f t="shared" si="787"/>
        <v>30.2</v>
      </c>
      <c r="G8405" s="3">
        <f t="shared" si="783"/>
        <v>26.6</v>
      </c>
      <c r="H8405" s="3">
        <f t="shared" si="784"/>
        <v>42.980000000000004</v>
      </c>
      <c r="I8405" s="3">
        <f t="shared" si="785"/>
        <v>35.96</v>
      </c>
      <c r="J8405" s="3">
        <f t="shared" si="786"/>
        <v>37.04</v>
      </c>
      <c r="K8405" s="191">
        <v>-1</v>
      </c>
      <c r="L8405" s="3">
        <v>-3</v>
      </c>
      <c r="M8405" s="191">
        <v>6.1</v>
      </c>
      <c r="N8405" s="191">
        <v>2.2000000000000002</v>
      </c>
      <c r="O8405" s="191">
        <v>2.8</v>
      </c>
    </row>
    <row r="8406" spans="2:15" ht="17.25" x14ac:dyDescent="0.35">
      <c r="B8406" s="172">
        <f t="shared" si="788"/>
        <v>8398</v>
      </c>
      <c r="C8406" s="173">
        <v>12</v>
      </c>
      <c r="D8406" s="173">
        <v>16</v>
      </c>
      <c r="E8406" s="174">
        <v>22</v>
      </c>
      <c r="F8406" s="3">
        <f t="shared" si="787"/>
        <v>30.2</v>
      </c>
      <c r="G8406" s="3">
        <f t="shared" si="783"/>
        <v>26.6</v>
      </c>
      <c r="H8406" s="3">
        <f t="shared" si="784"/>
        <v>42.08</v>
      </c>
      <c r="I8406" s="3">
        <f t="shared" si="785"/>
        <v>33.979999999999997</v>
      </c>
      <c r="J8406" s="3">
        <f t="shared" si="786"/>
        <v>35.96</v>
      </c>
      <c r="K8406" s="191">
        <v>-1</v>
      </c>
      <c r="L8406" s="3">
        <v>-3</v>
      </c>
      <c r="M8406" s="191">
        <v>5.6</v>
      </c>
      <c r="N8406" s="191">
        <v>1.1000000000000001</v>
      </c>
      <c r="O8406" s="191">
        <v>2.2000000000000002</v>
      </c>
    </row>
    <row r="8407" spans="2:15" ht="17.25" x14ac:dyDescent="0.35">
      <c r="B8407" s="172">
        <f t="shared" si="788"/>
        <v>8399</v>
      </c>
      <c r="C8407" s="173">
        <v>12</v>
      </c>
      <c r="D8407" s="173">
        <v>16</v>
      </c>
      <c r="E8407" s="174">
        <v>23</v>
      </c>
      <c r="F8407" s="3">
        <f t="shared" si="787"/>
        <v>30.2</v>
      </c>
      <c r="G8407" s="3">
        <f t="shared" si="783"/>
        <v>30.2</v>
      </c>
      <c r="H8407" s="3">
        <f t="shared" si="784"/>
        <v>39.92</v>
      </c>
      <c r="I8407" s="3">
        <f t="shared" si="785"/>
        <v>30.92</v>
      </c>
      <c r="J8407" s="3">
        <f t="shared" si="786"/>
        <v>35.96</v>
      </c>
      <c r="K8407" s="191">
        <v>-1</v>
      </c>
      <c r="L8407" s="3">
        <v>-1</v>
      </c>
      <c r="M8407" s="191">
        <v>4.4000000000000004</v>
      </c>
      <c r="N8407" s="191">
        <v>-0.6</v>
      </c>
      <c r="O8407" s="191">
        <v>2.2000000000000002</v>
      </c>
    </row>
    <row r="8408" spans="2:15" ht="17.25" x14ac:dyDescent="0.35">
      <c r="B8408" s="172">
        <f t="shared" si="788"/>
        <v>8400</v>
      </c>
      <c r="C8408" s="173">
        <v>12</v>
      </c>
      <c r="D8408" s="173">
        <v>16</v>
      </c>
      <c r="E8408" s="174">
        <v>24</v>
      </c>
      <c r="F8408" s="3">
        <f t="shared" si="787"/>
        <v>33.799999999999997</v>
      </c>
      <c r="G8408" s="3">
        <f t="shared" si="783"/>
        <v>32</v>
      </c>
      <c r="H8408" s="3">
        <f t="shared" si="784"/>
        <v>39.92</v>
      </c>
      <c r="I8408" s="3">
        <f t="shared" si="785"/>
        <v>32</v>
      </c>
      <c r="J8408" s="3">
        <f t="shared" si="786"/>
        <v>35.06</v>
      </c>
      <c r="K8408" s="191">
        <v>1</v>
      </c>
      <c r="L8408" s="3">
        <v>0</v>
      </c>
      <c r="M8408" s="191">
        <v>4.4000000000000004</v>
      </c>
      <c r="N8408" s="191">
        <v>0</v>
      </c>
      <c r="O8408" s="191">
        <v>1.7</v>
      </c>
    </row>
    <row r="8409" spans="2:15" ht="17.25" x14ac:dyDescent="0.35">
      <c r="B8409" s="172">
        <f t="shared" si="788"/>
        <v>8401</v>
      </c>
      <c r="C8409" s="173">
        <v>12</v>
      </c>
      <c r="D8409" s="173">
        <v>17</v>
      </c>
      <c r="E8409" s="174">
        <v>1</v>
      </c>
      <c r="F8409" s="3">
        <f t="shared" si="787"/>
        <v>33.799999999999997</v>
      </c>
      <c r="G8409" s="3">
        <f t="shared" ref="G8409:G8472" si="789">(9/5)*L8409+32</f>
        <v>32</v>
      </c>
      <c r="H8409" s="3">
        <f t="shared" ref="H8409:H8472" si="790">(9/5)*M8409+32</f>
        <v>39.019999999999996</v>
      </c>
      <c r="I8409" s="3">
        <f t="shared" ref="I8409:I8472" si="791">(9/5)*N8409+32</f>
        <v>26.96</v>
      </c>
      <c r="J8409" s="3">
        <f t="shared" ref="J8409:J8472" si="792">(9/5)*O8409+32</f>
        <v>33.08</v>
      </c>
      <c r="K8409" s="191">
        <v>1</v>
      </c>
      <c r="L8409" s="3">
        <v>0</v>
      </c>
      <c r="M8409" s="191">
        <v>3.9</v>
      </c>
      <c r="N8409" s="191">
        <v>-2.8</v>
      </c>
      <c r="O8409" s="191">
        <v>0.6</v>
      </c>
    </row>
    <row r="8410" spans="2:15" ht="17.25" x14ac:dyDescent="0.35">
      <c r="B8410" s="172">
        <f t="shared" si="788"/>
        <v>8402</v>
      </c>
      <c r="C8410" s="173">
        <v>12</v>
      </c>
      <c r="D8410" s="173">
        <v>17</v>
      </c>
      <c r="E8410" s="174">
        <v>2</v>
      </c>
      <c r="F8410" s="3">
        <f t="shared" si="787"/>
        <v>33.799999999999997</v>
      </c>
      <c r="G8410" s="3">
        <f t="shared" si="789"/>
        <v>28.4</v>
      </c>
      <c r="H8410" s="3">
        <f t="shared" si="790"/>
        <v>39.019999999999996</v>
      </c>
      <c r="I8410" s="3">
        <f t="shared" si="791"/>
        <v>26.96</v>
      </c>
      <c r="J8410" s="3">
        <f t="shared" si="792"/>
        <v>32</v>
      </c>
      <c r="K8410" s="191">
        <v>1</v>
      </c>
      <c r="L8410" s="3">
        <v>-2</v>
      </c>
      <c r="M8410" s="191">
        <v>3.9</v>
      </c>
      <c r="N8410" s="191">
        <v>-2.8</v>
      </c>
      <c r="O8410" s="191">
        <v>0</v>
      </c>
    </row>
    <row r="8411" spans="2:15" ht="17.25" x14ac:dyDescent="0.35">
      <c r="B8411" s="172">
        <f t="shared" si="788"/>
        <v>8403</v>
      </c>
      <c r="C8411" s="173">
        <v>12</v>
      </c>
      <c r="D8411" s="173">
        <v>17</v>
      </c>
      <c r="E8411" s="174">
        <v>3</v>
      </c>
      <c r="F8411" s="3">
        <f t="shared" si="787"/>
        <v>35.6</v>
      </c>
      <c r="G8411" s="3">
        <f t="shared" si="789"/>
        <v>28.4</v>
      </c>
      <c r="H8411" s="3">
        <f t="shared" si="790"/>
        <v>39.92</v>
      </c>
      <c r="I8411" s="3">
        <f t="shared" si="791"/>
        <v>24.98</v>
      </c>
      <c r="J8411" s="3">
        <f t="shared" si="792"/>
        <v>33.08</v>
      </c>
      <c r="K8411" s="191">
        <v>2</v>
      </c>
      <c r="L8411" s="3">
        <v>-2</v>
      </c>
      <c r="M8411" s="191">
        <v>4.4000000000000004</v>
      </c>
      <c r="N8411" s="191">
        <v>-3.9</v>
      </c>
      <c r="O8411" s="191">
        <v>0.6</v>
      </c>
    </row>
    <row r="8412" spans="2:15" ht="17.25" x14ac:dyDescent="0.35">
      <c r="B8412" s="172">
        <f t="shared" si="788"/>
        <v>8404</v>
      </c>
      <c r="C8412" s="173">
        <v>12</v>
      </c>
      <c r="D8412" s="173">
        <v>17</v>
      </c>
      <c r="E8412" s="174">
        <v>4</v>
      </c>
      <c r="F8412" s="3">
        <f t="shared" si="787"/>
        <v>35.6</v>
      </c>
      <c r="G8412" s="3">
        <f t="shared" si="789"/>
        <v>33.799999999999997</v>
      </c>
      <c r="H8412" s="3">
        <f t="shared" si="790"/>
        <v>35.06</v>
      </c>
      <c r="I8412" s="3">
        <f t="shared" si="791"/>
        <v>26.060000000000002</v>
      </c>
      <c r="J8412" s="3">
        <f t="shared" si="792"/>
        <v>30.92</v>
      </c>
      <c r="K8412" s="191">
        <v>2</v>
      </c>
      <c r="L8412" s="3">
        <v>1</v>
      </c>
      <c r="M8412" s="191">
        <v>1.7</v>
      </c>
      <c r="N8412" s="191">
        <v>-3.3</v>
      </c>
      <c r="O8412" s="191">
        <v>-0.6</v>
      </c>
    </row>
    <row r="8413" spans="2:15" ht="17.25" x14ac:dyDescent="0.35">
      <c r="B8413" s="172">
        <f t="shared" si="788"/>
        <v>8405</v>
      </c>
      <c r="C8413" s="173">
        <v>12</v>
      </c>
      <c r="D8413" s="173">
        <v>17</v>
      </c>
      <c r="E8413" s="174">
        <v>5</v>
      </c>
      <c r="F8413" s="3">
        <f t="shared" si="787"/>
        <v>35.6</v>
      </c>
      <c r="G8413" s="3">
        <f t="shared" si="789"/>
        <v>30.2</v>
      </c>
      <c r="H8413" s="3">
        <f t="shared" si="790"/>
        <v>35.06</v>
      </c>
      <c r="I8413" s="3">
        <f t="shared" si="791"/>
        <v>23</v>
      </c>
      <c r="J8413" s="3">
        <f t="shared" si="792"/>
        <v>26.96</v>
      </c>
      <c r="K8413" s="191">
        <v>2</v>
      </c>
      <c r="L8413" s="3">
        <v>-1</v>
      </c>
      <c r="M8413" s="191">
        <v>1.7</v>
      </c>
      <c r="N8413" s="191">
        <v>-5</v>
      </c>
      <c r="O8413" s="191">
        <v>-2.8</v>
      </c>
    </row>
    <row r="8414" spans="2:15" ht="17.25" x14ac:dyDescent="0.35">
      <c r="B8414" s="172">
        <f t="shared" si="788"/>
        <v>8406</v>
      </c>
      <c r="C8414" s="173">
        <v>12</v>
      </c>
      <c r="D8414" s="173">
        <v>17</v>
      </c>
      <c r="E8414" s="174">
        <v>6</v>
      </c>
      <c r="F8414" s="3">
        <f t="shared" si="787"/>
        <v>39.200000000000003</v>
      </c>
      <c r="G8414" s="3">
        <f t="shared" si="789"/>
        <v>30.2</v>
      </c>
      <c r="H8414" s="3">
        <f t="shared" si="790"/>
        <v>33.979999999999997</v>
      </c>
      <c r="I8414" s="3">
        <f t="shared" si="791"/>
        <v>24.08</v>
      </c>
      <c r="J8414" s="3">
        <f t="shared" si="792"/>
        <v>28.94</v>
      </c>
      <c r="K8414" s="191">
        <v>4</v>
      </c>
      <c r="L8414" s="3">
        <v>-1</v>
      </c>
      <c r="M8414" s="191">
        <v>1.1000000000000001</v>
      </c>
      <c r="N8414" s="191">
        <v>-4.4000000000000004</v>
      </c>
      <c r="O8414" s="191">
        <v>-1.7</v>
      </c>
    </row>
    <row r="8415" spans="2:15" ht="17.25" x14ac:dyDescent="0.35">
      <c r="B8415" s="172">
        <f t="shared" si="788"/>
        <v>8407</v>
      </c>
      <c r="C8415" s="173">
        <v>12</v>
      </c>
      <c r="D8415" s="173">
        <v>17</v>
      </c>
      <c r="E8415" s="174">
        <v>7</v>
      </c>
      <c r="F8415" s="3">
        <f t="shared" si="787"/>
        <v>37.4</v>
      </c>
      <c r="G8415" s="3">
        <f t="shared" si="789"/>
        <v>28.4</v>
      </c>
      <c r="H8415" s="3">
        <f t="shared" si="790"/>
        <v>35.06</v>
      </c>
      <c r="I8415" s="3">
        <f t="shared" si="791"/>
        <v>24.08</v>
      </c>
      <c r="J8415" s="3">
        <f t="shared" si="792"/>
        <v>30.02</v>
      </c>
      <c r="K8415" s="191">
        <v>3</v>
      </c>
      <c r="L8415" s="3">
        <v>-2</v>
      </c>
      <c r="M8415" s="191">
        <v>1.7</v>
      </c>
      <c r="N8415" s="191">
        <v>-4.4000000000000004</v>
      </c>
      <c r="O8415" s="191">
        <v>-1.1000000000000001</v>
      </c>
    </row>
    <row r="8416" spans="2:15" ht="17.25" x14ac:dyDescent="0.35">
      <c r="B8416" s="172">
        <f t="shared" si="788"/>
        <v>8408</v>
      </c>
      <c r="C8416" s="173">
        <v>12</v>
      </c>
      <c r="D8416" s="173">
        <v>17</v>
      </c>
      <c r="E8416" s="174">
        <v>8</v>
      </c>
      <c r="F8416" s="3">
        <f t="shared" si="787"/>
        <v>37.4</v>
      </c>
      <c r="G8416" s="3">
        <f t="shared" si="789"/>
        <v>28.4</v>
      </c>
      <c r="H8416" s="3">
        <f t="shared" si="790"/>
        <v>39.92</v>
      </c>
      <c r="I8416" s="3">
        <f t="shared" si="791"/>
        <v>24.08</v>
      </c>
      <c r="J8416" s="3">
        <f t="shared" si="792"/>
        <v>37.04</v>
      </c>
      <c r="K8416" s="191">
        <v>3</v>
      </c>
      <c r="L8416" s="3">
        <v>-2</v>
      </c>
      <c r="M8416" s="191">
        <v>4.4000000000000004</v>
      </c>
      <c r="N8416" s="191">
        <v>-4.4000000000000004</v>
      </c>
      <c r="O8416" s="191">
        <v>2.8</v>
      </c>
    </row>
    <row r="8417" spans="2:15" ht="17.25" x14ac:dyDescent="0.35">
      <c r="B8417" s="172">
        <f t="shared" si="788"/>
        <v>8409</v>
      </c>
      <c r="C8417" s="173">
        <v>12</v>
      </c>
      <c r="D8417" s="173">
        <v>17</v>
      </c>
      <c r="E8417" s="174">
        <v>9</v>
      </c>
      <c r="F8417" s="3">
        <f t="shared" si="787"/>
        <v>44.6</v>
      </c>
      <c r="G8417" s="3">
        <f t="shared" si="789"/>
        <v>35.6</v>
      </c>
      <c r="H8417" s="3">
        <f t="shared" si="790"/>
        <v>50</v>
      </c>
      <c r="I8417" s="3">
        <f t="shared" si="791"/>
        <v>28.94</v>
      </c>
      <c r="J8417" s="3">
        <f t="shared" si="792"/>
        <v>39.019999999999996</v>
      </c>
      <c r="K8417" s="191">
        <v>7</v>
      </c>
      <c r="L8417" s="3">
        <v>2</v>
      </c>
      <c r="M8417" s="191">
        <v>10</v>
      </c>
      <c r="N8417" s="191">
        <v>-1.7</v>
      </c>
      <c r="O8417" s="191">
        <v>3.9</v>
      </c>
    </row>
    <row r="8418" spans="2:15" ht="17.25" x14ac:dyDescent="0.35">
      <c r="B8418" s="172">
        <f t="shared" si="788"/>
        <v>8410</v>
      </c>
      <c r="C8418" s="173">
        <v>12</v>
      </c>
      <c r="D8418" s="173">
        <v>17</v>
      </c>
      <c r="E8418" s="174">
        <v>10</v>
      </c>
      <c r="F8418" s="3">
        <f t="shared" si="787"/>
        <v>53.6</v>
      </c>
      <c r="G8418" s="3">
        <f t="shared" si="789"/>
        <v>39.200000000000003</v>
      </c>
      <c r="H8418" s="3">
        <f t="shared" si="790"/>
        <v>53.06</v>
      </c>
      <c r="I8418" s="3">
        <f t="shared" si="791"/>
        <v>33.979999999999997</v>
      </c>
      <c r="J8418" s="3">
        <f t="shared" si="792"/>
        <v>42.980000000000004</v>
      </c>
      <c r="K8418" s="191">
        <v>12</v>
      </c>
      <c r="L8418" s="3">
        <v>4</v>
      </c>
      <c r="M8418" s="191">
        <v>11.7</v>
      </c>
      <c r="N8418" s="191">
        <v>1.1000000000000001</v>
      </c>
      <c r="O8418" s="191">
        <v>6.1</v>
      </c>
    </row>
    <row r="8419" spans="2:15" ht="17.25" x14ac:dyDescent="0.35">
      <c r="B8419" s="172">
        <f t="shared" si="788"/>
        <v>8411</v>
      </c>
      <c r="C8419" s="173">
        <v>12</v>
      </c>
      <c r="D8419" s="173">
        <v>17</v>
      </c>
      <c r="E8419" s="174">
        <v>11</v>
      </c>
      <c r="F8419" s="3">
        <f t="shared" si="787"/>
        <v>59</v>
      </c>
      <c r="G8419" s="3">
        <f t="shared" si="789"/>
        <v>44.6</v>
      </c>
      <c r="H8419" s="3">
        <f t="shared" si="790"/>
        <v>57.92</v>
      </c>
      <c r="I8419" s="3">
        <f t="shared" si="791"/>
        <v>39.92</v>
      </c>
      <c r="J8419" s="3">
        <f t="shared" si="792"/>
        <v>46.04</v>
      </c>
      <c r="K8419" s="191">
        <v>15</v>
      </c>
      <c r="L8419" s="3">
        <v>7</v>
      </c>
      <c r="M8419" s="191">
        <v>14.4</v>
      </c>
      <c r="N8419" s="191">
        <v>4.4000000000000004</v>
      </c>
      <c r="O8419" s="191">
        <v>7.8</v>
      </c>
    </row>
    <row r="8420" spans="2:15" ht="17.25" x14ac:dyDescent="0.35">
      <c r="B8420" s="172">
        <f t="shared" si="788"/>
        <v>8412</v>
      </c>
      <c r="C8420" s="173">
        <v>12</v>
      </c>
      <c r="D8420" s="173">
        <v>17</v>
      </c>
      <c r="E8420" s="174">
        <v>12</v>
      </c>
      <c r="F8420" s="3">
        <f t="shared" si="787"/>
        <v>60.8</v>
      </c>
      <c r="G8420" s="3">
        <f t="shared" si="789"/>
        <v>48.2</v>
      </c>
      <c r="H8420" s="3">
        <f t="shared" si="790"/>
        <v>62.96</v>
      </c>
      <c r="I8420" s="3">
        <f t="shared" si="791"/>
        <v>42.980000000000004</v>
      </c>
      <c r="J8420" s="3">
        <f t="shared" si="792"/>
        <v>48.92</v>
      </c>
      <c r="K8420" s="191">
        <v>16</v>
      </c>
      <c r="L8420" s="3">
        <v>9</v>
      </c>
      <c r="M8420" s="191">
        <v>17.2</v>
      </c>
      <c r="N8420" s="191">
        <v>6.1</v>
      </c>
      <c r="O8420" s="191">
        <v>9.4</v>
      </c>
    </row>
    <row r="8421" spans="2:15" ht="17.25" x14ac:dyDescent="0.35">
      <c r="B8421" s="172">
        <f t="shared" si="788"/>
        <v>8413</v>
      </c>
      <c r="C8421" s="173">
        <v>12</v>
      </c>
      <c r="D8421" s="173">
        <v>17</v>
      </c>
      <c r="E8421" s="174">
        <v>13</v>
      </c>
      <c r="F8421" s="3">
        <f t="shared" si="787"/>
        <v>64.400000000000006</v>
      </c>
      <c r="G8421" s="3">
        <f t="shared" si="789"/>
        <v>49.46</v>
      </c>
      <c r="H8421" s="3">
        <f t="shared" si="790"/>
        <v>66.02</v>
      </c>
      <c r="I8421" s="3">
        <f t="shared" si="791"/>
        <v>48.019999999999996</v>
      </c>
      <c r="J8421" s="3">
        <f t="shared" si="792"/>
        <v>51.08</v>
      </c>
      <c r="K8421" s="191">
        <v>18</v>
      </c>
      <c r="L8421" s="3">
        <v>9.6999999999999993</v>
      </c>
      <c r="M8421" s="191">
        <v>18.899999999999999</v>
      </c>
      <c r="N8421" s="191">
        <v>8.9</v>
      </c>
      <c r="O8421" s="191">
        <v>10.6</v>
      </c>
    </row>
    <row r="8422" spans="2:15" ht="17.25" x14ac:dyDescent="0.35">
      <c r="B8422" s="172">
        <f t="shared" si="788"/>
        <v>8414</v>
      </c>
      <c r="C8422" s="173">
        <v>12</v>
      </c>
      <c r="D8422" s="173">
        <v>17</v>
      </c>
      <c r="E8422" s="174">
        <v>14</v>
      </c>
      <c r="F8422" s="3">
        <f t="shared" si="787"/>
        <v>64.400000000000006</v>
      </c>
      <c r="G8422" s="3">
        <f t="shared" si="789"/>
        <v>50</v>
      </c>
      <c r="H8422" s="3">
        <f t="shared" si="790"/>
        <v>64.94</v>
      </c>
      <c r="I8422" s="3">
        <f t="shared" si="791"/>
        <v>51.08</v>
      </c>
      <c r="J8422" s="3">
        <f t="shared" si="792"/>
        <v>51.980000000000004</v>
      </c>
      <c r="K8422" s="191">
        <v>18</v>
      </c>
      <c r="L8422" s="3">
        <v>10</v>
      </c>
      <c r="M8422" s="191">
        <v>18.3</v>
      </c>
      <c r="N8422" s="191">
        <v>10.6</v>
      </c>
      <c r="O8422" s="191">
        <v>11.1</v>
      </c>
    </row>
    <row r="8423" spans="2:15" ht="17.25" x14ac:dyDescent="0.35">
      <c r="B8423" s="172">
        <f t="shared" si="788"/>
        <v>8415</v>
      </c>
      <c r="C8423" s="173">
        <v>12</v>
      </c>
      <c r="D8423" s="173">
        <v>17</v>
      </c>
      <c r="E8423" s="174">
        <v>15</v>
      </c>
      <c r="F8423" s="3">
        <f t="shared" si="787"/>
        <v>63.5</v>
      </c>
      <c r="G8423" s="3">
        <f t="shared" si="789"/>
        <v>48.2</v>
      </c>
      <c r="H8423" s="3">
        <f t="shared" si="790"/>
        <v>66.92</v>
      </c>
      <c r="I8423" s="3">
        <f t="shared" si="791"/>
        <v>53.06</v>
      </c>
      <c r="J8423" s="3">
        <f t="shared" si="792"/>
        <v>53.06</v>
      </c>
      <c r="K8423" s="191">
        <v>17.5</v>
      </c>
      <c r="L8423" s="3">
        <v>9</v>
      </c>
      <c r="M8423" s="191">
        <v>19.399999999999999</v>
      </c>
      <c r="N8423" s="191">
        <v>11.7</v>
      </c>
      <c r="O8423" s="191">
        <v>11.7</v>
      </c>
    </row>
    <row r="8424" spans="2:15" ht="17.25" x14ac:dyDescent="0.35">
      <c r="B8424" s="172">
        <f t="shared" si="788"/>
        <v>8416</v>
      </c>
      <c r="C8424" s="173">
        <v>12</v>
      </c>
      <c r="D8424" s="173">
        <v>17</v>
      </c>
      <c r="E8424" s="174">
        <v>16</v>
      </c>
      <c r="F8424" s="3">
        <f t="shared" si="787"/>
        <v>60.8</v>
      </c>
      <c r="G8424" s="3">
        <f t="shared" si="789"/>
        <v>46.4</v>
      </c>
      <c r="H8424" s="3">
        <f t="shared" si="790"/>
        <v>66.02</v>
      </c>
      <c r="I8424" s="3">
        <f t="shared" si="791"/>
        <v>51.980000000000004</v>
      </c>
      <c r="J8424" s="3">
        <f t="shared" si="792"/>
        <v>53.06</v>
      </c>
      <c r="K8424" s="191">
        <v>16</v>
      </c>
      <c r="L8424" s="3">
        <v>8</v>
      </c>
      <c r="M8424" s="191">
        <v>18.899999999999999</v>
      </c>
      <c r="N8424" s="191">
        <v>11.1</v>
      </c>
      <c r="O8424" s="191">
        <v>11.7</v>
      </c>
    </row>
    <row r="8425" spans="2:15" ht="17.25" x14ac:dyDescent="0.35">
      <c r="B8425" s="172">
        <f t="shared" si="788"/>
        <v>8417</v>
      </c>
      <c r="C8425" s="173">
        <v>12</v>
      </c>
      <c r="D8425" s="173">
        <v>17</v>
      </c>
      <c r="E8425" s="174">
        <v>17</v>
      </c>
      <c r="F8425" s="3">
        <f t="shared" si="787"/>
        <v>55.400000000000006</v>
      </c>
      <c r="G8425" s="3">
        <f t="shared" si="789"/>
        <v>44.6</v>
      </c>
      <c r="H8425" s="3">
        <f t="shared" si="790"/>
        <v>60.08</v>
      </c>
      <c r="I8425" s="3">
        <f t="shared" si="791"/>
        <v>48.92</v>
      </c>
      <c r="J8425" s="3">
        <f t="shared" si="792"/>
        <v>50</v>
      </c>
      <c r="K8425" s="191">
        <v>13</v>
      </c>
      <c r="L8425" s="3">
        <v>7</v>
      </c>
      <c r="M8425" s="191">
        <v>15.6</v>
      </c>
      <c r="N8425" s="191">
        <v>9.4</v>
      </c>
      <c r="O8425" s="191">
        <v>10</v>
      </c>
    </row>
    <row r="8426" spans="2:15" ht="17.25" x14ac:dyDescent="0.35">
      <c r="B8426" s="172">
        <f t="shared" si="788"/>
        <v>8418</v>
      </c>
      <c r="C8426" s="173">
        <v>12</v>
      </c>
      <c r="D8426" s="173">
        <v>17</v>
      </c>
      <c r="E8426" s="174">
        <v>18</v>
      </c>
      <c r="F8426" s="3">
        <f t="shared" si="787"/>
        <v>50.36</v>
      </c>
      <c r="G8426" s="3">
        <f t="shared" si="789"/>
        <v>39.200000000000003</v>
      </c>
      <c r="H8426" s="3">
        <f t="shared" si="790"/>
        <v>51.08</v>
      </c>
      <c r="I8426" s="3">
        <f t="shared" si="791"/>
        <v>39.92</v>
      </c>
      <c r="J8426" s="3">
        <f t="shared" si="792"/>
        <v>48.019999999999996</v>
      </c>
      <c r="K8426" s="191">
        <v>10.199999999999999</v>
      </c>
      <c r="L8426" s="3">
        <v>4</v>
      </c>
      <c r="M8426" s="191">
        <v>10.6</v>
      </c>
      <c r="N8426" s="191">
        <v>4.4000000000000004</v>
      </c>
      <c r="O8426" s="191">
        <v>8.9</v>
      </c>
    </row>
    <row r="8427" spans="2:15" ht="17.25" x14ac:dyDescent="0.35">
      <c r="B8427" s="172">
        <f t="shared" si="788"/>
        <v>8419</v>
      </c>
      <c r="C8427" s="173">
        <v>12</v>
      </c>
      <c r="D8427" s="173">
        <v>17</v>
      </c>
      <c r="E8427" s="174">
        <v>19</v>
      </c>
      <c r="F8427" s="3">
        <f t="shared" si="787"/>
        <v>46.4</v>
      </c>
      <c r="G8427" s="3">
        <f t="shared" si="789"/>
        <v>37.4</v>
      </c>
      <c r="H8427" s="3">
        <f t="shared" si="790"/>
        <v>51.980000000000004</v>
      </c>
      <c r="I8427" s="3">
        <f t="shared" si="791"/>
        <v>39.019999999999996</v>
      </c>
      <c r="J8427" s="3">
        <f t="shared" si="792"/>
        <v>42.980000000000004</v>
      </c>
      <c r="K8427" s="191">
        <v>8</v>
      </c>
      <c r="L8427" s="3">
        <v>3</v>
      </c>
      <c r="M8427" s="191">
        <v>11.1</v>
      </c>
      <c r="N8427" s="191">
        <v>3.9</v>
      </c>
      <c r="O8427" s="191">
        <v>6.1</v>
      </c>
    </row>
    <row r="8428" spans="2:15" ht="17.25" x14ac:dyDescent="0.35">
      <c r="B8428" s="172">
        <f t="shared" si="788"/>
        <v>8420</v>
      </c>
      <c r="C8428" s="173">
        <v>12</v>
      </c>
      <c r="D8428" s="173">
        <v>17</v>
      </c>
      <c r="E8428" s="174">
        <v>20</v>
      </c>
      <c r="F8428" s="3">
        <f t="shared" si="787"/>
        <v>42.8</v>
      </c>
      <c r="G8428" s="3">
        <f t="shared" si="789"/>
        <v>37.4</v>
      </c>
      <c r="H8428" s="3">
        <f t="shared" si="790"/>
        <v>46.94</v>
      </c>
      <c r="I8428" s="3">
        <f t="shared" si="791"/>
        <v>35.06</v>
      </c>
      <c r="J8428" s="3">
        <f t="shared" si="792"/>
        <v>35.96</v>
      </c>
      <c r="K8428" s="191">
        <v>6</v>
      </c>
      <c r="L8428" s="3">
        <v>3</v>
      </c>
      <c r="M8428" s="191">
        <v>8.3000000000000007</v>
      </c>
      <c r="N8428" s="191">
        <v>1.7</v>
      </c>
      <c r="O8428" s="191">
        <v>2.2000000000000002</v>
      </c>
    </row>
    <row r="8429" spans="2:15" ht="17.25" x14ac:dyDescent="0.35">
      <c r="B8429" s="172">
        <f t="shared" si="788"/>
        <v>8421</v>
      </c>
      <c r="C8429" s="173">
        <v>12</v>
      </c>
      <c r="D8429" s="173">
        <v>17</v>
      </c>
      <c r="E8429" s="174">
        <v>21</v>
      </c>
      <c r="F8429" s="3">
        <f t="shared" si="787"/>
        <v>44.6</v>
      </c>
      <c r="G8429" s="3">
        <f t="shared" si="789"/>
        <v>37.4</v>
      </c>
      <c r="H8429" s="3">
        <f t="shared" si="790"/>
        <v>44.06</v>
      </c>
      <c r="I8429" s="3">
        <f t="shared" si="791"/>
        <v>33.08</v>
      </c>
      <c r="J8429" s="3">
        <f t="shared" si="792"/>
        <v>39.019999999999996</v>
      </c>
      <c r="K8429" s="191">
        <v>7</v>
      </c>
      <c r="L8429" s="3">
        <v>3</v>
      </c>
      <c r="M8429" s="191">
        <v>6.7</v>
      </c>
      <c r="N8429" s="191">
        <v>0.6</v>
      </c>
      <c r="O8429" s="191">
        <v>3.9</v>
      </c>
    </row>
    <row r="8430" spans="2:15" ht="17.25" x14ac:dyDescent="0.35">
      <c r="B8430" s="172">
        <f t="shared" si="788"/>
        <v>8422</v>
      </c>
      <c r="C8430" s="173">
        <v>12</v>
      </c>
      <c r="D8430" s="173">
        <v>17</v>
      </c>
      <c r="E8430" s="174">
        <v>22</v>
      </c>
      <c r="F8430" s="3">
        <f t="shared" si="787"/>
        <v>41</v>
      </c>
      <c r="G8430" s="3">
        <f t="shared" si="789"/>
        <v>37.4</v>
      </c>
      <c r="H8430" s="3">
        <f t="shared" si="790"/>
        <v>42.980000000000004</v>
      </c>
      <c r="I8430" s="3">
        <f t="shared" si="791"/>
        <v>30.02</v>
      </c>
      <c r="J8430" s="3">
        <f t="shared" si="792"/>
        <v>32</v>
      </c>
      <c r="K8430" s="191">
        <v>5</v>
      </c>
      <c r="L8430" s="3">
        <v>3</v>
      </c>
      <c r="M8430" s="191">
        <v>6.1</v>
      </c>
      <c r="N8430" s="191">
        <v>-1.1000000000000001</v>
      </c>
      <c r="O8430" s="191">
        <v>0</v>
      </c>
    </row>
    <row r="8431" spans="2:15" ht="17.25" x14ac:dyDescent="0.35">
      <c r="B8431" s="172">
        <f t="shared" si="788"/>
        <v>8423</v>
      </c>
      <c r="C8431" s="173">
        <v>12</v>
      </c>
      <c r="D8431" s="173">
        <v>17</v>
      </c>
      <c r="E8431" s="174">
        <v>23</v>
      </c>
      <c r="F8431" s="3">
        <f t="shared" si="787"/>
        <v>41</v>
      </c>
      <c r="G8431" s="3">
        <f t="shared" si="789"/>
        <v>37.4</v>
      </c>
      <c r="H8431" s="3">
        <f t="shared" si="790"/>
        <v>42.980000000000004</v>
      </c>
      <c r="I8431" s="3">
        <f t="shared" si="791"/>
        <v>30.92</v>
      </c>
      <c r="J8431" s="3">
        <f t="shared" si="792"/>
        <v>33.979999999999997</v>
      </c>
      <c r="K8431" s="191">
        <v>5</v>
      </c>
      <c r="L8431" s="3">
        <v>3</v>
      </c>
      <c r="M8431" s="191">
        <v>6.1</v>
      </c>
      <c r="N8431" s="191">
        <v>-0.6</v>
      </c>
      <c r="O8431" s="191">
        <v>1.1000000000000001</v>
      </c>
    </row>
    <row r="8432" spans="2:15" ht="17.25" x14ac:dyDescent="0.35">
      <c r="B8432" s="172">
        <f t="shared" si="788"/>
        <v>8424</v>
      </c>
      <c r="C8432" s="173">
        <v>12</v>
      </c>
      <c r="D8432" s="173">
        <v>17</v>
      </c>
      <c r="E8432" s="174">
        <v>24</v>
      </c>
      <c r="F8432" s="3">
        <f t="shared" si="787"/>
        <v>41</v>
      </c>
      <c r="G8432" s="3">
        <f t="shared" si="789"/>
        <v>33.799999999999997</v>
      </c>
      <c r="H8432" s="3">
        <f t="shared" si="790"/>
        <v>41</v>
      </c>
      <c r="I8432" s="3">
        <f t="shared" si="791"/>
        <v>28.04</v>
      </c>
      <c r="J8432" s="3">
        <f t="shared" si="792"/>
        <v>35.96</v>
      </c>
      <c r="K8432" s="191">
        <v>5</v>
      </c>
      <c r="L8432" s="3">
        <v>1</v>
      </c>
      <c r="M8432" s="191">
        <v>5</v>
      </c>
      <c r="N8432" s="191">
        <v>-2.2000000000000002</v>
      </c>
      <c r="O8432" s="191">
        <v>2.2000000000000002</v>
      </c>
    </row>
    <row r="8433" spans="2:15" ht="17.25" x14ac:dyDescent="0.35">
      <c r="B8433" s="172">
        <f t="shared" si="788"/>
        <v>8425</v>
      </c>
      <c r="C8433" s="173">
        <v>12</v>
      </c>
      <c r="D8433" s="173">
        <v>18</v>
      </c>
      <c r="E8433" s="174">
        <v>1</v>
      </c>
      <c r="F8433" s="3">
        <f t="shared" si="787"/>
        <v>42.8</v>
      </c>
      <c r="G8433" s="3">
        <f t="shared" si="789"/>
        <v>32</v>
      </c>
      <c r="H8433" s="3">
        <f t="shared" si="790"/>
        <v>39.019999999999996</v>
      </c>
      <c r="I8433" s="3">
        <f t="shared" si="791"/>
        <v>26.96</v>
      </c>
      <c r="J8433" s="3">
        <f t="shared" si="792"/>
        <v>35.06</v>
      </c>
      <c r="K8433" s="191">
        <v>6</v>
      </c>
      <c r="L8433" s="3">
        <v>0</v>
      </c>
      <c r="M8433" s="191">
        <v>3.9</v>
      </c>
      <c r="N8433" s="191">
        <v>-2.8</v>
      </c>
      <c r="O8433" s="191">
        <v>1.7</v>
      </c>
    </row>
    <row r="8434" spans="2:15" ht="17.25" x14ac:dyDescent="0.35">
      <c r="B8434" s="172">
        <f t="shared" si="788"/>
        <v>8426</v>
      </c>
      <c r="C8434" s="173">
        <v>12</v>
      </c>
      <c r="D8434" s="173">
        <v>18</v>
      </c>
      <c r="E8434" s="174">
        <v>2</v>
      </c>
      <c r="F8434" s="3">
        <f t="shared" si="787"/>
        <v>41</v>
      </c>
      <c r="G8434" s="3">
        <f t="shared" si="789"/>
        <v>28.4</v>
      </c>
      <c r="H8434" s="3">
        <f t="shared" si="790"/>
        <v>39.019999999999996</v>
      </c>
      <c r="I8434" s="3">
        <f t="shared" si="791"/>
        <v>24.98</v>
      </c>
      <c r="J8434" s="3">
        <f t="shared" si="792"/>
        <v>33.08</v>
      </c>
      <c r="K8434" s="191">
        <v>5</v>
      </c>
      <c r="L8434" s="3">
        <v>-2</v>
      </c>
      <c r="M8434" s="191">
        <v>3.9</v>
      </c>
      <c r="N8434" s="191">
        <v>-3.9</v>
      </c>
      <c r="O8434" s="191">
        <v>0.6</v>
      </c>
    </row>
    <row r="8435" spans="2:15" ht="17.25" x14ac:dyDescent="0.35">
      <c r="B8435" s="172">
        <f t="shared" si="788"/>
        <v>8427</v>
      </c>
      <c r="C8435" s="173">
        <v>12</v>
      </c>
      <c r="D8435" s="173">
        <v>18</v>
      </c>
      <c r="E8435" s="174">
        <v>3</v>
      </c>
      <c r="F8435" s="3">
        <f t="shared" si="787"/>
        <v>41</v>
      </c>
      <c r="G8435" s="3">
        <f t="shared" si="789"/>
        <v>28.4</v>
      </c>
      <c r="H8435" s="3">
        <f t="shared" si="790"/>
        <v>37.04</v>
      </c>
      <c r="I8435" s="3">
        <f t="shared" si="791"/>
        <v>24.98</v>
      </c>
      <c r="J8435" s="3">
        <f t="shared" si="792"/>
        <v>28.04</v>
      </c>
      <c r="K8435" s="191">
        <v>5</v>
      </c>
      <c r="L8435" s="3">
        <v>-2</v>
      </c>
      <c r="M8435" s="191">
        <v>2.8</v>
      </c>
      <c r="N8435" s="191">
        <v>-3.9</v>
      </c>
      <c r="O8435" s="191">
        <v>-2.2000000000000002</v>
      </c>
    </row>
    <row r="8436" spans="2:15" ht="17.25" x14ac:dyDescent="0.35">
      <c r="B8436" s="172">
        <f t="shared" si="788"/>
        <v>8428</v>
      </c>
      <c r="C8436" s="173">
        <v>12</v>
      </c>
      <c r="D8436" s="173">
        <v>18</v>
      </c>
      <c r="E8436" s="174">
        <v>4</v>
      </c>
      <c r="F8436" s="3">
        <f t="shared" si="787"/>
        <v>48.2</v>
      </c>
      <c r="G8436" s="3">
        <f t="shared" si="789"/>
        <v>26.6</v>
      </c>
      <c r="H8436" s="3">
        <f t="shared" si="790"/>
        <v>37.04</v>
      </c>
      <c r="I8436" s="3">
        <f t="shared" si="791"/>
        <v>26.060000000000002</v>
      </c>
      <c r="J8436" s="3">
        <f t="shared" si="792"/>
        <v>26.96</v>
      </c>
      <c r="K8436" s="191">
        <v>9</v>
      </c>
      <c r="L8436" s="3">
        <v>-3</v>
      </c>
      <c r="M8436" s="191">
        <v>2.8</v>
      </c>
      <c r="N8436" s="191">
        <v>-3.3</v>
      </c>
      <c r="O8436" s="191">
        <v>-2.8</v>
      </c>
    </row>
    <row r="8437" spans="2:15" ht="17.25" x14ac:dyDescent="0.35">
      <c r="B8437" s="172">
        <f t="shared" si="788"/>
        <v>8429</v>
      </c>
      <c r="C8437" s="173">
        <v>12</v>
      </c>
      <c r="D8437" s="173">
        <v>18</v>
      </c>
      <c r="E8437" s="174">
        <v>5</v>
      </c>
      <c r="F8437" s="3">
        <f t="shared" si="787"/>
        <v>37.4</v>
      </c>
      <c r="G8437" s="3">
        <f t="shared" si="789"/>
        <v>26.6</v>
      </c>
      <c r="H8437" s="3">
        <f t="shared" si="790"/>
        <v>37.04</v>
      </c>
      <c r="I8437" s="3">
        <f t="shared" si="791"/>
        <v>26.060000000000002</v>
      </c>
      <c r="J8437" s="3">
        <f t="shared" si="792"/>
        <v>28.04</v>
      </c>
      <c r="K8437" s="191">
        <v>3</v>
      </c>
      <c r="L8437" s="3">
        <v>-3</v>
      </c>
      <c r="M8437" s="191">
        <v>2.8</v>
      </c>
      <c r="N8437" s="191">
        <v>-3.3</v>
      </c>
      <c r="O8437" s="191">
        <v>-2.2000000000000002</v>
      </c>
    </row>
    <row r="8438" spans="2:15" ht="17.25" x14ac:dyDescent="0.35">
      <c r="B8438" s="172">
        <f t="shared" si="788"/>
        <v>8430</v>
      </c>
      <c r="C8438" s="173">
        <v>12</v>
      </c>
      <c r="D8438" s="173">
        <v>18</v>
      </c>
      <c r="E8438" s="174">
        <v>6</v>
      </c>
      <c r="F8438" s="3">
        <f t="shared" si="787"/>
        <v>32</v>
      </c>
      <c r="G8438" s="3">
        <f t="shared" si="789"/>
        <v>28.4</v>
      </c>
      <c r="H8438" s="3">
        <f t="shared" si="790"/>
        <v>35.96</v>
      </c>
      <c r="I8438" s="3">
        <f t="shared" si="791"/>
        <v>21.92</v>
      </c>
      <c r="J8438" s="3">
        <f t="shared" si="792"/>
        <v>28.94</v>
      </c>
      <c r="K8438" s="191">
        <v>0</v>
      </c>
      <c r="L8438" s="3">
        <v>-2</v>
      </c>
      <c r="M8438" s="191">
        <v>2.2000000000000002</v>
      </c>
      <c r="N8438" s="191">
        <v>-5.6</v>
      </c>
      <c r="O8438" s="191">
        <v>-1.7</v>
      </c>
    </row>
    <row r="8439" spans="2:15" ht="17.25" x14ac:dyDescent="0.35">
      <c r="B8439" s="172">
        <f t="shared" si="788"/>
        <v>8431</v>
      </c>
      <c r="C8439" s="173">
        <v>12</v>
      </c>
      <c r="D8439" s="173">
        <v>18</v>
      </c>
      <c r="E8439" s="174">
        <v>7</v>
      </c>
      <c r="F8439" s="3">
        <f t="shared" si="787"/>
        <v>30.2</v>
      </c>
      <c r="G8439" s="3">
        <f t="shared" si="789"/>
        <v>23</v>
      </c>
      <c r="H8439" s="3">
        <f t="shared" si="790"/>
        <v>37.04</v>
      </c>
      <c r="I8439" s="3">
        <f t="shared" si="791"/>
        <v>21.02</v>
      </c>
      <c r="J8439" s="3">
        <f t="shared" si="792"/>
        <v>23</v>
      </c>
      <c r="K8439" s="191">
        <v>-1</v>
      </c>
      <c r="L8439" s="3">
        <v>-5</v>
      </c>
      <c r="M8439" s="191">
        <v>2.8</v>
      </c>
      <c r="N8439" s="191">
        <v>-6.1</v>
      </c>
      <c r="O8439" s="191">
        <v>-5</v>
      </c>
    </row>
    <row r="8440" spans="2:15" ht="17.25" x14ac:dyDescent="0.35">
      <c r="B8440" s="172">
        <f t="shared" si="788"/>
        <v>8432</v>
      </c>
      <c r="C8440" s="173">
        <v>12</v>
      </c>
      <c r="D8440" s="173">
        <v>18</v>
      </c>
      <c r="E8440" s="174">
        <v>8</v>
      </c>
      <c r="F8440" s="3">
        <f t="shared" si="787"/>
        <v>26.6</v>
      </c>
      <c r="G8440" s="3">
        <f t="shared" si="789"/>
        <v>24.8</v>
      </c>
      <c r="H8440" s="3">
        <f t="shared" si="790"/>
        <v>39.019999999999996</v>
      </c>
      <c r="I8440" s="3">
        <f t="shared" si="791"/>
        <v>21.02</v>
      </c>
      <c r="J8440" s="3">
        <f t="shared" si="792"/>
        <v>23</v>
      </c>
      <c r="K8440" s="191">
        <v>-3</v>
      </c>
      <c r="L8440" s="3">
        <v>-4</v>
      </c>
      <c r="M8440" s="191">
        <v>3.9</v>
      </c>
      <c r="N8440" s="191">
        <v>-6.1</v>
      </c>
      <c r="O8440" s="191">
        <v>-5</v>
      </c>
    </row>
    <row r="8441" spans="2:15" ht="17.25" x14ac:dyDescent="0.35">
      <c r="B8441" s="172">
        <f t="shared" si="788"/>
        <v>8433</v>
      </c>
      <c r="C8441" s="173">
        <v>12</v>
      </c>
      <c r="D8441" s="173">
        <v>18</v>
      </c>
      <c r="E8441" s="174">
        <v>9</v>
      </c>
      <c r="F8441" s="3">
        <f t="shared" si="787"/>
        <v>32</v>
      </c>
      <c r="G8441" s="3">
        <f t="shared" si="789"/>
        <v>28.4</v>
      </c>
      <c r="H8441" s="3">
        <f t="shared" si="790"/>
        <v>46.94</v>
      </c>
      <c r="I8441" s="3">
        <f t="shared" si="791"/>
        <v>28.04</v>
      </c>
      <c r="J8441" s="3">
        <f t="shared" si="792"/>
        <v>28.04</v>
      </c>
      <c r="K8441" s="191">
        <v>0</v>
      </c>
      <c r="L8441" s="3">
        <v>-2</v>
      </c>
      <c r="M8441" s="191">
        <v>8.3000000000000007</v>
      </c>
      <c r="N8441" s="191">
        <v>-2.2000000000000002</v>
      </c>
      <c r="O8441" s="191">
        <v>-2.2000000000000002</v>
      </c>
    </row>
    <row r="8442" spans="2:15" ht="17.25" x14ac:dyDescent="0.35">
      <c r="B8442" s="172">
        <f t="shared" si="788"/>
        <v>8434</v>
      </c>
      <c r="C8442" s="173">
        <v>12</v>
      </c>
      <c r="D8442" s="173">
        <v>18</v>
      </c>
      <c r="E8442" s="174">
        <v>10</v>
      </c>
      <c r="F8442" s="3">
        <f t="shared" si="787"/>
        <v>37.4</v>
      </c>
      <c r="G8442" s="3">
        <f t="shared" si="789"/>
        <v>30.2</v>
      </c>
      <c r="H8442" s="3">
        <f t="shared" si="790"/>
        <v>51.980000000000004</v>
      </c>
      <c r="I8442" s="3">
        <f t="shared" si="791"/>
        <v>30.92</v>
      </c>
      <c r="J8442" s="3">
        <f t="shared" si="792"/>
        <v>35.06</v>
      </c>
      <c r="K8442" s="191">
        <v>3</v>
      </c>
      <c r="L8442" s="3">
        <v>-1</v>
      </c>
      <c r="M8442" s="191">
        <v>11.1</v>
      </c>
      <c r="N8442" s="191">
        <v>-0.6</v>
      </c>
      <c r="O8442" s="191">
        <v>1.7</v>
      </c>
    </row>
    <row r="8443" spans="2:15" ht="17.25" x14ac:dyDescent="0.35">
      <c r="B8443" s="172">
        <f t="shared" si="788"/>
        <v>8435</v>
      </c>
      <c r="C8443" s="173">
        <v>12</v>
      </c>
      <c r="D8443" s="173">
        <v>18</v>
      </c>
      <c r="E8443" s="174">
        <v>11</v>
      </c>
      <c r="F8443" s="3">
        <f t="shared" si="787"/>
        <v>39.200000000000003</v>
      </c>
      <c r="G8443" s="3">
        <f t="shared" si="789"/>
        <v>35.6</v>
      </c>
      <c r="H8443" s="3">
        <f t="shared" si="790"/>
        <v>57.92</v>
      </c>
      <c r="I8443" s="3">
        <f t="shared" si="791"/>
        <v>37.94</v>
      </c>
      <c r="J8443" s="3">
        <f t="shared" si="792"/>
        <v>39.019999999999996</v>
      </c>
      <c r="K8443" s="191">
        <v>4</v>
      </c>
      <c r="L8443" s="3">
        <v>2</v>
      </c>
      <c r="M8443" s="191">
        <v>14.4</v>
      </c>
      <c r="N8443" s="191">
        <v>3.3</v>
      </c>
      <c r="O8443" s="191">
        <v>3.9</v>
      </c>
    </row>
    <row r="8444" spans="2:15" ht="17.25" x14ac:dyDescent="0.35">
      <c r="B8444" s="172">
        <f t="shared" si="788"/>
        <v>8436</v>
      </c>
      <c r="C8444" s="173">
        <v>12</v>
      </c>
      <c r="D8444" s="173">
        <v>18</v>
      </c>
      <c r="E8444" s="174">
        <v>12</v>
      </c>
      <c r="F8444" s="3">
        <f t="shared" si="787"/>
        <v>39.200000000000003</v>
      </c>
      <c r="G8444" s="3">
        <f t="shared" si="789"/>
        <v>35.6</v>
      </c>
      <c r="H8444" s="3">
        <f t="shared" si="790"/>
        <v>60.08</v>
      </c>
      <c r="I8444" s="3">
        <f t="shared" si="791"/>
        <v>42.980000000000004</v>
      </c>
      <c r="J8444" s="3">
        <f t="shared" si="792"/>
        <v>41</v>
      </c>
      <c r="K8444" s="191">
        <v>4</v>
      </c>
      <c r="L8444" s="3">
        <v>2</v>
      </c>
      <c r="M8444" s="191">
        <v>15.6</v>
      </c>
      <c r="N8444" s="191">
        <v>6.1</v>
      </c>
      <c r="O8444" s="191">
        <v>5</v>
      </c>
    </row>
    <row r="8445" spans="2:15" ht="17.25" x14ac:dyDescent="0.35">
      <c r="B8445" s="172">
        <f t="shared" si="788"/>
        <v>8437</v>
      </c>
      <c r="C8445" s="173">
        <v>12</v>
      </c>
      <c r="D8445" s="173">
        <v>18</v>
      </c>
      <c r="E8445" s="174">
        <v>13</v>
      </c>
      <c r="F8445" s="3">
        <f t="shared" si="787"/>
        <v>39.200000000000003</v>
      </c>
      <c r="G8445" s="3">
        <f t="shared" si="789"/>
        <v>37.4</v>
      </c>
      <c r="H8445" s="3">
        <f t="shared" si="790"/>
        <v>62.96</v>
      </c>
      <c r="I8445" s="3">
        <f t="shared" si="791"/>
        <v>48.92</v>
      </c>
      <c r="J8445" s="3">
        <f t="shared" si="792"/>
        <v>44.96</v>
      </c>
      <c r="K8445" s="191">
        <v>4</v>
      </c>
      <c r="L8445" s="3">
        <v>3</v>
      </c>
      <c r="M8445" s="191">
        <v>17.2</v>
      </c>
      <c r="N8445" s="191">
        <v>9.4</v>
      </c>
      <c r="O8445" s="191">
        <v>7.2</v>
      </c>
    </row>
    <row r="8446" spans="2:15" ht="17.25" x14ac:dyDescent="0.35">
      <c r="B8446" s="172">
        <f t="shared" si="788"/>
        <v>8438</v>
      </c>
      <c r="C8446" s="173">
        <v>12</v>
      </c>
      <c r="D8446" s="173">
        <v>18</v>
      </c>
      <c r="E8446" s="174">
        <v>14</v>
      </c>
      <c r="F8446" s="3">
        <f t="shared" si="787"/>
        <v>39.200000000000003</v>
      </c>
      <c r="G8446" s="3">
        <f t="shared" si="789"/>
        <v>37.4</v>
      </c>
      <c r="H8446" s="3">
        <f t="shared" si="790"/>
        <v>62.06</v>
      </c>
      <c r="I8446" s="3">
        <f t="shared" si="791"/>
        <v>53.96</v>
      </c>
      <c r="J8446" s="3">
        <f t="shared" si="792"/>
        <v>46.94</v>
      </c>
      <c r="K8446" s="191">
        <v>4</v>
      </c>
      <c r="L8446" s="3">
        <v>3</v>
      </c>
      <c r="M8446" s="191">
        <v>16.7</v>
      </c>
      <c r="N8446" s="191">
        <v>12.2</v>
      </c>
      <c r="O8446" s="191">
        <v>8.3000000000000007</v>
      </c>
    </row>
    <row r="8447" spans="2:15" ht="17.25" x14ac:dyDescent="0.35">
      <c r="B8447" s="172">
        <f t="shared" si="788"/>
        <v>8439</v>
      </c>
      <c r="C8447" s="173">
        <v>12</v>
      </c>
      <c r="D8447" s="173">
        <v>18</v>
      </c>
      <c r="E8447" s="174">
        <v>15</v>
      </c>
      <c r="F8447" s="3">
        <f t="shared" si="787"/>
        <v>41</v>
      </c>
      <c r="G8447" s="3">
        <f t="shared" si="789"/>
        <v>37.4</v>
      </c>
      <c r="H8447" s="3">
        <f t="shared" si="790"/>
        <v>64.039999999999992</v>
      </c>
      <c r="I8447" s="3">
        <f t="shared" si="791"/>
        <v>57.92</v>
      </c>
      <c r="J8447" s="3">
        <f t="shared" si="792"/>
        <v>48.92</v>
      </c>
      <c r="K8447" s="191">
        <v>5</v>
      </c>
      <c r="L8447" s="3">
        <v>3</v>
      </c>
      <c r="M8447" s="191">
        <v>17.8</v>
      </c>
      <c r="N8447" s="191">
        <v>14.4</v>
      </c>
      <c r="O8447" s="191">
        <v>9.4</v>
      </c>
    </row>
    <row r="8448" spans="2:15" ht="17.25" x14ac:dyDescent="0.35">
      <c r="B8448" s="172">
        <f t="shared" si="788"/>
        <v>8440</v>
      </c>
      <c r="C8448" s="173">
        <v>12</v>
      </c>
      <c r="D8448" s="173">
        <v>18</v>
      </c>
      <c r="E8448" s="174">
        <v>16</v>
      </c>
      <c r="F8448" s="3">
        <f t="shared" si="787"/>
        <v>33.799999999999997</v>
      </c>
      <c r="G8448" s="3">
        <f t="shared" si="789"/>
        <v>35.6</v>
      </c>
      <c r="H8448" s="3">
        <f t="shared" si="790"/>
        <v>62.96</v>
      </c>
      <c r="I8448" s="3">
        <f t="shared" si="791"/>
        <v>57.019999999999996</v>
      </c>
      <c r="J8448" s="3">
        <f t="shared" si="792"/>
        <v>50</v>
      </c>
      <c r="K8448" s="191">
        <v>1</v>
      </c>
      <c r="L8448" s="3">
        <v>2</v>
      </c>
      <c r="M8448" s="191">
        <v>17.2</v>
      </c>
      <c r="N8448" s="191">
        <v>13.9</v>
      </c>
      <c r="O8448" s="191">
        <v>10</v>
      </c>
    </row>
    <row r="8449" spans="2:15" ht="17.25" x14ac:dyDescent="0.35">
      <c r="B8449" s="172">
        <f t="shared" si="788"/>
        <v>8441</v>
      </c>
      <c r="C8449" s="173">
        <v>12</v>
      </c>
      <c r="D8449" s="173">
        <v>18</v>
      </c>
      <c r="E8449" s="174">
        <v>17</v>
      </c>
      <c r="F8449" s="3">
        <f t="shared" si="787"/>
        <v>21.2</v>
      </c>
      <c r="G8449" s="3">
        <f t="shared" si="789"/>
        <v>33.799999999999997</v>
      </c>
      <c r="H8449" s="3">
        <f t="shared" si="790"/>
        <v>57.019999999999996</v>
      </c>
      <c r="I8449" s="3">
        <f t="shared" si="791"/>
        <v>51.980000000000004</v>
      </c>
      <c r="J8449" s="3">
        <f t="shared" si="792"/>
        <v>48.019999999999996</v>
      </c>
      <c r="K8449" s="191">
        <v>-6</v>
      </c>
      <c r="L8449" s="3">
        <v>1</v>
      </c>
      <c r="M8449" s="191">
        <v>13.9</v>
      </c>
      <c r="N8449" s="191">
        <v>11.1</v>
      </c>
      <c r="O8449" s="191">
        <v>8.9</v>
      </c>
    </row>
    <row r="8450" spans="2:15" ht="17.25" x14ac:dyDescent="0.35">
      <c r="B8450" s="172">
        <f t="shared" si="788"/>
        <v>8442</v>
      </c>
      <c r="C8450" s="173">
        <v>12</v>
      </c>
      <c r="D8450" s="173">
        <v>18</v>
      </c>
      <c r="E8450" s="174">
        <v>18</v>
      </c>
      <c r="F8450" s="3">
        <f t="shared" si="787"/>
        <v>17.600000000000001</v>
      </c>
      <c r="G8450" s="3">
        <f t="shared" si="789"/>
        <v>33.799999999999997</v>
      </c>
      <c r="H8450" s="3">
        <f t="shared" si="790"/>
        <v>51.08</v>
      </c>
      <c r="I8450" s="3">
        <f t="shared" si="791"/>
        <v>48.019999999999996</v>
      </c>
      <c r="J8450" s="3">
        <f t="shared" si="792"/>
        <v>42.08</v>
      </c>
      <c r="K8450" s="191">
        <v>-8</v>
      </c>
      <c r="L8450" s="3">
        <v>1</v>
      </c>
      <c r="M8450" s="191">
        <v>10.6</v>
      </c>
      <c r="N8450" s="191">
        <v>8.9</v>
      </c>
      <c r="O8450" s="191">
        <v>5.6</v>
      </c>
    </row>
    <row r="8451" spans="2:15" ht="17.25" x14ac:dyDescent="0.35">
      <c r="B8451" s="172">
        <f t="shared" si="788"/>
        <v>8443</v>
      </c>
      <c r="C8451" s="173">
        <v>12</v>
      </c>
      <c r="D8451" s="173">
        <v>18</v>
      </c>
      <c r="E8451" s="174">
        <v>19</v>
      </c>
      <c r="F8451" s="3">
        <f t="shared" si="787"/>
        <v>14</v>
      </c>
      <c r="G8451" s="3">
        <f t="shared" si="789"/>
        <v>32</v>
      </c>
      <c r="H8451" s="3">
        <f t="shared" si="790"/>
        <v>46.94</v>
      </c>
      <c r="I8451" s="3">
        <f t="shared" si="791"/>
        <v>42.08</v>
      </c>
      <c r="J8451" s="3">
        <f t="shared" si="792"/>
        <v>42.980000000000004</v>
      </c>
      <c r="K8451" s="191">
        <v>-10</v>
      </c>
      <c r="L8451" s="3">
        <v>0</v>
      </c>
      <c r="M8451" s="191">
        <v>8.3000000000000007</v>
      </c>
      <c r="N8451" s="191">
        <v>5.6</v>
      </c>
      <c r="O8451" s="191">
        <v>6.1</v>
      </c>
    </row>
    <row r="8452" spans="2:15" ht="17.25" x14ac:dyDescent="0.35">
      <c r="B8452" s="172">
        <f t="shared" si="788"/>
        <v>8444</v>
      </c>
      <c r="C8452" s="173">
        <v>12</v>
      </c>
      <c r="D8452" s="173">
        <v>18</v>
      </c>
      <c r="E8452" s="174">
        <v>20</v>
      </c>
      <c r="F8452" s="3">
        <f t="shared" si="787"/>
        <v>12.2</v>
      </c>
      <c r="G8452" s="3">
        <f t="shared" si="789"/>
        <v>30.2</v>
      </c>
      <c r="H8452" s="3">
        <f t="shared" si="790"/>
        <v>44.96</v>
      </c>
      <c r="I8452" s="3">
        <f t="shared" si="791"/>
        <v>37.94</v>
      </c>
      <c r="J8452" s="3">
        <f t="shared" si="792"/>
        <v>44.06</v>
      </c>
      <c r="K8452" s="191">
        <v>-11</v>
      </c>
      <c r="L8452" s="3">
        <v>-1</v>
      </c>
      <c r="M8452" s="191">
        <v>7.2</v>
      </c>
      <c r="N8452" s="191">
        <v>3.3</v>
      </c>
      <c r="O8452" s="191">
        <v>6.7</v>
      </c>
    </row>
    <row r="8453" spans="2:15" ht="17.25" x14ac:dyDescent="0.35">
      <c r="B8453" s="172">
        <f t="shared" si="788"/>
        <v>8445</v>
      </c>
      <c r="C8453" s="173">
        <v>12</v>
      </c>
      <c r="D8453" s="173">
        <v>18</v>
      </c>
      <c r="E8453" s="174">
        <v>21</v>
      </c>
      <c r="F8453" s="3">
        <f t="shared" si="787"/>
        <v>10.399999999999999</v>
      </c>
      <c r="G8453" s="3">
        <f t="shared" si="789"/>
        <v>28.4</v>
      </c>
      <c r="H8453" s="3">
        <f t="shared" si="790"/>
        <v>44.06</v>
      </c>
      <c r="I8453" s="3">
        <f t="shared" si="791"/>
        <v>35.96</v>
      </c>
      <c r="J8453" s="3">
        <f t="shared" si="792"/>
        <v>42.980000000000004</v>
      </c>
      <c r="K8453" s="191">
        <v>-12</v>
      </c>
      <c r="L8453" s="3">
        <v>-2</v>
      </c>
      <c r="M8453" s="191">
        <v>6.7</v>
      </c>
      <c r="N8453" s="191">
        <v>2.2000000000000002</v>
      </c>
      <c r="O8453" s="191">
        <v>6.1</v>
      </c>
    </row>
    <row r="8454" spans="2:15" ht="17.25" x14ac:dyDescent="0.35">
      <c r="B8454" s="172">
        <f t="shared" si="788"/>
        <v>8446</v>
      </c>
      <c r="C8454" s="173">
        <v>12</v>
      </c>
      <c r="D8454" s="173">
        <v>18</v>
      </c>
      <c r="E8454" s="174">
        <v>22</v>
      </c>
      <c r="F8454" s="3">
        <f t="shared" si="787"/>
        <v>8.5999999999999979</v>
      </c>
      <c r="G8454" s="3">
        <f t="shared" si="789"/>
        <v>30.2</v>
      </c>
      <c r="H8454" s="3">
        <f t="shared" si="790"/>
        <v>42.980000000000004</v>
      </c>
      <c r="I8454" s="3">
        <f t="shared" si="791"/>
        <v>33.08</v>
      </c>
      <c r="J8454" s="3">
        <f t="shared" si="792"/>
        <v>39.92</v>
      </c>
      <c r="K8454" s="191">
        <v>-13</v>
      </c>
      <c r="L8454" s="3">
        <v>-1</v>
      </c>
      <c r="M8454" s="191">
        <v>6.1</v>
      </c>
      <c r="N8454" s="191">
        <v>0.6</v>
      </c>
      <c r="O8454" s="191">
        <v>4.4000000000000004</v>
      </c>
    </row>
    <row r="8455" spans="2:15" ht="17.25" x14ac:dyDescent="0.35">
      <c r="B8455" s="172">
        <f t="shared" si="788"/>
        <v>8447</v>
      </c>
      <c r="C8455" s="173">
        <v>12</v>
      </c>
      <c r="D8455" s="173">
        <v>18</v>
      </c>
      <c r="E8455" s="174">
        <v>23</v>
      </c>
      <c r="F8455" s="3">
        <f t="shared" si="787"/>
        <v>6.8000000000000007</v>
      </c>
      <c r="G8455" s="3">
        <f t="shared" si="789"/>
        <v>30.2</v>
      </c>
      <c r="H8455" s="3">
        <f t="shared" si="790"/>
        <v>42.08</v>
      </c>
      <c r="I8455" s="3">
        <f t="shared" si="791"/>
        <v>30.92</v>
      </c>
      <c r="J8455" s="3">
        <f t="shared" si="792"/>
        <v>35.06</v>
      </c>
      <c r="K8455" s="191">
        <v>-14</v>
      </c>
      <c r="L8455" s="3">
        <v>-1</v>
      </c>
      <c r="M8455" s="191">
        <v>5.6</v>
      </c>
      <c r="N8455" s="191">
        <v>-0.6</v>
      </c>
      <c r="O8455" s="191">
        <v>1.7</v>
      </c>
    </row>
    <row r="8456" spans="2:15" ht="17.25" x14ac:dyDescent="0.35">
      <c r="B8456" s="172">
        <f t="shared" si="788"/>
        <v>8448</v>
      </c>
      <c r="C8456" s="173">
        <v>12</v>
      </c>
      <c r="D8456" s="173">
        <v>18</v>
      </c>
      <c r="E8456" s="174">
        <v>24</v>
      </c>
      <c r="F8456" s="3">
        <f t="shared" si="787"/>
        <v>5</v>
      </c>
      <c r="G8456" s="3">
        <f t="shared" si="789"/>
        <v>30.2</v>
      </c>
      <c r="H8456" s="3">
        <f t="shared" si="790"/>
        <v>39.92</v>
      </c>
      <c r="I8456" s="3">
        <f t="shared" si="791"/>
        <v>28.94</v>
      </c>
      <c r="J8456" s="3">
        <f t="shared" si="792"/>
        <v>35.06</v>
      </c>
      <c r="K8456" s="191">
        <v>-15</v>
      </c>
      <c r="L8456" s="3">
        <v>-1</v>
      </c>
      <c r="M8456" s="191">
        <v>4.4000000000000004</v>
      </c>
      <c r="N8456" s="191">
        <v>-1.7</v>
      </c>
      <c r="O8456" s="191">
        <v>1.7</v>
      </c>
    </row>
    <row r="8457" spans="2:15" ht="17.25" x14ac:dyDescent="0.35">
      <c r="B8457" s="172">
        <f t="shared" si="788"/>
        <v>8449</v>
      </c>
      <c r="C8457" s="173">
        <v>12</v>
      </c>
      <c r="D8457" s="173">
        <v>19</v>
      </c>
      <c r="E8457" s="174">
        <v>1</v>
      </c>
      <c r="F8457" s="3">
        <f t="shared" si="787"/>
        <v>5</v>
      </c>
      <c r="G8457" s="3">
        <f t="shared" si="789"/>
        <v>28.4</v>
      </c>
      <c r="H8457" s="3">
        <f t="shared" si="790"/>
        <v>39.019999999999996</v>
      </c>
      <c r="I8457" s="3">
        <f t="shared" si="791"/>
        <v>28.04</v>
      </c>
      <c r="J8457" s="3">
        <f t="shared" si="792"/>
        <v>39.92</v>
      </c>
      <c r="K8457" s="191">
        <v>-15</v>
      </c>
      <c r="L8457" s="3">
        <v>-2</v>
      </c>
      <c r="M8457" s="191">
        <v>3.9</v>
      </c>
      <c r="N8457" s="191">
        <v>-2.2000000000000002</v>
      </c>
      <c r="O8457" s="191">
        <v>4.4000000000000004</v>
      </c>
    </row>
    <row r="8458" spans="2:15" ht="17.25" x14ac:dyDescent="0.35">
      <c r="B8458" s="172">
        <f t="shared" si="788"/>
        <v>8450</v>
      </c>
      <c r="C8458" s="173">
        <v>12</v>
      </c>
      <c r="D8458" s="173">
        <v>19</v>
      </c>
      <c r="E8458" s="174">
        <v>2</v>
      </c>
      <c r="F8458" s="3">
        <f t="shared" ref="F8458:F8521" si="793">(9/5)*K8458+32</f>
        <v>5</v>
      </c>
      <c r="G8458" s="3">
        <f t="shared" si="789"/>
        <v>26.6</v>
      </c>
      <c r="H8458" s="3">
        <f t="shared" si="790"/>
        <v>37.04</v>
      </c>
      <c r="I8458" s="3">
        <f t="shared" si="791"/>
        <v>26.060000000000002</v>
      </c>
      <c r="J8458" s="3">
        <f t="shared" si="792"/>
        <v>37.04</v>
      </c>
      <c r="K8458" s="191">
        <v>-15</v>
      </c>
      <c r="L8458" s="3">
        <v>-3</v>
      </c>
      <c r="M8458" s="191">
        <v>2.8</v>
      </c>
      <c r="N8458" s="191">
        <v>-3.3</v>
      </c>
      <c r="O8458" s="191">
        <v>2.8</v>
      </c>
    </row>
    <row r="8459" spans="2:15" ht="17.25" x14ac:dyDescent="0.35">
      <c r="B8459" s="172">
        <f t="shared" ref="B8459:B8522" si="794">B8458+1</f>
        <v>8451</v>
      </c>
      <c r="C8459" s="173">
        <v>12</v>
      </c>
      <c r="D8459" s="173">
        <v>19</v>
      </c>
      <c r="E8459" s="174">
        <v>3</v>
      </c>
      <c r="F8459" s="3">
        <f t="shared" si="793"/>
        <v>3.1999999999999993</v>
      </c>
      <c r="G8459" s="3">
        <f t="shared" si="789"/>
        <v>23</v>
      </c>
      <c r="H8459" s="3">
        <f t="shared" si="790"/>
        <v>37.04</v>
      </c>
      <c r="I8459" s="3">
        <f t="shared" si="791"/>
        <v>24.08</v>
      </c>
      <c r="J8459" s="3">
        <f t="shared" si="792"/>
        <v>37.04</v>
      </c>
      <c r="K8459" s="191">
        <v>-16</v>
      </c>
      <c r="L8459" s="3">
        <v>-5</v>
      </c>
      <c r="M8459" s="191">
        <v>2.8</v>
      </c>
      <c r="N8459" s="191">
        <v>-4.4000000000000004</v>
      </c>
      <c r="O8459" s="191">
        <v>2.8</v>
      </c>
    </row>
    <row r="8460" spans="2:15" ht="17.25" x14ac:dyDescent="0.35">
      <c r="B8460" s="172">
        <f t="shared" si="794"/>
        <v>8452</v>
      </c>
      <c r="C8460" s="173">
        <v>12</v>
      </c>
      <c r="D8460" s="173">
        <v>19</v>
      </c>
      <c r="E8460" s="174">
        <v>4</v>
      </c>
      <c r="F8460" s="3">
        <f t="shared" si="793"/>
        <v>3.1999999999999993</v>
      </c>
      <c r="G8460" s="3">
        <f t="shared" si="789"/>
        <v>21.2</v>
      </c>
      <c r="H8460" s="3">
        <f t="shared" si="790"/>
        <v>35.96</v>
      </c>
      <c r="I8460" s="3">
        <f t="shared" si="791"/>
        <v>24.08</v>
      </c>
      <c r="J8460" s="3">
        <f t="shared" si="792"/>
        <v>37.04</v>
      </c>
      <c r="K8460" s="191">
        <v>-16</v>
      </c>
      <c r="L8460" s="3">
        <v>-6</v>
      </c>
      <c r="M8460" s="191">
        <v>2.2000000000000002</v>
      </c>
      <c r="N8460" s="191">
        <v>-4.4000000000000004</v>
      </c>
      <c r="O8460" s="191">
        <v>2.8</v>
      </c>
    </row>
    <row r="8461" spans="2:15" ht="17.25" x14ac:dyDescent="0.35">
      <c r="B8461" s="172">
        <f t="shared" si="794"/>
        <v>8453</v>
      </c>
      <c r="C8461" s="173">
        <v>12</v>
      </c>
      <c r="D8461" s="173">
        <v>19</v>
      </c>
      <c r="E8461" s="174">
        <v>5</v>
      </c>
      <c r="F8461" s="3">
        <f t="shared" si="793"/>
        <v>2.6599999999999966</v>
      </c>
      <c r="G8461" s="3">
        <f t="shared" si="789"/>
        <v>19.399999999999999</v>
      </c>
      <c r="H8461" s="3">
        <f t="shared" si="790"/>
        <v>35.96</v>
      </c>
      <c r="I8461" s="3">
        <f t="shared" si="791"/>
        <v>24.98</v>
      </c>
      <c r="J8461" s="3">
        <f t="shared" si="792"/>
        <v>35.96</v>
      </c>
      <c r="K8461" s="191">
        <v>-16.3</v>
      </c>
      <c r="L8461" s="3">
        <v>-7</v>
      </c>
      <c r="M8461" s="191">
        <v>2.2000000000000002</v>
      </c>
      <c r="N8461" s="191">
        <v>-3.9</v>
      </c>
      <c r="O8461" s="191">
        <v>2.2000000000000002</v>
      </c>
    </row>
    <row r="8462" spans="2:15" ht="17.25" x14ac:dyDescent="0.35">
      <c r="B8462" s="172">
        <f t="shared" si="794"/>
        <v>8454</v>
      </c>
      <c r="C8462" s="173">
        <v>12</v>
      </c>
      <c r="D8462" s="173">
        <v>19</v>
      </c>
      <c r="E8462" s="174">
        <v>6</v>
      </c>
      <c r="F8462" s="3">
        <f t="shared" si="793"/>
        <v>1.3999999999999986</v>
      </c>
      <c r="G8462" s="3">
        <f t="shared" si="789"/>
        <v>17.600000000000001</v>
      </c>
      <c r="H8462" s="3">
        <f t="shared" si="790"/>
        <v>35.06</v>
      </c>
      <c r="I8462" s="3">
        <f t="shared" si="791"/>
        <v>26.060000000000002</v>
      </c>
      <c r="J8462" s="3">
        <f t="shared" si="792"/>
        <v>33.979999999999997</v>
      </c>
      <c r="K8462" s="191">
        <v>-17</v>
      </c>
      <c r="L8462" s="3">
        <v>-8</v>
      </c>
      <c r="M8462" s="191">
        <v>1.7</v>
      </c>
      <c r="N8462" s="191">
        <v>-3.3</v>
      </c>
      <c r="O8462" s="191">
        <v>1.1000000000000001</v>
      </c>
    </row>
    <row r="8463" spans="2:15" ht="17.25" x14ac:dyDescent="0.35">
      <c r="B8463" s="172">
        <f t="shared" si="794"/>
        <v>8455</v>
      </c>
      <c r="C8463" s="173">
        <v>12</v>
      </c>
      <c r="D8463" s="173">
        <v>19</v>
      </c>
      <c r="E8463" s="174">
        <v>7</v>
      </c>
      <c r="F8463" s="3">
        <f t="shared" si="793"/>
        <v>1.3999999999999986</v>
      </c>
      <c r="G8463" s="3">
        <f t="shared" si="789"/>
        <v>17.600000000000001</v>
      </c>
      <c r="H8463" s="3">
        <f t="shared" si="790"/>
        <v>35.06</v>
      </c>
      <c r="I8463" s="3">
        <f t="shared" si="791"/>
        <v>24.98</v>
      </c>
      <c r="J8463" s="3">
        <f t="shared" si="792"/>
        <v>30.92</v>
      </c>
      <c r="K8463" s="191">
        <v>-17</v>
      </c>
      <c r="L8463" s="3">
        <v>-8</v>
      </c>
      <c r="M8463" s="191">
        <v>1.7</v>
      </c>
      <c r="N8463" s="191">
        <v>-3.9</v>
      </c>
      <c r="O8463" s="191">
        <v>-0.6</v>
      </c>
    </row>
    <row r="8464" spans="2:15" ht="17.25" x14ac:dyDescent="0.35">
      <c r="B8464" s="172">
        <f t="shared" si="794"/>
        <v>8456</v>
      </c>
      <c r="C8464" s="173">
        <v>12</v>
      </c>
      <c r="D8464" s="173">
        <v>19</v>
      </c>
      <c r="E8464" s="174">
        <v>8</v>
      </c>
      <c r="F8464" s="3">
        <f t="shared" si="793"/>
        <v>3.1999999999999993</v>
      </c>
      <c r="G8464" s="3">
        <f t="shared" si="789"/>
        <v>19.579999999999998</v>
      </c>
      <c r="H8464" s="3">
        <f t="shared" si="790"/>
        <v>39.92</v>
      </c>
      <c r="I8464" s="3">
        <f t="shared" si="791"/>
        <v>24.08</v>
      </c>
      <c r="J8464" s="3">
        <f t="shared" si="792"/>
        <v>32</v>
      </c>
      <c r="K8464" s="191">
        <v>-16</v>
      </c>
      <c r="L8464" s="3">
        <v>-6.9</v>
      </c>
      <c r="M8464" s="191">
        <v>4.4000000000000004</v>
      </c>
      <c r="N8464" s="191">
        <v>-4.4000000000000004</v>
      </c>
      <c r="O8464" s="191">
        <v>0</v>
      </c>
    </row>
    <row r="8465" spans="2:15" ht="17.25" x14ac:dyDescent="0.35">
      <c r="B8465" s="172">
        <f t="shared" si="794"/>
        <v>8457</v>
      </c>
      <c r="C8465" s="173">
        <v>12</v>
      </c>
      <c r="D8465" s="173">
        <v>19</v>
      </c>
      <c r="E8465" s="174">
        <v>9</v>
      </c>
      <c r="F8465" s="3">
        <f t="shared" si="793"/>
        <v>3.1999999999999993</v>
      </c>
      <c r="G8465" s="3">
        <f t="shared" si="789"/>
        <v>24.62</v>
      </c>
      <c r="H8465" s="3">
        <f t="shared" si="790"/>
        <v>46.94</v>
      </c>
      <c r="I8465" s="3">
        <f t="shared" si="791"/>
        <v>21.92</v>
      </c>
      <c r="J8465" s="3">
        <f t="shared" si="792"/>
        <v>33.08</v>
      </c>
      <c r="K8465" s="191">
        <v>-16</v>
      </c>
      <c r="L8465" s="3">
        <v>-4.0999999999999996</v>
      </c>
      <c r="M8465" s="191">
        <v>8.3000000000000007</v>
      </c>
      <c r="N8465" s="191">
        <v>-5.6</v>
      </c>
      <c r="O8465" s="191">
        <v>0.6</v>
      </c>
    </row>
    <row r="8466" spans="2:15" ht="17.25" x14ac:dyDescent="0.35">
      <c r="B8466" s="172">
        <f t="shared" si="794"/>
        <v>8458</v>
      </c>
      <c r="C8466" s="173">
        <v>12</v>
      </c>
      <c r="D8466" s="173">
        <v>19</v>
      </c>
      <c r="E8466" s="174">
        <v>10</v>
      </c>
      <c r="F8466" s="3">
        <f t="shared" si="793"/>
        <v>3.1999999999999993</v>
      </c>
      <c r="G8466" s="3">
        <f t="shared" si="789"/>
        <v>29.48</v>
      </c>
      <c r="H8466" s="3">
        <f t="shared" si="790"/>
        <v>50</v>
      </c>
      <c r="I8466" s="3">
        <f t="shared" si="791"/>
        <v>21.92</v>
      </c>
      <c r="J8466" s="3">
        <f t="shared" si="792"/>
        <v>35.96</v>
      </c>
      <c r="K8466" s="191">
        <v>-16</v>
      </c>
      <c r="L8466" s="3">
        <v>-1.4</v>
      </c>
      <c r="M8466" s="191">
        <v>10</v>
      </c>
      <c r="N8466" s="191">
        <v>-5.6</v>
      </c>
      <c r="O8466" s="191">
        <v>2.2000000000000002</v>
      </c>
    </row>
    <row r="8467" spans="2:15" ht="17.25" x14ac:dyDescent="0.35">
      <c r="B8467" s="172">
        <f t="shared" si="794"/>
        <v>8459</v>
      </c>
      <c r="C8467" s="173">
        <v>12</v>
      </c>
      <c r="D8467" s="173">
        <v>19</v>
      </c>
      <c r="E8467" s="174">
        <v>11</v>
      </c>
      <c r="F8467" s="3">
        <f t="shared" si="793"/>
        <v>5</v>
      </c>
      <c r="G8467" s="3">
        <f t="shared" si="789"/>
        <v>33.799999999999997</v>
      </c>
      <c r="H8467" s="3">
        <f t="shared" si="790"/>
        <v>53.06</v>
      </c>
      <c r="I8467" s="3">
        <f t="shared" si="791"/>
        <v>21.92</v>
      </c>
      <c r="J8467" s="3">
        <f t="shared" si="792"/>
        <v>42.08</v>
      </c>
      <c r="K8467" s="191">
        <v>-15</v>
      </c>
      <c r="L8467" s="3">
        <v>1</v>
      </c>
      <c r="M8467" s="191">
        <v>11.7</v>
      </c>
      <c r="N8467" s="191">
        <v>-5.6</v>
      </c>
      <c r="O8467" s="191">
        <v>5.6</v>
      </c>
    </row>
    <row r="8468" spans="2:15" ht="17.25" x14ac:dyDescent="0.35">
      <c r="B8468" s="172">
        <f t="shared" si="794"/>
        <v>8460</v>
      </c>
      <c r="C8468" s="173">
        <v>12</v>
      </c>
      <c r="D8468" s="173">
        <v>19</v>
      </c>
      <c r="E8468" s="174">
        <v>12</v>
      </c>
      <c r="F8468" s="3">
        <f t="shared" si="793"/>
        <v>6.8000000000000007</v>
      </c>
      <c r="G8468" s="3">
        <f t="shared" si="789"/>
        <v>37.4</v>
      </c>
      <c r="H8468" s="3">
        <f t="shared" si="790"/>
        <v>55.040000000000006</v>
      </c>
      <c r="I8468" s="3">
        <f t="shared" si="791"/>
        <v>23</v>
      </c>
      <c r="J8468" s="3">
        <f t="shared" si="792"/>
        <v>44.06</v>
      </c>
      <c r="K8468" s="191">
        <v>-14</v>
      </c>
      <c r="L8468" s="3">
        <v>3</v>
      </c>
      <c r="M8468" s="191">
        <v>12.8</v>
      </c>
      <c r="N8468" s="191">
        <v>-5</v>
      </c>
      <c r="O8468" s="191">
        <v>6.7</v>
      </c>
    </row>
    <row r="8469" spans="2:15" ht="17.25" x14ac:dyDescent="0.35">
      <c r="B8469" s="172">
        <f t="shared" si="794"/>
        <v>8461</v>
      </c>
      <c r="C8469" s="173">
        <v>12</v>
      </c>
      <c r="D8469" s="173">
        <v>19</v>
      </c>
      <c r="E8469" s="174">
        <v>13</v>
      </c>
      <c r="F8469" s="3">
        <f t="shared" si="793"/>
        <v>6.8000000000000007</v>
      </c>
      <c r="G8469" s="3">
        <f t="shared" si="789"/>
        <v>36.86</v>
      </c>
      <c r="H8469" s="3">
        <f t="shared" si="790"/>
        <v>55.040000000000006</v>
      </c>
      <c r="I8469" s="3">
        <f t="shared" si="791"/>
        <v>24.08</v>
      </c>
      <c r="J8469" s="3">
        <f t="shared" si="792"/>
        <v>44.96</v>
      </c>
      <c r="K8469" s="191">
        <v>-14</v>
      </c>
      <c r="L8469" s="3">
        <v>2.7</v>
      </c>
      <c r="M8469" s="191">
        <v>12.8</v>
      </c>
      <c r="N8469" s="191">
        <v>-4.4000000000000004</v>
      </c>
      <c r="O8469" s="191">
        <v>7.2</v>
      </c>
    </row>
    <row r="8470" spans="2:15" ht="17.25" x14ac:dyDescent="0.35">
      <c r="B8470" s="172">
        <f t="shared" si="794"/>
        <v>8462</v>
      </c>
      <c r="C8470" s="173">
        <v>12</v>
      </c>
      <c r="D8470" s="173">
        <v>19</v>
      </c>
      <c r="E8470" s="174">
        <v>14</v>
      </c>
      <c r="F8470" s="3">
        <f t="shared" si="793"/>
        <v>6.8000000000000007</v>
      </c>
      <c r="G8470" s="3">
        <f t="shared" si="789"/>
        <v>35.6</v>
      </c>
      <c r="H8470" s="3">
        <f t="shared" si="790"/>
        <v>57.019999999999996</v>
      </c>
      <c r="I8470" s="3">
        <f t="shared" si="791"/>
        <v>24.98</v>
      </c>
      <c r="J8470" s="3">
        <f t="shared" si="792"/>
        <v>46.04</v>
      </c>
      <c r="K8470" s="191">
        <v>-14</v>
      </c>
      <c r="L8470" s="3">
        <v>2</v>
      </c>
      <c r="M8470" s="191">
        <v>13.9</v>
      </c>
      <c r="N8470" s="191">
        <v>-3.9</v>
      </c>
      <c r="O8470" s="191">
        <v>7.8</v>
      </c>
    </row>
    <row r="8471" spans="2:15" ht="17.25" x14ac:dyDescent="0.35">
      <c r="B8471" s="172">
        <f t="shared" si="794"/>
        <v>8463</v>
      </c>
      <c r="C8471" s="173">
        <v>12</v>
      </c>
      <c r="D8471" s="173">
        <v>19</v>
      </c>
      <c r="E8471" s="174">
        <v>15</v>
      </c>
      <c r="F8471" s="3">
        <f t="shared" si="793"/>
        <v>5</v>
      </c>
      <c r="G8471" s="3">
        <f t="shared" si="789"/>
        <v>35.6</v>
      </c>
      <c r="H8471" s="3">
        <f t="shared" si="790"/>
        <v>59</v>
      </c>
      <c r="I8471" s="3">
        <f t="shared" si="791"/>
        <v>24.98</v>
      </c>
      <c r="J8471" s="3">
        <f t="shared" si="792"/>
        <v>46.04</v>
      </c>
      <c r="K8471" s="191">
        <v>-15</v>
      </c>
      <c r="L8471" s="3">
        <v>2</v>
      </c>
      <c r="M8471" s="191">
        <v>15</v>
      </c>
      <c r="N8471" s="191">
        <v>-3.9</v>
      </c>
      <c r="O8471" s="191">
        <v>7.8</v>
      </c>
    </row>
    <row r="8472" spans="2:15" ht="17.25" x14ac:dyDescent="0.35">
      <c r="B8472" s="172">
        <f t="shared" si="794"/>
        <v>8464</v>
      </c>
      <c r="C8472" s="173">
        <v>12</v>
      </c>
      <c r="D8472" s="173">
        <v>19</v>
      </c>
      <c r="E8472" s="174">
        <v>16</v>
      </c>
      <c r="F8472" s="3">
        <f t="shared" si="793"/>
        <v>3.1999999999999993</v>
      </c>
      <c r="G8472" s="3">
        <f t="shared" si="789"/>
        <v>33.799999999999997</v>
      </c>
      <c r="H8472" s="3">
        <f t="shared" si="790"/>
        <v>59</v>
      </c>
      <c r="I8472" s="3">
        <f t="shared" si="791"/>
        <v>23</v>
      </c>
      <c r="J8472" s="3">
        <f t="shared" si="792"/>
        <v>46.04</v>
      </c>
      <c r="K8472" s="191">
        <v>-16</v>
      </c>
      <c r="L8472" s="3">
        <v>1</v>
      </c>
      <c r="M8472" s="191">
        <v>15</v>
      </c>
      <c r="N8472" s="191">
        <v>-5</v>
      </c>
      <c r="O8472" s="191">
        <v>7.8</v>
      </c>
    </row>
    <row r="8473" spans="2:15" ht="17.25" x14ac:dyDescent="0.35">
      <c r="B8473" s="172">
        <f t="shared" si="794"/>
        <v>8465</v>
      </c>
      <c r="C8473" s="173">
        <v>12</v>
      </c>
      <c r="D8473" s="173">
        <v>19</v>
      </c>
      <c r="E8473" s="174">
        <v>17</v>
      </c>
      <c r="F8473" s="3">
        <f t="shared" si="793"/>
        <v>1.3999999999999986</v>
      </c>
      <c r="G8473" s="3">
        <f t="shared" ref="G8473:G8536" si="795">(9/5)*L8473+32</f>
        <v>30.2</v>
      </c>
      <c r="H8473" s="3">
        <f t="shared" ref="H8473:H8536" si="796">(9/5)*M8473+32</f>
        <v>55.040000000000006</v>
      </c>
      <c r="I8473" s="3">
        <f t="shared" ref="I8473:I8536" si="797">(9/5)*N8473+32</f>
        <v>21.02</v>
      </c>
      <c r="J8473" s="3">
        <f t="shared" ref="J8473:J8536" si="798">(9/5)*O8473+32</f>
        <v>44.06</v>
      </c>
      <c r="K8473" s="191">
        <v>-17</v>
      </c>
      <c r="L8473" s="3">
        <v>-1</v>
      </c>
      <c r="M8473" s="191">
        <v>12.8</v>
      </c>
      <c r="N8473" s="191">
        <v>-6.1</v>
      </c>
      <c r="O8473" s="191">
        <v>6.7</v>
      </c>
    </row>
    <row r="8474" spans="2:15" ht="17.25" x14ac:dyDescent="0.35">
      <c r="B8474" s="172">
        <f t="shared" si="794"/>
        <v>8466</v>
      </c>
      <c r="C8474" s="173">
        <v>12</v>
      </c>
      <c r="D8474" s="173">
        <v>19</v>
      </c>
      <c r="E8474" s="174">
        <v>18</v>
      </c>
      <c r="F8474" s="3">
        <f t="shared" si="793"/>
        <v>1.3999999999999986</v>
      </c>
      <c r="G8474" s="3">
        <f t="shared" si="795"/>
        <v>28.4</v>
      </c>
      <c r="H8474" s="3">
        <f t="shared" si="796"/>
        <v>50</v>
      </c>
      <c r="I8474" s="3">
        <f t="shared" si="797"/>
        <v>17.96</v>
      </c>
      <c r="J8474" s="3">
        <f t="shared" si="798"/>
        <v>41</v>
      </c>
      <c r="K8474" s="191">
        <v>-17</v>
      </c>
      <c r="L8474" s="3">
        <v>-2</v>
      </c>
      <c r="M8474" s="191">
        <v>10</v>
      </c>
      <c r="N8474" s="191">
        <v>-7.8</v>
      </c>
      <c r="O8474" s="191">
        <v>5</v>
      </c>
    </row>
    <row r="8475" spans="2:15" ht="17.25" x14ac:dyDescent="0.35">
      <c r="B8475" s="172">
        <f t="shared" si="794"/>
        <v>8467</v>
      </c>
      <c r="C8475" s="173">
        <v>12</v>
      </c>
      <c r="D8475" s="173">
        <v>19</v>
      </c>
      <c r="E8475" s="174">
        <v>19</v>
      </c>
      <c r="F8475" s="3">
        <f t="shared" si="793"/>
        <v>-0.39999999999999858</v>
      </c>
      <c r="G8475" s="3">
        <f t="shared" si="795"/>
        <v>26.6</v>
      </c>
      <c r="H8475" s="3">
        <f t="shared" si="796"/>
        <v>48.019999999999996</v>
      </c>
      <c r="I8475" s="3">
        <f t="shared" si="797"/>
        <v>19.04</v>
      </c>
      <c r="J8475" s="3">
        <f t="shared" si="798"/>
        <v>39.92</v>
      </c>
      <c r="K8475" s="191">
        <v>-18</v>
      </c>
      <c r="L8475" s="3">
        <v>-3</v>
      </c>
      <c r="M8475" s="191">
        <v>8.9</v>
      </c>
      <c r="N8475" s="191">
        <v>-7.2</v>
      </c>
      <c r="O8475" s="191">
        <v>4.4000000000000004</v>
      </c>
    </row>
    <row r="8476" spans="2:15" ht="17.25" x14ac:dyDescent="0.35">
      <c r="B8476" s="172">
        <f t="shared" si="794"/>
        <v>8468</v>
      </c>
      <c r="C8476" s="173">
        <v>12</v>
      </c>
      <c r="D8476" s="173">
        <v>19</v>
      </c>
      <c r="E8476" s="174">
        <v>20</v>
      </c>
      <c r="F8476" s="3">
        <f t="shared" si="793"/>
        <v>-1.3000000000000043</v>
      </c>
      <c r="G8476" s="3">
        <f t="shared" si="795"/>
        <v>23</v>
      </c>
      <c r="H8476" s="3">
        <f t="shared" si="796"/>
        <v>46.94</v>
      </c>
      <c r="I8476" s="3">
        <f t="shared" si="797"/>
        <v>19.04</v>
      </c>
      <c r="J8476" s="3">
        <f t="shared" si="798"/>
        <v>37.94</v>
      </c>
      <c r="K8476" s="191">
        <v>-18.5</v>
      </c>
      <c r="L8476" s="3">
        <v>-5</v>
      </c>
      <c r="M8476" s="191">
        <v>8.3000000000000007</v>
      </c>
      <c r="N8476" s="191">
        <v>-7.2</v>
      </c>
      <c r="O8476" s="191">
        <v>3.3</v>
      </c>
    </row>
    <row r="8477" spans="2:15" ht="17.25" x14ac:dyDescent="0.35">
      <c r="B8477" s="172">
        <f t="shared" si="794"/>
        <v>8469</v>
      </c>
      <c r="C8477" s="173">
        <v>12</v>
      </c>
      <c r="D8477" s="173">
        <v>19</v>
      </c>
      <c r="E8477" s="174">
        <v>21</v>
      </c>
      <c r="F8477" s="3">
        <f t="shared" si="793"/>
        <v>-2.2000000000000028</v>
      </c>
      <c r="G8477" s="3">
        <f t="shared" si="795"/>
        <v>19.399999999999999</v>
      </c>
      <c r="H8477" s="3">
        <f t="shared" si="796"/>
        <v>44.96</v>
      </c>
      <c r="I8477" s="3">
        <f t="shared" si="797"/>
        <v>19.04</v>
      </c>
      <c r="J8477" s="3">
        <f t="shared" si="798"/>
        <v>37.94</v>
      </c>
      <c r="K8477" s="191">
        <v>-19</v>
      </c>
      <c r="L8477" s="3">
        <v>-7</v>
      </c>
      <c r="M8477" s="191">
        <v>7.2</v>
      </c>
      <c r="N8477" s="191">
        <v>-7.2</v>
      </c>
      <c r="O8477" s="191">
        <v>3.3</v>
      </c>
    </row>
    <row r="8478" spans="2:15" ht="17.25" x14ac:dyDescent="0.35">
      <c r="B8478" s="172">
        <f t="shared" si="794"/>
        <v>8470</v>
      </c>
      <c r="C8478" s="173">
        <v>12</v>
      </c>
      <c r="D8478" s="173">
        <v>19</v>
      </c>
      <c r="E8478" s="174">
        <v>22</v>
      </c>
      <c r="F8478" s="3">
        <f t="shared" si="793"/>
        <v>-0.39999999999999858</v>
      </c>
      <c r="G8478" s="3">
        <f t="shared" si="795"/>
        <v>21.2</v>
      </c>
      <c r="H8478" s="3">
        <f t="shared" si="796"/>
        <v>46.04</v>
      </c>
      <c r="I8478" s="3">
        <f t="shared" si="797"/>
        <v>19.04</v>
      </c>
      <c r="J8478" s="3">
        <f t="shared" si="798"/>
        <v>35.96</v>
      </c>
      <c r="K8478" s="191">
        <v>-18</v>
      </c>
      <c r="L8478" s="3">
        <v>-6</v>
      </c>
      <c r="M8478" s="191">
        <v>7.8</v>
      </c>
      <c r="N8478" s="191">
        <v>-7.2</v>
      </c>
      <c r="O8478" s="191">
        <v>2.2000000000000002</v>
      </c>
    </row>
    <row r="8479" spans="2:15" ht="17.25" x14ac:dyDescent="0.35">
      <c r="B8479" s="172">
        <f t="shared" si="794"/>
        <v>8471</v>
      </c>
      <c r="C8479" s="173">
        <v>12</v>
      </c>
      <c r="D8479" s="173">
        <v>19</v>
      </c>
      <c r="E8479" s="174">
        <v>23</v>
      </c>
      <c r="F8479" s="3">
        <f t="shared" si="793"/>
        <v>-2.2000000000000028</v>
      </c>
      <c r="G8479" s="3">
        <f t="shared" si="795"/>
        <v>26.6</v>
      </c>
      <c r="H8479" s="3">
        <f t="shared" si="796"/>
        <v>44.06</v>
      </c>
      <c r="I8479" s="3">
        <f t="shared" si="797"/>
        <v>17.96</v>
      </c>
      <c r="J8479" s="3">
        <f t="shared" si="798"/>
        <v>33.979999999999997</v>
      </c>
      <c r="K8479" s="191">
        <v>-19</v>
      </c>
      <c r="L8479" s="3">
        <v>-3</v>
      </c>
      <c r="M8479" s="191">
        <v>6.7</v>
      </c>
      <c r="N8479" s="191">
        <v>-7.8</v>
      </c>
      <c r="O8479" s="191">
        <v>1.1000000000000001</v>
      </c>
    </row>
    <row r="8480" spans="2:15" ht="17.25" x14ac:dyDescent="0.35">
      <c r="B8480" s="172">
        <f t="shared" si="794"/>
        <v>8472</v>
      </c>
      <c r="C8480" s="173">
        <v>12</v>
      </c>
      <c r="D8480" s="173">
        <v>19</v>
      </c>
      <c r="E8480" s="174">
        <v>24</v>
      </c>
      <c r="F8480" s="3">
        <f t="shared" si="793"/>
        <v>-2.2000000000000028</v>
      </c>
      <c r="G8480" s="3">
        <f t="shared" si="795"/>
        <v>24.8</v>
      </c>
      <c r="H8480" s="3">
        <f t="shared" si="796"/>
        <v>44.96</v>
      </c>
      <c r="I8480" s="3">
        <f t="shared" si="797"/>
        <v>17.96</v>
      </c>
      <c r="J8480" s="3">
        <f t="shared" si="798"/>
        <v>24.08</v>
      </c>
      <c r="K8480" s="191">
        <v>-19</v>
      </c>
      <c r="L8480" s="3">
        <v>-4</v>
      </c>
      <c r="M8480" s="191">
        <v>7.2</v>
      </c>
      <c r="N8480" s="191">
        <v>-7.8</v>
      </c>
      <c r="O8480" s="191">
        <v>-4.4000000000000004</v>
      </c>
    </row>
    <row r="8481" spans="2:15" ht="17.25" x14ac:dyDescent="0.35">
      <c r="B8481" s="172">
        <f t="shared" si="794"/>
        <v>8473</v>
      </c>
      <c r="C8481" s="173">
        <v>12</v>
      </c>
      <c r="D8481" s="173">
        <v>20</v>
      </c>
      <c r="E8481" s="174">
        <v>1</v>
      </c>
      <c r="F8481" s="3">
        <f t="shared" si="793"/>
        <v>-2.2000000000000028</v>
      </c>
      <c r="G8481" s="3">
        <f t="shared" si="795"/>
        <v>17.600000000000001</v>
      </c>
      <c r="H8481" s="3">
        <f t="shared" si="796"/>
        <v>44.06</v>
      </c>
      <c r="I8481" s="3">
        <f t="shared" si="797"/>
        <v>17.059999999999999</v>
      </c>
      <c r="J8481" s="3">
        <f t="shared" si="798"/>
        <v>26.96</v>
      </c>
      <c r="K8481" s="191">
        <v>-19</v>
      </c>
      <c r="L8481" s="3">
        <v>-8</v>
      </c>
      <c r="M8481" s="191">
        <v>6.7</v>
      </c>
      <c r="N8481" s="191">
        <v>-8.3000000000000007</v>
      </c>
      <c r="O8481" s="191">
        <v>-2.8</v>
      </c>
    </row>
    <row r="8482" spans="2:15" ht="17.25" x14ac:dyDescent="0.35">
      <c r="B8482" s="172">
        <f t="shared" si="794"/>
        <v>8474</v>
      </c>
      <c r="C8482" s="173">
        <v>12</v>
      </c>
      <c r="D8482" s="173">
        <v>20</v>
      </c>
      <c r="E8482" s="174">
        <v>2</v>
      </c>
      <c r="F8482" s="3">
        <f t="shared" si="793"/>
        <v>-2.2000000000000028</v>
      </c>
      <c r="G8482" s="3">
        <f t="shared" si="795"/>
        <v>14</v>
      </c>
      <c r="H8482" s="3">
        <f t="shared" si="796"/>
        <v>42.980000000000004</v>
      </c>
      <c r="I8482" s="3">
        <f t="shared" si="797"/>
        <v>17.059999999999999</v>
      </c>
      <c r="J8482" s="3">
        <f t="shared" si="798"/>
        <v>24.98</v>
      </c>
      <c r="K8482" s="191">
        <v>-19</v>
      </c>
      <c r="L8482" s="3">
        <v>-10</v>
      </c>
      <c r="M8482" s="191">
        <v>6.1</v>
      </c>
      <c r="N8482" s="191">
        <v>-8.3000000000000007</v>
      </c>
      <c r="O8482" s="191">
        <v>-3.9</v>
      </c>
    </row>
    <row r="8483" spans="2:15" ht="17.25" x14ac:dyDescent="0.35">
      <c r="B8483" s="172">
        <f t="shared" si="794"/>
        <v>8475</v>
      </c>
      <c r="C8483" s="173">
        <v>12</v>
      </c>
      <c r="D8483" s="173">
        <v>20</v>
      </c>
      <c r="E8483" s="174">
        <v>3</v>
      </c>
      <c r="F8483" s="3">
        <f t="shared" si="793"/>
        <v>-2.2000000000000028</v>
      </c>
      <c r="G8483" s="3">
        <f t="shared" si="795"/>
        <v>10.399999999999999</v>
      </c>
      <c r="H8483" s="3">
        <f t="shared" si="796"/>
        <v>39.92</v>
      </c>
      <c r="I8483" s="3">
        <f t="shared" si="797"/>
        <v>17.96</v>
      </c>
      <c r="J8483" s="3">
        <f t="shared" si="798"/>
        <v>19.04</v>
      </c>
      <c r="K8483" s="191">
        <v>-19</v>
      </c>
      <c r="L8483" s="3">
        <v>-12</v>
      </c>
      <c r="M8483" s="191">
        <v>4.4000000000000004</v>
      </c>
      <c r="N8483" s="191">
        <v>-7.8</v>
      </c>
      <c r="O8483" s="191">
        <v>-7.2</v>
      </c>
    </row>
    <row r="8484" spans="2:15" ht="17.25" x14ac:dyDescent="0.35">
      <c r="B8484" s="172">
        <f t="shared" si="794"/>
        <v>8476</v>
      </c>
      <c r="C8484" s="173">
        <v>12</v>
      </c>
      <c r="D8484" s="173">
        <v>20</v>
      </c>
      <c r="E8484" s="174">
        <v>4</v>
      </c>
      <c r="F8484" s="3">
        <f t="shared" si="793"/>
        <v>-2.2000000000000028</v>
      </c>
      <c r="G8484" s="3">
        <f t="shared" si="795"/>
        <v>10.399999999999999</v>
      </c>
      <c r="H8484" s="3">
        <f t="shared" si="796"/>
        <v>39.019999999999996</v>
      </c>
      <c r="I8484" s="3">
        <f t="shared" si="797"/>
        <v>19.939999999999998</v>
      </c>
      <c r="J8484" s="3">
        <f t="shared" si="798"/>
        <v>19.939999999999998</v>
      </c>
      <c r="K8484" s="191">
        <v>-19</v>
      </c>
      <c r="L8484" s="3">
        <v>-12</v>
      </c>
      <c r="M8484" s="191">
        <v>3.9</v>
      </c>
      <c r="N8484" s="191">
        <v>-6.7</v>
      </c>
      <c r="O8484" s="191">
        <v>-6.7</v>
      </c>
    </row>
    <row r="8485" spans="2:15" ht="17.25" x14ac:dyDescent="0.35">
      <c r="B8485" s="172">
        <f t="shared" si="794"/>
        <v>8477</v>
      </c>
      <c r="C8485" s="173">
        <v>12</v>
      </c>
      <c r="D8485" s="173">
        <v>20</v>
      </c>
      <c r="E8485" s="174">
        <v>5</v>
      </c>
      <c r="F8485" s="3">
        <f t="shared" si="793"/>
        <v>-2.2000000000000028</v>
      </c>
      <c r="G8485" s="3">
        <f t="shared" si="795"/>
        <v>8.5999999999999979</v>
      </c>
      <c r="H8485" s="3">
        <f t="shared" si="796"/>
        <v>39.019999999999996</v>
      </c>
      <c r="I8485" s="3">
        <f t="shared" si="797"/>
        <v>21.02</v>
      </c>
      <c r="J8485" s="3">
        <f t="shared" si="798"/>
        <v>21.92</v>
      </c>
      <c r="K8485" s="191">
        <v>-19</v>
      </c>
      <c r="L8485" s="3">
        <v>-13</v>
      </c>
      <c r="M8485" s="191">
        <v>3.9</v>
      </c>
      <c r="N8485" s="191">
        <v>-6.1</v>
      </c>
      <c r="O8485" s="191">
        <v>-5.6</v>
      </c>
    </row>
    <row r="8486" spans="2:15" ht="17.25" x14ac:dyDescent="0.35">
      <c r="B8486" s="172">
        <f t="shared" si="794"/>
        <v>8478</v>
      </c>
      <c r="C8486" s="173">
        <v>12</v>
      </c>
      <c r="D8486" s="173">
        <v>20</v>
      </c>
      <c r="E8486" s="174">
        <v>6</v>
      </c>
      <c r="F8486" s="3">
        <f t="shared" si="793"/>
        <v>-2.2000000000000028</v>
      </c>
      <c r="G8486" s="3">
        <f t="shared" si="795"/>
        <v>8.5999999999999979</v>
      </c>
      <c r="H8486" s="3">
        <f t="shared" si="796"/>
        <v>37.04</v>
      </c>
      <c r="I8486" s="3">
        <f t="shared" si="797"/>
        <v>21.02</v>
      </c>
      <c r="J8486" s="3">
        <f t="shared" si="798"/>
        <v>26.060000000000002</v>
      </c>
      <c r="K8486" s="191">
        <v>-19</v>
      </c>
      <c r="L8486" s="3">
        <v>-13</v>
      </c>
      <c r="M8486" s="191">
        <v>2.8</v>
      </c>
      <c r="N8486" s="191">
        <v>-6.1</v>
      </c>
      <c r="O8486" s="191">
        <v>-3.3</v>
      </c>
    </row>
    <row r="8487" spans="2:15" ht="17.25" x14ac:dyDescent="0.35">
      <c r="B8487" s="172">
        <f t="shared" si="794"/>
        <v>8479</v>
      </c>
      <c r="C8487" s="173">
        <v>12</v>
      </c>
      <c r="D8487" s="173">
        <v>20</v>
      </c>
      <c r="E8487" s="174">
        <v>7</v>
      </c>
      <c r="F8487" s="3">
        <f t="shared" si="793"/>
        <v>-2.2000000000000028</v>
      </c>
      <c r="G8487" s="3">
        <f t="shared" si="795"/>
        <v>12.2</v>
      </c>
      <c r="H8487" s="3">
        <f t="shared" si="796"/>
        <v>35.96</v>
      </c>
      <c r="I8487" s="3">
        <f t="shared" si="797"/>
        <v>21.02</v>
      </c>
      <c r="J8487" s="3">
        <f t="shared" si="798"/>
        <v>24.08</v>
      </c>
      <c r="K8487" s="191">
        <v>-19</v>
      </c>
      <c r="L8487" s="3">
        <v>-11</v>
      </c>
      <c r="M8487" s="191">
        <v>2.2000000000000002</v>
      </c>
      <c r="N8487" s="191">
        <v>-6.1</v>
      </c>
      <c r="O8487" s="191">
        <v>-4.4000000000000004</v>
      </c>
    </row>
    <row r="8488" spans="2:15" ht="17.25" x14ac:dyDescent="0.35">
      <c r="B8488" s="172">
        <f t="shared" si="794"/>
        <v>8480</v>
      </c>
      <c r="C8488" s="173">
        <v>12</v>
      </c>
      <c r="D8488" s="173">
        <v>20</v>
      </c>
      <c r="E8488" s="174">
        <v>8</v>
      </c>
      <c r="F8488" s="3">
        <f t="shared" si="793"/>
        <v>-2.2000000000000028</v>
      </c>
      <c r="G8488" s="3">
        <f t="shared" si="795"/>
        <v>12.2</v>
      </c>
      <c r="H8488" s="3">
        <f t="shared" si="796"/>
        <v>39.92</v>
      </c>
      <c r="I8488" s="3">
        <f t="shared" si="797"/>
        <v>19.939999999999998</v>
      </c>
      <c r="J8488" s="3">
        <f t="shared" si="798"/>
        <v>24.98</v>
      </c>
      <c r="K8488" s="191">
        <v>-19</v>
      </c>
      <c r="L8488" s="3">
        <v>-11</v>
      </c>
      <c r="M8488" s="191">
        <v>4.4000000000000004</v>
      </c>
      <c r="N8488" s="191">
        <v>-6.7</v>
      </c>
      <c r="O8488" s="191">
        <v>-3.9</v>
      </c>
    </row>
    <row r="8489" spans="2:15" ht="17.25" x14ac:dyDescent="0.35">
      <c r="B8489" s="172">
        <f t="shared" si="794"/>
        <v>8481</v>
      </c>
      <c r="C8489" s="173">
        <v>12</v>
      </c>
      <c r="D8489" s="173">
        <v>20</v>
      </c>
      <c r="E8489" s="174">
        <v>9</v>
      </c>
      <c r="F8489" s="3">
        <f t="shared" si="793"/>
        <v>-2.2000000000000028</v>
      </c>
      <c r="G8489" s="3">
        <f t="shared" si="795"/>
        <v>17.600000000000001</v>
      </c>
      <c r="H8489" s="3">
        <f t="shared" si="796"/>
        <v>48.019999999999996</v>
      </c>
      <c r="I8489" s="3">
        <f t="shared" si="797"/>
        <v>21.92</v>
      </c>
      <c r="J8489" s="3">
        <f t="shared" si="798"/>
        <v>28.04</v>
      </c>
      <c r="K8489" s="191">
        <v>-19</v>
      </c>
      <c r="L8489" s="3">
        <v>-8</v>
      </c>
      <c r="M8489" s="191">
        <v>8.9</v>
      </c>
      <c r="N8489" s="191">
        <v>-5.6</v>
      </c>
      <c r="O8489" s="191">
        <v>-2.2000000000000002</v>
      </c>
    </row>
    <row r="8490" spans="2:15" ht="17.25" x14ac:dyDescent="0.35">
      <c r="B8490" s="172">
        <f t="shared" si="794"/>
        <v>8482</v>
      </c>
      <c r="C8490" s="173">
        <v>12</v>
      </c>
      <c r="D8490" s="173">
        <v>20</v>
      </c>
      <c r="E8490" s="174">
        <v>10</v>
      </c>
      <c r="F8490" s="3">
        <f t="shared" si="793"/>
        <v>-0.39999999999999858</v>
      </c>
      <c r="G8490" s="3">
        <f t="shared" si="795"/>
        <v>24.8</v>
      </c>
      <c r="H8490" s="3">
        <f t="shared" si="796"/>
        <v>51.08</v>
      </c>
      <c r="I8490" s="3">
        <f t="shared" si="797"/>
        <v>21.02</v>
      </c>
      <c r="J8490" s="3">
        <f t="shared" si="798"/>
        <v>33.979999999999997</v>
      </c>
      <c r="K8490" s="191">
        <v>-18</v>
      </c>
      <c r="L8490" s="3">
        <v>-4</v>
      </c>
      <c r="M8490" s="191">
        <v>10.6</v>
      </c>
      <c r="N8490" s="191">
        <v>-6.1</v>
      </c>
      <c r="O8490" s="191">
        <v>1.1000000000000001</v>
      </c>
    </row>
    <row r="8491" spans="2:15" ht="17.25" x14ac:dyDescent="0.35">
      <c r="B8491" s="172">
        <f t="shared" si="794"/>
        <v>8483</v>
      </c>
      <c r="C8491" s="173">
        <v>12</v>
      </c>
      <c r="D8491" s="173">
        <v>20</v>
      </c>
      <c r="E8491" s="174">
        <v>11</v>
      </c>
      <c r="F8491" s="3">
        <f t="shared" si="793"/>
        <v>-0.39999999999999858</v>
      </c>
      <c r="G8491" s="3">
        <f t="shared" si="795"/>
        <v>28.4</v>
      </c>
      <c r="H8491" s="3">
        <f t="shared" si="796"/>
        <v>53.96</v>
      </c>
      <c r="I8491" s="3">
        <f t="shared" si="797"/>
        <v>23</v>
      </c>
      <c r="J8491" s="3">
        <f t="shared" si="798"/>
        <v>33.979999999999997</v>
      </c>
      <c r="K8491" s="191">
        <v>-18</v>
      </c>
      <c r="L8491" s="3">
        <v>-2</v>
      </c>
      <c r="M8491" s="191">
        <v>12.2</v>
      </c>
      <c r="N8491" s="191">
        <v>-5</v>
      </c>
      <c r="O8491" s="191">
        <v>1.1000000000000001</v>
      </c>
    </row>
    <row r="8492" spans="2:15" ht="17.25" x14ac:dyDescent="0.35">
      <c r="B8492" s="172">
        <f t="shared" si="794"/>
        <v>8484</v>
      </c>
      <c r="C8492" s="173">
        <v>12</v>
      </c>
      <c r="D8492" s="173">
        <v>20</v>
      </c>
      <c r="E8492" s="174">
        <v>12</v>
      </c>
      <c r="F8492" s="3">
        <f t="shared" si="793"/>
        <v>1.0399999999999991</v>
      </c>
      <c r="G8492" s="3">
        <f t="shared" si="795"/>
        <v>32</v>
      </c>
      <c r="H8492" s="3">
        <f t="shared" si="796"/>
        <v>57.019999999999996</v>
      </c>
      <c r="I8492" s="3">
        <f t="shared" si="797"/>
        <v>24.08</v>
      </c>
      <c r="J8492" s="3">
        <f t="shared" si="798"/>
        <v>41</v>
      </c>
      <c r="K8492" s="191">
        <v>-17.2</v>
      </c>
      <c r="L8492" s="3">
        <v>0</v>
      </c>
      <c r="M8492" s="191">
        <v>13.9</v>
      </c>
      <c r="N8492" s="191">
        <v>-4.4000000000000004</v>
      </c>
      <c r="O8492" s="191">
        <v>5</v>
      </c>
    </row>
    <row r="8493" spans="2:15" ht="17.25" x14ac:dyDescent="0.35">
      <c r="B8493" s="172">
        <f t="shared" si="794"/>
        <v>8485</v>
      </c>
      <c r="C8493" s="173">
        <v>12</v>
      </c>
      <c r="D8493" s="173">
        <v>20</v>
      </c>
      <c r="E8493" s="174">
        <v>13</v>
      </c>
      <c r="F8493" s="3">
        <f t="shared" si="793"/>
        <v>1.3999999999999986</v>
      </c>
      <c r="G8493" s="3">
        <f t="shared" si="795"/>
        <v>33.799999999999997</v>
      </c>
      <c r="H8493" s="3">
        <f t="shared" si="796"/>
        <v>57.92</v>
      </c>
      <c r="I8493" s="3">
        <f t="shared" si="797"/>
        <v>24.08</v>
      </c>
      <c r="J8493" s="3">
        <f t="shared" si="798"/>
        <v>44.6</v>
      </c>
      <c r="K8493" s="191">
        <v>-17</v>
      </c>
      <c r="L8493" s="3">
        <v>1</v>
      </c>
      <c r="M8493" s="191">
        <v>14.4</v>
      </c>
      <c r="N8493" s="191">
        <v>-4.4000000000000004</v>
      </c>
      <c r="O8493" s="191">
        <v>7</v>
      </c>
    </row>
    <row r="8494" spans="2:15" ht="17.25" x14ac:dyDescent="0.35">
      <c r="B8494" s="172">
        <f t="shared" si="794"/>
        <v>8486</v>
      </c>
      <c r="C8494" s="173">
        <v>12</v>
      </c>
      <c r="D8494" s="173">
        <v>20</v>
      </c>
      <c r="E8494" s="174">
        <v>14</v>
      </c>
      <c r="F8494" s="3">
        <f t="shared" si="793"/>
        <v>1.3999999999999986</v>
      </c>
      <c r="G8494" s="3">
        <f t="shared" si="795"/>
        <v>35.6</v>
      </c>
      <c r="H8494" s="3">
        <f t="shared" si="796"/>
        <v>60.08</v>
      </c>
      <c r="I8494" s="3">
        <f t="shared" si="797"/>
        <v>24.98</v>
      </c>
      <c r="J8494" s="3">
        <f t="shared" si="798"/>
        <v>44.6</v>
      </c>
      <c r="K8494" s="191">
        <v>-17</v>
      </c>
      <c r="L8494" s="3">
        <v>2</v>
      </c>
      <c r="M8494" s="191">
        <v>15.6</v>
      </c>
      <c r="N8494" s="191">
        <v>-3.9</v>
      </c>
      <c r="O8494" s="191">
        <v>7</v>
      </c>
    </row>
    <row r="8495" spans="2:15" ht="17.25" x14ac:dyDescent="0.35">
      <c r="B8495" s="172">
        <f t="shared" si="794"/>
        <v>8487</v>
      </c>
      <c r="C8495" s="173">
        <v>12</v>
      </c>
      <c r="D8495" s="173">
        <v>20</v>
      </c>
      <c r="E8495" s="174">
        <v>15</v>
      </c>
      <c r="F8495" s="3">
        <f t="shared" si="793"/>
        <v>1.3999999999999986</v>
      </c>
      <c r="G8495" s="3">
        <f t="shared" si="795"/>
        <v>39.200000000000003</v>
      </c>
      <c r="H8495" s="3">
        <f t="shared" si="796"/>
        <v>60.980000000000004</v>
      </c>
      <c r="I8495" s="3">
        <f t="shared" si="797"/>
        <v>19.939999999999998</v>
      </c>
      <c r="J8495" s="3">
        <f t="shared" si="798"/>
        <v>44.6</v>
      </c>
      <c r="K8495" s="191">
        <v>-17</v>
      </c>
      <c r="L8495" s="3">
        <v>4</v>
      </c>
      <c r="M8495" s="191">
        <v>16.100000000000001</v>
      </c>
      <c r="N8495" s="191">
        <v>-6.7</v>
      </c>
      <c r="O8495" s="191">
        <v>7</v>
      </c>
    </row>
    <row r="8496" spans="2:15" ht="17.25" x14ac:dyDescent="0.35">
      <c r="B8496" s="172">
        <f t="shared" si="794"/>
        <v>8488</v>
      </c>
      <c r="C8496" s="173">
        <v>12</v>
      </c>
      <c r="D8496" s="173">
        <v>20</v>
      </c>
      <c r="E8496" s="174">
        <v>16</v>
      </c>
      <c r="F8496" s="3">
        <f t="shared" si="793"/>
        <v>1.3999999999999986</v>
      </c>
      <c r="G8496" s="3">
        <f t="shared" si="795"/>
        <v>37.4</v>
      </c>
      <c r="H8496" s="3">
        <f t="shared" si="796"/>
        <v>60.980000000000004</v>
      </c>
      <c r="I8496" s="3">
        <f t="shared" si="797"/>
        <v>17.96</v>
      </c>
      <c r="J8496" s="3">
        <f t="shared" si="798"/>
        <v>42.8</v>
      </c>
      <c r="K8496" s="191">
        <v>-17</v>
      </c>
      <c r="L8496" s="3">
        <v>3</v>
      </c>
      <c r="M8496" s="191">
        <v>16.100000000000001</v>
      </c>
      <c r="N8496" s="191">
        <v>-7.8</v>
      </c>
      <c r="O8496" s="191">
        <v>6</v>
      </c>
    </row>
    <row r="8497" spans="2:15" ht="17.25" x14ac:dyDescent="0.35">
      <c r="B8497" s="172">
        <f t="shared" si="794"/>
        <v>8489</v>
      </c>
      <c r="C8497" s="173">
        <v>12</v>
      </c>
      <c r="D8497" s="173">
        <v>20</v>
      </c>
      <c r="E8497" s="174">
        <v>17</v>
      </c>
      <c r="F8497" s="3">
        <f t="shared" si="793"/>
        <v>-0.39999999999999858</v>
      </c>
      <c r="G8497" s="3">
        <f t="shared" si="795"/>
        <v>30.2</v>
      </c>
      <c r="H8497" s="3">
        <f t="shared" si="796"/>
        <v>55.94</v>
      </c>
      <c r="I8497" s="3">
        <f t="shared" si="797"/>
        <v>17.059999999999999</v>
      </c>
      <c r="J8497" s="3">
        <f t="shared" si="798"/>
        <v>39.019999999999996</v>
      </c>
      <c r="K8497" s="191">
        <v>-18</v>
      </c>
      <c r="L8497" s="3">
        <v>-1</v>
      </c>
      <c r="M8497" s="191">
        <v>13.3</v>
      </c>
      <c r="N8497" s="191">
        <v>-8.3000000000000007</v>
      </c>
      <c r="O8497" s="191">
        <v>3.9</v>
      </c>
    </row>
    <row r="8498" spans="2:15" ht="17.25" x14ac:dyDescent="0.35">
      <c r="B8498" s="172">
        <f t="shared" si="794"/>
        <v>8490</v>
      </c>
      <c r="C8498" s="173">
        <v>12</v>
      </c>
      <c r="D8498" s="173">
        <v>20</v>
      </c>
      <c r="E8498" s="174">
        <v>18</v>
      </c>
      <c r="F8498" s="3">
        <f t="shared" si="793"/>
        <v>-0.39999999999999858</v>
      </c>
      <c r="G8498" s="3">
        <f t="shared" si="795"/>
        <v>28.4</v>
      </c>
      <c r="H8498" s="3">
        <f t="shared" si="796"/>
        <v>51.980000000000004</v>
      </c>
      <c r="I8498" s="3">
        <f t="shared" si="797"/>
        <v>15.98</v>
      </c>
      <c r="J8498" s="3">
        <f t="shared" si="798"/>
        <v>37.94</v>
      </c>
      <c r="K8498" s="191">
        <v>-18</v>
      </c>
      <c r="L8498" s="3">
        <v>-2</v>
      </c>
      <c r="M8498" s="191">
        <v>11.1</v>
      </c>
      <c r="N8498" s="191">
        <v>-8.9</v>
      </c>
      <c r="O8498" s="191">
        <v>3.3</v>
      </c>
    </row>
    <row r="8499" spans="2:15" ht="17.25" x14ac:dyDescent="0.35">
      <c r="B8499" s="172">
        <f t="shared" si="794"/>
        <v>8491</v>
      </c>
      <c r="C8499" s="173">
        <v>12</v>
      </c>
      <c r="D8499" s="173">
        <v>20</v>
      </c>
      <c r="E8499" s="174">
        <v>19</v>
      </c>
      <c r="F8499" s="3">
        <f t="shared" si="793"/>
        <v>-2.2000000000000028</v>
      </c>
      <c r="G8499" s="3">
        <f t="shared" si="795"/>
        <v>26.6</v>
      </c>
      <c r="H8499" s="3">
        <f t="shared" si="796"/>
        <v>48.019999999999996</v>
      </c>
      <c r="I8499" s="3">
        <f t="shared" si="797"/>
        <v>15.98</v>
      </c>
      <c r="J8499" s="3">
        <f t="shared" si="798"/>
        <v>37.94</v>
      </c>
      <c r="K8499" s="191">
        <v>-19</v>
      </c>
      <c r="L8499" s="3">
        <v>-3</v>
      </c>
      <c r="M8499" s="191">
        <v>8.9</v>
      </c>
      <c r="N8499" s="191">
        <v>-8.9</v>
      </c>
      <c r="O8499" s="191">
        <v>3.3</v>
      </c>
    </row>
    <row r="8500" spans="2:15" ht="17.25" x14ac:dyDescent="0.35">
      <c r="B8500" s="172">
        <f t="shared" si="794"/>
        <v>8492</v>
      </c>
      <c r="C8500" s="173">
        <v>12</v>
      </c>
      <c r="D8500" s="173">
        <v>20</v>
      </c>
      <c r="E8500" s="174">
        <v>20</v>
      </c>
      <c r="F8500" s="3">
        <f t="shared" si="793"/>
        <v>-2.2000000000000028</v>
      </c>
      <c r="G8500" s="3">
        <f t="shared" si="795"/>
        <v>28.4</v>
      </c>
      <c r="H8500" s="3">
        <f t="shared" si="796"/>
        <v>48.92</v>
      </c>
      <c r="I8500" s="3">
        <f t="shared" si="797"/>
        <v>15.079999999999998</v>
      </c>
      <c r="J8500" s="3">
        <f t="shared" si="798"/>
        <v>35.96</v>
      </c>
      <c r="K8500" s="191">
        <v>-19</v>
      </c>
      <c r="L8500" s="3">
        <v>-2</v>
      </c>
      <c r="M8500" s="191">
        <v>9.4</v>
      </c>
      <c r="N8500" s="191">
        <v>-9.4</v>
      </c>
      <c r="O8500" s="191">
        <v>2.2000000000000002</v>
      </c>
    </row>
    <row r="8501" spans="2:15" ht="17.25" x14ac:dyDescent="0.35">
      <c r="B8501" s="172">
        <f t="shared" si="794"/>
        <v>8493</v>
      </c>
      <c r="C8501" s="173">
        <v>12</v>
      </c>
      <c r="D8501" s="173">
        <v>20</v>
      </c>
      <c r="E8501" s="174">
        <v>21</v>
      </c>
      <c r="F8501" s="3">
        <f t="shared" si="793"/>
        <v>-4</v>
      </c>
      <c r="G8501" s="3">
        <f t="shared" si="795"/>
        <v>26.6</v>
      </c>
      <c r="H8501" s="3">
        <f t="shared" si="796"/>
        <v>48.92</v>
      </c>
      <c r="I8501" s="3">
        <f t="shared" si="797"/>
        <v>15.079999999999998</v>
      </c>
      <c r="J8501" s="3">
        <f t="shared" si="798"/>
        <v>33.08</v>
      </c>
      <c r="K8501" s="191">
        <v>-20</v>
      </c>
      <c r="L8501" s="3">
        <v>-3</v>
      </c>
      <c r="M8501" s="191">
        <v>9.4</v>
      </c>
      <c r="N8501" s="191">
        <v>-9.4</v>
      </c>
      <c r="O8501" s="191">
        <v>0.6</v>
      </c>
    </row>
    <row r="8502" spans="2:15" ht="17.25" x14ac:dyDescent="0.35">
      <c r="B8502" s="172">
        <f t="shared" si="794"/>
        <v>8494</v>
      </c>
      <c r="C8502" s="173">
        <v>12</v>
      </c>
      <c r="D8502" s="173">
        <v>20</v>
      </c>
      <c r="E8502" s="174">
        <v>22</v>
      </c>
      <c r="F8502" s="3">
        <f t="shared" si="793"/>
        <v>-2.2000000000000028</v>
      </c>
      <c r="G8502" s="3">
        <f t="shared" si="795"/>
        <v>24.8</v>
      </c>
      <c r="H8502" s="3">
        <f t="shared" si="796"/>
        <v>48.92</v>
      </c>
      <c r="I8502" s="3">
        <f t="shared" si="797"/>
        <v>12.920000000000002</v>
      </c>
      <c r="J8502" s="3">
        <f t="shared" si="798"/>
        <v>30.92</v>
      </c>
      <c r="K8502" s="191">
        <v>-19</v>
      </c>
      <c r="L8502" s="3">
        <v>-4</v>
      </c>
      <c r="M8502" s="191">
        <v>9.4</v>
      </c>
      <c r="N8502" s="191">
        <v>-10.6</v>
      </c>
      <c r="O8502" s="191">
        <v>-0.6</v>
      </c>
    </row>
    <row r="8503" spans="2:15" ht="17.25" x14ac:dyDescent="0.35">
      <c r="B8503" s="172">
        <f t="shared" si="794"/>
        <v>8495</v>
      </c>
      <c r="C8503" s="173">
        <v>12</v>
      </c>
      <c r="D8503" s="173">
        <v>20</v>
      </c>
      <c r="E8503" s="174">
        <v>23</v>
      </c>
      <c r="F8503" s="3">
        <f t="shared" si="793"/>
        <v>-2.2000000000000028</v>
      </c>
      <c r="G8503" s="3">
        <f t="shared" si="795"/>
        <v>26.6</v>
      </c>
      <c r="H8503" s="3">
        <f t="shared" si="796"/>
        <v>48.92</v>
      </c>
      <c r="I8503" s="3">
        <f t="shared" si="797"/>
        <v>12.920000000000002</v>
      </c>
      <c r="J8503" s="3">
        <f t="shared" si="798"/>
        <v>30.02</v>
      </c>
      <c r="K8503" s="191">
        <v>-19</v>
      </c>
      <c r="L8503" s="3">
        <v>-3</v>
      </c>
      <c r="M8503" s="191">
        <v>9.4</v>
      </c>
      <c r="N8503" s="191">
        <v>-10.6</v>
      </c>
      <c r="O8503" s="191">
        <v>-1.1000000000000001</v>
      </c>
    </row>
    <row r="8504" spans="2:15" ht="17.25" x14ac:dyDescent="0.35">
      <c r="B8504" s="172">
        <f t="shared" si="794"/>
        <v>8496</v>
      </c>
      <c r="C8504" s="173">
        <v>12</v>
      </c>
      <c r="D8504" s="173">
        <v>20</v>
      </c>
      <c r="E8504" s="174">
        <v>24</v>
      </c>
      <c r="F8504" s="3">
        <f t="shared" si="793"/>
        <v>-2.2000000000000028</v>
      </c>
      <c r="G8504" s="3">
        <f t="shared" si="795"/>
        <v>26.6</v>
      </c>
      <c r="H8504" s="3">
        <f t="shared" si="796"/>
        <v>53.06</v>
      </c>
      <c r="I8504" s="3">
        <f t="shared" si="797"/>
        <v>10.940000000000001</v>
      </c>
      <c r="J8504" s="3">
        <f t="shared" si="798"/>
        <v>30.02</v>
      </c>
      <c r="K8504" s="191">
        <v>-19</v>
      </c>
      <c r="L8504" s="3">
        <v>-3</v>
      </c>
      <c r="M8504" s="191">
        <v>11.7</v>
      </c>
      <c r="N8504" s="191">
        <v>-11.7</v>
      </c>
      <c r="O8504" s="191">
        <v>-1.1000000000000001</v>
      </c>
    </row>
    <row r="8505" spans="2:15" ht="17.25" x14ac:dyDescent="0.35">
      <c r="B8505" s="172">
        <f t="shared" si="794"/>
        <v>8497</v>
      </c>
      <c r="C8505" s="173">
        <v>12</v>
      </c>
      <c r="D8505" s="173">
        <v>21</v>
      </c>
      <c r="E8505" s="174">
        <v>1</v>
      </c>
      <c r="F8505" s="3">
        <f t="shared" si="793"/>
        <v>-2.2000000000000028</v>
      </c>
      <c r="G8505" s="3">
        <f t="shared" si="795"/>
        <v>28.4</v>
      </c>
      <c r="H8505" s="3">
        <f t="shared" si="796"/>
        <v>53.96</v>
      </c>
      <c r="I8505" s="3">
        <f t="shared" si="797"/>
        <v>8.9599999999999973</v>
      </c>
      <c r="J8505" s="3">
        <f t="shared" si="798"/>
        <v>28.94</v>
      </c>
      <c r="K8505" s="191">
        <v>-19</v>
      </c>
      <c r="L8505" s="3">
        <v>-2</v>
      </c>
      <c r="M8505" s="191">
        <v>12.2</v>
      </c>
      <c r="N8505" s="191">
        <v>-12.8</v>
      </c>
      <c r="O8505" s="191">
        <v>-1.7</v>
      </c>
    </row>
    <row r="8506" spans="2:15" ht="17.25" x14ac:dyDescent="0.35">
      <c r="B8506" s="172">
        <f t="shared" si="794"/>
        <v>8498</v>
      </c>
      <c r="C8506" s="173">
        <v>12</v>
      </c>
      <c r="D8506" s="173">
        <v>21</v>
      </c>
      <c r="E8506" s="174">
        <v>2</v>
      </c>
      <c r="F8506" s="3">
        <f t="shared" si="793"/>
        <v>-2.2000000000000028</v>
      </c>
      <c r="G8506" s="3">
        <f t="shared" si="795"/>
        <v>30.2</v>
      </c>
      <c r="H8506" s="3">
        <f t="shared" si="796"/>
        <v>55.040000000000006</v>
      </c>
      <c r="I8506" s="3">
        <f t="shared" si="797"/>
        <v>5</v>
      </c>
      <c r="J8506" s="3">
        <f t="shared" si="798"/>
        <v>28.94</v>
      </c>
      <c r="K8506" s="191">
        <v>-19</v>
      </c>
      <c r="L8506" s="3">
        <v>-1</v>
      </c>
      <c r="M8506" s="191">
        <v>12.8</v>
      </c>
      <c r="N8506" s="191">
        <v>-15</v>
      </c>
      <c r="O8506" s="191">
        <v>-1.7</v>
      </c>
    </row>
    <row r="8507" spans="2:15" ht="17.25" x14ac:dyDescent="0.35">
      <c r="B8507" s="172">
        <f t="shared" si="794"/>
        <v>8499</v>
      </c>
      <c r="C8507" s="173">
        <v>12</v>
      </c>
      <c r="D8507" s="173">
        <v>21</v>
      </c>
      <c r="E8507" s="174">
        <v>3</v>
      </c>
      <c r="F8507" s="3">
        <f t="shared" si="793"/>
        <v>-2.019999999999996</v>
      </c>
      <c r="G8507" s="3">
        <f t="shared" si="795"/>
        <v>30.2</v>
      </c>
      <c r="H8507" s="3">
        <f t="shared" si="796"/>
        <v>55.040000000000006</v>
      </c>
      <c r="I8507" s="3">
        <f t="shared" si="797"/>
        <v>3.9200000000000017</v>
      </c>
      <c r="J8507" s="3">
        <f t="shared" si="798"/>
        <v>26.96</v>
      </c>
      <c r="K8507" s="191">
        <v>-18.899999999999999</v>
      </c>
      <c r="L8507" s="3">
        <v>-1</v>
      </c>
      <c r="M8507" s="191">
        <v>12.8</v>
      </c>
      <c r="N8507" s="191">
        <v>-15.6</v>
      </c>
      <c r="O8507" s="191">
        <v>-2.8</v>
      </c>
    </row>
    <row r="8508" spans="2:15" ht="17.25" x14ac:dyDescent="0.35">
      <c r="B8508" s="172">
        <f t="shared" si="794"/>
        <v>8500</v>
      </c>
      <c r="C8508" s="173">
        <v>12</v>
      </c>
      <c r="D8508" s="173">
        <v>21</v>
      </c>
      <c r="E8508" s="174">
        <v>4</v>
      </c>
      <c r="F8508" s="3">
        <f t="shared" si="793"/>
        <v>-2.2000000000000028</v>
      </c>
      <c r="G8508" s="3">
        <f t="shared" si="795"/>
        <v>30.2</v>
      </c>
      <c r="H8508" s="3">
        <f t="shared" si="796"/>
        <v>53.96</v>
      </c>
      <c r="I8508" s="3">
        <f t="shared" si="797"/>
        <v>-3.9999999999999147E-2</v>
      </c>
      <c r="J8508" s="3">
        <f t="shared" si="798"/>
        <v>24.98</v>
      </c>
      <c r="K8508" s="191">
        <v>-19</v>
      </c>
      <c r="L8508" s="3">
        <v>-1</v>
      </c>
      <c r="M8508" s="191">
        <v>12.2</v>
      </c>
      <c r="N8508" s="191">
        <v>-17.8</v>
      </c>
      <c r="O8508" s="191">
        <v>-3.9</v>
      </c>
    </row>
    <row r="8509" spans="2:15" ht="17.25" x14ac:dyDescent="0.35">
      <c r="B8509" s="172">
        <f t="shared" si="794"/>
        <v>8501</v>
      </c>
      <c r="C8509" s="173">
        <v>12</v>
      </c>
      <c r="D8509" s="173">
        <v>21</v>
      </c>
      <c r="E8509" s="174">
        <v>5</v>
      </c>
      <c r="F8509" s="3">
        <f t="shared" si="793"/>
        <v>-0.39999999999999858</v>
      </c>
      <c r="G8509" s="3">
        <f t="shared" si="795"/>
        <v>33.799999999999997</v>
      </c>
      <c r="H8509" s="3">
        <f t="shared" si="796"/>
        <v>51.08</v>
      </c>
      <c r="I8509" s="3">
        <f t="shared" si="797"/>
        <v>1.9400000000000013</v>
      </c>
      <c r="J8509" s="3">
        <f t="shared" si="798"/>
        <v>24.08</v>
      </c>
      <c r="K8509" s="191">
        <v>-18</v>
      </c>
      <c r="L8509" s="3">
        <v>1</v>
      </c>
      <c r="M8509" s="191">
        <v>10.6</v>
      </c>
      <c r="N8509" s="191">
        <v>-16.7</v>
      </c>
      <c r="O8509" s="191">
        <v>-4.4000000000000004</v>
      </c>
    </row>
    <row r="8510" spans="2:15" ht="17.25" x14ac:dyDescent="0.35">
      <c r="B8510" s="172">
        <f t="shared" si="794"/>
        <v>8502</v>
      </c>
      <c r="C8510" s="173">
        <v>12</v>
      </c>
      <c r="D8510" s="173">
        <v>21</v>
      </c>
      <c r="E8510" s="174">
        <v>6</v>
      </c>
      <c r="F8510" s="3">
        <f t="shared" si="793"/>
        <v>-2.2000000000000028</v>
      </c>
      <c r="G8510" s="3">
        <f t="shared" si="795"/>
        <v>30.2</v>
      </c>
      <c r="H8510" s="3">
        <f t="shared" si="796"/>
        <v>50</v>
      </c>
      <c r="I8510" s="3">
        <f t="shared" si="797"/>
        <v>1.9400000000000013</v>
      </c>
      <c r="J8510" s="3">
        <f t="shared" si="798"/>
        <v>23</v>
      </c>
      <c r="K8510" s="191">
        <v>-19</v>
      </c>
      <c r="L8510" s="3">
        <v>-1</v>
      </c>
      <c r="M8510" s="191">
        <v>10</v>
      </c>
      <c r="N8510" s="191">
        <v>-16.7</v>
      </c>
      <c r="O8510" s="191">
        <v>-5</v>
      </c>
    </row>
    <row r="8511" spans="2:15" ht="17.25" x14ac:dyDescent="0.35">
      <c r="B8511" s="172">
        <f t="shared" si="794"/>
        <v>8503</v>
      </c>
      <c r="C8511" s="173">
        <v>12</v>
      </c>
      <c r="D8511" s="173">
        <v>21</v>
      </c>
      <c r="E8511" s="174">
        <v>7</v>
      </c>
      <c r="F8511" s="3">
        <f t="shared" si="793"/>
        <v>-2.2000000000000028</v>
      </c>
      <c r="G8511" s="3">
        <f t="shared" si="795"/>
        <v>24.8</v>
      </c>
      <c r="H8511" s="3">
        <f t="shared" si="796"/>
        <v>48.92</v>
      </c>
      <c r="I8511" s="3">
        <f t="shared" si="797"/>
        <v>1.0399999999999991</v>
      </c>
      <c r="J8511" s="3">
        <f t="shared" si="798"/>
        <v>17.96</v>
      </c>
      <c r="K8511" s="191">
        <v>-19</v>
      </c>
      <c r="L8511" s="3">
        <v>-4</v>
      </c>
      <c r="M8511" s="191">
        <v>9.4</v>
      </c>
      <c r="N8511" s="191">
        <v>-17.2</v>
      </c>
      <c r="O8511" s="191">
        <v>-7.8</v>
      </c>
    </row>
    <row r="8512" spans="2:15" ht="17.25" x14ac:dyDescent="0.35">
      <c r="B8512" s="172">
        <f t="shared" si="794"/>
        <v>8504</v>
      </c>
      <c r="C8512" s="173">
        <v>12</v>
      </c>
      <c r="D8512" s="173">
        <v>21</v>
      </c>
      <c r="E8512" s="174">
        <v>8</v>
      </c>
      <c r="F8512" s="3">
        <f t="shared" si="793"/>
        <v>-4</v>
      </c>
      <c r="G8512" s="3">
        <f t="shared" si="795"/>
        <v>21.2</v>
      </c>
      <c r="H8512" s="3">
        <f t="shared" si="796"/>
        <v>50</v>
      </c>
      <c r="I8512" s="3">
        <f t="shared" si="797"/>
        <v>-3.9999999999999147E-2</v>
      </c>
      <c r="J8512" s="3">
        <f t="shared" si="798"/>
        <v>21.02</v>
      </c>
      <c r="K8512" s="191">
        <v>-20</v>
      </c>
      <c r="L8512" s="3">
        <v>-6</v>
      </c>
      <c r="M8512" s="191">
        <v>10</v>
      </c>
      <c r="N8512" s="191">
        <v>-17.8</v>
      </c>
      <c r="O8512" s="191">
        <v>-6.1</v>
      </c>
    </row>
    <row r="8513" spans="2:15" ht="17.25" x14ac:dyDescent="0.35">
      <c r="B8513" s="172">
        <f t="shared" si="794"/>
        <v>8505</v>
      </c>
      <c r="C8513" s="173">
        <v>12</v>
      </c>
      <c r="D8513" s="173">
        <v>21</v>
      </c>
      <c r="E8513" s="174">
        <v>9</v>
      </c>
      <c r="F8513" s="3">
        <f t="shared" si="793"/>
        <v>-4</v>
      </c>
      <c r="G8513" s="3">
        <f t="shared" si="795"/>
        <v>26.6</v>
      </c>
      <c r="H8513" s="3">
        <f t="shared" si="796"/>
        <v>50</v>
      </c>
      <c r="I8513" s="3">
        <f t="shared" si="797"/>
        <v>3.9200000000000017</v>
      </c>
      <c r="J8513" s="3">
        <f t="shared" si="798"/>
        <v>23</v>
      </c>
      <c r="K8513" s="191">
        <v>-20</v>
      </c>
      <c r="L8513" s="3">
        <v>-3</v>
      </c>
      <c r="M8513" s="191">
        <v>10</v>
      </c>
      <c r="N8513" s="191">
        <v>-15.6</v>
      </c>
      <c r="O8513" s="191">
        <v>-5</v>
      </c>
    </row>
    <row r="8514" spans="2:15" ht="17.25" x14ac:dyDescent="0.35">
      <c r="B8514" s="172">
        <f t="shared" si="794"/>
        <v>8506</v>
      </c>
      <c r="C8514" s="173">
        <v>12</v>
      </c>
      <c r="D8514" s="173">
        <v>21</v>
      </c>
      <c r="E8514" s="174">
        <v>10</v>
      </c>
      <c r="F8514" s="3">
        <f t="shared" si="793"/>
        <v>-4</v>
      </c>
      <c r="G8514" s="3">
        <f t="shared" si="795"/>
        <v>28.4</v>
      </c>
      <c r="H8514" s="3">
        <f t="shared" si="796"/>
        <v>51.08</v>
      </c>
      <c r="I8514" s="3">
        <f t="shared" si="797"/>
        <v>8.9599999999999973</v>
      </c>
      <c r="J8514" s="3">
        <f t="shared" si="798"/>
        <v>26.060000000000002</v>
      </c>
      <c r="K8514" s="191">
        <v>-20</v>
      </c>
      <c r="L8514" s="3">
        <v>-2</v>
      </c>
      <c r="M8514" s="191">
        <v>10.6</v>
      </c>
      <c r="N8514" s="191">
        <v>-12.8</v>
      </c>
      <c r="O8514" s="191">
        <v>-3.3</v>
      </c>
    </row>
    <row r="8515" spans="2:15" ht="17.25" x14ac:dyDescent="0.35">
      <c r="B8515" s="172">
        <f t="shared" si="794"/>
        <v>8507</v>
      </c>
      <c r="C8515" s="173">
        <v>12</v>
      </c>
      <c r="D8515" s="173">
        <v>21</v>
      </c>
      <c r="E8515" s="174">
        <v>11</v>
      </c>
      <c r="F8515" s="3">
        <f t="shared" si="793"/>
        <v>-0.39999999999999858</v>
      </c>
      <c r="G8515" s="3">
        <f t="shared" si="795"/>
        <v>33.799999999999997</v>
      </c>
      <c r="H8515" s="3">
        <f t="shared" si="796"/>
        <v>51.08</v>
      </c>
      <c r="I8515" s="3">
        <f t="shared" si="797"/>
        <v>12.920000000000002</v>
      </c>
      <c r="J8515" s="3">
        <f t="shared" si="798"/>
        <v>28.94</v>
      </c>
      <c r="K8515" s="191">
        <v>-18</v>
      </c>
      <c r="L8515" s="3">
        <v>1</v>
      </c>
      <c r="M8515" s="191">
        <v>10.6</v>
      </c>
      <c r="N8515" s="191">
        <v>-10.6</v>
      </c>
      <c r="O8515" s="191">
        <v>-1.7</v>
      </c>
    </row>
    <row r="8516" spans="2:15" ht="17.25" x14ac:dyDescent="0.35">
      <c r="B8516" s="172">
        <f t="shared" si="794"/>
        <v>8508</v>
      </c>
      <c r="C8516" s="173">
        <v>12</v>
      </c>
      <c r="D8516" s="173">
        <v>21</v>
      </c>
      <c r="E8516" s="174">
        <v>12</v>
      </c>
      <c r="F8516" s="3">
        <f t="shared" si="793"/>
        <v>1.3999999999999986</v>
      </c>
      <c r="G8516" s="3">
        <f t="shared" si="795"/>
        <v>33.799999999999997</v>
      </c>
      <c r="H8516" s="3">
        <f t="shared" si="796"/>
        <v>53.06</v>
      </c>
      <c r="I8516" s="3">
        <f t="shared" si="797"/>
        <v>14</v>
      </c>
      <c r="J8516" s="3">
        <f t="shared" si="798"/>
        <v>30.92</v>
      </c>
      <c r="K8516" s="191">
        <v>-17</v>
      </c>
      <c r="L8516" s="3">
        <v>1</v>
      </c>
      <c r="M8516" s="191">
        <v>11.7</v>
      </c>
      <c r="N8516" s="191">
        <v>-10</v>
      </c>
      <c r="O8516" s="191">
        <v>-0.6</v>
      </c>
    </row>
    <row r="8517" spans="2:15" ht="17.25" x14ac:dyDescent="0.35">
      <c r="B8517" s="172">
        <f t="shared" si="794"/>
        <v>8509</v>
      </c>
      <c r="C8517" s="173">
        <v>12</v>
      </c>
      <c r="D8517" s="173">
        <v>21</v>
      </c>
      <c r="E8517" s="174">
        <v>13</v>
      </c>
      <c r="F8517" s="3">
        <f t="shared" si="793"/>
        <v>1.3999999999999986</v>
      </c>
      <c r="G8517" s="3">
        <f t="shared" si="795"/>
        <v>35.6</v>
      </c>
      <c r="H8517" s="3">
        <f t="shared" si="796"/>
        <v>53.96</v>
      </c>
      <c r="I8517" s="3">
        <f t="shared" si="797"/>
        <v>15.079999999999998</v>
      </c>
      <c r="J8517" s="3">
        <f t="shared" si="798"/>
        <v>30.02</v>
      </c>
      <c r="K8517" s="191">
        <v>-17</v>
      </c>
      <c r="L8517" s="3">
        <v>2</v>
      </c>
      <c r="M8517" s="191">
        <v>12.2</v>
      </c>
      <c r="N8517" s="191">
        <v>-9.4</v>
      </c>
      <c r="O8517" s="191">
        <v>-1.1000000000000001</v>
      </c>
    </row>
    <row r="8518" spans="2:15" ht="17.25" x14ac:dyDescent="0.35">
      <c r="B8518" s="172">
        <f t="shared" si="794"/>
        <v>8510</v>
      </c>
      <c r="C8518" s="173">
        <v>12</v>
      </c>
      <c r="D8518" s="173">
        <v>21</v>
      </c>
      <c r="E8518" s="174">
        <v>14</v>
      </c>
      <c r="F8518" s="3">
        <f t="shared" si="793"/>
        <v>3.1999999999999993</v>
      </c>
      <c r="G8518" s="3">
        <f t="shared" si="795"/>
        <v>37.4</v>
      </c>
      <c r="H8518" s="3">
        <f t="shared" si="796"/>
        <v>55.94</v>
      </c>
      <c r="I8518" s="3">
        <f t="shared" si="797"/>
        <v>15.079999999999998</v>
      </c>
      <c r="J8518" s="3">
        <f t="shared" si="798"/>
        <v>30.02</v>
      </c>
      <c r="K8518" s="191">
        <v>-16</v>
      </c>
      <c r="L8518" s="3">
        <v>3</v>
      </c>
      <c r="M8518" s="191">
        <v>13.3</v>
      </c>
      <c r="N8518" s="191">
        <v>-9.4</v>
      </c>
      <c r="O8518" s="191">
        <v>-1.1000000000000001</v>
      </c>
    </row>
    <row r="8519" spans="2:15" ht="17.25" x14ac:dyDescent="0.35">
      <c r="B8519" s="172">
        <f t="shared" si="794"/>
        <v>8511</v>
      </c>
      <c r="C8519" s="173">
        <v>12</v>
      </c>
      <c r="D8519" s="173">
        <v>21</v>
      </c>
      <c r="E8519" s="174">
        <v>15</v>
      </c>
      <c r="F8519" s="3">
        <f t="shared" si="793"/>
        <v>3.1999999999999993</v>
      </c>
      <c r="G8519" s="3">
        <f t="shared" si="795"/>
        <v>37.4</v>
      </c>
      <c r="H8519" s="3">
        <f t="shared" si="796"/>
        <v>57.92</v>
      </c>
      <c r="I8519" s="3">
        <f t="shared" si="797"/>
        <v>17.059999999999999</v>
      </c>
      <c r="J8519" s="3">
        <f t="shared" si="798"/>
        <v>28.94</v>
      </c>
      <c r="K8519" s="191">
        <v>-16</v>
      </c>
      <c r="L8519" s="3">
        <v>3</v>
      </c>
      <c r="M8519" s="191">
        <v>14.4</v>
      </c>
      <c r="N8519" s="191">
        <v>-8.3000000000000007</v>
      </c>
      <c r="O8519" s="191">
        <v>-1.7</v>
      </c>
    </row>
    <row r="8520" spans="2:15" ht="17.25" x14ac:dyDescent="0.35">
      <c r="B8520" s="172">
        <f t="shared" si="794"/>
        <v>8512</v>
      </c>
      <c r="C8520" s="173">
        <v>12</v>
      </c>
      <c r="D8520" s="173">
        <v>21</v>
      </c>
      <c r="E8520" s="174">
        <v>16</v>
      </c>
      <c r="F8520" s="3">
        <f t="shared" si="793"/>
        <v>1.3999999999999986</v>
      </c>
      <c r="G8520" s="3">
        <f t="shared" si="795"/>
        <v>35.6</v>
      </c>
      <c r="H8520" s="3">
        <f t="shared" si="796"/>
        <v>57.92</v>
      </c>
      <c r="I8520" s="3">
        <f t="shared" si="797"/>
        <v>15.079999999999998</v>
      </c>
      <c r="J8520" s="3">
        <f t="shared" si="798"/>
        <v>30.02</v>
      </c>
      <c r="K8520" s="191">
        <v>-17</v>
      </c>
      <c r="L8520" s="3">
        <v>2</v>
      </c>
      <c r="M8520" s="191">
        <v>14.4</v>
      </c>
      <c r="N8520" s="191">
        <v>-9.4</v>
      </c>
      <c r="O8520" s="191">
        <v>-1.1000000000000001</v>
      </c>
    </row>
    <row r="8521" spans="2:15" ht="17.25" x14ac:dyDescent="0.35">
      <c r="B8521" s="172">
        <f t="shared" si="794"/>
        <v>8513</v>
      </c>
      <c r="C8521" s="173">
        <v>12</v>
      </c>
      <c r="D8521" s="173">
        <v>21</v>
      </c>
      <c r="E8521" s="174">
        <v>17</v>
      </c>
      <c r="F8521" s="3">
        <f t="shared" si="793"/>
        <v>-7.6000000000000014</v>
      </c>
      <c r="G8521" s="3">
        <f t="shared" si="795"/>
        <v>30.2</v>
      </c>
      <c r="H8521" s="3">
        <f t="shared" si="796"/>
        <v>55.040000000000006</v>
      </c>
      <c r="I8521" s="3">
        <f t="shared" si="797"/>
        <v>12.920000000000002</v>
      </c>
      <c r="J8521" s="3">
        <f t="shared" si="798"/>
        <v>30.02</v>
      </c>
      <c r="K8521" s="191">
        <v>-22</v>
      </c>
      <c r="L8521" s="3">
        <v>-1</v>
      </c>
      <c r="M8521" s="191">
        <v>12.8</v>
      </c>
      <c r="N8521" s="191">
        <v>-10.6</v>
      </c>
      <c r="O8521" s="191">
        <v>-1.1000000000000001</v>
      </c>
    </row>
    <row r="8522" spans="2:15" ht="17.25" x14ac:dyDescent="0.35">
      <c r="B8522" s="172">
        <f t="shared" si="794"/>
        <v>8514</v>
      </c>
      <c r="C8522" s="173">
        <v>12</v>
      </c>
      <c r="D8522" s="173">
        <v>21</v>
      </c>
      <c r="E8522" s="174">
        <v>18</v>
      </c>
      <c r="F8522" s="3">
        <f t="shared" ref="F8522:F8585" si="799">(9/5)*K8522+32</f>
        <v>-7.6000000000000014</v>
      </c>
      <c r="G8522" s="3">
        <f t="shared" si="795"/>
        <v>28.4</v>
      </c>
      <c r="H8522" s="3">
        <f t="shared" si="796"/>
        <v>53.06</v>
      </c>
      <c r="I8522" s="3">
        <f t="shared" si="797"/>
        <v>12.02</v>
      </c>
      <c r="J8522" s="3">
        <f t="shared" si="798"/>
        <v>30.02</v>
      </c>
      <c r="K8522" s="191">
        <v>-22</v>
      </c>
      <c r="L8522" s="3">
        <v>-2</v>
      </c>
      <c r="M8522" s="191">
        <v>11.7</v>
      </c>
      <c r="N8522" s="191">
        <v>-11.1</v>
      </c>
      <c r="O8522" s="191">
        <v>-1.1000000000000001</v>
      </c>
    </row>
    <row r="8523" spans="2:15" ht="17.25" x14ac:dyDescent="0.35">
      <c r="B8523" s="172">
        <f t="shared" ref="B8523:B8586" si="800">B8522+1</f>
        <v>8515</v>
      </c>
      <c r="C8523" s="173">
        <v>12</v>
      </c>
      <c r="D8523" s="173">
        <v>21</v>
      </c>
      <c r="E8523" s="174">
        <v>19</v>
      </c>
      <c r="F8523" s="3">
        <f t="shared" si="799"/>
        <v>-4</v>
      </c>
      <c r="G8523" s="3">
        <f t="shared" si="795"/>
        <v>28.4</v>
      </c>
      <c r="H8523" s="3">
        <f t="shared" si="796"/>
        <v>50</v>
      </c>
      <c r="I8523" s="3">
        <f t="shared" si="797"/>
        <v>12.02</v>
      </c>
      <c r="J8523" s="3">
        <f t="shared" si="798"/>
        <v>30.02</v>
      </c>
      <c r="K8523" s="191">
        <v>-20</v>
      </c>
      <c r="L8523" s="3">
        <v>-2</v>
      </c>
      <c r="M8523" s="191">
        <v>10</v>
      </c>
      <c r="N8523" s="191">
        <v>-11.1</v>
      </c>
      <c r="O8523" s="191">
        <v>-1.1000000000000001</v>
      </c>
    </row>
    <row r="8524" spans="2:15" ht="17.25" x14ac:dyDescent="0.35">
      <c r="B8524" s="172">
        <f t="shared" si="800"/>
        <v>8516</v>
      </c>
      <c r="C8524" s="173">
        <v>12</v>
      </c>
      <c r="D8524" s="173">
        <v>21</v>
      </c>
      <c r="E8524" s="174">
        <v>20</v>
      </c>
      <c r="F8524" s="3">
        <f t="shared" si="799"/>
        <v>-5.8000000000000043</v>
      </c>
      <c r="G8524" s="3">
        <f t="shared" si="795"/>
        <v>26.6</v>
      </c>
      <c r="H8524" s="3">
        <f t="shared" si="796"/>
        <v>50</v>
      </c>
      <c r="I8524" s="3">
        <f t="shared" si="797"/>
        <v>8.0599999999999987</v>
      </c>
      <c r="J8524" s="3">
        <f t="shared" si="798"/>
        <v>26.96</v>
      </c>
      <c r="K8524" s="191">
        <v>-21</v>
      </c>
      <c r="L8524" s="3">
        <v>-3</v>
      </c>
      <c r="M8524" s="191">
        <v>10</v>
      </c>
      <c r="N8524" s="191">
        <v>-13.3</v>
      </c>
      <c r="O8524" s="191">
        <v>-2.8</v>
      </c>
    </row>
    <row r="8525" spans="2:15" ht="17.25" x14ac:dyDescent="0.35">
      <c r="B8525" s="172">
        <f t="shared" si="800"/>
        <v>8517</v>
      </c>
      <c r="C8525" s="173">
        <v>12</v>
      </c>
      <c r="D8525" s="173">
        <v>21</v>
      </c>
      <c r="E8525" s="174">
        <v>21</v>
      </c>
      <c r="F8525" s="3">
        <f t="shared" si="799"/>
        <v>-5.8000000000000043</v>
      </c>
      <c r="G8525" s="3">
        <f t="shared" si="795"/>
        <v>26.6</v>
      </c>
      <c r="H8525" s="3">
        <f t="shared" si="796"/>
        <v>48.019999999999996</v>
      </c>
      <c r="I8525" s="3">
        <f t="shared" si="797"/>
        <v>8.0599999999999987</v>
      </c>
      <c r="J8525" s="3">
        <f t="shared" si="798"/>
        <v>30.02</v>
      </c>
      <c r="K8525" s="191">
        <v>-21</v>
      </c>
      <c r="L8525" s="3">
        <v>-3</v>
      </c>
      <c r="M8525" s="191">
        <v>8.9</v>
      </c>
      <c r="N8525" s="191">
        <v>-13.3</v>
      </c>
      <c r="O8525" s="191">
        <v>-1.1000000000000001</v>
      </c>
    </row>
    <row r="8526" spans="2:15" ht="17.25" x14ac:dyDescent="0.35">
      <c r="B8526" s="172">
        <f t="shared" si="800"/>
        <v>8518</v>
      </c>
      <c r="C8526" s="173">
        <v>12</v>
      </c>
      <c r="D8526" s="173">
        <v>21</v>
      </c>
      <c r="E8526" s="174">
        <v>22</v>
      </c>
      <c r="F8526" s="3">
        <f t="shared" si="799"/>
        <v>-5.8000000000000043</v>
      </c>
      <c r="G8526" s="3">
        <f t="shared" si="795"/>
        <v>21.2</v>
      </c>
      <c r="H8526" s="3">
        <f t="shared" si="796"/>
        <v>48.92</v>
      </c>
      <c r="I8526" s="3">
        <f t="shared" si="797"/>
        <v>6.98</v>
      </c>
      <c r="J8526" s="3">
        <f t="shared" si="798"/>
        <v>28.94</v>
      </c>
      <c r="K8526" s="191">
        <v>-21</v>
      </c>
      <c r="L8526" s="3">
        <v>-6</v>
      </c>
      <c r="M8526" s="191">
        <v>9.4</v>
      </c>
      <c r="N8526" s="191">
        <v>-13.9</v>
      </c>
      <c r="O8526" s="191">
        <v>-1.7</v>
      </c>
    </row>
    <row r="8527" spans="2:15" ht="17.25" x14ac:dyDescent="0.35">
      <c r="B8527" s="172">
        <f t="shared" si="800"/>
        <v>8519</v>
      </c>
      <c r="C8527" s="173">
        <v>12</v>
      </c>
      <c r="D8527" s="173">
        <v>21</v>
      </c>
      <c r="E8527" s="174">
        <v>23</v>
      </c>
      <c r="F8527" s="3">
        <f t="shared" si="799"/>
        <v>-0.39999999999999858</v>
      </c>
      <c r="G8527" s="3">
        <f t="shared" si="795"/>
        <v>17.600000000000001</v>
      </c>
      <c r="H8527" s="3">
        <f t="shared" si="796"/>
        <v>44.06</v>
      </c>
      <c r="I8527" s="3">
        <f t="shared" si="797"/>
        <v>6.98</v>
      </c>
      <c r="J8527" s="3">
        <f t="shared" si="798"/>
        <v>28.04</v>
      </c>
      <c r="K8527" s="191">
        <v>-18</v>
      </c>
      <c r="L8527" s="3">
        <v>-8</v>
      </c>
      <c r="M8527" s="191">
        <v>6.7</v>
      </c>
      <c r="N8527" s="191">
        <v>-13.9</v>
      </c>
      <c r="O8527" s="191">
        <v>-2.2000000000000002</v>
      </c>
    </row>
    <row r="8528" spans="2:15" ht="17.25" x14ac:dyDescent="0.35">
      <c r="B8528" s="172">
        <f t="shared" si="800"/>
        <v>8520</v>
      </c>
      <c r="C8528" s="173">
        <v>12</v>
      </c>
      <c r="D8528" s="173">
        <v>21</v>
      </c>
      <c r="E8528" s="174">
        <v>24</v>
      </c>
      <c r="F8528" s="3">
        <f t="shared" si="799"/>
        <v>-4</v>
      </c>
      <c r="G8528" s="3">
        <f t="shared" si="795"/>
        <v>19.399999999999999</v>
      </c>
      <c r="H8528" s="3">
        <f t="shared" si="796"/>
        <v>44.06</v>
      </c>
      <c r="I8528" s="3">
        <f t="shared" si="797"/>
        <v>6.98</v>
      </c>
      <c r="J8528" s="3">
        <f t="shared" si="798"/>
        <v>28.04</v>
      </c>
      <c r="K8528" s="191">
        <v>-20</v>
      </c>
      <c r="L8528" s="3">
        <v>-7</v>
      </c>
      <c r="M8528" s="191">
        <v>6.7</v>
      </c>
      <c r="N8528" s="191">
        <v>-13.9</v>
      </c>
      <c r="O8528" s="191">
        <v>-2.2000000000000002</v>
      </c>
    </row>
    <row r="8529" spans="2:15" ht="17.25" x14ac:dyDescent="0.35">
      <c r="B8529" s="172">
        <f t="shared" si="800"/>
        <v>8521</v>
      </c>
      <c r="C8529" s="173">
        <v>12</v>
      </c>
      <c r="D8529" s="173">
        <v>22</v>
      </c>
      <c r="E8529" s="174">
        <v>1</v>
      </c>
      <c r="F8529" s="3">
        <f t="shared" si="799"/>
        <v>-5.8000000000000043</v>
      </c>
      <c r="G8529" s="3">
        <f t="shared" si="795"/>
        <v>15.8</v>
      </c>
      <c r="H8529" s="3">
        <f t="shared" si="796"/>
        <v>44.06</v>
      </c>
      <c r="I8529" s="3">
        <f t="shared" si="797"/>
        <v>8.0599999999999987</v>
      </c>
      <c r="J8529" s="3">
        <f t="shared" si="798"/>
        <v>26.96</v>
      </c>
      <c r="K8529" s="191">
        <v>-21</v>
      </c>
      <c r="L8529" s="3">
        <v>-9</v>
      </c>
      <c r="M8529" s="191">
        <v>6.7</v>
      </c>
      <c r="N8529" s="191">
        <v>-13.3</v>
      </c>
      <c r="O8529" s="191">
        <v>-2.8</v>
      </c>
    </row>
    <row r="8530" spans="2:15" ht="17.25" x14ac:dyDescent="0.35">
      <c r="B8530" s="172">
        <f t="shared" si="800"/>
        <v>8522</v>
      </c>
      <c r="C8530" s="173">
        <v>12</v>
      </c>
      <c r="D8530" s="173">
        <v>22</v>
      </c>
      <c r="E8530" s="174">
        <v>2</v>
      </c>
      <c r="F8530" s="3">
        <f t="shared" si="799"/>
        <v>-7.6000000000000014</v>
      </c>
      <c r="G8530" s="3">
        <f t="shared" si="795"/>
        <v>17.600000000000001</v>
      </c>
      <c r="H8530" s="3">
        <f t="shared" si="796"/>
        <v>46.94</v>
      </c>
      <c r="I8530" s="3">
        <f t="shared" si="797"/>
        <v>6.98</v>
      </c>
      <c r="J8530" s="3">
        <f t="shared" si="798"/>
        <v>24.08</v>
      </c>
      <c r="K8530" s="191">
        <v>-22</v>
      </c>
      <c r="L8530" s="3">
        <v>-8</v>
      </c>
      <c r="M8530" s="191">
        <v>8.3000000000000007</v>
      </c>
      <c r="N8530" s="191">
        <v>-13.9</v>
      </c>
      <c r="O8530" s="191">
        <v>-4.4000000000000004</v>
      </c>
    </row>
    <row r="8531" spans="2:15" ht="17.25" x14ac:dyDescent="0.35">
      <c r="B8531" s="172">
        <f t="shared" si="800"/>
        <v>8523</v>
      </c>
      <c r="C8531" s="173">
        <v>12</v>
      </c>
      <c r="D8531" s="173">
        <v>22</v>
      </c>
      <c r="E8531" s="174">
        <v>3</v>
      </c>
      <c r="F8531" s="3">
        <f t="shared" si="799"/>
        <v>-9.3999999999999986</v>
      </c>
      <c r="G8531" s="3">
        <f t="shared" si="795"/>
        <v>14</v>
      </c>
      <c r="H8531" s="3">
        <f t="shared" si="796"/>
        <v>41</v>
      </c>
      <c r="I8531" s="3">
        <f t="shared" si="797"/>
        <v>8.9599999999999973</v>
      </c>
      <c r="J8531" s="3">
        <f t="shared" si="798"/>
        <v>24.08</v>
      </c>
      <c r="K8531" s="191">
        <v>-23</v>
      </c>
      <c r="L8531" s="3">
        <v>-10</v>
      </c>
      <c r="M8531" s="191">
        <v>5</v>
      </c>
      <c r="N8531" s="191">
        <v>-12.8</v>
      </c>
      <c r="O8531" s="191">
        <v>-4.4000000000000004</v>
      </c>
    </row>
    <row r="8532" spans="2:15" ht="17.25" x14ac:dyDescent="0.35">
      <c r="B8532" s="172">
        <f t="shared" si="800"/>
        <v>8524</v>
      </c>
      <c r="C8532" s="173">
        <v>12</v>
      </c>
      <c r="D8532" s="173">
        <v>22</v>
      </c>
      <c r="E8532" s="174">
        <v>4</v>
      </c>
      <c r="F8532" s="3">
        <f t="shared" si="799"/>
        <v>-7.6000000000000014</v>
      </c>
      <c r="G8532" s="3">
        <f t="shared" si="795"/>
        <v>14</v>
      </c>
      <c r="H8532" s="3">
        <f t="shared" si="796"/>
        <v>44.06</v>
      </c>
      <c r="I8532" s="3">
        <f t="shared" si="797"/>
        <v>8.0599999999999987</v>
      </c>
      <c r="J8532" s="3">
        <f t="shared" si="798"/>
        <v>21.92</v>
      </c>
      <c r="K8532" s="191">
        <v>-22</v>
      </c>
      <c r="L8532" s="3">
        <v>-10</v>
      </c>
      <c r="M8532" s="191">
        <v>6.7</v>
      </c>
      <c r="N8532" s="191">
        <v>-13.3</v>
      </c>
      <c r="O8532" s="191">
        <v>-5.6</v>
      </c>
    </row>
    <row r="8533" spans="2:15" ht="17.25" x14ac:dyDescent="0.35">
      <c r="B8533" s="172">
        <f t="shared" si="800"/>
        <v>8525</v>
      </c>
      <c r="C8533" s="173">
        <v>12</v>
      </c>
      <c r="D8533" s="173">
        <v>22</v>
      </c>
      <c r="E8533" s="174">
        <v>5</v>
      </c>
      <c r="F8533" s="3">
        <f t="shared" si="799"/>
        <v>-5.8000000000000043</v>
      </c>
      <c r="G8533" s="3">
        <f t="shared" si="795"/>
        <v>15.8</v>
      </c>
      <c r="H8533" s="3">
        <f t="shared" si="796"/>
        <v>42.980000000000004</v>
      </c>
      <c r="I8533" s="3">
        <f t="shared" si="797"/>
        <v>6.98</v>
      </c>
      <c r="J8533" s="3">
        <f t="shared" si="798"/>
        <v>24.08</v>
      </c>
      <c r="K8533" s="191">
        <v>-21</v>
      </c>
      <c r="L8533" s="3">
        <v>-9</v>
      </c>
      <c r="M8533" s="191">
        <v>6.1</v>
      </c>
      <c r="N8533" s="191">
        <v>-13.9</v>
      </c>
      <c r="O8533" s="191">
        <v>-4.4000000000000004</v>
      </c>
    </row>
    <row r="8534" spans="2:15" ht="17.25" x14ac:dyDescent="0.35">
      <c r="B8534" s="172">
        <f t="shared" si="800"/>
        <v>8526</v>
      </c>
      <c r="C8534" s="173">
        <v>12</v>
      </c>
      <c r="D8534" s="173">
        <v>22</v>
      </c>
      <c r="E8534" s="174">
        <v>6</v>
      </c>
      <c r="F8534" s="3">
        <f t="shared" si="799"/>
        <v>-5.8000000000000043</v>
      </c>
      <c r="G8534" s="3">
        <f t="shared" si="795"/>
        <v>17.600000000000001</v>
      </c>
      <c r="H8534" s="3">
        <f t="shared" si="796"/>
        <v>41</v>
      </c>
      <c r="I8534" s="3">
        <f t="shared" si="797"/>
        <v>5</v>
      </c>
      <c r="J8534" s="3">
        <f t="shared" si="798"/>
        <v>21.02</v>
      </c>
      <c r="K8534" s="191">
        <v>-21</v>
      </c>
      <c r="L8534" s="3">
        <v>-8</v>
      </c>
      <c r="M8534" s="191">
        <v>5</v>
      </c>
      <c r="N8534" s="191">
        <v>-15</v>
      </c>
      <c r="O8534" s="191">
        <v>-6.1</v>
      </c>
    </row>
    <row r="8535" spans="2:15" ht="17.25" x14ac:dyDescent="0.35">
      <c r="B8535" s="172">
        <f t="shared" si="800"/>
        <v>8527</v>
      </c>
      <c r="C8535" s="173">
        <v>12</v>
      </c>
      <c r="D8535" s="173">
        <v>22</v>
      </c>
      <c r="E8535" s="174">
        <v>7</v>
      </c>
      <c r="F8535" s="3">
        <f t="shared" si="799"/>
        <v>-4</v>
      </c>
      <c r="G8535" s="3">
        <f t="shared" si="795"/>
        <v>15.8</v>
      </c>
      <c r="H8535" s="3">
        <f t="shared" si="796"/>
        <v>37.94</v>
      </c>
      <c r="I8535" s="3">
        <f t="shared" si="797"/>
        <v>3.019999999999996</v>
      </c>
      <c r="J8535" s="3">
        <f t="shared" si="798"/>
        <v>21.02</v>
      </c>
      <c r="K8535" s="191">
        <v>-20</v>
      </c>
      <c r="L8535" s="3">
        <v>-9</v>
      </c>
      <c r="M8535" s="191">
        <v>3.3</v>
      </c>
      <c r="N8535" s="191">
        <v>-16.100000000000001</v>
      </c>
      <c r="O8535" s="191">
        <v>-6.1</v>
      </c>
    </row>
    <row r="8536" spans="2:15" ht="17.25" x14ac:dyDescent="0.35">
      <c r="B8536" s="172">
        <f t="shared" si="800"/>
        <v>8528</v>
      </c>
      <c r="C8536" s="173">
        <v>12</v>
      </c>
      <c r="D8536" s="173">
        <v>22</v>
      </c>
      <c r="E8536" s="174">
        <v>8</v>
      </c>
      <c r="F8536" s="3">
        <f t="shared" si="799"/>
        <v>-4</v>
      </c>
      <c r="G8536" s="3">
        <f t="shared" si="795"/>
        <v>17.600000000000001</v>
      </c>
      <c r="H8536" s="3">
        <f t="shared" si="796"/>
        <v>39.92</v>
      </c>
      <c r="I8536" s="3">
        <f t="shared" si="797"/>
        <v>1.9400000000000013</v>
      </c>
      <c r="J8536" s="3">
        <f t="shared" si="798"/>
        <v>21.02</v>
      </c>
      <c r="K8536" s="191">
        <v>-20</v>
      </c>
      <c r="L8536" s="3">
        <v>-8</v>
      </c>
      <c r="M8536" s="191">
        <v>4.4000000000000004</v>
      </c>
      <c r="N8536" s="191">
        <v>-16.7</v>
      </c>
      <c r="O8536" s="191">
        <v>-6.1</v>
      </c>
    </row>
    <row r="8537" spans="2:15" ht="17.25" x14ac:dyDescent="0.35">
      <c r="B8537" s="172">
        <f t="shared" si="800"/>
        <v>8529</v>
      </c>
      <c r="C8537" s="173">
        <v>12</v>
      </c>
      <c r="D8537" s="173">
        <v>22</v>
      </c>
      <c r="E8537" s="174">
        <v>9</v>
      </c>
      <c r="F8537" s="3">
        <f t="shared" si="799"/>
        <v>-4</v>
      </c>
      <c r="G8537" s="3">
        <f t="shared" ref="G8537:G8600" si="801">(9/5)*L8537+32</f>
        <v>21.2</v>
      </c>
      <c r="H8537" s="3">
        <f t="shared" ref="H8537:H8600" si="802">(9/5)*M8537+32</f>
        <v>44.06</v>
      </c>
      <c r="I8537" s="3">
        <f t="shared" ref="I8537:I8600" si="803">(9/5)*N8537+32</f>
        <v>6.0799999999999983</v>
      </c>
      <c r="J8537" s="3">
        <f t="shared" ref="J8537:J8600" si="804">(9/5)*O8537+32</f>
        <v>21.92</v>
      </c>
      <c r="K8537" s="191">
        <v>-20</v>
      </c>
      <c r="L8537" s="3">
        <v>-6</v>
      </c>
      <c r="M8537" s="191">
        <v>6.7</v>
      </c>
      <c r="N8537" s="191">
        <v>-14.4</v>
      </c>
      <c r="O8537" s="191">
        <v>-5.6</v>
      </c>
    </row>
    <row r="8538" spans="2:15" ht="17.25" x14ac:dyDescent="0.35">
      <c r="B8538" s="172">
        <f t="shared" si="800"/>
        <v>8530</v>
      </c>
      <c r="C8538" s="173">
        <v>12</v>
      </c>
      <c r="D8538" s="173">
        <v>22</v>
      </c>
      <c r="E8538" s="174">
        <v>10</v>
      </c>
      <c r="F8538" s="3">
        <f t="shared" si="799"/>
        <v>-0.39999999999999858</v>
      </c>
      <c r="G8538" s="3">
        <f t="shared" si="801"/>
        <v>26.6</v>
      </c>
      <c r="H8538" s="3">
        <f t="shared" si="802"/>
        <v>48.019999999999996</v>
      </c>
      <c r="I8538" s="3">
        <f t="shared" si="803"/>
        <v>10.039999999999999</v>
      </c>
      <c r="J8538" s="3">
        <f t="shared" si="804"/>
        <v>26.060000000000002</v>
      </c>
      <c r="K8538" s="191">
        <v>-18</v>
      </c>
      <c r="L8538" s="3">
        <v>-3</v>
      </c>
      <c r="M8538" s="191">
        <v>8.9</v>
      </c>
      <c r="N8538" s="191">
        <v>-12.2</v>
      </c>
      <c r="O8538" s="191">
        <v>-3.3</v>
      </c>
    </row>
    <row r="8539" spans="2:15" ht="17.25" x14ac:dyDescent="0.35">
      <c r="B8539" s="172">
        <f t="shared" si="800"/>
        <v>8531</v>
      </c>
      <c r="C8539" s="173">
        <v>12</v>
      </c>
      <c r="D8539" s="173">
        <v>22</v>
      </c>
      <c r="E8539" s="174">
        <v>11</v>
      </c>
      <c r="F8539" s="3">
        <f t="shared" si="799"/>
        <v>3.1999999999999993</v>
      </c>
      <c r="G8539" s="3">
        <f t="shared" si="801"/>
        <v>32</v>
      </c>
      <c r="H8539" s="3">
        <f t="shared" si="802"/>
        <v>51.08</v>
      </c>
      <c r="I8539" s="3">
        <f t="shared" si="803"/>
        <v>12.920000000000002</v>
      </c>
      <c r="J8539" s="3">
        <f t="shared" si="804"/>
        <v>30.02</v>
      </c>
      <c r="K8539" s="191">
        <v>-16</v>
      </c>
      <c r="L8539" s="3">
        <v>0</v>
      </c>
      <c r="M8539" s="191">
        <v>10.6</v>
      </c>
      <c r="N8539" s="191">
        <v>-10.6</v>
      </c>
      <c r="O8539" s="191">
        <v>-1.1000000000000001</v>
      </c>
    </row>
    <row r="8540" spans="2:15" ht="17.25" x14ac:dyDescent="0.35">
      <c r="B8540" s="172">
        <f t="shared" si="800"/>
        <v>8532</v>
      </c>
      <c r="C8540" s="173">
        <v>12</v>
      </c>
      <c r="D8540" s="173">
        <v>22</v>
      </c>
      <c r="E8540" s="174">
        <v>12</v>
      </c>
      <c r="F8540" s="3">
        <f t="shared" si="799"/>
        <v>5</v>
      </c>
      <c r="G8540" s="3">
        <f t="shared" si="801"/>
        <v>35.6</v>
      </c>
      <c r="H8540" s="3">
        <f t="shared" si="802"/>
        <v>53.06</v>
      </c>
      <c r="I8540" s="3">
        <f t="shared" si="803"/>
        <v>15.98</v>
      </c>
      <c r="J8540" s="3">
        <f t="shared" si="804"/>
        <v>33.08</v>
      </c>
      <c r="K8540" s="191">
        <v>-15</v>
      </c>
      <c r="L8540" s="3">
        <v>2</v>
      </c>
      <c r="M8540" s="191">
        <v>11.7</v>
      </c>
      <c r="N8540" s="191">
        <v>-8.9</v>
      </c>
      <c r="O8540" s="191">
        <v>0.6</v>
      </c>
    </row>
    <row r="8541" spans="2:15" ht="17.25" x14ac:dyDescent="0.35">
      <c r="B8541" s="172">
        <f t="shared" si="800"/>
        <v>8533</v>
      </c>
      <c r="C8541" s="173">
        <v>12</v>
      </c>
      <c r="D8541" s="173">
        <v>22</v>
      </c>
      <c r="E8541" s="174">
        <v>13</v>
      </c>
      <c r="F8541" s="3">
        <f t="shared" si="799"/>
        <v>6.8000000000000007</v>
      </c>
      <c r="G8541" s="3">
        <f t="shared" si="801"/>
        <v>39.200000000000003</v>
      </c>
      <c r="H8541" s="3">
        <f t="shared" si="802"/>
        <v>53.96</v>
      </c>
      <c r="I8541" s="3">
        <f t="shared" si="803"/>
        <v>19.04</v>
      </c>
      <c r="J8541" s="3">
        <f t="shared" si="804"/>
        <v>35.96</v>
      </c>
      <c r="K8541" s="191">
        <v>-14</v>
      </c>
      <c r="L8541" s="3">
        <v>4</v>
      </c>
      <c r="M8541" s="191">
        <v>12.2</v>
      </c>
      <c r="N8541" s="191">
        <v>-7.2</v>
      </c>
      <c r="O8541" s="191">
        <v>2.2000000000000002</v>
      </c>
    </row>
    <row r="8542" spans="2:15" ht="17.25" x14ac:dyDescent="0.35">
      <c r="B8542" s="172">
        <f t="shared" si="800"/>
        <v>8534</v>
      </c>
      <c r="C8542" s="173">
        <v>12</v>
      </c>
      <c r="D8542" s="173">
        <v>22</v>
      </c>
      <c r="E8542" s="174">
        <v>14</v>
      </c>
      <c r="F8542" s="3">
        <f t="shared" si="799"/>
        <v>6.8000000000000007</v>
      </c>
      <c r="G8542" s="3">
        <f t="shared" si="801"/>
        <v>41</v>
      </c>
      <c r="H8542" s="3">
        <f t="shared" si="802"/>
        <v>53.96</v>
      </c>
      <c r="I8542" s="3">
        <f t="shared" si="803"/>
        <v>19.04</v>
      </c>
      <c r="J8542" s="3">
        <f t="shared" si="804"/>
        <v>37.04</v>
      </c>
      <c r="K8542" s="191">
        <v>-14</v>
      </c>
      <c r="L8542" s="3">
        <v>5</v>
      </c>
      <c r="M8542" s="191">
        <v>12.2</v>
      </c>
      <c r="N8542" s="191">
        <v>-7.2</v>
      </c>
      <c r="O8542" s="191">
        <v>2.8</v>
      </c>
    </row>
    <row r="8543" spans="2:15" ht="17.25" x14ac:dyDescent="0.35">
      <c r="B8543" s="172">
        <f t="shared" si="800"/>
        <v>8535</v>
      </c>
      <c r="C8543" s="173">
        <v>12</v>
      </c>
      <c r="D8543" s="173">
        <v>22</v>
      </c>
      <c r="E8543" s="174">
        <v>15</v>
      </c>
      <c r="F8543" s="3">
        <f t="shared" si="799"/>
        <v>6.8000000000000007</v>
      </c>
      <c r="G8543" s="3">
        <f t="shared" si="801"/>
        <v>41</v>
      </c>
      <c r="H8543" s="3">
        <f t="shared" si="802"/>
        <v>53.06</v>
      </c>
      <c r="I8543" s="3">
        <f t="shared" si="803"/>
        <v>19.04</v>
      </c>
      <c r="J8543" s="3">
        <f t="shared" si="804"/>
        <v>39.019999999999996</v>
      </c>
      <c r="K8543" s="191">
        <v>-14</v>
      </c>
      <c r="L8543" s="3">
        <v>5</v>
      </c>
      <c r="M8543" s="191">
        <v>11.7</v>
      </c>
      <c r="N8543" s="191">
        <v>-7.2</v>
      </c>
      <c r="O8543" s="191">
        <v>3.9</v>
      </c>
    </row>
    <row r="8544" spans="2:15" ht="17.25" x14ac:dyDescent="0.35">
      <c r="B8544" s="172">
        <f t="shared" si="800"/>
        <v>8536</v>
      </c>
      <c r="C8544" s="173">
        <v>12</v>
      </c>
      <c r="D8544" s="173">
        <v>22</v>
      </c>
      <c r="E8544" s="174">
        <v>16</v>
      </c>
      <c r="F8544" s="3">
        <f t="shared" si="799"/>
        <v>5</v>
      </c>
      <c r="G8544" s="3">
        <f t="shared" si="801"/>
        <v>37.4</v>
      </c>
      <c r="H8544" s="3">
        <f t="shared" si="802"/>
        <v>53.06</v>
      </c>
      <c r="I8544" s="3">
        <f t="shared" si="803"/>
        <v>17.96</v>
      </c>
      <c r="J8544" s="3">
        <f t="shared" si="804"/>
        <v>39.92</v>
      </c>
      <c r="K8544" s="191">
        <v>-15</v>
      </c>
      <c r="L8544" s="3">
        <v>3</v>
      </c>
      <c r="M8544" s="191">
        <v>11.7</v>
      </c>
      <c r="N8544" s="191">
        <v>-7.8</v>
      </c>
      <c r="O8544" s="191">
        <v>4.4000000000000004</v>
      </c>
    </row>
    <row r="8545" spans="2:15" ht="17.25" x14ac:dyDescent="0.35">
      <c r="B8545" s="172">
        <f t="shared" si="800"/>
        <v>8537</v>
      </c>
      <c r="C8545" s="173">
        <v>12</v>
      </c>
      <c r="D8545" s="173">
        <v>22</v>
      </c>
      <c r="E8545" s="174">
        <v>17</v>
      </c>
      <c r="F8545" s="3">
        <f t="shared" si="799"/>
        <v>1.2199999999999953</v>
      </c>
      <c r="G8545" s="3">
        <f t="shared" si="801"/>
        <v>30.2</v>
      </c>
      <c r="H8545" s="3">
        <f t="shared" si="802"/>
        <v>50</v>
      </c>
      <c r="I8545" s="3">
        <f t="shared" si="803"/>
        <v>15.98</v>
      </c>
      <c r="J8545" s="3">
        <f t="shared" si="804"/>
        <v>37.94</v>
      </c>
      <c r="K8545" s="191">
        <v>-17.100000000000001</v>
      </c>
      <c r="L8545" s="3">
        <v>-1</v>
      </c>
      <c r="M8545" s="191">
        <v>10</v>
      </c>
      <c r="N8545" s="191">
        <v>-8.9</v>
      </c>
      <c r="O8545" s="191">
        <v>3.3</v>
      </c>
    </row>
    <row r="8546" spans="2:15" ht="17.25" x14ac:dyDescent="0.35">
      <c r="B8546" s="172">
        <f t="shared" si="800"/>
        <v>8538</v>
      </c>
      <c r="C8546" s="173">
        <v>12</v>
      </c>
      <c r="D8546" s="173">
        <v>22</v>
      </c>
      <c r="E8546" s="174">
        <v>18</v>
      </c>
      <c r="F8546" s="3">
        <f t="shared" si="799"/>
        <v>-0.75999999999999801</v>
      </c>
      <c r="G8546" s="3">
        <f t="shared" si="801"/>
        <v>24.8</v>
      </c>
      <c r="H8546" s="3">
        <f t="shared" si="802"/>
        <v>48.019999999999996</v>
      </c>
      <c r="I8546" s="3">
        <f t="shared" si="803"/>
        <v>14</v>
      </c>
      <c r="J8546" s="3">
        <f t="shared" si="804"/>
        <v>37.04</v>
      </c>
      <c r="K8546" s="191">
        <v>-18.2</v>
      </c>
      <c r="L8546" s="3">
        <v>-4</v>
      </c>
      <c r="M8546" s="191">
        <v>8.9</v>
      </c>
      <c r="N8546" s="191">
        <v>-10</v>
      </c>
      <c r="O8546" s="191">
        <v>2.8</v>
      </c>
    </row>
    <row r="8547" spans="2:15" ht="17.25" x14ac:dyDescent="0.35">
      <c r="B8547" s="172">
        <f t="shared" si="800"/>
        <v>8539</v>
      </c>
      <c r="C8547" s="173">
        <v>12</v>
      </c>
      <c r="D8547" s="173">
        <v>22</v>
      </c>
      <c r="E8547" s="174">
        <v>19</v>
      </c>
      <c r="F8547" s="3">
        <f t="shared" si="799"/>
        <v>-1.6599999999999966</v>
      </c>
      <c r="G8547" s="3">
        <f t="shared" si="801"/>
        <v>26.6</v>
      </c>
      <c r="H8547" s="3">
        <f t="shared" si="802"/>
        <v>48.019999999999996</v>
      </c>
      <c r="I8547" s="3">
        <f t="shared" si="803"/>
        <v>8.9599999999999973</v>
      </c>
      <c r="J8547" s="3">
        <f t="shared" si="804"/>
        <v>35.96</v>
      </c>
      <c r="K8547" s="191">
        <v>-18.7</v>
      </c>
      <c r="L8547" s="3">
        <v>-3</v>
      </c>
      <c r="M8547" s="191">
        <v>8.9</v>
      </c>
      <c r="N8547" s="191">
        <v>-12.8</v>
      </c>
      <c r="O8547" s="191">
        <v>2.2000000000000002</v>
      </c>
    </row>
    <row r="8548" spans="2:15" ht="17.25" x14ac:dyDescent="0.35">
      <c r="B8548" s="172">
        <f t="shared" si="800"/>
        <v>8540</v>
      </c>
      <c r="C8548" s="173">
        <v>12</v>
      </c>
      <c r="D8548" s="173">
        <v>22</v>
      </c>
      <c r="E8548" s="174">
        <v>20</v>
      </c>
      <c r="F8548" s="3">
        <f t="shared" si="799"/>
        <v>-2.2000000000000028</v>
      </c>
      <c r="G8548" s="3">
        <f t="shared" si="801"/>
        <v>23</v>
      </c>
      <c r="H8548" s="3">
        <f t="shared" si="802"/>
        <v>46.04</v>
      </c>
      <c r="I8548" s="3">
        <f t="shared" si="803"/>
        <v>6.98</v>
      </c>
      <c r="J8548" s="3">
        <f t="shared" si="804"/>
        <v>33.08</v>
      </c>
      <c r="K8548" s="191">
        <v>-19</v>
      </c>
      <c r="L8548" s="3">
        <v>-5</v>
      </c>
      <c r="M8548" s="191">
        <v>7.8</v>
      </c>
      <c r="N8548" s="191">
        <v>-13.9</v>
      </c>
      <c r="O8548" s="191">
        <v>0.6</v>
      </c>
    </row>
    <row r="8549" spans="2:15" ht="17.25" x14ac:dyDescent="0.35">
      <c r="B8549" s="172">
        <f t="shared" si="800"/>
        <v>8541</v>
      </c>
      <c r="C8549" s="173">
        <v>12</v>
      </c>
      <c r="D8549" s="173">
        <v>22</v>
      </c>
      <c r="E8549" s="174">
        <v>21</v>
      </c>
      <c r="F8549" s="3">
        <f t="shared" si="799"/>
        <v>-2.740000000000002</v>
      </c>
      <c r="G8549" s="3">
        <f t="shared" si="801"/>
        <v>17.600000000000001</v>
      </c>
      <c r="H8549" s="3">
        <f t="shared" si="802"/>
        <v>44.96</v>
      </c>
      <c r="I8549" s="3">
        <f t="shared" si="803"/>
        <v>3.019999999999996</v>
      </c>
      <c r="J8549" s="3">
        <f t="shared" si="804"/>
        <v>32</v>
      </c>
      <c r="K8549" s="191">
        <v>-19.3</v>
      </c>
      <c r="L8549" s="3">
        <v>-8</v>
      </c>
      <c r="M8549" s="191">
        <v>7.2</v>
      </c>
      <c r="N8549" s="191">
        <v>-16.100000000000001</v>
      </c>
      <c r="O8549" s="191">
        <v>0</v>
      </c>
    </row>
    <row r="8550" spans="2:15" ht="17.25" x14ac:dyDescent="0.35">
      <c r="B8550" s="172">
        <f t="shared" si="800"/>
        <v>8542</v>
      </c>
      <c r="C8550" s="173">
        <v>12</v>
      </c>
      <c r="D8550" s="173">
        <v>22</v>
      </c>
      <c r="E8550" s="174">
        <v>22</v>
      </c>
      <c r="F8550" s="3">
        <f t="shared" si="799"/>
        <v>-2.5600000000000023</v>
      </c>
      <c r="G8550" s="3">
        <f t="shared" si="801"/>
        <v>17.600000000000001</v>
      </c>
      <c r="H8550" s="3">
        <f t="shared" si="802"/>
        <v>39.92</v>
      </c>
      <c r="I8550" s="3">
        <f t="shared" si="803"/>
        <v>6.0799999999999983</v>
      </c>
      <c r="J8550" s="3">
        <f t="shared" si="804"/>
        <v>30.92</v>
      </c>
      <c r="K8550" s="191">
        <v>-19.2</v>
      </c>
      <c r="L8550" s="3">
        <v>-8</v>
      </c>
      <c r="M8550" s="191">
        <v>4.4000000000000004</v>
      </c>
      <c r="N8550" s="191">
        <v>-14.4</v>
      </c>
      <c r="O8550" s="191">
        <v>-0.6</v>
      </c>
    </row>
    <row r="8551" spans="2:15" ht="17.25" x14ac:dyDescent="0.35">
      <c r="B8551" s="172">
        <f t="shared" si="800"/>
        <v>8543</v>
      </c>
      <c r="C8551" s="173">
        <v>12</v>
      </c>
      <c r="D8551" s="173">
        <v>22</v>
      </c>
      <c r="E8551" s="174">
        <v>23</v>
      </c>
      <c r="F8551" s="3">
        <f t="shared" si="799"/>
        <v>-2.5600000000000023</v>
      </c>
      <c r="G8551" s="3">
        <f t="shared" si="801"/>
        <v>17.600000000000001</v>
      </c>
      <c r="H8551" s="3">
        <f t="shared" si="802"/>
        <v>37.04</v>
      </c>
      <c r="I8551" s="3">
        <f t="shared" si="803"/>
        <v>6.0799999999999983</v>
      </c>
      <c r="J8551" s="3">
        <f t="shared" si="804"/>
        <v>30.02</v>
      </c>
      <c r="K8551" s="191">
        <v>-19.2</v>
      </c>
      <c r="L8551" s="3">
        <v>-8</v>
      </c>
      <c r="M8551" s="191">
        <v>2.8</v>
      </c>
      <c r="N8551" s="191">
        <v>-14.4</v>
      </c>
      <c r="O8551" s="191">
        <v>-1.1000000000000001</v>
      </c>
    </row>
    <row r="8552" spans="2:15" ht="17.25" x14ac:dyDescent="0.35">
      <c r="B8552" s="172">
        <f t="shared" si="800"/>
        <v>8544</v>
      </c>
      <c r="C8552" s="173">
        <v>12</v>
      </c>
      <c r="D8552" s="173">
        <v>22</v>
      </c>
      <c r="E8552" s="174">
        <v>24</v>
      </c>
      <c r="F8552" s="3">
        <f t="shared" si="799"/>
        <v>-2.019999999999996</v>
      </c>
      <c r="G8552" s="3">
        <f t="shared" si="801"/>
        <v>15.8</v>
      </c>
      <c r="H8552" s="3">
        <f t="shared" si="802"/>
        <v>35.06</v>
      </c>
      <c r="I8552" s="3">
        <f t="shared" si="803"/>
        <v>3.9200000000000017</v>
      </c>
      <c r="J8552" s="3">
        <f t="shared" si="804"/>
        <v>28.04</v>
      </c>
      <c r="K8552" s="191">
        <v>-18.899999999999999</v>
      </c>
      <c r="L8552" s="3">
        <v>-9</v>
      </c>
      <c r="M8552" s="191">
        <v>1.7</v>
      </c>
      <c r="N8552" s="191">
        <v>-15.6</v>
      </c>
      <c r="O8552" s="191">
        <v>-2.2000000000000002</v>
      </c>
    </row>
    <row r="8553" spans="2:15" ht="17.25" x14ac:dyDescent="0.35">
      <c r="B8553" s="172">
        <f t="shared" si="800"/>
        <v>8545</v>
      </c>
      <c r="C8553" s="173">
        <v>12</v>
      </c>
      <c r="D8553" s="173">
        <v>23</v>
      </c>
      <c r="E8553" s="174">
        <v>1</v>
      </c>
      <c r="F8553" s="3">
        <f t="shared" si="799"/>
        <v>-2.2000000000000028</v>
      </c>
      <c r="G8553" s="3">
        <f t="shared" si="801"/>
        <v>17.600000000000001</v>
      </c>
      <c r="H8553" s="3">
        <f t="shared" si="802"/>
        <v>35.06</v>
      </c>
      <c r="I8553" s="3">
        <f t="shared" si="803"/>
        <v>3.9200000000000017</v>
      </c>
      <c r="J8553" s="3">
        <f t="shared" si="804"/>
        <v>26.060000000000002</v>
      </c>
      <c r="K8553" s="191">
        <v>-19</v>
      </c>
      <c r="L8553" s="3">
        <v>-8</v>
      </c>
      <c r="M8553" s="191">
        <v>1.7</v>
      </c>
      <c r="N8553" s="191">
        <v>-15.6</v>
      </c>
      <c r="O8553" s="191">
        <v>-3.3</v>
      </c>
    </row>
    <row r="8554" spans="2:15" ht="17.25" x14ac:dyDescent="0.35">
      <c r="B8554" s="172">
        <f t="shared" si="800"/>
        <v>8546</v>
      </c>
      <c r="C8554" s="173">
        <v>12</v>
      </c>
      <c r="D8554" s="173">
        <v>23</v>
      </c>
      <c r="E8554" s="174">
        <v>2</v>
      </c>
      <c r="F8554" s="3">
        <f t="shared" si="799"/>
        <v>-4</v>
      </c>
      <c r="G8554" s="3">
        <f t="shared" si="801"/>
        <v>15.8</v>
      </c>
      <c r="H8554" s="3">
        <f t="shared" si="802"/>
        <v>35.96</v>
      </c>
      <c r="I8554" s="3">
        <f t="shared" si="803"/>
        <v>-0.94000000000000483</v>
      </c>
      <c r="J8554" s="3">
        <f t="shared" si="804"/>
        <v>24.98</v>
      </c>
      <c r="K8554" s="191">
        <v>-20</v>
      </c>
      <c r="L8554" s="3">
        <v>-9</v>
      </c>
      <c r="M8554" s="191">
        <v>2.2000000000000002</v>
      </c>
      <c r="N8554" s="191">
        <v>-18.3</v>
      </c>
      <c r="O8554" s="191">
        <v>-3.9</v>
      </c>
    </row>
    <row r="8555" spans="2:15" ht="17.25" x14ac:dyDescent="0.35">
      <c r="B8555" s="172">
        <f t="shared" si="800"/>
        <v>8547</v>
      </c>
      <c r="C8555" s="173">
        <v>12</v>
      </c>
      <c r="D8555" s="173">
        <v>23</v>
      </c>
      <c r="E8555" s="174">
        <v>3</v>
      </c>
      <c r="F8555" s="3">
        <f t="shared" si="799"/>
        <v>-4.7199999999999989</v>
      </c>
      <c r="G8555" s="3">
        <f t="shared" si="801"/>
        <v>12.2</v>
      </c>
      <c r="H8555" s="3">
        <f t="shared" si="802"/>
        <v>33.08</v>
      </c>
      <c r="I8555" s="3">
        <f t="shared" si="803"/>
        <v>1.0399999999999991</v>
      </c>
      <c r="J8555" s="3">
        <f t="shared" si="804"/>
        <v>24.98</v>
      </c>
      <c r="K8555" s="191">
        <v>-20.399999999999999</v>
      </c>
      <c r="L8555" s="3">
        <v>-11</v>
      </c>
      <c r="M8555" s="191">
        <v>0.6</v>
      </c>
      <c r="N8555" s="191">
        <v>-17.2</v>
      </c>
      <c r="O8555" s="191">
        <v>-3.9</v>
      </c>
    </row>
    <row r="8556" spans="2:15" ht="17.25" x14ac:dyDescent="0.35">
      <c r="B8556" s="172">
        <f t="shared" si="800"/>
        <v>8548</v>
      </c>
      <c r="C8556" s="173">
        <v>12</v>
      </c>
      <c r="D8556" s="173">
        <v>23</v>
      </c>
      <c r="E8556" s="174">
        <v>4</v>
      </c>
      <c r="F8556" s="3">
        <f t="shared" si="799"/>
        <v>-5.8000000000000043</v>
      </c>
      <c r="G8556" s="3">
        <f t="shared" si="801"/>
        <v>15.8</v>
      </c>
      <c r="H8556" s="3">
        <f t="shared" si="802"/>
        <v>33.979999999999997</v>
      </c>
      <c r="I8556" s="3">
        <f t="shared" si="803"/>
        <v>-0.94000000000000483</v>
      </c>
      <c r="J8556" s="3">
        <f t="shared" si="804"/>
        <v>23</v>
      </c>
      <c r="K8556" s="191">
        <v>-21</v>
      </c>
      <c r="L8556" s="3">
        <v>-9</v>
      </c>
      <c r="M8556" s="191">
        <v>1.1000000000000001</v>
      </c>
      <c r="N8556" s="191">
        <v>-18.3</v>
      </c>
      <c r="O8556" s="191">
        <v>-5</v>
      </c>
    </row>
    <row r="8557" spans="2:15" ht="17.25" x14ac:dyDescent="0.35">
      <c r="B8557" s="172">
        <f t="shared" si="800"/>
        <v>8549</v>
      </c>
      <c r="C8557" s="173">
        <v>12</v>
      </c>
      <c r="D8557" s="173">
        <v>23</v>
      </c>
      <c r="E8557" s="174">
        <v>5</v>
      </c>
      <c r="F8557" s="3">
        <f t="shared" si="799"/>
        <v>-6.3400000000000034</v>
      </c>
      <c r="G8557" s="3">
        <f t="shared" si="801"/>
        <v>17.600000000000001</v>
      </c>
      <c r="H8557" s="3">
        <f t="shared" si="802"/>
        <v>32</v>
      </c>
      <c r="I8557" s="3">
        <f t="shared" si="803"/>
        <v>-2.019999999999996</v>
      </c>
      <c r="J8557" s="3">
        <f t="shared" si="804"/>
        <v>23</v>
      </c>
      <c r="K8557" s="191">
        <v>-21.3</v>
      </c>
      <c r="L8557" s="3">
        <v>-8</v>
      </c>
      <c r="M8557" s="191">
        <v>0</v>
      </c>
      <c r="N8557" s="191">
        <v>-18.899999999999999</v>
      </c>
      <c r="O8557" s="191">
        <v>-5</v>
      </c>
    </row>
    <row r="8558" spans="2:15" ht="17.25" x14ac:dyDescent="0.35">
      <c r="B8558" s="172">
        <f t="shared" si="800"/>
        <v>8550</v>
      </c>
      <c r="C8558" s="173">
        <v>12</v>
      </c>
      <c r="D8558" s="173">
        <v>23</v>
      </c>
      <c r="E8558" s="174">
        <v>6</v>
      </c>
      <c r="F8558" s="3">
        <f t="shared" si="799"/>
        <v>-7.6000000000000014</v>
      </c>
      <c r="G8558" s="3">
        <f t="shared" si="801"/>
        <v>15.8</v>
      </c>
      <c r="H8558" s="3">
        <f t="shared" si="802"/>
        <v>28.94</v>
      </c>
      <c r="I8558" s="3">
        <f t="shared" si="803"/>
        <v>-0.39999999999999858</v>
      </c>
      <c r="J8558" s="3">
        <f t="shared" si="804"/>
        <v>21.92</v>
      </c>
      <c r="K8558" s="191">
        <v>-22</v>
      </c>
      <c r="L8558" s="3">
        <v>-9</v>
      </c>
      <c r="M8558" s="191">
        <v>-1.7</v>
      </c>
      <c r="N8558" s="191">
        <v>-18</v>
      </c>
      <c r="O8558" s="191">
        <v>-5.6</v>
      </c>
    </row>
    <row r="8559" spans="2:15" ht="17.25" x14ac:dyDescent="0.35">
      <c r="B8559" s="172">
        <f t="shared" si="800"/>
        <v>8551</v>
      </c>
      <c r="C8559" s="173">
        <v>12</v>
      </c>
      <c r="D8559" s="173">
        <v>23</v>
      </c>
      <c r="E8559" s="174">
        <v>7</v>
      </c>
      <c r="F8559" s="3">
        <f t="shared" si="799"/>
        <v>-8.14</v>
      </c>
      <c r="G8559" s="3">
        <f t="shared" si="801"/>
        <v>12.2</v>
      </c>
      <c r="H8559" s="3">
        <f t="shared" si="802"/>
        <v>30.92</v>
      </c>
      <c r="I8559" s="3">
        <f t="shared" si="803"/>
        <v>-2.2000000000000028</v>
      </c>
      <c r="J8559" s="3">
        <f t="shared" si="804"/>
        <v>23</v>
      </c>
      <c r="K8559" s="191">
        <v>-22.3</v>
      </c>
      <c r="L8559" s="3">
        <v>-11</v>
      </c>
      <c r="M8559" s="191">
        <v>-0.6</v>
      </c>
      <c r="N8559" s="191">
        <v>-19</v>
      </c>
      <c r="O8559" s="191">
        <v>-5</v>
      </c>
    </row>
    <row r="8560" spans="2:15" ht="17.25" x14ac:dyDescent="0.35">
      <c r="B8560" s="172">
        <f t="shared" si="800"/>
        <v>8552</v>
      </c>
      <c r="C8560" s="173">
        <v>12</v>
      </c>
      <c r="D8560" s="173">
        <v>23</v>
      </c>
      <c r="E8560" s="174">
        <v>8</v>
      </c>
      <c r="F8560" s="3">
        <f t="shared" si="799"/>
        <v>-7.6000000000000014</v>
      </c>
      <c r="G8560" s="3">
        <f t="shared" si="801"/>
        <v>12.2</v>
      </c>
      <c r="H8560" s="3">
        <f t="shared" si="802"/>
        <v>32</v>
      </c>
      <c r="I8560" s="3">
        <f t="shared" si="803"/>
        <v>-0.39999999999999858</v>
      </c>
      <c r="J8560" s="3">
        <f t="shared" si="804"/>
        <v>23</v>
      </c>
      <c r="K8560" s="191">
        <v>-22</v>
      </c>
      <c r="L8560" s="3">
        <v>-11</v>
      </c>
      <c r="M8560" s="191">
        <v>0</v>
      </c>
      <c r="N8560" s="191">
        <v>-18</v>
      </c>
      <c r="O8560" s="191">
        <v>-5</v>
      </c>
    </row>
    <row r="8561" spans="2:15" ht="17.25" x14ac:dyDescent="0.35">
      <c r="B8561" s="172">
        <f t="shared" si="800"/>
        <v>8553</v>
      </c>
      <c r="C8561" s="173">
        <v>12</v>
      </c>
      <c r="D8561" s="173">
        <v>23</v>
      </c>
      <c r="E8561" s="174">
        <v>9</v>
      </c>
      <c r="F8561" s="3">
        <f t="shared" si="799"/>
        <v>17.600000000000001</v>
      </c>
      <c r="G8561" s="3">
        <f t="shared" si="801"/>
        <v>17.600000000000001</v>
      </c>
      <c r="H8561" s="3">
        <f t="shared" si="802"/>
        <v>42.08</v>
      </c>
      <c r="I8561" s="3">
        <f t="shared" si="803"/>
        <v>3.1999999999999993</v>
      </c>
      <c r="J8561" s="3">
        <f t="shared" si="804"/>
        <v>26.060000000000002</v>
      </c>
      <c r="K8561" s="191">
        <v>-8</v>
      </c>
      <c r="L8561" s="3">
        <v>-8</v>
      </c>
      <c r="M8561" s="191">
        <v>5.6</v>
      </c>
      <c r="N8561" s="191">
        <v>-16</v>
      </c>
      <c r="O8561" s="191">
        <v>-3.3</v>
      </c>
    </row>
    <row r="8562" spans="2:15" ht="17.25" x14ac:dyDescent="0.35">
      <c r="B8562" s="172">
        <f t="shared" si="800"/>
        <v>8554</v>
      </c>
      <c r="C8562" s="173">
        <v>12</v>
      </c>
      <c r="D8562" s="173">
        <v>23</v>
      </c>
      <c r="E8562" s="174">
        <v>10</v>
      </c>
      <c r="F8562" s="3">
        <f t="shared" si="799"/>
        <v>6.8000000000000007</v>
      </c>
      <c r="G8562" s="3">
        <f t="shared" si="801"/>
        <v>23</v>
      </c>
      <c r="H8562" s="3">
        <f t="shared" si="802"/>
        <v>44.96</v>
      </c>
      <c r="I8562" s="3">
        <f t="shared" si="803"/>
        <v>6.0799999999999983</v>
      </c>
      <c r="J8562" s="3">
        <f t="shared" si="804"/>
        <v>28.04</v>
      </c>
      <c r="K8562" s="191">
        <v>-14</v>
      </c>
      <c r="L8562" s="3">
        <v>-5</v>
      </c>
      <c r="M8562" s="191">
        <v>7.2</v>
      </c>
      <c r="N8562" s="191">
        <v>-14.4</v>
      </c>
      <c r="O8562" s="191">
        <v>-2.2000000000000002</v>
      </c>
    </row>
    <row r="8563" spans="2:15" ht="17.25" x14ac:dyDescent="0.35">
      <c r="B8563" s="172">
        <f t="shared" si="800"/>
        <v>8555</v>
      </c>
      <c r="C8563" s="173">
        <v>12</v>
      </c>
      <c r="D8563" s="173">
        <v>23</v>
      </c>
      <c r="E8563" s="174">
        <v>11</v>
      </c>
      <c r="F8563" s="3">
        <f t="shared" si="799"/>
        <v>8.9599999999999973</v>
      </c>
      <c r="G8563" s="3">
        <f t="shared" si="801"/>
        <v>28.4</v>
      </c>
      <c r="H8563" s="3">
        <f t="shared" si="802"/>
        <v>46.94</v>
      </c>
      <c r="I8563" s="3">
        <f t="shared" si="803"/>
        <v>10.399999999999999</v>
      </c>
      <c r="J8563" s="3">
        <f t="shared" si="804"/>
        <v>33.08</v>
      </c>
      <c r="K8563" s="191">
        <v>-12.8</v>
      </c>
      <c r="L8563" s="3">
        <v>-2</v>
      </c>
      <c r="M8563" s="191">
        <v>8.3000000000000007</v>
      </c>
      <c r="N8563" s="191">
        <v>-12</v>
      </c>
      <c r="O8563" s="191">
        <v>0.6</v>
      </c>
    </row>
    <row r="8564" spans="2:15" ht="17.25" x14ac:dyDescent="0.35">
      <c r="B8564" s="172">
        <f t="shared" si="800"/>
        <v>8556</v>
      </c>
      <c r="C8564" s="173">
        <v>12</v>
      </c>
      <c r="D8564" s="173">
        <v>23</v>
      </c>
      <c r="E8564" s="174">
        <v>12</v>
      </c>
      <c r="F8564" s="3">
        <f t="shared" si="799"/>
        <v>10.399999999999999</v>
      </c>
      <c r="G8564" s="3">
        <f t="shared" si="801"/>
        <v>30.2</v>
      </c>
      <c r="H8564" s="3">
        <f t="shared" si="802"/>
        <v>48.019999999999996</v>
      </c>
      <c r="I8564" s="3">
        <f t="shared" si="803"/>
        <v>14</v>
      </c>
      <c r="J8564" s="3">
        <f t="shared" si="804"/>
        <v>37.94</v>
      </c>
      <c r="K8564" s="191">
        <v>-12</v>
      </c>
      <c r="L8564" s="3">
        <v>-1</v>
      </c>
      <c r="M8564" s="191">
        <v>8.9</v>
      </c>
      <c r="N8564" s="191">
        <v>-10</v>
      </c>
      <c r="O8564" s="191">
        <v>3.3</v>
      </c>
    </row>
    <row r="8565" spans="2:15" ht="17.25" x14ac:dyDescent="0.35">
      <c r="B8565" s="172">
        <f t="shared" si="800"/>
        <v>8557</v>
      </c>
      <c r="C8565" s="173">
        <v>12</v>
      </c>
      <c r="D8565" s="173">
        <v>23</v>
      </c>
      <c r="E8565" s="174">
        <v>13</v>
      </c>
      <c r="F8565" s="3">
        <f t="shared" si="799"/>
        <v>12.2</v>
      </c>
      <c r="G8565" s="3">
        <f t="shared" si="801"/>
        <v>32</v>
      </c>
      <c r="H8565" s="3">
        <f t="shared" si="802"/>
        <v>48.92</v>
      </c>
      <c r="I8565" s="3">
        <f t="shared" si="803"/>
        <v>17.600000000000001</v>
      </c>
      <c r="J8565" s="3">
        <f t="shared" si="804"/>
        <v>42.08</v>
      </c>
      <c r="K8565" s="191">
        <v>-11</v>
      </c>
      <c r="L8565" s="3">
        <v>0</v>
      </c>
      <c r="M8565" s="191">
        <v>9.4</v>
      </c>
      <c r="N8565" s="191">
        <v>-8</v>
      </c>
      <c r="O8565" s="191">
        <v>5.6</v>
      </c>
    </row>
    <row r="8566" spans="2:15" ht="17.25" x14ac:dyDescent="0.35">
      <c r="B8566" s="172">
        <f t="shared" si="800"/>
        <v>8558</v>
      </c>
      <c r="C8566" s="173">
        <v>12</v>
      </c>
      <c r="D8566" s="173">
        <v>23</v>
      </c>
      <c r="E8566" s="174">
        <v>14</v>
      </c>
      <c r="F8566" s="3">
        <f t="shared" si="799"/>
        <v>12.2</v>
      </c>
      <c r="G8566" s="3">
        <f t="shared" si="801"/>
        <v>33.799999999999997</v>
      </c>
      <c r="H8566" s="3">
        <f t="shared" si="802"/>
        <v>50</v>
      </c>
      <c r="I8566" s="3">
        <f t="shared" si="803"/>
        <v>19.939999999999998</v>
      </c>
      <c r="J8566" s="3">
        <f t="shared" si="804"/>
        <v>42.980000000000004</v>
      </c>
      <c r="K8566" s="191">
        <v>-11</v>
      </c>
      <c r="L8566" s="3">
        <v>1</v>
      </c>
      <c r="M8566" s="191">
        <v>10</v>
      </c>
      <c r="N8566" s="191">
        <v>-6.7</v>
      </c>
      <c r="O8566" s="191">
        <v>6.1</v>
      </c>
    </row>
    <row r="8567" spans="2:15" ht="17.25" x14ac:dyDescent="0.35">
      <c r="B8567" s="172">
        <f t="shared" si="800"/>
        <v>8559</v>
      </c>
      <c r="C8567" s="173">
        <v>12</v>
      </c>
      <c r="D8567" s="173">
        <v>23</v>
      </c>
      <c r="E8567" s="174">
        <v>15</v>
      </c>
      <c r="F8567" s="3">
        <f t="shared" si="799"/>
        <v>10.399999999999999</v>
      </c>
      <c r="G8567" s="3">
        <f t="shared" si="801"/>
        <v>32</v>
      </c>
      <c r="H8567" s="3">
        <f t="shared" si="802"/>
        <v>50</v>
      </c>
      <c r="I8567" s="3">
        <f t="shared" si="803"/>
        <v>21.92</v>
      </c>
      <c r="J8567" s="3">
        <f t="shared" si="804"/>
        <v>44.96</v>
      </c>
      <c r="K8567" s="191">
        <v>-12</v>
      </c>
      <c r="L8567" s="3">
        <v>0</v>
      </c>
      <c r="M8567" s="191">
        <v>10</v>
      </c>
      <c r="N8567" s="191">
        <v>-5.6</v>
      </c>
      <c r="O8567" s="191">
        <v>7.2</v>
      </c>
    </row>
    <row r="8568" spans="2:15" ht="17.25" x14ac:dyDescent="0.35">
      <c r="B8568" s="172">
        <f t="shared" si="800"/>
        <v>8560</v>
      </c>
      <c r="C8568" s="173">
        <v>12</v>
      </c>
      <c r="D8568" s="173">
        <v>23</v>
      </c>
      <c r="E8568" s="174">
        <v>16</v>
      </c>
      <c r="F8568" s="3">
        <f t="shared" si="799"/>
        <v>6.8000000000000007</v>
      </c>
      <c r="G8568" s="3">
        <f t="shared" si="801"/>
        <v>28.4</v>
      </c>
      <c r="H8568" s="3">
        <f t="shared" si="802"/>
        <v>50</v>
      </c>
      <c r="I8568" s="3">
        <f t="shared" si="803"/>
        <v>19.939999999999998</v>
      </c>
      <c r="J8568" s="3">
        <f t="shared" si="804"/>
        <v>44.96</v>
      </c>
      <c r="K8568" s="191">
        <v>-14</v>
      </c>
      <c r="L8568" s="3">
        <v>-2</v>
      </c>
      <c r="M8568" s="191">
        <v>10</v>
      </c>
      <c r="N8568" s="191">
        <v>-6.7</v>
      </c>
      <c r="O8568" s="191">
        <v>7.2</v>
      </c>
    </row>
    <row r="8569" spans="2:15" ht="17.25" x14ac:dyDescent="0.35">
      <c r="B8569" s="172">
        <f t="shared" si="800"/>
        <v>8561</v>
      </c>
      <c r="C8569" s="173">
        <v>12</v>
      </c>
      <c r="D8569" s="173">
        <v>23</v>
      </c>
      <c r="E8569" s="174">
        <v>17</v>
      </c>
      <c r="F8569" s="3">
        <f t="shared" si="799"/>
        <v>3.1999999999999993</v>
      </c>
      <c r="G8569" s="3">
        <f t="shared" si="801"/>
        <v>26.6</v>
      </c>
      <c r="H8569" s="3">
        <f t="shared" si="802"/>
        <v>48.019999999999996</v>
      </c>
      <c r="I8569" s="3">
        <f t="shared" si="803"/>
        <v>19.939999999999998</v>
      </c>
      <c r="J8569" s="3">
        <f t="shared" si="804"/>
        <v>42.980000000000004</v>
      </c>
      <c r="K8569" s="191">
        <v>-16</v>
      </c>
      <c r="L8569" s="3">
        <v>-3</v>
      </c>
      <c r="M8569" s="191">
        <v>8.9</v>
      </c>
      <c r="N8569" s="191">
        <v>-6.7</v>
      </c>
      <c r="O8569" s="191">
        <v>6.1</v>
      </c>
    </row>
    <row r="8570" spans="2:15" ht="17.25" x14ac:dyDescent="0.35">
      <c r="B8570" s="172">
        <f t="shared" si="800"/>
        <v>8562</v>
      </c>
      <c r="C8570" s="173">
        <v>12</v>
      </c>
      <c r="D8570" s="173">
        <v>23</v>
      </c>
      <c r="E8570" s="174">
        <v>18</v>
      </c>
      <c r="F8570" s="3">
        <f t="shared" si="799"/>
        <v>1.3999999999999986</v>
      </c>
      <c r="G8570" s="3">
        <f t="shared" si="801"/>
        <v>21.92</v>
      </c>
      <c r="H8570" s="3">
        <f t="shared" si="802"/>
        <v>48.019999999999996</v>
      </c>
      <c r="I8570" s="3">
        <f t="shared" si="803"/>
        <v>12.02</v>
      </c>
      <c r="J8570" s="3">
        <f t="shared" si="804"/>
        <v>41</v>
      </c>
      <c r="K8570" s="191">
        <v>-17</v>
      </c>
      <c r="L8570" s="3">
        <v>-5.6</v>
      </c>
      <c r="M8570" s="191">
        <v>8.9</v>
      </c>
      <c r="N8570" s="191">
        <v>-11.1</v>
      </c>
      <c r="O8570" s="191">
        <v>5</v>
      </c>
    </row>
    <row r="8571" spans="2:15" ht="17.25" x14ac:dyDescent="0.35">
      <c r="B8571" s="172">
        <f t="shared" si="800"/>
        <v>8563</v>
      </c>
      <c r="C8571" s="173">
        <v>12</v>
      </c>
      <c r="D8571" s="173">
        <v>23</v>
      </c>
      <c r="E8571" s="174">
        <v>19</v>
      </c>
      <c r="F8571" s="3">
        <f t="shared" si="799"/>
        <v>1.3999999999999986</v>
      </c>
      <c r="G8571" s="3">
        <f t="shared" si="801"/>
        <v>19.399999999999999</v>
      </c>
      <c r="H8571" s="3">
        <f t="shared" si="802"/>
        <v>48.019999999999996</v>
      </c>
      <c r="I8571" s="3">
        <f t="shared" si="803"/>
        <v>14</v>
      </c>
      <c r="J8571" s="3">
        <f t="shared" si="804"/>
        <v>39.92</v>
      </c>
      <c r="K8571" s="191">
        <v>-17</v>
      </c>
      <c r="L8571" s="3">
        <v>-7</v>
      </c>
      <c r="M8571" s="191">
        <v>8.9</v>
      </c>
      <c r="N8571" s="191">
        <v>-10</v>
      </c>
      <c r="O8571" s="191">
        <v>4.4000000000000004</v>
      </c>
    </row>
    <row r="8572" spans="2:15" ht="17.25" x14ac:dyDescent="0.35">
      <c r="B8572" s="172">
        <f t="shared" si="800"/>
        <v>8564</v>
      </c>
      <c r="C8572" s="173">
        <v>12</v>
      </c>
      <c r="D8572" s="173">
        <v>23</v>
      </c>
      <c r="E8572" s="174">
        <v>20</v>
      </c>
      <c r="F8572" s="3">
        <f t="shared" si="799"/>
        <v>-0.39999999999999858</v>
      </c>
      <c r="G8572" s="3">
        <f t="shared" si="801"/>
        <v>17.600000000000001</v>
      </c>
      <c r="H8572" s="3">
        <f t="shared" si="802"/>
        <v>46.94</v>
      </c>
      <c r="I8572" s="3">
        <f t="shared" si="803"/>
        <v>10.039999999999999</v>
      </c>
      <c r="J8572" s="3">
        <f t="shared" si="804"/>
        <v>33.979999999999997</v>
      </c>
      <c r="K8572" s="191">
        <v>-18</v>
      </c>
      <c r="L8572" s="3">
        <v>-8</v>
      </c>
      <c r="M8572" s="191">
        <v>8.3000000000000007</v>
      </c>
      <c r="N8572" s="191">
        <v>-12.2</v>
      </c>
      <c r="O8572" s="191">
        <v>1.1000000000000001</v>
      </c>
    </row>
    <row r="8573" spans="2:15" ht="17.25" x14ac:dyDescent="0.35">
      <c r="B8573" s="172">
        <f t="shared" si="800"/>
        <v>8565</v>
      </c>
      <c r="C8573" s="173">
        <v>12</v>
      </c>
      <c r="D8573" s="173">
        <v>23</v>
      </c>
      <c r="E8573" s="174">
        <v>21</v>
      </c>
      <c r="F8573" s="3">
        <f t="shared" si="799"/>
        <v>-2.2000000000000028</v>
      </c>
      <c r="G8573" s="3">
        <f t="shared" si="801"/>
        <v>15.8</v>
      </c>
      <c r="H8573" s="3">
        <f t="shared" si="802"/>
        <v>46.04</v>
      </c>
      <c r="I8573" s="3">
        <f t="shared" si="803"/>
        <v>12.02</v>
      </c>
      <c r="J8573" s="3">
        <f t="shared" si="804"/>
        <v>33.08</v>
      </c>
      <c r="K8573" s="191">
        <v>-19</v>
      </c>
      <c r="L8573" s="3">
        <v>-9</v>
      </c>
      <c r="M8573" s="191">
        <v>7.8</v>
      </c>
      <c r="N8573" s="191">
        <v>-11.1</v>
      </c>
      <c r="O8573" s="191">
        <v>0.6</v>
      </c>
    </row>
    <row r="8574" spans="2:15" ht="17.25" x14ac:dyDescent="0.35">
      <c r="B8574" s="172">
        <f t="shared" si="800"/>
        <v>8566</v>
      </c>
      <c r="C8574" s="173">
        <v>12</v>
      </c>
      <c r="D8574" s="173">
        <v>23</v>
      </c>
      <c r="E8574" s="174">
        <v>22</v>
      </c>
      <c r="F8574" s="3">
        <f t="shared" si="799"/>
        <v>-4</v>
      </c>
      <c r="G8574" s="3">
        <f t="shared" si="801"/>
        <v>14</v>
      </c>
      <c r="H8574" s="3">
        <f t="shared" si="802"/>
        <v>46.04</v>
      </c>
      <c r="I8574" s="3">
        <f t="shared" si="803"/>
        <v>10.039999999999999</v>
      </c>
      <c r="J8574" s="3">
        <f t="shared" si="804"/>
        <v>32</v>
      </c>
      <c r="K8574" s="191">
        <v>-20</v>
      </c>
      <c r="L8574" s="3">
        <v>-10</v>
      </c>
      <c r="M8574" s="191">
        <v>7.8</v>
      </c>
      <c r="N8574" s="191">
        <v>-12.2</v>
      </c>
      <c r="O8574" s="191">
        <v>0</v>
      </c>
    </row>
    <row r="8575" spans="2:15" ht="17.25" x14ac:dyDescent="0.35">
      <c r="B8575" s="172">
        <f t="shared" si="800"/>
        <v>8567</v>
      </c>
      <c r="C8575" s="173">
        <v>12</v>
      </c>
      <c r="D8575" s="173">
        <v>23</v>
      </c>
      <c r="E8575" s="174">
        <v>23</v>
      </c>
      <c r="F8575" s="3">
        <f t="shared" si="799"/>
        <v>-5.8000000000000043</v>
      </c>
      <c r="G8575" s="3">
        <f t="shared" si="801"/>
        <v>12.2</v>
      </c>
      <c r="H8575" s="3">
        <f t="shared" si="802"/>
        <v>42.08</v>
      </c>
      <c r="I8575" s="3">
        <f t="shared" si="803"/>
        <v>8.0599999999999987</v>
      </c>
      <c r="J8575" s="3">
        <f t="shared" si="804"/>
        <v>33.08</v>
      </c>
      <c r="K8575" s="191">
        <v>-21</v>
      </c>
      <c r="L8575" s="3">
        <v>-11</v>
      </c>
      <c r="M8575" s="191">
        <v>5.6</v>
      </c>
      <c r="N8575" s="191">
        <v>-13.3</v>
      </c>
      <c r="O8575" s="191">
        <v>0.6</v>
      </c>
    </row>
    <row r="8576" spans="2:15" ht="17.25" x14ac:dyDescent="0.35">
      <c r="B8576" s="172">
        <f t="shared" si="800"/>
        <v>8568</v>
      </c>
      <c r="C8576" s="173">
        <v>12</v>
      </c>
      <c r="D8576" s="173">
        <v>23</v>
      </c>
      <c r="E8576" s="174">
        <v>24</v>
      </c>
      <c r="F8576" s="3">
        <f t="shared" si="799"/>
        <v>-7.6000000000000014</v>
      </c>
      <c r="G8576" s="3">
        <f t="shared" si="801"/>
        <v>10.399999999999999</v>
      </c>
      <c r="H8576" s="3">
        <f t="shared" si="802"/>
        <v>39.92</v>
      </c>
      <c r="I8576" s="3">
        <f t="shared" si="803"/>
        <v>8.5999999999999979</v>
      </c>
      <c r="J8576" s="3">
        <f t="shared" si="804"/>
        <v>30.92</v>
      </c>
      <c r="K8576" s="191">
        <v>-22</v>
      </c>
      <c r="L8576" s="3">
        <v>-12</v>
      </c>
      <c r="M8576" s="191">
        <v>4.4000000000000004</v>
      </c>
      <c r="N8576" s="191">
        <v>-13</v>
      </c>
      <c r="O8576" s="191">
        <v>-0.6</v>
      </c>
    </row>
    <row r="8577" spans="2:15" ht="17.25" x14ac:dyDescent="0.35">
      <c r="B8577" s="172">
        <f t="shared" si="800"/>
        <v>8569</v>
      </c>
      <c r="C8577" s="173">
        <v>12</v>
      </c>
      <c r="D8577" s="173">
        <v>24</v>
      </c>
      <c r="E8577" s="174">
        <v>1</v>
      </c>
      <c r="F8577" s="3">
        <f t="shared" si="799"/>
        <v>-5.8000000000000043</v>
      </c>
      <c r="G8577" s="3">
        <f t="shared" si="801"/>
        <v>10.399999999999999</v>
      </c>
      <c r="H8577" s="3">
        <f t="shared" si="802"/>
        <v>37.04</v>
      </c>
      <c r="I8577" s="3">
        <f t="shared" si="803"/>
        <v>8.0599999999999987</v>
      </c>
      <c r="J8577" s="3">
        <f t="shared" si="804"/>
        <v>26.060000000000002</v>
      </c>
      <c r="K8577" s="191">
        <v>-21</v>
      </c>
      <c r="L8577" s="3">
        <v>-12</v>
      </c>
      <c r="M8577" s="191">
        <v>2.8</v>
      </c>
      <c r="N8577" s="191">
        <v>-13.3</v>
      </c>
      <c r="O8577" s="191">
        <v>-3.3</v>
      </c>
    </row>
    <row r="8578" spans="2:15" ht="17.25" x14ac:dyDescent="0.35">
      <c r="B8578" s="172">
        <f t="shared" si="800"/>
        <v>8570</v>
      </c>
      <c r="C8578" s="173">
        <v>12</v>
      </c>
      <c r="D8578" s="173">
        <v>24</v>
      </c>
      <c r="E8578" s="174">
        <v>2</v>
      </c>
      <c r="F8578" s="3">
        <f t="shared" si="799"/>
        <v>-5.8000000000000043</v>
      </c>
      <c r="G8578" s="3">
        <f t="shared" si="801"/>
        <v>10.399999999999999</v>
      </c>
      <c r="H8578" s="3">
        <f t="shared" si="802"/>
        <v>37.04</v>
      </c>
      <c r="I8578" s="3">
        <f t="shared" si="803"/>
        <v>6.0799999999999983</v>
      </c>
      <c r="J8578" s="3">
        <f t="shared" si="804"/>
        <v>28.04</v>
      </c>
      <c r="K8578" s="191">
        <v>-21</v>
      </c>
      <c r="L8578" s="3">
        <v>-12</v>
      </c>
      <c r="M8578" s="191">
        <v>2.8</v>
      </c>
      <c r="N8578" s="191">
        <v>-14.4</v>
      </c>
      <c r="O8578" s="191">
        <v>-2.2000000000000002</v>
      </c>
    </row>
    <row r="8579" spans="2:15" ht="17.25" x14ac:dyDescent="0.35">
      <c r="B8579" s="172">
        <f t="shared" si="800"/>
        <v>8571</v>
      </c>
      <c r="C8579" s="173">
        <v>12</v>
      </c>
      <c r="D8579" s="173">
        <v>24</v>
      </c>
      <c r="E8579" s="174">
        <v>3</v>
      </c>
      <c r="F8579" s="3">
        <f t="shared" si="799"/>
        <v>-5.8000000000000043</v>
      </c>
      <c r="G8579" s="3">
        <f t="shared" si="801"/>
        <v>10.399999999999999</v>
      </c>
      <c r="H8579" s="3">
        <f t="shared" si="802"/>
        <v>37.94</v>
      </c>
      <c r="I8579" s="3">
        <f t="shared" si="803"/>
        <v>6.0799999999999983</v>
      </c>
      <c r="J8579" s="3">
        <f t="shared" si="804"/>
        <v>26.060000000000002</v>
      </c>
      <c r="K8579" s="191">
        <v>-21</v>
      </c>
      <c r="L8579" s="3">
        <v>-12</v>
      </c>
      <c r="M8579" s="191">
        <v>3.3</v>
      </c>
      <c r="N8579" s="191">
        <v>-14.4</v>
      </c>
      <c r="O8579" s="191">
        <v>-3.3</v>
      </c>
    </row>
    <row r="8580" spans="2:15" ht="17.25" x14ac:dyDescent="0.35">
      <c r="B8580" s="172">
        <f t="shared" si="800"/>
        <v>8572</v>
      </c>
      <c r="C8580" s="173">
        <v>12</v>
      </c>
      <c r="D8580" s="173">
        <v>24</v>
      </c>
      <c r="E8580" s="174">
        <v>4</v>
      </c>
      <c r="F8580" s="3">
        <f t="shared" si="799"/>
        <v>-4</v>
      </c>
      <c r="G8580" s="3">
        <f t="shared" si="801"/>
        <v>8.5999999999999979</v>
      </c>
      <c r="H8580" s="3">
        <f t="shared" si="802"/>
        <v>37.94</v>
      </c>
      <c r="I8580" s="3">
        <f t="shared" si="803"/>
        <v>5</v>
      </c>
      <c r="J8580" s="3">
        <f t="shared" si="804"/>
        <v>26.96</v>
      </c>
      <c r="K8580" s="191">
        <v>-20</v>
      </c>
      <c r="L8580" s="3">
        <v>-13</v>
      </c>
      <c r="M8580" s="191">
        <v>3.3</v>
      </c>
      <c r="N8580" s="191">
        <v>-15</v>
      </c>
      <c r="O8580" s="191">
        <v>-2.8</v>
      </c>
    </row>
    <row r="8581" spans="2:15" ht="17.25" x14ac:dyDescent="0.35">
      <c r="B8581" s="172">
        <f t="shared" si="800"/>
        <v>8573</v>
      </c>
      <c r="C8581" s="173">
        <v>12</v>
      </c>
      <c r="D8581" s="173">
        <v>24</v>
      </c>
      <c r="E8581" s="174">
        <v>5</v>
      </c>
      <c r="F8581" s="3">
        <f t="shared" si="799"/>
        <v>-2.2000000000000028</v>
      </c>
      <c r="G8581" s="3">
        <f t="shared" si="801"/>
        <v>8.5999999999999979</v>
      </c>
      <c r="H8581" s="3">
        <f t="shared" si="802"/>
        <v>37.04</v>
      </c>
      <c r="I8581" s="3">
        <f t="shared" si="803"/>
        <v>6.98</v>
      </c>
      <c r="J8581" s="3">
        <f t="shared" si="804"/>
        <v>24.98</v>
      </c>
      <c r="K8581" s="191">
        <v>-19</v>
      </c>
      <c r="L8581" s="3">
        <v>-13</v>
      </c>
      <c r="M8581" s="191">
        <v>2.8</v>
      </c>
      <c r="N8581" s="191">
        <v>-13.9</v>
      </c>
      <c r="O8581" s="191">
        <v>-3.9</v>
      </c>
    </row>
    <row r="8582" spans="2:15" ht="17.25" x14ac:dyDescent="0.35">
      <c r="B8582" s="172">
        <f t="shared" si="800"/>
        <v>8574</v>
      </c>
      <c r="C8582" s="173">
        <v>12</v>
      </c>
      <c r="D8582" s="173">
        <v>24</v>
      </c>
      <c r="E8582" s="174">
        <v>6</v>
      </c>
      <c r="F8582" s="3">
        <f t="shared" si="799"/>
        <v>-0.39999999999999858</v>
      </c>
      <c r="G8582" s="3">
        <f t="shared" si="801"/>
        <v>6.8000000000000007</v>
      </c>
      <c r="H8582" s="3">
        <f t="shared" si="802"/>
        <v>35.96</v>
      </c>
      <c r="I8582" s="3">
        <f t="shared" si="803"/>
        <v>8.0599999999999987</v>
      </c>
      <c r="J8582" s="3">
        <f t="shared" si="804"/>
        <v>26.060000000000002</v>
      </c>
      <c r="K8582" s="191">
        <v>-18</v>
      </c>
      <c r="L8582" s="3">
        <v>-14</v>
      </c>
      <c r="M8582" s="191">
        <v>2.2000000000000002</v>
      </c>
      <c r="N8582" s="191">
        <v>-13.3</v>
      </c>
      <c r="O8582" s="191">
        <v>-3.3</v>
      </c>
    </row>
    <row r="8583" spans="2:15" ht="17.25" x14ac:dyDescent="0.35">
      <c r="B8583" s="172">
        <f t="shared" si="800"/>
        <v>8575</v>
      </c>
      <c r="C8583" s="173">
        <v>12</v>
      </c>
      <c r="D8583" s="173">
        <v>24</v>
      </c>
      <c r="E8583" s="174">
        <v>7</v>
      </c>
      <c r="F8583" s="3">
        <f t="shared" si="799"/>
        <v>-4</v>
      </c>
      <c r="G8583" s="3">
        <f t="shared" si="801"/>
        <v>8.5999999999999979</v>
      </c>
      <c r="H8583" s="3">
        <f t="shared" si="802"/>
        <v>37.04</v>
      </c>
      <c r="I8583" s="3">
        <f t="shared" si="803"/>
        <v>8.0599999999999987</v>
      </c>
      <c r="J8583" s="3">
        <f t="shared" si="804"/>
        <v>26.96</v>
      </c>
      <c r="K8583" s="191">
        <v>-20</v>
      </c>
      <c r="L8583" s="3">
        <v>-13</v>
      </c>
      <c r="M8583" s="191">
        <v>2.8</v>
      </c>
      <c r="N8583" s="191">
        <v>-13.3</v>
      </c>
      <c r="O8583" s="191">
        <v>-2.8</v>
      </c>
    </row>
    <row r="8584" spans="2:15" ht="17.25" x14ac:dyDescent="0.35">
      <c r="B8584" s="172">
        <f t="shared" si="800"/>
        <v>8576</v>
      </c>
      <c r="C8584" s="173">
        <v>12</v>
      </c>
      <c r="D8584" s="173">
        <v>24</v>
      </c>
      <c r="E8584" s="174">
        <v>8</v>
      </c>
      <c r="F8584" s="3">
        <f t="shared" si="799"/>
        <v>3.1999999999999993</v>
      </c>
      <c r="G8584" s="3">
        <f t="shared" si="801"/>
        <v>8.5999999999999979</v>
      </c>
      <c r="H8584" s="3">
        <f t="shared" si="802"/>
        <v>37.94</v>
      </c>
      <c r="I8584" s="3">
        <f t="shared" si="803"/>
        <v>8.0599999999999987</v>
      </c>
      <c r="J8584" s="3">
        <f t="shared" si="804"/>
        <v>28.04</v>
      </c>
      <c r="K8584" s="191">
        <v>-16</v>
      </c>
      <c r="L8584" s="3">
        <v>-13</v>
      </c>
      <c r="M8584" s="191">
        <v>3.3</v>
      </c>
      <c r="N8584" s="191">
        <v>-13.3</v>
      </c>
      <c r="O8584" s="191">
        <v>-2.2000000000000002</v>
      </c>
    </row>
    <row r="8585" spans="2:15" ht="17.25" x14ac:dyDescent="0.35">
      <c r="B8585" s="172">
        <f t="shared" si="800"/>
        <v>8577</v>
      </c>
      <c r="C8585" s="173">
        <v>12</v>
      </c>
      <c r="D8585" s="173">
        <v>24</v>
      </c>
      <c r="E8585" s="174">
        <v>9</v>
      </c>
      <c r="F8585" s="3">
        <f t="shared" si="799"/>
        <v>6.8000000000000007</v>
      </c>
      <c r="G8585" s="3">
        <f t="shared" si="801"/>
        <v>14</v>
      </c>
      <c r="H8585" s="3">
        <f t="shared" si="802"/>
        <v>42.08</v>
      </c>
      <c r="I8585" s="3">
        <f t="shared" si="803"/>
        <v>12.2</v>
      </c>
      <c r="J8585" s="3">
        <f t="shared" si="804"/>
        <v>32</v>
      </c>
      <c r="K8585" s="191">
        <v>-14</v>
      </c>
      <c r="L8585" s="3">
        <v>-10</v>
      </c>
      <c r="M8585" s="191">
        <v>5.6</v>
      </c>
      <c r="N8585" s="191">
        <v>-11</v>
      </c>
      <c r="O8585" s="191">
        <v>0</v>
      </c>
    </row>
    <row r="8586" spans="2:15" ht="17.25" x14ac:dyDescent="0.35">
      <c r="B8586" s="172">
        <f t="shared" si="800"/>
        <v>8578</v>
      </c>
      <c r="C8586" s="173">
        <v>12</v>
      </c>
      <c r="D8586" s="173">
        <v>24</v>
      </c>
      <c r="E8586" s="174">
        <v>10</v>
      </c>
      <c r="F8586" s="3">
        <f t="shared" ref="F8586:F8649" si="805">(9/5)*K8586+32</f>
        <v>15.8</v>
      </c>
      <c r="G8586" s="3">
        <f t="shared" si="801"/>
        <v>17.600000000000001</v>
      </c>
      <c r="H8586" s="3">
        <f t="shared" si="802"/>
        <v>44.06</v>
      </c>
      <c r="I8586" s="3">
        <f t="shared" si="803"/>
        <v>15.079999999999998</v>
      </c>
      <c r="J8586" s="3">
        <f t="shared" si="804"/>
        <v>37.04</v>
      </c>
      <c r="K8586" s="191">
        <v>-9</v>
      </c>
      <c r="L8586" s="3">
        <v>-8</v>
      </c>
      <c r="M8586" s="191">
        <v>6.7</v>
      </c>
      <c r="N8586" s="191">
        <v>-9.4</v>
      </c>
      <c r="O8586" s="191">
        <v>2.8</v>
      </c>
    </row>
    <row r="8587" spans="2:15" ht="17.25" x14ac:dyDescent="0.35">
      <c r="B8587" s="172">
        <f t="shared" ref="B8587:B8650" si="806">B8586+1</f>
        <v>8579</v>
      </c>
      <c r="C8587" s="173">
        <v>12</v>
      </c>
      <c r="D8587" s="173">
        <v>24</v>
      </c>
      <c r="E8587" s="174">
        <v>11</v>
      </c>
      <c r="F8587" s="3">
        <f t="shared" si="805"/>
        <v>19.399999999999999</v>
      </c>
      <c r="G8587" s="3">
        <f t="shared" si="801"/>
        <v>19.399999999999999</v>
      </c>
      <c r="H8587" s="3">
        <f t="shared" si="802"/>
        <v>46.04</v>
      </c>
      <c r="I8587" s="3">
        <f t="shared" si="803"/>
        <v>19.04</v>
      </c>
      <c r="J8587" s="3">
        <f t="shared" si="804"/>
        <v>41</v>
      </c>
      <c r="K8587" s="191">
        <v>-7</v>
      </c>
      <c r="L8587" s="3">
        <v>-7</v>
      </c>
      <c r="M8587" s="191">
        <v>7.8</v>
      </c>
      <c r="N8587" s="191">
        <v>-7.2</v>
      </c>
      <c r="O8587" s="191">
        <v>5</v>
      </c>
    </row>
    <row r="8588" spans="2:15" ht="17.25" x14ac:dyDescent="0.35">
      <c r="B8588" s="172">
        <f t="shared" si="806"/>
        <v>8580</v>
      </c>
      <c r="C8588" s="173">
        <v>12</v>
      </c>
      <c r="D8588" s="173">
        <v>24</v>
      </c>
      <c r="E8588" s="174">
        <v>12</v>
      </c>
      <c r="F8588" s="3">
        <f t="shared" si="805"/>
        <v>21.2</v>
      </c>
      <c r="G8588" s="3">
        <f t="shared" si="801"/>
        <v>23</v>
      </c>
      <c r="H8588" s="3">
        <f t="shared" si="802"/>
        <v>46.94</v>
      </c>
      <c r="I8588" s="3">
        <f t="shared" si="803"/>
        <v>19.939999999999998</v>
      </c>
      <c r="J8588" s="3">
        <f t="shared" si="804"/>
        <v>46.94</v>
      </c>
      <c r="K8588" s="191">
        <v>-6</v>
      </c>
      <c r="L8588" s="3">
        <v>-5</v>
      </c>
      <c r="M8588" s="191">
        <v>8.3000000000000007</v>
      </c>
      <c r="N8588" s="191">
        <v>-6.7</v>
      </c>
      <c r="O8588" s="191">
        <v>8.3000000000000007</v>
      </c>
    </row>
    <row r="8589" spans="2:15" ht="17.25" x14ac:dyDescent="0.35">
      <c r="B8589" s="172">
        <f t="shared" si="806"/>
        <v>8581</v>
      </c>
      <c r="C8589" s="173">
        <v>12</v>
      </c>
      <c r="D8589" s="173">
        <v>24</v>
      </c>
      <c r="E8589" s="174">
        <v>13</v>
      </c>
      <c r="F8589" s="3">
        <f t="shared" si="805"/>
        <v>23</v>
      </c>
      <c r="G8589" s="3">
        <f t="shared" si="801"/>
        <v>26.6</v>
      </c>
      <c r="H8589" s="3">
        <f t="shared" si="802"/>
        <v>50</v>
      </c>
      <c r="I8589" s="3">
        <f t="shared" si="803"/>
        <v>23</v>
      </c>
      <c r="J8589" s="3">
        <f t="shared" si="804"/>
        <v>51.08</v>
      </c>
      <c r="K8589" s="191">
        <v>-5</v>
      </c>
      <c r="L8589" s="3">
        <v>-3</v>
      </c>
      <c r="M8589" s="191">
        <v>10</v>
      </c>
      <c r="N8589" s="191">
        <v>-5</v>
      </c>
      <c r="O8589" s="191">
        <v>10.6</v>
      </c>
    </row>
    <row r="8590" spans="2:15" ht="17.25" x14ac:dyDescent="0.35">
      <c r="B8590" s="172">
        <f t="shared" si="806"/>
        <v>8582</v>
      </c>
      <c r="C8590" s="173">
        <v>12</v>
      </c>
      <c r="D8590" s="173">
        <v>24</v>
      </c>
      <c r="E8590" s="174">
        <v>14</v>
      </c>
      <c r="F8590" s="3">
        <f t="shared" si="805"/>
        <v>30.2</v>
      </c>
      <c r="G8590" s="3">
        <f t="shared" si="801"/>
        <v>28.4</v>
      </c>
      <c r="H8590" s="3">
        <f t="shared" si="802"/>
        <v>50</v>
      </c>
      <c r="I8590" s="3">
        <f t="shared" si="803"/>
        <v>24.98</v>
      </c>
      <c r="J8590" s="3">
        <f t="shared" si="804"/>
        <v>53.96</v>
      </c>
      <c r="K8590" s="191">
        <v>-1</v>
      </c>
      <c r="L8590" s="3">
        <v>-2</v>
      </c>
      <c r="M8590" s="191">
        <v>10</v>
      </c>
      <c r="N8590" s="191">
        <v>-3.9</v>
      </c>
      <c r="O8590" s="191">
        <v>12.2</v>
      </c>
    </row>
    <row r="8591" spans="2:15" ht="17.25" x14ac:dyDescent="0.35">
      <c r="B8591" s="172">
        <f t="shared" si="806"/>
        <v>8583</v>
      </c>
      <c r="C8591" s="173">
        <v>12</v>
      </c>
      <c r="D8591" s="173">
        <v>24</v>
      </c>
      <c r="E8591" s="174">
        <v>15</v>
      </c>
      <c r="F8591" s="3">
        <f t="shared" si="805"/>
        <v>26.6</v>
      </c>
      <c r="G8591" s="3">
        <f t="shared" si="801"/>
        <v>28.4</v>
      </c>
      <c r="H8591" s="3">
        <f t="shared" si="802"/>
        <v>51.08</v>
      </c>
      <c r="I8591" s="3">
        <f t="shared" si="803"/>
        <v>26.96</v>
      </c>
      <c r="J8591" s="3">
        <f t="shared" si="804"/>
        <v>55.94</v>
      </c>
      <c r="K8591" s="191">
        <v>-3</v>
      </c>
      <c r="L8591" s="3">
        <v>-2</v>
      </c>
      <c r="M8591" s="191">
        <v>10.6</v>
      </c>
      <c r="N8591" s="191">
        <v>-2.8</v>
      </c>
      <c r="O8591" s="191">
        <v>13.3</v>
      </c>
    </row>
    <row r="8592" spans="2:15" ht="17.25" x14ac:dyDescent="0.35">
      <c r="B8592" s="172">
        <f t="shared" si="806"/>
        <v>8584</v>
      </c>
      <c r="C8592" s="173">
        <v>12</v>
      </c>
      <c r="D8592" s="173">
        <v>24</v>
      </c>
      <c r="E8592" s="174">
        <v>16</v>
      </c>
      <c r="F8592" s="3">
        <f t="shared" si="805"/>
        <v>28.4</v>
      </c>
      <c r="G8592" s="3">
        <f t="shared" si="801"/>
        <v>26.6</v>
      </c>
      <c r="H8592" s="3">
        <f t="shared" si="802"/>
        <v>50</v>
      </c>
      <c r="I8592" s="3">
        <f t="shared" si="803"/>
        <v>26.060000000000002</v>
      </c>
      <c r="J8592" s="3">
        <f t="shared" si="804"/>
        <v>53.96</v>
      </c>
      <c r="K8592" s="191">
        <v>-2</v>
      </c>
      <c r="L8592" s="3">
        <v>-3</v>
      </c>
      <c r="M8592" s="191">
        <v>10</v>
      </c>
      <c r="N8592" s="191">
        <v>-3.3</v>
      </c>
      <c r="O8592" s="191">
        <v>12.2</v>
      </c>
    </row>
    <row r="8593" spans="2:15" ht="17.25" x14ac:dyDescent="0.35">
      <c r="B8593" s="172">
        <f t="shared" si="806"/>
        <v>8585</v>
      </c>
      <c r="C8593" s="173">
        <v>12</v>
      </c>
      <c r="D8593" s="173">
        <v>24</v>
      </c>
      <c r="E8593" s="174">
        <v>17</v>
      </c>
      <c r="F8593" s="3">
        <f t="shared" si="805"/>
        <v>28.4</v>
      </c>
      <c r="G8593" s="3">
        <f t="shared" si="801"/>
        <v>24.8</v>
      </c>
      <c r="H8593" s="3">
        <f t="shared" si="802"/>
        <v>48.019999999999996</v>
      </c>
      <c r="I8593" s="3">
        <f t="shared" si="803"/>
        <v>25.16</v>
      </c>
      <c r="J8593" s="3">
        <f t="shared" si="804"/>
        <v>51.08</v>
      </c>
      <c r="K8593" s="191">
        <v>-2</v>
      </c>
      <c r="L8593" s="3">
        <v>-4</v>
      </c>
      <c r="M8593" s="191">
        <v>8.9</v>
      </c>
      <c r="N8593" s="191">
        <v>-3.8</v>
      </c>
      <c r="O8593" s="191">
        <v>10.6</v>
      </c>
    </row>
    <row r="8594" spans="2:15" ht="17.25" x14ac:dyDescent="0.35">
      <c r="B8594" s="172">
        <f t="shared" si="806"/>
        <v>8586</v>
      </c>
      <c r="C8594" s="173">
        <v>12</v>
      </c>
      <c r="D8594" s="173">
        <v>24</v>
      </c>
      <c r="E8594" s="174">
        <v>18</v>
      </c>
      <c r="F8594" s="3">
        <f t="shared" si="805"/>
        <v>24.8</v>
      </c>
      <c r="G8594" s="3">
        <f t="shared" si="801"/>
        <v>23</v>
      </c>
      <c r="H8594" s="3">
        <f t="shared" si="802"/>
        <v>48.019999999999996</v>
      </c>
      <c r="I8594" s="3">
        <f t="shared" si="803"/>
        <v>24.98</v>
      </c>
      <c r="J8594" s="3">
        <f t="shared" si="804"/>
        <v>46.94</v>
      </c>
      <c r="K8594" s="191">
        <v>-4</v>
      </c>
      <c r="L8594" s="3">
        <v>-5</v>
      </c>
      <c r="M8594" s="191">
        <v>8.9</v>
      </c>
      <c r="N8594" s="191">
        <v>-3.9</v>
      </c>
      <c r="O8594" s="191">
        <v>8.3000000000000007</v>
      </c>
    </row>
    <row r="8595" spans="2:15" ht="17.25" x14ac:dyDescent="0.35">
      <c r="B8595" s="172">
        <f t="shared" si="806"/>
        <v>8587</v>
      </c>
      <c r="C8595" s="173">
        <v>12</v>
      </c>
      <c r="D8595" s="173">
        <v>24</v>
      </c>
      <c r="E8595" s="174">
        <v>19</v>
      </c>
      <c r="F8595" s="3">
        <f t="shared" si="805"/>
        <v>24.8</v>
      </c>
      <c r="G8595" s="3">
        <f t="shared" si="801"/>
        <v>17.600000000000001</v>
      </c>
      <c r="H8595" s="3">
        <f t="shared" si="802"/>
        <v>46.04</v>
      </c>
      <c r="I8595" s="3">
        <f t="shared" si="803"/>
        <v>26.060000000000002</v>
      </c>
      <c r="J8595" s="3">
        <f t="shared" si="804"/>
        <v>44.06</v>
      </c>
      <c r="K8595" s="191">
        <v>-4</v>
      </c>
      <c r="L8595" s="3">
        <v>-8</v>
      </c>
      <c r="M8595" s="191">
        <v>7.8</v>
      </c>
      <c r="N8595" s="191">
        <v>-3.3</v>
      </c>
      <c r="O8595" s="191">
        <v>6.7</v>
      </c>
    </row>
    <row r="8596" spans="2:15" ht="17.25" x14ac:dyDescent="0.35">
      <c r="B8596" s="172">
        <f t="shared" si="806"/>
        <v>8588</v>
      </c>
      <c r="C8596" s="173">
        <v>12</v>
      </c>
      <c r="D8596" s="173">
        <v>24</v>
      </c>
      <c r="E8596" s="174">
        <v>20</v>
      </c>
      <c r="F8596" s="3">
        <f t="shared" si="805"/>
        <v>30.2</v>
      </c>
      <c r="G8596" s="3">
        <f t="shared" si="801"/>
        <v>17.600000000000001</v>
      </c>
      <c r="H8596" s="3">
        <f t="shared" si="802"/>
        <v>44.96</v>
      </c>
      <c r="I8596" s="3">
        <f t="shared" si="803"/>
        <v>24.98</v>
      </c>
      <c r="J8596" s="3">
        <f t="shared" si="804"/>
        <v>46.04</v>
      </c>
      <c r="K8596" s="191">
        <v>-1</v>
      </c>
      <c r="L8596" s="3">
        <v>-8</v>
      </c>
      <c r="M8596" s="191">
        <v>7.2</v>
      </c>
      <c r="N8596" s="191">
        <v>-3.9</v>
      </c>
      <c r="O8596" s="191">
        <v>7.8</v>
      </c>
    </row>
    <row r="8597" spans="2:15" ht="17.25" x14ac:dyDescent="0.35">
      <c r="B8597" s="172">
        <f t="shared" si="806"/>
        <v>8589</v>
      </c>
      <c r="C8597" s="173">
        <v>12</v>
      </c>
      <c r="D8597" s="173">
        <v>24</v>
      </c>
      <c r="E8597" s="174">
        <v>21</v>
      </c>
      <c r="F8597" s="3">
        <f t="shared" si="805"/>
        <v>23</v>
      </c>
      <c r="G8597" s="3">
        <f t="shared" si="801"/>
        <v>14</v>
      </c>
      <c r="H8597" s="3">
        <f t="shared" si="802"/>
        <v>44.96</v>
      </c>
      <c r="I8597" s="3">
        <f t="shared" si="803"/>
        <v>24.08</v>
      </c>
      <c r="J8597" s="3">
        <f t="shared" si="804"/>
        <v>46.94</v>
      </c>
      <c r="K8597" s="191">
        <v>-5</v>
      </c>
      <c r="L8597" s="3">
        <v>-10</v>
      </c>
      <c r="M8597" s="191">
        <v>7.2</v>
      </c>
      <c r="N8597" s="191">
        <v>-4.4000000000000004</v>
      </c>
      <c r="O8597" s="191">
        <v>8.3000000000000007</v>
      </c>
    </row>
    <row r="8598" spans="2:15" ht="17.25" x14ac:dyDescent="0.35">
      <c r="B8598" s="172">
        <f t="shared" si="806"/>
        <v>8590</v>
      </c>
      <c r="C8598" s="173">
        <v>12</v>
      </c>
      <c r="D8598" s="173">
        <v>24</v>
      </c>
      <c r="E8598" s="174">
        <v>22</v>
      </c>
      <c r="F8598" s="3">
        <f t="shared" si="805"/>
        <v>21.2</v>
      </c>
      <c r="G8598" s="3">
        <f t="shared" si="801"/>
        <v>12.2</v>
      </c>
      <c r="H8598" s="3">
        <f t="shared" si="802"/>
        <v>44.96</v>
      </c>
      <c r="I8598" s="3">
        <f t="shared" si="803"/>
        <v>19.04</v>
      </c>
      <c r="J8598" s="3">
        <f t="shared" si="804"/>
        <v>42.08</v>
      </c>
      <c r="K8598" s="191">
        <v>-6</v>
      </c>
      <c r="L8598" s="3">
        <v>-11</v>
      </c>
      <c r="M8598" s="191">
        <v>7.2</v>
      </c>
      <c r="N8598" s="191">
        <v>-7.2</v>
      </c>
      <c r="O8598" s="191">
        <v>5.6</v>
      </c>
    </row>
    <row r="8599" spans="2:15" ht="17.25" x14ac:dyDescent="0.35">
      <c r="B8599" s="172">
        <f t="shared" si="806"/>
        <v>8591</v>
      </c>
      <c r="C8599" s="173">
        <v>12</v>
      </c>
      <c r="D8599" s="173">
        <v>24</v>
      </c>
      <c r="E8599" s="174">
        <v>23</v>
      </c>
      <c r="F8599" s="3">
        <f t="shared" si="805"/>
        <v>17.600000000000001</v>
      </c>
      <c r="G8599" s="3">
        <f t="shared" si="801"/>
        <v>10.399999999999999</v>
      </c>
      <c r="H8599" s="3">
        <f t="shared" si="802"/>
        <v>44.06</v>
      </c>
      <c r="I8599" s="3">
        <f t="shared" si="803"/>
        <v>17.059999999999999</v>
      </c>
      <c r="J8599" s="3">
        <f t="shared" si="804"/>
        <v>42.980000000000004</v>
      </c>
      <c r="K8599" s="191">
        <v>-8</v>
      </c>
      <c r="L8599" s="3">
        <v>-12</v>
      </c>
      <c r="M8599" s="191">
        <v>6.7</v>
      </c>
      <c r="N8599" s="191">
        <v>-8.3000000000000007</v>
      </c>
      <c r="O8599" s="191">
        <v>6.1</v>
      </c>
    </row>
    <row r="8600" spans="2:15" ht="17.25" x14ac:dyDescent="0.35">
      <c r="B8600" s="172">
        <f t="shared" si="806"/>
        <v>8592</v>
      </c>
      <c r="C8600" s="173">
        <v>12</v>
      </c>
      <c r="D8600" s="173">
        <v>24</v>
      </c>
      <c r="E8600" s="174">
        <v>24</v>
      </c>
      <c r="F8600" s="3">
        <f t="shared" si="805"/>
        <v>21.2</v>
      </c>
      <c r="G8600" s="3">
        <f t="shared" si="801"/>
        <v>9.86</v>
      </c>
      <c r="H8600" s="3">
        <f t="shared" si="802"/>
        <v>42.08</v>
      </c>
      <c r="I8600" s="3">
        <f t="shared" si="803"/>
        <v>15.079999999999998</v>
      </c>
      <c r="J8600" s="3">
        <f t="shared" si="804"/>
        <v>42.980000000000004</v>
      </c>
      <c r="K8600" s="191">
        <v>-6</v>
      </c>
      <c r="L8600" s="3">
        <v>-12.3</v>
      </c>
      <c r="M8600" s="191">
        <v>5.6</v>
      </c>
      <c r="N8600" s="191">
        <v>-9.4</v>
      </c>
      <c r="O8600" s="191">
        <v>6.1</v>
      </c>
    </row>
    <row r="8601" spans="2:15" ht="17.25" x14ac:dyDescent="0.35">
      <c r="B8601" s="172">
        <f t="shared" si="806"/>
        <v>8593</v>
      </c>
      <c r="C8601" s="173">
        <v>12</v>
      </c>
      <c r="D8601" s="173">
        <v>25</v>
      </c>
      <c r="E8601" s="174">
        <v>1</v>
      </c>
      <c r="F8601" s="3">
        <f t="shared" si="805"/>
        <v>19.399999999999999</v>
      </c>
      <c r="G8601" s="3">
        <f t="shared" ref="G8601:G8664" si="807">(9/5)*L8601+32</f>
        <v>9.14</v>
      </c>
      <c r="H8601" s="3">
        <f t="shared" ref="H8601:H8664" si="808">(9/5)*M8601+32</f>
        <v>44.06</v>
      </c>
      <c r="I8601" s="3">
        <f t="shared" ref="I8601:I8664" si="809">(9/5)*N8601+32</f>
        <v>14</v>
      </c>
      <c r="J8601" s="3">
        <f t="shared" ref="J8601:J8664" si="810">(9/5)*O8601+32</f>
        <v>37.94</v>
      </c>
      <c r="K8601" s="191">
        <v>-7</v>
      </c>
      <c r="L8601" s="3">
        <v>-12.7</v>
      </c>
      <c r="M8601" s="191">
        <v>6.7</v>
      </c>
      <c r="N8601" s="191">
        <v>-10</v>
      </c>
      <c r="O8601" s="191">
        <v>3.3</v>
      </c>
    </row>
    <row r="8602" spans="2:15" ht="17.25" x14ac:dyDescent="0.35">
      <c r="B8602" s="172">
        <f t="shared" si="806"/>
        <v>8594</v>
      </c>
      <c r="C8602" s="173">
        <v>12</v>
      </c>
      <c r="D8602" s="173">
        <v>25</v>
      </c>
      <c r="E8602" s="174">
        <v>2</v>
      </c>
      <c r="F8602" s="3">
        <f t="shared" si="805"/>
        <v>19.399999999999999</v>
      </c>
      <c r="G8602" s="3">
        <f t="shared" si="807"/>
        <v>8.5999999999999979</v>
      </c>
      <c r="H8602" s="3">
        <f t="shared" si="808"/>
        <v>44.06</v>
      </c>
      <c r="I8602" s="3">
        <f t="shared" si="809"/>
        <v>12.920000000000002</v>
      </c>
      <c r="J8602" s="3">
        <f t="shared" si="810"/>
        <v>39.92</v>
      </c>
      <c r="K8602" s="191">
        <v>-7</v>
      </c>
      <c r="L8602" s="3">
        <v>-13</v>
      </c>
      <c r="M8602" s="191">
        <v>6.7</v>
      </c>
      <c r="N8602" s="191">
        <v>-10.6</v>
      </c>
      <c r="O8602" s="191">
        <v>4.4000000000000004</v>
      </c>
    </row>
    <row r="8603" spans="2:15" ht="17.25" x14ac:dyDescent="0.35">
      <c r="B8603" s="172">
        <f t="shared" si="806"/>
        <v>8595</v>
      </c>
      <c r="C8603" s="173">
        <v>12</v>
      </c>
      <c r="D8603" s="173">
        <v>25</v>
      </c>
      <c r="E8603" s="174">
        <v>3</v>
      </c>
      <c r="F8603" s="3">
        <f t="shared" si="805"/>
        <v>19.399999999999999</v>
      </c>
      <c r="G8603" s="3">
        <f t="shared" si="807"/>
        <v>6.8000000000000007</v>
      </c>
      <c r="H8603" s="3">
        <f t="shared" si="808"/>
        <v>41</v>
      </c>
      <c r="I8603" s="3">
        <f t="shared" si="809"/>
        <v>14</v>
      </c>
      <c r="J8603" s="3">
        <f t="shared" si="810"/>
        <v>41</v>
      </c>
      <c r="K8603" s="191">
        <v>-7</v>
      </c>
      <c r="L8603" s="3">
        <v>-14</v>
      </c>
      <c r="M8603" s="191">
        <v>5</v>
      </c>
      <c r="N8603" s="191">
        <v>-10</v>
      </c>
      <c r="O8603" s="191">
        <v>5</v>
      </c>
    </row>
    <row r="8604" spans="2:15" ht="17.25" x14ac:dyDescent="0.35">
      <c r="B8604" s="172">
        <f t="shared" si="806"/>
        <v>8596</v>
      </c>
      <c r="C8604" s="173">
        <v>12</v>
      </c>
      <c r="D8604" s="173">
        <v>25</v>
      </c>
      <c r="E8604" s="174">
        <v>4</v>
      </c>
      <c r="F8604" s="3">
        <f t="shared" si="805"/>
        <v>17.600000000000001</v>
      </c>
      <c r="G8604" s="3">
        <f t="shared" si="807"/>
        <v>6.8000000000000007</v>
      </c>
      <c r="H8604" s="3">
        <f t="shared" si="808"/>
        <v>41</v>
      </c>
      <c r="I8604" s="3">
        <f t="shared" si="809"/>
        <v>14</v>
      </c>
      <c r="J8604" s="3">
        <f t="shared" si="810"/>
        <v>39.019999999999996</v>
      </c>
      <c r="K8604" s="191">
        <v>-8</v>
      </c>
      <c r="L8604" s="3">
        <v>-14</v>
      </c>
      <c r="M8604" s="191">
        <v>5</v>
      </c>
      <c r="N8604" s="191">
        <v>-10</v>
      </c>
      <c r="O8604" s="191">
        <v>3.9</v>
      </c>
    </row>
    <row r="8605" spans="2:15" ht="17.25" x14ac:dyDescent="0.35">
      <c r="B8605" s="172">
        <f t="shared" si="806"/>
        <v>8597</v>
      </c>
      <c r="C8605" s="173">
        <v>12</v>
      </c>
      <c r="D8605" s="173">
        <v>25</v>
      </c>
      <c r="E8605" s="174">
        <v>5</v>
      </c>
      <c r="F8605" s="3">
        <f t="shared" si="805"/>
        <v>21.2</v>
      </c>
      <c r="G8605" s="3">
        <f t="shared" si="807"/>
        <v>6.8000000000000007</v>
      </c>
      <c r="H8605" s="3">
        <f t="shared" si="808"/>
        <v>37.94</v>
      </c>
      <c r="I8605" s="3">
        <f t="shared" si="809"/>
        <v>17.96</v>
      </c>
      <c r="J8605" s="3">
        <f t="shared" si="810"/>
        <v>42.08</v>
      </c>
      <c r="K8605" s="191">
        <v>-6</v>
      </c>
      <c r="L8605" s="3">
        <v>-14</v>
      </c>
      <c r="M8605" s="191">
        <v>3.3</v>
      </c>
      <c r="N8605" s="191">
        <v>-7.8</v>
      </c>
      <c r="O8605" s="191">
        <v>5.6</v>
      </c>
    </row>
    <row r="8606" spans="2:15" ht="17.25" x14ac:dyDescent="0.35">
      <c r="B8606" s="172">
        <f t="shared" si="806"/>
        <v>8598</v>
      </c>
      <c r="C8606" s="173">
        <v>12</v>
      </c>
      <c r="D8606" s="173">
        <v>25</v>
      </c>
      <c r="E8606" s="174">
        <v>6</v>
      </c>
      <c r="F8606" s="3">
        <f t="shared" si="805"/>
        <v>23</v>
      </c>
      <c r="G8606" s="3">
        <f t="shared" si="807"/>
        <v>6.8000000000000007</v>
      </c>
      <c r="H8606" s="3">
        <f t="shared" si="808"/>
        <v>39.019999999999996</v>
      </c>
      <c r="I8606" s="3">
        <f t="shared" si="809"/>
        <v>19.04</v>
      </c>
      <c r="J8606" s="3">
        <f t="shared" si="810"/>
        <v>41</v>
      </c>
      <c r="K8606" s="191">
        <v>-5</v>
      </c>
      <c r="L8606" s="3">
        <v>-14</v>
      </c>
      <c r="M8606" s="191">
        <v>3.9</v>
      </c>
      <c r="N8606" s="191">
        <v>-7.2</v>
      </c>
      <c r="O8606" s="191">
        <v>5</v>
      </c>
    </row>
    <row r="8607" spans="2:15" ht="17.25" x14ac:dyDescent="0.35">
      <c r="B8607" s="172">
        <f t="shared" si="806"/>
        <v>8599</v>
      </c>
      <c r="C8607" s="173">
        <v>12</v>
      </c>
      <c r="D8607" s="173">
        <v>25</v>
      </c>
      <c r="E8607" s="174">
        <v>7</v>
      </c>
      <c r="F8607" s="3">
        <f t="shared" si="805"/>
        <v>26.6</v>
      </c>
      <c r="G8607" s="3">
        <f t="shared" si="807"/>
        <v>6.8000000000000007</v>
      </c>
      <c r="H8607" s="3">
        <f t="shared" si="808"/>
        <v>39.019999999999996</v>
      </c>
      <c r="I8607" s="3">
        <f t="shared" si="809"/>
        <v>19.939999999999998</v>
      </c>
      <c r="J8607" s="3">
        <f t="shared" si="810"/>
        <v>42.08</v>
      </c>
      <c r="K8607" s="191">
        <v>-3</v>
      </c>
      <c r="L8607" s="3">
        <v>-14</v>
      </c>
      <c r="M8607" s="191">
        <v>3.9</v>
      </c>
      <c r="N8607" s="191">
        <v>-6.7</v>
      </c>
      <c r="O8607" s="191">
        <v>5.6</v>
      </c>
    </row>
    <row r="8608" spans="2:15" ht="17.25" x14ac:dyDescent="0.35">
      <c r="B8608" s="172">
        <f t="shared" si="806"/>
        <v>8600</v>
      </c>
      <c r="C8608" s="173">
        <v>12</v>
      </c>
      <c r="D8608" s="173">
        <v>25</v>
      </c>
      <c r="E8608" s="174">
        <v>8</v>
      </c>
      <c r="F8608" s="3">
        <f t="shared" si="805"/>
        <v>28.4</v>
      </c>
      <c r="G8608" s="3">
        <f t="shared" si="807"/>
        <v>8.5999999999999979</v>
      </c>
      <c r="H8608" s="3">
        <f t="shared" si="808"/>
        <v>37.94</v>
      </c>
      <c r="I8608" s="3">
        <f t="shared" si="809"/>
        <v>21.02</v>
      </c>
      <c r="J8608" s="3">
        <f t="shared" si="810"/>
        <v>37.04</v>
      </c>
      <c r="K8608" s="191">
        <v>-2</v>
      </c>
      <c r="L8608" s="3">
        <v>-13</v>
      </c>
      <c r="M8608" s="191">
        <v>3.3</v>
      </c>
      <c r="N8608" s="191">
        <v>-6.1</v>
      </c>
      <c r="O8608" s="191">
        <v>2.8</v>
      </c>
    </row>
    <row r="8609" spans="2:15" ht="17.25" x14ac:dyDescent="0.35">
      <c r="B8609" s="172">
        <f t="shared" si="806"/>
        <v>8601</v>
      </c>
      <c r="C8609" s="173">
        <v>12</v>
      </c>
      <c r="D8609" s="173">
        <v>25</v>
      </c>
      <c r="E8609" s="174">
        <v>9</v>
      </c>
      <c r="F8609" s="3">
        <f t="shared" si="805"/>
        <v>30.2</v>
      </c>
      <c r="G8609" s="3">
        <f t="shared" si="807"/>
        <v>10.399999999999999</v>
      </c>
      <c r="H8609" s="3">
        <f t="shared" si="808"/>
        <v>46.04</v>
      </c>
      <c r="I8609" s="3">
        <f t="shared" si="809"/>
        <v>24.08</v>
      </c>
      <c r="J8609" s="3">
        <f t="shared" si="810"/>
        <v>35.96</v>
      </c>
      <c r="K8609" s="191">
        <v>-1</v>
      </c>
      <c r="L8609" s="3">
        <v>-12</v>
      </c>
      <c r="M8609" s="191">
        <v>7.8</v>
      </c>
      <c r="N8609" s="191">
        <v>-4.4000000000000004</v>
      </c>
      <c r="O8609" s="191">
        <v>2.2000000000000002</v>
      </c>
    </row>
    <row r="8610" spans="2:15" ht="17.25" x14ac:dyDescent="0.35">
      <c r="B8610" s="172">
        <f t="shared" si="806"/>
        <v>8602</v>
      </c>
      <c r="C8610" s="173">
        <v>12</v>
      </c>
      <c r="D8610" s="173">
        <v>25</v>
      </c>
      <c r="E8610" s="174">
        <v>10</v>
      </c>
      <c r="F8610" s="3">
        <f t="shared" si="805"/>
        <v>30.2</v>
      </c>
      <c r="G8610" s="3">
        <f t="shared" si="807"/>
        <v>17.600000000000001</v>
      </c>
      <c r="H8610" s="3">
        <f t="shared" si="808"/>
        <v>50</v>
      </c>
      <c r="I8610" s="3">
        <f t="shared" si="809"/>
        <v>28.04</v>
      </c>
      <c r="J8610" s="3">
        <f t="shared" si="810"/>
        <v>37.94</v>
      </c>
      <c r="K8610" s="191">
        <v>-1</v>
      </c>
      <c r="L8610" s="3">
        <v>-8</v>
      </c>
      <c r="M8610" s="191">
        <v>10</v>
      </c>
      <c r="N8610" s="191">
        <v>-2.2000000000000002</v>
      </c>
      <c r="O8610" s="191">
        <v>3.3</v>
      </c>
    </row>
    <row r="8611" spans="2:15" ht="17.25" x14ac:dyDescent="0.35">
      <c r="B8611" s="172">
        <f t="shared" si="806"/>
        <v>8603</v>
      </c>
      <c r="C8611" s="173">
        <v>12</v>
      </c>
      <c r="D8611" s="173">
        <v>25</v>
      </c>
      <c r="E8611" s="174">
        <v>11</v>
      </c>
      <c r="F8611" s="3">
        <f t="shared" si="805"/>
        <v>35.6</v>
      </c>
      <c r="G8611" s="3">
        <f t="shared" si="807"/>
        <v>23</v>
      </c>
      <c r="H8611" s="3">
        <f t="shared" si="808"/>
        <v>53.06</v>
      </c>
      <c r="I8611" s="3">
        <f t="shared" si="809"/>
        <v>30.02</v>
      </c>
      <c r="J8611" s="3">
        <f t="shared" si="810"/>
        <v>37.04</v>
      </c>
      <c r="K8611" s="191">
        <v>2</v>
      </c>
      <c r="L8611" s="3">
        <v>-5</v>
      </c>
      <c r="M8611" s="191">
        <v>11.7</v>
      </c>
      <c r="N8611" s="191">
        <v>-1.1000000000000001</v>
      </c>
      <c r="O8611" s="191">
        <v>2.8</v>
      </c>
    </row>
    <row r="8612" spans="2:15" ht="17.25" x14ac:dyDescent="0.35">
      <c r="B8612" s="172">
        <f t="shared" si="806"/>
        <v>8604</v>
      </c>
      <c r="C8612" s="173">
        <v>12</v>
      </c>
      <c r="D8612" s="173">
        <v>25</v>
      </c>
      <c r="E8612" s="174">
        <v>12</v>
      </c>
      <c r="F8612" s="3">
        <f t="shared" si="805"/>
        <v>36.14</v>
      </c>
      <c r="G8612" s="3">
        <f t="shared" si="807"/>
        <v>30.2</v>
      </c>
      <c r="H8612" s="3">
        <f t="shared" si="808"/>
        <v>55.040000000000006</v>
      </c>
      <c r="I8612" s="3">
        <f t="shared" si="809"/>
        <v>33.08</v>
      </c>
      <c r="J8612" s="3">
        <f t="shared" si="810"/>
        <v>37.94</v>
      </c>
      <c r="K8612" s="191">
        <v>2.2999999999999998</v>
      </c>
      <c r="L8612" s="3">
        <v>-1</v>
      </c>
      <c r="M8612" s="191">
        <v>12.8</v>
      </c>
      <c r="N8612" s="191">
        <v>0.6</v>
      </c>
      <c r="O8612" s="191">
        <v>3.3</v>
      </c>
    </row>
    <row r="8613" spans="2:15" ht="17.25" x14ac:dyDescent="0.35">
      <c r="B8613" s="172">
        <f t="shared" si="806"/>
        <v>8605</v>
      </c>
      <c r="C8613" s="173">
        <v>12</v>
      </c>
      <c r="D8613" s="173">
        <v>25</v>
      </c>
      <c r="E8613" s="174">
        <v>13</v>
      </c>
      <c r="F8613" s="3">
        <f t="shared" si="805"/>
        <v>35.6</v>
      </c>
      <c r="G8613" s="3">
        <f t="shared" si="807"/>
        <v>33.799999999999997</v>
      </c>
      <c r="H8613" s="3">
        <f t="shared" si="808"/>
        <v>55.94</v>
      </c>
      <c r="I8613" s="3">
        <f t="shared" si="809"/>
        <v>35.06</v>
      </c>
      <c r="J8613" s="3">
        <f t="shared" si="810"/>
        <v>37.94</v>
      </c>
      <c r="K8613" s="191">
        <v>2</v>
      </c>
      <c r="L8613" s="3">
        <v>1</v>
      </c>
      <c r="M8613" s="191">
        <v>13.3</v>
      </c>
      <c r="N8613" s="191">
        <v>1.7</v>
      </c>
      <c r="O8613" s="191">
        <v>3.3</v>
      </c>
    </row>
    <row r="8614" spans="2:15" ht="17.25" x14ac:dyDescent="0.35">
      <c r="B8614" s="172">
        <f t="shared" si="806"/>
        <v>8606</v>
      </c>
      <c r="C8614" s="173">
        <v>12</v>
      </c>
      <c r="D8614" s="173">
        <v>25</v>
      </c>
      <c r="E8614" s="174">
        <v>14</v>
      </c>
      <c r="F8614" s="3">
        <f t="shared" si="805"/>
        <v>41</v>
      </c>
      <c r="G8614" s="3">
        <f t="shared" si="807"/>
        <v>35.6</v>
      </c>
      <c r="H8614" s="3">
        <f t="shared" si="808"/>
        <v>57.019999999999996</v>
      </c>
      <c r="I8614" s="3">
        <f t="shared" si="809"/>
        <v>37.94</v>
      </c>
      <c r="J8614" s="3">
        <f t="shared" si="810"/>
        <v>41</v>
      </c>
      <c r="K8614" s="191">
        <v>5</v>
      </c>
      <c r="L8614" s="3">
        <v>2</v>
      </c>
      <c r="M8614" s="191">
        <v>13.9</v>
      </c>
      <c r="N8614" s="191">
        <v>3.3</v>
      </c>
      <c r="O8614" s="191">
        <v>5</v>
      </c>
    </row>
    <row r="8615" spans="2:15" ht="17.25" x14ac:dyDescent="0.35">
      <c r="B8615" s="172">
        <f t="shared" si="806"/>
        <v>8607</v>
      </c>
      <c r="C8615" s="173">
        <v>12</v>
      </c>
      <c r="D8615" s="173">
        <v>25</v>
      </c>
      <c r="E8615" s="174">
        <v>15</v>
      </c>
      <c r="F8615" s="3">
        <f t="shared" si="805"/>
        <v>42.8</v>
      </c>
      <c r="G8615" s="3">
        <f t="shared" si="807"/>
        <v>35.6</v>
      </c>
      <c r="H8615" s="3">
        <f t="shared" si="808"/>
        <v>59</v>
      </c>
      <c r="I8615" s="3">
        <f t="shared" si="809"/>
        <v>39.019999999999996</v>
      </c>
      <c r="J8615" s="3">
        <f t="shared" si="810"/>
        <v>41</v>
      </c>
      <c r="K8615" s="191">
        <v>6</v>
      </c>
      <c r="L8615" s="3">
        <v>2</v>
      </c>
      <c r="M8615" s="191">
        <v>15</v>
      </c>
      <c r="N8615" s="191">
        <v>3.9</v>
      </c>
      <c r="O8615" s="191">
        <v>5</v>
      </c>
    </row>
    <row r="8616" spans="2:15" ht="17.25" x14ac:dyDescent="0.35">
      <c r="B8616" s="172">
        <f t="shared" si="806"/>
        <v>8608</v>
      </c>
      <c r="C8616" s="173">
        <v>12</v>
      </c>
      <c r="D8616" s="173">
        <v>25</v>
      </c>
      <c r="E8616" s="174">
        <v>16</v>
      </c>
      <c r="F8616" s="3">
        <f t="shared" si="805"/>
        <v>42.8</v>
      </c>
      <c r="G8616" s="3">
        <f t="shared" si="807"/>
        <v>33.799999999999997</v>
      </c>
      <c r="H8616" s="3">
        <f t="shared" si="808"/>
        <v>57.019999999999996</v>
      </c>
      <c r="I8616" s="3">
        <f t="shared" si="809"/>
        <v>39.019999999999996</v>
      </c>
      <c r="J8616" s="3">
        <f t="shared" si="810"/>
        <v>39.92</v>
      </c>
      <c r="K8616" s="191">
        <v>6</v>
      </c>
      <c r="L8616" s="3">
        <v>1</v>
      </c>
      <c r="M8616" s="191">
        <v>13.9</v>
      </c>
      <c r="N8616" s="191">
        <v>3.9</v>
      </c>
      <c r="O8616" s="191">
        <v>4.4000000000000004</v>
      </c>
    </row>
    <row r="8617" spans="2:15" ht="17.25" x14ac:dyDescent="0.35">
      <c r="B8617" s="172">
        <f t="shared" si="806"/>
        <v>8609</v>
      </c>
      <c r="C8617" s="173">
        <v>12</v>
      </c>
      <c r="D8617" s="173">
        <v>25</v>
      </c>
      <c r="E8617" s="174">
        <v>17</v>
      </c>
      <c r="F8617" s="3">
        <f t="shared" si="805"/>
        <v>37.4</v>
      </c>
      <c r="G8617" s="3">
        <f t="shared" si="807"/>
        <v>28.4</v>
      </c>
      <c r="H8617" s="3">
        <f t="shared" si="808"/>
        <v>53.96</v>
      </c>
      <c r="I8617" s="3">
        <f t="shared" si="809"/>
        <v>37.04</v>
      </c>
      <c r="J8617" s="3">
        <f t="shared" si="810"/>
        <v>39.019999999999996</v>
      </c>
      <c r="K8617" s="191">
        <v>3</v>
      </c>
      <c r="L8617" s="3">
        <v>-2</v>
      </c>
      <c r="M8617" s="191">
        <v>12.2</v>
      </c>
      <c r="N8617" s="191">
        <v>2.8</v>
      </c>
      <c r="O8617" s="191">
        <v>3.9</v>
      </c>
    </row>
    <row r="8618" spans="2:15" ht="17.25" x14ac:dyDescent="0.35">
      <c r="B8618" s="172">
        <f t="shared" si="806"/>
        <v>8610</v>
      </c>
      <c r="C8618" s="173">
        <v>12</v>
      </c>
      <c r="D8618" s="173">
        <v>25</v>
      </c>
      <c r="E8618" s="174">
        <v>18</v>
      </c>
      <c r="F8618" s="3">
        <f t="shared" si="805"/>
        <v>35.6</v>
      </c>
      <c r="G8618" s="3">
        <f t="shared" si="807"/>
        <v>21.2</v>
      </c>
      <c r="H8618" s="3">
        <f t="shared" si="808"/>
        <v>51.980000000000004</v>
      </c>
      <c r="I8618" s="3">
        <f t="shared" si="809"/>
        <v>37.04</v>
      </c>
      <c r="J8618" s="3">
        <f t="shared" si="810"/>
        <v>35.96</v>
      </c>
      <c r="K8618" s="191">
        <v>2</v>
      </c>
      <c r="L8618" s="3">
        <v>-6</v>
      </c>
      <c r="M8618" s="191">
        <v>11.1</v>
      </c>
      <c r="N8618" s="191">
        <v>2.8</v>
      </c>
      <c r="O8618" s="191">
        <v>2.2000000000000002</v>
      </c>
    </row>
    <row r="8619" spans="2:15" ht="17.25" x14ac:dyDescent="0.35">
      <c r="B8619" s="172">
        <f t="shared" si="806"/>
        <v>8611</v>
      </c>
      <c r="C8619" s="173">
        <v>12</v>
      </c>
      <c r="D8619" s="173">
        <v>25</v>
      </c>
      <c r="E8619" s="174">
        <v>19</v>
      </c>
      <c r="F8619" s="3">
        <f t="shared" si="805"/>
        <v>30.2</v>
      </c>
      <c r="G8619" s="3">
        <f t="shared" si="807"/>
        <v>19.399999999999999</v>
      </c>
      <c r="H8619" s="3">
        <f t="shared" si="808"/>
        <v>48.019999999999996</v>
      </c>
      <c r="I8619" s="3">
        <f t="shared" si="809"/>
        <v>37.94</v>
      </c>
      <c r="J8619" s="3">
        <f t="shared" si="810"/>
        <v>35.96</v>
      </c>
      <c r="K8619" s="191">
        <v>-1</v>
      </c>
      <c r="L8619" s="3">
        <v>-7</v>
      </c>
      <c r="M8619" s="191">
        <v>8.9</v>
      </c>
      <c r="N8619" s="191">
        <v>3.3</v>
      </c>
      <c r="O8619" s="191">
        <v>2.2000000000000002</v>
      </c>
    </row>
    <row r="8620" spans="2:15" ht="17.25" x14ac:dyDescent="0.35">
      <c r="B8620" s="172">
        <f t="shared" si="806"/>
        <v>8612</v>
      </c>
      <c r="C8620" s="173">
        <v>12</v>
      </c>
      <c r="D8620" s="173">
        <v>25</v>
      </c>
      <c r="E8620" s="174">
        <v>20</v>
      </c>
      <c r="F8620" s="3">
        <f t="shared" si="805"/>
        <v>28.4</v>
      </c>
      <c r="G8620" s="3">
        <f t="shared" si="807"/>
        <v>15.8</v>
      </c>
      <c r="H8620" s="3">
        <f t="shared" si="808"/>
        <v>48.92</v>
      </c>
      <c r="I8620" s="3">
        <f t="shared" si="809"/>
        <v>37.94</v>
      </c>
      <c r="J8620" s="3">
        <f t="shared" si="810"/>
        <v>33.08</v>
      </c>
      <c r="K8620" s="191">
        <v>-2</v>
      </c>
      <c r="L8620" s="3">
        <v>-9</v>
      </c>
      <c r="M8620" s="191">
        <v>9.4</v>
      </c>
      <c r="N8620" s="191">
        <v>3.3</v>
      </c>
      <c r="O8620" s="191">
        <v>0.6</v>
      </c>
    </row>
    <row r="8621" spans="2:15" ht="17.25" x14ac:dyDescent="0.35">
      <c r="B8621" s="172">
        <f t="shared" si="806"/>
        <v>8613</v>
      </c>
      <c r="C8621" s="173">
        <v>12</v>
      </c>
      <c r="D8621" s="173">
        <v>25</v>
      </c>
      <c r="E8621" s="174">
        <v>21</v>
      </c>
      <c r="F8621" s="3">
        <f t="shared" si="805"/>
        <v>32</v>
      </c>
      <c r="G8621" s="3">
        <f t="shared" si="807"/>
        <v>15.8</v>
      </c>
      <c r="H8621" s="3">
        <f t="shared" si="808"/>
        <v>48.92</v>
      </c>
      <c r="I8621" s="3">
        <f t="shared" si="809"/>
        <v>39.019999999999996</v>
      </c>
      <c r="J8621" s="3">
        <f t="shared" si="810"/>
        <v>32</v>
      </c>
      <c r="K8621" s="191">
        <v>0</v>
      </c>
      <c r="L8621" s="3">
        <v>-9</v>
      </c>
      <c r="M8621" s="191">
        <v>9.4</v>
      </c>
      <c r="N8621" s="191">
        <v>3.9</v>
      </c>
      <c r="O8621" s="191">
        <v>0</v>
      </c>
    </row>
    <row r="8622" spans="2:15" ht="17.25" x14ac:dyDescent="0.35">
      <c r="B8622" s="172">
        <f t="shared" si="806"/>
        <v>8614</v>
      </c>
      <c r="C8622" s="173">
        <v>12</v>
      </c>
      <c r="D8622" s="173">
        <v>25</v>
      </c>
      <c r="E8622" s="174">
        <v>22</v>
      </c>
      <c r="F8622" s="3">
        <f t="shared" si="805"/>
        <v>33.799999999999997</v>
      </c>
      <c r="G8622" s="3">
        <f t="shared" si="807"/>
        <v>10.399999999999999</v>
      </c>
      <c r="H8622" s="3">
        <f t="shared" si="808"/>
        <v>48.92</v>
      </c>
      <c r="I8622" s="3">
        <f t="shared" si="809"/>
        <v>37.94</v>
      </c>
      <c r="J8622" s="3">
        <f t="shared" si="810"/>
        <v>30.02</v>
      </c>
      <c r="K8622" s="191">
        <v>1</v>
      </c>
      <c r="L8622" s="3">
        <v>-12</v>
      </c>
      <c r="M8622" s="191">
        <v>9.4</v>
      </c>
      <c r="N8622" s="191">
        <v>3.3</v>
      </c>
      <c r="O8622" s="191">
        <v>-1.1000000000000001</v>
      </c>
    </row>
    <row r="8623" spans="2:15" ht="17.25" x14ac:dyDescent="0.35">
      <c r="B8623" s="172">
        <f t="shared" si="806"/>
        <v>8615</v>
      </c>
      <c r="C8623" s="173">
        <v>12</v>
      </c>
      <c r="D8623" s="173">
        <v>25</v>
      </c>
      <c r="E8623" s="174">
        <v>23</v>
      </c>
      <c r="F8623" s="3">
        <f t="shared" si="805"/>
        <v>32</v>
      </c>
      <c r="G8623" s="3">
        <f t="shared" si="807"/>
        <v>8.5999999999999979</v>
      </c>
      <c r="H8623" s="3">
        <f t="shared" si="808"/>
        <v>48.019999999999996</v>
      </c>
      <c r="I8623" s="3">
        <f t="shared" si="809"/>
        <v>33.979999999999997</v>
      </c>
      <c r="J8623" s="3">
        <f t="shared" si="810"/>
        <v>37.04</v>
      </c>
      <c r="K8623" s="191">
        <v>0</v>
      </c>
      <c r="L8623" s="3">
        <v>-13</v>
      </c>
      <c r="M8623" s="191">
        <v>8.9</v>
      </c>
      <c r="N8623" s="191">
        <v>1.1000000000000001</v>
      </c>
      <c r="O8623" s="191">
        <v>2.8</v>
      </c>
    </row>
    <row r="8624" spans="2:15" ht="17.25" x14ac:dyDescent="0.35">
      <c r="B8624" s="172">
        <f t="shared" si="806"/>
        <v>8616</v>
      </c>
      <c r="C8624" s="173">
        <v>12</v>
      </c>
      <c r="D8624" s="173">
        <v>25</v>
      </c>
      <c r="E8624" s="174">
        <v>24</v>
      </c>
      <c r="F8624" s="3">
        <f t="shared" si="805"/>
        <v>30.2</v>
      </c>
      <c r="G8624" s="3">
        <f t="shared" si="807"/>
        <v>6.8000000000000007</v>
      </c>
      <c r="H8624" s="3">
        <f t="shared" si="808"/>
        <v>46.04</v>
      </c>
      <c r="I8624" s="3">
        <f t="shared" si="809"/>
        <v>33.08</v>
      </c>
      <c r="J8624" s="3">
        <f t="shared" si="810"/>
        <v>35.96</v>
      </c>
      <c r="K8624" s="191">
        <v>-1</v>
      </c>
      <c r="L8624" s="3">
        <v>-14</v>
      </c>
      <c r="M8624" s="191">
        <v>7.8</v>
      </c>
      <c r="N8624" s="191">
        <v>0.6</v>
      </c>
      <c r="O8624" s="191">
        <v>2.2000000000000002</v>
      </c>
    </row>
    <row r="8625" spans="2:15" ht="17.25" x14ac:dyDescent="0.35">
      <c r="B8625" s="172">
        <f t="shared" si="806"/>
        <v>8617</v>
      </c>
      <c r="C8625" s="173">
        <v>12</v>
      </c>
      <c r="D8625" s="173">
        <v>26</v>
      </c>
      <c r="E8625" s="174">
        <v>1</v>
      </c>
      <c r="F8625" s="3">
        <f t="shared" si="805"/>
        <v>28.4</v>
      </c>
      <c r="G8625" s="3">
        <f t="shared" si="807"/>
        <v>6.8000000000000007</v>
      </c>
      <c r="H8625" s="3">
        <f t="shared" si="808"/>
        <v>48.92</v>
      </c>
      <c r="I8625" s="3">
        <f t="shared" si="809"/>
        <v>28.94</v>
      </c>
      <c r="J8625" s="3">
        <f t="shared" si="810"/>
        <v>33.08</v>
      </c>
      <c r="K8625" s="191">
        <v>-2</v>
      </c>
      <c r="L8625" s="3">
        <v>-14</v>
      </c>
      <c r="M8625" s="191">
        <v>9.4</v>
      </c>
      <c r="N8625" s="191">
        <v>-1.7</v>
      </c>
      <c r="O8625" s="191">
        <v>0.6</v>
      </c>
    </row>
    <row r="8626" spans="2:15" ht="17.25" x14ac:dyDescent="0.35">
      <c r="B8626" s="172">
        <f t="shared" si="806"/>
        <v>8618</v>
      </c>
      <c r="C8626" s="173">
        <v>12</v>
      </c>
      <c r="D8626" s="173">
        <v>26</v>
      </c>
      <c r="E8626" s="174">
        <v>2</v>
      </c>
      <c r="F8626" s="3">
        <f t="shared" si="805"/>
        <v>32</v>
      </c>
      <c r="G8626" s="3">
        <f t="shared" si="807"/>
        <v>6.8000000000000007</v>
      </c>
      <c r="H8626" s="3">
        <f t="shared" si="808"/>
        <v>46.94</v>
      </c>
      <c r="I8626" s="3">
        <f t="shared" si="809"/>
        <v>28.04</v>
      </c>
      <c r="J8626" s="3">
        <f t="shared" si="810"/>
        <v>33.08</v>
      </c>
      <c r="K8626" s="191">
        <v>0</v>
      </c>
      <c r="L8626" s="3">
        <v>-14</v>
      </c>
      <c r="M8626" s="191">
        <v>8.3000000000000007</v>
      </c>
      <c r="N8626" s="191">
        <v>-2.2000000000000002</v>
      </c>
      <c r="O8626" s="191">
        <v>0.6</v>
      </c>
    </row>
    <row r="8627" spans="2:15" ht="17.25" x14ac:dyDescent="0.35">
      <c r="B8627" s="172">
        <f t="shared" si="806"/>
        <v>8619</v>
      </c>
      <c r="C8627" s="173">
        <v>12</v>
      </c>
      <c r="D8627" s="173">
        <v>26</v>
      </c>
      <c r="E8627" s="174">
        <v>3</v>
      </c>
      <c r="F8627" s="3">
        <f t="shared" si="805"/>
        <v>35.6</v>
      </c>
      <c r="G8627" s="3">
        <f t="shared" si="807"/>
        <v>5</v>
      </c>
      <c r="H8627" s="3">
        <f t="shared" si="808"/>
        <v>46.94</v>
      </c>
      <c r="I8627" s="3">
        <f t="shared" si="809"/>
        <v>28.94</v>
      </c>
      <c r="J8627" s="3">
        <f t="shared" si="810"/>
        <v>33.979999999999997</v>
      </c>
      <c r="K8627" s="191">
        <v>2</v>
      </c>
      <c r="L8627" s="3">
        <v>-15</v>
      </c>
      <c r="M8627" s="191">
        <v>8.3000000000000007</v>
      </c>
      <c r="N8627" s="191">
        <v>-1.7</v>
      </c>
      <c r="O8627" s="191">
        <v>1.1000000000000001</v>
      </c>
    </row>
    <row r="8628" spans="2:15" ht="17.25" x14ac:dyDescent="0.35">
      <c r="B8628" s="172">
        <f t="shared" si="806"/>
        <v>8620</v>
      </c>
      <c r="C8628" s="173">
        <v>12</v>
      </c>
      <c r="D8628" s="173">
        <v>26</v>
      </c>
      <c r="E8628" s="174">
        <v>4</v>
      </c>
      <c r="F8628" s="3">
        <f t="shared" si="805"/>
        <v>32</v>
      </c>
      <c r="G8628" s="3">
        <f t="shared" si="807"/>
        <v>5</v>
      </c>
      <c r="H8628" s="3">
        <f t="shared" si="808"/>
        <v>42.08</v>
      </c>
      <c r="I8628" s="3">
        <f t="shared" si="809"/>
        <v>28.04</v>
      </c>
      <c r="J8628" s="3">
        <f t="shared" si="810"/>
        <v>33.08</v>
      </c>
      <c r="K8628" s="191">
        <v>0</v>
      </c>
      <c r="L8628" s="3">
        <v>-15</v>
      </c>
      <c r="M8628" s="191">
        <v>5.6</v>
      </c>
      <c r="N8628" s="191">
        <v>-2.2000000000000002</v>
      </c>
      <c r="O8628" s="191">
        <v>0.6</v>
      </c>
    </row>
    <row r="8629" spans="2:15" ht="17.25" x14ac:dyDescent="0.35">
      <c r="B8629" s="172">
        <f t="shared" si="806"/>
        <v>8621</v>
      </c>
      <c r="C8629" s="173">
        <v>12</v>
      </c>
      <c r="D8629" s="173">
        <v>26</v>
      </c>
      <c r="E8629" s="174">
        <v>5</v>
      </c>
      <c r="F8629" s="3">
        <f t="shared" si="805"/>
        <v>37.4</v>
      </c>
      <c r="G8629" s="3">
        <f t="shared" si="807"/>
        <v>3.1999999999999993</v>
      </c>
      <c r="H8629" s="3">
        <f t="shared" si="808"/>
        <v>46.04</v>
      </c>
      <c r="I8629" s="3">
        <f t="shared" si="809"/>
        <v>26.96</v>
      </c>
      <c r="J8629" s="3">
        <f t="shared" si="810"/>
        <v>30.02</v>
      </c>
      <c r="K8629" s="191">
        <v>3</v>
      </c>
      <c r="L8629" s="3">
        <v>-16</v>
      </c>
      <c r="M8629" s="191">
        <v>7.8</v>
      </c>
      <c r="N8629" s="191">
        <v>-2.8</v>
      </c>
      <c r="O8629" s="191">
        <v>-1.1000000000000001</v>
      </c>
    </row>
    <row r="8630" spans="2:15" ht="17.25" x14ac:dyDescent="0.35">
      <c r="B8630" s="172">
        <f t="shared" si="806"/>
        <v>8622</v>
      </c>
      <c r="C8630" s="173">
        <v>12</v>
      </c>
      <c r="D8630" s="173">
        <v>26</v>
      </c>
      <c r="E8630" s="174">
        <v>6</v>
      </c>
      <c r="F8630" s="3">
        <f t="shared" si="805"/>
        <v>44.6</v>
      </c>
      <c r="G8630" s="3">
        <f t="shared" si="807"/>
        <v>5</v>
      </c>
      <c r="H8630" s="3">
        <f t="shared" si="808"/>
        <v>44.96</v>
      </c>
      <c r="I8630" s="3">
        <f t="shared" si="809"/>
        <v>26.96</v>
      </c>
      <c r="J8630" s="3">
        <f t="shared" si="810"/>
        <v>30.92</v>
      </c>
      <c r="K8630" s="191">
        <v>7</v>
      </c>
      <c r="L8630" s="3">
        <v>-15</v>
      </c>
      <c r="M8630" s="191">
        <v>7.2</v>
      </c>
      <c r="N8630" s="191">
        <v>-2.8</v>
      </c>
      <c r="O8630" s="191">
        <v>-0.6</v>
      </c>
    </row>
    <row r="8631" spans="2:15" ht="17.25" x14ac:dyDescent="0.35">
      <c r="B8631" s="172">
        <f t="shared" si="806"/>
        <v>8623</v>
      </c>
      <c r="C8631" s="173">
        <v>12</v>
      </c>
      <c r="D8631" s="173">
        <v>26</v>
      </c>
      <c r="E8631" s="174">
        <v>7</v>
      </c>
      <c r="F8631" s="3">
        <f t="shared" si="805"/>
        <v>44.6</v>
      </c>
      <c r="G8631" s="3">
        <f t="shared" si="807"/>
        <v>3.1999999999999993</v>
      </c>
      <c r="H8631" s="3">
        <f t="shared" si="808"/>
        <v>44.96</v>
      </c>
      <c r="I8631" s="3">
        <f t="shared" si="809"/>
        <v>28.04</v>
      </c>
      <c r="J8631" s="3">
        <f t="shared" si="810"/>
        <v>28.94</v>
      </c>
      <c r="K8631" s="191">
        <v>7</v>
      </c>
      <c r="L8631" s="3">
        <v>-16</v>
      </c>
      <c r="M8631" s="191">
        <v>7.2</v>
      </c>
      <c r="N8631" s="191">
        <v>-2.2000000000000002</v>
      </c>
      <c r="O8631" s="191">
        <v>-1.7</v>
      </c>
    </row>
    <row r="8632" spans="2:15" ht="17.25" x14ac:dyDescent="0.35">
      <c r="B8632" s="172">
        <f t="shared" si="806"/>
        <v>8624</v>
      </c>
      <c r="C8632" s="173">
        <v>12</v>
      </c>
      <c r="D8632" s="173">
        <v>26</v>
      </c>
      <c r="E8632" s="174">
        <v>8</v>
      </c>
      <c r="F8632" s="3">
        <f t="shared" si="805"/>
        <v>42.8</v>
      </c>
      <c r="G8632" s="3">
        <f t="shared" si="807"/>
        <v>3.1999999999999993</v>
      </c>
      <c r="H8632" s="3">
        <f t="shared" si="808"/>
        <v>42.08</v>
      </c>
      <c r="I8632" s="3">
        <f t="shared" si="809"/>
        <v>28.04</v>
      </c>
      <c r="J8632" s="3">
        <f t="shared" si="810"/>
        <v>28.04</v>
      </c>
      <c r="K8632" s="191">
        <v>6</v>
      </c>
      <c r="L8632" s="3">
        <v>-16</v>
      </c>
      <c r="M8632" s="191">
        <v>5.6</v>
      </c>
      <c r="N8632" s="191">
        <v>-2.2000000000000002</v>
      </c>
      <c r="O8632" s="191">
        <v>-2.2000000000000002</v>
      </c>
    </row>
    <row r="8633" spans="2:15" ht="17.25" x14ac:dyDescent="0.35">
      <c r="B8633" s="172">
        <f t="shared" si="806"/>
        <v>8625</v>
      </c>
      <c r="C8633" s="173">
        <v>12</v>
      </c>
      <c r="D8633" s="173">
        <v>26</v>
      </c>
      <c r="E8633" s="174">
        <v>9</v>
      </c>
      <c r="F8633" s="3">
        <f t="shared" si="805"/>
        <v>42.8</v>
      </c>
      <c r="G8633" s="3">
        <f t="shared" si="807"/>
        <v>12.2</v>
      </c>
      <c r="H8633" s="3">
        <f t="shared" si="808"/>
        <v>42.980000000000004</v>
      </c>
      <c r="I8633" s="3">
        <f t="shared" si="809"/>
        <v>30.92</v>
      </c>
      <c r="J8633" s="3">
        <f t="shared" si="810"/>
        <v>33.08</v>
      </c>
      <c r="K8633" s="191">
        <v>6</v>
      </c>
      <c r="L8633" s="3">
        <v>-11</v>
      </c>
      <c r="M8633" s="191">
        <v>6.1</v>
      </c>
      <c r="N8633" s="191">
        <v>-0.6</v>
      </c>
      <c r="O8633" s="191">
        <v>0.6</v>
      </c>
    </row>
    <row r="8634" spans="2:15" ht="17.25" x14ac:dyDescent="0.35">
      <c r="B8634" s="172">
        <f t="shared" si="806"/>
        <v>8626</v>
      </c>
      <c r="C8634" s="173">
        <v>12</v>
      </c>
      <c r="D8634" s="173">
        <v>26</v>
      </c>
      <c r="E8634" s="174">
        <v>10</v>
      </c>
      <c r="F8634" s="3">
        <f t="shared" si="805"/>
        <v>46.4</v>
      </c>
      <c r="G8634" s="3">
        <f t="shared" si="807"/>
        <v>19.399999999999999</v>
      </c>
      <c r="H8634" s="3">
        <f t="shared" si="808"/>
        <v>44.96</v>
      </c>
      <c r="I8634" s="3">
        <f t="shared" si="809"/>
        <v>35.06</v>
      </c>
      <c r="J8634" s="3">
        <f t="shared" si="810"/>
        <v>35.96</v>
      </c>
      <c r="K8634" s="191">
        <v>8</v>
      </c>
      <c r="L8634" s="3">
        <v>-7</v>
      </c>
      <c r="M8634" s="191">
        <v>7.2</v>
      </c>
      <c r="N8634" s="191">
        <v>1.7</v>
      </c>
      <c r="O8634" s="191">
        <v>2.2000000000000002</v>
      </c>
    </row>
    <row r="8635" spans="2:15" ht="17.25" x14ac:dyDescent="0.35">
      <c r="B8635" s="172">
        <f t="shared" si="806"/>
        <v>8627</v>
      </c>
      <c r="C8635" s="173">
        <v>12</v>
      </c>
      <c r="D8635" s="173">
        <v>26</v>
      </c>
      <c r="E8635" s="174">
        <v>11</v>
      </c>
      <c r="F8635" s="3">
        <f t="shared" si="805"/>
        <v>46.4</v>
      </c>
      <c r="G8635" s="3">
        <f t="shared" si="807"/>
        <v>26.6</v>
      </c>
      <c r="H8635" s="3">
        <f t="shared" si="808"/>
        <v>46.04</v>
      </c>
      <c r="I8635" s="3">
        <f t="shared" si="809"/>
        <v>39.92</v>
      </c>
      <c r="J8635" s="3">
        <f t="shared" si="810"/>
        <v>37.94</v>
      </c>
      <c r="K8635" s="191">
        <v>8</v>
      </c>
      <c r="L8635" s="3">
        <v>-3</v>
      </c>
      <c r="M8635" s="191">
        <v>7.8</v>
      </c>
      <c r="N8635" s="191">
        <v>4.4000000000000004</v>
      </c>
      <c r="O8635" s="191">
        <v>3.3</v>
      </c>
    </row>
    <row r="8636" spans="2:15" ht="17.25" x14ac:dyDescent="0.35">
      <c r="B8636" s="172">
        <f t="shared" si="806"/>
        <v>8628</v>
      </c>
      <c r="C8636" s="173">
        <v>12</v>
      </c>
      <c r="D8636" s="173">
        <v>26</v>
      </c>
      <c r="E8636" s="174">
        <v>12</v>
      </c>
      <c r="F8636" s="3">
        <f t="shared" si="805"/>
        <v>44.6</v>
      </c>
      <c r="G8636" s="3">
        <f t="shared" si="807"/>
        <v>30.2</v>
      </c>
      <c r="H8636" s="3">
        <f t="shared" si="808"/>
        <v>48.92</v>
      </c>
      <c r="I8636" s="3">
        <f t="shared" si="809"/>
        <v>46.94</v>
      </c>
      <c r="J8636" s="3">
        <f t="shared" si="810"/>
        <v>41</v>
      </c>
      <c r="K8636" s="191">
        <v>7</v>
      </c>
      <c r="L8636" s="3">
        <v>-1</v>
      </c>
      <c r="M8636" s="191">
        <v>9.4</v>
      </c>
      <c r="N8636" s="191">
        <v>8.3000000000000007</v>
      </c>
      <c r="O8636" s="191">
        <v>5</v>
      </c>
    </row>
    <row r="8637" spans="2:15" ht="17.25" x14ac:dyDescent="0.35">
      <c r="B8637" s="172">
        <f t="shared" si="806"/>
        <v>8629</v>
      </c>
      <c r="C8637" s="173">
        <v>12</v>
      </c>
      <c r="D8637" s="173">
        <v>26</v>
      </c>
      <c r="E8637" s="174">
        <v>13</v>
      </c>
      <c r="F8637" s="3">
        <f t="shared" si="805"/>
        <v>48.2</v>
      </c>
      <c r="G8637" s="3">
        <f t="shared" si="807"/>
        <v>35.6</v>
      </c>
      <c r="H8637" s="3">
        <f t="shared" si="808"/>
        <v>48.92</v>
      </c>
      <c r="I8637" s="3">
        <f t="shared" si="809"/>
        <v>48.92</v>
      </c>
      <c r="J8637" s="3">
        <f t="shared" si="810"/>
        <v>44.96</v>
      </c>
      <c r="K8637" s="191">
        <v>9</v>
      </c>
      <c r="L8637" s="3">
        <v>2</v>
      </c>
      <c r="M8637" s="191">
        <v>9.4</v>
      </c>
      <c r="N8637" s="191">
        <v>9.4</v>
      </c>
      <c r="O8637" s="191">
        <v>7.2</v>
      </c>
    </row>
    <row r="8638" spans="2:15" ht="17.25" x14ac:dyDescent="0.35">
      <c r="B8638" s="172">
        <f t="shared" si="806"/>
        <v>8630</v>
      </c>
      <c r="C8638" s="173">
        <v>12</v>
      </c>
      <c r="D8638" s="173">
        <v>26</v>
      </c>
      <c r="E8638" s="174">
        <v>14</v>
      </c>
      <c r="F8638" s="3">
        <f t="shared" si="805"/>
        <v>50</v>
      </c>
      <c r="G8638" s="3">
        <f t="shared" si="807"/>
        <v>37.4</v>
      </c>
      <c r="H8638" s="3">
        <f t="shared" si="808"/>
        <v>48.92</v>
      </c>
      <c r="I8638" s="3">
        <f t="shared" si="809"/>
        <v>51.980000000000004</v>
      </c>
      <c r="J8638" s="3">
        <f t="shared" si="810"/>
        <v>46.94</v>
      </c>
      <c r="K8638" s="191">
        <v>10</v>
      </c>
      <c r="L8638" s="3">
        <v>3</v>
      </c>
      <c r="M8638" s="191">
        <v>9.4</v>
      </c>
      <c r="N8638" s="191">
        <v>11.1</v>
      </c>
      <c r="O8638" s="191">
        <v>8.3000000000000007</v>
      </c>
    </row>
    <row r="8639" spans="2:15" ht="17.25" x14ac:dyDescent="0.35">
      <c r="B8639" s="172">
        <f t="shared" si="806"/>
        <v>8631</v>
      </c>
      <c r="C8639" s="173">
        <v>12</v>
      </c>
      <c r="D8639" s="173">
        <v>26</v>
      </c>
      <c r="E8639" s="174">
        <v>15</v>
      </c>
      <c r="F8639" s="3">
        <f t="shared" si="805"/>
        <v>48.2</v>
      </c>
      <c r="G8639" s="3">
        <f t="shared" si="807"/>
        <v>39.200000000000003</v>
      </c>
      <c r="H8639" s="3">
        <f t="shared" si="808"/>
        <v>51.08</v>
      </c>
      <c r="I8639" s="3">
        <f t="shared" si="809"/>
        <v>53.96</v>
      </c>
      <c r="J8639" s="3">
        <f t="shared" si="810"/>
        <v>50</v>
      </c>
      <c r="K8639" s="191">
        <v>9</v>
      </c>
      <c r="L8639" s="3">
        <v>4</v>
      </c>
      <c r="M8639" s="191">
        <v>10.6</v>
      </c>
      <c r="N8639" s="191">
        <v>12.2</v>
      </c>
      <c r="O8639" s="191">
        <v>10</v>
      </c>
    </row>
    <row r="8640" spans="2:15" ht="17.25" x14ac:dyDescent="0.35">
      <c r="B8640" s="172">
        <f t="shared" si="806"/>
        <v>8632</v>
      </c>
      <c r="C8640" s="173">
        <v>12</v>
      </c>
      <c r="D8640" s="173">
        <v>26</v>
      </c>
      <c r="E8640" s="174">
        <v>16</v>
      </c>
      <c r="F8640" s="3">
        <f t="shared" si="805"/>
        <v>50</v>
      </c>
      <c r="G8640" s="3">
        <f t="shared" si="807"/>
        <v>39.200000000000003</v>
      </c>
      <c r="H8640" s="3">
        <f t="shared" si="808"/>
        <v>51.08</v>
      </c>
      <c r="I8640" s="3">
        <f t="shared" si="809"/>
        <v>51.980000000000004</v>
      </c>
      <c r="J8640" s="3">
        <f t="shared" si="810"/>
        <v>48.92</v>
      </c>
      <c r="K8640" s="191">
        <v>10</v>
      </c>
      <c r="L8640" s="3">
        <v>4</v>
      </c>
      <c r="M8640" s="191">
        <v>10.6</v>
      </c>
      <c r="N8640" s="191">
        <v>11.1</v>
      </c>
      <c r="O8640" s="191">
        <v>9.4</v>
      </c>
    </row>
    <row r="8641" spans="2:15" ht="17.25" x14ac:dyDescent="0.35">
      <c r="B8641" s="172">
        <f t="shared" si="806"/>
        <v>8633</v>
      </c>
      <c r="C8641" s="173">
        <v>12</v>
      </c>
      <c r="D8641" s="173">
        <v>26</v>
      </c>
      <c r="E8641" s="174">
        <v>17</v>
      </c>
      <c r="F8641" s="3">
        <f t="shared" si="805"/>
        <v>46.4</v>
      </c>
      <c r="G8641" s="3">
        <f t="shared" si="807"/>
        <v>26.6</v>
      </c>
      <c r="H8641" s="3">
        <f t="shared" si="808"/>
        <v>50</v>
      </c>
      <c r="I8641" s="3">
        <f t="shared" si="809"/>
        <v>48.92</v>
      </c>
      <c r="J8641" s="3">
        <f t="shared" si="810"/>
        <v>44.06</v>
      </c>
      <c r="K8641" s="191">
        <v>8</v>
      </c>
      <c r="L8641" s="3">
        <v>-3</v>
      </c>
      <c r="M8641" s="191">
        <v>10</v>
      </c>
      <c r="N8641" s="191">
        <v>9.4</v>
      </c>
      <c r="O8641" s="191">
        <v>6.7</v>
      </c>
    </row>
    <row r="8642" spans="2:15" ht="17.25" x14ac:dyDescent="0.35">
      <c r="B8642" s="172">
        <f t="shared" si="806"/>
        <v>8634</v>
      </c>
      <c r="C8642" s="173">
        <v>12</v>
      </c>
      <c r="D8642" s="173">
        <v>26</v>
      </c>
      <c r="E8642" s="174">
        <v>18</v>
      </c>
      <c r="F8642" s="3">
        <f t="shared" si="805"/>
        <v>42.8</v>
      </c>
      <c r="G8642" s="3">
        <f t="shared" si="807"/>
        <v>21.2</v>
      </c>
      <c r="H8642" s="3">
        <f t="shared" si="808"/>
        <v>48.92</v>
      </c>
      <c r="I8642" s="3">
        <f t="shared" si="809"/>
        <v>48.019999999999996</v>
      </c>
      <c r="J8642" s="3">
        <f t="shared" si="810"/>
        <v>41</v>
      </c>
      <c r="K8642" s="191">
        <v>6</v>
      </c>
      <c r="L8642" s="3">
        <v>-6</v>
      </c>
      <c r="M8642" s="191">
        <v>9.4</v>
      </c>
      <c r="N8642" s="191">
        <v>8.9</v>
      </c>
      <c r="O8642" s="191">
        <v>5</v>
      </c>
    </row>
    <row r="8643" spans="2:15" ht="17.25" x14ac:dyDescent="0.35">
      <c r="B8643" s="172">
        <f t="shared" si="806"/>
        <v>8635</v>
      </c>
      <c r="C8643" s="173">
        <v>12</v>
      </c>
      <c r="D8643" s="173">
        <v>26</v>
      </c>
      <c r="E8643" s="174">
        <v>19</v>
      </c>
      <c r="F8643" s="3">
        <f t="shared" si="805"/>
        <v>42.8</v>
      </c>
      <c r="G8643" s="3">
        <f t="shared" si="807"/>
        <v>19.399999999999999</v>
      </c>
      <c r="H8643" s="3">
        <f t="shared" si="808"/>
        <v>48.019999999999996</v>
      </c>
      <c r="I8643" s="3">
        <f t="shared" si="809"/>
        <v>44.96</v>
      </c>
      <c r="J8643" s="3">
        <f t="shared" si="810"/>
        <v>39.92</v>
      </c>
      <c r="K8643" s="191">
        <v>6</v>
      </c>
      <c r="L8643" s="3">
        <v>-7</v>
      </c>
      <c r="M8643" s="191">
        <v>8.9</v>
      </c>
      <c r="N8643" s="191">
        <v>7.2</v>
      </c>
      <c r="O8643" s="191">
        <v>4.4000000000000004</v>
      </c>
    </row>
    <row r="8644" spans="2:15" ht="17.25" x14ac:dyDescent="0.35">
      <c r="B8644" s="172">
        <f t="shared" si="806"/>
        <v>8636</v>
      </c>
      <c r="C8644" s="173">
        <v>12</v>
      </c>
      <c r="D8644" s="173">
        <v>26</v>
      </c>
      <c r="E8644" s="174">
        <v>20</v>
      </c>
      <c r="F8644" s="3">
        <f t="shared" si="805"/>
        <v>41</v>
      </c>
      <c r="G8644" s="3">
        <f t="shared" si="807"/>
        <v>12.2</v>
      </c>
      <c r="H8644" s="3">
        <f t="shared" si="808"/>
        <v>48.019999999999996</v>
      </c>
      <c r="I8644" s="3">
        <f t="shared" si="809"/>
        <v>44.96</v>
      </c>
      <c r="J8644" s="3">
        <f t="shared" si="810"/>
        <v>39.019999999999996</v>
      </c>
      <c r="K8644" s="191">
        <v>5</v>
      </c>
      <c r="L8644" s="3">
        <v>-11</v>
      </c>
      <c r="M8644" s="191">
        <v>8.9</v>
      </c>
      <c r="N8644" s="191">
        <v>7.2</v>
      </c>
      <c r="O8644" s="191">
        <v>3.9</v>
      </c>
    </row>
    <row r="8645" spans="2:15" ht="17.25" x14ac:dyDescent="0.35">
      <c r="B8645" s="172">
        <f t="shared" si="806"/>
        <v>8637</v>
      </c>
      <c r="C8645" s="173">
        <v>12</v>
      </c>
      <c r="D8645" s="173">
        <v>26</v>
      </c>
      <c r="E8645" s="174">
        <v>21</v>
      </c>
      <c r="F8645" s="3">
        <f t="shared" si="805"/>
        <v>35.6</v>
      </c>
      <c r="G8645" s="3">
        <f t="shared" si="807"/>
        <v>12.2</v>
      </c>
      <c r="H8645" s="3">
        <f t="shared" si="808"/>
        <v>48.92</v>
      </c>
      <c r="I8645" s="3">
        <f t="shared" si="809"/>
        <v>44.96</v>
      </c>
      <c r="J8645" s="3">
        <f t="shared" si="810"/>
        <v>35.96</v>
      </c>
      <c r="K8645" s="191">
        <v>2</v>
      </c>
      <c r="L8645" s="3">
        <v>-11</v>
      </c>
      <c r="M8645" s="191">
        <v>9.4</v>
      </c>
      <c r="N8645" s="191">
        <v>7.2</v>
      </c>
      <c r="O8645" s="191">
        <v>2.2000000000000002</v>
      </c>
    </row>
    <row r="8646" spans="2:15" ht="17.25" x14ac:dyDescent="0.35">
      <c r="B8646" s="172">
        <f t="shared" si="806"/>
        <v>8638</v>
      </c>
      <c r="C8646" s="173">
        <v>12</v>
      </c>
      <c r="D8646" s="173">
        <v>26</v>
      </c>
      <c r="E8646" s="174">
        <v>22</v>
      </c>
      <c r="F8646" s="3">
        <f t="shared" si="805"/>
        <v>35.6</v>
      </c>
      <c r="G8646" s="3">
        <f t="shared" si="807"/>
        <v>10.399999999999999</v>
      </c>
      <c r="H8646" s="3">
        <f t="shared" si="808"/>
        <v>48.92</v>
      </c>
      <c r="I8646" s="3">
        <f t="shared" si="809"/>
        <v>39.019999999999996</v>
      </c>
      <c r="J8646" s="3">
        <f t="shared" si="810"/>
        <v>35.96</v>
      </c>
      <c r="K8646" s="191">
        <v>2</v>
      </c>
      <c r="L8646" s="3">
        <v>-12</v>
      </c>
      <c r="M8646" s="191">
        <v>9.4</v>
      </c>
      <c r="N8646" s="191">
        <v>3.9</v>
      </c>
      <c r="O8646" s="191">
        <v>2.2000000000000002</v>
      </c>
    </row>
    <row r="8647" spans="2:15" ht="17.25" x14ac:dyDescent="0.35">
      <c r="B8647" s="172">
        <f t="shared" si="806"/>
        <v>8639</v>
      </c>
      <c r="C8647" s="173">
        <v>12</v>
      </c>
      <c r="D8647" s="173">
        <v>26</v>
      </c>
      <c r="E8647" s="174">
        <v>23</v>
      </c>
      <c r="F8647" s="3">
        <f t="shared" si="805"/>
        <v>37.4</v>
      </c>
      <c r="G8647" s="3">
        <f t="shared" si="807"/>
        <v>10.399999999999999</v>
      </c>
      <c r="H8647" s="3">
        <f t="shared" si="808"/>
        <v>48.92</v>
      </c>
      <c r="I8647" s="3">
        <f t="shared" si="809"/>
        <v>41</v>
      </c>
      <c r="J8647" s="3">
        <f t="shared" si="810"/>
        <v>33.08</v>
      </c>
      <c r="K8647" s="191">
        <v>3</v>
      </c>
      <c r="L8647" s="3">
        <v>-12</v>
      </c>
      <c r="M8647" s="191">
        <v>9.4</v>
      </c>
      <c r="N8647" s="191">
        <v>5</v>
      </c>
      <c r="O8647" s="191">
        <v>0.6</v>
      </c>
    </row>
    <row r="8648" spans="2:15" ht="17.25" x14ac:dyDescent="0.35">
      <c r="B8648" s="172">
        <f t="shared" si="806"/>
        <v>8640</v>
      </c>
      <c r="C8648" s="173">
        <v>12</v>
      </c>
      <c r="D8648" s="173">
        <v>26</v>
      </c>
      <c r="E8648" s="174">
        <v>24</v>
      </c>
      <c r="F8648" s="3">
        <f t="shared" si="805"/>
        <v>35.6</v>
      </c>
      <c r="G8648" s="3">
        <f t="shared" si="807"/>
        <v>8.5999999999999979</v>
      </c>
      <c r="H8648" s="3">
        <f t="shared" si="808"/>
        <v>48.92</v>
      </c>
      <c r="I8648" s="3">
        <f t="shared" si="809"/>
        <v>41</v>
      </c>
      <c r="J8648" s="3">
        <f t="shared" si="810"/>
        <v>30.02</v>
      </c>
      <c r="K8648" s="191">
        <v>2</v>
      </c>
      <c r="L8648" s="3">
        <v>-13</v>
      </c>
      <c r="M8648" s="191">
        <v>9.4</v>
      </c>
      <c r="N8648" s="191">
        <v>5</v>
      </c>
      <c r="O8648" s="191">
        <v>-1.1000000000000001</v>
      </c>
    </row>
    <row r="8649" spans="2:15" ht="17.25" x14ac:dyDescent="0.35">
      <c r="B8649" s="172">
        <f t="shared" si="806"/>
        <v>8641</v>
      </c>
      <c r="C8649" s="173">
        <v>12</v>
      </c>
      <c r="D8649" s="173">
        <v>27</v>
      </c>
      <c r="E8649" s="174">
        <v>1</v>
      </c>
      <c r="F8649" s="3">
        <f t="shared" si="805"/>
        <v>31.82</v>
      </c>
      <c r="G8649" s="3">
        <f t="shared" si="807"/>
        <v>10.399999999999999</v>
      </c>
      <c r="H8649" s="3">
        <f t="shared" si="808"/>
        <v>48.019999999999996</v>
      </c>
      <c r="I8649" s="3">
        <f t="shared" si="809"/>
        <v>37.04</v>
      </c>
      <c r="J8649" s="3">
        <f t="shared" si="810"/>
        <v>30.02</v>
      </c>
      <c r="K8649" s="191">
        <v>-0.1</v>
      </c>
      <c r="L8649" s="3">
        <v>-12</v>
      </c>
      <c r="M8649" s="191">
        <v>8.9</v>
      </c>
      <c r="N8649" s="191">
        <v>2.8</v>
      </c>
      <c r="O8649" s="191">
        <v>-1.1000000000000001</v>
      </c>
    </row>
    <row r="8650" spans="2:15" ht="17.25" x14ac:dyDescent="0.35">
      <c r="B8650" s="172">
        <f t="shared" si="806"/>
        <v>8642</v>
      </c>
      <c r="C8650" s="173">
        <v>12</v>
      </c>
      <c r="D8650" s="173">
        <v>27</v>
      </c>
      <c r="E8650" s="174">
        <v>2</v>
      </c>
      <c r="F8650" s="3">
        <f t="shared" ref="F8650:F8713" si="811">(9/5)*K8650+32</f>
        <v>28.4</v>
      </c>
      <c r="G8650" s="3">
        <f t="shared" si="807"/>
        <v>8.5999999999999979</v>
      </c>
      <c r="H8650" s="3">
        <f t="shared" si="808"/>
        <v>48.92</v>
      </c>
      <c r="I8650" s="3">
        <f t="shared" si="809"/>
        <v>33.08</v>
      </c>
      <c r="J8650" s="3">
        <f t="shared" si="810"/>
        <v>24.98</v>
      </c>
      <c r="K8650" s="191">
        <v>-2</v>
      </c>
      <c r="L8650" s="3">
        <v>-13</v>
      </c>
      <c r="M8650" s="191">
        <v>9.4</v>
      </c>
      <c r="N8650" s="191">
        <v>0.6</v>
      </c>
      <c r="O8650" s="191">
        <v>-3.9</v>
      </c>
    </row>
    <row r="8651" spans="2:15" ht="17.25" x14ac:dyDescent="0.35">
      <c r="B8651" s="172">
        <f t="shared" ref="B8651:B8714" si="812">B8650+1</f>
        <v>8643</v>
      </c>
      <c r="C8651" s="173">
        <v>12</v>
      </c>
      <c r="D8651" s="173">
        <v>27</v>
      </c>
      <c r="E8651" s="174">
        <v>3</v>
      </c>
      <c r="F8651" s="3">
        <f t="shared" si="811"/>
        <v>32</v>
      </c>
      <c r="G8651" s="3">
        <f t="shared" si="807"/>
        <v>10.399999999999999</v>
      </c>
      <c r="H8651" s="3">
        <f t="shared" si="808"/>
        <v>46.94</v>
      </c>
      <c r="I8651" s="3">
        <f t="shared" si="809"/>
        <v>35.96</v>
      </c>
      <c r="J8651" s="3">
        <f t="shared" si="810"/>
        <v>28.04</v>
      </c>
      <c r="K8651" s="191">
        <v>0</v>
      </c>
      <c r="L8651" s="3">
        <v>-12</v>
      </c>
      <c r="M8651" s="191">
        <v>8.3000000000000007</v>
      </c>
      <c r="N8651" s="191">
        <v>2.2000000000000002</v>
      </c>
      <c r="O8651" s="191">
        <v>-2.2000000000000002</v>
      </c>
    </row>
    <row r="8652" spans="2:15" ht="17.25" x14ac:dyDescent="0.35">
      <c r="B8652" s="172">
        <f t="shared" si="812"/>
        <v>8644</v>
      </c>
      <c r="C8652" s="173">
        <v>12</v>
      </c>
      <c r="D8652" s="173">
        <v>27</v>
      </c>
      <c r="E8652" s="174">
        <v>4</v>
      </c>
      <c r="F8652" s="3">
        <f t="shared" si="811"/>
        <v>30.2</v>
      </c>
      <c r="G8652" s="3">
        <f t="shared" si="807"/>
        <v>12.2</v>
      </c>
      <c r="H8652" s="3">
        <f t="shared" si="808"/>
        <v>46.94</v>
      </c>
      <c r="I8652" s="3">
        <f t="shared" si="809"/>
        <v>37.04</v>
      </c>
      <c r="J8652" s="3">
        <f t="shared" si="810"/>
        <v>28.04</v>
      </c>
      <c r="K8652" s="191">
        <v>-1</v>
      </c>
      <c r="L8652" s="3">
        <v>-11</v>
      </c>
      <c r="M8652" s="191">
        <v>8.3000000000000007</v>
      </c>
      <c r="N8652" s="191">
        <v>2.8</v>
      </c>
      <c r="O8652" s="191">
        <v>-2.2000000000000002</v>
      </c>
    </row>
    <row r="8653" spans="2:15" ht="17.25" x14ac:dyDescent="0.35">
      <c r="B8653" s="172">
        <f t="shared" si="812"/>
        <v>8645</v>
      </c>
      <c r="C8653" s="173">
        <v>12</v>
      </c>
      <c r="D8653" s="173">
        <v>27</v>
      </c>
      <c r="E8653" s="174">
        <v>5</v>
      </c>
      <c r="F8653" s="3">
        <f t="shared" si="811"/>
        <v>28.4</v>
      </c>
      <c r="G8653" s="3">
        <f t="shared" si="807"/>
        <v>14</v>
      </c>
      <c r="H8653" s="3">
        <f t="shared" si="808"/>
        <v>46.04</v>
      </c>
      <c r="I8653" s="3">
        <f t="shared" si="809"/>
        <v>33.979999999999997</v>
      </c>
      <c r="J8653" s="3">
        <f t="shared" si="810"/>
        <v>28.04</v>
      </c>
      <c r="K8653" s="191">
        <v>-2</v>
      </c>
      <c r="L8653" s="3">
        <v>-10</v>
      </c>
      <c r="M8653" s="191">
        <v>7.8</v>
      </c>
      <c r="N8653" s="191">
        <v>1.1000000000000001</v>
      </c>
      <c r="O8653" s="191">
        <v>-2.2000000000000002</v>
      </c>
    </row>
    <row r="8654" spans="2:15" ht="17.25" x14ac:dyDescent="0.35">
      <c r="B8654" s="172">
        <f t="shared" si="812"/>
        <v>8646</v>
      </c>
      <c r="C8654" s="173">
        <v>12</v>
      </c>
      <c r="D8654" s="173">
        <v>27</v>
      </c>
      <c r="E8654" s="174">
        <v>6</v>
      </c>
      <c r="F8654" s="3">
        <f t="shared" si="811"/>
        <v>33.799999999999997</v>
      </c>
      <c r="G8654" s="3">
        <f t="shared" si="807"/>
        <v>15.8</v>
      </c>
      <c r="H8654" s="3">
        <f t="shared" si="808"/>
        <v>46.04</v>
      </c>
      <c r="I8654" s="3">
        <f t="shared" si="809"/>
        <v>35.96</v>
      </c>
      <c r="J8654" s="3">
        <f t="shared" si="810"/>
        <v>24.98</v>
      </c>
      <c r="K8654" s="191">
        <v>1</v>
      </c>
      <c r="L8654" s="3">
        <v>-9</v>
      </c>
      <c r="M8654" s="191">
        <v>7.8</v>
      </c>
      <c r="N8654" s="191">
        <v>2.2000000000000002</v>
      </c>
      <c r="O8654" s="191">
        <v>-3.9</v>
      </c>
    </row>
    <row r="8655" spans="2:15" ht="17.25" x14ac:dyDescent="0.35">
      <c r="B8655" s="172">
        <f t="shared" si="812"/>
        <v>8647</v>
      </c>
      <c r="C8655" s="173">
        <v>12</v>
      </c>
      <c r="D8655" s="173">
        <v>27</v>
      </c>
      <c r="E8655" s="174">
        <v>7</v>
      </c>
      <c r="F8655" s="3">
        <f t="shared" si="811"/>
        <v>28.4</v>
      </c>
      <c r="G8655" s="3">
        <f t="shared" si="807"/>
        <v>15.8</v>
      </c>
      <c r="H8655" s="3">
        <f t="shared" si="808"/>
        <v>46.04</v>
      </c>
      <c r="I8655" s="3">
        <f t="shared" si="809"/>
        <v>35.96</v>
      </c>
      <c r="J8655" s="3">
        <f t="shared" si="810"/>
        <v>24.08</v>
      </c>
      <c r="K8655" s="191">
        <v>-2</v>
      </c>
      <c r="L8655" s="3">
        <v>-9</v>
      </c>
      <c r="M8655" s="191">
        <v>7.8</v>
      </c>
      <c r="N8655" s="191">
        <v>2.2000000000000002</v>
      </c>
      <c r="O8655" s="191">
        <v>-4.4000000000000004</v>
      </c>
    </row>
    <row r="8656" spans="2:15" ht="17.25" x14ac:dyDescent="0.35">
      <c r="B8656" s="172">
        <f t="shared" si="812"/>
        <v>8648</v>
      </c>
      <c r="C8656" s="173">
        <v>12</v>
      </c>
      <c r="D8656" s="173">
        <v>27</v>
      </c>
      <c r="E8656" s="174">
        <v>8</v>
      </c>
      <c r="F8656" s="3">
        <f t="shared" si="811"/>
        <v>33.799999999999997</v>
      </c>
      <c r="G8656" s="3">
        <f t="shared" si="807"/>
        <v>15.8</v>
      </c>
      <c r="H8656" s="3">
        <f t="shared" si="808"/>
        <v>46.94</v>
      </c>
      <c r="I8656" s="3">
        <f t="shared" si="809"/>
        <v>35.96</v>
      </c>
      <c r="J8656" s="3">
        <f t="shared" si="810"/>
        <v>26.96</v>
      </c>
      <c r="K8656" s="191">
        <v>1</v>
      </c>
      <c r="L8656" s="3">
        <v>-9</v>
      </c>
      <c r="M8656" s="191">
        <v>8.3000000000000007</v>
      </c>
      <c r="N8656" s="191">
        <v>2.2000000000000002</v>
      </c>
      <c r="O8656" s="191">
        <v>-2.8</v>
      </c>
    </row>
    <row r="8657" spans="2:15" ht="17.25" x14ac:dyDescent="0.35">
      <c r="B8657" s="172">
        <f t="shared" si="812"/>
        <v>8649</v>
      </c>
      <c r="C8657" s="173">
        <v>12</v>
      </c>
      <c r="D8657" s="173">
        <v>27</v>
      </c>
      <c r="E8657" s="174">
        <v>9</v>
      </c>
      <c r="F8657" s="3">
        <f t="shared" si="811"/>
        <v>39.200000000000003</v>
      </c>
      <c r="G8657" s="3">
        <f t="shared" si="807"/>
        <v>24.8</v>
      </c>
      <c r="H8657" s="3">
        <f t="shared" si="808"/>
        <v>48.92</v>
      </c>
      <c r="I8657" s="3">
        <f t="shared" si="809"/>
        <v>37.94</v>
      </c>
      <c r="J8657" s="3">
        <f t="shared" si="810"/>
        <v>30.92</v>
      </c>
      <c r="K8657" s="191">
        <v>4</v>
      </c>
      <c r="L8657" s="3">
        <v>-4</v>
      </c>
      <c r="M8657" s="191">
        <v>9.4</v>
      </c>
      <c r="N8657" s="191">
        <v>3.3</v>
      </c>
      <c r="O8657" s="191">
        <v>-0.6</v>
      </c>
    </row>
    <row r="8658" spans="2:15" ht="17.25" x14ac:dyDescent="0.35">
      <c r="B8658" s="172">
        <f t="shared" si="812"/>
        <v>8650</v>
      </c>
      <c r="C8658" s="173">
        <v>12</v>
      </c>
      <c r="D8658" s="173">
        <v>27</v>
      </c>
      <c r="E8658" s="174">
        <v>10</v>
      </c>
      <c r="F8658" s="3">
        <f t="shared" si="811"/>
        <v>35.6</v>
      </c>
      <c r="G8658" s="3">
        <f t="shared" si="807"/>
        <v>35.6</v>
      </c>
      <c r="H8658" s="3">
        <f t="shared" si="808"/>
        <v>50</v>
      </c>
      <c r="I8658" s="3">
        <f t="shared" si="809"/>
        <v>44.96</v>
      </c>
      <c r="J8658" s="3">
        <f t="shared" si="810"/>
        <v>35.06</v>
      </c>
      <c r="K8658" s="191">
        <v>2</v>
      </c>
      <c r="L8658" s="3">
        <v>2</v>
      </c>
      <c r="M8658" s="191">
        <v>10</v>
      </c>
      <c r="N8658" s="191">
        <v>7.2</v>
      </c>
      <c r="O8658" s="191">
        <v>1.7</v>
      </c>
    </row>
    <row r="8659" spans="2:15" ht="17.25" x14ac:dyDescent="0.35">
      <c r="B8659" s="172">
        <f t="shared" si="812"/>
        <v>8651</v>
      </c>
      <c r="C8659" s="173">
        <v>12</v>
      </c>
      <c r="D8659" s="173">
        <v>27</v>
      </c>
      <c r="E8659" s="174">
        <v>11</v>
      </c>
      <c r="F8659" s="3">
        <f t="shared" si="811"/>
        <v>41</v>
      </c>
      <c r="G8659" s="3">
        <f t="shared" si="807"/>
        <v>41</v>
      </c>
      <c r="H8659" s="3">
        <f t="shared" si="808"/>
        <v>51.980000000000004</v>
      </c>
      <c r="I8659" s="3">
        <f t="shared" si="809"/>
        <v>50</v>
      </c>
      <c r="J8659" s="3">
        <f t="shared" si="810"/>
        <v>37.94</v>
      </c>
      <c r="K8659" s="191">
        <v>5</v>
      </c>
      <c r="L8659" s="3">
        <v>5</v>
      </c>
      <c r="M8659" s="191">
        <v>11.1</v>
      </c>
      <c r="N8659" s="191">
        <v>10</v>
      </c>
      <c r="O8659" s="191">
        <v>3.3</v>
      </c>
    </row>
    <row r="8660" spans="2:15" ht="17.25" x14ac:dyDescent="0.35">
      <c r="B8660" s="172">
        <f t="shared" si="812"/>
        <v>8652</v>
      </c>
      <c r="C8660" s="173">
        <v>12</v>
      </c>
      <c r="D8660" s="173">
        <v>27</v>
      </c>
      <c r="E8660" s="174">
        <v>12</v>
      </c>
      <c r="F8660" s="3">
        <f t="shared" si="811"/>
        <v>41</v>
      </c>
      <c r="G8660" s="3">
        <f t="shared" si="807"/>
        <v>46.4</v>
      </c>
      <c r="H8660" s="3">
        <f t="shared" si="808"/>
        <v>53.96</v>
      </c>
      <c r="I8660" s="3">
        <f t="shared" si="809"/>
        <v>53.06</v>
      </c>
      <c r="J8660" s="3">
        <f t="shared" si="810"/>
        <v>41</v>
      </c>
      <c r="K8660" s="191">
        <v>5</v>
      </c>
      <c r="L8660" s="3">
        <v>8</v>
      </c>
      <c r="M8660" s="191">
        <v>12.2</v>
      </c>
      <c r="N8660" s="191">
        <v>11.7</v>
      </c>
      <c r="O8660" s="191">
        <v>5</v>
      </c>
    </row>
    <row r="8661" spans="2:15" ht="17.25" x14ac:dyDescent="0.35">
      <c r="B8661" s="172">
        <f t="shared" si="812"/>
        <v>8653</v>
      </c>
      <c r="C8661" s="173">
        <v>12</v>
      </c>
      <c r="D8661" s="173">
        <v>27</v>
      </c>
      <c r="E8661" s="174">
        <v>13</v>
      </c>
      <c r="F8661" s="3">
        <f t="shared" si="811"/>
        <v>41</v>
      </c>
      <c r="G8661" s="3">
        <f t="shared" si="807"/>
        <v>48.2</v>
      </c>
      <c r="H8661" s="3">
        <f t="shared" si="808"/>
        <v>53.96</v>
      </c>
      <c r="I8661" s="3">
        <f t="shared" si="809"/>
        <v>53.96</v>
      </c>
      <c r="J8661" s="3">
        <f t="shared" si="810"/>
        <v>44.06</v>
      </c>
      <c r="K8661" s="191">
        <v>5</v>
      </c>
      <c r="L8661" s="3">
        <v>9</v>
      </c>
      <c r="M8661" s="191">
        <v>12.2</v>
      </c>
      <c r="N8661" s="191">
        <v>12.2</v>
      </c>
      <c r="O8661" s="191">
        <v>6.7</v>
      </c>
    </row>
    <row r="8662" spans="2:15" ht="17.25" x14ac:dyDescent="0.35">
      <c r="B8662" s="172">
        <f t="shared" si="812"/>
        <v>8654</v>
      </c>
      <c r="C8662" s="173">
        <v>12</v>
      </c>
      <c r="D8662" s="173">
        <v>27</v>
      </c>
      <c r="E8662" s="174">
        <v>14</v>
      </c>
      <c r="F8662" s="3">
        <f t="shared" si="811"/>
        <v>41</v>
      </c>
      <c r="G8662" s="3">
        <f t="shared" si="807"/>
        <v>48.2</v>
      </c>
      <c r="H8662" s="3">
        <f t="shared" si="808"/>
        <v>55.040000000000006</v>
      </c>
      <c r="I8662" s="3">
        <f t="shared" si="809"/>
        <v>53.06</v>
      </c>
      <c r="J8662" s="3">
        <f t="shared" si="810"/>
        <v>46.94</v>
      </c>
      <c r="K8662" s="191">
        <v>5</v>
      </c>
      <c r="L8662" s="3">
        <v>9</v>
      </c>
      <c r="M8662" s="191">
        <v>12.8</v>
      </c>
      <c r="N8662" s="191">
        <v>11.7</v>
      </c>
      <c r="O8662" s="191">
        <v>8.3000000000000007</v>
      </c>
    </row>
    <row r="8663" spans="2:15" ht="17.25" x14ac:dyDescent="0.35">
      <c r="B8663" s="172">
        <f t="shared" si="812"/>
        <v>8655</v>
      </c>
      <c r="C8663" s="173">
        <v>12</v>
      </c>
      <c r="D8663" s="173">
        <v>27</v>
      </c>
      <c r="E8663" s="174">
        <v>15</v>
      </c>
      <c r="F8663" s="3">
        <f t="shared" si="811"/>
        <v>42.8</v>
      </c>
      <c r="G8663" s="3">
        <f t="shared" si="807"/>
        <v>46.4</v>
      </c>
      <c r="H8663" s="3">
        <f t="shared" si="808"/>
        <v>55.94</v>
      </c>
      <c r="I8663" s="3">
        <f t="shared" si="809"/>
        <v>57.019999999999996</v>
      </c>
      <c r="J8663" s="3">
        <f t="shared" si="810"/>
        <v>48.019999999999996</v>
      </c>
      <c r="K8663" s="191">
        <v>6</v>
      </c>
      <c r="L8663" s="3">
        <v>8</v>
      </c>
      <c r="M8663" s="191">
        <v>13.3</v>
      </c>
      <c r="N8663" s="191">
        <v>13.9</v>
      </c>
      <c r="O8663" s="191">
        <v>8.9</v>
      </c>
    </row>
    <row r="8664" spans="2:15" ht="17.25" x14ac:dyDescent="0.35">
      <c r="B8664" s="172">
        <f t="shared" si="812"/>
        <v>8656</v>
      </c>
      <c r="C8664" s="173">
        <v>12</v>
      </c>
      <c r="D8664" s="173">
        <v>27</v>
      </c>
      <c r="E8664" s="174">
        <v>16</v>
      </c>
      <c r="F8664" s="3">
        <f t="shared" si="811"/>
        <v>39.200000000000003</v>
      </c>
      <c r="G8664" s="3">
        <f t="shared" si="807"/>
        <v>46.4</v>
      </c>
      <c r="H8664" s="3">
        <f t="shared" si="808"/>
        <v>55.040000000000006</v>
      </c>
      <c r="I8664" s="3">
        <f t="shared" si="809"/>
        <v>55.040000000000006</v>
      </c>
      <c r="J8664" s="3">
        <f t="shared" si="810"/>
        <v>48.019999999999996</v>
      </c>
      <c r="K8664" s="191">
        <v>4</v>
      </c>
      <c r="L8664" s="3">
        <v>8</v>
      </c>
      <c r="M8664" s="191">
        <v>12.8</v>
      </c>
      <c r="N8664" s="191">
        <v>12.8</v>
      </c>
      <c r="O8664" s="191">
        <v>8.9</v>
      </c>
    </row>
    <row r="8665" spans="2:15" ht="17.25" x14ac:dyDescent="0.35">
      <c r="B8665" s="172">
        <f t="shared" si="812"/>
        <v>8657</v>
      </c>
      <c r="C8665" s="173">
        <v>12</v>
      </c>
      <c r="D8665" s="173">
        <v>27</v>
      </c>
      <c r="E8665" s="174">
        <v>17</v>
      </c>
      <c r="F8665" s="3">
        <f t="shared" si="811"/>
        <v>35.6</v>
      </c>
      <c r="G8665" s="3">
        <f t="shared" ref="G8665:G8728" si="813">(9/5)*L8665+32</f>
        <v>44.6</v>
      </c>
      <c r="H8665" s="3">
        <f t="shared" ref="H8665:H8728" si="814">(9/5)*M8665+32</f>
        <v>51.08</v>
      </c>
      <c r="I8665" s="3">
        <f t="shared" ref="I8665:I8728" si="815">(9/5)*N8665+32</f>
        <v>51.980000000000004</v>
      </c>
      <c r="J8665" s="3">
        <f t="shared" ref="J8665:J8728" si="816">(9/5)*O8665+32</f>
        <v>48.019999999999996</v>
      </c>
      <c r="K8665" s="191">
        <v>2</v>
      </c>
      <c r="L8665" s="3">
        <v>7</v>
      </c>
      <c r="M8665" s="191">
        <v>10.6</v>
      </c>
      <c r="N8665" s="191">
        <v>11.1</v>
      </c>
      <c r="O8665" s="191">
        <v>8.9</v>
      </c>
    </row>
    <row r="8666" spans="2:15" ht="17.25" x14ac:dyDescent="0.35">
      <c r="B8666" s="172">
        <f t="shared" si="812"/>
        <v>8658</v>
      </c>
      <c r="C8666" s="173">
        <v>12</v>
      </c>
      <c r="D8666" s="173">
        <v>27</v>
      </c>
      <c r="E8666" s="174">
        <v>18</v>
      </c>
      <c r="F8666" s="3">
        <f t="shared" si="811"/>
        <v>32</v>
      </c>
      <c r="G8666" s="3">
        <f t="shared" si="813"/>
        <v>39.92</v>
      </c>
      <c r="H8666" s="3">
        <f t="shared" si="814"/>
        <v>48.019999999999996</v>
      </c>
      <c r="I8666" s="3">
        <f t="shared" si="815"/>
        <v>50</v>
      </c>
      <c r="J8666" s="3">
        <f t="shared" si="816"/>
        <v>44.96</v>
      </c>
      <c r="K8666" s="191">
        <v>0</v>
      </c>
      <c r="L8666" s="3">
        <v>4.4000000000000004</v>
      </c>
      <c r="M8666" s="191">
        <v>8.9</v>
      </c>
      <c r="N8666" s="191">
        <v>10</v>
      </c>
      <c r="O8666" s="191">
        <v>7.2</v>
      </c>
    </row>
    <row r="8667" spans="2:15" ht="17.25" x14ac:dyDescent="0.35">
      <c r="B8667" s="172">
        <f t="shared" si="812"/>
        <v>8659</v>
      </c>
      <c r="C8667" s="173">
        <v>12</v>
      </c>
      <c r="D8667" s="173">
        <v>27</v>
      </c>
      <c r="E8667" s="174">
        <v>19</v>
      </c>
      <c r="F8667" s="3">
        <f t="shared" si="811"/>
        <v>26.6</v>
      </c>
      <c r="G8667" s="3">
        <f t="shared" si="813"/>
        <v>37.4</v>
      </c>
      <c r="H8667" s="3">
        <f t="shared" si="814"/>
        <v>41</v>
      </c>
      <c r="I8667" s="3">
        <f t="shared" si="815"/>
        <v>48.019999999999996</v>
      </c>
      <c r="J8667" s="3">
        <f t="shared" si="816"/>
        <v>37.94</v>
      </c>
      <c r="K8667" s="191">
        <v>-3</v>
      </c>
      <c r="L8667" s="3">
        <v>3</v>
      </c>
      <c r="M8667" s="191">
        <v>5</v>
      </c>
      <c r="N8667" s="191">
        <v>8.9</v>
      </c>
      <c r="O8667" s="191">
        <v>3.3</v>
      </c>
    </row>
    <row r="8668" spans="2:15" ht="17.25" x14ac:dyDescent="0.35">
      <c r="B8668" s="172">
        <f t="shared" si="812"/>
        <v>8660</v>
      </c>
      <c r="C8668" s="173">
        <v>12</v>
      </c>
      <c r="D8668" s="173">
        <v>27</v>
      </c>
      <c r="E8668" s="174">
        <v>20</v>
      </c>
      <c r="F8668" s="3">
        <f t="shared" si="811"/>
        <v>28.4</v>
      </c>
      <c r="G8668" s="3">
        <f t="shared" si="813"/>
        <v>37.4</v>
      </c>
      <c r="H8668" s="3">
        <f t="shared" si="814"/>
        <v>41</v>
      </c>
      <c r="I8668" s="3">
        <f t="shared" si="815"/>
        <v>48.019999999999996</v>
      </c>
      <c r="J8668" s="3">
        <f t="shared" si="816"/>
        <v>35.06</v>
      </c>
      <c r="K8668" s="191">
        <v>-2</v>
      </c>
      <c r="L8668" s="3">
        <v>3</v>
      </c>
      <c r="M8668" s="191">
        <v>5</v>
      </c>
      <c r="N8668" s="191">
        <v>8.9</v>
      </c>
      <c r="O8668" s="191">
        <v>1.7</v>
      </c>
    </row>
    <row r="8669" spans="2:15" ht="17.25" x14ac:dyDescent="0.35">
      <c r="B8669" s="172">
        <f t="shared" si="812"/>
        <v>8661</v>
      </c>
      <c r="C8669" s="173">
        <v>12</v>
      </c>
      <c r="D8669" s="173">
        <v>27</v>
      </c>
      <c r="E8669" s="174">
        <v>21</v>
      </c>
      <c r="F8669" s="3">
        <f t="shared" si="811"/>
        <v>28.4</v>
      </c>
      <c r="G8669" s="3">
        <f t="shared" si="813"/>
        <v>33.799999999999997</v>
      </c>
      <c r="H8669" s="3">
        <f t="shared" si="814"/>
        <v>42.08</v>
      </c>
      <c r="I8669" s="3">
        <f t="shared" si="815"/>
        <v>46.94</v>
      </c>
      <c r="J8669" s="3">
        <f t="shared" si="816"/>
        <v>37.04</v>
      </c>
      <c r="K8669" s="191">
        <v>-2</v>
      </c>
      <c r="L8669" s="3">
        <v>1</v>
      </c>
      <c r="M8669" s="191">
        <v>5.6</v>
      </c>
      <c r="N8669" s="191">
        <v>8.3000000000000007</v>
      </c>
      <c r="O8669" s="191">
        <v>2.8</v>
      </c>
    </row>
    <row r="8670" spans="2:15" ht="17.25" x14ac:dyDescent="0.35">
      <c r="B8670" s="172">
        <f t="shared" si="812"/>
        <v>8662</v>
      </c>
      <c r="C8670" s="173">
        <v>12</v>
      </c>
      <c r="D8670" s="173">
        <v>27</v>
      </c>
      <c r="E8670" s="174">
        <v>22</v>
      </c>
      <c r="F8670" s="3">
        <f t="shared" si="811"/>
        <v>30.2</v>
      </c>
      <c r="G8670" s="3">
        <f t="shared" si="813"/>
        <v>30.2</v>
      </c>
      <c r="H8670" s="3">
        <f t="shared" si="814"/>
        <v>37.94</v>
      </c>
      <c r="I8670" s="3">
        <f t="shared" si="815"/>
        <v>48.019999999999996</v>
      </c>
      <c r="J8670" s="3">
        <f t="shared" si="816"/>
        <v>32</v>
      </c>
      <c r="K8670" s="191">
        <v>-1</v>
      </c>
      <c r="L8670" s="3">
        <v>-1</v>
      </c>
      <c r="M8670" s="191">
        <v>3.3</v>
      </c>
      <c r="N8670" s="191">
        <v>8.9</v>
      </c>
      <c r="O8670" s="191">
        <v>0</v>
      </c>
    </row>
    <row r="8671" spans="2:15" ht="17.25" x14ac:dyDescent="0.35">
      <c r="B8671" s="172">
        <f t="shared" si="812"/>
        <v>8663</v>
      </c>
      <c r="C8671" s="173">
        <v>12</v>
      </c>
      <c r="D8671" s="173">
        <v>27</v>
      </c>
      <c r="E8671" s="174">
        <v>23</v>
      </c>
      <c r="F8671" s="3">
        <f t="shared" si="811"/>
        <v>26.6</v>
      </c>
      <c r="G8671" s="3">
        <f t="shared" si="813"/>
        <v>24.8</v>
      </c>
      <c r="H8671" s="3">
        <f t="shared" si="814"/>
        <v>35.06</v>
      </c>
      <c r="I8671" s="3">
        <f t="shared" si="815"/>
        <v>50</v>
      </c>
      <c r="J8671" s="3">
        <f t="shared" si="816"/>
        <v>28.04</v>
      </c>
      <c r="K8671" s="191">
        <v>-3</v>
      </c>
      <c r="L8671" s="3">
        <v>-4</v>
      </c>
      <c r="M8671" s="191">
        <v>1.7</v>
      </c>
      <c r="N8671" s="191">
        <v>10</v>
      </c>
      <c r="O8671" s="191">
        <v>-2.2000000000000002</v>
      </c>
    </row>
    <row r="8672" spans="2:15" ht="17.25" x14ac:dyDescent="0.35">
      <c r="B8672" s="172">
        <f t="shared" si="812"/>
        <v>8664</v>
      </c>
      <c r="C8672" s="173">
        <v>12</v>
      </c>
      <c r="D8672" s="173">
        <v>27</v>
      </c>
      <c r="E8672" s="174">
        <v>24</v>
      </c>
      <c r="F8672" s="3">
        <f t="shared" si="811"/>
        <v>30.2</v>
      </c>
      <c r="G8672" s="3">
        <f t="shared" si="813"/>
        <v>24.8</v>
      </c>
      <c r="H8672" s="3">
        <f t="shared" si="814"/>
        <v>35.96</v>
      </c>
      <c r="I8672" s="3">
        <f t="shared" si="815"/>
        <v>48.92</v>
      </c>
      <c r="J8672" s="3">
        <f t="shared" si="816"/>
        <v>28.94</v>
      </c>
      <c r="K8672" s="191">
        <v>-1</v>
      </c>
      <c r="L8672" s="3">
        <v>-4</v>
      </c>
      <c r="M8672" s="191">
        <v>2.2000000000000002</v>
      </c>
      <c r="N8672" s="191">
        <v>9.4</v>
      </c>
      <c r="O8672" s="191">
        <v>-1.7</v>
      </c>
    </row>
    <row r="8673" spans="2:15" ht="17.25" x14ac:dyDescent="0.35">
      <c r="B8673" s="172">
        <f t="shared" si="812"/>
        <v>8665</v>
      </c>
      <c r="C8673" s="173">
        <v>12</v>
      </c>
      <c r="D8673" s="173">
        <v>28</v>
      </c>
      <c r="E8673" s="174">
        <v>1</v>
      </c>
      <c r="F8673" s="3">
        <f t="shared" si="811"/>
        <v>32</v>
      </c>
      <c r="G8673" s="3">
        <f t="shared" si="813"/>
        <v>24.8</v>
      </c>
      <c r="H8673" s="3">
        <f t="shared" si="814"/>
        <v>37.04</v>
      </c>
      <c r="I8673" s="3">
        <f t="shared" si="815"/>
        <v>48.92</v>
      </c>
      <c r="J8673" s="3">
        <f t="shared" si="816"/>
        <v>30.02</v>
      </c>
      <c r="K8673" s="191">
        <v>0</v>
      </c>
      <c r="L8673" s="3">
        <v>-4</v>
      </c>
      <c r="M8673" s="191">
        <v>2.8</v>
      </c>
      <c r="N8673" s="191">
        <v>9.4</v>
      </c>
      <c r="O8673" s="191">
        <v>-1.1000000000000001</v>
      </c>
    </row>
    <row r="8674" spans="2:15" ht="17.25" x14ac:dyDescent="0.35">
      <c r="B8674" s="172">
        <f t="shared" si="812"/>
        <v>8666</v>
      </c>
      <c r="C8674" s="173">
        <v>12</v>
      </c>
      <c r="D8674" s="173">
        <v>28</v>
      </c>
      <c r="E8674" s="174">
        <v>2</v>
      </c>
      <c r="F8674" s="3">
        <f t="shared" si="811"/>
        <v>32</v>
      </c>
      <c r="G8674" s="3">
        <f t="shared" si="813"/>
        <v>24.8</v>
      </c>
      <c r="H8674" s="3">
        <f t="shared" si="814"/>
        <v>33.979999999999997</v>
      </c>
      <c r="I8674" s="3">
        <f t="shared" si="815"/>
        <v>48.019999999999996</v>
      </c>
      <c r="J8674" s="3">
        <f t="shared" si="816"/>
        <v>30.02</v>
      </c>
      <c r="K8674" s="191">
        <v>0</v>
      </c>
      <c r="L8674" s="3">
        <v>-4</v>
      </c>
      <c r="M8674" s="191">
        <v>1.1000000000000001</v>
      </c>
      <c r="N8674" s="191">
        <v>8.9</v>
      </c>
      <c r="O8674" s="191">
        <v>-1.1000000000000001</v>
      </c>
    </row>
    <row r="8675" spans="2:15" ht="17.25" x14ac:dyDescent="0.35">
      <c r="B8675" s="172">
        <f t="shared" si="812"/>
        <v>8667</v>
      </c>
      <c r="C8675" s="173">
        <v>12</v>
      </c>
      <c r="D8675" s="173">
        <v>28</v>
      </c>
      <c r="E8675" s="174">
        <v>3</v>
      </c>
      <c r="F8675" s="3">
        <f t="shared" si="811"/>
        <v>33.799999999999997</v>
      </c>
      <c r="G8675" s="3">
        <f t="shared" si="813"/>
        <v>24.8</v>
      </c>
      <c r="H8675" s="3">
        <f t="shared" si="814"/>
        <v>35.06</v>
      </c>
      <c r="I8675" s="3">
        <f t="shared" si="815"/>
        <v>46.94</v>
      </c>
      <c r="J8675" s="3">
        <f t="shared" si="816"/>
        <v>30.02</v>
      </c>
      <c r="K8675" s="191">
        <v>1</v>
      </c>
      <c r="L8675" s="3">
        <v>-4</v>
      </c>
      <c r="M8675" s="191">
        <v>1.7</v>
      </c>
      <c r="N8675" s="191">
        <v>8.3000000000000007</v>
      </c>
      <c r="O8675" s="191">
        <v>-1.1000000000000001</v>
      </c>
    </row>
    <row r="8676" spans="2:15" ht="17.25" x14ac:dyDescent="0.35">
      <c r="B8676" s="172">
        <f t="shared" si="812"/>
        <v>8668</v>
      </c>
      <c r="C8676" s="173">
        <v>12</v>
      </c>
      <c r="D8676" s="173">
        <v>28</v>
      </c>
      <c r="E8676" s="174">
        <v>4</v>
      </c>
      <c r="F8676" s="3">
        <f t="shared" si="811"/>
        <v>37.4</v>
      </c>
      <c r="G8676" s="3">
        <f t="shared" si="813"/>
        <v>24.8</v>
      </c>
      <c r="H8676" s="3">
        <f t="shared" si="814"/>
        <v>35.06</v>
      </c>
      <c r="I8676" s="3">
        <f t="shared" si="815"/>
        <v>48.019999999999996</v>
      </c>
      <c r="J8676" s="3">
        <f t="shared" si="816"/>
        <v>30.92</v>
      </c>
      <c r="K8676" s="191">
        <v>3</v>
      </c>
      <c r="L8676" s="3">
        <v>-4</v>
      </c>
      <c r="M8676" s="191">
        <v>1.7</v>
      </c>
      <c r="N8676" s="191">
        <v>8.9</v>
      </c>
      <c r="O8676" s="191">
        <v>-0.6</v>
      </c>
    </row>
    <row r="8677" spans="2:15" ht="17.25" x14ac:dyDescent="0.35">
      <c r="B8677" s="172">
        <f t="shared" si="812"/>
        <v>8669</v>
      </c>
      <c r="C8677" s="173">
        <v>12</v>
      </c>
      <c r="D8677" s="173">
        <v>28</v>
      </c>
      <c r="E8677" s="174">
        <v>5</v>
      </c>
      <c r="F8677" s="3">
        <f t="shared" si="811"/>
        <v>39.200000000000003</v>
      </c>
      <c r="G8677" s="3">
        <f t="shared" si="813"/>
        <v>23</v>
      </c>
      <c r="H8677" s="3">
        <f t="shared" si="814"/>
        <v>32</v>
      </c>
      <c r="I8677" s="3">
        <f t="shared" si="815"/>
        <v>48.019999999999996</v>
      </c>
      <c r="J8677" s="3">
        <f t="shared" si="816"/>
        <v>30.92</v>
      </c>
      <c r="K8677" s="191">
        <v>4</v>
      </c>
      <c r="L8677" s="3">
        <v>-5</v>
      </c>
      <c r="M8677" s="191">
        <v>0</v>
      </c>
      <c r="N8677" s="191">
        <v>8.9</v>
      </c>
      <c r="O8677" s="191">
        <v>-0.6</v>
      </c>
    </row>
    <row r="8678" spans="2:15" ht="17.25" x14ac:dyDescent="0.35">
      <c r="B8678" s="172">
        <f t="shared" si="812"/>
        <v>8670</v>
      </c>
      <c r="C8678" s="173">
        <v>12</v>
      </c>
      <c r="D8678" s="173">
        <v>28</v>
      </c>
      <c r="E8678" s="174">
        <v>6</v>
      </c>
      <c r="F8678" s="3">
        <f t="shared" si="811"/>
        <v>41</v>
      </c>
      <c r="G8678" s="3">
        <f t="shared" si="813"/>
        <v>24.8</v>
      </c>
      <c r="H8678" s="3">
        <f t="shared" si="814"/>
        <v>32</v>
      </c>
      <c r="I8678" s="3">
        <f t="shared" si="815"/>
        <v>42.08</v>
      </c>
      <c r="J8678" s="3">
        <f t="shared" si="816"/>
        <v>26.96</v>
      </c>
      <c r="K8678" s="191">
        <v>5</v>
      </c>
      <c r="L8678" s="3">
        <v>-4</v>
      </c>
      <c r="M8678" s="191">
        <v>0</v>
      </c>
      <c r="N8678" s="191">
        <v>5.6</v>
      </c>
      <c r="O8678" s="191">
        <v>-2.8</v>
      </c>
    </row>
    <row r="8679" spans="2:15" ht="17.25" x14ac:dyDescent="0.35">
      <c r="B8679" s="172">
        <f t="shared" si="812"/>
        <v>8671</v>
      </c>
      <c r="C8679" s="173">
        <v>12</v>
      </c>
      <c r="D8679" s="173">
        <v>28</v>
      </c>
      <c r="E8679" s="174">
        <v>7</v>
      </c>
      <c r="F8679" s="3">
        <f t="shared" si="811"/>
        <v>42.8</v>
      </c>
      <c r="G8679" s="3">
        <f t="shared" si="813"/>
        <v>24.8</v>
      </c>
      <c r="H8679" s="3">
        <f t="shared" si="814"/>
        <v>30.92</v>
      </c>
      <c r="I8679" s="3">
        <f t="shared" si="815"/>
        <v>42.980000000000004</v>
      </c>
      <c r="J8679" s="3">
        <f t="shared" si="816"/>
        <v>28.94</v>
      </c>
      <c r="K8679" s="191">
        <v>6</v>
      </c>
      <c r="L8679" s="3">
        <v>-4</v>
      </c>
      <c r="M8679" s="191">
        <v>-0.6</v>
      </c>
      <c r="N8679" s="191">
        <v>6.1</v>
      </c>
      <c r="O8679" s="191">
        <v>-1.7</v>
      </c>
    </row>
    <row r="8680" spans="2:15" ht="17.25" x14ac:dyDescent="0.35">
      <c r="B8680" s="172">
        <f t="shared" si="812"/>
        <v>8672</v>
      </c>
      <c r="C8680" s="173">
        <v>12</v>
      </c>
      <c r="D8680" s="173">
        <v>28</v>
      </c>
      <c r="E8680" s="174">
        <v>8</v>
      </c>
      <c r="F8680" s="3">
        <f t="shared" si="811"/>
        <v>44.6</v>
      </c>
      <c r="G8680" s="3">
        <f t="shared" si="813"/>
        <v>24.8</v>
      </c>
      <c r="H8680" s="3">
        <f t="shared" si="814"/>
        <v>33.08</v>
      </c>
      <c r="I8680" s="3">
        <f t="shared" si="815"/>
        <v>41</v>
      </c>
      <c r="J8680" s="3">
        <f t="shared" si="816"/>
        <v>30.02</v>
      </c>
      <c r="K8680" s="191">
        <v>7</v>
      </c>
      <c r="L8680" s="3">
        <v>-4</v>
      </c>
      <c r="M8680" s="191">
        <v>0.6</v>
      </c>
      <c r="N8680" s="191">
        <v>5</v>
      </c>
      <c r="O8680" s="191">
        <v>-1.1000000000000001</v>
      </c>
    </row>
    <row r="8681" spans="2:15" ht="17.25" x14ac:dyDescent="0.35">
      <c r="B8681" s="172">
        <f t="shared" si="812"/>
        <v>8673</v>
      </c>
      <c r="C8681" s="173">
        <v>12</v>
      </c>
      <c r="D8681" s="173">
        <v>28</v>
      </c>
      <c r="E8681" s="174">
        <v>9</v>
      </c>
      <c r="F8681" s="3">
        <f t="shared" si="811"/>
        <v>44.6</v>
      </c>
      <c r="G8681" s="3">
        <f t="shared" si="813"/>
        <v>28.4</v>
      </c>
      <c r="H8681" s="3">
        <f t="shared" si="814"/>
        <v>39.92</v>
      </c>
      <c r="I8681" s="3">
        <f t="shared" si="815"/>
        <v>44.06</v>
      </c>
      <c r="J8681" s="3">
        <f t="shared" si="816"/>
        <v>30.02</v>
      </c>
      <c r="K8681" s="191">
        <v>7</v>
      </c>
      <c r="L8681" s="3">
        <v>-2</v>
      </c>
      <c r="M8681" s="191">
        <v>4.4000000000000004</v>
      </c>
      <c r="N8681" s="191">
        <v>6.7</v>
      </c>
      <c r="O8681" s="191">
        <v>-1.1000000000000001</v>
      </c>
    </row>
    <row r="8682" spans="2:15" ht="17.25" x14ac:dyDescent="0.35">
      <c r="B8682" s="172">
        <f t="shared" si="812"/>
        <v>8674</v>
      </c>
      <c r="C8682" s="173">
        <v>12</v>
      </c>
      <c r="D8682" s="173">
        <v>28</v>
      </c>
      <c r="E8682" s="174">
        <v>10</v>
      </c>
      <c r="F8682" s="3">
        <f t="shared" si="811"/>
        <v>44.6</v>
      </c>
      <c r="G8682" s="3">
        <f t="shared" si="813"/>
        <v>32</v>
      </c>
      <c r="H8682" s="3">
        <f t="shared" si="814"/>
        <v>42.08</v>
      </c>
      <c r="I8682" s="3">
        <f t="shared" si="815"/>
        <v>51.08</v>
      </c>
      <c r="J8682" s="3">
        <f t="shared" si="816"/>
        <v>35.06</v>
      </c>
      <c r="K8682" s="191">
        <v>7</v>
      </c>
      <c r="L8682" s="3">
        <v>0</v>
      </c>
      <c r="M8682" s="191">
        <v>5.6</v>
      </c>
      <c r="N8682" s="191">
        <v>10.6</v>
      </c>
      <c r="O8682" s="191">
        <v>1.7</v>
      </c>
    </row>
    <row r="8683" spans="2:15" ht="17.25" x14ac:dyDescent="0.35">
      <c r="B8683" s="172">
        <f t="shared" si="812"/>
        <v>8675</v>
      </c>
      <c r="C8683" s="173">
        <v>12</v>
      </c>
      <c r="D8683" s="173">
        <v>28</v>
      </c>
      <c r="E8683" s="174">
        <v>11</v>
      </c>
      <c r="F8683" s="3">
        <f t="shared" si="811"/>
        <v>44.6</v>
      </c>
      <c r="G8683" s="3">
        <f t="shared" si="813"/>
        <v>35.6</v>
      </c>
      <c r="H8683" s="3">
        <f t="shared" si="814"/>
        <v>44.96</v>
      </c>
      <c r="I8683" s="3">
        <f t="shared" si="815"/>
        <v>53.96</v>
      </c>
      <c r="J8683" s="3">
        <f t="shared" si="816"/>
        <v>37.04</v>
      </c>
      <c r="K8683" s="191">
        <v>7</v>
      </c>
      <c r="L8683" s="3">
        <v>2</v>
      </c>
      <c r="M8683" s="191">
        <v>7.2</v>
      </c>
      <c r="N8683" s="191">
        <v>12.2</v>
      </c>
      <c r="O8683" s="191">
        <v>2.8</v>
      </c>
    </row>
    <row r="8684" spans="2:15" ht="17.25" x14ac:dyDescent="0.35">
      <c r="B8684" s="172">
        <f t="shared" si="812"/>
        <v>8676</v>
      </c>
      <c r="C8684" s="173">
        <v>12</v>
      </c>
      <c r="D8684" s="173">
        <v>28</v>
      </c>
      <c r="E8684" s="174">
        <v>12</v>
      </c>
      <c r="F8684" s="3">
        <f t="shared" si="811"/>
        <v>46.4</v>
      </c>
      <c r="G8684" s="3">
        <f t="shared" si="813"/>
        <v>37.4</v>
      </c>
      <c r="H8684" s="3">
        <f t="shared" si="814"/>
        <v>48.019999999999996</v>
      </c>
      <c r="I8684" s="3">
        <f t="shared" si="815"/>
        <v>57.019999999999996</v>
      </c>
      <c r="J8684" s="3">
        <f t="shared" si="816"/>
        <v>39.019999999999996</v>
      </c>
      <c r="K8684" s="191">
        <v>8</v>
      </c>
      <c r="L8684" s="3">
        <v>3</v>
      </c>
      <c r="M8684" s="191">
        <v>8.9</v>
      </c>
      <c r="N8684" s="191">
        <v>13.9</v>
      </c>
      <c r="O8684" s="191">
        <v>3.9</v>
      </c>
    </row>
    <row r="8685" spans="2:15" ht="17.25" x14ac:dyDescent="0.35">
      <c r="B8685" s="172">
        <f t="shared" si="812"/>
        <v>8677</v>
      </c>
      <c r="C8685" s="173">
        <v>12</v>
      </c>
      <c r="D8685" s="173">
        <v>28</v>
      </c>
      <c r="E8685" s="174">
        <v>13</v>
      </c>
      <c r="F8685" s="3">
        <f t="shared" si="811"/>
        <v>46.4</v>
      </c>
      <c r="G8685" s="3">
        <f t="shared" si="813"/>
        <v>39.200000000000003</v>
      </c>
      <c r="H8685" s="3">
        <f t="shared" si="814"/>
        <v>51.08</v>
      </c>
      <c r="I8685" s="3">
        <f t="shared" si="815"/>
        <v>60.08</v>
      </c>
      <c r="J8685" s="3">
        <f t="shared" si="816"/>
        <v>42.980000000000004</v>
      </c>
      <c r="K8685" s="191">
        <v>8</v>
      </c>
      <c r="L8685" s="3">
        <v>4</v>
      </c>
      <c r="M8685" s="191">
        <v>10.6</v>
      </c>
      <c r="N8685" s="191">
        <v>15.6</v>
      </c>
      <c r="O8685" s="191">
        <v>6.1</v>
      </c>
    </row>
    <row r="8686" spans="2:15" ht="17.25" x14ac:dyDescent="0.35">
      <c r="B8686" s="172">
        <f t="shared" si="812"/>
        <v>8678</v>
      </c>
      <c r="C8686" s="173">
        <v>12</v>
      </c>
      <c r="D8686" s="173">
        <v>28</v>
      </c>
      <c r="E8686" s="174">
        <v>14</v>
      </c>
      <c r="F8686" s="3">
        <f t="shared" si="811"/>
        <v>48.2</v>
      </c>
      <c r="G8686" s="3">
        <f t="shared" si="813"/>
        <v>42.8</v>
      </c>
      <c r="H8686" s="3">
        <f t="shared" si="814"/>
        <v>51.980000000000004</v>
      </c>
      <c r="I8686" s="3">
        <f t="shared" si="815"/>
        <v>60.980000000000004</v>
      </c>
      <c r="J8686" s="3">
        <f t="shared" si="816"/>
        <v>46.04</v>
      </c>
      <c r="K8686" s="191">
        <v>9</v>
      </c>
      <c r="L8686" s="3">
        <v>6</v>
      </c>
      <c r="M8686" s="191">
        <v>11.1</v>
      </c>
      <c r="N8686" s="191">
        <v>16.100000000000001</v>
      </c>
      <c r="O8686" s="191">
        <v>7.8</v>
      </c>
    </row>
    <row r="8687" spans="2:15" ht="17.25" x14ac:dyDescent="0.35">
      <c r="B8687" s="172">
        <f t="shared" si="812"/>
        <v>8679</v>
      </c>
      <c r="C8687" s="173">
        <v>12</v>
      </c>
      <c r="D8687" s="173">
        <v>28</v>
      </c>
      <c r="E8687" s="174">
        <v>15</v>
      </c>
      <c r="F8687" s="3">
        <f t="shared" si="811"/>
        <v>48.2</v>
      </c>
      <c r="G8687" s="3">
        <f t="shared" si="813"/>
        <v>42.8</v>
      </c>
      <c r="H8687" s="3">
        <f t="shared" si="814"/>
        <v>51.980000000000004</v>
      </c>
      <c r="I8687" s="3">
        <f t="shared" si="815"/>
        <v>60.980000000000004</v>
      </c>
      <c r="J8687" s="3">
        <f t="shared" si="816"/>
        <v>46.04</v>
      </c>
      <c r="K8687" s="191">
        <v>9</v>
      </c>
      <c r="L8687" s="3">
        <v>6</v>
      </c>
      <c r="M8687" s="191">
        <v>11.1</v>
      </c>
      <c r="N8687" s="191">
        <v>16.100000000000001</v>
      </c>
      <c r="O8687" s="191">
        <v>7.8</v>
      </c>
    </row>
    <row r="8688" spans="2:15" ht="17.25" x14ac:dyDescent="0.35">
      <c r="B8688" s="172">
        <f t="shared" si="812"/>
        <v>8680</v>
      </c>
      <c r="C8688" s="173">
        <v>12</v>
      </c>
      <c r="D8688" s="173">
        <v>28</v>
      </c>
      <c r="E8688" s="174">
        <v>16</v>
      </c>
      <c r="F8688" s="3">
        <f t="shared" si="811"/>
        <v>46.4</v>
      </c>
      <c r="G8688" s="3">
        <f t="shared" si="813"/>
        <v>39.200000000000003</v>
      </c>
      <c r="H8688" s="3">
        <f t="shared" si="814"/>
        <v>50</v>
      </c>
      <c r="I8688" s="3">
        <f t="shared" si="815"/>
        <v>60.08</v>
      </c>
      <c r="J8688" s="3">
        <f t="shared" si="816"/>
        <v>44.06</v>
      </c>
      <c r="K8688" s="191">
        <v>8</v>
      </c>
      <c r="L8688" s="3">
        <v>4</v>
      </c>
      <c r="M8688" s="191">
        <v>10</v>
      </c>
      <c r="N8688" s="191">
        <v>15.6</v>
      </c>
      <c r="O8688" s="191">
        <v>6.7</v>
      </c>
    </row>
    <row r="8689" spans="2:15" ht="17.25" x14ac:dyDescent="0.35">
      <c r="B8689" s="172">
        <f t="shared" si="812"/>
        <v>8681</v>
      </c>
      <c r="C8689" s="173">
        <v>12</v>
      </c>
      <c r="D8689" s="173">
        <v>28</v>
      </c>
      <c r="E8689" s="174">
        <v>17</v>
      </c>
      <c r="F8689" s="3">
        <f t="shared" si="811"/>
        <v>42.8</v>
      </c>
      <c r="G8689" s="3">
        <f t="shared" si="813"/>
        <v>33.799999999999997</v>
      </c>
      <c r="H8689" s="3">
        <f t="shared" si="814"/>
        <v>46.94</v>
      </c>
      <c r="I8689" s="3">
        <f t="shared" si="815"/>
        <v>55.94</v>
      </c>
      <c r="J8689" s="3">
        <f t="shared" si="816"/>
        <v>41</v>
      </c>
      <c r="K8689" s="191">
        <v>6</v>
      </c>
      <c r="L8689" s="3">
        <v>1</v>
      </c>
      <c r="M8689" s="191">
        <v>8.3000000000000007</v>
      </c>
      <c r="N8689" s="191">
        <v>13.3</v>
      </c>
      <c r="O8689" s="191">
        <v>5</v>
      </c>
    </row>
    <row r="8690" spans="2:15" ht="17.25" x14ac:dyDescent="0.35">
      <c r="B8690" s="172">
        <f t="shared" si="812"/>
        <v>8682</v>
      </c>
      <c r="C8690" s="173">
        <v>12</v>
      </c>
      <c r="D8690" s="173">
        <v>28</v>
      </c>
      <c r="E8690" s="174">
        <v>18</v>
      </c>
      <c r="F8690" s="3">
        <f t="shared" si="811"/>
        <v>42.8</v>
      </c>
      <c r="G8690" s="3">
        <f t="shared" si="813"/>
        <v>30.2</v>
      </c>
      <c r="H8690" s="3">
        <f t="shared" si="814"/>
        <v>42.980000000000004</v>
      </c>
      <c r="I8690" s="3">
        <f t="shared" si="815"/>
        <v>50</v>
      </c>
      <c r="J8690" s="3">
        <f t="shared" si="816"/>
        <v>39.92</v>
      </c>
      <c r="K8690" s="191">
        <v>6</v>
      </c>
      <c r="L8690" s="3">
        <v>-1</v>
      </c>
      <c r="M8690" s="191">
        <v>6.1</v>
      </c>
      <c r="N8690" s="191">
        <v>10</v>
      </c>
      <c r="O8690" s="191">
        <v>4.4000000000000004</v>
      </c>
    </row>
    <row r="8691" spans="2:15" ht="17.25" x14ac:dyDescent="0.35">
      <c r="B8691" s="172">
        <f t="shared" si="812"/>
        <v>8683</v>
      </c>
      <c r="C8691" s="173">
        <v>12</v>
      </c>
      <c r="D8691" s="173">
        <v>28</v>
      </c>
      <c r="E8691" s="174">
        <v>19</v>
      </c>
      <c r="F8691" s="3">
        <f t="shared" si="811"/>
        <v>44.6</v>
      </c>
      <c r="G8691" s="3">
        <f t="shared" si="813"/>
        <v>26.6</v>
      </c>
      <c r="H8691" s="3">
        <f t="shared" si="814"/>
        <v>39.92</v>
      </c>
      <c r="I8691" s="3">
        <f t="shared" si="815"/>
        <v>41</v>
      </c>
      <c r="J8691" s="3">
        <f t="shared" si="816"/>
        <v>39.019999999999996</v>
      </c>
      <c r="K8691" s="191">
        <v>7</v>
      </c>
      <c r="L8691" s="3">
        <v>-3</v>
      </c>
      <c r="M8691" s="191">
        <v>4.4000000000000004</v>
      </c>
      <c r="N8691" s="191">
        <v>5</v>
      </c>
      <c r="O8691" s="191">
        <v>3.9</v>
      </c>
    </row>
    <row r="8692" spans="2:15" ht="17.25" x14ac:dyDescent="0.35">
      <c r="B8692" s="172">
        <f t="shared" si="812"/>
        <v>8684</v>
      </c>
      <c r="C8692" s="173">
        <v>12</v>
      </c>
      <c r="D8692" s="173">
        <v>28</v>
      </c>
      <c r="E8692" s="174">
        <v>20</v>
      </c>
      <c r="F8692" s="3">
        <f t="shared" si="811"/>
        <v>44.6</v>
      </c>
      <c r="G8692" s="3">
        <f t="shared" si="813"/>
        <v>26.6</v>
      </c>
      <c r="H8692" s="3">
        <f t="shared" si="814"/>
        <v>39.92</v>
      </c>
      <c r="I8692" s="3">
        <f t="shared" si="815"/>
        <v>39.019999999999996</v>
      </c>
      <c r="J8692" s="3">
        <f t="shared" si="816"/>
        <v>39.92</v>
      </c>
      <c r="K8692" s="191">
        <v>7</v>
      </c>
      <c r="L8692" s="3">
        <v>-3</v>
      </c>
      <c r="M8692" s="191">
        <v>4.4000000000000004</v>
      </c>
      <c r="N8692" s="191">
        <v>3.9</v>
      </c>
      <c r="O8692" s="191">
        <v>4.4000000000000004</v>
      </c>
    </row>
    <row r="8693" spans="2:15" ht="17.25" x14ac:dyDescent="0.35">
      <c r="B8693" s="172">
        <f t="shared" si="812"/>
        <v>8685</v>
      </c>
      <c r="C8693" s="173">
        <v>12</v>
      </c>
      <c r="D8693" s="173">
        <v>28</v>
      </c>
      <c r="E8693" s="174">
        <v>21</v>
      </c>
      <c r="F8693" s="3">
        <f t="shared" si="811"/>
        <v>46.4</v>
      </c>
      <c r="G8693" s="3">
        <f t="shared" si="813"/>
        <v>26.6</v>
      </c>
      <c r="H8693" s="3">
        <f t="shared" si="814"/>
        <v>37.94</v>
      </c>
      <c r="I8693" s="3">
        <f t="shared" si="815"/>
        <v>37.04</v>
      </c>
      <c r="J8693" s="3">
        <f t="shared" si="816"/>
        <v>39.019999999999996</v>
      </c>
      <c r="K8693" s="191">
        <v>8</v>
      </c>
      <c r="L8693" s="3">
        <v>-3</v>
      </c>
      <c r="M8693" s="191">
        <v>3.3</v>
      </c>
      <c r="N8693" s="191">
        <v>2.8</v>
      </c>
      <c r="O8693" s="191">
        <v>3.9</v>
      </c>
    </row>
    <row r="8694" spans="2:15" ht="17.25" x14ac:dyDescent="0.35">
      <c r="B8694" s="172">
        <f t="shared" si="812"/>
        <v>8686</v>
      </c>
      <c r="C8694" s="173">
        <v>12</v>
      </c>
      <c r="D8694" s="173">
        <v>28</v>
      </c>
      <c r="E8694" s="174">
        <v>22</v>
      </c>
      <c r="F8694" s="3">
        <f t="shared" si="811"/>
        <v>44.6</v>
      </c>
      <c r="G8694" s="3">
        <f t="shared" si="813"/>
        <v>24.8</v>
      </c>
      <c r="H8694" s="3">
        <f t="shared" si="814"/>
        <v>39.019999999999996</v>
      </c>
      <c r="I8694" s="3">
        <f t="shared" si="815"/>
        <v>41</v>
      </c>
      <c r="J8694" s="3">
        <f t="shared" si="816"/>
        <v>37.94</v>
      </c>
      <c r="K8694" s="191">
        <v>7</v>
      </c>
      <c r="L8694" s="3">
        <v>-4</v>
      </c>
      <c r="M8694" s="191">
        <v>3.9</v>
      </c>
      <c r="N8694" s="191">
        <v>5</v>
      </c>
      <c r="O8694" s="191">
        <v>3.3</v>
      </c>
    </row>
    <row r="8695" spans="2:15" ht="17.25" x14ac:dyDescent="0.35">
      <c r="B8695" s="172">
        <f t="shared" si="812"/>
        <v>8687</v>
      </c>
      <c r="C8695" s="173">
        <v>12</v>
      </c>
      <c r="D8695" s="173">
        <v>28</v>
      </c>
      <c r="E8695" s="174">
        <v>23</v>
      </c>
      <c r="F8695" s="3">
        <f t="shared" si="811"/>
        <v>46.4</v>
      </c>
      <c r="G8695" s="3">
        <f t="shared" si="813"/>
        <v>24.8</v>
      </c>
      <c r="H8695" s="3">
        <f t="shared" si="814"/>
        <v>37.04</v>
      </c>
      <c r="I8695" s="3">
        <f t="shared" si="815"/>
        <v>32</v>
      </c>
      <c r="J8695" s="3">
        <f t="shared" si="816"/>
        <v>35.96</v>
      </c>
      <c r="K8695" s="191">
        <v>8</v>
      </c>
      <c r="L8695" s="3">
        <v>-4</v>
      </c>
      <c r="M8695" s="191">
        <v>2.8</v>
      </c>
      <c r="N8695" s="191">
        <v>0</v>
      </c>
      <c r="O8695" s="191">
        <v>2.2000000000000002</v>
      </c>
    </row>
    <row r="8696" spans="2:15" ht="17.25" x14ac:dyDescent="0.35">
      <c r="B8696" s="172">
        <f t="shared" si="812"/>
        <v>8688</v>
      </c>
      <c r="C8696" s="173">
        <v>12</v>
      </c>
      <c r="D8696" s="173">
        <v>28</v>
      </c>
      <c r="E8696" s="174">
        <v>24</v>
      </c>
      <c r="F8696" s="3">
        <f t="shared" si="811"/>
        <v>44.6</v>
      </c>
      <c r="G8696" s="3">
        <f t="shared" si="813"/>
        <v>24.8</v>
      </c>
      <c r="H8696" s="3">
        <f t="shared" si="814"/>
        <v>35.96</v>
      </c>
      <c r="I8696" s="3">
        <f t="shared" si="815"/>
        <v>30.92</v>
      </c>
      <c r="J8696" s="3">
        <f t="shared" si="816"/>
        <v>35.96</v>
      </c>
      <c r="K8696" s="191">
        <v>7</v>
      </c>
      <c r="L8696" s="3">
        <v>-4</v>
      </c>
      <c r="M8696" s="191">
        <v>2.2000000000000002</v>
      </c>
      <c r="N8696" s="191">
        <v>-0.6</v>
      </c>
      <c r="O8696" s="191">
        <v>2.2000000000000002</v>
      </c>
    </row>
    <row r="8697" spans="2:15" ht="17.25" x14ac:dyDescent="0.35">
      <c r="B8697" s="172">
        <f t="shared" si="812"/>
        <v>8689</v>
      </c>
      <c r="C8697" s="173">
        <v>12</v>
      </c>
      <c r="D8697" s="173">
        <v>29</v>
      </c>
      <c r="E8697" s="174">
        <v>1</v>
      </c>
      <c r="F8697" s="3">
        <f t="shared" si="811"/>
        <v>44.6</v>
      </c>
      <c r="G8697" s="3">
        <f t="shared" si="813"/>
        <v>21.2</v>
      </c>
      <c r="H8697" s="3">
        <f t="shared" si="814"/>
        <v>33.08</v>
      </c>
      <c r="I8697" s="3">
        <f t="shared" si="815"/>
        <v>28.04</v>
      </c>
      <c r="J8697" s="3">
        <f t="shared" si="816"/>
        <v>30.92</v>
      </c>
      <c r="K8697" s="191">
        <v>7</v>
      </c>
      <c r="L8697" s="3">
        <v>-6</v>
      </c>
      <c r="M8697" s="191">
        <v>0.6</v>
      </c>
      <c r="N8697" s="191">
        <v>-2.2000000000000002</v>
      </c>
      <c r="O8697" s="191">
        <v>-0.6</v>
      </c>
    </row>
    <row r="8698" spans="2:15" ht="17.25" x14ac:dyDescent="0.35">
      <c r="B8698" s="172">
        <f t="shared" si="812"/>
        <v>8690</v>
      </c>
      <c r="C8698" s="173">
        <v>12</v>
      </c>
      <c r="D8698" s="173">
        <v>29</v>
      </c>
      <c r="E8698" s="174">
        <v>2</v>
      </c>
      <c r="F8698" s="3">
        <f t="shared" si="811"/>
        <v>41</v>
      </c>
      <c r="G8698" s="3">
        <f t="shared" si="813"/>
        <v>24.8</v>
      </c>
      <c r="H8698" s="3">
        <f t="shared" si="814"/>
        <v>35.06</v>
      </c>
      <c r="I8698" s="3">
        <f t="shared" si="815"/>
        <v>30.02</v>
      </c>
      <c r="J8698" s="3">
        <f t="shared" si="816"/>
        <v>32</v>
      </c>
      <c r="K8698" s="191">
        <v>5</v>
      </c>
      <c r="L8698" s="3">
        <v>-4</v>
      </c>
      <c r="M8698" s="191">
        <v>1.7</v>
      </c>
      <c r="N8698" s="191">
        <v>-1.1000000000000001</v>
      </c>
      <c r="O8698" s="191">
        <v>0</v>
      </c>
    </row>
    <row r="8699" spans="2:15" ht="17.25" x14ac:dyDescent="0.35">
      <c r="B8699" s="172">
        <f t="shared" si="812"/>
        <v>8691</v>
      </c>
      <c r="C8699" s="173">
        <v>12</v>
      </c>
      <c r="D8699" s="173">
        <v>29</v>
      </c>
      <c r="E8699" s="174">
        <v>3</v>
      </c>
      <c r="F8699" s="3">
        <f t="shared" si="811"/>
        <v>41</v>
      </c>
      <c r="G8699" s="3">
        <f t="shared" si="813"/>
        <v>23</v>
      </c>
      <c r="H8699" s="3">
        <f t="shared" si="814"/>
        <v>37.94</v>
      </c>
      <c r="I8699" s="3">
        <f t="shared" si="815"/>
        <v>26.060000000000002</v>
      </c>
      <c r="J8699" s="3">
        <f t="shared" si="816"/>
        <v>33.08</v>
      </c>
      <c r="K8699" s="191">
        <v>5</v>
      </c>
      <c r="L8699" s="3">
        <v>-5</v>
      </c>
      <c r="M8699" s="191">
        <v>3.3</v>
      </c>
      <c r="N8699" s="191">
        <v>-3.3</v>
      </c>
      <c r="O8699" s="191">
        <v>0.6</v>
      </c>
    </row>
    <row r="8700" spans="2:15" ht="17.25" x14ac:dyDescent="0.35">
      <c r="B8700" s="172">
        <f t="shared" si="812"/>
        <v>8692</v>
      </c>
      <c r="C8700" s="173">
        <v>12</v>
      </c>
      <c r="D8700" s="173">
        <v>29</v>
      </c>
      <c r="E8700" s="174">
        <v>4</v>
      </c>
      <c r="F8700" s="3">
        <f t="shared" si="811"/>
        <v>41</v>
      </c>
      <c r="G8700" s="3">
        <f t="shared" si="813"/>
        <v>23</v>
      </c>
      <c r="H8700" s="3">
        <f t="shared" si="814"/>
        <v>39.92</v>
      </c>
      <c r="I8700" s="3">
        <f t="shared" si="815"/>
        <v>26.060000000000002</v>
      </c>
      <c r="J8700" s="3">
        <f t="shared" si="816"/>
        <v>33.08</v>
      </c>
      <c r="K8700" s="191">
        <v>5</v>
      </c>
      <c r="L8700" s="3">
        <v>-5</v>
      </c>
      <c r="M8700" s="191">
        <v>4.4000000000000004</v>
      </c>
      <c r="N8700" s="191">
        <v>-3.3</v>
      </c>
      <c r="O8700" s="191">
        <v>0.6</v>
      </c>
    </row>
    <row r="8701" spans="2:15" ht="17.25" x14ac:dyDescent="0.35">
      <c r="B8701" s="172">
        <f t="shared" si="812"/>
        <v>8693</v>
      </c>
      <c r="C8701" s="173">
        <v>12</v>
      </c>
      <c r="D8701" s="173">
        <v>29</v>
      </c>
      <c r="E8701" s="174">
        <v>5</v>
      </c>
      <c r="F8701" s="3">
        <f t="shared" si="811"/>
        <v>33.799999999999997</v>
      </c>
      <c r="G8701" s="3">
        <f t="shared" si="813"/>
        <v>23</v>
      </c>
      <c r="H8701" s="3">
        <f t="shared" si="814"/>
        <v>39.92</v>
      </c>
      <c r="I8701" s="3">
        <f t="shared" si="815"/>
        <v>26.060000000000002</v>
      </c>
      <c r="J8701" s="3">
        <f t="shared" si="816"/>
        <v>33.08</v>
      </c>
      <c r="K8701" s="191">
        <v>1</v>
      </c>
      <c r="L8701" s="3">
        <v>-5</v>
      </c>
      <c r="M8701" s="191">
        <v>4.4000000000000004</v>
      </c>
      <c r="N8701" s="191">
        <v>-3.3</v>
      </c>
      <c r="O8701" s="191">
        <v>0.6</v>
      </c>
    </row>
    <row r="8702" spans="2:15" ht="17.25" x14ac:dyDescent="0.35">
      <c r="B8702" s="172">
        <f t="shared" si="812"/>
        <v>8694</v>
      </c>
      <c r="C8702" s="173">
        <v>12</v>
      </c>
      <c r="D8702" s="173">
        <v>29</v>
      </c>
      <c r="E8702" s="174">
        <v>6</v>
      </c>
      <c r="F8702" s="3">
        <f t="shared" si="811"/>
        <v>33.799999999999997</v>
      </c>
      <c r="G8702" s="3">
        <f t="shared" si="813"/>
        <v>23</v>
      </c>
      <c r="H8702" s="3">
        <f t="shared" si="814"/>
        <v>37.94</v>
      </c>
      <c r="I8702" s="3">
        <f t="shared" si="815"/>
        <v>24.98</v>
      </c>
      <c r="J8702" s="3">
        <f t="shared" si="816"/>
        <v>32</v>
      </c>
      <c r="K8702" s="191">
        <v>1</v>
      </c>
      <c r="L8702" s="3">
        <v>-5</v>
      </c>
      <c r="M8702" s="191">
        <v>3.3</v>
      </c>
      <c r="N8702" s="191">
        <v>-3.9</v>
      </c>
      <c r="O8702" s="191">
        <v>0</v>
      </c>
    </row>
    <row r="8703" spans="2:15" ht="17.25" x14ac:dyDescent="0.35">
      <c r="B8703" s="172">
        <f t="shared" si="812"/>
        <v>8695</v>
      </c>
      <c r="C8703" s="173">
        <v>12</v>
      </c>
      <c r="D8703" s="173">
        <v>29</v>
      </c>
      <c r="E8703" s="174">
        <v>7</v>
      </c>
      <c r="F8703" s="3">
        <f t="shared" si="811"/>
        <v>33.799999999999997</v>
      </c>
      <c r="G8703" s="3">
        <f t="shared" si="813"/>
        <v>21.2</v>
      </c>
      <c r="H8703" s="3">
        <f t="shared" si="814"/>
        <v>37.94</v>
      </c>
      <c r="I8703" s="3">
        <f t="shared" si="815"/>
        <v>21.92</v>
      </c>
      <c r="J8703" s="3">
        <f t="shared" si="816"/>
        <v>30.92</v>
      </c>
      <c r="K8703" s="191">
        <v>1</v>
      </c>
      <c r="L8703" s="3">
        <v>-6</v>
      </c>
      <c r="M8703" s="191">
        <v>3.3</v>
      </c>
      <c r="N8703" s="191">
        <v>-5.6</v>
      </c>
      <c r="O8703" s="191">
        <v>-0.6</v>
      </c>
    </row>
    <row r="8704" spans="2:15" ht="17.25" x14ac:dyDescent="0.35">
      <c r="B8704" s="172">
        <f t="shared" si="812"/>
        <v>8696</v>
      </c>
      <c r="C8704" s="173">
        <v>12</v>
      </c>
      <c r="D8704" s="173">
        <v>29</v>
      </c>
      <c r="E8704" s="174">
        <v>8</v>
      </c>
      <c r="F8704" s="3">
        <f t="shared" si="811"/>
        <v>33.799999999999997</v>
      </c>
      <c r="G8704" s="3">
        <f t="shared" si="813"/>
        <v>23</v>
      </c>
      <c r="H8704" s="3">
        <f t="shared" si="814"/>
        <v>39.019999999999996</v>
      </c>
      <c r="I8704" s="3">
        <f t="shared" si="815"/>
        <v>24.08</v>
      </c>
      <c r="J8704" s="3">
        <f t="shared" si="816"/>
        <v>30.92</v>
      </c>
      <c r="K8704" s="191">
        <v>1</v>
      </c>
      <c r="L8704" s="3">
        <v>-5</v>
      </c>
      <c r="M8704" s="191">
        <v>3.9</v>
      </c>
      <c r="N8704" s="191">
        <v>-4.4000000000000004</v>
      </c>
      <c r="O8704" s="191">
        <v>-0.6</v>
      </c>
    </row>
    <row r="8705" spans="2:15" ht="17.25" x14ac:dyDescent="0.35">
      <c r="B8705" s="172">
        <f t="shared" si="812"/>
        <v>8697</v>
      </c>
      <c r="C8705" s="173">
        <v>12</v>
      </c>
      <c r="D8705" s="173">
        <v>29</v>
      </c>
      <c r="E8705" s="174">
        <v>9</v>
      </c>
      <c r="F8705" s="3">
        <f t="shared" si="811"/>
        <v>39.380000000000003</v>
      </c>
      <c r="G8705" s="3">
        <f t="shared" si="813"/>
        <v>26.6</v>
      </c>
      <c r="H8705" s="3">
        <f t="shared" si="814"/>
        <v>42.08</v>
      </c>
      <c r="I8705" s="3">
        <f t="shared" si="815"/>
        <v>28.94</v>
      </c>
      <c r="J8705" s="3">
        <f t="shared" si="816"/>
        <v>33.979999999999997</v>
      </c>
      <c r="K8705" s="191">
        <v>4.0999999999999996</v>
      </c>
      <c r="L8705" s="3">
        <v>-3</v>
      </c>
      <c r="M8705" s="191">
        <v>5.6</v>
      </c>
      <c r="N8705" s="191">
        <v>-1.7</v>
      </c>
      <c r="O8705" s="191">
        <v>1.1000000000000001</v>
      </c>
    </row>
    <row r="8706" spans="2:15" ht="17.25" x14ac:dyDescent="0.35">
      <c r="B8706" s="172">
        <f t="shared" si="812"/>
        <v>8698</v>
      </c>
      <c r="C8706" s="173">
        <v>12</v>
      </c>
      <c r="D8706" s="173">
        <v>29</v>
      </c>
      <c r="E8706" s="174">
        <v>10</v>
      </c>
      <c r="F8706" s="3">
        <f t="shared" si="811"/>
        <v>44.6</v>
      </c>
      <c r="G8706" s="3">
        <f t="shared" si="813"/>
        <v>26.6</v>
      </c>
      <c r="H8706" s="3">
        <f t="shared" si="814"/>
        <v>42.980000000000004</v>
      </c>
      <c r="I8706" s="3">
        <f t="shared" si="815"/>
        <v>35.06</v>
      </c>
      <c r="J8706" s="3">
        <f t="shared" si="816"/>
        <v>37.04</v>
      </c>
      <c r="K8706" s="191">
        <v>7</v>
      </c>
      <c r="L8706" s="3">
        <v>-3</v>
      </c>
      <c r="M8706" s="191">
        <v>6.1</v>
      </c>
      <c r="N8706" s="191">
        <v>1.7</v>
      </c>
      <c r="O8706" s="191">
        <v>2.8</v>
      </c>
    </row>
    <row r="8707" spans="2:15" ht="17.25" x14ac:dyDescent="0.35">
      <c r="B8707" s="172">
        <f t="shared" si="812"/>
        <v>8699</v>
      </c>
      <c r="C8707" s="173">
        <v>12</v>
      </c>
      <c r="D8707" s="173">
        <v>29</v>
      </c>
      <c r="E8707" s="174">
        <v>11</v>
      </c>
      <c r="F8707" s="3">
        <f t="shared" si="811"/>
        <v>46.4</v>
      </c>
      <c r="G8707" s="3">
        <f t="shared" si="813"/>
        <v>32</v>
      </c>
      <c r="H8707" s="3">
        <f t="shared" si="814"/>
        <v>46.94</v>
      </c>
      <c r="I8707" s="3">
        <f t="shared" si="815"/>
        <v>41</v>
      </c>
      <c r="J8707" s="3">
        <f t="shared" si="816"/>
        <v>42.08</v>
      </c>
      <c r="K8707" s="191">
        <v>8</v>
      </c>
      <c r="L8707" s="3">
        <v>0</v>
      </c>
      <c r="M8707" s="191">
        <v>8.3000000000000007</v>
      </c>
      <c r="N8707" s="191">
        <v>5</v>
      </c>
      <c r="O8707" s="191">
        <v>5.6</v>
      </c>
    </row>
    <row r="8708" spans="2:15" ht="17.25" x14ac:dyDescent="0.35">
      <c r="B8708" s="172">
        <f t="shared" si="812"/>
        <v>8700</v>
      </c>
      <c r="C8708" s="173">
        <v>12</v>
      </c>
      <c r="D8708" s="173">
        <v>29</v>
      </c>
      <c r="E8708" s="174">
        <v>12</v>
      </c>
      <c r="F8708" s="3">
        <f t="shared" si="811"/>
        <v>48.2</v>
      </c>
      <c r="G8708" s="3">
        <f t="shared" si="813"/>
        <v>37.4</v>
      </c>
      <c r="H8708" s="3">
        <f t="shared" si="814"/>
        <v>48.019999999999996</v>
      </c>
      <c r="I8708" s="3">
        <f t="shared" si="815"/>
        <v>46.04</v>
      </c>
      <c r="J8708" s="3">
        <f t="shared" si="816"/>
        <v>46.04</v>
      </c>
      <c r="K8708" s="191">
        <v>9</v>
      </c>
      <c r="L8708" s="3">
        <v>3</v>
      </c>
      <c r="M8708" s="191">
        <v>8.9</v>
      </c>
      <c r="N8708" s="191">
        <v>7.8</v>
      </c>
      <c r="O8708" s="191">
        <v>7.8</v>
      </c>
    </row>
    <row r="8709" spans="2:15" ht="17.25" x14ac:dyDescent="0.35">
      <c r="B8709" s="172">
        <f t="shared" si="812"/>
        <v>8701</v>
      </c>
      <c r="C8709" s="173">
        <v>12</v>
      </c>
      <c r="D8709" s="173">
        <v>29</v>
      </c>
      <c r="E8709" s="174">
        <v>13</v>
      </c>
      <c r="F8709" s="3">
        <f t="shared" si="811"/>
        <v>50</v>
      </c>
      <c r="G8709" s="3">
        <f t="shared" si="813"/>
        <v>44.6</v>
      </c>
      <c r="H8709" s="3">
        <f t="shared" si="814"/>
        <v>50</v>
      </c>
      <c r="I8709" s="3">
        <f t="shared" si="815"/>
        <v>50</v>
      </c>
      <c r="J8709" s="3">
        <f t="shared" si="816"/>
        <v>48.019999999999996</v>
      </c>
      <c r="K8709" s="191">
        <v>10</v>
      </c>
      <c r="L8709" s="3">
        <v>7</v>
      </c>
      <c r="M8709" s="191">
        <v>10</v>
      </c>
      <c r="N8709" s="191">
        <v>10</v>
      </c>
      <c r="O8709" s="191">
        <v>8.9</v>
      </c>
    </row>
    <row r="8710" spans="2:15" ht="17.25" x14ac:dyDescent="0.35">
      <c r="B8710" s="172">
        <f t="shared" si="812"/>
        <v>8702</v>
      </c>
      <c r="C8710" s="173">
        <v>12</v>
      </c>
      <c r="D8710" s="173">
        <v>29</v>
      </c>
      <c r="E8710" s="174">
        <v>14</v>
      </c>
      <c r="F8710" s="3">
        <f t="shared" si="811"/>
        <v>50</v>
      </c>
      <c r="G8710" s="3">
        <f t="shared" si="813"/>
        <v>57.2</v>
      </c>
      <c r="H8710" s="3">
        <f t="shared" si="814"/>
        <v>50</v>
      </c>
      <c r="I8710" s="3">
        <f t="shared" si="815"/>
        <v>53.06</v>
      </c>
      <c r="J8710" s="3">
        <f t="shared" si="816"/>
        <v>51.08</v>
      </c>
      <c r="K8710" s="191">
        <v>10</v>
      </c>
      <c r="L8710" s="3">
        <v>14</v>
      </c>
      <c r="M8710" s="191">
        <v>10</v>
      </c>
      <c r="N8710" s="191">
        <v>11.7</v>
      </c>
      <c r="O8710" s="191">
        <v>10.6</v>
      </c>
    </row>
    <row r="8711" spans="2:15" ht="17.25" x14ac:dyDescent="0.35">
      <c r="B8711" s="172">
        <f t="shared" si="812"/>
        <v>8703</v>
      </c>
      <c r="C8711" s="173">
        <v>12</v>
      </c>
      <c r="D8711" s="173">
        <v>29</v>
      </c>
      <c r="E8711" s="174">
        <v>15</v>
      </c>
      <c r="F8711" s="3">
        <f t="shared" si="811"/>
        <v>53.6</v>
      </c>
      <c r="G8711" s="3">
        <f t="shared" si="813"/>
        <v>59</v>
      </c>
      <c r="H8711" s="3">
        <f t="shared" si="814"/>
        <v>51.08</v>
      </c>
      <c r="I8711" s="3">
        <f t="shared" si="815"/>
        <v>55.040000000000006</v>
      </c>
      <c r="J8711" s="3">
        <f t="shared" si="816"/>
        <v>51.980000000000004</v>
      </c>
      <c r="K8711" s="191">
        <v>12</v>
      </c>
      <c r="L8711" s="3">
        <v>15</v>
      </c>
      <c r="M8711" s="191">
        <v>10.6</v>
      </c>
      <c r="N8711" s="191">
        <v>12.8</v>
      </c>
      <c r="O8711" s="191">
        <v>11.1</v>
      </c>
    </row>
    <row r="8712" spans="2:15" ht="17.25" x14ac:dyDescent="0.35">
      <c r="B8712" s="172">
        <f t="shared" si="812"/>
        <v>8704</v>
      </c>
      <c r="C8712" s="173">
        <v>12</v>
      </c>
      <c r="D8712" s="173">
        <v>29</v>
      </c>
      <c r="E8712" s="174">
        <v>16</v>
      </c>
      <c r="F8712" s="3">
        <f t="shared" si="811"/>
        <v>53.6</v>
      </c>
      <c r="G8712" s="3">
        <f t="shared" si="813"/>
        <v>57.2</v>
      </c>
      <c r="H8712" s="3">
        <f t="shared" si="814"/>
        <v>50</v>
      </c>
      <c r="I8712" s="3">
        <f t="shared" si="815"/>
        <v>55.94</v>
      </c>
      <c r="J8712" s="3">
        <f t="shared" si="816"/>
        <v>53.06</v>
      </c>
      <c r="K8712" s="191">
        <v>12</v>
      </c>
      <c r="L8712" s="3">
        <v>14</v>
      </c>
      <c r="M8712" s="191">
        <v>10</v>
      </c>
      <c r="N8712" s="191">
        <v>13.3</v>
      </c>
      <c r="O8712" s="191">
        <v>11.7</v>
      </c>
    </row>
    <row r="8713" spans="2:15" ht="17.25" x14ac:dyDescent="0.35">
      <c r="B8713" s="172">
        <f t="shared" si="812"/>
        <v>8705</v>
      </c>
      <c r="C8713" s="173">
        <v>12</v>
      </c>
      <c r="D8713" s="173">
        <v>29</v>
      </c>
      <c r="E8713" s="174">
        <v>17</v>
      </c>
      <c r="F8713" s="3">
        <f t="shared" si="811"/>
        <v>48.2</v>
      </c>
      <c r="G8713" s="3">
        <f t="shared" si="813"/>
        <v>50</v>
      </c>
      <c r="H8713" s="3">
        <f t="shared" si="814"/>
        <v>46.94</v>
      </c>
      <c r="I8713" s="3">
        <f t="shared" si="815"/>
        <v>50</v>
      </c>
      <c r="J8713" s="3">
        <f t="shared" si="816"/>
        <v>50</v>
      </c>
      <c r="K8713" s="191">
        <v>9</v>
      </c>
      <c r="L8713" s="3">
        <v>10</v>
      </c>
      <c r="M8713" s="191">
        <v>8.3000000000000007</v>
      </c>
      <c r="N8713" s="191">
        <v>10</v>
      </c>
      <c r="O8713" s="191">
        <v>10</v>
      </c>
    </row>
    <row r="8714" spans="2:15" ht="17.25" x14ac:dyDescent="0.35">
      <c r="B8714" s="172">
        <f t="shared" si="812"/>
        <v>8706</v>
      </c>
      <c r="C8714" s="173">
        <v>12</v>
      </c>
      <c r="D8714" s="173">
        <v>29</v>
      </c>
      <c r="E8714" s="174">
        <v>18</v>
      </c>
      <c r="F8714" s="3">
        <f t="shared" ref="F8714:F8768" si="817">(9/5)*K8714+32</f>
        <v>46.4</v>
      </c>
      <c r="G8714" s="3">
        <f t="shared" si="813"/>
        <v>39.200000000000003</v>
      </c>
      <c r="H8714" s="3">
        <f t="shared" si="814"/>
        <v>44.06</v>
      </c>
      <c r="I8714" s="3">
        <f t="shared" si="815"/>
        <v>39.92</v>
      </c>
      <c r="J8714" s="3">
        <f t="shared" si="816"/>
        <v>46.04</v>
      </c>
      <c r="K8714" s="191">
        <v>8</v>
      </c>
      <c r="L8714" s="3">
        <v>4</v>
      </c>
      <c r="M8714" s="191">
        <v>6.7</v>
      </c>
      <c r="N8714" s="191">
        <v>4.4000000000000004</v>
      </c>
      <c r="O8714" s="191">
        <v>7.8</v>
      </c>
    </row>
    <row r="8715" spans="2:15" ht="17.25" x14ac:dyDescent="0.35">
      <c r="B8715" s="172">
        <f t="shared" ref="B8715:B8768" si="818">B8714+1</f>
        <v>8707</v>
      </c>
      <c r="C8715" s="173">
        <v>12</v>
      </c>
      <c r="D8715" s="173">
        <v>29</v>
      </c>
      <c r="E8715" s="174">
        <v>19</v>
      </c>
      <c r="F8715" s="3">
        <f t="shared" si="817"/>
        <v>39.200000000000003</v>
      </c>
      <c r="G8715" s="3">
        <f t="shared" si="813"/>
        <v>37.4</v>
      </c>
      <c r="H8715" s="3">
        <f t="shared" si="814"/>
        <v>41</v>
      </c>
      <c r="I8715" s="3">
        <f t="shared" si="815"/>
        <v>39.019999999999996</v>
      </c>
      <c r="J8715" s="3">
        <f t="shared" si="816"/>
        <v>46.04</v>
      </c>
      <c r="K8715" s="191">
        <v>4</v>
      </c>
      <c r="L8715" s="3">
        <v>3</v>
      </c>
      <c r="M8715" s="191">
        <v>5</v>
      </c>
      <c r="N8715" s="191">
        <v>3.9</v>
      </c>
      <c r="O8715" s="191">
        <v>7.8</v>
      </c>
    </row>
    <row r="8716" spans="2:15" ht="17.25" x14ac:dyDescent="0.35">
      <c r="B8716" s="172">
        <f t="shared" si="818"/>
        <v>8708</v>
      </c>
      <c r="C8716" s="173">
        <v>12</v>
      </c>
      <c r="D8716" s="173">
        <v>29</v>
      </c>
      <c r="E8716" s="174">
        <v>20</v>
      </c>
      <c r="F8716" s="3">
        <f t="shared" si="817"/>
        <v>35.6</v>
      </c>
      <c r="G8716" s="3">
        <f t="shared" si="813"/>
        <v>33.799999999999997</v>
      </c>
      <c r="H8716" s="3">
        <f t="shared" si="814"/>
        <v>39.019999999999996</v>
      </c>
      <c r="I8716" s="3">
        <f t="shared" si="815"/>
        <v>39.92</v>
      </c>
      <c r="J8716" s="3">
        <f t="shared" si="816"/>
        <v>35.06</v>
      </c>
      <c r="K8716" s="191">
        <v>2</v>
      </c>
      <c r="L8716" s="3">
        <v>1</v>
      </c>
      <c r="M8716" s="191">
        <v>3.9</v>
      </c>
      <c r="N8716" s="191">
        <v>4.4000000000000004</v>
      </c>
      <c r="O8716" s="191">
        <v>1.7</v>
      </c>
    </row>
    <row r="8717" spans="2:15" ht="17.25" x14ac:dyDescent="0.35">
      <c r="B8717" s="172">
        <f t="shared" si="818"/>
        <v>8709</v>
      </c>
      <c r="C8717" s="173">
        <v>12</v>
      </c>
      <c r="D8717" s="173">
        <v>29</v>
      </c>
      <c r="E8717" s="174">
        <v>21</v>
      </c>
      <c r="F8717" s="3">
        <f t="shared" si="817"/>
        <v>35.6</v>
      </c>
      <c r="G8717" s="3">
        <f t="shared" si="813"/>
        <v>33.799999999999997</v>
      </c>
      <c r="H8717" s="3">
        <f t="shared" si="814"/>
        <v>37.94</v>
      </c>
      <c r="I8717" s="3">
        <f t="shared" si="815"/>
        <v>33.979999999999997</v>
      </c>
      <c r="J8717" s="3">
        <f t="shared" si="816"/>
        <v>35.06</v>
      </c>
      <c r="K8717" s="191">
        <v>2</v>
      </c>
      <c r="L8717" s="3">
        <v>1</v>
      </c>
      <c r="M8717" s="191">
        <v>3.3</v>
      </c>
      <c r="N8717" s="191">
        <v>1.1000000000000001</v>
      </c>
      <c r="O8717" s="191">
        <v>1.7</v>
      </c>
    </row>
    <row r="8718" spans="2:15" ht="17.25" x14ac:dyDescent="0.35">
      <c r="B8718" s="172">
        <f t="shared" si="818"/>
        <v>8710</v>
      </c>
      <c r="C8718" s="173">
        <v>12</v>
      </c>
      <c r="D8718" s="173">
        <v>29</v>
      </c>
      <c r="E8718" s="174">
        <v>22</v>
      </c>
      <c r="F8718" s="3">
        <f t="shared" si="817"/>
        <v>35.6</v>
      </c>
      <c r="G8718" s="3">
        <f t="shared" si="813"/>
        <v>37.4</v>
      </c>
      <c r="H8718" s="3">
        <f t="shared" si="814"/>
        <v>35.06</v>
      </c>
      <c r="I8718" s="3">
        <f t="shared" si="815"/>
        <v>33.08</v>
      </c>
      <c r="J8718" s="3">
        <f t="shared" si="816"/>
        <v>35.96</v>
      </c>
      <c r="K8718" s="191">
        <v>2</v>
      </c>
      <c r="L8718" s="3">
        <v>3</v>
      </c>
      <c r="M8718" s="191">
        <v>1.7</v>
      </c>
      <c r="N8718" s="191">
        <v>0.6</v>
      </c>
      <c r="O8718" s="191">
        <v>2.2000000000000002</v>
      </c>
    </row>
    <row r="8719" spans="2:15" ht="17.25" x14ac:dyDescent="0.35">
      <c r="B8719" s="172">
        <f t="shared" si="818"/>
        <v>8711</v>
      </c>
      <c r="C8719" s="173">
        <v>12</v>
      </c>
      <c r="D8719" s="173">
        <v>29</v>
      </c>
      <c r="E8719" s="174">
        <v>23</v>
      </c>
      <c r="F8719" s="3">
        <f t="shared" si="817"/>
        <v>35.6</v>
      </c>
      <c r="G8719" s="3">
        <f t="shared" si="813"/>
        <v>39.200000000000003</v>
      </c>
      <c r="H8719" s="3">
        <f t="shared" si="814"/>
        <v>35.06</v>
      </c>
      <c r="I8719" s="3">
        <f t="shared" si="815"/>
        <v>30.02</v>
      </c>
      <c r="J8719" s="3">
        <f t="shared" si="816"/>
        <v>35.06</v>
      </c>
      <c r="K8719" s="191">
        <v>2</v>
      </c>
      <c r="L8719" s="3">
        <v>4</v>
      </c>
      <c r="M8719" s="191">
        <v>1.7</v>
      </c>
      <c r="N8719" s="191">
        <v>-1.1000000000000001</v>
      </c>
      <c r="O8719" s="191">
        <v>1.7</v>
      </c>
    </row>
    <row r="8720" spans="2:15" ht="17.25" x14ac:dyDescent="0.35">
      <c r="B8720" s="172">
        <f t="shared" si="818"/>
        <v>8712</v>
      </c>
      <c r="C8720" s="173">
        <v>12</v>
      </c>
      <c r="D8720" s="173">
        <v>29</v>
      </c>
      <c r="E8720" s="174">
        <v>24</v>
      </c>
      <c r="F8720" s="3">
        <f t="shared" si="817"/>
        <v>37.4</v>
      </c>
      <c r="G8720" s="3">
        <f t="shared" si="813"/>
        <v>39.200000000000003</v>
      </c>
      <c r="H8720" s="3">
        <f t="shared" si="814"/>
        <v>33.979999999999997</v>
      </c>
      <c r="I8720" s="3">
        <f t="shared" si="815"/>
        <v>28.94</v>
      </c>
      <c r="J8720" s="3">
        <f t="shared" si="816"/>
        <v>37.94</v>
      </c>
      <c r="K8720" s="191">
        <v>3</v>
      </c>
      <c r="L8720" s="3">
        <v>4</v>
      </c>
      <c r="M8720" s="191">
        <v>1.1000000000000001</v>
      </c>
      <c r="N8720" s="191">
        <v>-1.7</v>
      </c>
      <c r="O8720" s="191">
        <v>3.3</v>
      </c>
    </row>
    <row r="8721" spans="2:15" ht="17.25" x14ac:dyDescent="0.35">
      <c r="B8721" s="172">
        <f t="shared" si="818"/>
        <v>8713</v>
      </c>
      <c r="C8721" s="173">
        <v>12</v>
      </c>
      <c r="D8721" s="173">
        <v>30</v>
      </c>
      <c r="E8721" s="174">
        <v>1</v>
      </c>
      <c r="F8721" s="3">
        <f t="shared" si="817"/>
        <v>39.200000000000003</v>
      </c>
      <c r="G8721" s="3">
        <f t="shared" si="813"/>
        <v>39.200000000000003</v>
      </c>
      <c r="H8721" s="3">
        <f t="shared" si="814"/>
        <v>35.06</v>
      </c>
      <c r="I8721" s="3">
        <f t="shared" si="815"/>
        <v>28.04</v>
      </c>
      <c r="J8721" s="3">
        <f t="shared" si="816"/>
        <v>33.08</v>
      </c>
      <c r="K8721" s="191">
        <v>4</v>
      </c>
      <c r="L8721" s="3">
        <v>4</v>
      </c>
      <c r="M8721" s="191">
        <v>1.7</v>
      </c>
      <c r="N8721" s="191">
        <v>-2.2000000000000002</v>
      </c>
      <c r="O8721" s="191">
        <v>0.6</v>
      </c>
    </row>
    <row r="8722" spans="2:15" ht="17.25" x14ac:dyDescent="0.35">
      <c r="B8722" s="172">
        <f t="shared" si="818"/>
        <v>8714</v>
      </c>
      <c r="C8722" s="173">
        <v>12</v>
      </c>
      <c r="D8722" s="173">
        <v>30</v>
      </c>
      <c r="E8722" s="174">
        <v>2</v>
      </c>
      <c r="F8722" s="3">
        <f t="shared" si="817"/>
        <v>41</v>
      </c>
      <c r="G8722" s="3">
        <f t="shared" si="813"/>
        <v>39.200000000000003</v>
      </c>
      <c r="H8722" s="3">
        <f t="shared" si="814"/>
        <v>33.08</v>
      </c>
      <c r="I8722" s="3">
        <f t="shared" si="815"/>
        <v>26.96</v>
      </c>
      <c r="J8722" s="3">
        <f t="shared" si="816"/>
        <v>28.04</v>
      </c>
      <c r="K8722" s="191">
        <v>5</v>
      </c>
      <c r="L8722" s="3">
        <v>4</v>
      </c>
      <c r="M8722" s="191">
        <v>0.6</v>
      </c>
      <c r="N8722" s="191">
        <v>-2.8</v>
      </c>
      <c r="O8722" s="191">
        <v>-2.2000000000000002</v>
      </c>
    </row>
    <row r="8723" spans="2:15" ht="17.25" x14ac:dyDescent="0.35">
      <c r="B8723" s="172">
        <f t="shared" si="818"/>
        <v>8715</v>
      </c>
      <c r="C8723" s="173">
        <v>12</v>
      </c>
      <c r="D8723" s="173">
        <v>30</v>
      </c>
      <c r="E8723" s="174">
        <v>3</v>
      </c>
      <c r="F8723" s="3">
        <f t="shared" si="817"/>
        <v>37.4</v>
      </c>
      <c r="G8723" s="3">
        <f t="shared" si="813"/>
        <v>35.6</v>
      </c>
      <c r="H8723" s="3">
        <f t="shared" si="814"/>
        <v>30.92</v>
      </c>
      <c r="I8723" s="3">
        <f t="shared" si="815"/>
        <v>24.98</v>
      </c>
      <c r="J8723" s="3">
        <f t="shared" si="816"/>
        <v>30.02</v>
      </c>
      <c r="K8723" s="191">
        <v>3</v>
      </c>
      <c r="L8723" s="3">
        <v>2</v>
      </c>
      <c r="M8723" s="191">
        <v>-0.6</v>
      </c>
      <c r="N8723" s="191">
        <v>-3.9</v>
      </c>
      <c r="O8723" s="191">
        <v>-1.1000000000000001</v>
      </c>
    </row>
    <row r="8724" spans="2:15" ht="17.25" x14ac:dyDescent="0.35">
      <c r="B8724" s="172">
        <f t="shared" si="818"/>
        <v>8716</v>
      </c>
      <c r="C8724" s="173">
        <v>12</v>
      </c>
      <c r="D8724" s="173">
        <v>30</v>
      </c>
      <c r="E8724" s="174">
        <v>4</v>
      </c>
      <c r="F8724" s="3">
        <f t="shared" si="817"/>
        <v>42.8</v>
      </c>
      <c r="G8724" s="3">
        <f t="shared" si="813"/>
        <v>37.4</v>
      </c>
      <c r="H8724" s="3">
        <f t="shared" si="814"/>
        <v>30.02</v>
      </c>
      <c r="I8724" s="3">
        <f t="shared" si="815"/>
        <v>26.060000000000002</v>
      </c>
      <c r="J8724" s="3">
        <f t="shared" si="816"/>
        <v>30.92</v>
      </c>
      <c r="K8724" s="191">
        <v>6</v>
      </c>
      <c r="L8724" s="3">
        <v>3</v>
      </c>
      <c r="M8724" s="191">
        <v>-1.1000000000000001</v>
      </c>
      <c r="N8724" s="191">
        <v>-3.3</v>
      </c>
      <c r="O8724" s="191">
        <v>-0.6</v>
      </c>
    </row>
    <row r="8725" spans="2:15" ht="17.25" x14ac:dyDescent="0.35">
      <c r="B8725" s="172">
        <f t="shared" si="818"/>
        <v>8717</v>
      </c>
      <c r="C8725" s="173">
        <v>12</v>
      </c>
      <c r="D8725" s="173">
        <v>30</v>
      </c>
      <c r="E8725" s="174">
        <v>5</v>
      </c>
      <c r="F8725" s="3">
        <f t="shared" si="817"/>
        <v>42.8</v>
      </c>
      <c r="G8725" s="3">
        <f t="shared" si="813"/>
        <v>33.799999999999997</v>
      </c>
      <c r="H8725" s="3">
        <f t="shared" si="814"/>
        <v>30.92</v>
      </c>
      <c r="I8725" s="3">
        <f t="shared" si="815"/>
        <v>24.98</v>
      </c>
      <c r="J8725" s="3">
        <f t="shared" si="816"/>
        <v>33.979999999999997</v>
      </c>
      <c r="K8725" s="191">
        <v>6</v>
      </c>
      <c r="L8725" s="3">
        <v>1</v>
      </c>
      <c r="M8725" s="191">
        <v>-0.6</v>
      </c>
      <c r="N8725" s="191">
        <v>-3.9</v>
      </c>
      <c r="O8725" s="191">
        <v>1.1000000000000001</v>
      </c>
    </row>
    <row r="8726" spans="2:15" ht="17.25" x14ac:dyDescent="0.35">
      <c r="B8726" s="172">
        <f t="shared" si="818"/>
        <v>8718</v>
      </c>
      <c r="C8726" s="173">
        <v>12</v>
      </c>
      <c r="D8726" s="173">
        <v>30</v>
      </c>
      <c r="E8726" s="174">
        <v>6</v>
      </c>
      <c r="F8726" s="3">
        <f t="shared" si="817"/>
        <v>41</v>
      </c>
      <c r="G8726" s="3">
        <f t="shared" si="813"/>
        <v>24.8</v>
      </c>
      <c r="H8726" s="3">
        <f t="shared" si="814"/>
        <v>30.02</v>
      </c>
      <c r="I8726" s="3">
        <f t="shared" si="815"/>
        <v>26.060000000000002</v>
      </c>
      <c r="J8726" s="3">
        <f t="shared" si="816"/>
        <v>28.94</v>
      </c>
      <c r="K8726" s="191">
        <v>5</v>
      </c>
      <c r="L8726" s="3">
        <v>-4</v>
      </c>
      <c r="M8726" s="191">
        <v>-1.1000000000000001</v>
      </c>
      <c r="N8726" s="191">
        <v>-3.3</v>
      </c>
      <c r="O8726" s="191">
        <v>-1.7</v>
      </c>
    </row>
    <row r="8727" spans="2:15" ht="17.25" x14ac:dyDescent="0.35">
      <c r="B8727" s="172">
        <f t="shared" si="818"/>
        <v>8719</v>
      </c>
      <c r="C8727" s="173">
        <v>12</v>
      </c>
      <c r="D8727" s="173">
        <v>30</v>
      </c>
      <c r="E8727" s="174">
        <v>7</v>
      </c>
      <c r="F8727" s="3">
        <f t="shared" si="817"/>
        <v>41</v>
      </c>
      <c r="G8727" s="3">
        <f t="shared" si="813"/>
        <v>21.2</v>
      </c>
      <c r="H8727" s="3">
        <f t="shared" si="814"/>
        <v>32</v>
      </c>
      <c r="I8727" s="3">
        <f t="shared" si="815"/>
        <v>26.96</v>
      </c>
      <c r="J8727" s="3">
        <f t="shared" si="816"/>
        <v>26.96</v>
      </c>
      <c r="K8727" s="191">
        <v>5</v>
      </c>
      <c r="L8727" s="3">
        <v>-6</v>
      </c>
      <c r="M8727" s="191">
        <v>0</v>
      </c>
      <c r="N8727" s="191">
        <v>-2.8</v>
      </c>
      <c r="O8727" s="191">
        <v>-2.8</v>
      </c>
    </row>
    <row r="8728" spans="2:15" ht="17.25" x14ac:dyDescent="0.35">
      <c r="B8728" s="172">
        <f t="shared" si="818"/>
        <v>8720</v>
      </c>
      <c r="C8728" s="173">
        <v>12</v>
      </c>
      <c r="D8728" s="173">
        <v>30</v>
      </c>
      <c r="E8728" s="174">
        <v>8</v>
      </c>
      <c r="F8728" s="3">
        <f t="shared" si="817"/>
        <v>48.2</v>
      </c>
      <c r="G8728" s="3">
        <f t="shared" si="813"/>
        <v>28.4</v>
      </c>
      <c r="H8728" s="3">
        <f t="shared" si="814"/>
        <v>32</v>
      </c>
      <c r="I8728" s="3">
        <f t="shared" si="815"/>
        <v>26.96</v>
      </c>
      <c r="J8728" s="3">
        <f t="shared" si="816"/>
        <v>30.02</v>
      </c>
      <c r="K8728" s="191">
        <v>9</v>
      </c>
      <c r="L8728" s="3">
        <v>-2</v>
      </c>
      <c r="M8728" s="191">
        <v>0</v>
      </c>
      <c r="N8728" s="191">
        <v>-2.8</v>
      </c>
      <c r="O8728" s="191">
        <v>-1.1000000000000001</v>
      </c>
    </row>
    <row r="8729" spans="2:15" ht="17.25" x14ac:dyDescent="0.35">
      <c r="B8729" s="172">
        <f t="shared" si="818"/>
        <v>8721</v>
      </c>
      <c r="C8729" s="173">
        <v>12</v>
      </c>
      <c r="D8729" s="173">
        <v>30</v>
      </c>
      <c r="E8729" s="174">
        <v>9</v>
      </c>
      <c r="F8729" s="3">
        <f t="shared" si="817"/>
        <v>50</v>
      </c>
      <c r="G8729" s="3">
        <f t="shared" ref="G8729:G8768" si="819">(9/5)*L8729+32</f>
        <v>33.799999999999997</v>
      </c>
      <c r="H8729" s="3">
        <f t="shared" ref="H8729:H8768" si="820">(9/5)*M8729+32</f>
        <v>37.94</v>
      </c>
      <c r="I8729" s="3">
        <f t="shared" ref="I8729:I8768" si="821">(9/5)*N8729+32</f>
        <v>28.94</v>
      </c>
      <c r="J8729" s="3">
        <f t="shared" ref="J8729:J8768" si="822">(9/5)*O8729+32</f>
        <v>33.08</v>
      </c>
      <c r="K8729" s="191">
        <v>10</v>
      </c>
      <c r="L8729" s="3">
        <v>1</v>
      </c>
      <c r="M8729" s="191">
        <v>3.3</v>
      </c>
      <c r="N8729" s="191">
        <v>-1.7</v>
      </c>
      <c r="O8729" s="191">
        <v>0.6</v>
      </c>
    </row>
    <row r="8730" spans="2:15" ht="17.25" x14ac:dyDescent="0.35">
      <c r="B8730" s="172">
        <f t="shared" si="818"/>
        <v>8722</v>
      </c>
      <c r="C8730" s="173">
        <v>12</v>
      </c>
      <c r="D8730" s="173">
        <v>30</v>
      </c>
      <c r="E8730" s="174">
        <v>10</v>
      </c>
      <c r="F8730" s="3">
        <f t="shared" si="817"/>
        <v>53.6</v>
      </c>
      <c r="G8730" s="3">
        <f t="shared" si="819"/>
        <v>37.76</v>
      </c>
      <c r="H8730" s="3">
        <f t="shared" si="820"/>
        <v>44.06</v>
      </c>
      <c r="I8730" s="3">
        <f t="shared" si="821"/>
        <v>32</v>
      </c>
      <c r="J8730" s="3">
        <f t="shared" si="822"/>
        <v>39.019999999999996</v>
      </c>
      <c r="K8730" s="191">
        <v>12</v>
      </c>
      <c r="L8730" s="3">
        <v>3.2</v>
      </c>
      <c r="M8730" s="191">
        <v>6.7</v>
      </c>
      <c r="N8730" s="191">
        <v>0</v>
      </c>
      <c r="O8730" s="191">
        <v>3.9</v>
      </c>
    </row>
    <row r="8731" spans="2:15" ht="17.25" x14ac:dyDescent="0.35">
      <c r="B8731" s="172">
        <f t="shared" si="818"/>
        <v>8723</v>
      </c>
      <c r="C8731" s="173">
        <v>12</v>
      </c>
      <c r="D8731" s="173">
        <v>30</v>
      </c>
      <c r="E8731" s="174">
        <v>11</v>
      </c>
      <c r="F8731" s="3">
        <f t="shared" si="817"/>
        <v>55.400000000000006</v>
      </c>
      <c r="G8731" s="3">
        <f t="shared" si="819"/>
        <v>41</v>
      </c>
      <c r="H8731" s="3">
        <f t="shared" si="820"/>
        <v>44.96</v>
      </c>
      <c r="I8731" s="3">
        <f t="shared" si="821"/>
        <v>35.96</v>
      </c>
      <c r="J8731" s="3">
        <f t="shared" si="822"/>
        <v>44.06</v>
      </c>
      <c r="K8731" s="191">
        <v>13</v>
      </c>
      <c r="L8731" s="3">
        <v>5</v>
      </c>
      <c r="M8731" s="191">
        <v>7.2</v>
      </c>
      <c r="N8731" s="191">
        <v>2.2000000000000002</v>
      </c>
      <c r="O8731" s="191">
        <v>6.7</v>
      </c>
    </row>
    <row r="8732" spans="2:15" ht="17.25" x14ac:dyDescent="0.35">
      <c r="B8732" s="172">
        <f t="shared" si="818"/>
        <v>8724</v>
      </c>
      <c r="C8732" s="173">
        <v>12</v>
      </c>
      <c r="D8732" s="173">
        <v>30</v>
      </c>
      <c r="E8732" s="174">
        <v>12</v>
      </c>
      <c r="F8732" s="3">
        <f t="shared" si="817"/>
        <v>57.2</v>
      </c>
      <c r="G8732" s="3">
        <f t="shared" si="819"/>
        <v>42.8</v>
      </c>
      <c r="H8732" s="3">
        <f t="shared" si="820"/>
        <v>46.04</v>
      </c>
      <c r="I8732" s="3">
        <f t="shared" si="821"/>
        <v>37.04</v>
      </c>
      <c r="J8732" s="3">
        <f t="shared" si="822"/>
        <v>46.94</v>
      </c>
      <c r="K8732" s="191">
        <v>14</v>
      </c>
      <c r="L8732" s="3">
        <v>6</v>
      </c>
      <c r="M8732" s="191">
        <v>7.8</v>
      </c>
      <c r="N8732" s="191">
        <v>2.8</v>
      </c>
      <c r="O8732" s="191">
        <v>8.3000000000000007</v>
      </c>
    </row>
    <row r="8733" spans="2:15" ht="17.25" x14ac:dyDescent="0.35">
      <c r="B8733" s="172">
        <f t="shared" si="818"/>
        <v>8725</v>
      </c>
      <c r="C8733" s="173">
        <v>12</v>
      </c>
      <c r="D8733" s="173">
        <v>30</v>
      </c>
      <c r="E8733" s="174">
        <v>13</v>
      </c>
      <c r="F8733" s="3">
        <f t="shared" si="817"/>
        <v>57.2</v>
      </c>
      <c r="G8733" s="3">
        <f t="shared" si="819"/>
        <v>44.6</v>
      </c>
      <c r="H8733" s="3">
        <f t="shared" si="820"/>
        <v>46.94</v>
      </c>
      <c r="I8733" s="3">
        <f t="shared" si="821"/>
        <v>41</v>
      </c>
      <c r="J8733" s="3">
        <f t="shared" si="822"/>
        <v>48.92</v>
      </c>
      <c r="K8733" s="191">
        <v>14</v>
      </c>
      <c r="L8733" s="3">
        <v>7</v>
      </c>
      <c r="M8733" s="191">
        <v>8.3000000000000007</v>
      </c>
      <c r="N8733" s="191">
        <v>5</v>
      </c>
      <c r="O8733" s="191">
        <v>9.4</v>
      </c>
    </row>
    <row r="8734" spans="2:15" ht="17.25" x14ac:dyDescent="0.35">
      <c r="B8734" s="172">
        <f t="shared" si="818"/>
        <v>8726</v>
      </c>
      <c r="C8734" s="173">
        <v>12</v>
      </c>
      <c r="D8734" s="173">
        <v>30</v>
      </c>
      <c r="E8734" s="174">
        <v>14</v>
      </c>
      <c r="F8734" s="3">
        <f t="shared" si="817"/>
        <v>53.6</v>
      </c>
      <c r="G8734" s="3">
        <f t="shared" si="819"/>
        <v>46.4</v>
      </c>
      <c r="H8734" s="3">
        <f t="shared" si="820"/>
        <v>48.019999999999996</v>
      </c>
      <c r="I8734" s="3">
        <f t="shared" si="821"/>
        <v>44.96</v>
      </c>
      <c r="J8734" s="3">
        <f t="shared" si="822"/>
        <v>51.08</v>
      </c>
      <c r="K8734" s="191">
        <v>12</v>
      </c>
      <c r="L8734" s="3">
        <v>8</v>
      </c>
      <c r="M8734" s="191">
        <v>8.9</v>
      </c>
      <c r="N8734" s="191">
        <v>7.2</v>
      </c>
      <c r="O8734" s="191">
        <v>10.6</v>
      </c>
    </row>
    <row r="8735" spans="2:15" ht="17.25" x14ac:dyDescent="0.35">
      <c r="B8735" s="172">
        <f t="shared" si="818"/>
        <v>8727</v>
      </c>
      <c r="C8735" s="173">
        <v>12</v>
      </c>
      <c r="D8735" s="173">
        <v>30</v>
      </c>
      <c r="E8735" s="174">
        <v>15</v>
      </c>
      <c r="F8735" s="3">
        <f t="shared" si="817"/>
        <v>44.6</v>
      </c>
      <c r="G8735" s="3">
        <f t="shared" si="819"/>
        <v>46.4</v>
      </c>
      <c r="H8735" s="3">
        <f t="shared" si="820"/>
        <v>48.92</v>
      </c>
      <c r="I8735" s="3">
        <f t="shared" si="821"/>
        <v>46.94</v>
      </c>
      <c r="J8735" s="3">
        <f t="shared" si="822"/>
        <v>51.980000000000004</v>
      </c>
      <c r="K8735" s="191">
        <v>7</v>
      </c>
      <c r="L8735" s="3">
        <v>8</v>
      </c>
      <c r="M8735" s="191">
        <v>9.4</v>
      </c>
      <c r="N8735" s="191">
        <v>8.3000000000000007</v>
      </c>
      <c r="O8735" s="191">
        <v>11.1</v>
      </c>
    </row>
    <row r="8736" spans="2:15" ht="17.25" x14ac:dyDescent="0.35">
      <c r="B8736" s="172">
        <f t="shared" si="818"/>
        <v>8728</v>
      </c>
      <c r="C8736" s="173">
        <v>12</v>
      </c>
      <c r="D8736" s="173">
        <v>30</v>
      </c>
      <c r="E8736" s="174">
        <v>16</v>
      </c>
      <c r="F8736" s="3">
        <f t="shared" si="817"/>
        <v>41</v>
      </c>
      <c r="G8736" s="3">
        <f t="shared" si="819"/>
        <v>44.6</v>
      </c>
      <c r="H8736" s="3">
        <f t="shared" si="820"/>
        <v>48.019999999999996</v>
      </c>
      <c r="I8736" s="3">
        <f t="shared" si="821"/>
        <v>46.04</v>
      </c>
      <c r="J8736" s="3">
        <f t="shared" si="822"/>
        <v>51.980000000000004</v>
      </c>
      <c r="K8736" s="191">
        <v>5</v>
      </c>
      <c r="L8736" s="3">
        <v>7</v>
      </c>
      <c r="M8736" s="191">
        <v>8.9</v>
      </c>
      <c r="N8736" s="191">
        <v>7.8</v>
      </c>
      <c r="O8736" s="191">
        <v>11.1</v>
      </c>
    </row>
    <row r="8737" spans="2:15" ht="17.25" x14ac:dyDescent="0.35">
      <c r="B8737" s="172">
        <f t="shared" si="818"/>
        <v>8729</v>
      </c>
      <c r="C8737" s="173">
        <v>12</v>
      </c>
      <c r="D8737" s="173">
        <v>30</v>
      </c>
      <c r="E8737" s="174">
        <v>17</v>
      </c>
      <c r="F8737" s="3">
        <f t="shared" si="817"/>
        <v>37.4</v>
      </c>
      <c r="G8737" s="3">
        <f t="shared" si="819"/>
        <v>35.6</v>
      </c>
      <c r="H8737" s="3">
        <f t="shared" si="820"/>
        <v>46.94</v>
      </c>
      <c r="I8737" s="3">
        <f t="shared" si="821"/>
        <v>44.96</v>
      </c>
      <c r="J8737" s="3">
        <f t="shared" si="822"/>
        <v>48.92</v>
      </c>
      <c r="K8737" s="191">
        <v>3</v>
      </c>
      <c r="L8737" s="3">
        <v>2</v>
      </c>
      <c r="M8737" s="191">
        <v>8.3000000000000007</v>
      </c>
      <c r="N8737" s="191">
        <v>7.2</v>
      </c>
      <c r="O8737" s="191">
        <v>9.4</v>
      </c>
    </row>
    <row r="8738" spans="2:15" ht="17.25" x14ac:dyDescent="0.35">
      <c r="B8738" s="172">
        <f t="shared" si="818"/>
        <v>8730</v>
      </c>
      <c r="C8738" s="173">
        <v>12</v>
      </c>
      <c r="D8738" s="173">
        <v>30</v>
      </c>
      <c r="E8738" s="174">
        <v>18</v>
      </c>
      <c r="F8738" s="3">
        <f t="shared" si="817"/>
        <v>33.799999999999997</v>
      </c>
      <c r="G8738" s="3">
        <f t="shared" si="819"/>
        <v>33.799999999999997</v>
      </c>
      <c r="H8738" s="3">
        <f t="shared" si="820"/>
        <v>44.96</v>
      </c>
      <c r="I8738" s="3">
        <f t="shared" si="821"/>
        <v>42.08</v>
      </c>
      <c r="J8738" s="3">
        <f t="shared" si="822"/>
        <v>39.92</v>
      </c>
      <c r="K8738" s="191">
        <v>1</v>
      </c>
      <c r="L8738" s="3">
        <v>1</v>
      </c>
      <c r="M8738" s="191">
        <v>7.2</v>
      </c>
      <c r="N8738" s="191">
        <v>5.6</v>
      </c>
      <c r="O8738" s="191">
        <v>4.4000000000000004</v>
      </c>
    </row>
    <row r="8739" spans="2:15" ht="17.25" x14ac:dyDescent="0.35">
      <c r="B8739" s="172">
        <f t="shared" si="818"/>
        <v>8731</v>
      </c>
      <c r="C8739" s="173">
        <v>12</v>
      </c>
      <c r="D8739" s="173">
        <v>30</v>
      </c>
      <c r="E8739" s="174">
        <v>19</v>
      </c>
      <c r="F8739" s="3">
        <f t="shared" si="817"/>
        <v>33.799999999999997</v>
      </c>
      <c r="G8739" s="3">
        <f t="shared" si="819"/>
        <v>24.8</v>
      </c>
      <c r="H8739" s="3">
        <f t="shared" si="820"/>
        <v>42.08</v>
      </c>
      <c r="I8739" s="3">
        <f t="shared" si="821"/>
        <v>39.92</v>
      </c>
      <c r="J8739" s="3">
        <f t="shared" si="822"/>
        <v>39.92</v>
      </c>
      <c r="K8739" s="191">
        <v>1</v>
      </c>
      <c r="L8739" s="3">
        <v>-4</v>
      </c>
      <c r="M8739" s="191">
        <v>5.6</v>
      </c>
      <c r="N8739" s="191">
        <v>4.4000000000000004</v>
      </c>
      <c r="O8739" s="191">
        <v>4.4000000000000004</v>
      </c>
    </row>
    <row r="8740" spans="2:15" ht="17.25" x14ac:dyDescent="0.35">
      <c r="B8740" s="172">
        <f t="shared" si="818"/>
        <v>8732</v>
      </c>
      <c r="C8740" s="173">
        <v>12</v>
      </c>
      <c r="D8740" s="173">
        <v>30</v>
      </c>
      <c r="E8740" s="174">
        <v>20</v>
      </c>
      <c r="F8740" s="3">
        <f t="shared" si="817"/>
        <v>33.799999999999997</v>
      </c>
      <c r="G8740" s="3">
        <f t="shared" si="819"/>
        <v>21.2</v>
      </c>
      <c r="H8740" s="3">
        <f t="shared" si="820"/>
        <v>39.92</v>
      </c>
      <c r="I8740" s="3">
        <f t="shared" si="821"/>
        <v>39.92</v>
      </c>
      <c r="J8740" s="3">
        <f t="shared" si="822"/>
        <v>39.92</v>
      </c>
      <c r="K8740" s="191">
        <v>1</v>
      </c>
      <c r="L8740" s="3">
        <v>-6</v>
      </c>
      <c r="M8740" s="191">
        <v>4.4000000000000004</v>
      </c>
      <c r="N8740" s="191">
        <v>4.4000000000000004</v>
      </c>
      <c r="O8740" s="191">
        <v>4.4000000000000004</v>
      </c>
    </row>
    <row r="8741" spans="2:15" ht="17.25" x14ac:dyDescent="0.35">
      <c r="B8741" s="172">
        <f t="shared" si="818"/>
        <v>8733</v>
      </c>
      <c r="C8741" s="173">
        <v>12</v>
      </c>
      <c r="D8741" s="173">
        <v>30</v>
      </c>
      <c r="E8741" s="174">
        <v>21</v>
      </c>
      <c r="F8741" s="3">
        <f t="shared" si="817"/>
        <v>30.2</v>
      </c>
      <c r="G8741" s="3">
        <f t="shared" si="819"/>
        <v>18.32</v>
      </c>
      <c r="H8741" s="3">
        <f t="shared" si="820"/>
        <v>37.94</v>
      </c>
      <c r="I8741" s="3">
        <f t="shared" si="821"/>
        <v>39.019999999999996</v>
      </c>
      <c r="J8741" s="3">
        <f t="shared" si="822"/>
        <v>35.96</v>
      </c>
      <c r="K8741" s="191">
        <v>-1</v>
      </c>
      <c r="L8741" s="3">
        <v>-7.6</v>
      </c>
      <c r="M8741" s="191">
        <v>3.3</v>
      </c>
      <c r="N8741" s="191">
        <v>3.9</v>
      </c>
      <c r="O8741" s="191">
        <v>2.2000000000000002</v>
      </c>
    </row>
    <row r="8742" spans="2:15" ht="17.25" x14ac:dyDescent="0.35">
      <c r="B8742" s="172">
        <f t="shared" si="818"/>
        <v>8734</v>
      </c>
      <c r="C8742" s="173">
        <v>12</v>
      </c>
      <c r="D8742" s="173">
        <v>30</v>
      </c>
      <c r="E8742" s="174">
        <v>22</v>
      </c>
      <c r="F8742" s="3">
        <f t="shared" si="817"/>
        <v>33.799999999999997</v>
      </c>
      <c r="G8742" s="3">
        <f t="shared" si="819"/>
        <v>15.8</v>
      </c>
      <c r="H8742" s="3">
        <f t="shared" si="820"/>
        <v>37.04</v>
      </c>
      <c r="I8742" s="3">
        <f t="shared" si="821"/>
        <v>35.96</v>
      </c>
      <c r="J8742" s="3">
        <f t="shared" si="822"/>
        <v>33.08</v>
      </c>
      <c r="K8742" s="191">
        <v>1</v>
      </c>
      <c r="L8742" s="3">
        <v>-9</v>
      </c>
      <c r="M8742" s="191">
        <v>2.8</v>
      </c>
      <c r="N8742" s="191">
        <v>2.2000000000000002</v>
      </c>
      <c r="O8742" s="191">
        <v>0.6</v>
      </c>
    </row>
    <row r="8743" spans="2:15" ht="17.25" x14ac:dyDescent="0.35">
      <c r="B8743" s="172">
        <f t="shared" si="818"/>
        <v>8735</v>
      </c>
      <c r="C8743" s="173">
        <v>12</v>
      </c>
      <c r="D8743" s="173">
        <v>30</v>
      </c>
      <c r="E8743" s="174">
        <v>23</v>
      </c>
      <c r="F8743" s="3">
        <f t="shared" si="817"/>
        <v>33.799999999999997</v>
      </c>
      <c r="G8743" s="3">
        <f t="shared" si="819"/>
        <v>17.600000000000001</v>
      </c>
      <c r="H8743" s="3">
        <f t="shared" si="820"/>
        <v>37.04</v>
      </c>
      <c r="I8743" s="3">
        <f t="shared" si="821"/>
        <v>37.04</v>
      </c>
      <c r="J8743" s="3">
        <f t="shared" si="822"/>
        <v>33.08</v>
      </c>
      <c r="K8743" s="191">
        <v>1</v>
      </c>
      <c r="L8743" s="3">
        <v>-8</v>
      </c>
      <c r="M8743" s="191">
        <v>2.8</v>
      </c>
      <c r="N8743" s="191">
        <v>2.8</v>
      </c>
      <c r="O8743" s="191">
        <v>0.6</v>
      </c>
    </row>
    <row r="8744" spans="2:15" ht="17.25" x14ac:dyDescent="0.35">
      <c r="B8744" s="172">
        <f t="shared" si="818"/>
        <v>8736</v>
      </c>
      <c r="C8744" s="173">
        <v>12</v>
      </c>
      <c r="D8744" s="173">
        <v>30</v>
      </c>
      <c r="E8744" s="174">
        <v>24</v>
      </c>
      <c r="F8744" s="3">
        <f t="shared" si="817"/>
        <v>32</v>
      </c>
      <c r="G8744" s="3">
        <f t="shared" si="819"/>
        <v>14</v>
      </c>
      <c r="H8744" s="3">
        <f t="shared" si="820"/>
        <v>37.94</v>
      </c>
      <c r="I8744" s="3">
        <f t="shared" si="821"/>
        <v>37.04</v>
      </c>
      <c r="J8744" s="3">
        <f t="shared" si="822"/>
        <v>33.979999999999997</v>
      </c>
      <c r="K8744" s="191">
        <v>0</v>
      </c>
      <c r="L8744" s="3">
        <v>-10</v>
      </c>
      <c r="M8744" s="191">
        <v>3.3</v>
      </c>
      <c r="N8744" s="191">
        <v>2.8</v>
      </c>
      <c r="O8744" s="191">
        <v>1.1000000000000001</v>
      </c>
    </row>
    <row r="8745" spans="2:15" ht="17.25" x14ac:dyDescent="0.35">
      <c r="B8745" s="172">
        <f t="shared" si="818"/>
        <v>8737</v>
      </c>
      <c r="C8745" s="173">
        <v>12</v>
      </c>
      <c r="D8745" s="173">
        <v>31</v>
      </c>
      <c r="E8745" s="174">
        <v>1</v>
      </c>
      <c r="F8745" s="3">
        <f t="shared" si="817"/>
        <v>33.799999999999997</v>
      </c>
      <c r="G8745" s="3">
        <f t="shared" si="819"/>
        <v>14</v>
      </c>
      <c r="H8745" s="3">
        <f t="shared" si="820"/>
        <v>37.04</v>
      </c>
      <c r="I8745" s="3">
        <f t="shared" si="821"/>
        <v>35.06</v>
      </c>
      <c r="J8745" s="3">
        <f t="shared" si="822"/>
        <v>28.94</v>
      </c>
      <c r="K8745" s="191">
        <v>1</v>
      </c>
      <c r="L8745" s="3">
        <v>-10</v>
      </c>
      <c r="M8745" s="191">
        <v>2.8</v>
      </c>
      <c r="N8745" s="191">
        <v>1.7</v>
      </c>
      <c r="O8745" s="191">
        <v>-1.7</v>
      </c>
    </row>
    <row r="8746" spans="2:15" ht="17.25" x14ac:dyDescent="0.35">
      <c r="B8746" s="172">
        <f t="shared" si="818"/>
        <v>8738</v>
      </c>
      <c r="C8746" s="173">
        <v>12</v>
      </c>
      <c r="D8746" s="173">
        <v>31</v>
      </c>
      <c r="E8746" s="174">
        <v>2</v>
      </c>
      <c r="F8746" s="3">
        <f t="shared" si="817"/>
        <v>32</v>
      </c>
      <c r="G8746" s="3">
        <f t="shared" si="819"/>
        <v>12.2</v>
      </c>
      <c r="H8746" s="3">
        <f t="shared" si="820"/>
        <v>35.96</v>
      </c>
      <c r="I8746" s="3">
        <f t="shared" si="821"/>
        <v>46.94</v>
      </c>
      <c r="J8746" s="3">
        <f t="shared" si="822"/>
        <v>32</v>
      </c>
      <c r="K8746" s="191">
        <v>0</v>
      </c>
      <c r="L8746" s="3">
        <v>-11</v>
      </c>
      <c r="M8746" s="191">
        <v>2.2000000000000002</v>
      </c>
      <c r="N8746" s="191">
        <v>8.3000000000000007</v>
      </c>
      <c r="O8746" s="191">
        <v>0</v>
      </c>
    </row>
    <row r="8747" spans="2:15" ht="17.25" x14ac:dyDescent="0.35">
      <c r="B8747" s="172">
        <f t="shared" si="818"/>
        <v>8739</v>
      </c>
      <c r="C8747" s="173">
        <v>12</v>
      </c>
      <c r="D8747" s="173">
        <v>31</v>
      </c>
      <c r="E8747" s="174">
        <v>3</v>
      </c>
      <c r="F8747" s="3">
        <f t="shared" si="817"/>
        <v>30.2</v>
      </c>
      <c r="G8747" s="3">
        <f t="shared" si="819"/>
        <v>14</v>
      </c>
      <c r="H8747" s="3">
        <f t="shared" si="820"/>
        <v>37.04</v>
      </c>
      <c r="I8747" s="3">
        <f t="shared" si="821"/>
        <v>46.94</v>
      </c>
      <c r="J8747" s="3">
        <f t="shared" si="822"/>
        <v>28.94</v>
      </c>
      <c r="K8747" s="191">
        <v>-1</v>
      </c>
      <c r="L8747" s="3">
        <v>-10</v>
      </c>
      <c r="M8747" s="191">
        <v>2.8</v>
      </c>
      <c r="N8747" s="191">
        <v>8.3000000000000007</v>
      </c>
      <c r="O8747" s="191">
        <v>-1.7</v>
      </c>
    </row>
    <row r="8748" spans="2:15" ht="17.25" x14ac:dyDescent="0.35">
      <c r="B8748" s="172">
        <f t="shared" si="818"/>
        <v>8740</v>
      </c>
      <c r="C8748" s="173">
        <v>12</v>
      </c>
      <c r="D8748" s="173">
        <v>31</v>
      </c>
      <c r="E8748" s="174">
        <v>4</v>
      </c>
      <c r="F8748" s="3">
        <f t="shared" si="817"/>
        <v>32</v>
      </c>
      <c r="G8748" s="3">
        <f t="shared" si="819"/>
        <v>14</v>
      </c>
      <c r="H8748" s="3">
        <f t="shared" si="820"/>
        <v>35.96</v>
      </c>
      <c r="I8748" s="3">
        <f t="shared" si="821"/>
        <v>48.019999999999996</v>
      </c>
      <c r="J8748" s="3">
        <f t="shared" si="822"/>
        <v>30.92</v>
      </c>
      <c r="K8748" s="191">
        <v>0</v>
      </c>
      <c r="L8748" s="3">
        <v>-10</v>
      </c>
      <c r="M8748" s="191">
        <v>2.2000000000000002</v>
      </c>
      <c r="N8748" s="191">
        <v>8.9</v>
      </c>
      <c r="O8748" s="191">
        <v>-0.6</v>
      </c>
    </row>
    <row r="8749" spans="2:15" ht="17.25" x14ac:dyDescent="0.35">
      <c r="B8749" s="172">
        <f t="shared" si="818"/>
        <v>8741</v>
      </c>
      <c r="C8749" s="173">
        <v>12</v>
      </c>
      <c r="D8749" s="173">
        <v>31</v>
      </c>
      <c r="E8749" s="174">
        <v>5</v>
      </c>
      <c r="F8749" s="3">
        <f t="shared" si="817"/>
        <v>30.2</v>
      </c>
      <c r="G8749" s="3">
        <f t="shared" si="819"/>
        <v>15.8</v>
      </c>
      <c r="H8749" s="3">
        <f t="shared" si="820"/>
        <v>35.06</v>
      </c>
      <c r="I8749" s="3">
        <f t="shared" si="821"/>
        <v>46.94</v>
      </c>
      <c r="J8749" s="3">
        <f t="shared" si="822"/>
        <v>30.02</v>
      </c>
      <c r="K8749" s="191">
        <v>-1</v>
      </c>
      <c r="L8749" s="3">
        <v>-9</v>
      </c>
      <c r="M8749" s="191">
        <v>1.7</v>
      </c>
      <c r="N8749" s="191">
        <v>8.3000000000000007</v>
      </c>
      <c r="O8749" s="191">
        <v>-1.1000000000000001</v>
      </c>
    </row>
    <row r="8750" spans="2:15" ht="17.25" x14ac:dyDescent="0.35">
      <c r="B8750" s="172">
        <f t="shared" si="818"/>
        <v>8742</v>
      </c>
      <c r="C8750" s="173">
        <v>12</v>
      </c>
      <c r="D8750" s="173">
        <v>31</v>
      </c>
      <c r="E8750" s="174">
        <v>6</v>
      </c>
      <c r="F8750" s="3">
        <f t="shared" si="817"/>
        <v>28.4</v>
      </c>
      <c r="G8750" s="3">
        <f t="shared" si="819"/>
        <v>19.399999999999999</v>
      </c>
      <c r="H8750" s="3">
        <f t="shared" si="820"/>
        <v>35.96</v>
      </c>
      <c r="I8750" s="3">
        <f t="shared" si="821"/>
        <v>42.08</v>
      </c>
      <c r="J8750" s="3">
        <f t="shared" si="822"/>
        <v>28.04</v>
      </c>
      <c r="K8750" s="191">
        <v>-2</v>
      </c>
      <c r="L8750" s="3">
        <v>-7</v>
      </c>
      <c r="M8750" s="191">
        <v>2.2000000000000002</v>
      </c>
      <c r="N8750" s="191">
        <v>5.6</v>
      </c>
      <c r="O8750" s="191">
        <v>-2.2000000000000002</v>
      </c>
    </row>
    <row r="8751" spans="2:15" ht="17.25" x14ac:dyDescent="0.35">
      <c r="B8751" s="172">
        <f t="shared" si="818"/>
        <v>8743</v>
      </c>
      <c r="C8751" s="173">
        <v>12</v>
      </c>
      <c r="D8751" s="173">
        <v>31</v>
      </c>
      <c r="E8751" s="174">
        <v>7</v>
      </c>
      <c r="F8751" s="3">
        <f t="shared" si="817"/>
        <v>26.6</v>
      </c>
      <c r="G8751" s="3">
        <f t="shared" si="819"/>
        <v>17.600000000000001</v>
      </c>
      <c r="H8751" s="3">
        <f t="shared" si="820"/>
        <v>35.96</v>
      </c>
      <c r="I8751" s="3">
        <f t="shared" si="821"/>
        <v>39.92</v>
      </c>
      <c r="J8751" s="3">
        <f t="shared" si="822"/>
        <v>28.04</v>
      </c>
      <c r="K8751" s="191">
        <v>-3</v>
      </c>
      <c r="L8751" s="3">
        <v>-8</v>
      </c>
      <c r="M8751" s="191">
        <v>2.2000000000000002</v>
      </c>
      <c r="N8751" s="191">
        <v>4.4000000000000004</v>
      </c>
      <c r="O8751" s="191">
        <v>-2.2000000000000002</v>
      </c>
    </row>
    <row r="8752" spans="2:15" ht="17.25" x14ac:dyDescent="0.35">
      <c r="B8752" s="172">
        <f t="shared" si="818"/>
        <v>8744</v>
      </c>
      <c r="C8752" s="173">
        <v>12</v>
      </c>
      <c r="D8752" s="173">
        <v>31</v>
      </c>
      <c r="E8752" s="174">
        <v>8</v>
      </c>
      <c r="F8752" s="3">
        <f t="shared" si="817"/>
        <v>28.4</v>
      </c>
      <c r="G8752" s="3">
        <f t="shared" si="819"/>
        <v>17.600000000000001</v>
      </c>
      <c r="H8752" s="3">
        <f t="shared" si="820"/>
        <v>37.04</v>
      </c>
      <c r="I8752" s="3">
        <f t="shared" si="821"/>
        <v>39.92</v>
      </c>
      <c r="J8752" s="3">
        <f t="shared" si="822"/>
        <v>26.96</v>
      </c>
      <c r="K8752" s="191">
        <v>-2</v>
      </c>
      <c r="L8752" s="3">
        <v>-8</v>
      </c>
      <c r="M8752" s="191">
        <v>2.8</v>
      </c>
      <c r="N8752" s="191">
        <v>4.4000000000000004</v>
      </c>
      <c r="O8752" s="191">
        <v>-2.8</v>
      </c>
    </row>
    <row r="8753" spans="2:15" ht="17.25" x14ac:dyDescent="0.35">
      <c r="B8753" s="172">
        <f t="shared" si="818"/>
        <v>8745</v>
      </c>
      <c r="C8753" s="173">
        <v>12</v>
      </c>
      <c r="D8753" s="173">
        <v>31</v>
      </c>
      <c r="E8753" s="174">
        <v>9</v>
      </c>
      <c r="F8753" s="3">
        <f t="shared" si="817"/>
        <v>30.2</v>
      </c>
      <c r="G8753" s="3">
        <f t="shared" si="819"/>
        <v>21.2</v>
      </c>
      <c r="H8753" s="3">
        <f t="shared" si="820"/>
        <v>42.08</v>
      </c>
      <c r="I8753" s="3">
        <f t="shared" si="821"/>
        <v>44.96</v>
      </c>
      <c r="J8753" s="3">
        <f t="shared" si="822"/>
        <v>30.92</v>
      </c>
      <c r="K8753" s="191">
        <v>-1</v>
      </c>
      <c r="L8753" s="3">
        <v>-6</v>
      </c>
      <c r="M8753" s="191">
        <v>5.6</v>
      </c>
      <c r="N8753" s="191">
        <v>7.2</v>
      </c>
      <c r="O8753" s="191">
        <v>-0.6</v>
      </c>
    </row>
    <row r="8754" spans="2:15" ht="17.25" x14ac:dyDescent="0.35">
      <c r="B8754" s="172">
        <f t="shared" si="818"/>
        <v>8746</v>
      </c>
      <c r="C8754" s="173">
        <v>12</v>
      </c>
      <c r="D8754" s="173">
        <v>31</v>
      </c>
      <c r="E8754" s="174">
        <v>10</v>
      </c>
      <c r="F8754" s="3">
        <f t="shared" si="817"/>
        <v>33.799999999999997</v>
      </c>
      <c r="G8754" s="3">
        <f t="shared" si="819"/>
        <v>28.4</v>
      </c>
      <c r="H8754" s="3">
        <f t="shared" si="820"/>
        <v>44.96</v>
      </c>
      <c r="I8754" s="3">
        <f t="shared" si="821"/>
        <v>46.94</v>
      </c>
      <c r="J8754" s="3">
        <f t="shared" si="822"/>
        <v>33.979999999999997</v>
      </c>
      <c r="K8754" s="191">
        <v>1</v>
      </c>
      <c r="L8754" s="3">
        <v>-2</v>
      </c>
      <c r="M8754" s="191">
        <v>7.2</v>
      </c>
      <c r="N8754" s="191">
        <v>8.3000000000000007</v>
      </c>
      <c r="O8754" s="191">
        <v>1.1000000000000001</v>
      </c>
    </row>
    <row r="8755" spans="2:15" ht="17.25" x14ac:dyDescent="0.35">
      <c r="B8755" s="172">
        <f t="shared" si="818"/>
        <v>8747</v>
      </c>
      <c r="C8755" s="173">
        <v>12</v>
      </c>
      <c r="D8755" s="173">
        <v>31</v>
      </c>
      <c r="E8755" s="174">
        <v>11</v>
      </c>
      <c r="F8755" s="3">
        <f t="shared" si="817"/>
        <v>33.799999999999997</v>
      </c>
      <c r="G8755" s="3">
        <f t="shared" si="819"/>
        <v>30.2</v>
      </c>
      <c r="H8755" s="3">
        <f t="shared" si="820"/>
        <v>48.019999999999996</v>
      </c>
      <c r="I8755" s="3">
        <f t="shared" si="821"/>
        <v>48.019999999999996</v>
      </c>
      <c r="J8755" s="3">
        <f t="shared" si="822"/>
        <v>37.94</v>
      </c>
      <c r="K8755" s="191">
        <v>1</v>
      </c>
      <c r="L8755" s="3">
        <v>-1</v>
      </c>
      <c r="M8755" s="191">
        <v>8.9</v>
      </c>
      <c r="N8755" s="191">
        <v>8.9</v>
      </c>
      <c r="O8755" s="191">
        <v>3.3</v>
      </c>
    </row>
    <row r="8756" spans="2:15" ht="17.25" x14ac:dyDescent="0.35">
      <c r="B8756" s="172">
        <f t="shared" si="818"/>
        <v>8748</v>
      </c>
      <c r="C8756" s="173">
        <v>12</v>
      </c>
      <c r="D8756" s="173">
        <v>31</v>
      </c>
      <c r="E8756" s="174">
        <v>12</v>
      </c>
      <c r="F8756" s="3">
        <f t="shared" si="817"/>
        <v>33.799999999999997</v>
      </c>
      <c r="G8756" s="3">
        <f t="shared" si="819"/>
        <v>35.6</v>
      </c>
      <c r="H8756" s="3">
        <f t="shared" si="820"/>
        <v>48.92</v>
      </c>
      <c r="I8756" s="3">
        <f t="shared" si="821"/>
        <v>50</v>
      </c>
      <c r="J8756" s="3">
        <f t="shared" si="822"/>
        <v>42.980000000000004</v>
      </c>
      <c r="K8756" s="191">
        <v>1</v>
      </c>
      <c r="L8756" s="3">
        <v>2</v>
      </c>
      <c r="M8756" s="191">
        <v>9.4</v>
      </c>
      <c r="N8756" s="191">
        <v>10</v>
      </c>
      <c r="O8756" s="191">
        <v>6.1</v>
      </c>
    </row>
    <row r="8757" spans="2:15" ht="17.25" x14ac:dyDescent="0.35">
      <c r="B8757" s="172">
        <f t="shared" si="818"/>
        <v>8749</v>
      </c>
      <c r="C8757" s="173">
        <v>12</v>
      </c>
      <c r="D8757" s="173">
        <v>31</v>
      </c>
      <c r="E8757" s="174">
        <v>13</v>
      </c>
      <c r="F8757" s="3">
        <f t="shared" si="817"/>
        <v>33.799999999999997</v>
      </c>
      <c r="G8757" s="3">
        <f t="shared" si="819"/>
        <v>37.4</v>
      </c>
      <c r="H8757" s="3">
        <f t="shared" si="820"/>
        <v>51.08</v>
      </c>
      <c r="I8757" s="3">
        <f t="shared" si="821"/>
        <v>50</v>
      </c>
      <c r="J8757" s="3">
        <f t="shared" si="822"/>
        <v>46.94</v>
      </c>
      <c r="K8757" s="191">
        <v>1</v>
      </c>
      <c r="L8757" s="3">
        <v>3</v>
      </c>
      <c r="M8757" s="191">
        <v>10.6</v>
      </c>
      <c r="N8757" s="191">
        <v>10</v>
      </c>
      <c r="O8757" s="191">
        <v>8.3000000000000007</v>
      </c>
    </row>
    <row r="8758" spans="2:15" ht="17.25" x14ac:dyDescent="0.35">
      <c r="B8758" s="172">
        <f t="shared" si="818"/>
        <v>8750</v>
      </c>
      <c r="C8758" s="173">
        <v>12</v>
      </c>
      <c r="D8758" s="173">
        <v>31</v>
      </c>
      <c r="E8758" s="174">
        <v>14</v>
      </c>
      <c r="F8758" s="3">
        <f t="shared" si="817"/>
        <v>35.6</v>
      </c>
      <c r="G8758" s="3">
        <f t="shared" si="819"/>
        <v>41</v>
      </c>
      <c r="H8758" s="3">
        <f t="shared" si="820"/>
        <v>51.08</v>
      </c>
      <c r="I8758" s="3">
        <f t="shared" si="821"/>
        <v>50</v>
      </c>
      <c r="J8758" s="3">
        <f t="shared" si="822"/>
        <v>50</v>
      </c>
      <c r="K8758" s="191">
        <v>2</v>
      </c>
      <c r="L8758" s="3">
        <v>5</v>
      </c>
      <c r="M8758" s="191">
        <v>10.6</v>
      </c>
      <c r="N8758" s="191">
        <v>10</v>
      </c>
      <c r="O8758" s="191">
        <v>10</v>
      </c>
    </row>
    <row r="8759" spans="2:15" ht="17.25" x14ac:dyDescent="0.35">
      <c r="B8759" s="172">
        <f t="shared" si="818"/>
        <v>8751</v>
      </c>
      <c r="C8759" s="173">
        <v>12</v>
      </c>
      <c r="D8759" s="173">
        <v>31</v>
      </c>
      <c r="E8759" s="174">
        <v>15</v>
      </c>
      <c r="F8759" s="3">
        <f t="shared" si="817"/>
        <v>35.6</v>
      </c>
      <c r="G8759" s="3">
        <f t="shared" si="819"/>
        <v>46.4</v>
      </c>
      <c r="H8759" s="3">
        <f t="shared" si="820"/>
        <v>51.980000000000004</v>
      </c>
      <c r="I8759" s="3">
        <f t="shared" si="821"/>
        <v>46.94</v>
      </c>
      <c r="J8759" s="3">
        <f t="shared" si="822"/>
        <v>51.980000000000004</v>
      </c>
      <c r="K8759" s="191">
        <v>2</v>
      </c>
      <c r="L8759" s="3">
        <v>8</v>
      </c>
      <c r="M8759" s="191">
        <v>11.1</v>
      </c>
      <c r="N8759" s="191">
        <v>8.3000000000000007</v>
      </c>
      <c r="O8759" s="191">
        <v>11.1</v>
      </c>
    </row>
    <row r="8760" spans="2:15" ht="17.25" x14ac:dyDescent="0.35">
      <c r="B8760" s="172">
        <f t="shared" si="818"/>
        <v>8752</v>
      </c>
      <c r="C8760" s="173">
        <v>12</v>
      </c>
      <c r="D8760" s="173">
        <v>31</v>
      </c>
      <c r="E8760" s="174">
        <v>16</v>
      </c>
      <c r="F8760" s="3">
        <f t="shared" si="817"/>
        <v>35.6</v>
      </c>
      <c r="G8760" s="3">
        <f t="shared" si="819"/>
        <v>44.6</v>
      </c>
      <c r="H8760" s="3">
        <f t="shared" si="820"/>
        <v>51.980000000000004</v>
      </c>
      <c r="I8760" s="3">
        <f t="shared" si="821"/>
        <v>44.96</v>
      </c>
      <c r="J8760" s="3">
        <f t="shared" si="822"/>
        <v>50</v>
      </c>
      <c r="K8760" s="191">
        <v>2</v>
      </c>
      <c r="L8760" s="3">
        <v>7</v>
      </c>
      <c r="M8760" s="191">
        <v>11.1</v>
      </c>
      <c r="N8760" s="191">
        <v>7.2</v>
      </c>
      <c r="O8760" s="191">
        <v>10</v>
      </c>
    </row>
    <row r="8761" spans="2:15" ht="17.25" x14ac:dyDescent="0.35">
      <c r="B8761" s="172">
        <f t="shared" si="818"/>
        <v>8753</v>
      </c>
      <c r="C8761" s="173">
        <v>12</v>
      </c>
      <c r="D8761" s="173">
        <v>31</v>
      </c>
      <c r="E8761" s="174">
        <v>17</v>
      </c>
      <c r="F8761" s="3">
        <f t="shared" si="817"/>
        <v>33.799999999999997</v>
      </c>
      <c r="G8761" s="3">
        <f t="shared" si="819"/>
        <v>37.4</v>
      </c>
      <c r="H8761" s="3">
        <f t="shared" si="820"/>
        <v>50</v>
      </c>
      <c r="I8761" s="3">
        <f t="shared" si="821"/>
        <v>42.08</v>
      </c>
      <c r="J8761" s="3">
        <f t="shared" si="822"/>
        <v>48.019999999999996</v>
      </c>
      <c r="K8761" s="191">
        <v>1</v>
      </c>
      <c r="L8761" s="3">
        <v>3</v>
      </c>
      <c r="M8761" s="191">
        <v>10</v>
      </c>
      <c r="N8761" s="191">
        <v>5.6</v>
      </c>
      <c r="O8761" s="191">
        <v>8.9</v>
      </c>
    </row>
    <row r="8762" spans="2:15" ht="17.25" x14ac:dyDescent="0.35">
      <c r="B8762" s="172">
        <f t="shared" si="818"/>
        <v>8754</v>
      </c>
      <c r="C8762" s="173">
        <v>12</v>
      </c>
      <c r="D8762" s="173">
        <v>31</v>
      </c>
      <c r="E8762" s="174">
        <v>18</v>
      </c>
      <c r="F8762" s="3">
        <f t="shared" si="817"/>
        <v>33.799999999999997</v>
      </c>
      <c r="G8762" s="3">
        <f t="shared" si="819"/>
        <v>30.2</v>
      </c>
      <c r="H8762" s="3">
        <f t="shared" si="820"/>
        <v>48.92</v>
      </c>
      <c r="I8762" s="3">
        <f t="shared" si="821"/>
        <v>39.92</v>
      </c>
      <c r="J8762" s="3">
        <f t="shared" si="822"/>
        <v>46.94</v>
      </c>
      <c r="K8762" s="191">
        <v>1</v>
      </c>
      <c r="L8762" s="3">
        <v>-1</v>
      </c>
      <c r="M8762" s="191">
        <v>9.4</v>
      </c>
      <c r="N8762" s="191">
        <v>4.4000000000000004</v>
      </c>
      <c r="O8762" s="191">
        <v>8.3000000000000007</v>
      </c>
    </row>
    <row r="8763" spans="2:15" ht="17.25" x14ac:dyDescent="0.35">
      <c r="B8763" s="172">
        <f t="shared" si="818"/>
        <v>8755</v>
      </c>
      <c r="C8763" s="173">
        <v>12</v>
      </c>
      <c r="D8763" s="173">
        <v>31</v>
      </c>
      <c r="E8763" s="174">
        <v>19</v>
      </c>
      <c r="F8763" s="3">
        <f t="shared" si="817"/>
        <v>32</v>
      </c>
      <c r="G8763" s="3">
        <f t="shared" si="819"/>
        <v>35.6</v>
      </c>
      <c r="H8763" s="3">
        <f t="shared" si="820"/>
        <v>48.019999999999996</v>
      </c>
      <c r="I8763" s="3">
        <f t="shared" si="821"/>
        <v>35.96</v>
      </c>
      <c r="J8763" s="3">
        <f t="shared" si="822"/>
        <v>42.980000000000004</v>
      </c>
      <c r="K8763" s="191">
        <v>0</v>
      </c>
      <c r="L8763" s="3">
        <v>2</v>
      </c>
      <c r="M8763" s="191">
        <v>8.9</v>
      </c>
      <c r="N8763" s="191">
        <v>2.2000000000000002</v>
      </c>
      <c r="O8763" s="191">
        <v>6.1</v>
      </c>
    </row>
    <row r="8764" spans="2:15" ht="17.25" x14ac:dyDescent="0.35">
      <c r="B8764" s="172">
        <f t="shared" si="818"/>
        <v>8756</v>
      </c>
      <c r="C8764" s="173">
        <v>12</v>
      </c>
      <c r="D8764" s="173">
        <v>31</v>
      </c>
      <c r="E8764" s="174">
        <v>20</v>
      </c>
      <c r="F8764" s="3">
        <f t="shared" si="817"/>
        <v>32</v>
      </c>
      <c r="G8764" s="3">
        <f t="shared" si="819"/>
        <v>33.799999999999997</v>
      </c>
      <c r="H8764" s="3">
        <f t="shared" si="820"/>
        <v>44.96</v>
      </c>
      <c r="I8764" s="3">
        <f t="shared" si="821"/>
        <v>35.06</v>
      </c>
      <c r="J8764" s="3">
        <f t="shared" si="822"/>
        <v>41</v>
      </c>
      <c r="K8764" s="191">
        <v>0</v>
      </c>
      <c r="L8764" s="3">
        <v>1</v>
      </c>
      <c r="M8764" s="191">
        <v>7.2</v>
      </c>
      <c r="N8764" s="191">
        <v>1.7</v>
      </c>
      <c r="O8764" s="191">
        <v>5</v>
      </c>
    </row>
    <row r="8765" spans="2:15" ht="17.25" x14ac:dyDescent="0.35">
      <c r="B8765" s="172">
        <f t="shared" si="818"/>
        <v>8757</v>
      </c>
      <c r="C8765" s="173">
        <v>12</v>
      </c>
      <c r="D8765" s="173">
        <v>31</v>
      </c>
      <c r="E8765" s="174">
        <v>21</v>
      </c>
      <c r="F8765" s="3">
        <f t="shared" si="817"/>
        <v>32</v>
      </c>
      <c r="G8765" s="3">
        <f t="shared" si="819"/>
        <v>33.799999999999997</v>
      </c>
      <c r="H8765" s="3">
        <f t="shared" si="820"/>
        <v>42.980000000000004</v>
      </c>
      <c r="I8765" s="3">
        <f t="shared" si="821"/>
        <v>30.92</v>
      </c>
      <c r="J8765" s="3">
        <f t="shared" si="822"/>
        <v>42.08</v>
      </c>
      <c r="K8765" s="191">
        <v>0</v>
      </c>
      <c r="L8765" s="3">
        <v>1</v>
      </c>
      <c r="M8765" s="191">
        <v>6.1</v>
      </c>
      <c r="N8765" s="191">
        <v>-0.6</v>
      </c>
      <c r="O8765" s="191">
        <v>5.6</v>
      </c>
    </row>
    <row r="8766" spans="2:15" ht="17.25" x14ac:dyDescent="0.35">
      <c r="B8766" s="172">
        <f t="shared" si="818"/>
        <v>8758</v>
      </c>
      <c r="C8766" s="173">
        <v>12</v>
      </c>
      <c r="D8766" s="173">
        <v>31</v>
      </c>
      <c r="E8766" s="174">
        <v>22</v>
      </c>
      <c r="F8766" s="3">
        <f t="shared" si="817"/>
        <v>32</v>
      </c>
      <c r="G8766" s="3">
        <f t="shared" si="819"/>
        <v>39.200000000000003</v>
      </c>
      <c r="H8766" s="3">
        <f t="shared" si="820"/>
        <v>41</v>
      </c>
      <c r="I8766" s="3">
        <f t="shared" si="821"/>
        <v>30.02</v>
      </c>
      <c r="J8766" s="3">
        <f t="shared" si="822"/>
        <v>42.980000000000004</v>
      </c>
      <c r="K8766" s="191">
        <v>0</v>
      </c>
      <c r="L8766" s="3">
        <v>4</v>
      </c>
      <c r="M8766" s="191">
        <v>5</v>
      </c>
      <c r="N8766" s="191">
        <v>-1.1000000000000001</v>
      </c>
      <c r="O8766" s="191">
        <v>6.1</v>
      </c>
    </row>
    <row r="8767" spans="2:15" ht="17.25" x14ac:dyDescent="0.35">
      <c r="B8767" s="172">
        <f t="shared" si="818"/>
        <v>8759</v>
      </c>
      <c r="C8767" s="173">
        <v>12</v>
      </c>
      <c r="D8767" s="173">
        <v>31</v>
      </c>
      <c r="E8767" s="174">
        <v>23</v>
      </c>
      <c r="F8767" s="3">
        <f t="shared" si="817"/>
        <v>32</v>
      </c>
      <c r="G8767" s="3">
        <f t="shared" si="819"/>
        <v>35.6</v>
      </c>
      <c r="H8767" s="3">
        <f t="shared" si="820"/>
        <v>39.92</v>
      </c>
      <c r="I8767" s="3">
        <f t="shared" si="821"/>
        <v>28.94</v>
      </c>
      <c r="J8767" s="3">
        <f t="shared" si="822"/>
        <v>41</v>
      </c>
      <c r="K8767" s="191">
        <v>0</v>
      </c>
      <c r="L8767" s="3">
        <v>2</v>
      </c>
      <c r="M8767" s="191">
        <v>4.4000000000000004</v>
      </c>
      <c r="N8767" s="191">
        <v>-1.7</v>
      </c>
      <c r="O8767" s="191">
        <v>5</v>
      </c>
    </row>
    <row r="8768" spans="2:15" ht="17.25" x14ac:dyDescent="0.35">
      <c r="B8768" s="175">
        <f t="shared" si="818"/>
        <v>8760</v>
      </c>
      <c r="C8768" s="176">
        <v>12</v>
      </c>
      <c r="D8768" s="176">
        <v>31</v>
      </c>
      <c r="E8768" s="174">
        <v>24</v>
      </c>
      <c r="F8768" s="3">
        <f t="shared" si="817"/>
        <v>32</v>
      </c>
      <c r="G8768" s="3">
        <f t="shared" si="819"/>
        <v>33.799999999999997</v>
      </c>
      <c r="H8768" s="3">
        <f t="shared" si="820"/>
        <v>37.94</v>
      </c>
      <c r="I8768" s="3">
        <f t="shared" si="821"/>
        <v>26.060000000000002</v>
      </c>
      <c r="J8768" s="3">
        <f t="shared" si="822"/>
        <v>42.08</v>
      </c>
      <c r="K8768" s="191">
        <v>0</v>
      </c>
      <c r="L8768" s="3">
        <v>1</v>
      </c>
      <c r="M8768" s="191">
        <v>3.3</v>
      </c>
      <c r="N8768" s="191">
        <v>-3.3</v>
      </c>
      <c r="O8768" s="191">
        <v>5.6</v>
      </c>
    </row>
  </sheetData>
  <mergeCells count="2">
    <mergeCell ref="F6:J6"/>
    <mergeCell ref="K6:O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DD95E-DB51-4489-A7F4-169DC21A9447}">
  <dimension ref="A1"/>
  <sheetViews>
    <sheetView workbookViewId="0">
      <selection activeCell="A2" sqref="A2:D12"/>
    </sheetView>
  </sheetViews>
  <sheetFormatPr defaultRowHeight="12.75" x14ac:dyDescent="0.2"/>
  <cols>
    <col min="2" max="2" width="14.140625" customWidth="1"/>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0788-47C3-48C6-B871-DB3F11849273}">
  <sheetPr>
    <tabColor theme="9" tint="0.39997558519241921"/>
  </sheetPr>
  <dimension ref="B2:Q96"/>
  <sheetViews>
    <sheetView workbookViewId="0">
      <selection activeCell="F67" sqref="F67"/>
    </sheetView>
  </sheetViews>
  <sheetFormatPr defaultColWidth="9.140625" defaultRowHeight="17.25" x14ac:dyDescent="0.35"/>
  <cols>
    <col min="1" max="1" width="5.85546875" style="1" customWidth="1"/>
    <col min="2" max="2" width="4.5703125" style="1" customWidth="1"/>
    <col min="3" max="3" width="18.5703125" style="1" customWidth="1"/>
    <col min="4" max="4" width="9.85546875" style="1" customWidth="1"/>
    <col min="5" max="5" width="31.85546875" style="1" customWidth="1"/>
    <col min="6" max="6" width="27.28515625" style="6" customWidth="1"/>
    <col min="7" max="8" width="23.7109375" style="1" customWidth="1"/>
    <col min="9" max="9" width="6.85546875" style="1" customWidth="1"/>
    <col min="10" max="11" width="19.140625" style="1" customWidth="1"/>
    <col min="12" max="12" width="19.42578125" style="1" customWidth="1"/>
    <col min="13" max="13" width="18.28515625" style="1" customWidth="1"/>
    <col min="14" max="14" width="17.42578125" style="1" customWidth="1"/>
    <col min="15" max="15" width="18.7109375" style="1" customWidth="1"/>
    <col min="16" max="16" width="17.42578125" style="1" customWidth="1"/>
    <col min="17" max="17" width="39.42578125" style="1" customWidth="1"/>
    <col min="18" max="16384" width="9.140625" style="1"/>
  </cols>
  <sheetData>
    <row r="2" spans="2:17" x14ac:dyDescent="0.35">
      <c r="C2" s="2" t="s">
        <v>18</v>
      </c>
      <c r="D2" s="2"/>
      <c r="E2" s="2"/>
      <c r="F2" s="2"/>
      <c r="G2" s="2"/>
      <c r="H2" s="3"/>
      <c r="I2" s="3"/>
      <c r="J2" s="3"/>
      <c r="K2" s="3"/>
    </row>
    <row r="3" spans="2:17" x14ac:dyDescent="0.35">
      <c r="B3" s="71"/>
      <c r="C3" s="72"/>
      <c r="D3" s="72"/>
      <c r="E3" s="72"/>
      <c r="F3" s="72"/>
      <c r="G3" s="867"/>
      <c r="H3" s="77"/>
      <c r="I3" s="77"/>
      <c r="J3" s="77"/>
      <c r="K3" s="77"/>
      <c r="L3" s="64"/>
    </row>
    <row r="4" spans="2:17" ht="21.75" x14ac:dyDescent="0.45">
      <c r="B4" s="9"/>
      <c r="C4" s="10"/>
      <c r="D4" s="11" t="s">
        <v>19</v>
      </c>
      <c r="E4" s="6"/>
      <c r="F4" s="1"/>
      <c r="G4" s="3"/>
      <c r="L4" s="12"/>
    </row>
    <row r="5" spans="2:17" ht="8.25" customHeight="1" x14ac:dyDescent="0.45">
      <c r="B5" s="9"/>
      <c r="C5" s="8"/>
      <c r="D5" s="8"/>
      <c r="E5" s="6"/>
      <c r="F5" s="1"/>
      <c r="G5" s="3"/>
      <c r="L5" s="12"/>
    </row>
    <row r="6" spans="2:17" ht="21.75" x14ac:dyDescent="0.45">
      <c r="B6" s="9"/>
      <c r="C6" s="73"/>
      <c r="D6" s="4" t="s">
        <v>135</v>
      </c>
      <c r="E6" s="6"/>
      <c r="F6" s="1"/>
      <c r="G6" s="3"/>
      <c r="L6" s="12"/>
    </row>
    <row r="7" spans="2:17" ht="11.25" customHeight="1" x14ac:dyDescent="0.45">
      <c r="B7" s="9"/>
      <c r="C7" s="8"/>
      <c r="D7" s="8"/>
      <c r="E7" s="6"/>
      <c r="F7" s="1"/>
      <c r="G7" s="3"/>
      <c r="L7" s="12"/>
    </row>
    <row r="8" spans="2:17" ht="21.75" x14ac:dyDescent="0.45">
      <c r="B8" s="9"/>
      <c r="C8" s="74"/>
      <c r="D8" s="3" t="s">
        <v>21</v>
      </c>
      <c r="E8" s="6"/>
      <c r="F8" s="1"/>
      <c r="G8" s="3"/>
      <c r="L8" s="12"/>
    </row>
    <row r="9" spans="2:17" x14ac:dyDescent="0.35">
      <c r="B9" s="13"/>
      <c r="C9" s="14"/>
      <c r="D9" s="14"/>
      <c r="E9" s="14"/>
      <c r="F9" s="14"/>
      <c r="G9" s="14"/>
      <c r="H9" s="15"/>
      <c r="I9" s="15"/>
      <c r="J9" s="15"/>
      <c r="K9" s="15"/>
      <c r="L9" s="16"/>
    </row>
    <row r="10" spans="2:17" x14ac:dyDescent="0.35">
      <c r="B10" s="3"/>
      <c r="C10" s="3"/>
      <c r="D10" s="3"/>
      <c r="E10" s="3"/>
      <c r="F10" s="3"/>
      <c r="G10" s="3"/>
    </row>
    <row r="11" spans="2:17" ht="27.75" x14ac:dyDescent="0.55000000000000004">
      <c r="C11" s="7" t="s">
        <v>136</v>
      </c>
    </row>
    <row r="13" spans="2:17" x14ac:dyDescent="0.35">
      <c r="B13" s="865"/>
      <c r="C13" s="77"/>
      <c r="D13" s="77"/>
      <c r="E13" s="77"/>
      <c r="F13" s="142"/>
      <c r="G13" s="142"/>
      <c r="H13" s="142"/>
      <c r="I13" s="142"/>
      <c r="J13" s="77"/>
      <c r="K13" s="77"/>
      <c r="L13" s="77"/>
      <c r="M13" s="77"/>
      <c r="N13" s="77"/>
      <c r="O13" s="77"/>
      <c r="P13" s="77"/>
      <c r="Q13" s="64"/>
    </row>
    <row r="14" spans="2:17" x14ac:dyDescent="0.35">
      <c r="B14" s="17"/>
      <c r="C14" s="930" t="s">
        <v>22</v>
      </c>
      <c r="D14" s="930"/>
      <c r="E14" s="930" t="s">
        <v>23</v>
      </c>
      <c r="F14" s="848"/>
      <c r="G14" s="848" t="s">
        <v>24</v>
      </c>
      <c r="H14" s="848"/>
      <c r="I14" s="848"/>
      <c r="J14" s="848"/>
      <c r="K14" s="848"/>
      <c r="L14" s="18" t="s">
        <v>25</v>
      </c>
      <c r="M14" s="65"/>
      <c r="N14" s="65"/>
      <c r="O14" s="65"/>
      <c r="P14" s="65"/>
      <c r="Q14" s="12"/>
    </row>
    <row r="15" spans="2:17" x14ac:dyDescent="0.35">
      <c r="B15" s="17"/>
      <c r="C15" s="19" t="s">
        <v>137</v>
      </c>
      <c r="D15" s="19"/>
      <c r="E15" s="19"/>
      <c r="F15" s="19"/>
      <c r="G15" s="19"/>
      <c r="H15" s="19"/>
      <c r="I15" s="19"/>
      <c r="J15" s="19"/>
      <c r="K15" s="19"/>
      <c r="L15" s="19"/>
      <c r="M15" s="66"/>
      <c r="N15" s="66"/>
      <c r="O15" s="66"/>
      <c r="P15" s="66"/>
      <c r="Q15" s="12"/>
    </row>
    <row r="16" spans="2:17" x14ac:dyDescent="0.35">
      <c r="B16" s="17"/>
      <c r="C16" s="24"/>
      <c r="D16" s="21"/>
      <c r="E16" s="21"/>
      <c r="G16" s="137" t="s">
        <v>127</v>
      </c>
      <c r="H16" s="137" t="s">
        <v>130</v>
      </c>
      <c r="I16" s="70"/>
      <c r="J16" s="70"/>
      <c r="K16" s="70"/>
      <c r="L16" s="59"/>
      <c r="Q16" s="12"/>
    </row>
    <row r="17" spans="2:17" x14ac:dyDescent="0.35">
      <c r="B17" s="17"/>
      <c r="C17" s="2" t="s">
        <v>27</v>
      </c>
      <c r="D17" s="63" t="s">
        <v>138</v>
      </c>
      <c r="E17" s="21"/>
      <c r="G17" s="70" t="s">
        <v>139</v>
      </c>
      <c r="H17" s="70" t="s">
        <v>139</v>
      </c>
      <c r="I17" s="78"/>
      <c r="J17" s="70"/>
      <c r="K17" s="70"/>
      <c r="L17" s="59"/>
      <c r="Q17" s="12"/>
    </row>
    <row r="18" spans="2:17" x14ac:dyDescent="0.35">
      <c r="B18" s="17"/>
      <c r="C18" s="20" t="s">
        <v>29</v>
      </c>
      <c r="D18" s="1" t="s">
        <v>32</v>
      </c>
      <c r="E18" s="21"/>
      <c r="G18" s="90">
        <f>INDEX(GasHeatingPotential!$H$14:$H$18,MATCH($D18,GasHeatingPotential!$C$14:$C$18,0))</f>
        <v>1242425.9472379603</v>
      </c>
      <c r="H18" s="90">
        <f>INDEX(GasHeatingPotential!$H$22:$H$26,MATCH($D18,GasHeatingPotential!$C$22:$C$26,0))</f>
        <v>1191113.51805949</v>
      </c>
      <c r="I18" s="91"/>
      <c r="K18" s="70"/>
      <c r="L18" s="89"/>
      <c r="Q18" s="12"/>
    </row>
    <row r="19" spans="2:17" x14ac:dyDescent="0.35">
      <c r="B19" s="17"/>
      <c r="C19" s="20" t="s">
        <v>29</v>
      </c>
      <c r="D19" s="1" t="s">
        <v>140</v>
      </c>
      <c r="E19" s="21"/>
      <c r="G19" s="90">
        <f>INDEX(GasHeatingPotential!$H$14:$H$18,MATCH($D19,GasHeatingPotential!$C$14:$C$18,0))</f>
        <v>170067.59915014164</v>
      </c>
      <c r="H19" s="90">
        <f>INDEX(GasHeatingPotential!$H$22:$H$26,MATCH($D19,GasHeatingPotential!$C$22:$C$26,0))</f>
        <v>163043.7747875354</v>
      </c>
      <c r="I19" s="91"/>
      <c r="J19" s="70"/>
      <c r="K19" s="70"/>
      <c r="L19" s="1" t="s">
        <v>141</v>
      </c>
      <c r="Q19" s="12"/>
    </row>
    <row r="20" spans="2:17" x14ac:dyDescent="0.35">
      <c r="B20" s="17"/>
      <c r="C20" s="20" t="s">
        <v>142</v>
      </c>
      <c r="D20" s="1" t="s">
        <v>143</v>
      </c>
      <c r="E20" s="21"/>
      <c r="G20" s="90">
        <f>INDEX(GasHeatingPotential!$H$14:$H$18,MATCH($D20,GasHeatingPotential!$C$14:$C$18,0))</f>
        <v>621810.31933085504</v>
      </c>
      <c r="H20" s="90">
        <f>INDEX(GasHeatingPotential!$H$22:$H$26,MATCH($D20,GasHeatingPotential!$C$22:$C$26,0))</f>
        <v>665317.26579925651</v>
      </c>
      <c r="I20" s="91"/>
      <c r="J20" s="70"/>
      <c r="K20" s="70"/>
      <c r="L20" s="59"/>
      <c r="Q20" s="12"/>
    </row>
    <row r="21" spans="2:17" x14ac:dyDescent="0.35">
      <c r="B21" s="17"/>
      <c r="C21" s="20" t="s">
        <v>142</v>
      </c>
      <c r="D21" s="1" t="s">
        <v>144</v>
      </c>
      <c r="E21" s="21"/>
      <c r="G21" s="90">
        <f>INDEX(GasHeatingPotential!$H$14:$H$18,MATCH($D21,GasHeatingPotential!$C$14:$C$18,0))</f>
        <v>133311.05167286246</v>
      </c>
      <c r="H21" s="90">
        <f>INDEX(GasHeatingPotential!$H$22:$H$26,MATCH($D21,GasHeatingPotential!$C$22:$C$26,0))</f>
        <v>142638.58550185873</v>
      </c>
      <c r="I21" s="91"/>
      <c r="J21" s="70"/>
      <c r="K21" s="70"/>
      <c r="L21" s="59"/>
      <c r="Q21" s="12"/>
    </row>
    <row r="22" spans="2:17" x14ac:dyDescent="0.35">
      <c r="B22" s="17"/>
      <c r="C22" s="20" t="s">
        <v>145</v>
      </c>
      <c r="D22" s="1" t="s">
        <v>146</v>
      </c>
      <c r="E22" s="21"/>
      <c r="G22" s="90">
        <f>INDEX(GasHeatingPotential!$H$14:$H$18,MATCH($D22,GasHeatingPotential!$C$14:$C$18,0))</f>
        <v>443815.46963562752</v>
      </c>
      <c r="H22" s="90">
        <f>INDEX(GasHeatingPotential!$H$22:$H$26,MATCH($D22,GasHeatingPotential!$C$22:$C$26,0))</f>
        <v>438288.50239234453</v>
      </c>
      <c r="I22" s="91"/>
      <c r="J22" s="70"/>
      <c r="K22" s="70"/>
      <c r="L22" s="59"/>
      <c r="Q22" s="12"/>
    </row>
    <row r="23" spans="2:17" x14ac:dyDescent="0.35">
      <c r="B23" s="17"/>
      <c r="C23" s="25"/>
      <c r="D23" s="2"/>
      <c r="E23" s="2"/>
      <c r="G23" s="60"/>
      <c r="H23" s="60"/>
      <c r="I23" s="60"/>
      <c r="J23" s="60"/>
      <c r="K23" s="60"/>
      <c r="Q23" s="12"/>
    </row>
    <row r="24" spans="2:17" x14ac:dyDescent="0.35">
      <c r="B24" s="17"/>
      <c r="C24" s="19" t="s">
        <v>147</v>
      </c>
      <c r="D24" s="19"/>
      <c r="E24" s="19"/>
      <c r="F24" s="19"/>
      <c r="G24" s="19"/>
      <c r="H24" s="19"/>
      <c r="I24" s="19"/>
      <c r="J24" s="19"/>
      <c r="K24" s="19"/>
      <c r="L24" s="19"/>
      <c r="M24" s="66"/>
      <c r="N24" s="66"/>
      <c r="O24" s="66"/>
      <c r="P24" s="66"/>
      <c r="Q24" s="12"/>
    </row>
    <row r="25" spans="2:17" x14ac:dyDescent="0.35">
      <c r="B25" s="17"/>
      <c r="C25" s="2" t="s">
        <v>148</v>
      </c>
      <c r="G25" s="79" t="s">
        <v>149</v>
      </c>
      <c r="H25" s="79" t="s">
        <v>150</v>
      </c>
      <c r="I25" s="79"/>
      <c r="J25" s="76"/>
      <c r="K25" s="76"/>
      <c r="Q25" s="12"/>
    </row>
    <row r="26" spans="2:17" x14ac:dyDescent="0.35">
      <c r="B26" s="17"/>
      <c r="C26" s="2" t="s">
        <v>27</v>
      </c>
      <c r="D26" s="63" t="s">
        <v>138</v>
      </c>
      <c r="E26" s="20"/>
      <c r="G26" s="6" t="s">
        <v>151</v>
      </c>
      <c r="H26" s="6" t="s">
        <v>152</v>
      </c>
      <c r="Q26" s="12"/>
    </row>
    <row r="27" spans="2:17" x14ac:dyDescent="0.35">
      <c r="B27" s="17"/>
      <c r="C27" s="20" t="s">
        <v>29</v>
      </c>
      <c r="D27" s="1" t="s">
        <v>32</v>
      </c>
      <c r="E27" s="20"/>
      <c r="G27" s="868">
        <v>52.434304913888489</v>
      </c>
      <c r="H27" s="868">
        <v>10.606376444132682</v>
      </c>
      <c r="I27" s="70"/>
      <c r="L27" s="1" t="s">
        <v>153</v>
      </c>
      <c r="Q27" s="12"/>
    </row>
    <row r="28" spans="2:17" x14ac:dyDescent="0.35">
      <c r="B28" s="17"/>
      <c r="C28" s="20" t="s">
        <v>29</v>
      </c>
      <c r="D28" s="1" t="s">
        <v>140</v>
      </c>
      <c r="E28" s="21"/>
      <c r="G28" s="868">
        <v>52.078742734206898</v>
      </c>
      <c r="H28" s="868">
        <v>10.182826940341782</v>
      </c>
      <c r="I28" s="70"/>
      <c r="L28" s="89"/>
      <c r="Q28" s="12"/>
    </row>
    <row r="29" spans="2:17" x14ac:dyDescent="0.35">
      <c r="B29" s="17"/>
      <c r="C29" s="20" t="s">
        <v>142</v>
      </c>
      <c r="D29" s="1" t="s">
        <v>143</v>
      </c>
      <c r="E29" s="21"/>
      <c r="G29" s="868">
        <v>17.570470587898399</v>
      </c>
      <c r="H29" s="868">
        <v>7.9561268274534136</v>
      </c>
      <c r="I29" s="70"/>
      <c r="L29" s="59"/>
      <c r="Q29" s="12"/>
    </row>
    <row r="30" spans="2:17" x14ac:dyDescent="0.35">
      <c r="B30" s="17"/>
      <c r="C30" s="20" t="s">
        <v>142</v>
      </c>
      <c r="D30" s="1" t="s">
        <v>144</v>
      </c>
      <c r="E30" s="21"/>
      <c r="G30" s="868">
        <v>51.728808824867954</v>
      </c>
      <c r="H30" s="868">
        <v>11.303064060508984</v>
      </c>
      <c r="I30" s="70"/>
      <c r="L30" s="59"/>
      <c r="Q30" s="12"/>
    </row>
    <row r="31" spans="2:17" x14ac:dyDescent="0.35">
      <c r="B31" s="17"/>
      <c r="C31" s="20" t="s">
        <v>145</v>
      </c>
      <c r="D31" s="1" t="s">
        <v>146</v>
      </c>
      <c r="E31" s="21"/>
      <c r="G31" s="868">
        <v>39.997038009836601</v>
      </c>
      <c r="H31" s="868">
        <v>10.175423993015487</v>
      </c>
      <c r="I31" s="70"/>
      <c r="L31" s="59"/>
      <c r="Q31" s="12"/>
    </row>
    <row r="32" spans="2:17" x14ac:dyDescent="0.35">
      <c r="B32" s="17"/>
      <c r="C32" s="25"/>
      <c r="D32" s="2"/>
      <c r="E32" s="2"/>
      <c r="G32" s="60"/>
      <c r="H32" s="60"/>
      <c r="I32" s="60"/>
      <c r="J32" s="60"/>
      <c r="K32" s="60"/>
      <c r="Q32" s="12"/>
    </row>
    <row r="33" spans="2:17" x14ac:dyDescent="0.35">
      <c r="B33" s="17"/>
      <c r="C33" s="2" t="s">
        <v>154</v>
      </c>
      <c r="G33" s="79" t="s">
        <v>149</v>
      </c>
      <c r="H33" s="79" t="s">
        <v>150</v>
      </c>
      <c r="I33" s="79"/>
      <c r="J33" s="76"/>
      <c r="K33" s="76"/>
      <c r="Q33" s="12"/>
    </row>
    <row r="34" spans="2:17" x14ac:dyDescent="0.35">
      <c r="B34" s="17"/>
      <c r="C34" s="2" t="s">
        <v>27</v>
      </c>
      <c r="D34" s="63" t="s">
        <v>138</v>
      </c>
      <c r="E34" s="20"/>
      <c r="G34" s="6" t="s">
        <v>155</v>
      </c>
      <c r="H34" s="6" t="s">
        <v>155</v>
      </c>
      <c r="Q34" s="12"/>
    </row>
    <row r="35" spans="2:17" x14ac:dyDescent="0.35">
      <c r="B35" s="17"/>
      <c r="C35" s="20" t="s">
        <v>29</v>
      </c>
      <c r="D35" s="1" t="s">
        <v>32</v>
      </c>
      <c r="E35" s="20"/>
      <c r="G35" s="90">
        <f>INDEX(GasHeatingPotential!$I$14:$I$18,MATCH($D35,GasHeatingPotential!$C$14:$C$18,0))</f>
        <v>65145.740950401938</v>
      </c>
      <c r="H35" s="90">
        <f>INDEX(GasHeatingPotential!$I$22:$I$26,MATCH($D35,GasHeatingPotential!$C$22:$C$26,0))</f>
        <v>12633.398360234183</v>
      </c>
      <c r="I35" s="70"/>
      <c r="L35" s="89"/>
      <c r="Q35" s="12"/>
    </row>
    <row r="36" spans="2:17" x14ac:dyDescent="0.35">
      <c r="B36" s="17"/>
      <c r="C36" s="20" t="s">
        <v>29</v>
      </c>
      <c r="D36" s="1" t="s">
        <v>140</v>
      </c>
      <c r="E36" s="21"/>
      <c r="G36" s="90">
        <f>INDEX(GasHeatingPotential!$I$14:$I$18,MATCH($D36,GasHeatingPotential!$C$14:$C$18,0))</f>
        <v>8856.906743564452</v>
      </c>
      <c r="H36" s="90">
        <f>INDEX(GasHeatingPotential!$I$22:$I$26,MATCH($D36,GasHeatingPotential!$C$22:$C$26,0))</f>
        <v>1660.2465423615336</v>
      </c>
      <c r="I36" s="70"/>
      <c r="L36" s="89"/>
      <c r="Q36" s="12"/>
    </row>
    <row r="37" spans="2:17" x14ac:dyDescent="0.35">
      <c r="B37" s="17"/>
      <c r="C37" s="20" t="s">
        <v>142</v>
      </c>
      <c r="D37" s="1" t="s">
        <v>143</v>
      </c>
      <c r="E37" s="21"/>
      <c r="G37" s="90">
        <f>INDEX(GasHeatingPotential!$I$14:$I$18,MATCH($D37,GasHeatingPotential!$C$14:$C$18,0))</f>
        <v>10925.499927054499</v>
      </c>
      <c r="H37" s="90">
        <f>INDEX(GasHeatingPotential!$I$22:$I$26,MATCH($D37,GasHeatingPotential!$C$22:$C$26,0))</f>
        <v>5293.3485471934182</v>
      </c>
      <c r="I37" s="70"/>
      <c r="L37" s="59"/>
      <c r="Q37" s="12"/>
    </row>
    <row r="38" spans="2:17" x14ac:dyDescent="0.35">
      <c r="B38" s="17"/>
      <c r="C38" s="20" t="s">
        <v>142</v>
      </c>
      <c r="D38" s="1" t="s">
        <v>144</v>
      </c>
      <c r="E38" s="21"/>
      <c r="G38" s="90">
        <f>INDEX(GasHeatingPotential!$I$14:$I$18,MATCH($D38,GasHeatingPotential!$C$14:$C$18,0))</f>
        <v>6896.0219062275964</v>
      </c>
      <c r="H38" s="90">
        <f>INDEX(GasHeatingPotential!$I$22:$I$26,MATCH($D38,GasHeatingPotential!$C$22:$C$26,0))</f>
        <v>1612.2530694278971</v>
      </c>
      <c r="I38" s="70"/>
      <c r="L38" s="59"/>
      <c r="Q38" s="12"/>
    </row>
    <row r="39" spans="2:17" x14ac:dyDescent="0.35">
      <c r="B39" s="17"/>
      <c r="C39" s="20" t="s">
        <v>145</v>
      </c>
      <c r="D39" s="1" t="s">
        <v>146</v>
      </c>
      <c r="E39" s="21"/>
      <c r="G39" s="90">
        <f>INDEX(GasHeatingPotential!$I$14:$I$18,MATCH($D39,GasHeatingPotential!$C$14:$C$18,0))</f>
        <v>17751.304208369675</v>
      </c>
      <c r="H39" s="90">
        <f>INDEX(GasHeatingPotential!$I$22:$I$26,MATCH($D39,GasHeatingPotential!$C$22:$C$26,0))</f>
        <v>4459.7713431058883</v>
      </c>
      <c r="I39" s="70"/>
      <c r="L39" s="59"/>
      <c r="Q39" s="12"/>
    </row>
    <row r="40" spans="2:17" x14ac:dyDescent="0.35">
      <c r="B40" s="17"/>
      <c r="C40" s="25"/>
      <c r="D40" s="2"/>
      <c r="E40" s="2"/>
      <c r="G40" s="60"/>
      <c r="H40" s="60"/>
      <c r="I40" s="60"/>
      <c r="J40" s="60"/>
      <c r="K40" s="60"/>
      <c r="Q40" s="12"/>
    </row>
    <row r="41" spans="2:17" x14ac:dyDescent="0.35">
      <c r="B41" s="17"/>
      <c r="C41" s="19" t="s">
        <v>46</v>
      </c>
      <c r="D41" s="19"/>
      <c r="E41" s="19"/>
      <c r="F41" s="19"/>
      <c r="G41" s="19"/>
      <c r="H41" s="19"/>
      <c r="I41" s="19"/>
      <c r="J41" s="19"/>
      <c r="K41" s="19"/>
      <c r="L41" s="19"/>
      <c r="M41" s="66"/>
      <c r="N41" s="66"/>
      <c r="O41" s="66"/>
      <c r="P41" s="66"/>
      <c r="Q41" s="12"/>
    </row>
    <row r="42" spans="2:17" x14ac:dyDescent="0.35">
      <c r="B42" s="17"/>
      <c r="C42" s="31"/>
      <c r="D42" s="31"/>
      <c r="E42" s="31"/>
      <c r="F42" s="31"/>
      <c r="G42" s="31"/>
      <c r="H42" s="31"/>
      <c r="I42" s="31"/>
      <c r="J42" s="31"/>
      <c r="K42" s="31"/>
      <c r="L42" s="31"/>
      <c r="Q42" s="12"/>
    </row>
    <row r="43" spans="2:17" x14ac:dyDescent="0.35">
      <c r="B43" s="17"/>
      <c r="C43" s="2" t="s">
        <v>156</v>
      </c>
      <c r="G43" s="6"/>
      <c r="H43" s="248"/>
      <c r="J43" s="31"/>
      <c r="K43" s="31"/>
      <c r="L43" s="31"/>
      <c r="Q43" s="12"/>
    </row>
    <row r="44" spans="2:17" x14ac:dyDescent="0.35">
      <c r="B44" s="17"/>
      <c r="C44" s="1" t="s">
        <v>157</v>
      </c>
      <c r="F44" s="6" t="s">
        <v>28</v>
      </c>
      <c r="G44" s="82" t="s">
        <v>53</v>
      </c>
      <c r="J44" s="31"/>
      <c r="K44" s="31"/>
      <c r="Q44" s="12"/>
    </row>
    <row r="45" spans="2:17" x14ac:dyDescent="0.35">
      <c r="B45" s="17"/>
      <c r="C45" s="20" t="s">
        <v>55</v>
      </c>
      <c r="G45" s="6" t="s">
        <v>127</v>
      </c>
      <c r="H45" s="6" t="s">
        <v>130</v>
      </c>
      <c r="J45" s="31"/>
      <c r="K45" s="31"/>
      <c r="Q45" s="12"/>
    </row>
    <row r="46" spans="2:17" x14ac:dyDescent="0.35">
      <c r="B46" s="17"/>
      <c r="E46" s="1" t="s">
        <v>158</v>
      </c>
      <c r="F46" s="6" t="s">
        <v>159</v>
      </c>
      <c r="G46" s="840">
        <v>18</v>
      </c>
      <c r="H46" s="843">
        <v>13.7</v>
      </c>
      <c r="J46" s="31"/>
      <c r="K46" s="31"/>
      <c r="L46" s="1" t="s">
        <v>160</v>
      </c>
      <c r="Q46" s="12"/>
    </row>
    <row r="47" spans="2:17" x14ac:dyDescent="0.35">
      <c r="B47" s="17"/>
      <c r="E47" s="1" t="s">
        <v>161</v>
      </c>
      <c r="F47" s="6" t="s">
        <v>159</v>
      </c>
      <c r="G47" s="840">
        <v>18</v>
      </c>
      <c r="H47" s="840">
        <v>13</v>
      </c>
      <c r="J47" s="31"/>
      <c r="K47" s="31"/>
      <c r="L47" s="1" t="s">
        <v>162</v>
      </c>
      <c r="Q47" s="12"/>
    </row>
    <row r="48" spans="2:17" x14ac:dyDescent="0.35">
      <c r="B48" s="17"/>
      <c r="C48" s="20" t="s">
        <v>59</v>
      </c>
      <c r="G48" s="6"/>
      <c r="H48" s="248"/>
      <c r="J48" s="31"/>
      <c r="K48" s="31"/>
      <c r="L48" s="31"/>
      <c r="Q48" s="12"/>
    </row>
    <row r="49" spans="2:17" x14ac:dyDescent="0.35">
      <c r="B49" s="17"/>
      <c r="C49" s="20"/>
      <c r="E49" s="1" t="s">
        <v>158</v>
      </c>
      <c r="F49" s="6" t="s">
        <v>159</v>
      </c>
      <c r="G49" s="249">
        <v>15</v>
      </c>
      <c r="H49" s="249">
        <v>10</v>
      </c>
      <c r="J49" s="31"/>
      <c r="K49" s="31"/>
      <c r="L49" s="1" t="s">
        <v>163</v>
      </c>
      <c r="Q49" s="12"/>
    </row>
    <row r="50" spans="2:17" x14ac:dyDescent="0.35">
      <c r="B50" s="17"/>
      <c r="C50" s="20"/>
      <c r="E50" s="1" t="s">
        <v>161</v>
      </c>
      <c r="F50" s="6" t="s">
        <v>159</v>
      </c>
      <c r="G50" s="249">
        <v>20</v>
      </c>
      <c r="H50" s="249">
        <v>15</v>
      </c>
      <c r="J50" s="31"/>
      <c r="K50" s="31"/>
      <c r="Q50" s="12"/>
    </row>
    <row r="51" spans="2:17" x14ac:dyDescent="0.35">
      <c r="B51" s="17"/>
      <c r="C51" s="20"/>
      <c r="G51" s="6"/>
      <c r="H51" s="248"/>
      <c r="J51" s="31"/>
      <c r="K51" s="31"/>
      <c r="L51" s="31"/>
      <c r="Q51" s="12"/>
    </row>
    <row r="52" spans="2:17" x14ac:dyDescent="0.35">
      <c r="B52" s="17"/>
      <c r="C52" s="2" t="s">
        <v>164</v>
      </c>
      <c r="G52" s="6"/>
      <c r="H52" s="248"/>
      <c r="J52" s="31"/>
      <c r="K52" s="31"/>
      <c r="L52" s="31"/>
      <c r="Q52" s="12"/>
    </row>
    <row r="53" spans="2:17" x14ac:dyDescent="0.35">
      <c r="B53" s="17"/>
      <c r="C53" s="20" t="s">
        <v>165</v>
      </c>
      <c r="F53" s="6" t="s">
        <v>28</v>
      </c>
      <c r="G53" s="82">
        <v>2023</v>
      </c>
      <c r="H53" s="248"/>
      <c r="J53" s="31"/>
      <c r="K53" s="31"/>
      <c r="L53" s="103" t="s">
        <v>166</v>
      </c>
      <c r="Q53" s="12"/>
    </row>
    <row r="54" spans="2:17" x14ac:dyDescent="0.35">
      <c r="B54" s="17"/>
      <c r="C54" s="20"/>
      <c r="G54" s="6"/>
      <c r="H54" s="248"/>
      <c r="J54" s="31"/>
      <c r="K54" s="31"/>
      <c r="L54" s="31"/>
      <c r="Q54" s="12"/>
    </row>
    <row r="55" spans="2:17" x14ac:dyDescent="0.35">
      <c r="B55" s="17"/>
      <c r="C55" s="63" t="s">
        <v>167</v>
      </c>
      <c r="G55" s="6"/>
      <c r="H55" s="248"/>
      <c r="J55" s="31"/>
      <c r="K55" s="31"/>
      <c r="L55" s="103"/>
      <c r="Q55" s="12"/>
    </row>
    <row r="56" spans="2:17" x14ac:dyDescent="0.35">
      <c r="B56" s="17"/>
      <c r="C56" s="1" t="s">
        <v>157</v>
      </c>
      <c r="F56" s="6" t="s">
        <v>28</v>
      </c>
      <c r="G56" s="846" t="s">
        <v>53</v>
      </c>
      <c r="H56" s="248"/>
      <c r="J56" s="83" t="s">
        <v>168</v>
      </c>
      <c r="K56" s="31"/>
      <c r="L56" s="103"/>
      <c r="Q56" s="12"/>
    </row>
    <row r="57" spans="2:17" x14ac:dyDescent="0.35">
      <c r="B57" s="17"/>
      <c r="C57" s="251" t="s">
        <v>169</v>
      </c>
      <c r="F57" s="6" t="s">
        <v>112</v>
      </c>
      <c r="G57" s="94">
        <v>0.05</v>
      </c>
      <c r="H57" s="248"/>
      <c r="J57" s="250">
        <v>0.05</v>
      </c>
      <c r="K57" s="31"/>
      <c r="L57" s="103" t="s">
        <v>170</v>
      </c>
      <c r="Q57" s="12"/>
    </row>
    <row r="58" spans="2:17" x14ac:dyDescent="0.35">
      <c r="B58" s="17"/>
      <c r="C58" s="251" t="s">
        <v>171</v>
      </c>
      <c r="F58" s="6" t="s">
        <v>112</v>
      </c>
      <c r="G58" s="94">
        <v>1</v>
      </c>
      <c r="H58" s="248"/>
      <c r="J58" s="250">
        <v>0.5</v>
      </c>
      <c r="K58" s="31"/>
      <c r="L58" s="103"/>
      <c r="Q58" s="12"/>
    </row>
    <row r="59" spans="2:17" x14ac:dyDescent="0.35">
      <c r="B59" s="17"/>
      <c r="C59" s="20"/>
      <c r="G59" s="6"/>
      <c r="H59" s="248"/>
      <c r="J59" s="31"/>
      <c r="K59" s="31"/>
      <c r="L59" s="290"/>
      <c r="Q59" s="12"/>
    </row>
    <row r="60" spans="2:17" x14ac:dyDescent="0.35">
      <c r="B60" s="17"/>
      <c r="C60" s="63" t="s">
        <v>172</v>
      </c>
      <c r="G60" s="6"/>
      <c r="H60" s="248"/>
      <c r="J60" s="31"/>
      <c r="K60" s="31"/>
      <c r="L60" s="103" t="s">
        <v>173</v>
      </c>
      <c r="Q60" s="12"/>
    </row>
    <row r="61" spans="2:17" x14ac:dyDescent="0.35">
      <c r="B61" s="17"/>
      <c r="C61" s="1" t="s">
        <v>174</v>
      </c>
      <c r="F61" s="6" t="s">
        <v>28</v>
      </c>
      <c r="G61" s="82" t="s">
        <v>175</v>
      </c>
      <c r="H61" s="248"/>
      <c r="J61" s="31"/>
      <c r="K61" s="31"/>
      <c r="L61" s="1" t="s">
        <v>176</v>
      </c>
      <c r="Q61" s="12"/>
    </row>
    <row r="62" spans="2:17" x14ac:dyDescent="0.35">
      <c r="B62" s="17"/>
      <c r="C62" s="63"/>
      <c r="F62" s="6" t="s">
        <v>177</v>
      </c>
      <c r="G62" s="322">
        <f>COP!H35</f>
        <v>2.8309057960041319</v>
      </c>
      <c r="H62" s="248"/>
      <c r="J62" s="31"/>
      <c r="K62" s="31"/>
      <c r="L62" s="103"/>
      <c r="Q62" s="12"/>
    </row>
    <row r="63" spans="2:17" x14ac:dyDescent="0.35">
      <c r="B63" s="17"/>
      <c r="C63" s="63"/>
      <c r="F63" s="6" t="s">
        <v>178</v>
      </c>
      <c r="G63" s="322">
        <f>COP!H45</f>
        <v>3.5386322450051648</v>
      </c>
      <c r="H63" s="248"/>
      <c r="J63" s="31"/>
      <c r="K63" s="31"/>
      <c r="L63" s="103"/>
      <c r="Q63" s="12"/>
    </row>
    <row r="64" spans="2:17" x14ac:dyDescent="0.35">
      <c r="B64" s="17"/>
      <c r="C64" s="63"/>
      <c r="F64" s="6" t="s">
        <v>179</v>
      </c>
      <c r="G64" s="322">
        <f>COP!H55</f>
        <v>4.0198862303258673</v>
      </c>
      <c r="H64" s="248"/>
      <c r="J64" s="31"/>
      <c r="K64" s="31"/>
      <c r="L64" s="103"/>
      <c r="Q64" s="12"/>
    </row>
    <row r="65" spans="2:17" x14ac:dyDescent="0.35">
      <c r="B65" s="17"/>
      <c r="C65" s="2" t="s">
        <v>180</v>
      </c>
      <c r="D65" s="20"/>
      <c r="E65" s="22"/>
      <c r="G65" s="6"/>
      <c r="Q65" s="12"/>
    </row>
    <row r="66" spans="2:17" x14ac:dyDescent="0.35">
      <c r="B66" s="17"/>
      <c r="C66" s="1" t="s">
        <v>157</v>
      </c>
      <c r="F66" s="6" t="s">
        <v>28</v>
      </c>
      <c r="G66" s="349" t="s">
        <v>53</v>
      </c>
      <c r="J66" s="6" t="s">
        <v>168</v>
      </c>
      <c r="Q66" s="12"/>
    </row>
    <row r="67" spans="2:17" x14ac:dyDescent="0.35">
      <c r="B67" s="17"/>
      <c r="C67" s="20" t="s">
        <v>181</v>
      </c>
      <c r="D67" s="20"/>
      <c r="E67" s="20" t="s">
        <v>182</v>
      </c>
      <c r="F67" s="6" t="s">
        <v>112</v>
      </c>
      <c r="G67" s="139">
        <v>0.1</v>
      </c>
      <c r="J67" s="250">
        <v>0.2</v>
      </c>
      <c r="L67" s="1" t="s">
        <v>2104</v>
      </c>
      <c r="Q67" s="12"/>
    </row>
    <row r="68" spans="2:17" x14ac:dyDescent="0.35">
      <c r="B68" s="17"/>
      <c r="C68" s="20" t="s">
        <v>181</v>
      </c>
      <c r="D68" s="20"/>
      <c r="E68" s="20" t="s">
        <v>73</v>
      </c>
      <c r="F68" s="6" t="s">
        <v>112</v>
      </c>
      <c r="G68" s="140">
        <v>0.05</v>
      </c>
      <c r="J68" s="250">
        <v>0.04</v>
      </c>
      <c r="L68" s="1" t="s">
        <v>2105</v>
      </c>
      <c r="Q68" s="12"/>
    </row>
    <row r="69" spans="2:17" x14ac:dyDescent="0.35">
      <c r="B69" s="17"/>
      <c r="C69" s="2"/>
      <c r="D69" s="20"/>
      <c r="E69" s="22"/>
      <c r="G69" s="3"/>
      <c r="Q69" s="12"/>
    </row>
    <row r="70" spans="2:17" x14ac:dyDescent="0.35">
      <c r="B70" s="17"/>
      <c r="C70" s="2" t="s">
        <v>183</v>
      </c>
      <c r="Q70" s="12"/>
    </row>
    <row r="71" spans="2:17" x14ac:dyDescent="0.35">
      <c r="B71" s="17"/>
      <c r="C71" s="1" t="s">
        <v>157</v>
      </c>
      <c r="F71" s="6" t="s">
        <v>28</v>
      </c>
      <c r="G71" s="82" t="s">
        <v>53</v>
      </c>
      <c r="J71" s="6" t="s">
        <v>168</v>
      </c>
      <c r="Q71" s="12"/>
    </row>
    <row r="72" spans="2:17" x14ac:dyDescent="0.35">
      <c r="B72" s="17"/>
      <c r="C72" s="20" t="s">
        <v>184</v>
      </c>
      <c r="D72" s="20"/>
      <c r="E72" s="22"/>
      <c r="F72" s="6" t="s">
        <v>185</v>
      </c>
      <c r="G72" s="141">
        <v>2025</v>
      </c>
      <c r="J72" s="106">
        <v>2030</v>
      </c>
      <c r="L72" s="1" t="s">
        <v>186</v>
      </c>
      <c r="Q72" s="12"/>
    </row>
    <row r="73" spans="2:17" x14ac:dyDescent="0.35">
      <c r="B73" s="17"/>
      <c r="C73" s="20" t="s">
        <v>187</v>
      </c>
      <c r="D73" s="20"/>
      <c r="E73" s="22"/>
      <c r="F73" s="6" t="s">
        <v>188</v>
      </c>
      <c r="G73" s="140">
        <v>0.05</v>
      </c>
      <c r="J73" s="136">
        <v>0.1</v>
      </c>
      <c r="L73" s="1" t="s">
        <v>189</v>
      </c>
      <c r="Q73" s="12"/>
    </row>
    <row r="74" spans="2:17" x14ac:dyDescent="0.35">
      <c r="B74" s="17"/>
      <c r="C74" s="20"/>
      <c r="D74" s="20"/>
      <c r="E74" s="20"/>
      <c r="G74" s="6"/>
      <c r="L74" s="23"/>
      <c r="Q74" s="12"/>
    </row>
    <row r="75" spans="2:17" x14ac:dyDescent="0.35">
      <c r="B75" s="17"/>
      <c r="C75" s="19" t="s">
        <v>86</v>
      </c>
      <c r="D75" s="19"/>
      <c r="E75" s="19"/>
      <c r="F75" s="19"/>
      <c r="G75" s="19"/>
      <c r="H75" s="19"/>
      <c r="I75" s="19"/>
      <c r="J75" s="19"/>
      <c r="K75" s="19"/>
      <c r="L75" s="19"/>
      <c r="M75" s="66"/>
      <c r="N75" s="66"/>
      <c r="O75" s="66"/>
      <c r="P75" s="66"/>
      <c r="Q75" s="12"/>
    </row>
    <row r="76" spans="2:17" x14ac:dyDescent="0.35">
      <c r="B76" s="17"/>
      <c r="C76" s="1" t="s">
        <v>190</v>
      </c>
      <c r="G76" s="82" t="s">
        <v>53</v>
      </c>
      <c r="H76" s="76"/>
      <c r="I76" s="76"/>
      <c r="J76" s="76"/>
      <c r="K76" s="76"/>
      <c r="Q76" s="12"/>
    </row>
    <row r="77" spans="2:17" x14ac:dyDescent="0.35">
      <c r="B77" s="17"/>
      <c r="C77" s="2" t="s">
        <v>191</v>
      </c>
      <c r="G77" s="76"/>
      <c r="H77" s="76"/>
      <c r="I77" s="76"/>
      <c r="J77" s="348" t="s">
        <v>168</v>
      </c>
      <c r="K77" s="76"/>
      <c r="Q77" s="12"/>
    </row>
    <row r="78" spans="2:17" x14ac:dyDescent="0.35">
      <c r="B78" s="17"/>
      <c r="C78" s="20" t="s">
        <v>129</v>
      </c>
      <c r="E78" s="1" t="s">
        <v>192</v>
      </c>
      <c r="F78" s="6" t="s">
        <v>97</v>
      </c>
      <c r="G78" s="108">
        <v>5</v>
      </c>
      <c r="H78" s="76"/>
      <c r="I78" s="76"/>
      <c r="J78" s="347">
        <v>3</v>
      </c>
      <c r="K78" s="76"/>
      <c r="L78" s="131" t="s">
        <v>193</v>
      </c>
      <c r="M78" s="89"/>
      <c r="Q78" s="12"/>
    </row>
    <row r="79" spans="2:17" x14ac:dyDescent="0.35">
      <c r="B79" s="17"/>
      <c r="C79" s="20" t="s">
        <v>129</v>
      </c>
      <c r="E79" s="1" t="s">
        <v>194</v>
      </c>
      <c r="F79" s="6" t="s">
        <v>97</v>
      </c>
      <c r="G79" s="108">
        <v>3</v>
      </c>
      <c r="H79" s="76"/>
      <c r="I79" s="76"/>
      <c r="J79" s="138">
        <v>2</v>
      </c>
      <c r="K79" s="76"/>
      <c r="M79" s="89"/>
      <c r="Q79" s="12"/>
    </row>
    <row r="80" spans="2:17" x14ac:dyDescent="0.35">
      <c r="B80" s="17"/>
      <c r="C80" s="20"/>
      <c r="G80" s="135"/>
      <c r="H80" s="76"/>
      <c r="I80" s="76"/>
      <c r="J80" s="76"/>
      <c r="K80" s="76"/>
      <c r="M80" s="89"/>
      <c r="Q80" s="12"/>
    </row>
    <row r="81" spans="2:17" x14ac:dyDescent="0.35">
      <c r="B81" s="17"/>
      <c r="C81" s="19" t="s">
        <v>106</v>
      </c>
      <c r="D81" s="19"/>
      <c r="E81" s="19"/>
      <c r="F81" s="19"/>
      <c r="G81" s="19"/>
      <c r="H81" s="19"/>
      <c r="I81" s="19"/>
      <c r="J81" s="19"/>
      <c r="K81" s="19"/>
      <c r="L81" s="19"/>
      <c r="M81" s="66"/>
      <c r="N81" s="66"/>
      <c r="O81" s="66"/>
      <c r="P81" s="66"/>
      <c r="Q81" s="12"/>
    </row>
    <row r="82" spans="2:17" x14ac:dyDescent="0.35">
      <c r="B82" s="17"/>
      <c r="C82" s="2" t="s">
        <v>107</v>
      </c>
      <c r="G82" s="135"/>
      <c r="H82" s="76"/>
      <c r="I82" s="76"/>
      <c r="J82" s="76"/>
      <c r="K82" s="76"/>
      <c r="M82" s="89"/>
      <c r="Q82" s="12"/>
    </row>
    <row r="83" spans="2:17" x14ac:dyDescent="0.35">
      <c r="B83" s="17"/>
      <c r="C83" s="1" t="s">
        <v>190</v>
      </c>
      <c r="G83" s="82" t="s">
        <v>53</v>
      </c>
      <c r="H83" s="76"/>
      <c r="I83" s="76"/>
      <c r="J83" s="6" t="s">
        <v>168</v>
      </c>
      <c r="K83" s="76"/>
      <c r="M83" s="89"/>
      <c r="Q83" s="12"/>
    </row>
    <row r="84" spans="2:17" x14ac:dyDescent="0.35">
      <c r="B84" s="17"/>
      <c r="C84" s="20" t="s">
        <v>111</v>
      </c>
      <c r="F84" s="6" t="s">
        <v>112</v>
      </c>
      <c r="G84" s="393">
        <f>GasEmissionFactors!$F$7</f>
        <v>2.3E-2</v>
      </c>
      <c r="H84" s="76"/>
      <c r="I84" s="76"/>
      <c r="J84" s="808">
        <v>0</v>
      </c>
      <c r="K84" s="76"/>
      <c r="L84" s="1" t="s">
        <v>195</v>
      </c>
      <c r="M84" s="89"/>
      <c r="Q84" s="12"/>
    </row>
    <row r="85" spans="2:17" x14ac:dyDescent="0.35">
      <c r="B85" s="17"/>
      <c r="C85" s="20"/>
      <c r="G85" s="135"/>
      <c r="H85" s="76"/>
      <c r="I85" s="76"/>
      <c r="J85" s="76"/>
      <c r="K85" s="76"/>
      <c r="M85" s="89"/>
      <c r="Q85" s="12"/>
    </row>
    <row r="86" spans="2:17" x14ac:dyDescent="0.35">
      <c r="B86" s="17"/>
      <c r="C86" s="19" t="s">
        <v>196</v>
      </c>
      <c r="D86" s="19"/>
      <c r="E86" s="19"/>
      <c r="F86" s="19"/>
      <c r="G86" s="19"/>
      <c r="H86" s="19"/>
      <c r="I86" s="19"/>
      <c r="J86" s="19"/>
      <c r="K86" s="19"/>
      <c r="L86" s="19"/>
      <c r="M86" s="66"/>
      <c r="N86" s="66"/>
      <c r="O86" s="66"/>
      <c r="P86" s="66"/>
      <c r="Q86" s="12"/>
    </row>
    <row r="87" spans="2:17" x14ac:dyDescent="0.35">
      <c r="B87" s="17"/>
      <c r="C87" s="291"/>
      <c r="E87" s="2"/>
      <c r="G87" s="60"/>
      <c r="H87" s="60"/>
      <c r="I87" s="60"/>
      <c r="J87" s="60"/>
      <c r="K87" s="60"/>
      <c r="Q87" s="12"/>
    </row>
    <row r="88" spans="2:17" x14ac:dyDescent="0.35">
      <c r="B88" s="17"/>
      <c r="C88" s="63" t="s">
        <v>197</v>
      </c>
      <c r="E88" s="2"/>
      <c r="G88" s="60"/>
      <c r="H88" s="60"/>
      <c r="I88" s="60"/>
      <c r="J88" s="60"/>
      <c r="K88" s="60"/>
      <c r="Q88" s="12"/>
    </row>
    <row r="89" spans="2:17" x14ac:dyDescent="0.35">
      <c r="B89" s="17"/>
      <c r="C89" s="20" t="s">
        <v>2092</v>
      </c>
      <c r="E89" s="2"/>
      <c r="F89" s="6" t="s">
        <v>112</v>
      </c>
      <c r="G89" s="887">
        <f>((1+G90)/(1+G92))-1</f>
        <v>4.6078431372548856E-2</v>
      </c>
      <c r="H89" s="60"/>
      <c r="I89" s="60"/>
      <c r="J89" s="60"/>
      <c r="K89" s="60"/>
      <c r="L89" s="1" t="s">
        <v>198</v>
      </c>
      <c r="Q89" s="12"/>
    </row>
    <row r="90" spans="2:17" x14ac:dyDescent="0.35">
      <c r="B90" s="17"/>
      <c r="C90" s="20" t="s">
        <v>2093</v>
      </c>
      <c r="E90" s="2"/>
      <c r="F90" s="6" t="s">
        <v>112</v>
      </c>
      <c r="G90" s="808">
        <v>6.7000000000000004E-2</v>
      </c>
      <c r="H90" s="60"/>
      <c r="I90" s="60"/>
      <c r="J90" s="60"/>
      <c r="K90" s="60"/>
      <c r="L90" s="59" t="s">
        <v>199</v>
      </c>
      <c r="Q90" s="12"/>
    </row>
    <row r="91" spans="2:17" x14ac:dyDescent="0.35">
      <c r="B91" s="17"/>
      <c r="C91" s="25"/>
      <c r="D91" s="2"/>
      <c r="E91" s="2"/>
      <c r="G91" s="60"/>
      <c r="H91" s="60"/>
      <c r="I91" s="60"/>
      <c r="J91" s="60"/>
      <c r="K91" s="60"/>
      <c r="Q91" s="12"/>
    </row>
    <row r="92" spans="2:17" x14ac:dyDescent="0.35">
      <c r="B92" s="17"/>
      <c r="C92" s="63" t="s">
        <v>2094</v>
      </c>
      <c r="D92" s="2"/>
      <c r="E92" s="2"/>
      <c r="G92" s="808">
        <v>0.02</v>
      </c>
      <c r="H92" s="60"/>
      <c r="I92" s="60"/>
      <c r="J92" s="60"/>
      <c r="K92" s="60"/>
      <c r="Q92" s="12"/>
    </row>
    <row r="93" spans="2:17" x14ac:dyDescent="0.35">
      <c r="B93" s="17"/>
      <c r="C93" s="25"/>
      <c r="D93" s="2"/>
      <c r="E93" s="2"/>
      <c r="G93" s="60"/>
      <c r="H93" s="60"/>
      <c r="I93" s="60"/>
      <c r="J93" s="60"/>
      <c r="K93" s="60"/>
      <c r="Q93" s="12"/>
    </row>
    <row r="94" spans="2:17" x14ac:dyDescent="0.35">
      <c r="B94" s="17"/>
      <c r="C94" s="25"/>
      <c r="D94" s="2"/>
      <c r="E94" s="2"/>
      <c r="G94" s="60"/>
      <c r="H94" s="60"/>
      <c r="I94" s="60"/>
      <c r="J94" s="60"/>
      <c r="K94" s="60"/>
      <c r="Q94" s="12"/>
    </row>
    <row r="95" spans="2:17" x14ac:dyDescent="0.35">
      <c r="B95" s="17"/>
      <c r="C95" s="20"/>
      <c r="D95" s="20"/>
      <c r="E95" s="20"/>
      <c r="G95" s="6"/>
      <c r="L95" s="23"/>
      <c r="Q95" s="12"/>
    </row>
    <row r="96" spans="2:17" x14ac:dyDescent="0.35">
      <c r="B96" s="26"/>
      <c r="C96" s="15"/>
      <c r="D96" s="15"/>
      <c r="E96" s="15"/>
      <c r="F96" s="27"/>
      <c r="G96" s="15"/>
      <c r="H96" s="15"/>
      <c r="I96" s="15"/>
      <c r="J96" s="15"/>
      <c r="K96" s="15"/>
      <c r="L96" s="15"/>
      <c r="M96" s="15"/>
      <c r="N96" s="15"/>
      <c r="O96" s="15"/>
      <c r="P96" s="15"/>
      <c r="Q96" s="16"/>
    </row>
  </sheetData>
  <mergeCells count="1">
    <mergeCell ref="C14:E14"/>
  </mergeCells>
  <conditionalFormatting sqref="C80 E80:F80 F87:F88">
    <cfRule type="expression" dxfId="47" priority="69">
      <formula>$G$76="No"</formula>
    </cfRule>
  </conditionalFormatting>
  <conditionalFormatting sqref="C84">
    <cfRule type="expression" dxfId="46" priority="19">
      <formula>$G$75="No"</formula>
    </cfRule>
  </conditionalFormatting>
  <conditionalFormatting sqref="C57:G58">
    <cfRule type="expression" dxfId="45" priority="8">
      <formula>$G$56="No"</formula>
    </cfRule>
  </conditionalFormatting>
  <conditionalFormatting sqref="C45:K45">
    <cfRule type="expression" dxfId="44" priority="22">
      <formula>$G$44="No"</formula>
    </cfRule>
  </conditionalFormatting>
  <conditionalFormatting sqref="C46:M47">
    <cfRule type="expression" dxfId="43" priority="21">
      <formula>$G$44="No"</formula>
    </cfRule>
  </conditionalFormatting>
  <conditionalFormatting sqref="C48:M48">
    <cfRule type="expression" dxfId="42" priority="24">
      <formula>$G$44="Yes"</formula>
    </cfRule>
  </conditionalFormatting>
  <conditionalFormatting sqref="C49:M50">
    <cfRule type="expression" dxfId="41" priority="23">
      <formula>$G$44="Yes"</formula>
    </cfRule>
  </conditionalFormatting>
  <conditionalFormatting sqref="D16:F16 J16:L17 G16:I22 K18 J19:L22 E37:F39 L37:L39">
    <cfRule type="expression" dxfId="40" priority="95">
      <formula>#REF!="No"</formula>
    </cfRule>
  </conditionalFormatting>
  <conditionalFormatting sqref="D43:I43 C51:I51 D52:I52 C53:F53 H53:I53 C54:I60 D61:E61 H61:I64 C62:E64">
    <cfRule type="expression" dxfId="38" priority="60">
      <formula>$G$38="Yes"</formula>
    </cfRule>
  </conditionalFormatting>
  <conditionalFormatting sqref="E17:F22">
    <cfRule type="expression" dxfId="37" priority="98">
      <formula>#REF!="No"</formula>
    </cfRule>
  </conditionalFormatting>
  <conditionalFormatting sqref="E29:F31 L29:L31">
    <cfRule type="expression" dxfId="36" priority="30">
      <formula>#REF!="No"</formula>
    </cfRule>
  </conditionalFormatting>
  <conditionalFormatting sqref="G54:G60 G43 G51:G52">
    <cfRule type="expression" dxfId="35" priority="59">
      <formula>$G$38="Yes"</formula>
    </cfRule>
  </conditionalFormatting>
  <conditionalFormatting sqref="G57">
    <cfRule type="expression" dxfId="34" priority="7">
      <formula>$G$56="No"</formula>
    </cfRule>
  </conditionalFormatting>
  <conditionalFormatting sqref="G67:G68">
    <cfRule type="expression" dxfId="33" priority="25">
      <formula>$G$66="No"</formula>
    </cfRule>
  </conditionalFormatting>
  <conditionalFormatting sqref="G72">
    <cfRule type="expression" dxfId="32" priority="66">
      <formula>$G$71="No"</formula>
    </cfRule>
  </conditionalFormatting>
  <conditionalFormatting sqref="G72:G73">
    <cfRule type="expression" dxfId="31" priority="68">
      <formula>$G$71="No"</formula>
    </cfRule>
  </conditionalFormatting>
  <conditionalFormatting sqref="G73">
    <cfRule type="expression" dxfId="30" priority="67">
      <formula>$G$71="No"</formula>
    </cfRule>
  </conditionalFormatting>
  <conditionalFormatting sqref="G78:G80">
    <cfRule type="expression" dxfId="29" priority="33">
      <formula>$G$76="No"</formula>
    </cfRule>
  </conditionalFormatting>
  <conditionalFormatting sqref="G84">
    <cfRule type="expression" dxfId="28" priority="16">
      <formula>$G$83="No"</formula>
    </cfRule>
  </conditionalFormatting>
  <conditionalFormatting sqref="G89">
    <cfRule type="expression" dxfId="27" priority="2">
      <formula>$G$56="No"</formula>
    </cfRule>
    <cfRule type="expression" dxfId="26" priority="3">
      <formula>$G$38="Yes"</formula>
    </cfRule>
    <cfRule type="expression" dxfId="25" priority="4">
      <formula>$G$38="Yes"</formula>
    </cfRule>
  </conditionalFormatting>
  <conditionalFormatting sqref="G90">
    <cfRule type="expression" dxfId="22" priority="20">
      <formula>$G$29="100% Whole Home"</formula>
    </cfRule>
  </conditionalFormatting>
  <conditionalFormatting sqref="G92">
    <cfRule type="expression" dxfId="21" priority="1">
      <formula>$G$29="100% Whole Home"</formula>
    </cfRule>
  </conditionalFormatting>
  <conditionalFormatting sqref="G35:H39">
    <cfRule type="expression" dxfId="20" priority="28">
      <formula>#REF!="No"</formula>
    </cfRule>
  </conditionalFormatting>
  <conditionalFormatting sqref="G27:I31">
    <cfRule type="expression" dxfId="18" priority="29">
      <formula>#REF!="No"</formula>
    </cfRule>
  </conditionalFormatting>
  <conditionalFormatting sqref="H43 H51:H64">
    <cfRule type="expression" dxfId="17" priority="62">
      <formula>$G$38="No"</formula>
    </cfRule>
    <cfRule type="expression" dxfId="16" priority="61">
      <formula>$G$38="No"</formula>
    </cfRule>
  </conditionalFormatting>
  <conditionalFormatting sqref="I35:I39">
    <cfRule type="expression" dxfId="15" priority="92">
      <formula>#REF!="No"</formula>
    </cfRule>
  </conditionalFormatting>
  <conditionalFormatting sqref="J56:J58">
    <cfRule type="expression" dxfId="14" priority="9">
      <formula>$G$56="Yes"</formula>
    </cfRule>
  </conditionalFormatting>
  <conditionalFormatting sqref="J57:J58">
    <cfRule type="expression" dxfId="13" priority="10">
      <formula>$G$29="100% Whole Home"</formula>
    </cfRule>
  </conditionalFormatting>
  <conditionalFormatting sqref="J66:J68">
    <cfRule type="expression" dxfId="12" priority="26">
      <formula>$G$66="Yes"</formula>
    </cfRule>
  </conditionalFormatting>
  <conditionalFormatting sqref="J67:J68">
    <cfRule type="expression" dxfId="11" priority="37">
      <formula>$G$38="No"</formula>
    </cfRule>
    <cfRule type="expression" dxfId="10" priority="38">
      <formula>$G$38="No"</formula>
    </cfRule>
    <cfRule type="expression" dxfId="8" priority="34">
      <formula>$G$38="Yes"</formula>
    </cfRule>
    <cfRule type="expression" dxfId="6" priority="36">
      <formula>$G$38="Yes"</formula>
    </cfRule>
  </conditionalFormatting>
  <conditionalFormatting sqref="J71:J73">
    <cfRule type="expression" dxfId="5" priority="119">
      <formula>$G$71="Yes"</formula>
    </cfRule>
  </conditionalFormatting>
  <conditionalFormatting sqref="J77 K80">
    <cfRule type="expression" dxfId="4" priority="27">
      <formula>$G$76="Yes"</formula>
    </cfRule>
  </conditionalFormatting>
  <conditionalFormatting sqref="J83:J84">
    <cfRule type="expression" dxfId="3" priority="17">
      <formula>$G$83="Yes"</formula>
    </cfRule>
  </conditionalFormatting>
  <conditionalFormatting sqref="J84">
    <cfRule type="expression" dxfId="2" priority="18">
      <formula>$G$29="100% Whole Home"</formula>
    </cfRule>
  </conditionalFormatting>
  <conditionalFormatting sqref="J78:K79">
    <cfRule type="expression" dxfId="1" priority="71">
      <formula>$G$76="Yes"</formula>
    </cfRule>
  </conditionalFormatting>
  <conditionalFormatting sqref="L47">
    <cfRule type="expression" dxfId="0" priority="15">
      <formula>$G$44="No"</formula>
    </cfRule>
  </conditionalFormatting>
  <dataValidations count="1">
    <dataValidation type="list" allowBlank="1" showInputMessage="1" showErrorMessage="1" sqref="G61" xr:uid="{3D06EF20-2FDE-4735-91FD-286440B7ED58}">
      <formula1>"Slow, Moderate, Rapid"</formula1>
    </dataValidation>
  </dataValidations>
  <printOptions gridLines="1"/>
  <pageMargins left="0.5" right="0.5" top="0.5" bottom="0.5" header="0.25" footer="0.25"/>
  <pageSetup orientation="landscape" r:id="rId1"/>
  <headerFooter alignWithMargins="0">
    <oddHeader>&amp;A</oddHeader>
    <oddFooter>&amp;L&amp;F&amp;CPage &amp;P&amp;R&amp;D   &amp;D</oddFooter>
  </headerFooter>
  <extLst>
    <ext xmlns:x14="http://schemas.microsoft.com/office/spreadsheetml/2009/9/main" uri="{78C0D931-6437-407d-A8EE-F0AAD7539E65}">
      <x14:conditionalFormattings>
        <x14:conditionalFormatting xmlns:xm="http://schemas.microsoft.com/office/excel/2006/main">
          <x14:cfRule type="expression" priority="65" id="{B3A6C73A-8F6D-47B4-B78A-136719898386}">
            <xm:f>$G$36=Library!$B$11</xm:f>
            <x14:dxf>
              <font>
                <color theme="0" tint="-0.14996795556505021"/>
              </font>
              <fill>
                <patternFill>
                  <bgColor theme="0"/>
                </patternFill>
              </fill>
            </x14:dxf>
          </x14:cfRule>
          <xm:sqref>D43:I43 C51:I51 D52:I52 C53:F53 H53:I53 C54:I60 D61:E61 H61:I64 C62:E64</xm:sqref>
        </x14:conditionalFormatting>
        <x14:conditionalFormatting xmlns:xm="http://schemas.microsoft.com/office/excel/2006/main">
          <x14:cfRule type="expression" priority="5" id="{9C3E275E-3F61-42F5-B2EC-6CA4A695F3F3}">
            <xm:f>$G$36=Library!$B$11</xm:f>
            <x14:dxf>
              <font>
                <color theme="0" tint="-0.14996795556505021"/>
              </font>
              <fill>
                <patternFill>
                  <bgColor theme="0"/>
                </patternFill>
              </fill>
              <border>
                <left/>
                <right/>
                <top/>
                <bottom/>
                <vertical/>
                <horizontal/>
              </border>
            </x14:dxf>
          </x14:cfRule>
          <x14:cfRule type="expression" priority="6" id="{C41EC860-979D-41A0-8D32-739CA09A62FB}">
            <xm:f>$G$36=Library!$B$11</xm:f>
            <x14:dxf>
              <font>
                <color theme="0" tint="-0.14996795556505021"/>
              </font>
              <fill>
                <patternFill>
                  <bgColor theme="0"/>
                </patternFill>
              </fill>
            </x14:dxf>
          </x14:cfRule>
          <xm:sqref>G89</xm:sqref>
        </x14:conditionalFormatting>
        <x14:conditionalFormatting xmlns:xm="http://schemas.microsoft.com/office/excel/2006/main">
          <x14:cfRule type="expression" priority="63" id="{08C970B5-6D1A-4B4A-BE51-B4E6D9B8678A}">
            <xm:f>$G$36=Library!$B$11</xm:f>
            <x14:dxf>
              <font>
                <color theme="0" tint="-0.14996795556505021"/>
              </font>
              <fill>
                <patternFill>
                  <bgColor theme="0"/>
                </patternFill>
              </fill>
              <border>
                <left/>
                <right/>
                <top/>
                <bottom/>
                <vertical/>
                <horizontal/>
              </border>
            </x14:dxf>
          </x14:cfRule>
          <xm:sqref>G54:H60 G43:H43 G51:H52 H53 H61:H64</xm:sqref>
        </x14:conditionalFormatting>
        <x14:conditionalFormatting xmlns:xm="http://schemas.microsoft.com/office/excel/2006/main">
          <x14:cfRule type="expression" priority="40" id="{629EB807-FD74-4978-889C-57432EA81BBE}">
            <xm:f>$G$36=Library!$B$11</xm:f>
            <x14:dxf>
              <font>
                <color theme="0" tint="-0.14996795556505021"/>
              </font>
              <fill>
                <patternFill>
                  <bgColor theme="0"/>
                </patternFill>
              </fill>
            </x14:dxf>
          </x14:cfRule>
          <x14:cfRule type="expression" priority="35" id="{765106E5-7872-4E97-B739-59346C4E4670}">
            <xm:f>$G$36=Library!$B$11</xm:f>
            <x14:dxf>
              <font>
                <color theme="0" tint="-0.14996795556505021"/>
              </font>
              <fill>
                <patternFill>
                  <bgColor theme="0"/>
                </patternFill>
              </fill>
              <border>
                <left/>
                <right/>
                <top/>
                <bottom/>
                <vertical/>
                <horizontal/>
              </border>
            </x14:dxf>
          </x14:cfRule>
          <xm:sqref>J67:J68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D6D83DA-3CFA-4156-A2BD-9DC7E2084E31}">
          <x14:formula1>
            <xm:f>Library!$B$40:$B$62</xm:f>
          </x14:formula1>
          <xm:sqref>G53</xm:sqref>
        </x14:dataValidation>
        <x14:dataValidation type="list" allowBlank="1" showInputMessage="1" showErrorMessage="1" xr:uid="{2D3A5C2A-A279-4965-93AE-123D55B7158A}">
          <x14:formula1>
            <xm:f>Library!$B$72:$B$73</xm:f>
          </x14:formula1>
          <xm:sqref>G76 G66 G44 G71 G83 G56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1A3F-7385-42E1-854B-FD47266EF584}">
  <sheetPr>
    <tabColor theme="8" tint="0.39997558519241921"/>
  </sheetPr>
  <dimension ref="B2:AA119"/>
  <sheetViews>
    <sheetView workbookViewId="0">
      <selection activeCell="J89" sqref="J89"/>
    </sheetView>
  </sheetViews>
  <sheetFormatPr defaultColWidth="9.140625" defaultRowHeight="15" x14ac:dyDescent="0.3"/>
  <cols>
    <col min="1" max="1" width="3.7109375" style="350" customWidth="1"/>
    <col min="2" max="2" width="22.140625" style="350" customWidth="1"/>
    <col min="3" max="3" width="16.28515625" style="350" customWidth="1"/>
    <col min="4" max="4" width="16.7109375" style="350" customWidth="1"/>
    <col min="5" max="5" width="20.7109375" style="350" customWidth="1"/>
    <col min="6" max="6" width="17" style="350" customWidth="1"/>
    <col min="7" max="7" width="18.42578125" style="350" customWidth="1"/>
    <col min="8" max="8" width="16.140625" style="350" customWidth="1"/>
    <col min="9" max="9" width="17.7109375" style="350" customWidth="1"/>
    <col min="10" max="10" width="18" style="350" customWidth="1"/>
    <col min="11" max="11" width="15" style="350" customWidth="1"/>
    <col min="12" max="12" width="12.5703125" style="350" customWidth="1"/>
    <col min="13" max="13" width="15" style="350" customWidth="1"/>
    <col min="14" max="17" width="10.7109375" style="350" customWidth="1"/>
    <col min="18" max="24" width="14.42578125" style="350" bestFit="1" customWidth="1"/>
    <col min="25" max="25" width="19" style="350" bestFit="1" customWidth="1"/>
    <col min="26" max="26" width="14" style="350" bestFit="1" customWidth="1"/>
    <col min="27" max="16384" width="9.140625" style="350"/>
  </cols>
  <sheetData>
    <row r="2" spans="2:25" ht="24.75" x14ac:dyDescent="0.5">
      <c r="B2" s="548" t="s">
        <v>247</v>
      </c>
    </row>
    <row r="3" spans="2:25" x14ac:dyDescent="0.3">
      <c r="B3" s="549" t="s">
        <v>248</v>
      </c>
      <c r="C3" s="504"/>
      <c r="D3" s="504"/>
      <c r="E3" s="504"/>
      <c r="F3" s="504"/>
    </row>
    <row r="4" spans="2:25" x14ac:dyDescent="0.3">
      <c r="B4" s="350" t="s">
        <v>27</v>
      </c>
      <c r="C4" s="468" t="str">
        <f>Dashboard!G16</f>
        <v>Colorado</v>
      </c>
      <c r="E4" s="350" t="s">
        <v>249</v>
      </c>
      <c r="F4" s="468" t="str">
        <f>IF(Dashboard!G49="High Potential","High","Low")</f>
        <v>Low</v>
      </c>
      <c r="H4" s="394" t="s">
        <v>250</v>
      </c>
      <c r="I4" s="835">
        <f>GasEmissionFactors!$F$10*1000*($C$7+$C$8)</f>
        <v>4116451.9208358168</v>
      </c>
    </row>
    <row r="5" spans="2:25" x14ac:dyDescent="0.3">
      <c r="B5" s="350" t="s">
        <v>31</v>
      </c>
      <c r="C5" s="364" t="str">
        <f>Dashboard!G17</f>
        <v>Xcel Gas</v>
      </c>
      <c r="G5" s="547"/>
      <c r="H5" s="394" t="s">
        <v>2099</v>
      </c>
      <c r="I5" s="836">
        <f>I4*I7</f>
        <v>2469871.15250149</v>
      </c>
      <c r="J5" s="775"/>
    </row>
    <row r="6" spans="2:25" x14ac:dyDescent="0.3">
      <c r="B6" s="350" t="s">
        <v>33</v>
      </c>
      <c r="C6" s="364" t="str">
        <f>Dashboard!G18</f>
        <v>Xcel Electric</v>
      </c>
      <c r="E6" s="350" t="s">
        <v>251</v>
      </c>
      <c r="F6" s="503">
        <f>C7/($C$7+$C$8)</f>
        <v>0.83757343585689958</v>
      </c>
      <c r="G6" s="547"/>
      <c r="H6" s="350" t="s">
        <v>2100</v>
      </c>
      <c r="I6" s="772">
        <f>I5/18</f>
        <v>137215.06402786056</v>
      </c>
      <c r="J6" s="775"/>
    </row>
    <row r="7" spans="2:25" x14ac:dyDescent="0.3">
      <c r="B7" s="350" t="s">
        <v>252</v>
      </c>
      <c r="C7" s="216">
        <f>INDEX(GasHeatingPotential!$G$5:$G$9,MATCH($C$5,GasHeatingPotential!$C$5:$C$9,0))</f>
        <v>65145.740950401938</v>
      </c>
      <c r="D7" s="351" t="s">
        <v>45</v>
      </c>
      <c r="E7" s="350" t="s">
        <v>253</v>
      </c>
      <c r="F7" s="503">
        <f>C8/($C$7+$C$8)</f>
        <v>0.16242656414310044</v>
      </c>
      <c r="H7" s="350" t="s">
        <v>254</v>
      </c>
      <c r="I7" s="845">
        <v>0.6</v>
      </c>
      <c r="J7" s="351" t="s">
        <v>255</v>
      </c>
    </row>
    <row r="8" spans="2:25" x14ac:dyDescent="0.3">
      <c r="B8" s="504" t="s">
        <v>256</v>
      </c>
      <c r="C8" s="216">
        <f>INDEX(GasHeatingPotential!$I$5:$I$9,MATCH($C$5,GasHeatingPotential!$C$5:$C$9,0))</f>
        <v>12633.398360234183</v>
      </c>
      <c r="D8" s="505" t="s">
        <v>45</v>
      </c>
      <c r="E8" s="504"/>
      <c r="F8" s="504"/>
    </row>
    <row r="10" spans="2:25" x14ac:dyDescent="0.3">
      <c r="B10" s="506" t="s">
        <v>2098</v>
      </c>
      <c r="F10" s="510"/>
      <c r="G10" s="510"/>
      <c r="H10" s="510"/>
      <c r="I10" s="510"/>
      <c r="J10" s="510"/>
      <c r="K10" s="510"/>
      <c r="L10" s="510"/>
      <c r="M10" s="510"/>
      <c r="N10" s="510"/>
      <c r="O10" s="510"/>
      <c r="P10" s="510"/>
      <c r="Q10" s="510"/>
      <c r="R10" s="510"/>
      <c r="S10" s="510"/>
      <c r="T10" s="510"/>
      <c r="U10" s="510"/>
      <c r="V10" s="510"/>
      <c r="W10" s="510"/>
      <c r="X10" s="510"/>
      <c r="Y10" s="510"/>
    </row>
    <row r="11" spans="2:25" ht="17.25" x14ac:dyDescent="0.35">
      <c r="B11" s="824" t="s">
        <v>257</v>
      </c>
      <c r="C11" s="825"/>
      <c r="D11" s="826" t="s">
        <v>258</v>
      </c>
      <c r="E11" s="827"/>
      <c r="F11" s="828">
        <v>2022</v>
      </c>
      <c r="G11" s="828">
        <v>2023</v>
      </c>
      <c r="H11" s="828">
        <v>2024</v>
      </c>
      <c r="I11" s="828">
        <v>2025</v>
      </c>
      <c r="J11" s="828">
        <v>2026</v>
      </c>
      <c r="K11" s="828">
        <v>2027</v>
      </c>
      <c r="L11" s="828">
        <v>2028</v>
      </c>
      <c r="M11" s="828">
        <v>2029</v>
      </c>
      <c r="N11" s="828">
        <v>2030</v>
      </c>
      <c r="O11" s="828">
        <v>2031</v>
      </c>
      <c r="P11" s="828">
        <v>2032</v>
      </c>
      <c r="Q11" s="828">
        <v>2033</v>
      </c>
      <c r="R11" s="828">
        <v>2034</v>
      </c>
      <c r="S11" s="828">
        <v>2035</v>
      </c>
      <c r="T11" s="828">
        <v>2036</v>
      </c>
      <c r="U11" s="828">
        <v>2037</v>
      </c>
      <c r="V11" s="828">
        <v>2038</v>
      </c>
      <c r="W11" s="828">
        <v>2039</v>
      </c>
      <c r="X11" s="829">
        <v>2040</v>
      </c>
    </row>
    <row r="12" spans="2:25" x14ac:dyDescent="0.3">
      <c r="B12" s="508" t="s">
        <v>127</v>
      </c>
      <c r="C12" s="509" t="s">
        <v>126</v>
      </c>
      <c r="D12" s="484" t="s">
        <v>122</v>
      </c>
      <c r="F12" s="510">
        <f t="shared" ref="F12:X12" si="0">F54</f>
        <v>0</v>
      </c>
      <c r="G12" s="510">
        <f>G54</f>
        <v>4688.1630329721975</v>
      </c>
      <c r="H12" s="510">
        <f>H54</f>
        <v>9863.5711354799314</v>
      </c>
      <c r="I12" s="510">
        <f t="shared" si="0"/>
        <v>27795.990129251288</v>
      </c>
      <c r="J12" s="510">
        <f t="shared" si="0"/>
        <v>68813.065396734892</v>
      </c>
      <c r="K12" s="510">
        <f t="shared" si="0"/>
        <v>110349.4018296974</v>
      </c>
      <c r="L12" s="510">
        <f t="shared" si="0"/>
        <v>162576.4634534879</v>
      </c>
      <c r="M12" s="510">
        <f t="shared" si="0"/>
        <v>236827.67378765901</v>
      </c>
      <c r="N12" s="510">
        <f t="shared" si="0"/>
        <v>313723.69833548332</v>
      </c>
      <c r="O12" s="510">
        <f t="shared" si="0"/>
        <v>411274.15558096807</v>
      </c>
      <c r="P12" s="510">
        <f t="shared" si="0"/>
        <v>505098.93383663124</v>
      </c>
      <c r="Q12" s="510">
        <f t="shared" si="0"/>
        <v>611494.8760150522</v>
      </c>
      <c r="R12" s="510">
        <f t="shared" si="0"/>
        <v>727819.43874169688</v>
      </c>
      <c r="S12" s="510">
        <f t="shared" si="0"/>
        <v>856728.34865958767</v>
      </c>
      <c r="T12" s="510">
        <f t="shared" si="0"/>
        <v>994259.26752785733</v>
      </c>
      <c r="U12" s="510">
        <f t="shared" si="0"/>
        <v>1141640.4078340766</v>
      </c>
      <c r="V12" s="510">
        <f t="shared" si="0"/>
        <v>1294750.2527741282</v>
      </c>
      <c r="W12" s="510">
        <f t="shared" si="0"/>
        <v>1463412.0586983608</v>
      </c>
      <c r="X12" s="581">
        <f t="shared" si="0"/>
        <v>1639392.7769677122</v>
      </c>
    </row>
    <row r="13" spans="2:25" x14ac:dyDescent="0.3">
      <c r="B13" s="508" t="s">
        <v>127</v>
      </c>
      <c r="C13" s="509" t="s">
        <v>128</v>
      </c>
      <c r="D13" s="484" t="s">
        <v>122</v>
      </c>
      <c r="E13" s="822"/>
      <c r="F13" s="510">
        <f>F55</f>
        <v>0</v>
      </c>
      <c r="G13" s="510">
        <f t="shared" ref="G13:X13" si="1">G55</f>
        <v>0</v>
      </c>
      <c r="H13" s="510">
        <f t="shared" si="1"/>
        <v>0</v>
      </c>
      <c r="I13" s="510">
        <f t="shared" si="1"/>
        <v>46812.92602432386</v>
      </c>
      <c r="J13" s="510">
        <f t="shared" si="1"/>
        <v>67504.456067110979</v>
      </c>
      <c r="K13" s="510">
        <f t="shared" si="1"/>
        <v>90589.673133404212</v>
      </c>
      <c r="L13" s="510">
        <f t="shared" si="1"/>
        <v>116068.57722320357</v>
      </c>
      <c r="M13" s="510">
        <f t="shared" si="1"/>
        <v>143941.16833650903</v>
      </c>
      <c r="N13" s="510">
        <f t="shared" si="1"/>
        <v>174207.44647332063</v>
      </c>
      <c r="O13" s="510">
        <f t="shared" si="1"/>
        <v>210123.3787057212</v>
      </c>
      <c r="P13" s="510">
        <f t="shared" si="1"/>
        <v>242810.59149767747</v>
      </c>
      <c r="Q13" s="510">
        <f t="shared" si="1"/>
        <v>272269.08484918915</v>
      </c>
      <c r="R13" s="510">
        <f t="shared" si="1"/>
        <v>298498.85876025661</v>
      </c>
      <c r="S13" s="510">
        <f t="shared" si="1"/>
        <v>321499.9132308797</v>
      </c>
      <c r="T13" s="510">
        <f t="shared" si="1"/>
        <v>328322.26429317828</v>
      </c>
      <c r="U13" s="510">
        <f t="shared" si="1"/>
        <v>334887.02585385344</v>
      </c>
      <c r="V13" s="510">
        <f t="shared" si="1"/>
        <v>341194.19791290537</v>
      </c>
      <c r="W13" s="510">
        <f t="shared" si="1"/>
        <v>347243.78047033382</v>
      </c>
      <c r="X13" s="511">
        <f t="shared" si="1"/>
        <v>353035.77352613892</v>
      </c>
    </row>
    <row r="14" spans="2:25" x14ac:dyDescent="0.3">
      <c r="B14" s="508" t="s">
        <v>127</v>
      </c>
      <c r="C14" s="509" t="s">
        <v>129</v>
      </c>
      <c r="D14" s="484" t="s">
        <v>122</v>
      </c>
      <c r="F14" s="510">
        <f>F56</f>
        <v>0</v>
      </c>
      <c r="G14" s="510">
        <f t="shared" ref="G14:W14" si="2">G56</f>
        <v>0</v>
      </c>
      <c r="H14" s="510">
        <f t="shared" si="2"/>
        <v>0</v>
      </c>
      <c r="I14" s="510">
        <f t="shared" si="2"/>
        <v>2547.3964180855751</v>
      </c>
      <c r="J14" s="510">
        <f t="shared" si="2"/>
        <v>5094.7928361711502</v>
      </c>
      <c r="K14" s="510">
        <f t="shared" si="2"/>
        <v>7642.1892542567248</v>
      </c>
      <c r="L14" s="510">
        <f t="shared" si="2"/>
        <v>10189.5856723423</v>
      </c>
      <c r="M14" s="510">
        <f t="shared" si="2"/>
        <v>12736.982090427875</v>
      </c>
      <c r="N14" s="510">
        <f t="shared" si="2"/>
        <v>15284.37850851345</v>
      </c>
      <c r="O14" s="510">
        <f t="shared" si="2"/>
        <v>17831.774926599028</v>
      </c>
      <c r="P14" s="510">
        <f t="shared" si="2"/>
        <v>20379.171344684601</v>
      </c>
      <c r="Q14" s="510">
        <f t="shared" si="2"/>
        <v>22926.567762770173</v>
      </c>
      <c r="R14" s="510">
        <f t="shared" si="2"/>
        <v>25473.96418085575</v>
      </c>
      <c r="S14" s="510">
        <f t="shared" si="2"/>
        <v>28021.36059894133</v>
      </c>
      <c r="T14" s="510">
        <f t="shared" si="2"/>
        <v>30568.757017026899</v>
      </c>
      <c r="U14" s="510">
        <f t="shared" si="2"/>
        <v>33116.153435112479</v>
      </c>
      <c r="V14" s="510">
        <f t="shared" si="2"/>
        <v>35663.549853198056</v>
      </c>
      <c r="W14" s="510">
        <f t="shared" si="2"/>
        <v>38210.946271283632</v>
      </c>
      <c r="X14" s="511">
        <f>X56</f>
        <v>40758.342689369201</v>
      </c>
    </row>
    <row r="15" spans="2:25" x14ac:dyDescent="0.3">
      <c r="B15" s="508" t="s">
        <v>130</v>
      </c>
      <c r="C15" s="509" t="s">
        <v>126</v>
      </c>
      <c r="D15" s="484" t="s">
        <v>122</v>
      </c>
      <c r="F15" s="510">
        <f>F57</f>
        <v>0</v>
      </c>
      <c r="G15" s="510">
        <f t="shared" ref="G15:W15" si="3">G57</f>
        <v>1020.7866978123516</v>
      </c>
      <c r="H15" s="510">
        <f t="shared" si="3"/>
        <v>1817.2356809064913</v>
      </c>
      <c r="I15" s="510">
        <f t="shared" si="3"/>
        <v>5954.1953738774191</v>
      </c>
      <c r="J15" s="510">
        <f t="shared" si="3"/>
        <v>16407.10293457652</v>
      </c>
      <c r="K15" s="510">
        <f t="shared" si="3"/>
        <v>26655.741461559428</v>
      </c>
      <c r="L15" s="510">
        <f t="shared" si="3"/>
        <v>39640.168690845006</v>
      </c>
      <c r="M15" s="510">
        <f t="shared" si="3"/>
        <v>58612.490843401232</v>
      </c>
      <c r="N15" s="510">
        <f t="shared" si="3"/>
        <v>78003.127062803746</v>
      </c>
      <c r="O15" s="510">
        <f t="shared" si="3"/>
        <v>102995.16535654175</v>
      </c>
      <c r="P15" s="510">
        <f t="shared" si="3"/>
        <v>126317.86069958367</v>
      </c>
      <c r="Q15" s="510">
        <f t="shared" si="3"/>
        <v>152913.69540822593</v>
      </c>
      <c r="R15" s="510">
        <f t="shared" si="3"/>
        <v>182023.82504071991</v>
      </c>
      <c r="S15" s="510">
        <f t="shared" si="3"/>
        <v>214427.41328452743</v>
      </c>
      <c r="T15" s="510">
        <f t="shared" si="3"/>
        <v>248960.76716232137</v>
      </c>
      <c r="U15" s="510">
        <f t="shared" si="3"/>
        <v>285981.85517971445</v>
      </c>
      <c r="V15" s="510">
        <f t="shared" si="3"/>
        <v>324268.29470852995</v>
      </c>
      <c r="W15" s="510">
        <f t="shared" si="3"/>
        <v>366729.33569964935</v>
      </c>
      <c r="X15" s="511">
        <f>X57</f>
        <v>410880.81786293315</v>
      </c>
    </row>
    <row r="16" spans="2:25" x14ac:dyDescent="0.3">
      <c r="B16" s="508" t="s">
        <v>130</v>
      </c>
      <c r="C16" s="509" t="s">
        <v>128</v>
      </c>
      <c r="D16" s="484" t="s">
        <v>122</v>
      </c>
      <c r="E16" s="822"/>
      <c r="F16" s="510">
        <f>F58</f>
        <v>0</v>
      </c>
      <c r="G16" s="510">
        <f t="shared" ref="G16:X16" si="4">G58</f>
        <v>0</v>
      </c>
      <c r="H16" s="510">
        <f t="shared" si="4"/>
        <v>0</v>
      </c>
      <c r="I16" s="510">
        <f t="shared" si="4"/>
        <v>9078.2042577997308</v>
      </c>
      <c r="J16" s="510">
        <f t="shared" si="4"/>
        <v>13090.812571093777</v>
      </c>
      <c r="K16" s="510">
        <f t="shared" si="4"/>
        <v>17567.61702793463</v>
      </c>
      <c r="L16" s="510">
        <f t="shared" si="4"/>
        <v>22508.617628322292</v>
      </c>
      <c r="M16" s="510">
        <f t="shared" si="4"/>
        <v>27913.814372256762</v>
      </c>
      <c r="N16" s="510">
        <f t="shared" si="4"/>
        <v>33783.207259738047</v>
      </c>
      <c r="O16" s="510">
        <f t="shared" si="4"/>
        <v>40748.210232327496</v>
      </c>
      <c r="P16" s="510">
        <f t="shared" si="4"/>
        <v>47087.083264732202</v>
      </c>
      <c r="Q16" s="510">
        <f t="shared" si="4"/>
        <v>52799.82635695213</v>
      </c>
      <c r="R16" s="510">
        <f t="shared" si="4"/>
        <v>57886.439508987336</v>
      </c>
      <c r="S16" s="510">
        <f t="shared" si="4"/>
        <v>62346.9227208378</v>
      </c>
      <c r="T16" s="510">
        <f t="shared" si="4"/>
        <v>63669.948255062722</v>
      </c>
      <c r="U16" s="510">
        <f t="shared" si="4"/>
        <v>64943.020703484246</v>
      </c>
      <c r="V16" s="510">
        <f t="shared" si="4"/>
        <v>66166.14006610238</v>
      </c>
      <c r="W16" s="510">
        <f t="shared" si="4"/>
        <v>67339.306342917072</v>
      </c>
      <c r="X16" s="511">
        <f t="shared" si="4"/>
        <v>68462.519533928367</v>
      </c>
    </row>
    <row r="17" spans="2:26" x14ac:dyDescent="0.3">
      <c r="B17" s="512" t="s">
        <v>130</v>
      </c>
      <c r="C17" s="513" t="s">
        <v>129</v>
      </c>
      <c r="D17" s="484" t="s">
        <v>122</v>
      </c>
      <c r="E17" s="504"/>
      <c r="F17" s="514">
        <f>F59</f>
        <v>0</v>
      </c>
      <c r="G17" s="514">
        <f t="shared" ref="G17:X17" si="5">G59</f>
        <v>0</v>
      </c>
      <c r="H17" s="514">
        <f t="shared" si="5"/>
        <v>0</v>
      </c>
      <c r="I17" s="514">
        <f t="shared" si="5"/>
        <v>494.00426277460542</v>
      </c>
      <c r="J17" s="514">
        <f t="shared" si="5"/>
        <v>988.00852554921084</v>
      </c>
      <c r="K17" s="514">
        <f t="shared" si="5"/>
        <v>1482.0127883238163</v>
      </c>
      <c r="L17" s="514">
        <f t="shared" si="5"/>
        <v>1976.0170510984217</v>
      </c>
      <c r="M17" s="514">
        <f t="shared" si="5"/>
        <v>2470.0213138730273</v>
      </c>
      <c r="N17" s="514">
        <f t="shared" si="5"/>
        <v>2964.0255766476325</v>
      </c>
      <c r="O17" s="514">
        <f t="shared" si="5"/>
        <v>3458.0298394222386</v>
      </c>
      <c r="P17" s="514">
        <f t="shared" si="5"/>
        <v>3952.0341021968434</v>
      </c>
      <c r="Q17" s="514">
        <f t="shared" si="5"/>
        <v>4446.0383649714486</v>
      </c>
      <c r="R17" s="514">
        <f t="shared" si="5"/>
        <v>4940.0426277460547</v>
      </c>
      <c r="S17" s="514">
        <f t="shared" si="5"/>
        <v>5434.0468905206608</v>
      </c>
      <c r="T17" s="514">
        <f t="shared" si="5"/>
        <v>5928.0511532952651</v>
      </c>
      <c r="U17" s="514">
        <f t="shared" si="5"/>
        <v>6422.0554160698712</v>
      </c>
      <c r="V17" s="514">
        <f t="shared" si="5"/>
        <v>6916.0596788444773</v>
      </c>
      <c r="W17" s="514">
        <f t="shared" si="5"/>
        <v>7410.0639416190834</v>
      </c>
      <c r="X17" s="515">
        <f t="shared" si="5"/>
        <v>7904.0682043936868</v>
      </c>
      <c r="Y17" s="460" t="s">
        <v>259</v>
      </c>
    </row>
    <row r="18" spans="2:26" x14ac:dyDescent="0.3">
      <c r="B18" s="815" t="s">
        <v>260</v>
      </c>
      <c r="C18" s="507"/>
      <c r="D18" s="507"/>
      <c r="E18" s="507"/>
      <c r="F18" s="820">
        <f>SUM(F12:F17)</f>
        <v>0</v>
      </c>
      <c r="G18" s="820">
        <f>SUM(G12:G17)</f>
        <v>5708.9497307845486</v>
      </c>
      <c r="H18" s="820">
        <f>SUM(H12:H17)</f>
        <v>11680.806816386423</v>
      </c>
      <c r="I18" s="820">
        <f>SUM(I12:I17)</f>
        <v>92682.71646611247</v>
      </c>
      <c r="J18" s="820">
        <f>SUM(J12:J17)</f>
        <v>171898.2383312365</v>
      </c>
      <c r="K18" s="820">
        <f t="shared" ref="K18:W18" si="6">SUM(K12:K17)</f>
        <v>254286.63549517619</v>
      </c>
      <c r="L18" s="820">
        <f t="shared" si="6"/>
        <v>352959.42971929943</v>
      </c>
      <c r="M18" s="820">
        <f t="shared" si="6"/>
        <v>482502.15074412694</v>
      </c>
      <c r="N18" s="820">
        <f t="shared" si="6"/>
        <v>617965.88321650669</v>
      </c>
      <c r="O18" s="820">
        <f t="shared" si="6"/>
        <v>786430.71464157966</v>
      </c>
      <c r="P18" s="820">
        <f t="shared" si="6"/>
        <v>945645.67474550591</v>
      </c>
      <c r="Q18" s="820">
        <f t="shared" si="6"/>
        <v>1116850.0887571611</v>
      </c>
      <c r="R18" s="820">
        <f t="shared" si="6"/>
        <v>1296642.5688602626</v>
      </c>
      <c r="S18" s="820">
        <f t="shared" si="6"/>
        <v>1488458.0053852946</v>
      </c>
      <c r="T18" s="820">
        <f t="shared" si="6"/>
        <v>1671709.0554087418</v>
      </c>
      <c r="U18" s="820">
        <f t="shared" si="6"/>
        <v>1866990.5184223112</v>
      </c>
      <c r="V18" s="820">
        <f t="shared" si="6"/>
        <v>2068958.4949937083</v>
      </c>
      <c r="W18" s="820">
        <f t="shared" si="6"/>
        <v>2290345.4914241633</v>
      </c>
      <c r="X18" s="368">
        <f>SUM(X12:X17)</f>
        <v>2520434.2987844753</v>
      </c>
      <c r="Y18" s="368">
        <f>SUM(F18:X18)</f>
        <v>18042149.721942835</v>
      </c>
      <c r="Z18" s="350" t="s">
        <v>261</v>
      </c>
    </row>
    <row r="19" spans="2:26" x14ac:dyDescent="0.3">
      <c r="B19" s="816" t="s">
        <v>262</v>
      </c>
      <c r="C19" s="507"/>
      <c r="D19" s="507"/>
      <c r="E19" s="507"/>
      <c r="F19" s="507">
        <v>0</v>
      </c>
      <c r="G19" s="819">
        <f>I6</f>
        <v>137215.06402786056</v>
      </c>
      <c r="H19" s="819">
        <f>G19+$I$6</f>
        <v>274430.12805572111</v>
      </c>
      <c r="I19" s="819">
        <f t="shared" ref="I19:W19" si="7">H19+$I$6</f>
        <v>411645.1920835817</v>
      </c>
      <c r="J19" s="819">
        <f t="shared" si="7"/>
        <v>548860.25611144223</v>
      </c>
      <c r="K19" s="819">
        <f>J19+$I$6</f>
        <v>686075.32013930276</v>
      </c>
      <c r="L19" s="819">
        <f t="shared" si="7"/>
        <v>823290.38416716328</v>
      </c>
      <c r="M19" s="819">
        <f t="shared" si="7"/>
        <v>960505.44819502381</v>
      </c>
      <c r="N19" s="819">
        <f t="shared" si="7"/>
        <v>1097720.5122228845</v>
      </c>
      <c r="O19" s="819">
        <f t="shared" si="7"/>
        <v>1234935.576250745</v>
      </c>
      <c r="P19" s="819">
        <f t="shared" si="7"/>
        <v>1372150.6402786055</v>
      </c>
      <c r="Q19" s="819">
        <f t="shared" si="7"/>
        <v>1509365.704306466</v>
      </c>
      <c r="R19" s="819">
        <f t="shared" si="7"/>
        <v>1646580.7683343266</v>
      </c>
      <c r="S19" s="819">
        <f t="shared" si="7"/>
        <v>1783795.8323621871</v>
      </c>
      <c r="T19" s="819">
        <f t="shared" si="7"/>
        <v>1921010.8963900476</v>
      </c>
      <c r="U19" s="819">
        <f t="shared" si="7"/>
        <v>2058225.9604179082</v>
      </c>
      <c r="V19" s="819">
        <f t="shared" si="7"/>
        <v>2195441.0244457689</v>
      </c>
      <c r="W19" s="819">
        <f t="shared" si="7"/>
        <v>2332656.0884736297</v>
      </c>
      <c r="X19" s="821">
        <f>I5</f>
        <v>2469871.15250149</v>
      </c>
      <c r="Y19" s="895">
        <f>SUM(F19:X19)</f>
        <v>23463775.948764153</v>
      </c>
      <c r="Z19" s="350" t="s">
        <v>263</v>
      </c>
    </row>
    <row r="20" spans="2:26" x14ac:dyDescent="0.3">
      <c r="B20" s="509"/>
      <c r="Y20" s="534"/>
    </row>
    <row r="21" spans="2:26" ht="17.25" x14ac:dyDescent="0.35">
      <c r="B21" s="824" t="s">
        <v>257</v>
      </c>
      <c r="C21" s="825"/>
      <c r="D21" s="826" t="s">
        <v>258</v>
      </c>
      <c r="E21" s="827"/>
      <c r="F21" s="828">
        <v>2022</v>
      </c>
      <c r="G21" s="828">
        <v>2023</v>
      </c>
      <c r="H21" s="828">
        <v>2024</v>
      </c>
      <c r="I21" s="828">
        <v>2025</v>
      </c>
      <c r="J21" s="828">
        <v>2026</v>
      </c>
      <c r="K21" s="828">
        <v>2027</v>
      </c>
      <c r="L21" s="828">
        <v>2028</v>
      </c>
      <c r="M21" s="828">
        <v>2029</v>
      </c>
      <c r="N21" s="828">
        <v>2030</v>
      </c>
      <c r="O21" s="828">
        <v>2031</v>
      </c>
      <c r="P21" s="828">
        <v>2032</v>
      </c>
      <c r="Q21" s="828">
        <v>2033</v>
      </c>
      <c r="R21" s="828">
        <v>2034</v>
      </c>
      <c r="S21" s="828">
        <v>2035</v>
      </c>
      <c r="T21" s="828">
        <v>2036</v>
      </c>
      <c r="U21" s="828">
        <v>2037</v>
      </c>
      <c r="V21" s="828">
        <v>2038</v>
      </c>
      <c r="W21" s="828">
        <v>2039</v>
      </c>
      <c r="X21" s="829">
        <v>2040</v>
      </c>
      <c r="Y21" s="534"/>
    </row>
    <row r="22" spans="2:26" x14ac:dyDescent="0.3">
      <c r="B22" s="508" t="s">
        <v>2101</v>
      </c>
      <c r="C22" s="509" t="s">
        <v>126</v>
      </c>
      <c r="D22" s="484" t="s">
        <v>290</v>
      </c>
      <c r="F22" s="510"/>
      <c r="G22" s="898">
        <f t="shared" ref="G22:X22" si="8">(G12+G15)/1000000</f>
        <v>5.7089497307845488E-3</v>
      </c>
      <c r="H22" s="899">
        <f t="shared" si="8"/>
        <v>1.1680806816386422E-2</v>
      </c>
      <c r="I22" s="899">
        <f t="shared" si="8"/>
        <v>3.3750185503128707E-2</v>
      </c>
      <c r="J22" s="899">
        <f t="shared" si="8"/>
        <v>8.5220168331311408E-2</v>
      </c>
      <c r="K22" s="899">
        <f t="shared" si="8"/>
        <v>0.13700514329125682</v>
      </c>
      <c r="L22" s="899">
        <f t="shared" si="8"/>
        <v>0.20221663214433291</v>
      </c>
      <c r="M22" s="899">
        <f t="shared" si="8"/>
        <v>0.29544016463106021</v>
      </c>
      <c r="N22" s="899">
        <f t="shared" si="8"/>
        <v>0.39172682539828702</v>
      </c>
      <c r="O22" s="899">
        <f t="shared" si="8"/>
        <v>0.51426932093750988</v>
      </c>
      <c r="P22" s="899">
        <f t="shared" si="8"/>
        <v>0.63141679453621491</v>
      </c>
      <c r="Q22" s="899">
        <f t="shared" si="8"/>
        <v>0.76440857142327823</v>
      </c>
      <c r="R22" s="899">
        <f t="shared" si="8"/>
        <v>0.90984326378241687</v>
      </c>
      <c r="S22" s="899">
        <f t="shared" si="8"/>
        <v>1.0711557619441152</v>
      </c>
      <c r="T22" s="899">
        <f t="shared" si="8"/>
        <v>1.2432200346901787</v>
      </c>
      <c r="U22" s="899">
        <f t="shared" si="8"/>
        <v>1.4276222630137911</v>
      </c>
      <c r="V22" s="899">
        <f t="shared" si="8"/>
        <v>1.6190185474826582</v>
      </c>
      <c r="W22" s="899">
        <f t="shared" si="8"/>
        <v>1.83014139439801</v>
      </c>
      <c r="X22" s="900">
        <f t="shared" si="8"/>
        <v>2.0502735948306454</v>
      </c>
      <c r="Y22" s="534"/>
    </row>
    <row r="23" spans="2:26" x14ac:dyDescent="0.3">
      <c r="B23" s="508" t="s">
        <v>2101</v>
      </c>
      <c r="C23" s="509" t="s">
        <v>128</v>
      </c>
      <c r="D23" s="484" t="s">
        <v>290</v>
      </c>
      <c r="E23" s="822"/>
      <c r="F23" s="510"/>
      <c r="G23" s="901">
        <f t="shared" ref="G23:X23" si="9">(G13+G16)/1000000</f>
        <v>0</v>
      </c>
      <c r="H23" s="902">
        <f t="shared" si="9"/>
        <v>0</v>
      </c>
      <c r="I23" s="902">
        <f t="shared" si="9"/>
        <v>5.5891130282123586E-2</v>
      </c>
      <c r="J23" s="902">
        <f t="shared" si="9"/>
        <v>8.0595268638204751E-2</v>
      </c>
      <c r="K23" s="902">
        <f t="shared" si="9"/>
        <v>0.10815729016133883</v>
      </c>
      <c r="L23" s="902">
        <f t="shared" si="9"/>
        <v>0.13857719485152586</v>
      </c>
      <c r="M23" s="902">
        <f t="shared" si="9"/>
        <v>0.17185498270876579</v>
      </c>
      <c r="N23" s="902">
        <f t="shared" si="9"/>
        <v>0.20799065373305867</v>
      </c>
      <c r="O23" s="902">
        <f t="shared" si="9"/>
        <v>0.25087158893804867</v>
      </c>
      <c r="P23" s="902">
        <f t="shared" si="9"/>
        <v>0.28989767476240963</v>
      </c>
      <c r="Q23" s="902">
        <f t="shared" si="9"/>
        <v>0.32506891120614129</v>
      </c>
      <c r="R23" s="902">
        <f t="shared" si="9"/>
        <v>0.35638529826924398</v>
      </c>
      <c r="S23" s="902">
        <f t="shared" si="9"/>
        <v>0.38384683595171754</v>
      </c>
      <c r="T23" s="902">
        <f t="shared" si="9"/>
        <v>0.39199221254824101</v>
      </c>
      <c r="U23" s="902">
        <f t="shared" si="9"/>
        <v>0.39983004655733767</v>
      </c>
      <c r="V23" s="902">
        <f t="shared" si="9"/>
        <v>0.40736033797900773</v>
      </c>
      <c r="W23" s="902">
        <f t="shared" si="9"/>
        <v>0.4145830868132509</v>
      </c>
      <c r="X23" s="903">
        <f t="shared" si="9"/>
        <v>0.42149829306006731</v>
      </c>
      <c r="Y23" s="534"/>
    </row>
    <row r="24" spans="2:26" x14ac:dyDescent="0.3">
      <c r="B24" s="508" t="s">
        <v>2101</v>
      </c>
      <c r="C24" s="509" t="s">
        <v>129</v>
      </c>
      <c r="D24" s="484" t="s">
        <v>290</v>
      </c>
      <c r="F24" s="510"/>
      <c r="G24" s="901">
        <f t="shared" ref="G24:X24" si="10">(G14+G17)/1000000</f>
        <v>0</v>
      </c>
      <c r="H24" s="902">
        <f t="shared" si="10"/>
        <v>0</v>
      </c>
      <c r="I24" s="902">
        <f t="shared" si="10"/>
        <v>3.0414006808601808E-3</v>
      </c>
      <c r="J24" s="902">
        <f t="shared" si="10"/>
        <v>6.0828013617203617E-3</v>
      </c>
      <c r="K24" s="902">
        <f t="shared" si="10"/>
        <v>9.1242020425805412E-3</v>
      </c>
      <c r="L24" s="902">
        <f t="shared" si="10"/>
        <v>1.2165602723440723E-2</v>
      </c>
      <c r="M24" s="902">
        <f t="shared" si="10"/>
        <v>1.5207003404300902E-2</v>
      </c>
      <c r="N24" s="902">
        <f t="shared" si="10"/>
        <v>1.8248404085161082E-2</v>
      </c>
      <c r="O24" s="902">
        <f t="shared" si="10"/>
        <v>2.1289804766021266E-2</v>
      </c>
      <c r="P24" s="902">
        <f t="shared" si="10"/>
        <v>2.4331205446881447E-2</v>
      </c>
      <c r="Q24" s="902">
        <f t="shared" si="10"/>
        <v>2.7372606127741624E-2</v>
      </c>
      <c r="R24" s="902">
        <f t="shared" si="10"/>
        <v>3.0414006808601804E-2</v>
      </c>
      <c r="S24" s="902">
        <f t="shared" si="10"/>
        <v>3.3455407489461991E-2</v>
      </c>
      <c r="T24" s="902">
        <f t="shared" si="10"/>
        <v>3.6496808170322165E-2</v>
      </c>
      <c r="U24" s="902">
        <f t="shared" si="10"/>
        <v>3.9538208851182352E-2</v>
      </c>
      <c r="V24" s="902">
        <f t="shared" si="10"/>
        <v>4.2579609532042532E-2</v>
      </c>
      <c r="W24" s="902">
        <f t="shared" si="10"/>
        <v>4.5621010212902713E-2</v>
      </c>
      <c r="X24" s="903">
        <f t="shared" si="10"/>
        <v>4.8662410893762893E-2</v>
      </c>
      <c r="Y24" s="534"/>
    </row>
    <row r="25" spans="2:26" x14ac:dyDescent="0.3">
      <c r="B25" s="815" t="s">
        <v>260</v>
      </c>
      <c r="C25" s="896"/>
      <c r="D25" s="897"/>
      <c r="E25" s="507"/>
      <c r="F25" s="820"/>
      <c r="G25" s="904">
        <f>SUM(G22:G24)</f>
        <v>5.7089497307845488E-3</v>
      </c>
      <c r="H25" s="905">
        <f t="shared" ref="H25:X25" si="11">SUM(H22:H24)</f>
        <v>1.1680806816386422E-2</v>
      </c>
      <c r="I25" s="905">
        <f t="shared" si="11"/>
        <v>9.268271646611248E-2</v>
      </c>
      <c r="J25" s="905">
        <f t="shared" si="11"/>
        <v>0.17189823833123655</v>
      </c>
      <c r="K25" s="905">
        <f t="shared" si="11"/>
        <v>0.25428663549517616</v>
      </c>
      <c r="L25" s="905">
        <f t="shared" si="11"/>
        <v>0.35295942971929956</v>
      </c>
      <c r="M25" s="905">
        <f t="shared" si="11"/>
        <v>0.48250215074412695</v>
      </c>
      <c r="N25" s="905">
        <f t="shared" si="11"/>
        <v>0.6179658832165067</v>
      </c>
      <c r="O25" s="905">
        <f t="shared" si="11"/>
        <v>0.78643071464157988</v>
      </c>
      <c r="P25" s="905">
        <f t="shared" si="11"/>
        <v>0.94564567474550609</v>
      </c>
      <c r="Q25" s="905">
        <f t="shared" si="11"/>
        <v>1.1168500887571613</v>
      </c>
      <c r="R25" s="905">
        <f t="shared" si="11"/>
        <v>1.2966425688602627</v>
      </c>
      <c r="S25" s="905">
        <f t="shared" si="11"/>
        <v>1.4884580053852947</v>
      </c>
      <c r="T25" s="905">
        <f t="shared" si="11"/>
        <v>1.6717090554087417</v>
      </c>
      <c r="U25" s="905">
        <f t="shared" si="11"/>
        <v>1.8669905184223112</v>
      </c>
      <c r="V25" s="905">
        <f t="shared" si="11"/>
        <v>2.0689584949937085</v>
      </c>
      <c r="W25" s="905">
        <f t="shared" si="11"/>
        <v>2.2903454914241634</v>
      </c>
      <c r="X25" s="906">
        <f t="shared" si="11"/>
        <v>2.5204342987844757</v>
      </c>
      <c r="Y25" s="534"/>
    </row>
    <row r="26" spans="2:26" x14ac:dyDescent="0.3">
      <c r="B26" s="509"/>
      <c r="Y26" s="534"/>
    </row>
    <row r="27" spans="2:26" ht="17.25" x14ac:dyDescent="0.35">
      <c r="B27" s="824" t="s">
        <v>264</v>
      </c>
      <c r="C27" s="825"/>
      <c r="D27" s="826" t="s">
        <v>258</v>
      </c>
      <c r="E27" s="827"/>
      <c r="F27" s="828">
        <v>2022</v>
      </c>
      <c r="G27" s="828">
        <v>2023</v>
      </c>
      <c r="H27" s="828">
        <v>2024</v>
      </c>
      <c r="I27" s="828">
        <v>2025</v>
      </c>
      <c r="J27" s="828">
        <v>2026</v>
      </c>
      <c r="K27" s="828">
        <v>2027</v>
      </c>
      <c r="L27" s="828">
        <v>2028</v>
      </c>
      <c r="M27" s="828">
        <v>2029</v>
      </c>
      <c r="N27" s="828">
        <v>2030</v>
      </c>
      <c r="O27" s="828">
        <v>2031</v>
      </c>
      <c r="P27" s="828">
        <v>2032</v>
      </c>
      <c r="Q27" s="828">
        <v>2033</v>
      </c>
      <c r="R27" s="828">
        <v>2034</v>
      </c>
      <c r="S27" s="828">
        <v>2035</v>
      </c>
      <c r="T27" s="828">
        <v>2036</v>
      </c>
      <c r="U27" s="828">
        <v>2037</v>
      </c>
      <c r="V27" s="828">
        <v>2038</v>
      </c>
      <c r="W27" s="828">
        <v>2039</v>
      </c>
      <c r="X27" s="829">
        <v>2040</v>
      </c>
    </row>
    <row r="28" spans="2:26" x14ac:dyDescent="0.3">
      <c r="B28" s="508" t="s">
        <v>127</v>
      </c>
      <c r="C28" s="509" t="s">
        <v>126</v>
      </c>
      <c r="D28" s="814">
        <v>2022</v>
      </c>
      <c r="F28" s="517">
        <f t="shared" ref="F28:X28" si="12">F12*F62</f>
        <v>0</v>
      </c>
      <c r="G28" s="517">
        <f t="shared" si="12"/>
        <v>629769.65896810056</v>
      </c>
      <c r="H28" s="517">
        <f t="shared" si="12"/>
        <v>1959283.3834563128</v>
      </c>
      <c r="I28" s="517">
        <f t="shared" si="12"/>
        <v>3988541.1734646372</v>
      </c>
      <c r="J28" s="517">
        <f t="shared" si="12"/>
        <v>6717543.0289930711</v>
      </c>
      <c r="K28" s="517">
        <f t="shared" si="12"/>
        <v>10146288.95004162</v>
      </c>
      <c r="L28" s="517">
        <f t="shared" si="12"/>
        <v>14274778.936610276</v>
      </c>
      <c r="M28" s="517">
        <f t="shared" si="12"/>
        <v>19103012.988699045</v>
      </c>
      <c r="N28" s="517">
        <f t="shared" si="12"/>
        <v>24630991.106307928</v>
      </c>
      <c r="O28" s="517">
        <f t="shared" si="12"/>
        <v>30858713.289436921</v>
      </c>
      <c r="P28" s="517">
        <f t="shared" si="12"/>
        <v>37786179.538086027</v>
      </c>
      <c r="Q28" s="517">
        <f t="shared" si="12"/>
        <v>45413389.852255255</v>
      </c>
      <c r="R28" s="517">
        <f t="shared" si="12"/>
        <v>53740344.231944583</v>
      </c>
      <c r="S28" s="517">
        <f t="shared" si="12"/>
        <v>62767042.677154027</v>
      </c>
      <c r="T28" s="517">
        <f t="shared" si="12"/>
        <v>72493485.187883571</v>
      </c>
      <c r="U28" s="517">
        <f t="shared" si="12"/>
        <v>82919671.764133245</v>
      </c>
      <c r="V28" s="517">
        <f t="shared" si="12"/>
        <v>94045602.405903041</v>
      </c>
      <c r="W28" s="517">
        <f t="shared" si="12"/>
        <v>105871277.11319293</v>
      </c>
      <c r="X28" s="517">
        <f t="shared" si="12"/>
        <v>118466670.29255493</v>
      </c>
    </row>
    <row r="29" spans="2:26" x14ac:dyDescent="0.3">
      <c r="B29" s="508" t="s">
        <v>127</v>
      </c>
      <c r="C29" s="509" t="s">
        <v>128</v>
      </c>
      <c r="D29" s="817">
        <v>2022</v>
      </c>
      <c r="F29" s="517">
        <f t="shared" ref="F29:X29" si="13">F13*F63</f>
        <v>0</v>
      </c>
      <c r="G29" s="517">
        <f t="shared" si="13"/>
        <v>0</v>
      </c>
      <c r="H29" s="517">
        <f t="shared" si="13"/>
        <v>0</v>
      </c>
      <c r="I29" s="517">
        <f t="shared" si="13"/>
        <v>15531673.472966511</v>
      </c>
      <c r="J29" s="517">
        <f t="shared" si="13"/>
        <v>22167734.346010782</v>
      </c>
      <c r="K29" s="517">
        <f t="shared" si="13"/>
        <v>29177225.966966793</v>
      </c>
      <c r="L29" s="517">
        <f t="shared" si="13"/>
        <v>36465087.42645929</v>
      </c>
      <c r="M29" s="517">
        <f t="shared" si="13"/>
        <v>44055752.260477379</v>
      </c>
      <c r="N29" s="517">
        <f t="shared" si="13"/>
        <v>51917925.314780205</v>
      </c>
      <c r="O29" s="517">
        <f t="shared" si="13"/>
        <v>68191631.161921829</v>
      </c>
      <c r="P29" s="517">
        <f t="shared" si="13"/>
        <v>85631853.932887346</v>
      </c>
      <c r="Q29" s="517">
        <f t="shared" si="13"/>
        <v>104133346.48478475</v>
      </c>
      <c r="R29" s="517">
        <f t="shared" si="13"/>
        <v>124087613.032589</v>
      </c>
      <c r="S29" s="517">
        <f t="shared" si="13"/>
        <v>145508196.58160725</v>
      </c>
      <c r="T29" s="517">
        <f t="shared" si="13"/>
        <v>150994527.61120114</v>
      </c>
      <c r="U29" s="517">
        <f t="shared" si="13"/>
        <v>156346391.9877632</v>
      </c>
      <c r="V29" s="517">
        <f t="shared" si="13"/>
        <v>161234140.07345459</v>
      </c>
      <c r="W29" s="517">
        <f t="shared" si="13"/>
        <v>167346669.28040877</v>
      </c>
      <c r="X29" s="517">
        <f t="shared" si="13"/>
        <v>172143051.5963023</v>
      </c>
    </row>
    <row r="30" spans="2:26" x14ac:dyDescent="0.3">
      <c r="B30" s="508" t="s">
        <v>127</v>
      </c>
      <c r="C30" s="509" t="s">
        <v>129</v>
      </c>
      <c r="D30" s="817">
        <v>2022</v>
      </c>
      <c r="F30" s="517">
        <f t="shared" ref="F30:X30" si="14">F14*F64</f>
        <v>0</v>
      </c>
      <c r="G30" s="517">
        <f t="shared" si="14"/>
        <v>0</v>
      </c>
      <c r="H30" s="517">
        <f t="shared" si="14"/>
        <v>0</v>
      </c>
      <c r="I30" s="517">
        <f t="shared" si="14"/>
        <v>601332.52877363691</v>
      </c>
      <c r="J30" s="517">
        <f t="shared" si="14"/>
        <v>1192095.009819634</v>
      </c>
      <c r="K30" s="517">
        <f t="shared" si="14"/>
        <v>1741747.642862255</v>
      </c>
      <c r="L30" s="517">
        <f t="shared" si="14"/>
        <v>2229779.2812307221</v>
      </c>
      <c r="M30" s="517">
        <f t="shared" si="14"/>
        <v>2652694.0759390332</v>
      </c>
      <c r="N30" s="517">
        <f t="shared" si="14"/>
        <v>3003836.7737959013</v>
      </c>
      <c r="O30" s="517">
        <f t="shared" si="14"/>
        <v>3280391.3945600842</v>
      </c>
      <c r="P30" s="517">
        <f t="shared" si="14"/>
        <v>3480227.1694204318</v>
      </c>
      <c r="Q30" s="517">
        <f t="shared" si="14"/>
        <v>3593515.290083955</v>
      </c>
      <c r="R30" s="517">
        <f t="shared" si="14"/>
        <v>16358019.493913855</v>
      </c>
      <c r="S30" s="517">
        <f t="shared" si="14"/>
        <v>17651686.354883783</v>
      </c>
      <c r="T30" s="517">
        <f t="shared" si="14"/>
        <v>18940941.984769765</v>
      </c>
      <c r="U30" s="517">
        <f t="shared" si="14"/>
        <v>20158157.613419749</v>
      </c>
      <c r="V30" s="517">
        <f t="shared" si="14"/>
        <v>21262174.05922924</v>
      </c>
      <c r="W30" s="517">
        <f t="shared" si="14"/>
        <v>22451656.333635565</v>
      </c>
      <c r="X30" s="517">
        <f t="shared" si="14"/>
        <v>23422372.005671754</v>
      </c>
    </row>
    <row r="31" spans="2:26" x14ac:dyDescent="0.3">
      <c r="B31" s="508" t="s">
        <v>130</v>
      </c>
      <c r="C31" s="509" t="s">
        <v>126</v>
      </c>
      <c r="D31" s="817">
        <v>2022</v>
      </c>
      <c r="F31" s="517">
        <f t="shared" ref="F31:X31" si="15">F15*F65</f>
        <v>0</v>
      </c>
      <c r="G31" s="517">
        <f t="shared" si="15"/>
        <v>361532.41367127269</v>
      </c>
      <c r="H31" s="517">
        <f t="shared" si="15"/>
        <v>1124767.509199515</v>
      </c>
      <c r="I31" s="517">
        <f t="shared" si="15"/>
        <v>2289705.2865847265</v>
      </c>
      <c r="J31" s="517">
        <f t="shared" si="15"/>
        <v>3856345.7458269079</v>
      </c>
      <c r="K31" s="517">
        <f t="shared" si="15"/>
        <v>5824688.8869260596</v>
      </c>
      <c r="L31" s="517">
        <f t="shared" si="15"/>
        <v>8194734.7098821793</v>
      </c>
      <c r="M31" s="517">
        <f t="shared" si="15"/>
        <v>10966483.214695271</v>
      </c>
      <c r="N31" s="517">
        <f t="shared" si="15"/>
        <v>14139934.401365332</v>
      </c>
      <c r="O31" s="517">
        <f t="shared" si="15"/>
        <v>17715088.269892357</v>
      </c>
      <c r="P31" s="517">
        <f t="shared" si="15"/>
        <v>21691944.820276357</v>
      </c>
      <c r="Q31" s="517">
        <f t="shared" si="15"/>
        <v>26070504.052517328</v>
      </c>
      <c r="R31" s="517">
        <f t="shared" si="15"/>
        <v>30850765.966615263</v>
      </c>
      <c r="S31" s="517">
        <f t="shared" si="15"/>
        <v>36032730.562570177</v>
      </c>
      <c r="T31" s="517">
        <f t="shared" si="15"/>
        <v>41616397.840382054</v>
      </c>
      <c r="U31" s="517">
        <f t="shared" si="15"/>
        <v>47601767.800050907</v>
      </c>
      <c r="V31" s="517">
        <f t="shared" si="15"/>
        <v>53988840.441576727</v>
      </c>
      <c r="W31" s="517">
        <f t="shared" si="15"/>
        <v>60777615.764959529</v>
      </c>
      <c r="X31" s="517">
        <f t="shared" si="15"/>
        <v>68008264.038384974</v>
      </c>
    </row>
    <row r="32" spans="2:26" x14ac:dyDescent="0.3">
      <c r="B32" s="508" t="s">
        <v>130</v>
      </c>
      <c r="C32" s="509" t="s">
        <v>128</v>
      </c>
      <c r="D32" s="817">
        <v>2022</v>
      </c>
      <c r="F32" s="517">
        <f t="shared" ref="F32:X32" si="16">F16*F66</f>
        <v>0</v>
      </c>
      <c r="G32" s="517">
        <f t="shared" si="16"/>
        <v>0</v>
      </c>
      <c r="H32" s="517">
        <f t="shared" si="16"/>
        <v>0</v>
      </c>
      <c r="I32" s="517">
        <f t="shared" si="16"/>
        <v>3011982.2926637116</v>
      </c>
      <c r="J32" s="517">
        <f t="shared" si="16"/>
        <v>4298881.4717790345</v>
      </c>
      <c r="K32" s="517">
        <f t="shared" si="16"/>
        <v>5658198.2691377504</v>
      </c>
      <c r="L32" s="517">
        <f t="shared" si="16"/>
        <v>7071497.982499877</v>
      </c>
      <c r="M32" s="517">
        <f t="shared" si="16"/>
        <v>8543518.8892876394</v>
      </c>
      <c r="N32" s="517">
        <f t="shared" si="16"/>
        <v>10068192.071648518</v>
      </c>
      <c r="O32" s="517">
        <f t="shared" si="16"/>
        <v>13224073.112601571</v>
      </c>
      <c r="P32" s="517">
        <f t="shared" si="16"/>
        <v>16606171.1368543</v>
      </c>
      <c r="Q32" s="517">
        <f t="shared" si="16"/>
        <v>20194076.075182945</v>
      </c>
      <c r="R32" s="517">
        <f t="shared" si="16"/>
        <v>24063710.445857037</v>
      </c>
      <c r="S32" s="517">
        <f t="shared" si="16"/>
        <v>28217700.578373238</v>
      </c>
      <c r="T32" s="517">
        <f t="shared" si="16"/>
        <v>29281638.211467978</v>
      </c>
      <c r="U32" s="517">
        <f t="shared" si="16"/>
        <v>30319499.377104741</v>
      </c>
      <c r="V32" s="517">
        <f t="shared" si="16"/>
        <v>31267356.715898745</v>
      </c>
      <c r="W32" s="517">
        <f t="shared" si="16"/>
        <v>32452729.931913137</v>
      </c>
      <c r="X32" s="517">
        <f t="shared" si="16"/>
        <v>33382869.149007909</v>
      </c>
    </row>
    <row r="33" spans="2:26" x14ac:dyDescent="0.3">
      <c r="B33" s="512" t="s">
        <v>130</v>
      </c>
      <c r="C33" s="513" t="s">
        <v>129</v>
      </c>
      <c r="D33" s="818">
        <v>2022</v>
      </c>
      <c r="E33" s="504"/>
      <c r="F33" s="517">
        <f t="shared" ref="F33:X33" si="17">F17*F67</f>
        <v>0</v>
      </c>
      <c r="G33" s="517">
        <f t="shared" si="17"/>
        <v>0</v>
      </c>
      <c r="H33" s="517">
        <f t="shared" si="17"/>
        <v>0</v>
      </c>
      <c r="I33" s="517">
        <f t="shared" si="17"/>
        <v>116613.50799199817</v>
      </c>
      <c r="J33" s="517">
        <f t="shared" si="17"/>
        <v>231177.21776723146</v>
      </c>
      <c r="K33" s="517">
        <f t="shared" si="17"/>
        <v>337768.69361314713</v>
      </c>
      <c r="L33" s="517">
        <f t="shared" si="17"/>
        <v>432410.30809107027</v>
      </c>
      <c r="M33" s="517">
        <f t="shared" si="17"/>
        <v>514424.1281204485</v>
      </c>
      <c r="N33" s="517">
        <f t="shared" si="17"/>
        <v>582519.53264874395</v>
      </c>
      <c r="O33" s="517">
        <f t="shared" si="17"/>
        <v>636150.43225179554</v>
      </c>
      <c r="P33" s="517">
        <f t="shared" si="17"/>
        <v>674903.61724295141</v>
      </c>
      <c r="Q33" s="517">
        <f t="shared" si="17"/>
        <v>696873.03438281023</v>
      </c>
      <c r="R33" s="517">
        <f t="shared" si="17"/>
        <v>3172231.5785528743</v>
      </c>
      <c r="S33" s="517">
        <f t="shared" si="17"/>
        <v>3423106.133997866</v>
      </c>
      <c r="T33" s="517">
        <f t="shared" si="17"/>
        <v>3673125.2407407728</v>
      </c>
      <c r="U33" s="517">
        <f t="shared" si="17"/>
        <v>3909173.9785814509</v>
      </c>
      <c r="V33" s="517">
        <f t="shared" si="17"/>
        <v>4123270.5465639988</v>
      </c>
      <c r="W33" s="517">
        <f t="shared" si="17"/>
        <v>4353941.0891932286</v>
      </c>
      <c r="X33" s="517">
        <f t="shared" si="17"/>
        <v>4542187.2830417613</v>
      </c>
    </row>
    <row r="34" spans="2:26" x14ac:dyDescent="0.3">
      <c r="B34" s="521" t="s">
        <v>260</v>
      </c>
      <c r="C34" s="524"/>
      <c r="D34" s="814">
        <v>2022</v>
      </c>
      <c r="E34" s="524"/>
      <c r="F34" s="525"/>
      <c r="G34" s="525">
        <f>SUM(G28:G33)</f>
        <v>991302.07263937325</v>
      </c>
      <c r="H34" s="525">
        <f>SUM(H28:H33)</f>
        <v>3084050.892655828</v>
      </c>
      <c r="I34" s="525">
        <f>SUM(I28:I33)</f>
        <v>25539848.262445223</v>
      </c>
      <c r="J34" s="525">
        <f t="shared" ref="J34:X34" si="18">SUM(J28:J33)</f>
        <v>38463776.820196658</v>
      </c>
      <c r="K34" s="525">
        <f t="shared" si="18"/>
        <v>52885918.409547627</v>
      </c>
      <c r="L34" s="525">
        <f t="shared" si="18"/>
        <v>68668288.644773424</v>
      </c>
      <c r="M34" s="525">
        <f t="shared" si="18"/>
        <v>85835885.55721882</v>
      </c>
      <c r="N34" s="525">
        <f t="shared" si="18"/>
        <v>104343399.20054664</v>
      </c>
      <c r="O34" s="525">
        <f t="shared" si="18"/>
        <v>133906047.66066457</v>
      </c>
      <c r="P34" s="525">
        <f t="shared" si="18"/>
        <v>165871280.21476743</v>
      </c>
      <c r="Q34" s="525">
        <f t="shared" si="18"/>
        <v>200101704.78920704</v>
      </c>
      <c r="R34" s="525">
        <f t="shared" si="18"/>
        <v>252272684.74947262</v>
      </c>
      <c r="S34" s="525">
        <f t="shared" si="18"/>
        <v>293600462.88858634</v>
      </c>
      <c r="T34" s="525">
        <f t="shared" si="18"/>
        <v>317000116.07644528</v>
      </c>
      <c r="U34" s="525">
        <f t="shared" si="18"/>
        <v>341254662.52105325</v>
      </c>
      <c r="V34" s="525">
        <f t="shared" si="18"/>
        <v>365921384.24262631</v>
      </c>
      <c r="W34" s="525">
        <f t="shared" si="18"/>
        <v>393253889.51330316</v>
      </c>
      <c r="X34" s="525">
        <f t="shared" si="18"/>
        <v>419965414.36496365</v>
      </c>
      <c r="Y34" s="759"/>
      <c r="Z34" s="759"/>
    </row>
    <row r="35" spans="2:26" x14ac:dyDescent="0.3">
      <c r="B35" s="891" t="s">
        <v>265</v>
      </c>
      <c r="C35" s="892"/>
      <c r="D35" s="893" t="s">
        <v>266</v>
      </c>
      <c r="E35" s="892"/>
      <c r="F35" s="892"/>
      <c r="G35" s="894">
        <f t="shared" ref="G35:X35" si="19">G34/G18</f>
        <v>173.64000724930963</v>
      </c>
      <c r="H35" s="894">
        <f t="shared" si="19"/>
        <v>264.02721499762896</v>
      </c>
      <c r="I35" s="894">
        <f t="shared" si="19"/>
        <v>275.56214617191699</v>
      </c>
      <c r="J35" s="894">
        <f t="shared" si="19"/>
        <v>223.75899365576691</v>
      </c>
      <c r="K35" s="894">
        <f t="shared" si="19"/>
        <v>207.9775773766564</v>
      </c>
      <c r="L35" s="894">
        <f t="shared" si="19"/>
        <v>194.55008950854139</v>
      </c>
      <c r="M35" s="894">
        <f t="shared" si="19"/>
        <v>177.89741543087541</v>
      </c>
      <c r="N35" s="894">
        <f t="shared" si="19"/>
        <v>168.84977315809121</v>
      </c>
      <c r="O35" s="894">
        <f t="shared" si="19"/>
        <v>170.27062291392451</v>
      </c>
      <c r="P35" s="894">
        <f t="shared" si="19"/>
        <v>175.40531791614978</v>
      </c>
      <c r="Q35" s="894">
        <f t="shared" si="19"/>
        <v>179.16612695252743</v>
      </c>
      <c r="R35" s="894">
        <f t="shared" si="19"/>
        <v>194.55838548569179</v>
      </c>
      <c r="S35" s="894">
        <f t="shared" si="19"/>
        <v>197.25142518386767</v>
      </c>
      <c r="T35" s="894">
        <f t="shared" si="19"/>
        <v>189.6263677287655</v>
      </c>
      <c r="U35" s="894">
        <f t="shared" si="19"/>
        <v>182.78328633903743</v>
      </c>
      <c r="V35" s="894">
        <f t="shared" si="19"/>
        <v>176.86260267088591</v>
      </c>
      <c r="W35" s="894">
        <f t="shared" si="19"/>
        <v>171.70068489045875</v>
      </c>
      <c r="X35" s="894">
        <f t="shared" si="19"/>
        <v>166.62422605798514</v>
      </c>
    </row>
    <row r="36" spans="2:26" x14ac:dyDescent="0.3">
      <c r="B36" s="506"/>
    </row>
    <row r="37" spans="2:26" ht="17.25" x14ac:dyDescent="0.35">
      <c r="B37" s="288" t="s">
        <v>267</v>
      </c>
      <c r="C37" s="289"/>
      <c r="D37" s="217" t="s">
        <v>258</v>
      </c>
      <c r="E37" s="120"/>
      <c r="F37" s="121">
        <v>2022</v>
      </c>
      <c r="G37" s="121">
        <v>2023</v>
      </c>
      <c r="H37" s="121">
        <v>2024</v>
      </c>
      <c r="I37" s="121">
        <v>2025</v>
      </c>
      <c r="J37" s="121">
        <v>2026</v>
      </c>
      <c r="K37" s="121">
        <v>2027</v>
      </c>
      <c r="L37" s="121">
        <v>2028</v>
      </c>
      <c r="M37" s="121">
        <v>2029</v>
      </c>
      <c r="N37" s="121">
        <v>2030</v>
      </c>
      <c r="O37" s="121">
        <v>2031</v>
      </c>
      <c r="P37" s="121">
        <v>2032</v>
      </c>
      <c r="Q37" s="121">
        <v>2033</v>
      </c>
      <c r="R37" s="121">
        <v>2034</v>
      </c>
      <c r="S37" s="121">
        <v>2035</v>
      </c>
      <c r="T37" s="121">
        <v>2036</v>
      </c>
      <c r="U37" s="121">
        <v>2037</v>
      </c>
      <c r="V37" s="121">
        <v>2038</v>
      </c>
      <c r="W37" s="121">
        <v>2039</v>
      </c>
      <c r="X37" s="122">
        <v>2040</v>
      </c>
    </row>
    <row r="38" spans="2:26" x14ac:dyDescent="0.3">
      <c r="B38" s="508" t="s">
        <v>127</v>
      </c>
      <c r="C38" s="509" t="s">
        <v>126</v>
      </c>
      <c r="D38" s="484" t="s">
        <v>268</v>
      </c>
      <c r="F38" s="510" cm="1">
        <f t="array" ref="F38:X38">TRANSPOSE(Input_HeatPumpPotential!$K$7:$K$25)</f>
        <v>0</v>
      </c>
      <c r="G38" s="510">
        <v>180.96039152889429</v>
      </c>
      <c r="H38" s="510">
        <v>562.98788475655988</v>
      </c>
      <c r="I38" s="510">
        <v>1146.0824796829968</v>
      </c>
      <c r="J38" s="510">
        <v>1930.2441763082052</v>
      </c>
      <c r="K38" s="510">
        <v>2915.472974632185</v>
      </c>
      <c r="L38" s="510">
        <v>4101.7688746549356</v>
      </c>
      <c r="M38" s="510">
        <v>5489.1318763764575</v>
      </c>
      <c r="N38" s="510">
        <v>7077.561979796752</v>
      </c>
      <c r="O38" s="510">
        <v>8867.0591849158172</v>
      </c>
      <c r="P38" s="510">
        <v>10857.623491733653</v>
      </c>
      <c r="Q38" s="510">
        <v>13049.254900250264</v>
      </c>
      <c r="R38" s="510">
        <v>15441.953410465643</v>
      </c>
      <c r="S38" s="510">
        <v>18035.719022379795</v>
      </c>
      <c r="T38" s="510">
        <v>20830.551735992718</v>
      </c>
      <c r="U38" s="510">
        <v>23826.451551304413</v>
      </c>
      <c r="V38" s="510">
        <v>27023.418468314881</v>
      </c>
      <c r="W38" s="510">
        <v>30421.452487024118</v>
      </c>
      <c r="X38" s="511">
        <v>34040.660317602007</v>
      </c>
    </row>
    <row r="39" spans="2:26" x14ac:dyDescent="0.3">
      <c r="B39" s="508" t="s">
        <v>127</v>
      </c>
      <c r="C39" s="509" t="s">
        <v>128</v>
      </c>
      <c r="D39" s="484" t="s">
        <v>268</v>
      </c>
      <c r="F39" s="510">
        <f>INDEX(Input_RNGPotential!$I$7:$J$25,MATCH(F$37,Input_RNGPotential!$F$7:$F$25,0),MATCH($F$4,Input_RNGPotential!$I$5:$J$5,0))*$F$6</f>
        <v>0</v>
      </c>
      <c r="G39" s="510">
        <f>INDEX(Input_RNGPotential!$I$7:$J$25,MATCH(G$37,Input_RNGPotential!$F$7:$F$25,0),MATCH($F$4,Input_RNGPotential!$I$5:$J$5,0))*$F$6</f>
        <v>0</v>
      </c>
      <c r="H39" s="510">
        <f>INDEX(Input_RNGPotential!$I$7:$J$25,MATCH(H$37,Input_RNGPotential!$F$7:$F$25,0),MATCH($F$4,Input_RNGPotential!$I$5:$J$5,0))*$F$6</f>
        <v>0</v>
      </c>
      <c r="I39" s="510">
        <f>INDEX(Input_RNGPotential!$I$7:$J$25,MATCH(I$37,Input_RNGPotential!$F$7:$F$25,0),MATCH($F$4,Input_RNGPotential!$I$5:$J$5,0))*$F$6</f>
        <v>854.31799637592201</v>
      </c>
      <c r="J39" s="510">
        <f>INDEX(Input_RNGPotential!$I$7:$J$25,MATCH(J$37,Input_RNGPotential!$F$7:$F$25,0),MATCH($F$4,Input_RNGPotential!$I$5:$J$5,0))*$F$6</f>
        <v>1146.1471988275903</v>
      </c>
      <c r="K39" s="510">
        <f>INDEX(Input_RNGPotential!$I$7:$J$25,MATCH(K$37,Input_RNGPotential!$F$7:$F$25,0),MATCH($F$4,Input_RNGPotential!$I$5:$J$5,0))*$F$6</f>
        <v>1437.9764012792584</v>
      </c>
      <c r="L39" s="510">
        <f>INDEX(Input_RNGPotential!$I$7:$J$25,MATCH(L$37,Input_RNGPotential!$F$7:$F$25,0),MATCH($F$4,Input_RNGPotential!$I$5:$J$5,0))*$F$6</f>
        <v>1729.8056037309266</v>
      </c>
      <c r="M39" s="510">
        <f>INDEX(Input_RNGPotential!$I$7:$J$25,MATCH(M$37,Input_RNGPotential!$F$7:$F$25,0),MATCH($F$4,Input_RNGPotential!$I$5:$J$5,0))*$F$6</f>
        <v>2021.634806182595</v>
      </c>
      <c r="N39" s="510">
        <f>INDEX(Input_RNGPotential!$I$7:$J$25,MATCH(N$37,Input_RNGPotential!$F$7:$F$25,0),MATCH($F$4,Input_RNGPotential!$I$5:$J$5,0))*$F$6</f>
        <v>2313.4640086342633</v>
      </c>
      <c r="O39" s="510">
        <f>INDEX(Input_RNGPotential!$I$7:$J$25,MATCH(O$37,Input_RNGPotential!$F$7:$F$25,0),MATCH($F$4,Input_RNGPotential!$I$5:$J$5,0))*$F$6</f>
        <v>2896.8765484904934</v>
      </c>
      <c r="P39" s="510">
        <f>INDEX(Input_RNGPotential!$I$7:$J$25,MATCH(P$37,Input_RNGPotential!$F$7:$F$25,0),MATCH($F$4,Input_RNGPotential!$I$5:$J$5,0))*$F$6</f>
        <v>3480.289088346723</v>
      </c>
      <c r="Q39" s="510">
        <f>INDEX(Input_RNGPotential!$I$7:$J$25,MATCH(Q$37,Input_RNGPotential!$F$7:$F$25,0),MATCH($F$4,Input_RNGPotential!$I$5:$J$5,0))*$F$6</f>
        <v>4063.7016282029522</v>
      </c>
      <c r="R39" s="510">
        <f>INDEX(Input_RNGPotential!$I$7:$J$25,MATCH(R$37,Input_RNGPotential!$F$7:$F$25,0),MATCH($F$4,Input_RNGPotential!$I$5:$J$5,0))*$F$6</f>
        <v>4647.1141680591818</v>
      </c>
      <c r="S39" s="510">
        <f>INDEX(Input_RNGPotential!$I$7:$J$25,MATCH(S$37,Input_RNGPotential!$F$7:$F$25,0),MATCH($F$4,Input_RNGPotential!$I$5:$J$5,0))*$F$6</f>
        <v>5230.5267079154119</v>
      </c>
      <c r="T39" s="510">
        <f>INDEX(Input_RNGPotential!$I$7:$J$25,MATCH(T$37,Input_RNGPotential!$F$7:$F$25,0),MATCH($F$4,Input_RNGPotential!$I$5:$J$5,0))*$F$6</f>
        <v>5406.0554388536457</v>
      </c>
      <c r="U39" s="510">
        <f>INDEX(Input_RNGPotential!$I$7:$J$25,MATCH(U$37,Input_RNGPotential!$F$7:$F$25,0),MATCH($F$4,Input_RNGPotential!$I$5:$J$5,0))*$F$6</f>
        <v>5581.5841697918795</v>
      </c>
      <c r="V39" s="510">
        <f>INDEX(Input_RNGPotential!$I$7:$J$25,MATCH(V$37,Input_RNGPotential!$F$7:$F$25,0),MATCH($F$4,Input_RNGPotential!$I$5:$J$5,0))*$F$6</f>
        <v>5757.1129007301133</v>
      </c>
      <c r="W39" s="510">
        <f>INDEX(Input_RNGPotential!$I$7:$J$25,MATCH(W$37,Input_RNGPotential!$F$7:$F$25,0),MATCH($F$4,Input_RNGPotential!$I$5:$J$5,0))*$F$6</f>
        <v>5932.6416316683471</v>
      </c>
      <c r="X39" s="511">
        <f>INDEX(Input_RNGPotential!$I$7:$J$25,MATCH(X$37,Input_RNGPotential!$F$7:$F$25,0),MATCH($F$4,Input_RNGPotential!$I$5:$J$5,0))*$F$6</f>
        <v>6108.1703626065828</v>
      </c>
    </row>
    <row r="40" spans="2:26" x14ac:dyDescent="0.3">
      <c r="B40" s="508" t="s">
        <v>127</v>
      </c>
      <c r="C40" s="509" t="s">
        <v>129</v>
      </c>
      <c r="D40" s="484" t="s">
        <v>268</v>
      </c>
      <c r="F40" s="510" cm="1">
        <f t="array" ref="F40:X40">(TRANSPOSE(Input_HydrogenBlending!M7:M25)/1000)*$F$6</f>
        <v>0</v>
      </c>
      <c r="G40" s="510">
        <v>0</v>
      </c>
      <c r="H40" s="510">
        <v>0</v>
      </c>
      <c r="I40" s="510">
        <v>48.132300508313385</v>
      </c>
      <c r="J40" s="510">
        <v>96.26460101662677</v>
      </c>
      <c r="K40" s="510">
        <v>144.39690152494015</v>
      </c>
      <c r="L40" s="510">
        <v>192.52920203325354</v>
      </c>
      <c r="M40" s="510">
        <v>240.66150254156696</v>
      </c>
      <c r="N40" s="510">
        <v>288.7938030498803</v>
      </c>
      <c r="O40" s="510">
        <v>336.92610355819374</v>
      </c>
      <c r="P40" s="510">
        <v>385.05840406650708</v>
      </c>
      <c r="Q40" s="510">
        <v>433.19070457482042</v>
      </c>
      <c r="R40" s="510">
        <v>481.32300508313392</v>
      </c>
      <c r="S40" s="510">
        <v>529.45530559144731</v>
      </c>
      <c r="T40" s="510">
        <v>577.58760609976059</v>
      </c>
      <c r="U40" s="510">
        <v>625.7199066080741</v>
      </c>
      <c r="V40" s="510">
        <v>673.85220711638749</v>
      </c>
      <c r="W40" s="510">
        <v>721.984507624701</v>
      </c>
      <c r="X40" s="511">
        <v>770.11680813301416</v>
      </c>
    </row>
    <row r="41" spans="2:26" x14ac:dyDescent="0.3">
      <c r="B41" s="508" t="s">
        <v>130</v>
      </c>
      <c r="C41" s="509" t="s">
        <v>126</v>
      </c>
      <c r="D41" s="484" t="s">
        <v>268</v>
      </c>
      <c r="F41" s="510" cm="1">
        <f t="array" ref="F41:X41">TRANSPOSE(Input_HeatPumpPotential!$K$31:$K$49)</f>
        <v>0</v>
      </c>
      <c r="G41" s="510">
        <v>46.107293285526225</v>
      </c>
      <c r="H41" s="510">
        <v>143.44491244385935</v>
      </c>
      <c r="I41" s="510">
        <v>292.01285747499935</v>
      </c>
      <c r="J41" s="510">
        <v>491.81112837894631</v>
      </c>
      <c r="K41" s="510">
        <v>742.83972515570019</v>
      </c>
      <c r="L41" s="510">
        <v>1045.098647805261</v>
      </c>
      <c r="M41" s="510">
        <v>1398.5878963276286</v>
      </c>
      <c r="N41" s="510">
        <v>1803.3074707228031</v>
      </c>
      <c r="O41" s="510">
        <v>2259.2573709907847</v>
      </c>
      <c r="P41" s="510">
        <v>2766.4375971315731</v>
      </c>
      <c r="Q41" s="510">
        <v>3324.8481491451685</v>
      </c>
      <c r="R41" s="510">
        <v>3934.4890270315714</v>
      </c>
      <c r="S41" s="510">
        <v>4595.3602307907804</v>
      </c>
      <c r="T41" s="510">
        <v>5307.461760422796</v>
      </c>
      <c r="U41" s="510">
        <v>6070.7936159276196</v>
      </c>
      <c r="V41" s="510">
        <v>6885.3557973052493</v>
      </c>
      <c r="W41" s="510">
        <v>7751.148304555687</v>
      </c>
      <c r="X41" s="511">
        <v>8673.2941702662119</v>
      </c>
    </row>
    <row r="42" spans="2:26" x14ac:dyDescent="0.3">
      <c r="B42" s="508" t="s">
        <v>130</v>
      </c>
      <c r="C42" s="509" t="s">
        <v>128</v>
      </c>
      <c r="D42" s="484" t="s">
        <v>268</v>
      </c>
      <c r="F42" s="510">
        <f>INDEX(Input_RNGPotential!$I$7:$J$25,MATCH(F$37,Input_RNGPotential!$F$7:$F$25,0),MATCH($F$4,Input_RNGPotential!$I$5:$J$5,0))*$F$7</f>
        <v>0</v>
      </c>
      <c r="G42" s="510">
        <f>INDEX(Input_RNGPotential!$I$7:$J$25,MATCH(G$37,Input_RNGPotential!$F$7:$F$25,0),MATCH($F$4,Input_RNGPotential!$I$5:$J$5,0))*$F$7</f>
        <v>0</v>
      </c>
      <c r="H42" s="510">
        <f>INDEX(Input_RNGPotential!$I$7:$J$25,MATCH(H$37,Input_RNGPotential!$F$7:$F$25,0),MATCH($F$4,Input_RNGPotential!$I$5:$J$5,0))*$F$7</f>
        <v>0</v>
      </c>
      <c r="I42" s="510">
        <f>INDEX(Input_RNGPotential!$I$7:$J$25,MATCH(I$37,Input_RNGPotential!$F$7:$F$25,0),MATCH($F$4,Input_RNGPotential!$I$5:$J$5,0))*$F$7</f>
        <v>165.67375575252453</v>
      </c>
      <c r="J42" s="510">
        <f>INDEX(Input_RNGPotential!$I$7:$J$25,MATCH(J$37,Input_RNGPotential!$F$7:$F$25,0),MATCH($F$4,Input_RNGPotential!$I$5:$J$5,0))*$F$7</f>
        <v>222.26678108211991</v>
      </c>
      <c r="K42" s="510">
        <f>INDEX(Input_RNGPotential!$I$7:$J$25,MATCH(K$37,Input_RNGPotential!$F$7:$F$25,0),MATCH($F$4,Input_RNGPotential!$I$5:$J$5,0))*$F$7</f>
        <v>278.85980641171523</v>
      </c>
      <c r="L42" s="510">
        <f>INDEX(Input_RNGPotential!$I$7:$J$25,MATCH(L$37,Input_RNGPotential!$F$7:$F$25,0),MATCH($F$4,Input_RNGPotential!$I$5:$J$5,0))*$F$7</f>
        <v>335.4528317413106</v>
      </c>
      <c r="M42" s="510">
        <f>INDEX(Input_RNGPotential!$I$7:$J$25,MATCH(M$37,Input_RNGPotential!$F$7:$F$25,0),MATCH($F$4,Input_RNGPotential!$I$5:$J$5,0))*$F$7</f>
        <v>392.04585707090598</v>
      </c>
      <c r="N42" s="510">
        <f>INDEX(Input_RNGPotential!$I$7:$J$25,MATCH(N$37,Input_RNGPotential!$F$7:$F$25,0),MATCH($F$4,Input_RNGPotential!$I$5:$J$5,0))*$F$7</f>
        <v>448.63888240050136</v>
      </c>
      <c r="O42" s="510">
        <f>INDEX(Input_RNGPotential!$I$7:$J$25,MATCH(O$37,Input_RNGPotential!$F$7:$F$25,0),MATCH($F$4,Input_RNGPotential!$I$5:$J$5,0))*$F$7</f>
        <v>561.77725364062894</v>
      </c>
      <c r="P42" s="510">
        <f>INDEX(Input_RNGPotential!$I$7:$J$25,MATCH(P$37,Input_RNGPotential!$F$7:$F$25,0),MATCH($F$4,Input_RNGPotential!$I$5:$J$5,0))*$F$7</f>
        <v>674.91562488075647</v>
      </c>
      <c r="Q42" s="510">
        <f>INDEX(Input_RNGPotential!$I$7:$J$25,MATCH(Q$37,Input_RNGPotential!$F$7:$F$25,0),MATCH($F$4,Input_RNGPotential!$I$5:$J$5,0))*$F$7</f>
        <v>788.05399612088388</v>
      </c>
      <c r="R42" s="510">
        <f>INDEX(Input_RNGPotential!$I$7:$J$25,MATCH(R$37,Input_RNGPotential!$F$7:$F$25,0),MATCH($F$4,Input_RNGPotential!$I$5:$J$5,0))*$F$7</f>
        <v>901.19236736101141</v>
      </c>
      <c r="S42" s="510">
        <f>INDEX(Input_RNGPotential!$I$7:$J$25,MATCH(S$37,Input_RNGPotential!$F$7:$F$25,0),MATCH($F$4,Input_RNGPotential!$I$5:$J$5,0))*$F$7</f>
        <v>1014.3307386011389</v>
      </c>
      <c r="T42" s="510">
        <f>INDEX(Input_RNGPotential!$I$7:$J$25,MATCH(T$37,Input_RNGPotential!$F$7:$F$25,0),MATCH($F$4,Input_RNGPotential!$I$5:$J$5,0))*$F$7</f>
        <v>1048.3701761646375</v>
      </c>
      <c r="U42" s="510">
        <f>INDEX(Input_RNGPotential!$I$7:$J$25,MATCH(U$37,Input_RNGPotential!$F$7:$F$25,0),MATCH($F$4,Input_RNGPotential!$I$5:$J$5,0))*$F$7</f>
        <v>1082.4096137281365</v>
      </c>
      <c r="V42" s="510">
        <f>INDEX(Input_RNGPotential!$I$7:$J$25,MATCH(V$37,Input_RNGPotential!$F$7:$F$25,0),MATCH($F$4,Input_RNGPotential!$I$5:$J$5,0))*$F$7</f>
        <v>1116.4490512916352</v>
      </c>
      <c r="W42" s="510">
        <f>INDEX(Input_RNGPotential!$I$7:$J$25,MATCH(W$37,Input_RNGPotential!$F$7:$F$25,0),MATCH($F$4,Input_RNGPotential!$I$5:$J$5,0))*$F$7</f>
        <v>1150.4884888551339</v>
      </c>
      <c r="X42" s="511">
        <f>INDEX(Input_RNGPotential!$I$7:$J$25,MATCH(X$37,Input_RNGPotential!$F$7:$F$25,0),MATCH($F$4,Input_RNGPotential!$I$5:$J$5,0))*$F$7</f>
        <v>1184.5279264186331</v>
      </c>
    </row>
    <row r="43" spans="2:26" x14ac:dyDescent="0.3">
      <c r="B43" s="512" t="s">
        <v>130</v>
      </c>
      <c r="C43" s="513" t="s">
        <v>129</v>
      </c>
      <c r="D43" s="485" t="s">
        <v>268</v>
      </c>
      <c r="E43" s="504"/>
      <c r="F43" s="514" cm="1">
        <f t="array" ref="F43:X43">(TRANSPOSE(Input_HydrogenBlending!M7:M25)/1000)*$F$7</f>
        <v>0</v>
      </c>
      <c r="G43" s="514">
        <v>0</v>
      </c>
      <c r="H43" s="514">
        <v>0</v>
      </c>
      <c r="I43" s="514">
        <v>9.3340641682005998</v>
      </c>
      <c r="J43" s="514">
        <v>18.6681283364012</v>
      </c>
      <c r="K43" s="514">
        <v>28.002192504601798</v>
      </c>
      <c r="L43" s="514">
        <v>37.336256672802399</v>
      </c>
      <c r="M43" s="514">
        <v>46.670320841003004</v>
      </c>
      <c r="N43" s="514">
        <v>56.004385009203595</v>
      </c>
      <c r="O43" s="514">
        <v>65.338449177404215</v>
      </c>
      <c r="P43" s="514">
        <v>74.672513345604798</v>
      </c>
      <c r="Q43" s="514">
        <v>84.006577513805397</v>
      </c>
      <c r="R43" s="514">
        <v>93.340641682006009</v>
      </c>
      <c r="S43" s="514">
        <v>102.67470585020661</v>
      </c>
      <c r="T43" s="514">
        <v>112.00877001840719</v>
      </c>
      <c r="U43" s="514">
        <v>121.34283418660782</v>
      </c>
      <c r="V43" s="514">
        <v>130.67689835480843</v>
      </c>
      <c r="W43" s="514">
        <v>140.01096252300903</v>
      </c>
      <c r="X43" s="515">
        <v>149.3450266912096</v>
      </c>
    </row>
    <row r="44" spans="2:26" x14ac:dyDescent="0.3">
      <c r="D44" s="516"/>
    </row>
    <row r="45" spans="2:26" ht="17.25" x14ac:dyDescent="0.35">
      <c r="B45" s="288" t="s">
        <v>269</v>
      </c>
      <c r="C45" s="289"/>
      <c r="D45" s="217" t="s">
        <v>258</v>
      </c>
      <c r="E45" s="120"/>
      <c r="F45" s="121">
        <v>2022</v>
      </c>
      <c r="G45" s="121">
        <v>2023</v>
      </c>
      <c r="H45" s="121">
        <v>2024</v>
      </c>
      <c r="I45" s="121">
        <v>2025</v>
      </c>
      <c r="J45" s="121">
        <v>2026</v>
      </c>
      <c r="K45" s="121">
        <v>2027</v>
      </c>
      <c r="L45" s="121">
        <v>2028</v>
      </c>
      <c r="M45" s="121">
        <v>2029</v>
      </c>
      <c r="N45" s="121">
        <v>2030</v>
      </c>
      <c r="O45" s="121">
        <v>2031</v>
      </c>
      <c r="P45" s="121">
        <v>2032</v>
      </c>
      <c r="Q45" s="121">
        <v>2033</v>
      </c>
      <c r="R45" s="121">
        <v>2034</v>
      </c>
      <c r="S45" s="121">
        <v>2035</v>
      </c>
      <c r="T45" s="121">
        <v>2036</v>
      </c>
      <c r="U45" s="121">
        <v>2037</v>
      </c>
      <c r="V45" s="121">
        <v>2038</v>
      </c>
      <c r="W45" s="121">
        <v>2039</v>
      </c>
      <c r="X45" s="122">
        <v>2040</v>
      </c>
    </row>
    <row r="46" spans="2:26" x14ac:dyDescent="0.3">
      <c r="B46" s="508" t="s">
        <v>127</v>
      </c>
      <c r="C46" s="509" t="s">
        <v>126</v>
      </c>
      <c r="D46" s="484" t="s">
        <v>270</v>
      </c>
      <c r="F46" s="517"/>
      <c r="G46" s="517" cm="1">
        <f t="array" ref="G46:X46">TRANSPOSE(Input_HeatPumpPotential!Z8:Z25)</f>
        <v>629769.65896810067</v>
      </c>
      <c r="H46" s="517">
        <v>1959283.3834563128</v>
      </c>
      <c r="I46" s="517">
        <v>3988541.1734646368</v>
      </c>
      <c r="J46" s="517">
        <v>6717543.0289930711</v>
      </c>
      <c r="K46" s="517">
        <v>10146288.95004162</v>
      </c>
      <c r="L46" s="517">
        <v>14274778.936610276</v>
      </c>
      <c r="M46" s="517">
        <v>19103012.988699045</v>
      </c>
      <c r="N46" s="517">
        <v>24630991.106307928</v>
      </c>
      <c r="O46" s="517">
        <v>30858713.289436921</v>
      </c>
      <c r="P46" s="517">
        <v>37786179.538086027</v>
      </c>
      <c r="Q46" s="517">
        <v>45413389.852255248</v>
      </c>
      <c r="R46" s="517">
        <v>53740344.231944583</v>
      </c>
      <c r="S46" s="517">
        <v>62767042.677154027</v>
      </c>
      <c r="T46" s="517">
        <v>72493485.187883571</v>
      </c>
      <c r="U46" s="517">
        <v>82919671.764133245</v>
      </c>
      <c r="V46" s="517">
        <v>94045602.405903026</v>
      </c>
      <c r="W46" s="517">
        <v>105871277.11319293</v>
      </c>
      <c r="X46" s="518">
        <v>118466670.29255493</v>
      </c>
      <c r="Z46" s="517">
        <f>SUM(_xlfn.ANCHORARRAY(G46))</f>
        <v>785812585.57908547</v>
      </c>
    </row>
    <row r="47" spans="2:26" x14ac:dyDescent="0.3">
      <c r="B47" s="508" t="s">
        <v>127</v>
      </c>
      <c r="C47" s="509" t="s">
        <v>128</v>
      </c>
      <c r="D47" s="484" t="s">
        <v>270</v>
      </c>
      <c r="F47" s="517">
        <f>INDEX(Input_RNGPotential!$P$7:$Q$25,MATCH(F$37,Input_RNGPotential!$F$7:$F$25,0),MATCH($F$4,Input_RNGPotential!$P$5:$Q$5,0))*$F$6</f>
        <v>0</v>
      </c>
      <c r="G47" s="517">
        <f>INDEX(Input_RNGPotential!$P$7:$Q$25,MATCH(G$37,Input_RNGPotential!$F$7:$F$25,0),MATCH($F$4,Input_RNGPotential!$P$5:$Q$5,0))*$F$6</f>
        <v>0</v>
      </c>
      <c r="H47" s="517">
        <f>INDEX(Input_RNGPotential!$P$7:$Q$25,MATCH(H$37,Input_RNGPotential!$F$7:$F$25,0),MATCH($F$4,Input_RNGPotential!$P$5:$Q$5,0))*$F$6</f>
        <v>0</v>
      </c>
      <c r="I47" s="517">
        <f>INDEX(Input_RNGPotential!$P$7:$Q$25,MATCH(I$37,Input_RNGPotential!$F$7:$F$25,0),MATCH($F$4,Input_RNGPotential!$P$5:$Q$5,0))*$F$6</f>
        <v>15531673.472966511</v>
      </c>
      <c r="J47" s="517">
        <f>INDEX(Input_RNGPotential!$P$7:$Q$25,MATCH(J$37,Input_RNGPotential!$F$7:$F$25,0),MATCH($F$4,Input_RNGPotential!$P$5:$Q$5,0))*$F$6</f>
        <v>22167734.346010782</v>
      </c>
      <c r="K47" s="517">
        <f>INDEX(Input_RNGPotential!$P$7:$Q$25,MATCH(K$37,Input_RNGPotential!$F$7:$F$25,0),MATCH($F$4,Input_RNGPotential!$P$5:$Q$5,0))*$F$6</f>
        <v>29177225.966966793</v>
      </c>
      <c r="L47" s="517">
        <f>INDEX(Input_RNGPotential!$P$7:$Q$25,MATCH(L$37,Input_RNGPotential!$F$7:$F$25,0),MATCH($F$4,Input_RNGPotential!$P$5:$Q$5,0))*$F$6</f>
        <v>36465087.42645929</v>
      </c>
      <c r="M47" s="517">
        <f>INDEX(Input_RNGPotential!$P$7:$Q$25,MATCH(M$37,Input_RNGPotential!$F$7:$F$25,0),MATCH($F$4,Input_RNGPotential!$P$5:$Q$5,0))*$F$6</f>
        <v>44055752.260477379</v>
      </c>
      <c r="N47" s="517">
        <f>INDEX(Input_RNGPotential!$P$7:$Q$25,MATCH(N$37,Input_RNGPotential!$F$7:$F$25,0),MATCH($F$4,Input_RNGPotential!$P$5:$Q$5,0))*$F$6</f>
        <v>51917925.314780205</v>
      </c>
      <c r="O47" s="517">
        <f>INDEX(Input_RNGPotential!$P$7:$Q$25,MATCH(O$37,Input_RNGPotential!$F$7:$F$25,0),MATCH($F$4,Input_RNGPotential!$P$5:$Q$5,0))*$F$6</f>
        <v>68191631.161921829</v>
      </c>
      <c r="P47" s="517">
        <f>INDEX(Input_RNGPotential!$P$7:$Q$25,MATCH(P$37,Input_RNGPotential!$F$7:$F$25,0),MATCH($F$4,Input_RNGPotential!$P$5:$Q$5,0))*$F$6</f>
        <v>85631853.932887346</v>
      </c>
      <c r="Q47" s="517">
        <f>INDEX(Input_RNGPotential!$P$7:$Q$25,MATCH(Q$37,Input_RNGPotential!$F$7:$F$25,0),MATCH($F$4,Input_RNGPotential!$P$5:$Q$5,0))*$F$6</f>
        <v>104133346.48478475</v>
      </c>
      <c r="R47" s="517">
        <f>INDEX(Input_RNGPotential!$P$7:$Q$25,MATCH(R$37,Input_RNGPotential!$F$7:$F$25,0),MATCH($F$4,Input_RNGPotential!$P$5:$Q$5,0))*$F$6</f>
        <v>124087613.032589</v>
      </c>
      <c r="S47" s="517">
        <f>INDEX(Input_RNGPotential!$P$7:$Q$25,MATCH(S$37,Input_RNGPotential!$F$7:$F$25,0),MATCH($F$4,Input_RNGPotential!$P$5:$Q$5,0))*$F$6</f>
        <v>145508196.58160725</v>
      </c>
      <c r="T47" s="517">
        <f>INDEX(Input_RNGPotential!$P$7:$Q$25,MATCH(T$37,Input_RNGPotential!$F$7:$F$25,0),MATCH($F$4,Input_RNGPotential!$P$5:$Q$5,0))*$F$6</f>
        <v>150994527.61120114</v>
      </c>
      <c r="U47" s="517">
        <f>INDEX(Input_RNGPotential!$P$7:$Q$25,MATCH(U$37,Input_RNGPotential!$F$7:$F$25,0),MATCH($F$4,Input_RNGPotential!$P$5:$Q$5,0))*$F$6</f>
        <v>156346391.9877632</v>
      </c>
      <c r="V47" s="517">
        <f>INDEX(Input_RNGPotential!$P$7:$Q$25,MATCH(V$37,Input_RNGPotential!$F$7:$F$25,0),MATCH($F$4,Input_RNGPotential!$P$5:$Q$5,0))*$F$6</f>
        <v>161234140.07345459</v>
      </c>
      <c r="W47" s="517">
        <f>INDEX(Input_RNGPotential!$P$7:$Q$25,MATCH(W$37,Input_RNGPotential!$F$7:$F$25,0),MATCH($F$4,Input_RNGPotential!$P$5:$Q$5,0))*$F$6</f>
        <v>167346669.28040877</v>
      </c>
      <c r="X47" s="518">
        <f>INDEX(Input_RNGPotential!$P$7:$Q$25,MATCH(X$37,Input_RNGPotential!$F$7:$F$25,0),MATCH($F$4,Input_RNGPotential!$P$5:$Q$5,0))*$F$6</f>
        <v>172143051.5963023</v>
      </c>
    </row>
    <row r="48" spans="2:26" x14ac:dyDescent="0.3">
      <c r="B48" s="508" t="s">
        <v>127</v>
      </c>
      <c r="C48" s="509" t="s">
        <v>129</v>
      </c>
      <c r="D48" s="484" t="s">
        <v>270</v>
      </c>
      <c r="F48" s="517" cm="1">
        <f t="array" ref="F48:X48">TRANSPOSE(Input_HydrogenBlending!P7:P25)*$F$6</f>
        <v>0</v>
      </c>
      <c r="G48" s="517">
        <v>0</v>
      </c>
      <c r="H48" s="517">
        <v>0</v>
      </c>
      <c r="I48" s="517">
        <v>601332.52877363691</v>
      </c>
      <c r="J48" s="517">
        <v>1192095.009819634</v>
      </c>
      <c r="K48" s="517">
        <v>1741747.642862255</v>
      </c>
      <c r="L48" s="517">
        <v>2229779.2812307221</v>
      </c>
      <c r="M48" s="517">
        <v>2652694.0759390332</v>
      </c>
      <c r="N48" s="517">
        <v>3003836.7737959013</v>
      </c>
      <c r="O48" s="517">
        <v>3280391.3945600842</v>
      </c>
      <c r="P48" s="517">
        <v>3480227.1694204318</v>
      </c>
      <c r="Q48" s="517">
        <v>3593515.290083955</v>
      </c>
      <c r="R48" s="517">
        <v>16358019.493913857</v>
      </c>
      <c r="S48" s="517">
        <v>17651686.354883783</v>
      </c>
      <c r="T48" s="517">
        <v>18940941.984769765</v>
      </c>
      <c r="U48" s="517">
        <v>20158157.613419749</v>
      </c>
      <c r="V48" s="517">
        <v>21262174.05922924</v>
      </c>
      <c r="W48" s="517">
        <v>22451656.333635565</v>
      </c>
      <c r="X48" s="518">
        <v>23422372.005671754</v>
      </c>
    </row>
    <row r="49" spans="2:27" x14ac:dyDescent="0.3">
      <c r="B49" s="508" t="s">
        <v>130</v>
      </c>
      <c r="C49" s="509" t="s">
        <v>126</v>
      </c>
      <c r="D49" s="484" t="s">
        <v>270</v>
      </c>
      <c r="F49" s="517"/>
      <c r="G49" s="517" cm="1">
        <f t="array" ref="G49:X49">TRANSPOSE(Input_HeatPumpPotential!T32:T49)</f>
        <v>361532.41367127269</v>
      </c>
      <c r="H49" s="517">
        <v>1124767.509199515</v>
      </c>
      <c r="I49" s="517">
        <v>2289705.2865847265</v>
      </c>
      <c r="J49" s="517">
        <v>3856345.7458269079</v>
      </c>
      <c r="K49" s="517">
        <v>5824688.8869260596</v>
      </c>
      <c r="L49" s="517">
        <v>8194734.7098821793</v>
      </c>
      <c r="M49" s="517">
        <v>10966483.214695271</v>
      </c>
      <c r="N49" s="517">
        <v>14139934.401365332</v>
      </c>
      <c r="O49" s="517">
        <v>17715088.269892357</v>
      </c>
      <c r="P49" s="517">
        <v>21691944.820276357</v>
      </c>
      <c r="Q49" s="517">
        <v>26070504.052517328</v>
      </c>
      <c r="R49" s="517">
        <v>30850765.966615267</v>
      </c>
      <c r="S49" s="517">
        <v>36032730.562570177</v>
      </c>
      <c r="T49" s="517">
        <v>41616397.840382054</v>
      </c>
      <c r="U49" s="517">
        <v>47601767.800050907</v>
      </c>
      <c r="V49" s="517">
        <v>53988840.441576727</v>
      </c>
      <c r="W49" s="517">
        <v>60777615.764959522</v>
      </c>
      <c r="X49" s="518">
        <v>68008264.038384974</v>
      </c>
    </row>
    <row r="50" spans="2:27" x14ac:dyDescent="0.3">
      <c r="B50" s="508" t="s">
        <v>130</v>
      </c>
      <c r="C50" s="509" t="s">
        <v>128</v>
      </c>
      <c r="D50" s="484" t="s">
        <v>270</v>
      </c>
      <c r="F50" s="517">
        <f>INDEX(Input_RNGPotential!$P$7:$Q$25,MATCH(F$37,Input_RNGPotential!$F$7:$F$25,0),MATCH($F$4,Input_RNGPotential!$P$5:$Q$5,0))*$F$7</f>
        <v>0</v>
      </c>
      <c r="G50" s="517">
        <f>INDEX(Input_RNGPotential!$P$7:$Q$25,MATCH(G$37,Input_RNGPotential!$F$7:$F$25,0),MATCH($F$4,Input_RNGPotential!$P$5:$Q$5,0))*$F$7</f>
        <v>0</v>
      </c>
      <c r="H50" s="517">
        <f>INDEX(Input_RNGPotential!$P$7:$Q$25,MATCH(H$37,Input_RNGPotential!$F$7:$F$25,0),MATCH($F$4,Input_RNGPotential!$P$5:$Q$5,0))*$F$7</f>
        <v>0</v>
      </c>
      <c r="I50" s="517">
        <f>INDEX(Input_RNGPotential!$P$7:$Q$25,MATCH(I$37,Input_RNGPotential!$F$7:$F$25,0),MATCH($F$4,Input_RNGPotential!$P$5:$Q$5,0))*$F$7</f>
        <v>3011982.2926637116</v>
      </c>
      <c r="J50" s="517">
        <f>INDEX(Input_RNGPotential!$P$7:$Q$25,MATCH(J$37,Input_RNGPotential!$F$7:$F$25,0),MATCH($F$4,Input_RNGPotential!$P$5:$Q$5,0))*$F$7</f>
        <v>4298881.4717790345</v>
      </c>
      <c r="K50" s="517">
        <f>INDEX(Input_RNGPotential!$P$7:$Q$25,MATCH(K$37,Input_RNGPotential!$F$7:$F$25,0),MATCH($F$4,Input_RNGPotential!$P$5:$Q$5,0))*$F$7</f>
        <v>5658198.2691377504</v>
      </c>
      <c r="L50" s="517">
        <f>INDEX(Input_RNGPotential!$P$7:$Q$25,MATCH(L$37,Input_RNGPotential!$F$7:$F$25,0),MATCH($F$4,Input_RNGPotential!$P$5:$Q$5,0))*$F$7</f>
        <v>7071497.982499877</v>
      </c>
      <c r="M50" s="517">
        <f>INDEX(Input_RNGPotential!$P$7:$Q$25,MATCH(M$37,Input_RNGPotential!$F$7:$F$25,0),MATCH($F$4,Input_RNGPotential!$P$5:$Q$5,0))*$F$7</f>
        <v>8543518.8892876394</v>
      </c>
      <c r="N50" s="517">
        <f>INDEX(Input_RNGPotential!$P$7:$Q$25,MATCH(N$37,Input_RNGPotential!$F$7:$F$25,0),MATCH($F$4,Input_RNGPotential!$P$5:$Q$5,0))*$F$7</f>
        <v>10068192.071648518</v>
      </c>
      <c r="O50" s="517">
        <f>INDEX(Input_RNGPotential!$P$7:$Q$25,MATCH(O$37,Input_RNGPotential!$F$7:$F$25,0),MATCH($F$4,Input_RNGPotential!$P$5:$Q$5,0))*$F$7</f>
        <v>13224073.112601573</v>
      </c>
      <c r="P50" s="517">
        <f>INDEX(Input_RNGPotential!$P$7:$Q$25,MATCH(P$37,Input_RNGPotential!$F$7:$F$25,0),MATCH($F$4,Input_RNGPotential!$P$5:$Q$5,0))*$F$7</f>
        <v>16606171.1368543</v>
      </c>
      <c r="Q50" s="517">
        <f>INDEX(Input_RNGPotential!$P$7:$Q$25,MATCH(Q$37,Input_RNGPotential!$F$7:$F$25,0),MATCH($F$4,Input_RNGPotential!$P$5:$Q$5,0))*$F$7</f>
        <v>20194076.075182945</v>
      </c>
      <c r="R50" s="517">
        <f>INDEX(Input_RNGPotential!$P$7:$Q$25,MATCH(R$37,Input_RNGPotential!$F$7:$F$25,0),MATCH($F$4,Input_RNGPotential!$P$5:$Q$5,0))*$F$7</f>
        <v>24063710.445857037</v>
      </c>
      <c r="S50" s="517">
        <f>INDEX(Input_RNGPotential!$P$7:$Q$25,MATCH(S$37,Input_RNGPotential!$F$7:$F$25,0),MATCH($F$4,Input_RNGPotential!$P$5:$Q$5,0))*$F$7</f>
        <v>28217700.578373238</v>
      </c>
      <c r="T50" s="517">
        <f>INDEX(Input_RNGPotential!$P$7:$Q$25,MATCH(T$37,Input_RNGPotential!$F$7:$F$25,0),MATCH($F$4,Input_RNGPotential!$P$5:$Q$5,0))*$F$7</f>
        <v>29281638.211467978</v>
      </c>
      <c r="U50" s="517">
        <f>INDEX(Input_RNGPotential!$P$7:$Q$25,MATCH(U$37,Input_RNGPotential!$F$7:$F$25,0),MATCH($F$4,Input_RNGPotential!$P$5:$Q$5,0))*$F$7</f>
        <v>30319499.377104741</v>
      </c>
      <c r="V50" s="517">
        <f>INDEX(Input_RNGPotential!$P$7:$Q$25,MATCH(V$37,Input_RNGPotential!$F$7:$F$25,0),MATCH($F$4,Input_RNGPotential!$P$5:$Q$5,0))*$F$7</f>
        <v>31267356.715898745</v>
      </c>
      <c r="W50" s="517">
        <f>INDEX(Input_RNGPotential!$P$7:$Q$25,MATCH(W$37,Input_RNGPotential!$F$7:$F$25,0),MATCH($F$4,Input_RNGPotential!$P$5:$Q$5,0))*$F$7</f>
        <v>32452729.931913137</v>
      </c>
      <c r="X50" s="518">
        <f>INDEX(Input_RNGPotential!$P$7:$Q$25,MATCH(X$37,Input_RNGPotential!$F$7:$F$25,0),MATCH($F$4,Input_RNGPotential!$P$5:$Q$5,0))*$F$7</f>
        <v>33382869.149007909</v>
      </c>
    </row>
    <row r="51" spans="2:27" x14ac:dyDescent="0.3">
      <c r="B51" s="512" t="s">
        <v>130</v>
      </c>
      <c r="C51" s="513" t="s">
        <v>129</v>
      </c>
      <c r="D51" s="485" t="s">
        <v>270</v>
      </c>
      <c r="E51" s="504"/>
      <c r="F51" s="519" cm="1">
        <f t="array" ref="F51:X51">TRANSPOSE(Input_HydrogenBlending!P7:P25)*$F$7</f>
        <v>0</v>
      </c>
      <c r="G51" s="519">
        <v>0</v>
      </c>
      <c r="H51" s="519">
        <v>0</v>
      </c>
      <c r="I51" s="519">
        <v>116613.50799199817</v>
      </c>
      <c r="J51" s="519">
        <v>231177.21776723146</v>
      </c>
      <c r="K51" s="519">
        <v>337768.69361314713</v>
      </c>
      <c r="L51" s="519">
        <v>432410.30809107027</v>
      </c>
      <c r="M51" s="519">
        <v>514424.1281204485</v>
      </c>
      <c r="N51" s="519">
        <v>582519.53264874395</v>
      </c>
      <c r="O51" s="519">
        <v>636150.43225179554</v>
      </c>
      <c r="P51" s="519">
        <v>674903.61724295141</v>
      </c>
      <c r="Q51" s="519">
        <v>696873.03438281023</v>
      </c>
      <c r="R51" s="519">
        <v>3172231.5785528738</v>
      </c>
      <c r="S51" s="519">
        <v>3423106.1339978664</v>
      </c>
      <c r="T51" s="519">
        <v>3673125.2407407728</v>
      </c>
      <c r="U51" s="519">
        <v>3909173.9785814504</v>
      </c>
      <c r="V51" s="519">
        <v>4123270.5465639983</v>
      </c>
      <c r="W51" s="519">
        <v>4353941.0891932286</v>
      </c>
      <c r="X51" s="520">
        <v>4542187.2830417613</v>
      </c>
    </row>
    <row r="53" spans="2:27" ht="17.25" x14ac:dyDescent="0.35">
      <c r="B53" s="288" t="s">
        <v>271</v>
      </c>
      <c r="C53" s="289"/>
      <c r="D53" s="217" t="s">
        <v>258</v>
      </c>
      <c r="E53" s="120"/>
      <c r="F53" s="121">
        <v>2022</v>
      </c>
      <c r="G53" s="121">
        <v>2023</v>
      </c>
      <c r="H53" s="121">
        <v>2024</v>
      </c>
      <c r="I53" s="121">
        <v>2025</v>
      </c>
      <c r="J53" s="121">
        <v>2026</v>
      </c>
      <c r="K53" s="121">
        <v>2027</v>
      </c>
      <c r="L53" s="121">
        <v>2028</v>
      </c>
      <c r="M53" s="121">
        <v>2029</v>
      </c>
      <c r="N53" s="121">
        <v>2030</v>
      </c>
      <c r="O53" s="121">
        <v>2031</v>
      </c>
      <c r="P53" s="121">
        <v>2032</v>
      </c>
      <c r="Q53" s="121">
        <v>2033</v>
      </c>
      <c r="R53" s="121">
        <v>2034</v>
      </c>
      <c r="S53" s="121">
        <v>2035</v>
      </c>
      <c r="T53" s="121">
        <v>2036</v>
      </c>
      <c r="U53" s="121">
        <v>2037</v>
      </c>
      <c r="V53" s="121">
        <v>2038</v>
      </c>
      <c r="W53" s="121">
        <v>2039</v>
      </c>
      <c r="X53" s="122">
        <v>2040</v>
      </c>
    </row>
    <row r="54" spans="2:27" x14ac:dyDescent="0.3">
      <c r="B54" s="508" t="s">
        <v>127</v>
      </c>
      <c r="C54" s="509" t="s">
        <v>126</v>
      </c>
      <c r="D54" s="484" t="s">
        <v>122</v>
      </c>
      <c r="F54" s="510" cm="1">
        <f t="array" ref="F54:X54">TRANSPOSE(Input_HeatPumpPotential!AE7:AE25)</f>
        <v>0</v>
      </c>
      <c r="G54" s="510">
        <v>4688.1630329721975</v>
      </c>
      <c r="H54" s="510">
        <v>9863.5711354799314</v>
      </c>
      <c r="I54" s="510">
        <v>27795.990129251288</v>
      </c>
      <c r="J54" s="510">
        <v>68813.065396734892</v>
      </c>
      <c r="K54" s="510">
        <v>110349.4018296974</v>
      </c>
      <c r="L54" s="510">
        <v>162576.4634534879</v>
      </c>
      <c r="M54" s="510">
        <v>236827.67378765901</v>
      </c>
      <c r="N54" s="510">
        <v>313723.69833548332</v>
      </c>
      <c r="O54" s="510">
        <v>411274.15558096807</v>
      </c>
      <c r="P54" s="510">
        <v>505098.93383663124</v>
      </c>
      <c r="Q54" s="510">
        <v>611494.8760150522</v>
      </c>
      <c r="R54" s="510">
        <v>727819.43874169688</v>
      </c>
      <c r="S54" s="510">
        <v>856728.34865958767</v>
      </c>
      <c r="T54" s="510">
        <v>994259.26752785733</v>
      </c>
      <c r="U54" s="510">
        <v>1141640.4078340766</v>
      </c>
      <c r="V54" s="510">
        <v>1294750.2527741282</v>
      </c>
      <c r="W54" s="510">
        <v>1463412.0586983608</v>
      </c>
      <c r="X54" s="511">
        <v>1639392.7769677122</v>
      </c>
      <c r="Z54" s="510">
        <f>SUM(_xlfn.ANCHORARRAY(F54))</f>
        <v>10580508.543736838</v>
      </c>
      <c r="AA54" s="886">
        <f>Z46/Z54</f>
        <v>74.269831391445692</v>
      </c>
    </row>
    <row r="55" spans="2:27" x14ac:dyDescent="0.3">
      <c r="B55" s="508" t="s">
        <v>127</v>
      </c>
      <c r="C55" s="509" t="s">
        <v>128</v>
      </c>
      <c r="D55" s="484" t="s">
        <v>122</v>
      </c>
      <c r="F55" s="510">
        <f>INDEX(Input_RNGPotential!$T$7:$U$25,MATCH(F$37,Input_RNGPotential!$F$7:$F$25,0),MATCH($F$4,Input_RNGPotential!$T$5:$U$5,0))*$F$6</f>
        <v>0</v>
      </c>
      <c r="G55" s="510">
        <f>INDEX(Input_RNGPotential!$T$7:$U$25,MATCH(G$37,Input_RNGPotential!$F$7:$F$25,0),MATCH($F$4,Input_RNGPotential!$T$5:$U$5,0))*$F$6</f>
        <v>0</v>
      </c>
      <c r="H55" s="510">
        <f>INDEX(Input_RNGPotential!$T$7:$U$25,MATCH(H$37,Input_RNGPotential!$F$7:$F$25,0),MATCH($F$4,Input_RNGPotential!$T$5:$U$5,0))*$F$6</f>
        <v>0</v>
      </c>
      <c r="I55" s="510">
        <f>INDEX(Input_RNGPotential!$T$7:$U$25,MATCH(I$37,Input_RNGPotential!$F$7:$F$25,0),MATCH($F$4,Input_RNGPotential!$T$5:$U$5,0))*$F$6</f>
        <v>46812.92602432386</v>
      </c>
      <c r="J55" s="510">
        <f>INDEX(Input_RNGPotential!$T$7:$U$25,MATCH(J$37,Input_RNGPotential!$F$7:$F$25,0),MATCH($F$4,Input_RNGPotential!$T$5:$U$5,0))*$F$6</f>
        <v>67504.456067110979</v>
      </c>
      <c r="K55" s="510">
        <f>INDEX(Input_RNGPotential!$T$7:$U$25,MATCH(K$37,Input_RNGPotential!$F$7:$F$25,0),MATCH($F$4,Input_RNGPotential!$T$5:$U$5,0))*$F$6</f>
        <v>90589.673133404212</v>
      </c>
      <c r="L55" s="510">
        <f>INDEX(Input_RNGPotential!$T$7:$U$25,MATCH(L$37,Input_RNGPotential!$F$7:$F$25,0),MATCH($F$4,Input_RNGPotential!$T$5:$U$5,0))*$F$6</f>
        <v>116068.57722320357</v>
      </c>
      <c r="M55" s="510">
        <f>INDEX(Input_RNGPotential!$T$7:$U$25,MATCH(M$37,Input_RNGPotential!$F$7:$F$25,0),MATCH($F$4,Input_RNGPotential!$T$5:$U$5,0))*$F$6</f>
        <v>143941.16833650903</v>
      </c>
      <c r="N55" s="510">
        <f>INDEX(Input_RNGPotential!$T$7:$U$25,MATCH(N$37,Input_RNGPotential!$F$7:$F$25,0),MATCH($F$4,Input_RNGPotential!$T$5:$U$5,0))*$F$6</f>
        <v>174207.44647332063</v>
      </c>
      <c r="O55" s="510">
        <f>INDEX(Input_RNGPotential!$T$7:$U$25,MATCH(O$37,Input_RNGPotential!$F$7:$F$25,0),MATCH($F$4,Input_RNGPotential!$T$5:$U$5,0))*$F$6</f>
        <v>210123.3787057212</v>
      </c>
      <c r="P55" s="510">
        <f>INDEX(Input_RNGPotential!$T$7:$U$25,MATCH(P$37,Input_RNGPotential!$F$7:$F$25,0),MATCH($F$4,Input_RNGPotential!$T$5:$U$5,0))*$F$6</f>
        <v>242810.59149767747</v>
      </c>
      <c r="Q55" s="510">
        <f>INDEX(Input_RNGPotential!$T$7:$U$25,MATCH(Q$37,Input_RNGPotential!$F$7:$F$25,0),MATCH($F$4,Input_RNGPotential!$T$5:$U$5,0))*$F$6</f>
        <v>272269.08484918915</v>
      </c>
      <c r="R55" s="510">
        <f>INDEX(Input_RNGPotential!$T$7:$U$25,MATCH(R$37,Input_RNGPotential!$F$7:$F$25,0),MATCH($F$4,Input_RNGPotential!$T$5:$U$5,0))*$F$6</f>
        <v>298498.85876025661</v>
      </c>
      <c r="S55" s="510">
        <f>INDEX(Input_RNGPotential!$T$7:$U$25,MATCH(S$37,Input_RNGPotential!$F$7:$F$25,0),MATCH($F$4,Input_RNGPotential!$T$5:$U$5,0))*$F$6</f>
        <v>321499.9132308797</v>
      </c>
      <c r="T55" s="510">
        <f>INDEX(Input_RNGPotential!$T$7:$U$25,MATCH(T$37,Input_RNGPotential!$F$7:$F$25,0),MATCH($F$4,Input_RNGPotential!$T$5:$U$5,0))*$F$6</f>
        <v>328322.26429317828</v>
      </c>
      <c r="U55" s="510">
        <f>INDEX(Input_RNGPotential!$T$7:$U$25,MATCH(U$37,Input_RNGPotential!$F$7:$F$25,0),MATCH($F$4,Input_RNGPotential!$T$5:$U$5,0))*$F$6</f>
        <v>334887.02585385344</v>
      </c>
      <c r="V55" s="510">
        <f>INDEX(Input_RNGPotential!$T$7:$U$25,MATCH(V$37,Input_RNGPotential!$F$7:$F$25,0),MATCH($F$4,Input_RNGPotential!$T$5:$U$5,0))*$F$6</f>
        <v>341194.19791290537</v>
      </c>
      <c r="W55" s="510">
        <f>INDEX(Input_RNGPotential!$T$7:$U$25,MATCH(W$37,Input_RNGPotential!$F$7:$F$25,0),MATCH($F$4,Input_RNGPotential!$T$5:$U$5,0))*$F$6</f>
        <v>347243.78047033382</v>
      </c>
      <c r="X55" s="511">
        <f>INDEX(Input_RNGPotential!$T$7:$U$25,MATCH(X$37,Input_RNGPotential!$F$7:$F$25,0),MATCH($F$4,Input_RNGPotential!$T$5:$U$5,0))*$F$6</f>
        <v>353035.77352613892</v>
      </c>
    </row>
    <row r="56" spans="2:27" x14ac:dyDescent="0.3">
      <c r="B56" s="508" t="s">
        <v>127</v>
      </c>
      <c r="C56" s="509" t="s">
        <v>129</v>
      </c>
      <c r="D56" s="484" t="s">
        <v>122</v>
      </c>
      <c r="F56" s="510" cm="1">
        <f t="array" ref="F56:X56">TRANSPOSE(Input_HydrogenBlending!Q7:Q25)*$F$6</f>
        <v>0</v>
      </c>
      <c r="G56" s="510">
        <v>0</v>
      </c>
      <c r="H56" s="510">
        <v>0</v>
      </c>
      <c r="I56" s="510">
        <v>2547.3964180855751</v>
      </c>
      <c r="J56" s="510">
        <v>5094.7928361711502</v>
      </c>
      <c r="K56" s="510">
        <v>7642.1892542567248</v>
      </c>
      <c r="L56" s="510">
        <v>10189.5856723423</v>
      </c>
      <c r="M56" s="510">
        <v>12736.982090427875</v>
      </c>
      <c r="N56" s="510">
        <v>15284.37850851345</v>
      </c>
      <c r="O56" s="510">
        <v>17831.774926599028</v>
      </c>
      <c r="P56" s="510">
        <v>20379.171344684601</v>
      </c>
      <c r="Q56" s="510">
        <v>22926.567762770173</v>
      </c>
      <c r="R56" s="510">
        <v>25473.96418085575</v>
      </c>
      <c r="S56" s="510">
        <v>28021.36059894133</v>
      </c>
      <c r="T56" s="510">
        <v>30568.757017026899</v>
      </c>
      <c r="U56" s="510">
        <v>33116.153435112479</v>
      </c>
      <c r="V56" s="510">
        <v>35663.549853198056</v>
      </c>
      <c r="W56" s="510">
        <v>38210.946271283632</v>
      </c>
      <c r="X56" s="511">
        <v>40758.342689369201</v>
      </c>
      <c r="Y56" s="350" t="s">
        <v>272</v>
      </c>
      <c r="Z56" s="823">
        <f>X54+X57</f>
        <v>2050273.5948306452</v>
      </c>
      <c r="AA56" s="833">
        <f>Z56/Z57</f>
        <v>0.81346044045640331</v>
      </c>
    </row>
    <row r="57" spans="2:27" x14ac:dyDescent="0.3">
      <c r="B57" s="508" t="s">
        <v>130</v>
      </c>
      <c r="C57" s="509" t="s">
        <v>126</v>
      </c>
      <c r="D57" s="484" t="s">
        <v>122</v>
      </c>
      <c r="F57" s="510" cm="1">
        <f t="array" ref="F57:X57">TRANSPOSE(Input_HeatPumpPotential!Y31:Y49)</f>
        <v>0</v>
      </c>
      <c r="G57" s="510">
        <v>1020.7866978123516</v>
      </c>
      <c r="H57" s="510">
        <v>1817.2356809064913</v>
      </c>
      <c r="I57" s="510">
        <v>5954.1953738774191</v>
      </c>
      <c r="J57" s="510">
        <v>16407.10293457652</v>
      </c>
      <c r="K57" s="510">
        <v>26655.741461559428</v>
      </c>
      <c r="L57" s="510">
        <v>39640.168690845006</v>
      </c>
      <c r="M57" s="510">
        <v>58612.490843401232</v>
      </c>
      <c r="N57" s="510">
        <v>78003.127062803746</v>
      </c>
      <c r="O57" s="510">
        <v>102995.16535654175</v>
      </c>
      <c r="P57" s="510">
        <v>126317.86069958367</v>
      </c>
      <c r="Q57" s="510">
        <v>152913.69540822593</v>
      </c>
      <c r="R57" s="510">
        <v>182023.82504071991</v>
      </c>
      <c r="S57" s="510">
        <v>214427.41328452743</v>
      </c>
      <c r="T57" s="510">
        <v>248960.76716232137</v>
      </c>
      <c r="U57" s="510">
        <v>285981.85517971445</v>
      </c>
      <c r="V57" s="510">
        <v>324268.29470852995</v>
      </c>
      <c r="W57" s="510">
        <v>366729.33569964935</v>
      </c>
      <c r="X57" s="511">
        <v>410880.81786293315</v>
      </c>
      <c r="Y57" s="350" t="s">
        <v>260</v>
      </c>
      <c r="Z57" s="823">
        <f>SUM(X54:X59)</f>
        <v>2520434.2987844753</v>
      </c>
    </row>
    <row r="58" spans="2:27" x14ac:dyDescent="0.3">
      <c r="B58" s="508" t="s">
        <v>130</v>
      </c>
      <c r="C58" s="509" t="s">
        <v>128</v>
      </c>
      <c r="D58" s="484" t="s">
        <v>122</v>
      </c>
      <c r="F58" s="510">
        <f>INDEX(Input_RNGPotential!$T$7:$U$25,MATCH(F$37,Input_RNGPotential!$F$7:$F$25,0),MATCH($F$4,Input_RNGPotential!$T$5:$U$5,0))*$F$7</f>
        <v>0</v>
      </c>
      <c r="G58" s="510">
        <f>INDEX(Input_RNGPotential!$T$7:$U$25,MATCH(G$37,Input_RNGPotential!$F$7:$F$25,0),MATCH($F$4,Input_RNGPotential!$T$5:$U$5,0))*$F$7</f>
        <v>0</v>
      </c>
      <c r="H58" s="510">
        <f>INDEX(Input_RNGPotential!$T$7:$U$25,MATCH(H$37,Input_RNGPotential!$F$7:$F$25,0),MATCH($F$4,Input_RNGPotential!$T$5:$U$5,0))*$F$7</f>
        <v>0</v>
      </c>
      <c r="I58" s="510">
        <f>INDEX(Input_RNGPotential!$T$7:$U$25,MATCH(I$37,Input_RNGPotential!$F$7:$F$25,0),MATCH($F$4,Input_RNGPotential!$T$5:$U$5,0))*$F$7</f>
        <v>9078.2042577997308</v>
      </c>
      <c r="J58" s="510">
        <f>INDEX(Input_RNGPotential!$T$7:$U$25,MATCH(J$37,Input_RNGPotential!$F$7:$F$25,0),MATCH($F$4,Input_RNGPotential!$T$5:$U$5,0))*$F$7</f>
        <v>13090.812571093777</v>
      </c>
      <c r="K58" s="510">
        <f>INDEX(Input_RNGPotential!$T$7:$U$25,MATCH(K$37,Input_RNGPotential!$F$7:$F$25,0),MATCH($F$4,Input_RNGPotential!$T$5:$U$5,0))*$F$7</f>
        <v>17567.61702793463</v>
      </c>
      <c r="L58" s="510">
        <f>INDEX(Input_RNGPotential!$T$7:$U$25,MATCH(L$37,Input_RNGPotential!$F$7:$F$25,0),MATCH($F$4,Input_RNGPotential!$T$5:$U$5,0))*$F$7</f>
        <v>22508.617628322292</v>
      </c>
      <c r="M58" s="510">
        <f>INDEX(Input_RNGPotential!$T$7:$U$25,MATCH(M$37,Input_RNGPotential!$F$7:$F$25,0),MATCH($F$4,Input_RNGPotential!$T$5:$U$5,0))*$F$7</f>
        <v>27913.814372256762</v>
      </c>
      <c r="N58" s="510">
        <f>INDEX(Input_RNGPotential!$T$7:$U$25,MATCH(N$37,Input_RNGPotential!$F$7:$F$25,0),MATCH($F$4,Input_RNGPotential!$T$5:$U$5,0))*$F$7</f>
        <v>33783.207259738047</v>
      </c>
      <c r="O58" s="510">
        <f>INDEX(Input_RNGPotential!$T$7:$U$25,MATCH(O$37,Input_RNGPotential!$F$7:$F$25,0),MATCH($F$4,Input_RNGPotential!$T$5:$U$5,0))*$F$7</f>
        <v>40748.210232327496</v>
      </c>
      <c r="P58" s="510">
        <f>INDEX(Input_RNGPotential!$T$7:$U$25,MATCH(P$37,Input_RNGPotential!$F$7:$F$25,0),MATCH($F$4,Input_RNGPotential!$T$5:$U$5,0))*$F$7</f>
        <v>47087.083264732202</v>
      </c>
      <c r="Q58" s="510">
        <f>INDEX(Input_RNGPotential!$T$7:$U$25,MATCH(Q$37,Input_RNGPotential!$F$7:$F$25,0),MATCH($F$4,Input_RNGPotential!$T$5:$U$5,0))*$F$7</f>
        <v>52799.82635695213</v>
      </c>
      <c r="R58" s="510">
        <f>INDEX(Input_RNGPotential!$T$7:$U$25,MATCH(R$37,Input_RNGPotential!$F$7:$F$25,0),MATCH($F$4,Input_RNGPotential!$T$5:$U$5,0))*$F$7</f>
        <v>57886.439508987336</v>
      </c>
      <c r="S58" s="510">
        <f>INDEX(Input_RNGPotential!$T$7:$U$25,MATCH(S$37,Input_RNGPotential!$F$7:$F$25,0),MATCH($F$4,Input_RNGPotential!$T$5:$U$5,0))*$F$7</f>
        <v>62346.9227208378</v>
      </c>
      <c r="T58" s="510">
        <f>INDEX(Input_RNGPotential!$T$7:$U$25,MATCH(T$37,Input_RNGPotential!$F$7:$F$25,0),MATCH($F$4,Input_RNGPotential!$T$5:$U$5,0))*$F$7</f>
        <v>63669.948255062722</v>
      </c>
      <c r="U58" s="510">
        <f>INDEX(Input_RNGPotential!$T$7:$U$25,MATCH(U$37,Input_RNGPotential!$F$7:$F$25,0),MATCH($F$4,Input_RNGPotential!$T$5:$U$5,0))*$F$7</f>
        <v>64943.020703484246</v>
      </c>
      <c r="V58" s="510">
        <f>INDEX(Input_RNGPotential!$T$7:$U$25,MATCH(V$37,Input_RNGPotential!$F$7:$F$25,0),MATCH($F$4,Input_RNGPotential!$T$5:$U$5,0))*$F$7</f>
        <v>66166.14006610238</v>
      </c>
      <c r="W58" s="510">
        <f>INDEX(Input_RNGPotential!$T$7:$U$25,MATCH(W$37,Input_RNGPotential!$F$7:$F$25,0),MATCH($F$4,Input_RNGPotential!$T$5:$U$5,0))*$F$7</f>
        <v>67339.306342917072</v>
      </c>
      <c r="X58" s="511">
        <f>INDEX(Input_RNGPotential!$T$7:$U$25,MATCH(X$37,Input_RNGPotential!$F$7:$F$25,0),MATCH($F$4,Input_RNGPotential!$T$5:$U$5,0))*$F$7</f>
        <v>68462.519533928367</v>
      </c>
    </row>
    <row r="59" spans="2:27" x14ac:dyDescent="0.3">
      <c r="B59" s="512" t="s">
        <v>130</v>
      </c>
      <c r="C59" s="513" t="s">
        <v>129</v>
      </c>
      <c r="D59" s="485" t="s">
        <v>122</v>
      </c>
      <c r="E59" s="504"/>
      <c r="F59" s="514" cm="1">
        <f t="array" ref="F59:X59">TRANSPOSE(Input_HydrogenBlending!Q7:Q25)*$F$7</f>
        <v>0</v>
      </c>
      <c r="G59" s="514">
        <v>0</v>
      </c>
      <c r="H59" s="514">
        <v>0</v>
      </c>
      <c r="I59" s="514">
        <v>494.00426277460542</v>
      </c>
      <c r="J59" s="514">
        <v>988.00852554921084</v>
      </c>
      <c r="K59" s="514">
        <v>1482.0127883238163</v>
      </c>
      <c r="L59" s="514">
        <v>1976.0170510984217</v>
      </c>
      <c r="M59" s="514">
        <v>2470.0213138730273</v>
      </c>
      <c r="N59" s="514">
        <v>2964.0255766476325</v>
      </c>
      <c r="O59" s="514">
        <v>3458.0298394222386</v>
      </c>
      <c r="P59" s="514">
        <v>3952.0341021968434</v>
      </c>
      <c r="Q59" s="514">
        <v>4446.0383649714486</v>
      </c>
      <c r="R59" s="514">
        <v>4940.0426277460547</v>
      </c>
      <c r="S59" s="514">
        <v>5434.0468905206608</v>
      </c>
      <c r="T59" s="514">
        <v>5928.0511532952651</v>
      </c>
      <c r="U59" s="514">
        <v>6422.0554160698712</v>
      </c>
      <c r="V59" s="514">
        <v>6916.0596788444773</v>
      </c>
      <c r="W59" s="514">
        <v>7410.0639416190834</v>
      </c>
      <c r="X59" s="515">
        <v>7904.0682043936868</v>
      </c>
    </row>
    <row r="61" spans="2:27" ht="17.25" x14ac:dyDescent="0.35">
      <c r="B61" s="288" t="s">
        <v>120</v>
      </c>
      <c r="C61" s="289"/>
      <c r="D61" s="217" t="s">
        <v>258</v>
      </c>
      <c r="E61" s="120"/>
      <c r="F61" s="121">
        <v>2022</v>
      </c>
      <c r="G61" s="121">
        <v>2023</v>
      </c>
      <c r="H61" s="121">
        <v>2024</v>
      </c>
      <c r="I61" s="121">
        <v>2025</v>
      </c>
      <c r="J61" s="121">
        <v>2026</v>
      </c>
      <c r="K61" s="121">
        <v>2027</v>
      </c>
      <c r="L61" s="121">
        <v>2028</v>
      </c>
      <c r="M61" s="121">
        <v>2029</v>
      </c>
      <c r="N61" s="121">
        <v>2030</v>
      </c>
      <c r="O61" s="121">
        <v>2031</v>
      </c>
      <c r="P61" s="121">
        <v>2032</v>
      </c>
      <c r="Q61" s="121">
        <v>2033</v>
      </c>
      <c r="R61" s="121">
        <v>2034</v>
      </c>
      <c r="S61" s="121">
        <v>2035</v>
      </c>
      <c r="T61" s="121">
        <v>2036</v>
      </c>
      <c r="U61" s="121">
        <v>2037</v>
      </c>
      <c r="V61" s="121">
        <v>2038</v>
      </c>
      <c r="W61" s="121">
        <v>2039</v>
      </c>
      <c r="X61" s="122">
        <v>2040</v>
      </c>
    </row>
    <row r="62" spans="2:27" x14ac:dyDescent="0.3">
      <c r="B62" s="521" t="s">
        <v>127</v>
      </c>
      <c r="C62" s="522" t="s">
        <v>126</v>
      </c>
      <c r="D62" s="523" t="s">
        <v>266</v>
      </c>
      <c r="E62" s="524"/>
      <c r="F62" s="525">
        <f>IF(F54=0,,F46/F54)</f>
        <v>0</v>
      </c>
      <c r="G62" s="525">
        <f t="shared" ref="G62:X62" si="20">IF(G54=0,0,G46/G54)</f>
        <v>134.33185973672076</v>
      </c>
      <c r="H62" s="525">
        <f>IF(H54=0,0,H46/H54)</f>
        <v>198.63833864477726</v>
      </c>
      <c r="I62" s="525">
        <f t="shared" si="20"/>
        <v>143.49340156324456</v>
      </c>
      <c r="J62" s="525">
        <f t="shared" si="20"/>
        <v>97.620168354130783</v>
      </c>
      <c r="K62" s="525">
        <f t="shared" si="20"/>
        <v>91.946932034125766</v>
      </c>
      <c r="L62" s="525">
        <f t="shared" si="20"/>
        <v>87.803478027397247</v>
      </c>
      <c r="M62" s="525">
        <f t="shared" si="20"/>
        <v>80.662080926517532</v>
      </c>
      <c r="N62" s="525">
        <f t="shared" si="20"/>
        <v>78.511732575486064</v>
      </c>
      <c r="O62" s="525">
        <f t="shared" si="20"/>
        <v>75.031977746925861</v>
      </c>
      <c r="P62" s="525">
        <f t="shared" si="20"/>
        <v>74.809462081160433</v>
      </c>
      <c r="Q62" s="525">
        <f t="shared" si="20"/>
        <v>74.266182160351221</v>
      </c>
      <c r="R62" s="525">
        <f t="shared" si="20"/>
        <v>73.837467607150614</v>
      </c>
      <c r="S62" s="525">
        <f t="shared" si="20"/>
        <v>73.263646260051416</v>
      </c>
      <c r="T62" s="525">
        <f t="shared" si="20"/>
        <v>72.912053782644207</v>
      </c>
      <c r="U62" s="525">
        <f t="shared" si="20"/>
        <v>72.632039997120188</v>
      </c>
      <c r="V62" s="525">
        <f t="shared" si="20"/>
        <v>72.636095034081819</v>
      </c>
      <c r="W62" s="525">
        <f t="shared" si="20"/>
        <v>72.345500014097652</v>
      </c>
      <c r="X62" s="526">
        <f t="shared" si="20"/>
        <v>72.262530344726613</v>
      </c>
    </row>
    <row r="63" spans="2:27" x14ac:dyDescent="0.3">
      <c r="B63" s="508" t="s">
        <v>127</v>
      </c>
      <c r="C63" s="509" t="s">
        <v>128</v>
      </c>
      <c r="D63" s="484" t="s">
        <v>266</v>
      </c>
      <c r="F63" s="517">
        <f t="shared" ref="F63:X63" si="21">IF(F55=0,0,F47/F55)</f>
        <v>0</v>
      </c>
      <c r="G63" s="517">
        <f t="shared" si="21"/>
        <v>0</v>
      </c>
      <c r="H63" s="517">
        <f t="shared" si="21"/>
        <v>0</v>
      </c>
      <c r="I63" s="517">
        <f t="shared" si="21"/>
        <v>331.78172765565432</v>
      </c>
      <c r="J63" s="517">
        <f t="shared" si="21"/>
        <v>328.38920032141669</v>
      </c>
      <c r="K63" s="517">
        <f t="shared" si="21"/>
        <v>322.08114852119854</v>
      </c>
      <c r="L63" s="517">
        <f t="shared" si="21"/>
        <v>314.16847090609002</v>
      </c>
      <c r="M63" s="517">
        <f t="shared" si="21"/>
        <v>306.06776900325565</v>
      </c>
      <c r="N63" s="517">
        <f t="shared" si="21"/>
        <v>298.02357112634269</v>
      </c>
      <c r="O63" s="517">
        <f t="shared" si="21"/>
        <v>324.53138523640689</v>
      </c>
      <c r="P63" s="517">
        <f t="shared" si="21"/>
        <v>352.66935187918455</v>
      </c>
      <c r="Q63" s="517">
        <f t="shared" si="21"/>
        <v>382.46481983977208</v>
      </c>
      <c r="R63" s="517">
        <f t="shared" si="21"/>
        <v>415.70548560204594</v>
      </c>
      <c r="S63" s="517">
        <f t="shared" si="21"/>
        <v>452.59171338286808</v>
      </c>
      <c r="T63" s="517">
        <f t="shared" si="21"/>
        <v>459.89731441535514</v>
      </c>
      <c r="U63" s="517">
        <f t="shared" si="21"/>
        <v>466.86309088603997</v>
      </c>
      <c r="V63" s="517">
        <f t="shared" si="21"/>
        <v>472.55827050907789</v>
      </c>
      <c r="W63" s="517">
        <f t="shared" si="21"/>
        <v>481.92848567004285</v>
      </c>
      <c r="X63" s="518">
        <f t="shared" si="21"/>
        <v>487.60795507188669</v>
      </c>
      <c r="Y63" s="517"/>
    </row>
    <row r="64" spans="2:27" x14ac:dyDescent="0.3">
      <c r="B64" s="508" t="s">
        <v>127</v>
      </c>
      <c r="C64" s="509" t="s">
        <v>129</v>
      </c>
      <c r="D64" s="484" t="s">
        <v>266</v>
      </c>
      <c r="F64" s="517">
        <f t="shared" ref="F64:W65" si="22">IF(F56=0,0,F48/F56)</f>
        <v>0</v>
      </c>
      <c r="G64" s="517">
        <f t="shared" si="22"/>
        <v>0</v>
      </c>
      <c r="H64" s="517">
        <f t="shared" si="22"/>
        <v>0</v>
      </c>
      <c r="I64" s="517">
        <f t="shared" si="22"/>
        <v>236.05769581224098</v>
      </c>
      <c r="J64" s="517">
        <f t="shared" si="22"/>
        <v>233.98301916344843</v>
      </c>
      <c r="K64" s="517">
        <f t="shared" si="22"/>
        <v>227.91213157827724</v>
      </c>
      <c r="L64" s="517">
        <f t="shared" si="22"/>
        <v>218.82923927741589</v>
      </c>
      <c r="M64" s="517">
        <f t="shared" si="22"/>
        <v>208.26708062442765</v>
      </c>
      <c r="N64" s="517">
        <f t="shared" si="22"/>
        <v>196.52986034877077</v>
      </c>
      <c r="O64" s="517">
        <f t="shared" si="22"/>
        <v>183.96325705450894</v>
      </c>
      <c r="P64" s="517">
        <f t="shared" si="22"/>
        <v>170.77373316889856</v>
      </c>
      <c r="Q64" s="517">
        <f t="shared" si="22"/>
        <v>156.7402206587314</v>
      </c>
      <c r="R64" s="517">
        <f t="shared" si="22"/>
        <v>642.14660026126876</v>
      </c>
      <c r="S64" s="517">
        <f t="shared" si="22"/>
        <v>629.93680455154902</v>
      </c>
      <c r="T64" s="517">
        <f t="shared" si="22"/>
        <v>619.61766957745772</v>
      </c>
      <c r="U64" s="517">
        <f t="shared" si="22"/>
        <v>608.71072037147906</v>
      </c>
      <c r="V64" s="517">
        <f t="shared" si="22"/>
        <v>596.18782052686208</v>
      </c>
      <c r="W64" s="517">
        <f t="shared" si="22"/>
        <v>587.57132509195355</v>
      </c>
      <c r="X64" s="518">
        <f>IF(X56=0,0,X48/X56)</f>
        <v>574.66448486829415</v>
      </c>
    </row>
    <row r="65" spans="2:25" x14ac:dyDescent="0.3">
      <c r="B65" s="508" t="s">
        <v>130</v>
      </c>
      <c r="C65" s="509" t="s">
        <v>126</v>
      </c>
      <c r="D65" s="484" t="s">
        <v>266</v>
      </c>
      <c r="F65" s="517">
        <f t="shared" si="22"/>
        <v>0</v>
      </c>
      <c r="G65" s="517">
        <f t="shared" si="22"/>
        <v>354.17038098759804</v>
      </c>
      <c r="H65" s="517">
        <f t="shared" si="22"/>
        <v>618.9442134651722</v>
      </c>
      <c r="I65" s="517">
        <f t="shared" si="22"/>
        <v>384.5532675380876</v>
      </c>
      <c r="J65" s="517">
        <f t="shared" si="22"/>
        <v>235.04123556755408</v>
      </c>
      <c r="K65" s="517">
        <f t="shared" si="22"/>
        <v>218.51535795115342</v>
      </c>
      <c r="L65" s="517">
        <f t="shared" si="22"/>
        <v>206.72804835401149</v>
      </c>
      <c r="M65" s="517">
        <f t="shared" si="22"/>
        <v>187.10147029914035</v>
      </c>
      <c r="N65" s="517">
        <f t="shared" si="22"/>
        <v>181.27394290206661</v>
      </c>
      <c r="O65" s="517">
        <f t="shared" si="22"/>
        <v>171.99922160003777</v>
      </c>
      <c r="P65" s="517">
        <f t="shared" si="22"/>
        <v>171.72508068249647</v>
      </c>
      <c r="Q65" s="517">
        <f t="shared" si="22"/>
        <v>170.49162263012627</v>
      </c>
      <c r="R65" s="517">
        <f t="shared" si="22"/>
        <v>169.48751604200027</v>
      </c>
      <c r="S65" s="517">
        <f t="shared" si="22"/>
        <v>168.04162308649279</v>
      </c>
      <c r="T65" s="517">
        <f t="shared" si="22"/>
        <v>167.16046594300676</v>
      </c>
      <c r="U65" s="517">
        <f t="shared" si="22"/>
        <v>166.45030773066838</v>
      </c>
      <c r="V65" s="517">
        <f t="shared" si="22"/>
        <v>166.49435459024707</v>
      </c>
      <c r="W65" s="517">
        <f t="shared" si="22"/>
        <v>165.72880827492972</v>
      </c>
      <c r="X65" s="518">
        <f>IF(X57=0,0,X49/X57)</f>
        <v>165.51822592280772</v>
      </c>
    </row>
    <row r="66" spans="2:25" x14ac:dyDescent="0.3">
      <c r="B66" s="508" t="s">
        <v>130</v>
      </c>
      <c r="C66" s="509" t="s">
        <v>128</v>
      </c>
      <c r="D66" s="484" t="s">
        <v>266</v>
      </c>
      <c r="F66" s="517">
        <f t="shared" ref="F66:X66" si="23">IF(F58=0,0,F50/F58)</f>
        <v>0</v>
      </c>
      <c r="G66" s="517">
        <f t="shared" si="23"/>
        <v>0</v>
      </c>
      <c r="H66" s="517">
        <f t="shared" si="23"/>
        <v>0</v>
      </c>
      <c r="I66" s="517">
        <f t="shared" si="23"/>
        <v>331.78172765565432</v>
      </c>
      <c r="J66" s="517">
        <f t="shared" si="23"/>
        <v>328.38920032141669</v>
      </c>
      <c r="K66" s="517">
        <f t="shared" si="23"/>
        <v>322.08114852119854</v>
      </c>
      <c r="L66" s="517">
        <f t="shared" si="23"/>
        <v>314.16847090609002</v>
      </c>
      <c r="M66" s="517">
        <f t="shared" si="23"/>
        <v>306.06776900325559</v>
      </c>
      <c r="N66" s="517">
        <f t="shared" si="23"/>
        <v>298.02357112634269</v>
      </c>
      <c r="O66" s="517">
        <f t="shared" si="23"/>
        <v>324.53138523640689</v>
      </c>
      <c r="P66" s="517">
        <f t="shared" si="23"/>
        <v>352.66935187918449</v>
      </c>
      <c r="Q66" s="517">
        <f t="shared" si="23"/>
        <v>382.46481983977208</v>
      </c>
      <c r="R66" s="517">
        <f t="shared" si="23"/>
        <v>415.70548560204594</v>
      </c>
      <c r="S66" s="517">
        <f t="shared" si="23"/>
        <v>452.59171338286797</v>
      </c>
      <c r="T66" s="517">
        <f t="shared" si="23"/>
        <v>459.8973144153552</v>
      </c>
      <c r="U66" s="517">
        <f t="shared" si="23"/>
        <v>466.86309088603997</v>
      </c>
      <c r="V66" s="517">
        <f t="shared" si="23"/>
        <v>472.55827050907789</v>
      </c>
      <c r="W66" s="517">
        <f t="shared" si="23"/>
        <v>481.92848567004285</v>
      </c>
      <c r="X66" s="518">
        <f t="shared" si="23"/>
        <v>487.60795507188669</v>
      </c>
    </row>
    <row r="67" spans="2:25" x14ac:dyDescent="0.3">
      <c r="B67" s="512" t="s">
        <v>130</v>
      </c>
      <c r="C67" s="513" t="s">
        <v>129</v>
      </c>
      <c r="D67" s="485" t="s">
        <v>266</v>
      </c>
      <c r="E67" s="504"/>
      <c r="F67" s="519">
        <f t="shared" ref="F67:X67" si="24">IF(F59=0,0,F51/F59)</f>
        <v>0</v>
      </c>
      <c r="G67" s="519">
        <f t="shared" si="24"/>
        <v>0</v>
      </c>
      <c r="H67" s="519">
        <f t="shared" si="24"/>
        <v>0</v>
      </c>
      <c r="I67" s="519">
        <f t="shared" si="24"/>
        <v>236.05769581224098</v>
      </c>
      <c r="J67" s="519">
        <f t="shared" si="24"/>
        <v>233.98301916344846</v>
      </c>
      <c r="K67" s="519">
        <f t="shared" si="24"/>
        <v>227.91213157827724</v>
      </c>
      <c r="L67" s="519">
        <f t="shared" si="24"/>
        <v>218.82923927741589</v>
      </c>
      <c r="M67" s="519">
        <f t="shared" si="24"/>
        <v>208.26708062442765</v>
      </c>
      <c r="N67" s="519">
        <f t="shared" si="24"/>
        <v>196.52986034877077</v>
      </c>
      <c r="O67" s="519">
        <f t="shared" si="24"/>
        <v>183.96325705450894</v>
      </c>
      <c r="P67" s="519">
        <f t="shared" si="24"/>
        <v>170.77373316889859</v>
      </c>
      <c r="Q67" s="519">
        <f t="shared" si="24"/>
        <v>156.7402206587314</v>
      </c>
      <c r="R67" s="519">
        <f t="shared" si="24"/>
        <v>642.14660026126887</v>
      </c>
      <c r="S67" s="519">
        <f t="shared" si="24"/>
        <v>629.93680455154902</v>
      </c>
      <c r="T67" s="519">
        <f t="shared" si="24"/>
        <v>619.61766957745772</v>
      </c>
      <c r="U67" s="519">
        <f t="shared" si="24"/>
        <v>608.71072037147917</v>
      </c>
      <c r="V67" s="519">
        <f t="shared" si="24"/>
        <v>596.18782052686208</v>
      </c>
      <c r="W67" s="519">
        <f t="shared" si="24"/>
        <v>587.57132509195344</v>
      </c>
      <c r="X67" s="520">
        <f t="shared" si="24"/>
        <v>574.66448486829427</v>
      </c>
    </row>
    <row r="68" spans="2:25" x14ac:dyDescent="0.3">
      <c r="B68" s="521" t="s">
        <v>260</v>
      </c>
      <c r="C68" s="522" t="s">
        <v>126</v>
      </c>
      <c r="D68" s="523" t="s">
        <v>266</v>
      </c>
      <c r="E68" s="524"/>
      <c r="F68" s="525">
        <f>IF(F54+F57=0,0,(F46+F49)/(F54+F57))</f>
        <v>0</v>
      </c>
      <c r="G68" s="525">
        <f t="shared" ref="G68:W68" si="25">IF(G54+G57=0,0,(G46+G49)/(G54+G57))</f>
        <v>173.64000724930963</v>
      </c>
      <c r="H68" s="525">
        <f t="shared" si="25"/>
        <v>264.02721499762896</v>
      </c>
      <c r="I68" s="525">
        <f t="shared" si="25"/>
        <v>186.02109489049647</v>
      </c>
      <c r="J68" s="525">
        <f t="shared" si="25"/>
        <v>124.07730449101852</v>
      </c>
      <c r="K68" s="525">
        <f t="shared" si="25"/>
        <v>116.57210418017125</v>
      </c>
      <c r="L68" s="525">
        <f t="shared" si="25"/>
        <v>111.11605117849432</v>
      </c>
      <c r="M68" s="525">
        <f t="shared" si="25"/>
        <v>101.7786333856959</v>
      </c>
      <c r="N68" s="525">
        <f t="shared" si="25"/>
        <v>98.974394894332406</v>
      </c>
      <c r="O68" s="525">
        <f t="shared" si="25"/>
        <v>94.452069337481646</v>
      </c>
      <c r="P68" s="525">
        <f t="shared" si="25"/>
        <v>94.197881451743712</v>
      </c>
      <c r="Q68" s="525">
        <f t="shared" si="25"/>
        <v>93.515296108826064</v>
      </c>
      <c r="R68" s="525">
        <f t="shared" si="25"/>
        <v>92.973277448795045</v>
      </c>
      <c r="S68" s="525">
        <f t="shared" si="25"/>
        <v>92.23660717691105</v>
      </c>
      <c r="T68" s="525">
        <f t="shared" si="25"/>
        <v>91.785749782179792</v>
      </c>
      <c r="U68" s="525">
        <f t="shared" si="25"/>
        <v>91.425752417622036</v>
      </c>
      <c r="V68" s="525">
        <f t="shared" si="25"/>
        <v>91.434680027385795</v>
      </c>
      <c r="W68" s="525">
        <f t="shared" si="25"/>
        <v>91.05793322213141</v>
      </c>
      <c r="X68" s="526">
        <f>IF(X54+X57=0,0,(X46+X49)/(X54+X57))</f>
        <v>90.951244166192808</v>
      </c>
    </row>
    <row r="69" spans="2:25" x14ac:dyDescent="0.3">
      <c r="B69" s="508" t="s">
        <v>260</v>
      </c>
      <c r="C69" s="509" t="s">
        <v>128</v>
      </c>
      <c r="D69" s="484" t="s">
        <v>266</v>
      </c>
      <c r="F69" s="517">
        <f>IF(F55+F58=0,0,(F47+F50)/(F55+F58))</f>
        <v>0</v>
      </c>
      <c r="G69" s="517">
        <f t="shared" ref="G69:X69" si="26">IF(G55+G58=0,0,(G47+G50)/(G55+G58))</f>
        <v>0</v>
      </c>
      <c r="H69" s="517">
        <f t="shared" si="26"/>
        <v>0</v>
      </c>
      <c r="I69" s="517">
        <f t="shared" si="26"/>
        <v>331.78172765565432</v>
      </c>
      <c r="J69" s="517">
        <f t="shared" si="26"/>
        <v>328.38920032141669</v>
      </c>
      <c r="K69" s="517">
        <f t="shared" si="26"/>
        <v>322.08114852119854</v>
      </c>
      <c r="L69" s="517">
        <f t="shared" si="26"/>
        <v>314.16847090609002</v>
      </c>
      <c r="M69" s="517">
        <f t="shared" si="26"/>
        <v>306.06776900325565</v>
      </c>
      <c r="N69" s="517">
        <f t="shared" si="26"/>
        <v>298.02357112634269</v>
      </c>
      <c r="O69" s="517">
        <f t="shared" si="26"/>
        <v>324.53138523640695</v>
      </c>
      <c r="P69" s="517">
        <f t="shared" si="26"/>
        <v>352.66935187918455</v>
      </c>
      <c r="Q69" s="517">
        <f t="shared" si="26"/>
        <v>382.46481983977208</v>
      </c>
      <c r="R69" s="517">
        <f t="shared" si="26"/>
        <v>415.70548560204594</v>
      </c>
      <c r="S69" s="517">
        <f t="shared" si="26"/>
        <v>452.59171338286797</v>
      </c>
      <c r="T69" s="517">
        <f t="shared" si="26"/>
        <v>459.89731441535514</v>
      </c>
      <c r="U69" s="517">
        <f t="shared" si="26"/>
        <v>466.86309088603997</v>
      </c>
      <c r="V69" s="517">
        <f t="shared" si="26"/>
        <v>472.55827050907789</v>
      </c>
      <c r="W69" s="517">
        <f t="shared" si="26"/>
        <v>481.92848567004285</v>
      </c>
      <c r="X69" s="518">
        <f t="shared" si="26"/>
        <v>487.60795507188669</v>
      </c>
    </row>
    <row r="70" spans="2:25" x14ac:dyDescent="0.3">
      <c r="B70" s="512" t="s">
        <v>260</v>
      </c>
      <c r="C70" s="513" t="s">
        <v>129</v>
      </c>
      <c r="D70" s="485" t="s">
        <v>266</v>
      </c>
      <c r="E70" s="504"/>
      <c r="F70" s="519">
        <f>IF(F56+F59=0,,(F48+F51)/(F56+F59))</f>
        <v>0</v>
      </c>
      <c r="G70" s="519">
        <f t="shared" ref="G70:W70" si="27">IF(G56+G59=0,,(G48+G51)/(G56+G59))</f>
        <v>0</v>
      </c>
      <c r="H70" s="519">
        <f t="shared" si="27"/>
        <v>0</v>
      </c>
      <c r="I70" s="519">
        <f t="shared" si="27"/>
        <v>236.05769581224092</v>
      </c>
      <c r="J70" s="519">
        <f t="shared" si="27"/>
        <v>233.9830191634484</v>
      </c>
      <c r="K70" s="519">
        <f t="shared" si="27"/>
        <v>227.91213157827724</v>
      </c>
      <c r="L70" s="519">
        <f t="shared" si="27"/>
        <v>218.82923927741587</v>
      </c>
      <c r="M70" s="519">
        <f t="shared" si="27"/>
        <v>208.26708062442765</v>
      </c>
      <c r="N70" s="519">
        <f t="shared" si="27"/>
        <v>196.52986034877077</v>
      </c>
      <c r="O70" s="519">
        <f t="shared" si="27"/>
        <v>183.96325705450894</v>
      </c>
      <c r="P70" s="519">
        <f t="shared" si="27"/>
        <v>170.77373316889856</v>
      </c>
      <c r="Q70" s="519">
        <f t="shared" si="27"/>
        <v>156.7402206587314</v>
      </c>
      <c r="R70" s="519">
        <f t="shared" si="27"/>
        <v>642.14660026126887</v>
      </c>
      <c r="S70" s="519">
        <f t="shared" si="27"/>
        <v>629.93680455154902</v>
      </c>
      <c r="T70" s="519">
        <f t="shared" si="27"/>
        <v>619.61766957745772</v>
      </c>
      <c r="U70" s="519">
        <f t="shared" si="27"/>
        <v>608.71072037147906</v>
      </c>
      <c r="V70" s="519">
        <f t="shared" si="27"/>
        <v>596.18782052686208</v>
      </c>
      <c r="W70" s="519">
        <f t="shared" si="27"/>
        <v>587.57132509195355</v>
      </c>
      <c r="X70" s="519">
        <f>IF(X56+X59=0,,(X48+X51)/(X56+X59))</f>
        <v>574.66448486829404</v>
      </c>
      <c r="Y70" s="550"/>
    </row>
    <row r="71" spans="2:25" x14ac:dyDescent="0.3">
      <c r="B71" s="509"/>
      <c r="C71" s="509"/>
      <c r="D71" s="461"/>
      <c r="G71" s="517"/>
      <c r="H71" s="517"/>
      <c r="I71" s="517"/>
      <c r="J71" s="517"/>
      <c r="K71" s="517"/>
      <c r="L71" s="517"/>
      <c r="M71" s="517"/>
      <c r="N71" s="517"/>
      <c r="O71" s="517"/>
      <c r="P71" s="517"/>
      <c r="Q71" s="517"/>
      <c r="R71" s="517"/>
      <c r="S71" s="517"/>
      <c r="T71" s="517"/>
      <c r="U71" s="517"/>
      <c r="V71" s="517"/>
      <c r="W71" s="517"/>
      <c r="X71" s="517"/>
    </row>
    <row r="72" spans="2:25" ht="17.25" x14ac:dyDescent="0.35">
      <c r="B72" s="288" t="s">
        <v>126</v>
      </c>
      <c r="C72" s="289"/>
      <c r="D72" s="217" t="s">
        <v>258</v>
      </c>
      <c r="E72" s="120"/>
      <c r="F72" s="121">
        <v>2022</v>
      </c>
      <c r="G72" s="121">
        <v>2023</v>
      </c>
      <c r="H72" s="121">
        <v>2024</v>
      </c>
      <c r="I72" s="121">
        <v>2025</v>
      </c>
      <c r="J72" s="121">
        <v>2026</v>
      </c>
      <c r="K72" s="121">
        <v>2027</v>
      </c>
      <c r="L72" s="121">
        <v>2028</v>
      </c>
      <c r="M72" s="121">
        <v>2029</v>
      </c>
      <c r="N72" s="121">
        <v>2030</v>
      </c>
      <c r="O72" s="121">
        <v>2031</v>
      </c>
      <c r="P72" s="121">
        <v>2032</v>
      </c>
      <c r="Q72" s="121">
        <v>2033</v>
      </c>
      <c r="R72" s="121">
        <v>2034</v>
      </c>
      <c r="S72" s="121">
        <v>2035</v>
      </c>
      <c r="T72" s="121">
        <v>2036</v>
      </c>
      <c r="U72" s="121">
        <v>2037</v>
      </c>
      <c r="V72" s="121">
        <v>2038</v>
      </c>
      <c r="W72" s="121">
        <v>2039</v>
      </c>
      <c r="X72" s="122">
        <v>2040</v>
      </c>
    </row>
    <row r="73" spans="2:25" x14ac:dyDescent="0.3">
      <c r="B73" s="508" t="s">
        <v>2095</v>
      </c>
      <c r="D73" s="484" t="s">
        <v>270</v>
      </c>
      <c r="G73" s="517">
        <f>G46+G49</f>
        <v>991302.07263937336</v>
      </c>
      <c r="H73" s="517">
        <f t="shared" ref="H73:X73" si="28">H46+H49</f>
        <v>3084050.892655828</v>
      </c>
      <c r="I73" s="517">
        <f t="shared" si="28"/>
        <v>6278246.4600493629</v>
      </c>
      <c r="J73" s="517">
        <f t="shared" si="28"/>
        <v>10573888.774819979</v>
      </c>
      <c r="K73" s="517">
        <f t="shared" si="28"/>
        <v>15970977.836967681</v>
      </c>
      <c r="L73" s="517">
        <f t="shared" si="28"/>
        <v>22469513.646492455</v>
      </c>
      <c r="M73" s="517">
        <f t="shared" si="28"/>
        <v>30069496.203394316</v>
      </c>
      <c r="N73" s="517">
        <f t="shared" si="28"/>
        <v>38770925.507673264</v>
      </c>
      <c r="O73" s="517">
        <f t="shared" si="28"/>
        <v>48573801.559329279</v>
      </c>
      <c r="P73" s="517">
        <f t="shared" si="28"/>
        <v>59478124.358362384</v>
      </c>
      <c r="Q73" s="517">
        <f t="shared" si="28"/>
        <v>71483893.90477258</v>
      </c>
      <c r="R73" s="517">
        <f t="shared" si="28"/>
        <v>84591110.19855985</v>
      </c>
      <c r="S73" s="517">
        <f t="shared" si="28"/>
        <v>98799773.239724204</v>
      </c>
      <c r="T73" s="517">
        <f t="shared" si="28"/>
        <v>114109883.02826563</v>
      </c>
      <c r="U73" s="517">
        <f t="shared" si="28"/>
        <v>130521439.56418416</v>
      </c>
      <c r="V73" s="517">
        <f t="shared" si="28"/>
        <v>148034442.84747976</v>
      </c>
      <c r="W73" s="517">
        <f t="shared" si="28"/>
        <v>166648892.87815246</v>
      </c>
      <c r="X73" s="518">
        <f t="shared" si="28"/>
        <v>186474934.33093989</v>
      </c>
    </row>
    <row r="74" spans="2:25" x14ac:dyDescent="0.3">
      <c r="B74" s="508" t="s">
        <v>361</v>
      </c>
      <c r="C74" s="509"/>
      <c r="D74" s="484" t="s">
        <v>122</v>
      </c>
      <c r="G74" s="510">
        <f>G54+G57</f>
        <v>5708.9497307845486</v>
      </c>
      <c r="H74" s="510">
        <f t="shared" ref="H74:X74" si="29">H54+H57</f>
        <v>11680.806816386423</v>
      </c>
      <c r="I74" s="510">
        <f t="shared" si="29"/>
        <v>33750.185503128705</v>
      </c>
      <c r="J74" s="510">
        <f t="shared" si="29"/>
        <v>85220.168331311404</v>
      </c>
      <c r="K74" s="510">
        <f t="shared" si="29"/>
        <v>137005.14329125683</v>
      </c>
      <c r="L74" s="510">
        <f t="shared" si="29"/>
        <v>202216.63214433292</v>
      </c>
      <c r="M74" s="510">
        <f t="shared" si="29"/>
        <v>295440.16463106021</v>
      </c>
      <c r="N74" s="510">
        <f t="shared" si="29"/>
        <v>391726.82539828704</v>
      </c>
      <c r="O74" s="510">
        <f t="shared" si="29"/>
        <v>514269.32093750982</v>
      </c>
      <c r="P74" s="510">
        <f t="shared" si="29"/>
        <v>631416.7945362149</v>
      </c>
      <c r="Q74" s="510">
        <f t="shared" si="29"/>
        <v>764408.57142327819</v>
      </c>
      <c r="R74" s="510">
        <f t="shared" si="29"/>
        <v>909843.26378241682</v>
      </c>
      <c r="S74" s="510">
        <f t="shared" si="29"/>
        <v>1071155.7619441152</v>
      </c>
      <c r="T74" s="510">
        <f t="shared" si="29"/>
        <v>1243220.0346901787</v>
      </c>
      <c r="U74" s="510">
        <f t="shared" si="29"/>
        <v>1427622.2630137911</v>
      </c>
      <c r="V74" s="510">
        <f t="shared" si="29"/>
        <v>1619018.5474826582</v>
      </c>
      <c r="W74" s="510">
        <f t="shared" si="29"/>
        <v>1830141.3943980101</v>
      </c>
      <c r="X74" s="511">
        <f t="shared" si="29"/>
        <v>2050273.5948306452</v>
      </c>
    </row>
    <row r="75" spans="2:25" x14ac:dyDescent="0.3">
      <c r="B75" s="512" t="s">
        <v>2096</v>
      </c>
      <c r="C75" s="513"/>
      <c r="D75" s="485" t="s">
        <v>266</v>
      </c>
      <c r="E75" s="504"/>
      <c r="F75" s="504"/>
      <c r="G75" s="514">
        <f>G73/G74</f>
        <v>173.64000724930963</v>
      </c>
      <c r="H75" s="514">
        <f>H73/H74</f>
        <v>264.02721499762896</v>
      </c>
      <c r="I75" s="514">
        <f t="shared" ref="I75:X75" si="30">I73/I74</f>
        <v>186.02109489049647</v>
      </c>
      <c r="J75" s="514">
        <f t="shared" si="30"/>
        <v>124.07730449101852</v>
      </c>
      <c r="K75" s="514">
        <f t="shared" si="30"/>
        <v>116.57210418017125</v>
      </c>
      <c r="L75" s="514">
        <f t="shared" si="30"/>
        <v>111.11605117849432</v>
      </c>
      <c r="M75" s="514">
        <f t="shared" si="30"/>
        <v>101.7786333856959</v>
      </c>
      <c r="N75" s="514">
        <f t="shared" si="30"/>
        <v>98.974394894332406</v>
      </c>
      <c r="O75" s="514">
        <f t="shared" si="30"/>
        <v>94.452069337481646</v>
      </c>
      <c r="P75" s="514">
        <f t="shared" si="30"/>
        <v>94.197881451743712</v>
      </c>
      <c r="Q75" s="514">
        <f t="shared" si="30"/>
        <v>93.515296108826064</v>
      </c>
      <c r="R75" s="514">
        <f t="shared" si="30"/>
        <v>92.973277448795045</v>
      </c>
      <c r="S75" s="514">
        <f t="shared" si="30"/>
        <v>92.23660717691105</v>
      </c>
      <c r="T75" s="514">
        <f t="shared" si="30"/>
        <v>91.785749782179792</v>
      </c>
      <c r="U75" s="514">
        <f t="shared" si="30"/>
        <v>91.425752417622036</v>
      </c>
      <c r="V75" s="514">
        <f t="shared" si="30"/>
        <v>91.434680027385795</v>
      </c>
      <c r="W75" s="514">
        <f t="shared" si="30"/>
        <v>91.05793322213141</v>
      </c>
      <c r="X75" s="515">
        <f t="shared" si="30"/>
        <v>90.951244166192808</v>
      </c>
    </row>
    <row r="77" spans="2:25" s="552" customFormat="1" ht="19.5" x14ac:dyDescent="0.4">
      <c r="B77" s="551" t="s">
        <v>273</v>
      </c>
    </row>
    <row r="79" spans="2:25" x14ac:dyDescent="0.3">
      <c r="B79" s="506" t="s">
        <v>274</v>
      </c>
      <c r="J79" s="506" t="s">
        <v>2103</v>
      </c>
    </row>
    <row r="80" spans="2:25" s="527" customFormat="1" ht="60" x14ac:dyDescent="0.2">
      <c r="B80" s="486" t="s">
        <v>275</v>
      </c>
      <c r="C80" s="487" t="s">
        <v>116</v>
      </c>
      <c r="D80" s="491" t="s">
        <v>276</v>
      </c>
      <c r="E80" s="490" t="s">
        <v>277</v>
      </c>
      <c r="F80" s="491" t="s">
        <v>278</v>
      </c>
      <c r="G80" s="491" t="s">
        <v>279</v>
      </c>
      <c r="H80" s="490" t="s">
        <v>280</v>
      </c>
      <c r="J80" s="491"/>
      <c r="K80" s="490" t="s">
        <v>2102</v>
      </c>
    </row>
    <row r="81" spans="2:12" x14ac:dyDescent="0.3">
      <c r="B81" s="508" t="s">
        <v>127</v>
      </c>
      <c r="C81" s="509" t="s">
        <v>126</v>
      </c>
      <c r="D81" s="528">
        <f>NPV(Inputs!$G$89,Calculation!H46:X46)+G46</f>
        <v>448303247.9112491</v>
      </c>
      <c r="E81" s="580">
        <f>SUM(F54:X54)</f>
        <v>10580508.543736838</v>
      </c>
      <c r="F81" s="529">
        <f>GasEmissionFactors!$F$10*1000*($C$7+$C$8)*18</f>
        <v>74096134.575044706</v>
      </c>
      <c r="G81" s="796">
        <f>F81*(1+Input_HeatPumpPotential!$C$22)</f>
        <v>74096134.575044706</v>
      </c>
      <c r="H81" s="799">
        <f>(E81)/G81</f>
        <v>0.14279433879267855</v>
      </c>
      <c r="J81" s="907" t="s">
        <v>281</v>
      </c>
      <c r="K81" s="830">
        <f>NPV(Inputs!$G$89,$H34:$X34)+$G34</f>
        <v>1888513976.846344</v>
      </c>
      <c r="L81" s="461" t="s">
        <v>282</v>
      </c>
    </row>
    <row r="82" spans="2:12" x14ac:dyDescent="0.3">
      <c r="B82" s="508" t="s">
        <v>127</v>
      </c>
      <c r="C82" s="509" t="s">
        <v>128</v>
      </c>
      <c r="D82" s="530">
        <f>NPV(Inputs!$G$89,Calculation!H47:X47)+G47</f>
        <v>900637529.22999561</v>
      </c>
      <c r="E82" s="561">
        <f t="shared" ref="E82:E86" si="31">SUM(F55:X55)</f>
        <v>3689009.1163580068</v>
      </c>
      <c r="F82" s="531">
        <f>GasEmissionFactors!$F$10*1000*($C$7+$C$8)*18</f>
        <v>74096134.575044706</v>
      </c>
      <c r="G82" s="797">
        <f>F82</f>
        <v>74096134.575044706</v>
      </c>
      <c r="H82" s="800">
        <f t="shared" ref="H82:H86" si="32">(E82)/G82</f>
        <v>4.9786795728483942E-2</v>
      </c>
      <c r="J82" s="119" t="s">
        <v>283</v>
      </c>
      <c r="K82" s="823">
        <f>Y18</f>
        <v>18042149.721942835</v>
      </c>
      <c r="L82" s="461" t="s">
        <v>122</v>
      </c>
    </row>
    <row r="83" spans="2:12" x14ac:dyDescent="0.3">
      <c r="B83" s="508" t="s">
        <v>127</v>
      </c>
      <c r="C83" s="509" t="s">
        <v>129</v>
      </c>
      <c r="D83" s="532">
        <f>NPV(Inputs!$G$89,Calculation!H48:X48)+G48</f>
        <v>90088634.196378797</v>
      </c>
      <c r="E83" s="570">
        <f t="shared" si="31"/>
        <v>346445.91285963822</v>
      </c>
      <c r="F83" s="531">
        <f>GasEmissionFactors!$F$10*1000*($C$7+$C$8)*18</f>
        <v>74096134.575044706</v>
      </c>
      <c r="G83" s="797">
        <f>F83</f>
        <v>74096134.575044706</v>
      </c>
      <c r="H83" s="800">
        <f t="shared" si="32"/>
        <v>4.6756273434042251E-3</v>
      </c>
      <c r="J83" s="119" t="s">
        <v>2097</v>
      </c>
      <c r="K83" s="831">
        <f>K81/(NPV(Inputs!$G$89,$H18:$X18)+$G18)</f>
        <v>182.0181519242966</v>
      </c>
      <c r="L83" s="461" t="s">
        <v>285</v>
      </c>
    </row>
    <row r="84" spans="2:12" x14ac:dyDescent="0.3">
      <c r="B84" s="521" t="s">
        <v>130</v>
      </c>
      <c r="C84" s="522" t="s">
        <v>126</v>
      </c>
      <c r="D84" s="528">
        <f>NPV(Inputs!$G$89,Calculation!H49:X49)+G49</f>
        <v>257357833.87785339</v>
      </c>
      <c r="E84" s="580">
        <f t="shared" si="31"/>
        <v>2643609.8791485289</v>
      </c>
      <c r="F84" s="529">
        <f>GasEmissionFactors!$F$10*1000*($C$7+$C$8)*18</f>
        <v>74096134.575044706</v>
      </c>
      <c r="G84" s="796">
        <f>F84*(1+Input_HeatPumpPotential!$C$22)</f>
        <v>74096134.575044706</v>
      </c>
      <c r="H84" s="799">
        <f t="shared" si="32"/>
        <v>3.5678107829917573E-2</v>
      </c>
      <c r="J84" s="119" t="s">
        <v>284</v>
      </c>
      <c r="K84" s="831">
        <f>K81/K82</f>
        <v>104.67233705247087</v>
      </c>
      <c r="L84" s="461" t="s">
        <v>285</v>
      </c>
    </row>
    <row r="85" spans="2:12" x14ac:dyDescent="0.3">
      <c r="B85" s="508" t="s">
        <v>130</v>
      </c>
      <c r="C85" s="509" t="s">
        <v>128</v>
      </c>
      <c r="D85" s="530">
        <f>NPV(Inputs!$G$89,Calculation!H50:X50)+G50</f>
        <v>174656278.65990821</v>
      </c>
      <c r="E85" s="561">
        <f t="shared" si="31"/>
        <v>715391.69010247698</v>
      </c>
      <c r="F85" s="531">
        <f>GasEmissionFactors!$F$10*1000*($C$7+$C$8)*18</f>
        <v>74096134.575044706</v>
      </c>
      <c r="G85" s="797">
        <f>F85</f>
        <v>74096134.575044706</v>
      </c>
      <c r="H85" s="800">
        <f>(E85)/G85</f>
        <v>9.6549124216179852E-3</v>
      </c>
      <c r="K85" s="888"/>
    </row>
    <row r="86" spans="2:12" x14ac:dyDescent="0.3">
      <c r="B86" s="512" t="s">
        <v>130</v>
      </c>
      <c r="C86" s="513" t="s">
        <v>129</v>
      </c>
      <c r="D86" s="532">
        <f>NPV(Inputs!$G$89,Calculation!H51:X51)+G51</f>
        <v>17470452.970958907</v>
      </c>
      <c r="E86" s="570">
        <f t="shared" si="31"/>
        <v>67184.579737346343</v>
      </c>
      <c r="F86" s="533">
        <f>GasEmissionFactors!$F$10*1000*($C$7+$C$8)*18</f>
        <v>74096134.575044706</v>
      </c>
      <c r="G86" s="798">
        <f>F86</f>
        <v>74096134.575044706</v>
      </c>
      <c r="H86" s="801">
        <f t="shared" si="32"/>
        <v>9.0672178950578961E-4</v>
      </c>
    </row>
    <row r="87" spans="2:12" x14ac:dyDescent="0.3">
      <c r="H87" s="534"/>
    </row>
    <row r="88" spans="2:12" x14ac:dyDescent="0.3">
      <c r="B88" s="506" t="s">
        <v>286</v>
      </c>
    </row>
    <row r="89" spans="2:12" x14ac:dyDescent="0.3">
      <c r="B89" s="424" t="s">
        <v>275</v>
      </c>
      <c r="C89" s="488" t="s">
        <v>116</v>
      </c>
      <c r="D89" s="489">
        <v>2025</v>
      </c>
      <c r="E89" s="489">
        <v>2030</v>
      </c>
      <c r="F89" s="488">
        <v>2035</v>
      </c>
      <c r="G89" s="489">
        <v>2040</v>
      </c>
    </row>
    <row r="90" spans="2:12" ht="15.75" x14ac:dyDescent="0.35">
      <c r="B90" s="535" t="s">
        <v>127</v>
      </c>
      <c r="C90" s="536" t="s">
        <v>126</v>
      </c>
      <c r="D90" s="537">
        <f>NPV(Inputs!$G$89,Calculation!$H46:I46)+$G46</f>
        <v>6147648.8079308514</v>
      </c>
      <c r="E90" s="537">
        <f>NPV(Inputs!$G$89,Calculation!$H46:N46)+$G46</f>
        <v>64433123.657453649</v>
      </c>
      <c r="F90" s="538">
        <f>NPV(Inputs!$G$89,Calculation!$H46:S46)+$G46</f>
        <v>209385899.20013478</v>
      </c>
      <c r="G90" s="537">
        <f>NPV(Inputs!$G$89,Calculation!$H46:X46)+$G46</f>
        <v>448303247.9112491</v>
      </c>
    </row>
    <row r="91" spans="2:12" ht="15.75" x14ac:dyDescent="0.35">
      <c r="B91" s="539" t="s">
        <v>127</v>
      </c>
      <c r="C91" s="540" t="s">
        <v>128</v>
      </c>
      <c r="D91" s="541">
        <f>NPV(Inputs!$G$89,Calculation!$H47:I47)+$G47</f>
        <v>14193508.309060836</v>
      </c>
      <c r="E91" s="541">
        <f>NPV(Inputs!$G$89,Calculation!$H47:N47)+$G47</f>
        <v>158533891.06590596</v>
      </c>
      <c r="F91" s="542">
        <f>NPV(Inputs!$G$89,Calculation!$H47:S47)+$G47</f>
        <v>489892510.28561914</v>
      </c>
      <c r="G91" s="541">
        <f>NPV(Inputs!$G$89,Calculation!$H47:X47)+$G47</f>
        <v>900637529.22999561</v>
      </c>
    </row>
    <row r="92" spans="2:12" ht="15.75" x14ac:dyDescent="0.35">
      <c r="B92" s="539" t="s">
        <v>127</v>
      </c>
      <c r="C92" s="540" t="s">
        <v>129</v>
      </c>
      <c r="D92" s="541">
        <f>NPV(Inputs!$G$89,Calculation!$H48:I48)+$G48</f>
        <v>549523.4147506844</v>
      </c>
      <c r="E92" s="541">
        <f>NPV(Inputs!$G$89,Calculation!$H48:N48)+$G48</f>
        <v>9041407.8061170168</v>
      </c>
      <c r="F92" s="542">
        <f>NPV(Inputs!$G$89,Calculation!$H48:S48)+$G48</f>
        <v>36186209.294527136</v>
      </c>
      <c r="G92" s="541">
        <f>NPV(Inputs!$G$89,Calculation!$H48:X48)+$G48</f>
        <v>90088634.196378797</v>
      </c>
    </row>
    <row r="93" spans="2:12" ht="15.75" x14ac:dyDescent="0.35">
      <c r="B93" s="535" t="s">
        <v>130</v>
      </c>
      <c r="C93" s="536" t="s">
        <v>126</v>
      </c>
      <c r="D93" s="537">
        <f>NPV(Inputs!$G$89,Calculation!$H49:I49)+$G49</f>
        <v>3529186.0766622638</v>
      </c>
      <c r="E93" s="537">
        <f>NPV(Inputs!$G$89,Calculation!$H49:N49)+$G49</f>
        <v>36989179.114198536</v>
      </c>
      <c r="F93" s="538">
        <f>NPV(Inputs!$G$89,Calculation!$H49:S49)+$G49</f>
        <v>120202344.53751116</v>
      </c>
      <c r="G93" s="537">
        <f>NPV(Inputs!$G$89,Calculation!$H49:X49)+$G49</f>
        <v>257357833.87785339</v>
      </c>
    </row>
    <row r="94" spans="2:12" ht="15.75" x14ac:dyDescent="0.35">
      <c r="B94" s="539" t="s">
        <v>130</v>
      </c>
      <c r="C94" s="540" t="s">
        <v>128</v>
      </c>
      <c r="D94" s="541">
        <f>NPV(Inputs!$G$89,Calculation!$H50:I50)+$G50</f>
        <v>2752478.3966180845</v>
      </c>
      <c r="E94" s="541">
        <f>NPV(Inputs!$G$89,Calculation!$H50:N50)+$G50</f>
        <v>30743710.489967242</v>
      </c>
      <c r="F94" s="542">
        <f>NPV(Inputs!$G$89,Calculation!$H50:S50)+$G50</f>
        <v>95002484.36571297</v>
      </c>
      <c r="G94" s="541">
        <f>NPV(Inputs!$G$89,Calculation!$H50:X50)+$G50</f>
        <v>174656278.65990821</v>
      </c>
    </row>
    <row r="95" spans="2:12" ht="15.75" x14ac:dyDescent="0.35">
      <c r="B95" s="543" t="s">
        <v>130</v>
      </c>
      <c r="C95" s="544" t="s">
        <v>129</v>
      </c>
      <c r="D95" s="545">
        <f>NPV(Inputs!$G$89,Calculation!$H51:I51)+$G51</f>
        <v>106566.41716773278</v>
      </c>
      <c r="E95" s="545">
        <f>NPV(Inputs!$G$89,Calculation!$H51:N51)+$G51</f>
        <v>1753356.4725124601</v>
      </c>
      <c r="F95" s="546">
        <f>NPV(Inputs!$G$89,Calculation!$H51:S51)+$G51</f>
        <v>7017416.4956174232</v>
      </c>
      <c r="G95" s="545">
        <f>NPV(Inputs!$G$89,Calculation!$H51:X51)+$G51</f>
        <v>17470452.970958907</v>
      </c>
    </row>
    <row r="97" spans="2:24" x14ac:dyDescent="0.3">
      <c r="B97" s="832" t="s">
        <v>291</v>
      </c>
    </row>
    <row r="98" spans="2:24" x14ac:dyDescent="0.3">
      <c r="B98" s="931" t="s">
        <v>261</v>
      </c>
      <c r="C98" s="934" t="s">
        <v>292</v>
      </c>
      <c r="D98" s="935" t="s">
        <v>283</v>
      </c>
      <c r="E98" s="935" t="s">
        <v>293</v>
      </c>
      <c r="F98" s="935" t="s">
        <v>320</v>
      </c>
    </row>
    <row r="99" spans="2:24" x14ac:dyDescent="0.3">
      <c r="B99" s="932"/>
      <c r="C99" s="934"/>
      <c r="D99" s="935"/>
      <c r="E99" s="935"/>
      <c r="F99" s="935"/>
    </row>
    <row r="100" spans="2:24" x14ac:dyDescent="0.3">
      <c r="B100" s="933"/>
      <c r="C100" s="908" t="s">
        <v>294</v>
      </c>
      <c r="D100" s="908" t="s">
        <v>122</v>
      </c>
      <c r="E100" s="908" t="s">
        <v>285</v>
      </c>
      <c r="F100" s="935"/>
    </row>
    <row r="101" spans="2:24" x14ac:dyDescent="0.3">
      <c r="B101" s="841"/>
      <c r="C101" s="830">
        <f>Calculation!K81</f>
        <v>1888513976.846344</v>
      </c>
      <c r="D101" s="823">
        <f>Calculation!K82</f>
        <v>18042149.721942835</v>
      </c>
      <c r="E101" s="831">
        <f>Calculation!K83</f>
        <v>182.0181519242966</v>
      </c>
      <c r="F101" s="844"/>
    </row>
    <row r="102" spans="2:24" x14ac:dyDescent="0.3">
      <c r="B102" s="841"/>
      <c r="C102" s="830"/>
      <c r="D102" s="823"/>
      <c r="E102" s="831"/>
      <c r="F102" s="844"/>
    </row>
    <row r="105" spans="2:24" x14ac:dyDescent="0.3">
      <c r="B105" s="461" t="s">
        <v>287</v>
      </c>
    </row>
    <row r="106" spans="2:24" s="396" customFormat="1" ht="17.25" x14ac:dyDescent="0.35">
      <c r="B106" s="398" t="s">
        <v>120</v>
      </c>
      <c r="C106" s="399"/>
      <c r="D106" s="400" t="s">
        <v>258</v>
      </c>
      <c r="E106" s="401"/>
      <c r="F106" s="402">
        <v>2022</v>
      </c>
      <c r="G106" s="402">
        <v>2023</v>
      </c>
      <c r="H106" s="402">
        <v>2024</v>
      </c>
      <c r="I106" s="402">
        <v>2025</v>
      </c>
      <c r="J106" s="402">
        <v>2026</v>
      </c>
      <c r="K106" s="402">
        <v>2027</v>
      </c>
      <c r="L106" s="402">
        <v>2028</v>
      </c>
      <c r="M106" s="402">
        <v>2029</v>
      </c>
      <c r="N106" s="402">
        <v>2030</v>
      </c>
      <c r="O106" s="402">
        <v>2031</v>
      </c>
      <c r="P106" s="402">
        <v>2032</v>
      </c>
      <c r="Q106" s="402">
        <v>2033</v>
      </c>
      <c r="R106" s="402">
        <v>2034</v>
      </c>
      <c r="S106" s="402">
        <v>2035</v>
      </c>
      <c r="T106" s="402">
        <v>2036</v>
      </c>
      <c r="U106" s="402">
        <v>2037</v>
      </c>
      <c r="V106" s="402">
        <v>2038</v>
      </c>
      <c r="W106" s="402">
        <v>2039</v>
      </c>
      <c r="X106" s="403">
        <v>2040</v>
      </c>
    </row>
    <row r="107" spans="2:24" s="396" customFormat="1" x14ac:dyDescent="0.3">
      <c r="B107" s="404" t="s">
        <v>260</v>
      </c>
      <c r="C107" s="405" t="s">
        <v>126</v>
      </c>
      <c r="D107" s="396" t="s">
        <v>288</v>
      </c>
      <c r="F107" s="406" t="e">
        <f>IF(F68=0,NA(),F68)</f>
        <v>#N/A</v>
      </c>
      <c r="G107" s="406">
        <f t="shared" ref="G107:X109" si="33">IF(G68=0,NA(),G68)</f>
        <v>173.64000724930963</v>
      </c>
      <c r="H107" s="406">
        <f>IF(H68=0,NA(),H68)</f>
        <v>264.02721499762896</v>
      </c>
      <c r="I107" s="406">
        <f>IF(I68=0,NA(),I68)</f>
        <v>186.02109489049647</v>
      </c>
      <c r="J107" s="406">
        <f>IF(J68=0,NA(),J68)</f>
        <v>124.07730449101852</v>
      </c>
      <c r="K107" s="406">
        <f>IF(K68=0,NA(),K68)</f>
        <v>116.57210418017125</v>
      </c>
      <c r="L107" s="406">
        <f>IF(L68=0,NA(),L68)</f>
        <v>111.11605117849432</v>
      </c>
      <c r="M107" s="406">
        <f t="shared" si="33"/>
        <v>101.7786333856959</v>
      </c>
      <c r="N107" s="406">
        <f t="shared" si="33"/>
        <v>98.974394894332406</v>
      </c>
      <c r="O107" s="406">
        <f t="shared" si="33"/>
        <v>94.452069337481646</v>
      </c>
      <c r="P107" s="406">
        <f t="shared" si="33"/>
        <v>94.197881451743712</v>
      </c>
      <c r="Q107" s="406">
        <f t="shared" si="33"/>
        <v>93.515296108826064</v>
      </c>
      <c r="R107" s="406">
        <f t="shared" si="33"/>
        <v>92.973277448795045</v>
      </c>
      <c r="S107" s="406">
        <f t="shared" si="33"/>
        <v>92.23660717691105</v>
      </c>
      <c r="T107" s="406">
        <f t="shared" si="33"/>
        <v>91.785749782179792</v>
      </c>
      <c r="U107" s="406">
        <f t="shared" si="33"/>
        <v>91.425752417622036</v>
      </c>
      <c r="V107" s="406">
        <f t="shared" si="33"/>
        <v>91.434680027385795</v>
      </c>
      <c r="W107" s="406">
        <f t="shared" si="33"/>
        <v>91.05793322213141</v>
      </c>
      <c r="X107" s="407">
        <f t="shared" si="33"/>
        <v>90.951244166192808</v>
      </c>
    </row>
    <row r="108" spans="2:24" s="396" customFormat="1" x14ac:dyDescent="0.3">
      <c r="B108" s="404" t="s">
        <v>260</v>
      </c>
      <c r="C108" s="405" t="s">
        <v>128</v>
      </c>
      <c r="D108" s="396" t="s">
        <v>288</v>
      </c>
      <c r="F108" s="406" t="e">
        <f t="shared" ref="F108:U109" si="34">IF(F69=0,NA(),F69)</f>
        <v>#N/A</v>
      </c>
      <c r="G108" s="406" t="e">
        <f t="shared" si="34"/>
        <v>#N/A</v>
      </c>
      <c r="H108" s="406" t="e">
        <f t="shared" si="34"/>
        <v>#N/A</v>
      </c>
      <c r="I108" s="406">
        <f t="shared" si="34"/>
        <v>331.78172765565432</v>
      </c>
      <c r="J108" s="406">
        <f t="shared" ref="J108:L109" si="35">IF(J69=0,NA(),J69)</f>
        <v>328.38920032141669</v>
      </c>
      <c r="K108" s="406">
        <f t="shared" si="35"/>
        <v>322.08114852119854</v>
      </c>
      <c r="L108" s="406">
        <f t="shared" si="35"/>
        <v>314.16847090609002</v>
      </c>
      <c r="M108" s="406">
        <f t="shared" si="34"/>
        <v>306.06776900325565</v>
      </c>
      <c r="N108" s="406">
        <f t="shared" si="34"/>
        <v>298.02357112634269</v>
      </c>
      <c r="O108" s="406">
        <f t="shared" si="34"/>
        <v>324.53138523640695</v>
      </c>
      <c r="P108" s="406">
        <f t="shared" si="34"/>
        <v>352.66935187918455</v>
      </c>
      <c r="Q108" s="406">
        <f t="shared" si="34"/>
        <v>382.46481983977208</v>
      </c>
      <c r="R108" s="406">
        <f t="shared" si="34"/>
        <v>415.70548560204594</v>
      </c>
      <c r="S108" s="406">
        <f t="shared" si="34"/>
        <v>452.59171338286797</v>
      </c>
      <c r="T108" s="406">
        <f t="shared" si="34"/>
        <v>459.89731441535514</v>
      </c>
      <c r="U108" s="406">
        <f t="shared" si="34"/>
        <v>466.86309088603997</v>
      </c>
      <c r="V108" s="406">
        <f t="shared" si="33"/>
        <v>472.55827050907789</v>
      </c>
      <c r="W108" s="406">
        <f t="shared" si="33"/>
        <v>481.92848567004285</v>
      </c>
      <c r="X108" s="407">
        <f t="shared" si="33"/>
        <v>487.60795507188669</v>
      </c>
    </row>
    <row r="109" spans="2:24" s="396" customFormat="1" x14ac:dyDescent="0.3">
      <c r="B109" s="408" t="s">
        <v>260</v>
      </c>
      <c r="C109" s="409" t="s">
        <v>129</v>
      </c>
      <c r="D109" s="397" t="s">
        <v>288</v>
      </c>
      <c r="E109" s="397"/>
      <c r="F109" s="410" t="e">
        <f t="shared" si="34"/>
        <v>#N/A</v>
      </c>
      <c r="G109" s="410" t="e">
        <f t="shared" si="33"/>
        <v>#N/A</v>
      </c>
      <c r="H109" s="410" t="e">
        <f t="shared" si="33"/>
        <v>#N/A</v>
      </c>
      <c r="I109" s="410">
        <f t="shared" si="33"/>
        <v>236.05769581224092</v>
      </c>
      <c r="J109" s="410">
        <f t="shared" si="35"/>
        <v>233.9830191634484</v>
      </c>
      <c r="K109" s="410">
        <f t="shared" si="35"/>
        <v>227.91213157827724</v>
      </c>
      <c r="L109" s="410">
        <f t="shared" si="35"/>
        <v>218.82923927741587</v>
      </c>
      <c r="M109" s="410">
        <f t="shared" si="33"/>
        <v>208.26708062442765</v>
      </c>
      <c r="N109" s="410">
        <f t="shared" si="33"/>
        <v>196.52986034877077</v>
      </c>
      <c r="O109" s="410">
        <f t="shared" si="33"/>
        <v>183.96325705450894</v>
      </c>
      <c r="P109" s="410">
        <f t="shared" si="33"/>
        <v>170.77373316889856</v>
      </c>
      <c r="Q109" s="410">
        <f t="shared" si="33"/>
        <v>156.7402206587314</v>
      </c>
      <c r="R109" s="410">
        <f t="shared" si="33"/>
        <v>642.14660026126887</v>
      </c>
      <c r="S109" s="410">
        <f t="shared" si="33"/>
        <v>629.93680455154902</v>
      </c>
      <c r="T109" s="410">
        <f t="shared" si="33"/>
        <v>619.61766957745772</v>
      </c>
      <c r="U109" s="410">
        <f t="shared" si="33"/>
        <v>608.71072037147906</v>
      </c>
      <c r="V109" s="410">
        <f t="shared" si="33"/>
        <v>596.18782052686208</v>
      </c>
      <c r="W109" s="410">
        <f t="shared" si="33"/>
        <v>587.57132509195355</v>
      </c>
      <c r="X109" s="411">
        <f t="shared" si="33"/>
        <v>574.66448486829404</v>
      </c>
    </row>
    <row r="111" spans="2:24" s="396" customFormat="1" ht="17.25" x14ac:dyDescent="0.35">
      <c r="B111" s="398" t="s">
        <v>271</v>
      </c>
      <c r="C111" s="399"/>
      <c r="D111" s="400" t="s">
        <v>258</v>
      </c>
      <c r="E111" s="401"/>
      <c r="F111" s="402">
        <v>2022</v>
      </c>
      <c r="G111" s="402">
        <v>2023</v>
      </c>
      <c r="H111" s="402">
        <v>2024</v>
      </c>
      <c r="I111" s="402">
        <v>2025</v>
      </c>
      <c r="J111" s="402">
        <v>2026</v>
      </c>
      <c r="K111" s="402">
        <v>2027</v>
      </c>
      <c r="L111" s="402">
        <v>2028</v>
      </c>
      <c r="M111" s="402">
        <v>2029</v>
      </c>
      <c r="N111" s="402">
        <v>2030</v>
      </c>
      <c r="O111" s="402">
        <v>2031</v>
      </c>
      <c r="P111" s="402">
        <v>2032</v>
      </c>
      <c r="Q111" s="402">
        <v>2033</v>
      </c>
      <c r="R111" s="402">
        <v>2034</v>
      </c>
      <c r="S111" s="402">
        <v>2035</v>
      </c>
      <c r="T111" s="402">
        <v>2036</v>
      </c>
      <c r="U111" s="402">
        <v>2037</v>
      </c>
      <c r="V111" s="402">
        <v>2038</v>
      </c>
      <c r="W111" s="402">
        <v>2039</v>
      </c>
      <c r="X111" s="403">
        <v>2040</v>
      </c>
    </row>
    <row r="112" spans="2:24" s="396" customFormat="1" x14ac:dyDescent="0.3">
      <c r="B112" s="404" t="s">
        <v>260</v>
      </c>
      <c r="C112" s="405" t="s">
        <v>126</v>
      </c>
      <c r="D112" s="396" t="s">
        <v>122</v>
      </c>
      <c r="F112" s="412" t="e">
        <f>IF((F54+F57)=0,NA(),(F54+F57)/10^6)</f>
        <v>#N/A</v>
      </c>
      <c r="G112" s="412">
        <f t="shared" ref="G112:W112" si="36">IF((G54+G57)=0,NA(),(G54+G57)/10^6)</f>
        <v>5.7089497307845488E-3</v>
      </c>
      <c r="H112" s="412">
        <f t="shared" si="36"/>
        <v>1.1680806816386422E-2</v>
      </c>
      <c r="I112" s="412">
        <f t="shared" si="36"/>
        <v>3.3750185503128707E-2</v>
      </c>
      <c r="J112" s="412">
        <f t="shared" ref="J112:L114" si="37">IF((J54+J57)=0,NA(),(J54+J57)/10^6)</f>
        <v>8.5220168331311408E-2</v>
      </c>
      <c r="K112" s="412">
        <f t="shared" si="37"/>
        <v>0.13700514329125682</v>
      </c>
      <c r="L112" s="412">
        <f t="shared" si="37"/>
        <v>0.20221663214433291</v>
      </c>
      <c r="M112" s="412">
        <f t="shared" si="36"/>
        <v>0.29544016463106021</v>
      </c>
      <c r="N112" s="412">
        <f t="shared" si="36"/>
        <v>0.39172682539828702</v>
      </c>
      <c r="O112" s="412">
        <f t="shared" si="36"/>
        <v>0.51426932093750988</v>
      </c>
      <c r="P112" s="412">
        <f t="shared" si="36"/>
        <v>0.63141679453621491</v>
      </c>
      <c r="Q112" s="412">
        <f t="shared" si="36"/>
        <v>0.76440857142327823</v>
      </c>
      <c r="R112" s="412">
        <f t="shared" si="36"/>
        <v>0.90984326378241687</v>
      </c>
      <c r="S112" s="412">
        <f t="shared" si="36"/>
        <v>1.0711557619441152</v>
      </c>
      <c r="T112" s="412">
        <f t="shared" si="36"/>
        <v>1.2432200346901787</v>
      </c>
      <c r="U112" s="412">
        <f t="shared" si="36"/>
        <v>1.4276222630137911</v>
      </c>
      <c r="V112" s="412">
        <f t="shared" si="36"/>
        <v>1.6190185474826582</v>
      </c>
      <c r="W112" s="412">
        <f t="shared" si="36"/>
        <v>1.83014139439801</v>
      </c>
      <c r="X112" s="412">
        <f>IF((X54+X57)=0,NA(),(X54+X57)/10^6)</f>
        <v>2.0502735948306454</v>
      </c>
    </row>
    <row r="113" spans="2:24" s="396" customFormat="1" x14ac:dyDescent="0.3">
      <c r="B113" s="404" t="s">
        <v>260</v>
      </c>
      <c r="C113" s="405" t="s">
        <v>128</v>
      </c>
      <c r="D113" s="396" t="s">
        <v>122</v>
      </c>
      <c r="F113" s="412" t="e">
        <f>IF((F55+F58)=0,NA(),(F55+F58)/10^6)</f>
        <v>#N/A</v>
      </c>
      <c r="G113" s="412" t="e">
        <f t="shared" ref="G113:X113" si="38">IF((G55+G58)=0,NA(),(G55+G58)/10^6)</f>
        <v>#N/A</v>
      </c>
      <c r="H113" s="412" t="e">
        <f t="shared" si="38"/>
        <v>#N/A</v>
      </c>
      <c r="I113" s="412">
        <f t="shared" si="38"/>
        <v>5.5891130282123586E-2</v>
      </c>
      <c r="J113" s="412">
        <f t="shared" si="37"/>
        <v>8.0595268638204751E-2</v>
      </c>
      <c r="K113" s="412">
        <f t="shared" si="37"/>
        <v>0.10815729016133883</v>
      </c>
      <c r="L113" s="412">
        <f t="shared" si="37"/>
        <v>0.13857719485152586</v>
      </c>
      <c r="M113" s="412">
        <f t="shared" si="38"/>
        <v>0.17185498270876579</v>
      </c>
      <c r="N113" s="412">
        <f t="shared" si="38"/>
        <v>0.20799065373305867</v>
      </c>
      <c r="O113" s="412">
        <f t="shared" si="38"/>
        <v>0.25087158893804867</v>
      </c>
      <c r="P113" s="412">
        <f t="shared" si="38"/>
        <v>0.28989767476240963</v>
      </c>
      <c r="Q113" s="412">
        <f t="shared" si="38"/>
        <v>0.32506891120614129</v>
      </c>
      <c r="R113" s="412">
        <f t="shared" si="38"/>
        <v>0.35638529826924398</v>
      </c>
      <c r="S113" s="412">
        <f t="shared" si="38"/>
        <v>0.38384683595171754</v>
      </c>
      <c r="T113" s="412">
        <f t="shared" si="38"/>
        <v>0.39199221254824101</v>
      </c>
      <c r="U113" s="412">
        <f t="shared" si="38"/>
        <v>0.39983004655733767</v>
      </c>
      <c r="V113" s="412">
        <f t="shared" si="38"/>
        <v>0.40736033797900773</v>
      </c>
      <c r="W113" s="412">
        <f t="shared" si="38"/>
        <v>0.4145830868132509</v>
      </c>
      <c r="X113" s="412">
        <f t="shared" si="38"/>
        <v>0.42149829306006731</v>
      </c>
    </row>
    <row r="114" spans="2:24" s="412" customFormat="1" x14ac:dyDescent="0.3">
      <c r="B114" s="415" t="s">
        <v>260</v>
      </c>
      <c r="C114" s="416" t="s">
        <v>129</v>
      </c>
      <c r="D114" s="413" t="s">
        <v>122</v>
      </c>
      <c r="E114" s="413"/>
      <c r="F114" s="413" t="e">
        <f>IF((F56+F59)=0,NA(),(F56+F59)/10^6)</f>
        <v>#N/A</v>
      </c>
      <c r="G114" s="413" t="e">
        <f t="shared" ref="G114:W114" si="39">IF((G56+G59)=0,NA(),(G56+G59)/10^6)</f>
        <v>#N/A</v>
      </c>
      <c r="H114" s="413" t="e">
        <f t="shared" si="39"/>
        <v>#N/A</v>
      </c>
      <c r="I114" s="413">
        <f t="shared" si="39"/>
        <v>3.0414006808601808E-3</v>
      </c>
      <c r="J114" s="413">
        <f t="shared" si="37"/>
        <v>6.0828013617203617E-3</v>
      </c>
      <c r="K114" s="413">
        <f t="shared" si="37"/>
        <v>9.1242020425805412E-3</v>
      </c>
      <c r="L114" s="413">
        <f t="shared" si="37"/>
        <v>1.2165602723440723E-2</v>
      </c>
      <c r="M114" s="413">
        <f t="shared" si="39"/>
        <v>1.5207003404300902E-2</v>
      </c>
      <c r="N114" s="413">
        <f t="shared" si="39"/>
        <v>1.8248404085161082E-2</v>
      </c>
      <c r="O114" s="413">
        <f t="shared" si="39"/>
        <v>2.1289804766021266E-2</v>
      </c>
      <c r="P114" s="413">
        <f t="shared" si="39"/>
        <v>2.4331205446881447E-2</v>
      </c>
      <c r="Q114" s="413">
        <f t="shared" si="39"/>
        <v>2.7372606127741624E-2</v>
      </c>
      <c r="R114" s="413">
        <f t="shared" si="39"/>
        <v>3.0414006808601804E-2</v>
      </c>
      <c r="S114" s="413">
        <f t="shared" si="39"/>
        <v>3.3455407489461991E-2</v>
      </c>
      <c r="T114" s="413">
        <f t="shared" si="39"/>
        <v>3.6496808170322165E-2</v>
      </c>
      <c r="U114" s="413">
        <f t="shared" si="39"/>
        <v>3.9538208851182352E-2</v>
      </c>
      <c r="V114" s="413">
        <f t="shared" si="39"/>
        <v>4.2579609532042532E-2</v>
      </c>
      <c r="W114" s="413">
        <f t="shared" si="39"/>
        <v>4.5621010212902713E-2</v>
      </c>
      <c r="X114" s="414">
        <f>IF((X56+X59)=0,NA(),(X56+X59)/10^6)</f>
        <v>4.8662410893762893E-2</v>
      </c>
    </row>
    <row r="116" spans="2:24" x14ac:dyDescent="0.3">
      <c r="B116" s="398" t="s">
        <v>289</v>
      </c>
      <c r="C116" s="399" t="s">
        <v>116</v>
      </c>
      <c r="D116" s="400" t="s">
        <v>258</v>
      </c>
      <c r="E116" s="400" t="s">
        <v>127</v>
      </c>
      <c r="F116" s="403" t="s">
        <v>130</v>
      </c>
    </row>
    <row r="117" spans="2:24" x14ac:dyDescent="0.3">
      <c r="B117" s="404" t="s">
        <v>260</v>
      </c>
      <c r="C117" s="405" t="s">
        <v>126</v>
      </c>
      <c r="D117" s="492" t="s">
        <v>112</v>
      </c>
      <c r="E117" s="493">
        <f>H81</f>
        <v>0.14279433879267855</v>
      </c>
      <c r="F117" s="496">
        <f>H84</f>
        <v>3.5678107829917573E-2</v>
      </c>
    </row>
    <row r="118" spans="2:24" x14ac:dyDescent="0.3">
      <c r="B118" s="404" t="s">
        <v>260</v>
      </c>
      <c r="C118" s="405" t="s">
        <v>128</v>
      </c>
      <c r="D118" s="492" t="s">
        <v>112</v>
      </c>
      <c r="E118" s="493">
        <f>H82</f>
        <v>4.9786795728483942E-2</v>
      </c>
      <c r="F118" s="496">
        <f>H85</f>
        <v>9.6549124216179852E-3</v>
      </c>
    </row>
    <row r="119" spans="2:24" x14ac:dyDescent="0.3">
      <c r="B119" s="415" t="s">
        <v>260</v>
      </c>
      <c r="C119" s="416" t="s">
        <v>129</v>
      </c>
      <c r="D119" s="495" t="s">
        <v>112</v>
      </c>
      <c r="E119" s="494">
        <f>H83</f>
        <v>4.6756273434042251E-3</v>
      </c>
      <c r="F119" s="497">
        <f>H86</f>
        <v>9.0672178950578961E-4</v>
      </c>
    </row>
  </sheetData>
  <mergeCells count="5">
    <mergeCell ref="B98:B100"/>
    <mergeCell ref="C98:C99"/>
    <mergeCell ref="D98:D99"/>
    <mergeCell ref="E98:E99"/>
    <mergeCell ref="F98:F10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E6E1-E72B-4317-B40A-AE5E99E8676F}">
  <sheetPr>
    <tabColor theme="7"/>
  </sheetPr>
  <dimension ref="B2:AF49"/>
  <sheetViews>
    <sheetView topLeftCell="B1" workbookViewId="0">
      <selection activeCell="AE24" sqref="AE24"/>
    </sheetView>
  </sheetViews>
  <sheetFormatPr defaultColWidth="9.140625" defaultRowHeight="15" x14ac:dyDescent="0.3"/>
  <cols>
    <col min="1" max="1" width="3.7109375" style="350" customWidth="1"/>
    <col min="2" max="2" width="34.7109375" style="350" customWidth="1"/>
    <col min="3" max="3" width="15.7109375" style="350" customWidth="1"/>
    <col min="4" max="4" width="29.7109375" style="350" customWidth="1"/>
    <col min="5" max="5" width="11.5703125" style="350" customWidth="1"/>
    <col min="6" max="6" width="3.7109375" style="350" customWidth="1"/>
    <col min="7" max="7" width="9.140625" style="350"/>
    <col min="8" max="9" width="15" style="350" customWidth="1"/>
    <col min="10" max="18" width="12.7109375" style="350" customWidth="1"/>
    <col min="19" max="19" width="16.42578125" style="350" customWidth="1"/>
    <col min="20" max="26" width="12.7109375" style="350" customWidth="1"/>
    <col min="27" max="27" width="12.5703125" style="350" customWidth="1"/>
    <col min="28" max="30" width="14.140625" style="350" customWidth="1"/>
    <col min="31" max="31" width="15.7109375" style="350" customWidth="1"/>
    <col min="32" max="34" width="12.7109375" style="350" customWidth="1"/>
    <col min="35" max="16384" width="9.140625" style="350"/>
  </cols>
  <sheetData>
    <row r="2" spans="2:32" ht="24.75" x14ac:dyDescent="0.5">
      <c r="B2" s="593" t="s">
        <v>296</v>
      </c>
      <c r="M2" s="594"/>
      <c r="N2" s="594"/>
    </row>
    <row r="3" spans="2:32" ht="51.75" x14ac:dyDescent="0.35">
      <c r="B3" s="595" t="s">
        <v>297</v>
      </c>
      <c r="I3" s="350" t="s">
        <v>298</v>
      </c>
      <c r="J3" s="350" t="s">
        <v>299</v>
      </c>
      <c r="M3" s="594"/>
      <c r="N3" s="594"/>
    </row>
    <row r="4" spans="2:32" x14ac:dyDescent="0.3">
      <c r="G4" s="943" t="s">
        <v>300</v>
      </c>
      <c r="H4" s="938" t="s">
        <v>301</v>
      </c>
      <c r="I4" s="852"/>
      <c r="J4" s="940" t="s">
        <v>302</v>
      </c>
      <c r="K4" s="941"/>
      <c r="L4" s="942"/>
      <c r="M4" s="941" t="s">
        <v>303</v>
      </c>
      <c r="N4" s="941"/>
      <c r="O4" s="941"/>
      <c r="P4" s="940" t="s">
        <v>304</v>
      </c>
      <c r="Q4" s="941"/>
      <c r="R4" s="942"/>
      <c r="S4" s="851" t="s">
        <v>303</v>
      </c>
      <c r="T4" s="950" t="s">
        <v>6</v>
      </c>
      <c r="U4" s="851" t="s">
        <v>305</v>
      </c>
      <c r="V4" s="851" t="s">
        <v>306</v>
      </c>
      <c r="W4" s="851" t="s">
        <v>307</v>
      </c>
      <c r="X4" s="940" t="s">
        <v>308</v>
      </c>
      <c r="Y4" s="942"/>
      <c r="Z4" s="849" t="s">
        <v>309</v>
      </c>
      <c r="AA4" s="940" t="s">
        <v>310</v>
      </c>
      <c r="AB4" s="942"/>
      <c r="AC4" s="849" t="s">
        <v>311</v>
      </c>
      <c r="AD4" s="962" t="s">
        <v>312</v>
      </c>
      <c r="AE4" s="962" t="s">
        <v>313</v>
      </c>
    </row>
    <row r="5" spans="2:32" ht="17.25" x14ac:dyDescent="0.35">
      <c r="B5" s="2" t="s">
        <v>314</v>
      </c>
      <c r="G5" s="946"/>
      <c r="H5" s="939"/>
      <c r="I5" s="853"/>
      <c r="J5" s="307"/>
      <c r="K5" s="311"/>
      <c r="L5" s="312"/>
      <c r="M5" s="311" t="s">
        <v>305</v>
      </c>
      <c r="N5" s="311" t="s">
        <v>306</v>
      </c>
      <c r="O5" s="311" t="s">
        <v>260</v>
      </c>
      <c r="P5" s="307" t="s">
        <v>315</v>
      </c>
      <c r="Q5" s="311" t="s">
        <v>316</v>
      </c>
      <c r="R5" s="312" t="s">
        <v>307</v>
      </c>
      <c r="S5" s="311" t="s">
        <v>307</v>
      </c>
      <c r="T5" s="951"/>
      <c r="U5" s="311"/>
      <c r="V5" s="311"/>
      <c r="W5" s="311"/>
      <c r="X5" s="307" t="s">
        <v>305</v>
      </c>
      <c r="Y5" s="312" t="s">
        <v>306</v>
      </c>
      <c r="Z5" s="307" t="s">
        <v>317</v>
      </c>
      <c r="AA5" s="307"/>
      <c r="AB5" s="312"/>
      <c r="AC5" s="307"/>
      <c r="AD5" s="963"/>
      <c r="AE5" s="963"/>
    </row>
    <row r="6" spans="2:32" x14ac:dyDescent="0.3">
      <c r="B6" s="582" t="s">
        <v>318</v>
      </c>
      <c r="C6" s="582" t="s">
        <v>319</v>
      </c>
      <c r="D6" s="583" t="s">
        <v>320</v>
      </c>
      <c r="E6" s="807"/>
      <c r="G6" s="144"/>
      <c r="H6" s="145" t="s">
        <v>321</v>
      </c>
      <c r="I6" s="308" t="s">
        <v>322</v>
      </c>
      <c r="J6" s="308" t="s">
        <v>112</v>
      </c>
      <c r="K6" s="309" t="s">
        <v>321</v>
      </c>
      <c r="L6" s="310" t="s">
        <v>323</v>
      </c>
      <c r="M6" s="309" t="s">
        <v>321</v>
      </c>
      <c r="N6" s="309" t="s">
        <v>321</v>
      </c>
      <c r="O6" s="309" t="s">
        <v>321</v>
      </c>
      <c r="P6" s="326" t="s">
        <v>321</v>
      </c>
      <c r="Q6" s="326" t="s">
        <v>324</v>
      </c>
      <c r="R6" s="327" t="s">
        <v>324</v>
      </c>
      <c r="S6" s="328" t="s">
        <v>324</v>
      </c>
      <c r="T6" s="327"/>
      <c r="U6" s="328" t="s">
        <v>323</v>
      </c>
      <c r="V6" s="328" t="s">
        <v>323</v>
      </c>
      <c r="W6" s="328" t="s">
        <v>323</v>
      </c>
      <c r="X6" s="326" t="s">
        <v>323</v>
      </c>
      <c r="Y6" s="329" t="s">
        <v>323</v>
      </c>
      <c r="Z6" s="326" t="s">
        <v>325</v>
      </c>
      <c r="AA6" s="330" t="s">
        <v>326</v>
      </c>
      <c r="AB6" s="329" t="s">
        <v>327</v>
      </c>
      <c r="AC6" s="327" t="s">
        <v>327</v>
      </c>
      <c r="AD6" s="215" t="s">
        <v>327</v>
      </c>
      <c r="AE6" s="329" t="s">
        <v>327</v>
      </c>
    </row>
    <row r="7" spans="2:32" x14ac:dyDescent="0.3">
      <c r="B7" s="591" t="s">
        <v>27</v>
      </c>
      <c r="C7" s="352" t="str">
        <f>Dashboard!G16</f>
        <v>Colorado</v>
      </c>
      <c r="D7" s="588"/>
      <c r="E7" s="588"/>
      <c r="G7" s="553">
        <v>2022</v>
      </c>
      <c r="H7" s="573">
        <f t="shared" ref="H7:H25" si="0">$C$14</f>
        <v>65145.740950401938</v>
      </c>
      <c r="I7" s="558"/>
      <c r="J7" s="555">
        <f t="shared" ref="J7" si="1">IF(G7&lt;$C$13,0,IF(G7=$C$13,1/$C$12,IF(J6=1,1,J6+1/$C$12)))</f>
        <v>0</v>
      </c>
      <c r="K7" s="556">
        <f>J7*H7</f>
        <v>0</v>
      </c>
      <c r="L7" s="557">
        <f t="shared" ref="L7:L25" si="2">J7*$C$15</f>
        <v>0</v>
      </c>
      <c r="M7" s="577">
        <f t="shared" ref="M7:M24" si="3">K7*$C$21</f>
        <v>0</v>
      </c>
      <c r="N7" s="575">
        <f>(K7-M7)*(1-Dashboard!$G$40)</f>
        <v>0</v>
      </c>
      <c r="O7" s="576">
        <f>SUM(M7:N7)</f>
        <v>0</v>
      </c>
      <c r="P7" s="558">
        <f>O7</f>
        <v>0</v>
      </c>
      <c r="Q7" s="556">
        <f>(P7*1000)*Library!$C$17</f>
        <v>0</v>
      </c>
      <c r="R7" s="557">
        <f>Q7/T7</f>
        <v>0</v>
      </c>
      <c r="S7" s="556">
        <f>R7</f>
        <v>0</v>
      </c>
      <c r="T7" s="559">
        <f>COP!H37</f>
        <v>2.9724510858043387</v>
      </c>
      <c r="U7" s="556">
        <f t="shared" ref="U7:U25" si="4">L7*$C$21</f>
        <v>0</v>
      </c>
      <c r="V7" s="556">
        <f>(L7-U7)*(1-Dashboard!$G$40)</f>
        <v>0</v>
      </c>
      <c r="W7" s="557">
        <f>U7+V7</f>
        <v>0</v>
      </c>
      <c r="X7" s="558">
        <f>U7</f>
        <v>0</v>
      </c>
      <c r="Y7" s="557">
        <f>V7</f>
        <v>0</v>
      </c>
      <c r="Z7" s="589">
        <f t="shared" ref="Z7:Z25" si="5">W7*$C$19</f>
        <v>0</v>
      </c>
      <c r="AA7" s="590">
        <f>INDEX(UtilityInputs!$I$4:$AA$7,MATCH($C$9,UtilityInputs!$C$4:$C$7,0),MATCH($G7,UtilityInputs!$I$3:$AA$3,0))</f>
        <v>0.39809110150806948</v>
      </c>
      <c r="AB7" s="581">
        <f>AA7*S7/Library!$D$26</f>
        <v>0</v>
      </c>
      <c r="AC7" s="580">
        <f>O7*GasEmissionFactors!$F$10*1000</f>
        <v>0</v>
      </c>
      <c r="AD7" s="581">
        <f t="shared" ref="AD7:AD24" si="6">AC7*(1+$C$22)</f>
        <v>0</v>
      </c>
      <c r="AE7" s="581">
        <f>AD7-AB7</f>
        <v>0</v>
      </c>
    </row>
    <row r="8" spans="2:32" x14ac:dyDescent="0.3">
      <c r="B8" s="592" t="s">
        <v>31</v>
      </c>
      <c r="C8" s="352" t="str">
        <f>Dashboard!G17</f>
        <v>Xcel Gas</v>
      </c>
      <c r="D8" s="588"/>
      <c r="E8" s="351"/>
      <c r="G8" s="553">
        <v>2023</v>
      </c>
      <c r="H8" s="554">
        <f t="shared" si="0"/>
        <v>65145.740950401938</v>
      </c>
      <c r="I8" s="838">
        <f>C24</f>
        <v>0.05</v>
      </c>
      <c r="J8" s="555">
        <f>IF(G8&lt;$C$13,0,IF(G8=$C$13,(1/$C$12)*I8,IF(J7=1,1,J7+(1/$C$12)*I8)))</f>
        <v>2.7777777777777779E-3</v>
      </c>
      <c r="K8" s="556">
        <f t="shared" ref="K8:K25" si="7">J8*H8</f>
        <v>180.96039152889429</v>
      </c>
      <c r="L8" s="557">
        <f t="shared" si="2"/>
        <v>3451.1831867721121</v>
      </c>
      <c r="M8" s="558">
        <f t="shared" si="3"/>
        <v>180.96039152889429</v>
      </c>
      <c r="N8" s="556">
        <f>(K8-M8)*(1-Dashboard!$G$40)</f>
        <v>0</v>
      </c>
      <c r="O8" s="557">
        <f>SUM(M8:N8)</f>
        <v>180.96039152889429</v>
      </c>
      <c r="P8" s="558">
        <f>O8-O7</f>
        <v>180.96039152889429</v>
      </c>
      <c r="Q8" s="556">
        <f>(P8*1000)*Library!$C$17</f>
        <v>53034.255572991984</v>
      </c>
      <c r="R8" s="557">
        <f>Q8/T8</f>
        <v>17426.99856008144</v>
      </c>
      <c r="S8" s="556">
        <f>S7+R8</f>
        <v>17426.99856008144</v>
      </c>
      <c r="T8" s="559">
        <f>COP!H38</f>
        <v>3.0432237307044421</v>
      </c>
      <c r="U8" s="556">
        <f t="shared" si="4"/>
        <v>3451.1831867721121</v>
      </c>
      <c r="V8" s="556">
        <f>(L8-U8)*(1-Dashboard!$G$40)</f>
        <v>0</v>
      </c>
      <c r="W8" s="557">
        <f>U8+V8</f>
        <v>3451.1831867721121</v>
      </c>
      <c r="X8" s="558">
        <f>U8-U7</f>
        <v>3451.1831867721121</v>
      </c>
      <c r="Y8" s="557">
        <f>V8-V7</f>
        <v>0</v>
      </c>
      <c r="Z8" s="584">
        <f t="shared" si="5"/>
        <v>629769.65896810067</v>
      </c>
      <c r="AA8" s="585">
        <f>INDEX(UtilityInputs!$I$4:$AA$7,MATCH($C$9,UtilityInputs!$C$4:$C$7,0),MATCH($G8,UtilityInputs!$I$3:$AA$3,0))</f>
        <v>0.30925028018639766</v>
      </c>
      <c r="AB8" s="511">
        <f>AA8*S8/Library!$D$26</f>
        <v>4889.1446861227741</v>
      </c>
      <c r="AC8" s="561">
        <f>O8*GasEmissionFactors!$F$10*1000</f>
        <v>9577.3077190949716</v>
      </c>
      <c r="AD8" s="511">
        <f>AC8*(1+$C$22)</f>
        <v>9577.3077190949716</v>
      </c>
      <c r="AE8" s="511">
        <f>AD8-AB8</f>
        <v>4688.1630329721975</v>
      </c>
      <c r="AF8" s="833"/>
    </row>
    <row r="9" spans="2:32" x14ac:dyDescent="0.3">
      <c r="B9" s="592" t="s">
        <v>33</v>
      </c>
      <c r="C9" s="352" t="str">
        <f>Dashboard!G18</f>
        <v>Xcel Electric</v>
      </c>
      <c r="D9" s="588"/>
      <c r="E9" s="351"/>
      <c r="G9" s="553">
        <v>2024</v>
      </c>
      <c r="H9" s="554">
        <f t="shared" si="0"/>
        <v>65145.740950401938</v>
      </c>
      <c r="I9" s="555">
        <f>IF(I8+$C$26&gt;1,1,I8+$C$26)</f>
        <v>0.10555555555555556</v>
      </c>
      <c r="J9" s="555">
        <f>IF(G9&lt;$C$13,0,IF(G9=$C$13,(1/$C$12)*I9,IF(J8=1,1,J8+(1/$C$12)*I9)))</f>
        <v>8.6419753086419745E-3</v>
      </c>
      <c r="K9" s="556">
        <f>J9*H9</f>
        <v>562.98788475655988</v>
      </c>
      <c r="L9" s="557">
        <f t="shared" si="2"/>
        <v>10737.014358846569</v>
      </c>
      <c r="M9" s="558">
        <f t="shared" si="3"/>
        <v>562.98788475655988</v>
      </c>
      <c r="N9" s="556">
        <f>(K9-M9)*(1-Dashboard!$G$40)</f>
        <v>0</v>
      </c>
      <c r="O9" s="557">
        <f t="shared" ref="O9:O22" si="8">SUM(M9:N9)</f>
        <v>562.98788475655988</v>
      </c>
      <c r="P9" s="558">
        <f t="shared" ref="P9:P25" si="9">O9-O8</f>
        <v>382.02749322766556</v>
      </c>
      <c r="Q9" s="556">
        <f>(P9*1000)*Library!$C$17</f>
        <v>111961.2062096497</v>
      </c>
      <c r="R9" s="557">
        <f t="shared" ref="R9:R25" si="10">Q9/T9</f>
        <v>35954.186423198313</v>
      </c>
      <c r="S9" s="556">
        <f t="shared" ref="S9:S25" si="11">S8+R9</f>
        <v>53381.184983279752</v>
      </c>
      <c r="T9" s="559">
        <f>COP!H39</f>
        <v>3.1139963756045455</v>
      </c>
      <c r="U9" s="556">
        <f t="shared" si="4"/>
        <v>10737.014358846569</v>
      </c>
      <c r="V9" s="556">
        <f>(L9-U9)*(1-Dashboard!$G$40)</f>
        <v>0</v>
      </c>
      <c r="W9" s="557">
        <f t="shared" ref="W9:W25" si="12">U9+V9</f>
        <v>10737.014358846569</v>
      </c>
      <c r="X9" s="558">
        <f t="shared" ref="X9:X25" si="13">U9-U8</f>
        <v>7285.8311720744568</v>
      </c>
      <c r="Y9" s="557">
        <f t="shared" ref="Y9:Y24" si="14">V9-V8</f>
        <v>0</v>
      </c>
      <c r="Z9" s="584">
        <f t="shared" si="5"/>
        <v>1959283.3834563128</v>
      </c>
      <c r="AA9" s="585">
        <f>INDEX(UtilityInputs!$I$4:$AA$7,MATCH($C$9,UtilityInputs!$C$4:$C$7,0),MATCH($G9,UtilityInputs!$I$3:$AA$3,0))</f>
        <v>0.41159805289160128</v>
      </c>
      <c r="AB9" s="511">
        <f>AA9*S9/Library!$D$26</f>
        <v>19932.497323926636</v>
      </c>
      <c r="AC9" s="561">
        <f>O9*GasEmissionFactors!$F$10*1000</f>
        <v>29796.068459406568</v>
      </c>
      <c r="AD9" s="511">
        <f t="shared" si="6"/>
        <v>29796.068459406568</v>
      </c>
      <c r="AE9" s="511">
        <f>AD9-AB9</f>
        <v>9863.5711354799314</v>
      </c>
      <c r="AF9" s="833"/>
    </row>
    <row r="10" spans="2:32" x14ac:dyDescent="0.3">
      <c r="E10" s="351"/>
      <c r="G10" s="553">
        <v>2025</v>
      </c>
      <c r="H10" s="554">
        <f t="shared" si="0"/>
        <v>65145.740950401938</v>
      </c>
      <c r="I10" s="555">
        <f t="shared" ref="I10:I24" si="15">IF(I9+$C$26&gt;1,1,I9+$C$26)</f>
        <v>0.16111111111111109</v>
      </c>
      <c r="J10" s="555">
        <f t="shared" ref="J10:J25" si="16">IF(G10&lt;$C$13,0,IF(G10=$C$13,(1/$C$12)*I10,IF(J9=1,1,J9+(1/$C$12)*I10)))</f>
        <v>1.759259259259259E-2</v>
      </c>
      <c r="K10" s="556">
        <f t="shared" si="7"/>
        <v>1146.0824796829968</v>
      </c>
      <c r="L10" s="557">
        <f t="shared" si="2"/>
        <v>21857.493516223374</v>
      </c>
      <c r="M10" s="558">
        <f t="shared" si="3"/>
        <v>1146.0824796829968</v>
      </c>
      <c r="N10" s="556">
        <f>(K10-M10)*(1-Dashboard!$G$40)</f>
        <v>0</v>
      </c>
      <c r="O10" s="557">
        <f t="shared" si="8"/>
        <v>1146.0824796829968</v>
      </c>
      <c r="P10" s="558">
        <f t="shared" si="9"/>
        <v>583.09459492643691</v>
      </c>
      <c r="Q10" s="556">
        <f>(P10*1000)*Library!$C$17</f>
        <v>170888.15684630742</v>
      </c>
      <c r="R10" s="557">
        <f t="shared" si="10"/>
        <v>53657.943714621098</v>
      </c>
      <c r="S10" s="556">
        <f t="shared" si="11"/>
        <v>107039.12869790086</v>
      </c>
      <c r="T10" s="559">
        <f>COP!H40</f>
        <v>3.1847690205046488</v>
      </c>
      <c r="U10" s="556">
        <f t="shared" si="4"/>
        <v>21857.493516223374</v>
      </c>
      <c r="V10" s="556">
        <f>(L10-U10)*(1-Dashboard!$G$40)</f>
        <v>0</v>
      </c>
      <c r="W10" s="557">
        <f>U10+V10</f>
        <v>21857.493516223374</v>
      </c>
      <c r="X10" s="558">
        <f t="shared" si="13"/>
        <v>11120.479157376805</v>
      </c>
      <c r="Y10" s="557">
        <f t="shared" si="14"/>
        <v>0</v>
      </c>
      <c r="Z10" s="584">
        <f t="shared" si="5"/>
        <v>3988541.1734646368</v>
      </c>
      <c r="AA10" s="585">
        <f>INDEX(UtilityInputs!$I$4:$AA$7,MATCH($C$9,UtilityInputs!$C$4:$C$7,0),MATCH($G10,UtilityInputs!$I$3:$AA$3,0))</f>
        <v>0.33839868105515586</v>
      </c>
      <c r="AB10" s="511">
        <f>AA10*S10/Library!$D$26</f>
        <v>32860.292091683506</v>
      </c>
      <c r="AC10" s="561">
        <f>O10*GasEmissionFactors!$F$10*1000</f>
        <v>60656.282220934794</v>
      </c>
      <c r="AD10" s="511">
        <f t="shared" si="6"/>
        <v>60656.282220934794</v>
      </c>
      <c r="AE10" s="511">
        <f>AD10-AB10</f>
        <v>27795.990129251288</v>
      </c>
      <c r="AF10" s="833"/>
    </row>
    <row r="11" spans="2:32" x14ac:dyDescent="0.3">
      <c r="B11" s="350" t="s">
        <v>328</v>
      </c>
      <c r="E11" s="351"/>
      <c r="G11" s="553">
        <v>2026</v>
      </c>
      <c r="H11" s="554">
        <f t="shared" si="0"/>
        <v>65145.740950401938</v>
      </c>
      <c r="I11" s="555">
        <f t="shared" si="15"/>
        <v>0.21666666666666665</v>
      </c>
      <c r="J11" s="555">
        <f t="shared" si="16"/>
        <v>2.9629629629629624E-2</v>
      </c>
      <c r="K11" s="556">
        <f>J11*H11</f>
        <v>1930.2441763082052</v>
      </c>
      <c r="L11" s="557">
        <f>J11*$C$15</f>
        <v>36812.620658902517</v>
      </c>
      <c r="M11" s="558">
        <f t="shared" si="3"/>
        <v>1930.2441763082052</v>
      </c>
      <c r="N11" s="556">
        <f>(K11-M11)*(1-Dashboard!$G$40)</f>
        <v>0</v>
      </c>
      <c r="O11" s="557">
        <f t="shared" si="8"/>
        <v>1930.2441763082052</v>
      </c>
      <c r="P11" s="558">
        <f t="shared" si="9"/>
        <v>784.16169662520838</v>
      </c>
      <c r="Q11" s="556">
        <f>(P11*1000)*Library!$C$17</f>
        <v>229815.10748296519</v>
      </c>
      <c r="R11" s="557">
        <f t="shared" si="10"/>
        <v>70591.972428155961</v>
      </c>
      <c r="S11" s="556">
        <f t="shared" si="11"/>
        <v>177631.1011260568</v>
      </c>
      <c r="T11" s="559">
        <f>COP!H41</f>
        <v>3.2555416654047522</v>
      </c>
      <c r="U11" s="556">
        <f t="shared" si="4"/>
        <v>36812.620658902517</v>
      </c>
      <c r="V11" s="556">
        <f>(L11-U11)*(1-Dashboard!$G$40)</f>
        <v>0</v>
      </c>
      <c r="W11" s="557">
        <f t="shared" si="12"/>
        <v>36812.620658902517</v>
      </c>
      <c r="X11" s="558">
        <f t="shared" si="13"/>
        <v>14955.127142679143</v>
      </c>
      <c r="Y11" s="557">
        <f t="shared" si="14"/>
        <v>0</v>
      </c>
      <c r="Z11" s="584">
        <f t="shared" si="5"/>
        <v>6717543.0289930711</v>
      </c>
      <c r="AA11" s="585">
        <f>INDEX(UtilityInputs!$I$4:$AA$7,MATCH($C$9,UtilityInputs!$C$4:$C$7,0),MATCH($G11,UtilityInputs!$I$3:$AA$3,0))</f>
        <v>0.20692359033371691</v>
      </c>
      <c r="AB11" s="511">
        <f>AA11*S11/Library!$D$26</f>
        <v>33344.883606944764</v>
      </c>
      <c r="AC11" s="561">
        <f>O11*GasEmissionFactors!$F$10*1000</f>
        <v>102157.94900367965</v>
      </c>
      <c r="AD11" s="511">
        <f t="shared" si="6"/>
        <v>102157.94900367965</v>
      </c>
      <c r="AE11" s="511">
        <f t="shared" ref="AE11:AE24" si="17">AD11-AB11</f>
        <v>68813.065396734892</v>
      </c>
      <c r="AF11" s="833"/>
    </row>
    <row r="12" spans="2:32" x14ac:dyDescent="0.3">
      <c r="B12" s="509" t="s">
        <v>329</v>
      </c>
      <c r="C12" s="143">
        <f>IF(Inputs!$G$44="Yes",Inputs!G46,Inputs!G49)</f>
        <v>18</v>
      </c>
      <c r="D12" s="351" t="s">
        <v>330</v>
      </c>
      <c r="E12" s="351"/>
      <c r="G12" s="553">
        <v>2027</v>
      </c>
      <c r="H12" s="554">
        <f t="shared" si="0"/>
        <v>65145.740950401938</v>
      </c>
      <c r="I12" s="555">
        <f t="shared" si="15"/>
        <v>0.2722222222222222</v>
      </c>
      <c r="J12" s="555">
        <f t="shared" si="16"/>
        <v>4.4753086419753077E-2</v>
      </c>
      <c r="K12" s="556">
        <f t="shared" si="7"/>
        <v>2915.472974632185</v>
      </c>
      <c r="L12" s="557">
        <f>J12*$C$15</f>
        <v>55602.395786884015</v>
      </c>
      <c r="M12" s="558">
        <f t="shared" si="3"/>
        <v>2915.472974632185</v>
      </c>
      <c r="N12" s="556">
        <f>(K12-M12)*(1-Dashboard!$G$40)</f>
        <v>0</v>
      </c>
      <c r="O12" s="557">
        <f t="shared" si="8"/>
        <v>2915.472974632185</v>
      </c>
      <c r="P12" s="558">
        <f t="shared" si="9"/>
        <v>985.22879832397985</v>
      </c>
      <c r="Q12" s="556">
        <f>(P12*1000)*Library!$C$17</f>
        <v>288742.05811962299</v>
      </c>
      <c r="R12" s="557">
        <f t="shared" si="10"/>
        <v>86805.404175157426</v>
      </c>
      <c r="S12" s="556">
        <f t="shared" si="11"/>
        <v>264436.50530121423</v>
      </c>
      <c r="T12" s="559">
        <f>COP!H42</f>
        <v>3.3263143103048556</v>
      </c>
      <c r="U12" s="556">
        <f t="shared" si="4"/>
        <v>55602.395786884015</v>
      </c>
      <c r="V12" s="556">
        <f>(L12-U12)*(1-Dashboard!$G$40)</f>
        <v>0</v>
      </c>
      <c r="W12" s="557">
        <f t="shared" si="12"/>
        <v>55602.395786884015</v>
      </c>
      <c r="X12" s="558">
        <f t="shared" si="13"/>
        <v>18789.775127981498</v>
      </c>
      <c r="Y12" s="557">
        <f t="shared" si="14"/>
        <v>0</v>
      </c>
      <c r="Z12" s="584">
        <f t="shared" si="5"/>
        <v>10146288.95004162</v>
      </c>
      <c r="AA12" s="585">
        <f>INDEX(UtilityInputs!$I$4:$AA$7,MATCH($C$9,UtilityInputs!$C$4:$C$7,0),MATCH($G12,UtilityInputs!$I$3:$AA$3,0))</f>
        <v>0.18321193004196357</v>
      </c>
      <c r="AB12" s="511">
        <f>AA12*S12/Library!$D$26</f>
        <v>43951.666977943736</v>
      </c>
      <c r="AC12" s="561">
        <f>O12*GasEmissionFactors!$F$10*1000</f>
        <v>154301.06880764113</v>
      </c>
      <c r="AD12" s="511">
        <f t="shared" si="6"/>
        <v>154301.06880764113</v>
      </c>
      <c r="AE12" s="511">
        <f t="shared" si="17"/>
        <v>110349.4018296974</v>
      </c>
      <c r="AF12" s="833"/>
    </row>
    <row r="13" spans="2:32" x14ac:dyDescent="0.3">
      <c r="B13" s="509" t="s">
        <v>331</v>
      </c>
      <c r="C13" s="143">
        <f>Inputs!G53</f>
        <v>2023</v>
      </c>
      <c r="E13" s="351"/>
      <c r="G13" s="553">
        <v>2028</v>
      </c>
      <c r="H13" s="554">
        <f t="shared" si="0"/>
        <v>65145.740950401938</v>
      </c>
      <c r="I13" s="555">
        <f t="shared" si="15"/>
        <v>0.32777777777777772</v>
      </c>
      <c r="J13" s="555">
        <f>IF(G13&lt;$C$13,0,IF(G13=$C$13,(1/$C$12)*I13,IF(J12=1,1,J12+(1/$C$12)*I13)))</f>
        <v>6.2962962962962943E-2</v>
      </c>
      <c r="K13" s="556">
        <f t="shared" si="7"/>
        <v>4101.7688746549356</v>
      </c>
      <c r="L13" s="557">
        <f t="shared" si="2"/>
        <v>78226.81890016784</v>
      </c>
      <c r="M13" s="558">
        <f t="shared" si="3"/>
        <v>4101.7688746549356</v>
      </c>
      <c r="N13" s="556">
        <f>(K13-M13)*(1-Dashboard!$G$40)</f>
        <v>0</v>
      </c>
      <c r="O13" s="557">
        <f t="shared" si="8"/>
        <v>4101.7688746549356</v>
      </c>
      <c r="P13" s="558">
        <f t="shared" si="9"/>
        <v>1186.2959000227506</v>
      </c>
      <c r="Q13" s="556">
        <f>(P13*1000)*Library!$C$17</f>
        <v>347669.00875628059</v>
      </c>
      <c r="R13" s="557">
        <f t="shared" si="10"/>
        <v>102343.27626603376</v>
      </c>
      <c r="S13" s="556">
        <f t="shared" si="11"/>
        <v>366779.78156724799</v>
      </c>
      <c r="T13" s="559">
        <f>COP!H43</f>
        <v>3.397086955204959</v>
      </c>
      <c r="U13" s="556">
        <f t="shared" si="4"/>
        <v>78226.81890016784</v>
      </c>
      <c r="V13" s="556">
        <f>(L13-U13)*(1-Dashboard!$G$40)</f>
        <v>0</v>
      </c>
      <c r="W13" s="557">
        <f t="shared" si="12"/>
        <v>78226.81890016784</v>
      </c>
      <c r="X13" s="558">
        <f t="shared" si="13"/>
        <v>22624.423113283825</v>
      </c>
      <c r="Y13" s="557">
        <f t="shared" si="14"/>
        <v>0</v>
      </c>
      <c r="Z13" s="584">
        <f t="shared" si="5"/>
        <v>14274778.936610276</v>
      </c>
      <c r="AA13" s="585">
        <f>INDEX(UtilityInputs!$I$4:$AA$7,MATCH($C$9,UtilityInputs!$C$4:$C$7,0),MATCH($G13,UtilityInputs!$I$3:$AA$3,0))</f>
        <v>0.16381891839929688</v>
      </c>
      <c r="AB13" s="511">
        <f>AA13*S13/Library!$D$26</f>
        <v>54509.178179331335</v>
      </c>
      <c r="AC13" s="561">
        <f>O13*GasEmissionFactors!$F$10*1000</f>
        <v>217085.64163281923</v>
      </c>
      <c r="AD13" s="511">
        <f t="shared" si="6"/>
        <v>217085.64163281923</v>
      </c>
      <c r="AE13" s="511">
        <f t="shared" si="17"/>
        <v>162576.4634534879</v>
      </c>
      <c r="AF13" s="833"/>
    </row>
    <row r="14" spans="2:32" x14ac:dyDescent="0.3">
      <c r="B14" s="509" t="s">
        <v>332</v>
      </c>
      <c r="C14" s="210">
        <f>INDEX(GasHeatingPotential!$G$5:$G$9,MATCH($C$8,GasHeatingPotential!$C$5:$C$9,0))</f>
        <v>65145.740950401938</v>
      </c>
      <c r="D14" s="351" t="s">
        <v>333</v>
      </c>
      <c r="E14" s="351"/>
      <c r="G14" s="553">
        <v>2029</v>
      </c>
      <c r="H14" s="554">
        <f t="shared" si="0"/>
        <v>65145.740950401938</v>
      </c>
      <c r="I14" s="555">
        <f t="shared" si="15"/>
        <v>0.3833333333333333</v>
      </c>
      <c r="J14" s="555">
        <f t="shared" si="16"/>
        <v>8.4259259259259228E-2</v>
      </c>
      <c r="K14" s="556">
        <f t="shared" si="7"/>
        <v>5489.1318763764575</v>
      </c>
      <c r="L14" s="557">
        <f t="shared" si="2"/>
        <v>104685.88999875402</v>
      </c>
      <c r="M14" s="558">
        <f t="shared" si="3"/>
        <v>5489.1318763764575</v>
      </c>
      <c r="N14" s="556">
        <f>(K14-M14)*(1-Dashboard!$G$40)</f>
        <v>0</v>
      </c>
      <c r="O14" s="557">
        <f t="shared" si="8"/>
        <v>5489.1318763764575</v>
      </c>
      <c r="P14" s="558">
        <f t="shared" si="9"/>
        <v>1387.3630017215219</v>
      </c>
      <c r="Q14" s="556">
        <f>(P14*1000)*Library!$C$17</f>
        <v>406595.95939293824</v>
      </c>
      <c r="R14" s="557">
        <f t="shared" si="10"/>
        <v>117246.94949605803</v>
      </c>
      <c r="S14" s="556">
        <f t="shared" si="11"/>
        <v>484026.73106330604</v>
      </c>
      <c r="T14" s="559">
        <f>COP!H44</f>
        <v>3.4678596001050623</v>
      </c>
      <c r="U14" s="556">
        <f t="shared" si="4"/>
        <v>104685.88999875402</v>
      </c>
      <c r="V14" s="556">
        <f>(L14-U14)*(1-Dashboard!$G$40)</f>
        <v>0</v>
      </c>
      <c r="W14" s="557">
        <f t="shared" si="12"/>
        <v>104685.88999875402</v>
      </c>
      <c r="X14" s="558">
        <f t="shared" si="13"/>
        <v>26459.071098586181</v>
      </c>
      <c r="Y14" s="557">
        <f t="shared" si="14"/>
        <v>0</v>
      </c>
      <c r="Z14" s="584">
        <f t="shared" si="5"/>
        <v>19103012.988699045</v>
      </c>
      <c r="AA14" s="585">
        <f>INDEX(UtilityInputs!$I$4:$AA$7,MATCH($C$9,UtilityInputs!$C$4:$C$7,0),MATCH($G14,UtilityInputs!$I$3:$AA$3,0))</f>
        <v>0.12225743424584004</v>
      </c>
      <c r="AB14" s="511">
        <f>AA14*S14/Library!$D$26</f>
        <v>53683.993691554962</v>
      </c>
      <c r="AC14" s="561">
        <f>O14*GasEmissionFactors!$F$10*1000</f>
        <v>290511.66747921397</v>
      </c>
      <c r="AD14" s="511">
        <f t="shared" si="6"/>
        <v>290511.66747921397</v>
      </c>
      <c r="AE14" s="511">
        <f>AD14-AB14</f>
        <v>236827.67378765901</v>
      </c>
      <c r="AF14" s="833"/>
    </row>
    <row r="15" spans="2:32" x14ac:dyDescent="0.3">
      <c r="B15" s="509" t="s">
        <v>334</v>
      </c>
      <c r="C15" s="210">
        <f>INDEX(GasHeatingPotential!$F$5:$F$9,MATCH($C$8,GasHeatingPotential!$C$5:$C$9,0))</f>
        <v>1242425.9472379603</v>
      </c>
      <c r="D15" s="351" t="s">
        <v>335</v>
      </c>
      <c r="E15" s="351"/>
      <c r="G15" s="553">
        <v>2030</v>
      </c>
      <c r="H15" s="554">
        <f t="shared" si="0"/>
        <v>65145.740950401938</v>
      </c>
      <c r="I15" s="555">
        <f t="shared" si="15"/>
        <v>0.43888888888888888</v>
      </c>
      <c r="J15" s="555">
        <f t="shared" si="16"/>
        <v>0.10864197530864195</v>
      </c>
      <c r="K15" s="556">
        <f t="shared" si="7"/>
        <v>7077.561979796752</v>
      </c>
      <c r="L15" s="557">
        <f t="shared" si="2"/>
        <v>134979.60908264256</v>
      </c>
      <c r="M15" s="558">
        <f t="shared" si="3"/>
        <v>7077.561979796752</v>
      </c>
      <c r="N15" s="556">
        <f>(K15-M15)*(1-Dashboard!$G$40)</f>
        <v>0</v>
      </c>
      <c r="O15" s="557">
        <f t="shared" si="8"/>
        <v>7077.561979796752</v>
      </c>
      <c r="P15" s="558">
        <f t="shared" si="9"/>
        <v>1588.4301034202945</v>
      </c>
      <c r="Q15" s="556">
        <f>(P15*1000)*Library!$C$17</f>
        <v>465522.9100295963</v>
      </c>
      <c r="R15" s="557">
        <f t="shared" si="10"/>
        <v>131554.47579688148</v>
      </c>
      <c r="S15" s="556">
        <f>S14+R15</f>
        <v>615581.20686018746</v>
      </c>
      <c r="T15" s="559">
        <f>COP!H45</f>
        <v>3.5386322450051648</v>
      </c>
      <c r="U15" s="556">
        <f t="shared" si="4"/>
        <v>134979.60908264256</v>
      </c>
      <c r="V15" s="556">
        <f>(L15-U15)*(1-Dashboard!$G$40)</f>
        <v>0</v>
      </c>
      <c r="W15" s="557">
        <f>U15+V15</f>
        <v>134979.60908264256</v>
      </c>
      <c r="X15" s="558">
        <f t="shared" si="13"/>
        <v>30293.719083888544</v>
      </c>
      <c r="Y15" s="557">
        <f t="shared" si="14"/>
        <v>0</v>
      </c>
      <c r="Z15" s="584">
        <f>W15*$C$19</f>
        <v>24630991.106307928</v>
      </c>
      <c r="AA15" s="585">
        <f>INDEX(UtilityInputs!$I$4:$AA$7,MATCH($C$9,UtilityInputs!$C$4:$C$7,0),MATCH($G15,UtilityInputs!$I$3:$AA$3,0))</f>
        <v>0.10897174831742057</v>
      </c>
      <c r="AB15" s="511">
        <f>AA15*S15/Library!$D$26</f>
        <v>60855.448011342058</v>
      </c>
      <c r="AC15" s="561">
        <f>O15*GasEmissionFactors!$F$10*1000</f>
        <v>374579.14634682541</v>
      </c>
      <c r="AD15" s="511">
        <f t="shared" si="6"/>
        <v>374579.14634682541</v>
      </c>
      <c r="AE15" s="511">
        <f t="shared" si="17"/>
        <v>313723.69833548332</v>
      </c>
      <c r="AF15" s="833"/>
    </row>
    <row r="16" spans="2:32" x14ac:dyDescent="0.3">
      <c r="B16" s="509" t="s">
        <v>336</v>
      </c>
      <c r="C16" s="143">
        <f>IF(Inputs!$G$44="Yes",Inputs!G47,Inputs!G50)</f>
        <v>18</v>
      </c>
      <c r="D16" s="351" t="s">
        <v>330</v>
      </c>
      <c r="E16" s="351"/>
      <c r="G16" s="553">
        <v>2031</v>
      </c>
      <c r="H16" s="554">
        <f t="shared" si="0"/>
        <v>65145.740950401938</v>
      </c>
      <c r="I16" s="555">
        <f t="shared" si="15"/>
        <v>0.49444444444444446</v>
      </c>
      <c r="J16" s="555">
        <f t="shared" si="16"/>
        <v>0.13611111111111107</v>
      </c>
      <c r="K16" s="556">
        <f t="shared" si="7"/>
        <v>8867.0591849158172</v>
      </c>
      <c r="L16" s="557">
        <f t="shared" si="2"/>
        <v>169107.97615183343</v>
      </c>
      <c r="M16" s="558">
        <f t="shared" si="3"/>
        <v>8867.0591849158172</v>
      </c>
      <c r="N16" s="556">
        <f>(K16-M16)*(1-Dashboard!$G$40)</f>
        <v>0</v>
      </c>
      <c r="O16" s="557">
        <f t="shared" si="8"/>
        <v>8867.0591849158172</v>
      </c>
      <c r="P16" s="558">
        <f t="shared" si="9"/>
        <v>1789.4972051190653</v>
      </c>
      <c r="Q16" s="556">
        <f>(P16*1000)*Library!$C$17</f>
        <v>524449.86066625395</v>
      </c>
      <c r="R16" s="557">
        <f t="shared" si="10"/>
        <v>146218.37123877855</v>
      </c>
      <c r="S16" s="556">
        <f t="shared" si="11"/>
        <v>761799.57809896604</v>
      </c>
      <c r="T16" s="559">
        <f>COP!H46</f>
        <v>3.586757643537235</v>
      </c>
      <c r="U16" s="556">
        <f t="shared" si="4"/>
        <v>169107.97615183343</v>
      </c>
      <c r="V16" s="556">
        <f>(L16-U16)*(1-Dashboard!$G$40)</f>
        <v>0</v>
      </c>
      <c r="W16" s="557">
        <f t="shared" si="12"/>
        <v>169107.97615183343</v>
      </c>
      <c r="X16" s="558">
        <f t="shared" si="13"/>
        <v>34128.367069190863</v>
      </c>
      <c r="Y16" s="557">
        <f t="shared" si="14"/>
        <v>0</v>
      </c>
      <c r="Z16" s="584">
        <f t="shared" si="5"/>
        <v>30858713.289436921</v>
      </c>
      <c r="AA16" s="585">
        <f>INDEX(UtilityInputs!$I$4:$AA$7,MATCH($C$9,UtilityInputs!$C$4:$C$7,0),MATCH($G16,UtilityInputs!$I$3:$AA$3,0))</f>
        <v>8.3944319189360364E-2</v>
      </c>
      <c r="AB16" s="511">
        <f>AA16*S16/Library!$D$26</f>
        <v>58013.922654685346</v>
      </c>
      <c r="AC16" s="561">
        <f>O16*GasEmissionFactors!$F$10*1000</f>
        <v>469288.0782356534</v>
      </c>
      <c r="AD16" s="511">
        <f t="shared" si="6"/>
        <v>469288.0782356534</v>
      </c>
      <c r="AE16" s="511">
        <f t="shared" si="17"/>
        <v>411274.15558096807</v>
      </c>
      <c r="AF16" s="833"/>
    </row>
    <row r="17" spans="2:32" x14ac:dyDescent="0.3">
      <c r="E17" s="351"/>
      <c r="G17" s="553">
        <v>2032</v>
      </c>
      <c r="H17" s="554">
        <f t="shared" si="0"/>
        <v>65145.740950401938</v>
      </c>
      <c r="I17" s="555">
        <f t="shared" si="15"/>
        <v>0.55000000000000004</v>
      </c>
      <c r="J17" s="555">
        <f>IF(G17&lt;$C$13,0,IF(G17=$C$13,(1/$C$12)*I17,IF(J16=1,1,J16+(1/$C$12)*I17)))</f>
        <v>0.16666666666666663</v>
      </c>
      <c r="K17" s="556">
        <f t="shared" si="7"/>
        <v>10857.623491733653</v>
      </c>
      <c r="L17" s="557">
        <f t="shared" si="2"/>
        <v>207070.99120632667</v>
      </c>
      <c r="M17" s="558">
        <f t="shared" si="3"/>
        <v>10857.623491733653</v>
      </c>
      <c r="N17" s="556">
        <f>(K17-M17)*(1-Dashboard!$G$40)</f>
        <v>0</v>
      </c>
      <c r="O17" s="557">
        <f t="shared" si="8"/>
        <v>10857.623491733653</v>
      </c>
      <c r="P17" s="558">
        <f t="shared" si="9"/>
        <v>1990.564306817836</v>
      </c>
      <c r="Q17" s="556">
        <f>(P17*1000)*Library!$C$17</f>
        <v>583376.81130291149</v>
      </c>
      <c r="R17" s="557">
        <f t="shared" si="10"/>
        <v>160493.97038392755</v>
      </c>
      <c r="S17" s="556">
        <f t="shared" si="11"/>
        <v>922293.54848289362</v>
      </c>
      <c r="T17" s="559">
        <f>COP!H47</f>
        <v>3.6348830420693052</v>
      </c>
      <c r="U17" s="556">
        <f t="shared" si="4"/>
        <v>207070.99120632667</v>
      </c>
      <c r="V17" s="556">
        <f>(L17-U17)*(1-Dashboard!$G$40)</f>
        <v>0</v>
      </c>
      <c r="W17" s="557">
        <f t="shared" si="12"/>
        <v>207070.99120632667</v>
      </c>
      <c r="X17" s="558">
        <f t="shared" si="13"/>
        <v>37963.01505449324</v>
      </c>
      <c r="Y17" s="557">
        <f t="shared" si="14"/>
        <v>0</v>
      </c>
      <c r="Z17" s="584">
        <f t="shared" si="5"/>
        <v>37786179.538086027</v>
      </c>
      <c r="AA17" s="585">
        <f>INDEX(UtilityInputs!$I$4:$AA$7,MATCH($C$9,UtilityInputs!$C$4:$C$7,0),MATCH($G17,UtilityInputs!$I$3:$AA$3,0))</f>
        <v>8.3111741682974555E-2</v>
      </c>
      <c r="AB17" s="511">
        <f>AA17*S17/Library!$D$26</f>
        <v>69539.529309066696</v>
      </c>
      <c r="AC17" s="561">
        <f>O17*GasEmissionFactors!$F$10*1000</f>
        <v>574638.46314569796</v>
      </c>
      <c r="AD17" s="511">
        <f t="shared" si="6"/>
        <v>574638.46314569796</v>
      </c>
      <c r="AE17" s="511">
        <f>AD17-AB17</f>
        <v>505098.93383663124</v>
      </c>
      <c r="AF17" s="833"/>
    </row>
    <row r="18" spans="2:32" x14ac:dyDescent="0.3">
      <c r="B18" s="572" t="s">
        <v>295</v>
      </c>
      <c r="C18" s="317">
        <f>IF(Dashboard!G71="User Input",Dashboard!G72,Dashboard!G71)</f>
        <v>2200</v>
      </c>
      <c r="D18" s="351" t="s">
        <v>102</v>
      </c>
      <c r="E18" s="351"/>
      <c r="G18" s="553">
        <v>2033</v>
      </c>
      <c r="H18" s="554">
        <f t="shared" si="0"/>
        <v>65145.740950401938</v>
      </c>
      <c r="I18" s="555">
        <f t="shared" si="15"/>
        <v>0.60555555555555562</v>
      </c>
      <c r="J18" s="555">
        <f t="shared" si="16"/>
        <v>0.20030864197530862</v>
      </c>
      <c r="K18" s="556">
        <f t="shared" si="7"/>
        <v>13049.254900250264</v>
      </c>
      <c r="L18" s="557">
        <f t="shared" si="2"/>
        <v>248868.65424612226</v>
      </c>
      <c r="M18" s="558">
        <f t="shared" si="3"/>
        <v>13049.254900250264</v>
      </c>
      <c r="N18" s="556">
        <f>(K18-M18)*(1-Dashboard!$G$40)</f>
        <v>0</v>
      </c>
      <c r="O18" s="557">
        <f t="shared" si="8"/>
        <v>13049.254900250264</v>
      </c>
      <c r="P18" s="558">
        <f t="shared" si="9"/>
        <v>2191.6314085166105</v>
      </c>
      <c r="Q18" s="556">
        <f>(P18*1000)*Library!$C$17</f>
        <v>642303.76193957007</v>
      </c>
      <c r="R18" s="557">
        <f t="shared" si="10"/>
        <v>174396.49468592918</v>
      </c>
      <c r="S18" s="556">
        <f t="shared" si="11"/>
        <v>1096690.0431688228</v>
      </c>
      <c r="T18" s="559">
        <f>COP!H48</f>
        <v>3.6830084406013754</v>
      </c>
      <c r="U18" s="556">
        <f t="shared" si="4"/>
        <v>248868.65424612226</v>
      </c>
      <c r="V18" s="556">
        <f>(L18-U18)*(1-Dashboard!$G$40)</f>
        <v>0</v>
      </c>
      <c r="W18" s="557">
        <f t="shared" si="12"/>
        <v>248868.65424612226</v>
      </c>
      <c r="X18" s="558">
        <f t="shared" si="13"/>
        <v>41797.663039795589</v>
      </c>
      <c r="Y18" s="557">
        <f t="shared" si="14"/>
        <v>0</v>
      </c>
      <c r="Z18" s="584">
        <f t="shared" si="5"/>
        <v>45413389.852255248</v>
      </c>
      <c r="AA18" s="585">
        <f>INDEX(UtilityInputs!$I$4:$AA$7,MATCH($C$9,UtilityInputs!$C$4:$C$7,0),MATCH($G18,UtilityInputs!$I$3:$AA$3,0))</f>
        <v>7.9540230705196821E-2</v>
      </c>
      <c r="AB18" s="511">
        <f>AA18*S18/Library!$D$26</f>
        <v>79135.425061907314</v>
      </c>
      <c r="AC18" s="561">
        <f>O18*GasEmissionFactors!$F$10*1000</f>
        <v>690630.30107695947</v>
      </c>
      <c r="AD18" s="511">
        <f t="shared" si="6"/>
        <v>690630.30107695947</v>
      </c>
      <c r="AE18" s="511">
        <f>AD18-AB18</f>
        <v>611494.8760150522</v>
      </c>
      <c r="AF18" s="833"/>
    </row>
    <row r="19" spans="2:32" x14ac:dyDescent="0.3">
      <c r="B19" s="350" t="s">
        <v>337</v>
      </c>
      <c r="C19" s="571">
        <f>-PMT(Inputs!$G$89,Input_HeatPumpPotential!C16,Input_HeatPumpPotential!C18)</f>
        <v>182.47934835273799</v>
      </c>
      <c r="D19" s="351" t="s">
        <v>338</v>
      </c>
      <c r="E19" s="351"/>
      <c r="G19" s="553">
        <v>2034</v>
      </c>
      <c r="H19" s="554">
        <f t="shared" si="0"/>
        <v>65145.740950401938</v>
      </c>
      <c r="I19" s="555">
        <f t="shared" si="15"/>
        <v>0.6611111111111112</v>
      </c>
      <c r="J19" s="555">
        <f t="shared" si="16"/>
        <v>0.23703703703703702</v>
      </c>
      <c r="K19" s="556">
        <f t="shared" si="7"/>
        <v>15441.953410465643</v>
      </c>
      <c r="L19" s="557">
        <f t="shared" si="2"/>
        <v>294500.96527122019</v>
      </c>
      <c r="M19" s="558">
        <f>K19*$C$21</f>
        <v>15441.953410465643</v>
      </c>
      <c r="N19" s="556">
        <f>(K19-M19)*(1-Dashboard!$G$40)</f>
        <v>0</v>
      </c>
      <c r="O19" s="557">
        <f t="shared" si="8"/>
        <v>15441.953410465643</v>
      </c>
      <c r="P19" s="558">
        <f t="shared" si="9"/>
        <v>2392.6985102153794</v>
      </c>
      <c r="Q19" s="556">
        <f>(P19*1000)*Library!$C$17</f>
        <v>701230.71257622715</v>
      </c>
      <c r="R19" s="557">
        <f t="shared" si="10"/>
        <v>187940.38027300776</v>
      </c>
      <c r="S19" s="556">
        <f t="shared" si="11"/>
        <v>1284630.4234418306</v>
      </c>
      <c r="T19" s="559">
        <f>COP!H49</f>
        <v>3.7311338391334457</v>
      </c>
      <c r="U19" s="556">
        <f t="shared" si="4"/>
        <v>294500.96527122019</v>
      </c>
      <c r="V19" s="556">
        <f>(L19-U19)*(1-Dashboard!$G$40)</f>
        <v>0</v>
      </c>
      <c r="W19" s="557">
        <f t="shared" si="12"/>
        <v>294500.96527122019</v>
      </c>
      <c r="X19" s="558">
        <f t="shared" si="13"/>
        <v>45632.311025097937</v>
      </c>
      <c r="Y19" s="557">
        <f t="shared" si="14"/>
        <v>0</v>
      </c>
      <c r="Z19" s="584">
        <f t="shared" si="5"/>
        <v>53740344.231944583</v>
      </c>
      <c r="AA19" s="585">
        <f>INDEX(UtilityInputs!$I$4:$AA$7,MATCH($C$9,UtilityInputs!$C$4:$C$7,0),MATCH($G19,UtilityInputs!$I$3:$AA$3,0))</f>
        <v>7.6749147747037408E-2</v>
      </c>
      <c r="AB19" s="511">
        <f>AA19*S19/Library!$D$26</f>
        <v>89444.153287740424</v>
      </c>
      <c r="AC19" s="561">
        <f>O19*GasEmissionFactors!$F$10*1000</f>
        <v>817263.59202943731</v>
      </c>
      <c r="AD19" s="511">
        <f t="shared" si="6"/>
        <v>817263.59202943731</v>
      </c>
      <c r="AE19" s="511">
        <f t="shared" si="17"/>
        <v>727819.43874169688</v>
      </c>
      <c r="AF19" s="833"/>
    </row>
    <row r="20" spans="2:32" x14ac:dyDescent="0.3">
      <c r="E20" s="351"/>
      <c r="G20" s="553">
        <v>2035</v>
      </c>
      <c r="H20" s="554">
        <f t="shared" si="0"/>
        <v>65145.740950401938</v>
      </c>
      <c r="I20" s="555">
        <f t="shared" si="15"/>
        <v>0.71666666666666679</v>
      </c>
      <c r="J20" s="555">
        <f t="shared" si="16"/>
        <v>0.27685185185185185</v>
      </c>
      <c r="K20" s="556">
        <f t="shared" si="7"/>
        <v>18035.719022379795</v>
      </c>
      <c r="L20" s="557">
        <f t="shared" si="2"/>
        <v>343967.92428162048</v>
      </c>
      <c r="M20" s="558">
        <f t="shared" si="3"/>
        <v>18035.719022379795</v>
      </c>
      <c r="N20" s="556">
        <f>(K20-M20)*(1-Dashboard!$G$40)</f>
        <v>0</v>
      </c>
      <c r="O20" s="557">
        <f t="shared" si="8"/>
        <v>18035.719022379795</v>
      </c>
      <c r="P20" s="558">
        <f t="shared" si="9"/>
        <v>2593.765611914152</v>
      </c>
      <c r="Q20" s="556">
        <f>(P20*1000)*Library!$C$17</f>
        <v>760157.66321288515</v>
      </c>
      <c r="R20" s="557">
        <f t="shared" si="10"/>
        <v>201139.3279500037</v>
      </c>
      <c r="S20" s="556">
        <f t="shared" si="11"/>
        <v>1485769.7513918343</v>
      </c>
      <c r="T20" s="559">
        <f>COP!H50</f>
        <v>3.7792592376655159</v>
      </c>
      <c r="U20" s="556">
        <f t="shared" si="4"/>
        <v>343967.92428162048</v>
      </c>
      <c r="V20" s="556">
        <f>(L20-U20)*(1-Dashboard!$G$40)</f>
        <v>0</v>
      </c>
      <c r="W20" s="557">
        <f t="shared" si="12"/>
        <v>343967.92428162048</v>
      </c>
      <c r="X20" s="558">
        <f t="shared" si="13"/>
        <v>49466.959010400285</v>
      </c>
      <c r="Y20" s="557">
        <f t="shared" si="14"/>
        <v>0</v>
      </c>
      <c r="Z20" s="584">
        <f t="shared" si="5"/>
        <v>62767042.677154027</v>
      </c>
      <c r="AA20" s="585">
        <f>INDEX(UtilityInputs!$I$4:$AA$7,MATCH($C$9,UtilityInputs!$C$4:$C$7,0),MATCH($G20,UtilityInputs!$I$3:$AA$3,0))</f>
        <v>7.2565718172542801E-2</v>
      </c>
      <c r="AB20" s="511">
        <f>AA20*S20/Library!$D$26</f>
        <v>97809.987343544257</v>
      </c>
      <c r="AC20" s="561">
        <f>O20*GasEmissionFactors!$F$10*1000</f>
        <v>954538.33600313193</v>
      </c>
      <c r="AD20" s="511">
        <f t="shared" si="6"/>
        <v>954538.33600313193</v>
      </c>
      <c r="AE20" s="511">
        <f t="shared" si="17"/>
        <v>856728.34865958767</v>
      </c>
      <c r="AF20" s="833"/>
    </row>
    <row r="21" spans="2:32" x14ac:dyDescent="0.3">
      <c r="B21" s="350" t="s">
        <v>57</v>
      </c>
      <c r="C21" s="321">
        <f>IF(Dashboard!G29="100% Whole Home",100%,IF(Dashboard!$G$31="Yes",Dashboard!$G$34,Dashboard!$G$37))</f>
        <v>1</v>
      </c>
      <c r="D21" s="351" t="s">
        <v>339</v>
      </c>
      <c r="E21" s="351"/>
      <c r="G21" s="553">
        <v>2036</v>
      </c>
      <c r="H21" s="554">
        <f t="shared" si="0"/>
        <v>65145.740950401938</v>
      </c>
      <c r="I21" s="555">
        <f t="shared" si="15"/>
        <v>0.77222222222222237</v>
      </c>
      <c r="J21" s="555">
        <f>IF(G21&lt;$C$13,0,IF(G21=$C$13,(1/$C$12)*I21,IF(J20=1,1,J20+(1/$C$12)*I21)))</f>
        <v>0.31975308641975309</v>
      </c>
      <c r="K21" s="556">
        <f t="shared" si="7"/>
        <v>20830.551735992718</v>
      </c>
      <c r="L21" s="557">
        <f t="shared" si="2"/>
        <v>397269.53127732308</v>
      </c>
      <c r="M21" s="558">
        <f t="shared" si="3"/>
        <v>20830.551735992718</v>
      </c>
      <c r="N21" s="556">
        <f>(K21-M21)*(1-Dashboard!$G$40)</f>
        <v>0</v>
      </c>
      <c r="O21" s="557">
        <f t="shared" si="8"/>
        <v>20830.551735992718</v>
      </c>
      <c r="P21" s="558">
        <f t="shared" si="9"/>
        <v>2794.8327136129228</v>
      </c>
      <c r="Q21" s="556">
        <f>(P21*1000)*Library!$C$17</f>
        <v>819084.6138495428</v>
      </c>
      <c r="R21" s="557">
        <f t="shared" si="10"/>
        <v>214006.34942802181</v>
      </c>
      <c r="S21" s="556">
        <f t="shared" si="11"/>
        <v>1699776.1008198562</v>
      </c>
      <c r="T21" s="559">
        <f>COP!H51</f>
        <v>3.8273846361975861</v>
      </c>
      <c r="U21" s="556">
        <f t="shared" si="4"/>
        <v>397269.53127732308</v>
      </c>
      <c r="V21" s="556">
        <f>(L21-U21)*(1-Dashboard!$G$40)</f>
        <v>0</v>
      </c>
      <c r="W21" s="557">
        <f t="shared" si="12"/>
        <v>397269.53127732308</v>
      </c>
      <c r="X21" s="558">
        <f t="shared" si="13"/>
        <v>53301.606995702605</v>
      </c>
      <c r="Y21" s="557">
        <f t="shared" si="14"/>
        <v>0</v>
      </c>
      <c r="Z21" s="584">
        <f t="shared" si="5"/>
        <v>72493485.187883571</v>
      </c>
      <c r="AA21" s="585">
        <f>INDEX(UtilityInputs!$I$4:$AA$7,MATCH($C$9,UtilityInputs!$C$4:$C$7,0),MATCH($G21,UtilityInputs!$I$3:$AA$3,0))</f>
        <v>7.0164324036713521E-2</v>
      </c>
      <c r="AB21" s="511">
        <f>AA21*S21/Library!$D$26</f>
        <v>108195.2654701858</v>
      </c>
      <c r="AC21" s="561">
        <f>O21*GasEmissionFactors!$F$10*1000</f>
        <v>1102454.5329980431</v>
      </c>
      <c r="AD21" s="511">
        <f t="shared" si="6"/>
        <v>1102454.5329980431</v>
      </c>
      <c r="AE21" s="511">
        <f t="shared" si="17"/>
        <v>994259.26752785733</v>
      </c>
      <c r="AF21" s="833"/>
    </row>
    <row r="22" spans="2:32" x14ac:dyDescent="0.3">
      <c r="B22" s="350" t="s">
        <v>340</v>
      </c>
      <c r="C22" s="321">
        <f>IF(Dashboard!$G$79="No",0,IF(Inputs!$G$83="Yes",GasEmissionFactors!$F$21,GasEmissionFactors!$G$21))</f>
        <v>0</v>
      </c>
      <c r="E22" s="351"/>
      <c r="G22" s="553">
        <v>2037</v>
      </c>
      <c r="H22" s="554">
        <f t="shared" si="0"/>
        <v>65145.740950401938</v>
      </c>
      <c r="I22" s="555">
        <f t="shared" si="15"/>
        <v>0.82777777777777795</v>
      </c>
      <c r="J22" s="555">
        <f t="shared" si="16"/>
        <v>0.36574074074074076</v>
      </c>
      <c r="K22" s="556">
        <f t="shared" si="7"/>
        <v>23826.451551304413</v>
      </c>
      <c r="L22" s="557">
        <f t="shared" si="2"/>
        <v>454405.78625832807</v>
      </c>
      <c r="M22" s="558">
        <f t="shared" si="3"/>
        <v>23826.451551304413</v>
      </c>
      <c r="N22" s="556">
        <f>(K22-M22)*(1-Dashboard!$G$40)</f>
        <v>0</v>
      </c>
      <c r="O22" s="557">
        <f t="shared" si="8"/>
        <v>23826.451551304413</v>
      </c>
      <c r="P22" s="558">
        <f t="shared" si="9"/>
        <v>2995.8998153116954</v>
      </c>
      <c r="Q22" s="556">
        <f>(P22*1000)*Library!$C$17</f>
        <v>878011.56448620092</v>
      </c>
      <c r="R22" s="557">
        <f t="shared" si="10"/>
        <v>226553.81010965395</v>
      </c>
      <c r="S22" s="556">
        <f t="shared" si="11"/>
        <v>1926329.9109295101</v>
      </c>
      <c r="T22" s="559">
        <f>COP!H52</f>
        <v>3.8755100347296563</v>
      </c>
      <c r="U22" s="556">
        <f t="shared" si="4"/>
        <v>454405.78625832807</v>
      </c>
      <c r="V22" s="556">
        <f>(L22-U22)*(1-Dashboard!$G$40)</f>
        <v>0</v>
      </c>
      <c r="W22" s="557">
        <f t="shared" si="12"/>
        <v>454405.78625832807</v>
      </c>
      <c r="X22" s="558">
        <f t="shared" si="13"/>
        <v>57136.254981004982</v>
      </c>
      <c r="Y22" s="557">
        <f t="shared" si="14"/>
        <v>0</v>
      </c>
      <c r="Z22" s="584">
        <f t="shared" si="5"/>
        <v>82919671.764133245</v>
      </c>
      <c r="AA22" s="585">
        <f>INDEX(UtilityInputs!$I$4:$AA$7,MATCH($C$9,UtilityInputs!$C$4:$C$7,0),MATCH($G22,UtilityInputs!$I$3:$AA$3,0))</f>
        <v>6.8307877604166664E-2</v>
      </c>
      <c r="AB22" s="511">
        <f>AA22*S22/Library!$D$26</f>
        <v>119371.77518009456</v>
      </c>
      <c r="AC22" s="561">
        <f>O22*GasEmissionFactors!$F$10*1000</f>
        <v>1261012.1830141712</v>
      </c>
      <c r="AD22" s="511">
        <f t="shared" si="6"/>
        <v>1261012.1830141712</v>
      </c>
      <c r="AE22" s="511">
        <f t="shared" si="17"/>
        <v>1141640.4078340766</v>
      </c>
      <c r="AF22" s="833"/>
    </row>
    <row r="23" spans="2:32" x14ac:dyDescent="0.3">
      <c r="E23" s="351"/>
      <c r="G23" s="553">
        <v>2038</v>
      </c>
      <c r="H23" s="554">
        <f t="shared" si="0"/>
        <v>65145.740950401938</v>
      </c>
      <c r="I23" s="555">
        <f t="shared" si="15"/>
        <v>0.88333333333333353</v>
      </c>
      <c r="J23" s="555">
        <f t="shared" si="16"/>
        <v>0.41481481481481486</v>
      </c>
      <c r="K23" s="556">
        <f t="shared" si="7"/>
        <v>27023.418468314881</v>
      </c>
      <c r="L23" s="557">
        <f t="shared" si="2"/>
        <v>515376.68922463543</v>
      </c>
      <c r="M23" s="558">
        <f t="shared" si="3"/>
        <v>27023.418468314881</v>
      </c>
      <c r="N23" s="556">
        <f>(K23-M23)*(1-Dashboard!$G$40)</f>
        <v>0</v>
      </c>
      <c r="O23" s="557">
        <f t="shared" ref="O23:O24" si="18">SUM(M23:N23)</f>
        <v>27023.418468314881</v>
      </c>
      <c r="P23" s="558">
        <f t="shared" si="9"/>
        <v>3196.966917010468</v>
      </c>
      <c r="Q23" s="556">
        <f>(P23*1000)*Library!$C$17</f>
        <v>936938.51512285904</v>
      </c>
      <c r="R23" s="557">
        <f t="shared" si="10"/>
        <v>238793.4687255029</v>
      </c>
      <c r="S23" s="556">
        <f t="shared" si="11"/>
        <v>2165123.3796550129</v>
      </c>
      <c r="T23" s="559">
        <f>COP!H53</f>
        <v>3.9236354332617265</v>
      </c>
      <c r="U23" s="556">
        <f t="shared" si="4"/>
        <v>515376.68922463543</v>
      </c>
      <c r="V23" s="556">
        <f>(L23-U23)*(1-Dashboard!$G$40)</f>
        <v>0</v>
      </c>
      <c r="W23" s="557">
        <f t="shared" si="12"/>
        <v>515376.68922463543</v>
      </c>
      <c r="X23" s="558">
        <f t="shared" si="13"/>
        <v>60970.90296630736</v>
      </c>
      <c r="Y23" s="557">
        <f t="shared" si="14"/>
        <v>0</v>
      </c>
      <c r="Z23" s="584">
        <f t="shared" si="5"/>
        <v>94045602.405903026</v>
      </c>
      <c r="AA23" s="585">
        <f>INDEX(UtilityInputs!$I$4:$AA$7,MATCH($C$9,UtilityInputs!$C$4:$C$7,0),MATCH($G23,UtilityInputs!$I$3:$AA$3,0))</f>
        <v>6.8965444826269581E-2</v>
      </c>
      <c r="AB23" s="511">
        <f>AA23*S23/Library!$D$26</f>
        <v>135461.03327738738</v>
      </c>
      <c r="AC23" s="561">
        <f>O23*GasEmissionFactors!$F$10*1000</f>
        <v>1430211.2860515155</v>
      </c>
      <c r="AD23" s="511">
        <f t="shared" si="6"/>
        <v>1430211.2860515155</v>
      </c>
      <c r="AE23" s="511">
        <f t="shared" si="17"/>
        <v>1294750.2527741282</v>
      </c>
      <c r="AF23" s="833"/>
    </row>
    <row r="24" spans="2:32" x14ac:dyDescent="0.3">
      <c r="B24" s="350" t="s">
        <v>341</v>
      </c>
      <c r="C24" s="837">
        <f>IF(Inputs!$G$56="Yes",Inputs!G57,Inputs!J57)</f>
        <v>0.05</v>
      </c>
      <c r="D24" s="351" t="s">
        <v>342</v>
      </c>
      <c r="E24" s="351"/>
      <c r="G24" s="553">
        <v>2039</v>
      </c>
      <c r="H24" s="554">
        <f t="shared" si="0"/>
        <v>65145.740950401938</v>
      </c>
      <c r="I24" s="555">
        <f t="shared" si="15"/>
        <v>0.93888888888888911</v>
      </c>
      <c r="J24" s="555">
        <f t="shared" si="16"/>
        <v>0.46697530864197534</v>
      </c>
      <c r="K24" s="556">
        <f t="shared" si="7"/>
        <v>30421.452487024118</v>
      </c>
      <c r="L24" s="557">
        <f t="shared" si="2"/>
        <v>580182.2401762451</v>
      </c>
      <c r="M24" s="558">
        <f t="shared" si="3"/>
        <v>30421.452487024118</v>
      </c>
      <c r="N24" s="556">
        <f>(K24-M24)*(1-Dashboard!$G$40)</f>
        <v>0</v>
      </c>
      <c r="O24" s="557">
        <f t="shared" si="18"/>
        <v>30421.452487024118</v>
      </c>
      <c r="P24" s="558">
        <f t="shared" si="9"/>
        <v>3398.034018709237</v>
      </c>
      <c r="Q24" s="556">
        <f>(P24*1000)*Library!$C$17</f>
        <v>995865.465759516</v>
      </c>
      <c r="R24" s="557">
        <f t="shared" si="10"/>
        <v>250736.51408907864</v>
      </c>
      <c r="S24" s="556">
        <f t="shared" si="11"/>
        <v>2415859.8937440915</v>
      </c>
      <c r="T24" s="559">
        <f>COP!H54</f>
        <v>3.9717608317937967</v>
      </c>
      <c r="U24" s="556">
        <f t="shared" si="4"/>
        <v>580182.2401762451</v>
      </c>
      <c r="V24" s="556">
        <f>(L24-U24)*(1-Dashboard!$G$40)</f>
        <v>0</v>
      </c>
      <c r="W24" s="557">
        <f t="shared" si="12"/>
        <v>580182.2401762451</v>
      </c>
      <c r="X24" s="558">
        <f t="shared" si="13"/>
        <v>64805.550951609679</v>
      </c>
      <c r="Y24" s="557">
        <f t="shared" si="14"/>
        <v>0</v>
      </c>
      <c r="Z24" s="584">
        <f t="shared" si="5"/>
        <v>105871277.11319293</v>
      </c>
      <c r="AA24" s="585">
        <f>INDEX(UtilityInputs!$I$4:$AA$7,MATCH($C$9,UtilityInputs!$C$4:$C$7,0),MATCH($G24,UtilityInputs!$I$3:$AA$3,0))</f>
        <v>6.6908281259731375E-2</v>
      </c>
      <c r="AB24" s="511">
        <f>AA24*S24/Library!$D$26</f>
        <v>146639.78341171588</v>
      </c>
      <c r="AC24" s="561">
        <f>O24*GasEmissionFactors!$F$10*1000</f>
        <v>1610051.8421100767</v>
      </c>
      <c r="AD24" s="511">
        <f t="shared" si="6"/>
        <v>1610051.8421100767</v>
      </c>
      <c r="AE24" s="511">
        <f t="shared" si="17"/>
        <v>1463412.0586983608</v>
      </c>
      <c r="AF24" s="833"/>
    </row>
    <row r="25" spans="2:32" x14ac:dyDescent="0.3">
      <c r="B25" s="350" t="s">
        <v>343</v>
      </c>
      <c r="C25" s="837">
        <f>IF(Inputs!$G$56="Yes",Inputs!G58,Inputs!J58)</f>
        <v>1</v>
      </c>
      <c r="D25" s="351" t="s">
        <v>342</v>
      </c>
      <c r="G25" s="562">
        <v>2040</v>
      </c>
      <c r="H25" s="563">
        <f t="shared" si="0"/>
        <v>65145.740950401938</v>
      </c>
      <c r="I25" s="839">
        <f>C25</f>
        <v>1</v>
      </c>
      <c r="J25" s="564">
        <f t="shared" si="16"/>
        <v>0.52253086419753092</v>
      </c>
      <c r="K25" s="565">
        <f t="shared" si="7"/>
        <v>34040.660317602007</v>
      </c>
      <c r="L25" s="566">
        <f t="shared" si="2"/>
        <v>649205.90391168732</v>
      </c>
      <c r="M25" s="567">
        <f>K25*$C$21</f>
        <v>34040.660317602007</v>
      </c>
      <c r="N25" s="565">
        <f>(K25-M25)*(1-Dashboard!$G$40)</f>
        <v>0</v>
      </c>
      <c r="O25" s="566">
        <f>SUM(M25:N25)</f>
        <v>34040.660317602007</v>
      </c>
      <c r="P25" s="567">
        <f t="shared" si="9"/>
        <v>3619.2078305778887</v>
      </c>
      <c r="Q25" s="565">
        <f>(P25*1000)*Library!$C$17</f>
        <v>1060685.1114598406</v>
      </c>
      <c r="R25" s="566">
        <f t="shared" si="10"/>
        <v>263859.48524066992</v>
      </c>
      <c r="S25" s="565">
        <f t="shared" si="11"/>
        <v>2679719.3789847614</v>
      </c>
      <c r="T25" s="568">
        <f>COP!H55</f>
        <v>4.0198862303258673</v>
      </c>
      <c r="U25" s="567">
        <f t="shared" si="4"/>
        <v>649205.90391168732</v>
      </c>
      <c r="V25" s="565">
        <f>(L25-U25)*(1-Dashboard!$G$40)</f>
        <v>0</v>
      </c>
      <c r="W25" s="566">
        <f t="shared" si="12"/>
        <v>649205.90391168732</v>
      </c>
      <c r="X25" s="567">
        <f t="shared" si="13"/>
        <v>69023.663735442213</v>
      </c>
      <c r="Y25" s="566">
        <f>V25-V24</f>
        <v>0</v>
      </c>
      <c r="Z25" s="586">
        <f t="shared" si="5"/>
        <v>118466670.29255493</v>
      </c>
      <c r="AA25" s="587">
        <f>INDEX(UtilityInputs!$I$4:$AA$7,MATCH($C$9,UtilityInputs!$C$4:$C$7,0),MATCH($G25,UtilityInputs!$I$3:$AA$3,0))</f>
        <v>6.6722961696584843E-2</v>
      </c>
      <c r="AB25" s="515">
        <f>AA25*S25/Library!$D$26</f>
        <v>162205.21952426413</v>
      </c>
      <c r="AC25" s="570">
        <f>O25*GasEmissionFactors!$F$10*1000</f>
        <v>1801597.9964919763</v>
      </c>
      <c r="AD25" s="515">
        <f>AC25*(1+$C$22)</f>
        <v>1801597.9964919763</v>
      </c>
      <c r="AE25" s="515">
        <f>AD25-AB25</f>
        <v>1639392.7769677122</v>
      </c>
      <c r="AF25" s="833"/>
    </row>
    <row r="26" spans="2:32" x14ac:dyDescent="0.3">
      <c r="B26" s="350" t="s">
        <v>344</v>
      </c>
      <c r="C26" s="834">
        <f>C25/(G25-G8+1)</f>
        <v>5.5555555555555552E-2</v>
      </c>
    </row>
    <row r="27" spans="2:32" x14ac:dyDescent="0.3">
      <c r="C27" s="395"/>
      <c r="I27" s="350" t="s">
        <v>298</v>
      </c>
      <c r="J27" s="350" t="s">
        <v>299</v>
      </c>
    </row>
    <row r="28" spans="2:32" ht="15" customHeight="1" x14ac:dyDescent="0.35">
      <c r="B28" s="2" t="s">
        <v>345</v>
      </c>
      <c r="G28" s="936" t="s">
        <v>300</v>
      </c>
      <c r="H28" s="938" t="s">
        <v>301</v>
      </c>
      <c r="I28" s="852"/>
      <c r="J28" s="943" t="s">
        <v>302</v>
      </c>
      <c r="K28" s="944"/>
      <c r="L28" s="945"/>
      <c r="M28" s="940" t="s">
        <v>304</v>
      </c>
      <c r="N28" s="941"/>
      <c r="O28" s="942"/>
      <c r="P28" s="849" t="s">
        <v>303</v>
      </c>
      <c r="Q28" s="950" t="s">
        <v>6</v>
      </c>
      <c r="R28" s="957" t="s">
        <v>346</v>
      </c>
      <c r="S28" s="958"/>
      <c r="T28" s="959"/>
      <c r="U28" s="940" t="s">
        <v>310</v>
      </c>
      <c r="V28" s="942"/>
      <c r="W28" s="953" t="s">
        <v>311</v>
      </c>
      <c r="X28" s="955" t="s">
        <v>347</v>
      </c>
      <c r="Y28" s="960" t="s">
        <v>313</v>
      </c>
    </row>
    <row r="29" spans="2:32" x14ac:dyDescent="0.3">
      <c r="B29" s="582" t="s">
        <v>318</v>
      </c>
      <c r="C29" s="582" t="s">
        <v>319</v>
      </c>
      <c r="D29" s="583" t="s">
        <v>320</v>
      </c>
      <c r="E29" s="807"/>
      <c r="G29" s="937"/>
      <c r="H29" s="939"/>
      <c r="I29" s="853"/>
      <c r="J29" s="946"/>
      <c r="K29" s="947"/>
      <c r="L29" s="948"/>
      <c r="M29" s="323" t="s">
        <v>315</v>
      </c>
      <c r="N29" s="325" t="s">
        <v>316</v>
      </c>
      <c r="O29" s="332" t="s">
        <v>307</v>
      </c>
      <c r="P29" s="849" t="s">
        <v>307</v>
      </c>
      <c r="Q29" s="952"/>
      <c r="R29" s="851" t="s">
        <v>317</v>
      </c>
      <c r="S29" s="851" t="s">
        <v>348</v>
      </c>
      <c r="T29" s="851" t="s">
        <v>349</v>
      </c>
      <c r="U29" s="307"/>
      <c r="V29" s="312"/>
      <c r="W29" s="954"/>
      <c r="X29" s="956"/>
      <c r="Y29" s="961"/>
      <c r="Z29" s="854"/>
      <c r="AA29" s="949"/>
      <c r="AB29" s="949"/>
      <c r="AC29" s="854"/>
      <c r="AD29" s="854"/>
    </row>
    <row r="30" spans="2:32" x14ac:dyDescent="0.3">
      <c r="B30" s="350" t="s">
        <v>350</v>
      </c>
      <c r="G30" s="144"/>
      <c r="H30" s="147" t="s">
        <v>321</v>
      </c>
      <c r="I30" s="308" t="s">
        <v>322</v>
      </c>
      <c r="J30" s="213" t="s">
        <v>112</v>
      </c>
      <c r="K30" s="214" t="s">
        <v>321</v>
      </c>
      <c r="L30" s="215" t="s">
        <v>323</v>
      </c>
      <c r="M30" s="326" t="s">
        <v>321</v>
      </c>
      <c r="N30" s="328" t="s">
        <v>324</v>
      </c>
      <c r="O30" s="328" t="s">
        <v>324</v>
      </c>
      <c r="P30" s="328" t="s">
        <v>324</v>
      </c>
      <c r="Q30" s="327"/>
      <c r="R30" s="326" t="s">
        <v>325</v>
      </c>
      <c r="S30" s="213" t="s">
        <v>325</v>
      </c>
      <c r="T30" s="329" t="s">
        <v>270</v>
      </c>
      <c r="U30" s="330" t="s">
        <v>326</v>
      </c>
      <c r="V30" s="329" t="s">
        <v>327</v>
      </c>
      <c r="W30" s="327" t="s">
        <v>327</v>
      </c>
      <c r="X30" s="329" t="s">
        <v>327</v>
      </c>
      <c r="Y30" s="329" t="s">
        <v>327</v>
      </c>
      <c r="Z30" s="516"/>
    </row>
    <row r="31" spans="2:32" x14ac:dyDescent="0.3">
      <c r="B31" s="509" t="s">
        <v>329</v>
      </c>
      <c r="C31" s="143">
        <f>IF(Inputs!$G$44="Yes",Inputs!$H$46,Inputs!$H$49)</f>
        <v>13.7</v>
      </c>
      <c r="D31" s="351" t="s">
        <v>330</v>
      </c>
      <c r="E31" s="351"/>
      <c r="G31" s="553">
        <v>2022</v>
      </c>
      <c r="H31" s="573">
        <f t="shared" ref="H31:H49" si="19">$C$33</f>
        <v>12633.398360234183</v>
      </c>
      <c r="I31" s="577"/>
      <c r="J31" s="574">
        <f>IF(G31&lt;$C$32,0,IF(G31=$C$32,(1/$C$31)*I31,IF(J30=1,1,J30+(1/$C$31)*I31)))</f>
        <v>0</v>
      </c>
      <c r="K31" s="575">
        <f>J31*H31</f>
        <v>0</v>
      </c>
      <c r="L31" s="576">
        <f t="shared" ref="L31:L49" si="20">J31*$C$34</f>
        <v>0</v>
      </c>
      <c r="M31" s="577">
        <f>K31</f>
        <v>0</v>
      </c>
      <c r="N31" s="575">
        <f>(M31*1000)*Library!$C$17</f>
        <v>0</v>
      </c>
      <c r="O31" s="575">
        <f t="shared" ref="O31:O49" si="21">N31/Q31</f>
        <v>0</v>
      </c>
      <c r="P31" s="578">
        <f>O31</f>
        <v>0</v>
      </c>
      <c r="Q31" s="579">
        <f>COP!H72</f>
        <v>2.6</v>
      </c>
      <c r="R31" s="577">
        <f t="shared" ref="R31:R49" si="22">L31*$C$37</f>
        <v>0</v>
      </c>
      <c r="S31" s="573">
        <v>0</v>
      </c>
      <c r="T31" s="576">
        <f>R31+S31</f>
        <v>0</v>
      </c>
      <c r="U31" s="560">
        <f>INDEX(UtilityInputs!$I$4:$AA$7,MATCH($C$9,UtilityInputs!$C$4:$C$7,0),MATCH($G31,UtilityInputs!$I$3:$AA$3,0))</f>
        <v>0.39809110150806948</v>
      </c>
      <c r="V31" s="511">
        <f>U31*P31/Library!$D$26</f>
        <v>0</v>
      </c>
      <c r="W31" s="580">
        <f>K31*GasEmissionFactors!$F$10*1000</f>
        <v>0</v>
      </c>
      <c r="X31" s="581">
        <f>W31*(1+$C$38)</f>
        <v>0</v>
      </c>
      <c r="Y31" s="511">
        <f>X31-V31</f>
        <v>0</v>
      </c>
      <c r="Z31" s="556"/>
    </row>
    <row r="32" spans="2:32" x14ac:dyDescent="0.3">
      <c r="B32" s="509" t="s">
        <v>331</v>
      </c>
      <c r="C32" s="143">
        <f>Inputs!G53</f>
        <v>2023</v>
      </c>
      <c r="G32" s="553">
        <v>2023</v>
      </c>
      <c r="H32" s="554">
        <f t="shared" si="19"/>
        <v>12633.398360234183</v>
      </c>
      <c r="I32" s="555">
        <f>I8</f>
        <v>0.05</v>
      </c>
      <c r="J32" s="555">
        <f>IF(G32&lt;$C$32,0,IF(G32=$C$32,(1/$C$31)*I32,IF(J31=1,1,J31+(1/$C$31)*I32)))</f>
        <v>3.6496350364963511E-3</v>
      </c>
      <c r="K32" s="556">
        <f>J32*H32</f>
        <v>46.107293285526225</v>
      </c>
      <c r="L32" s="557">
        <f t="shared" si="20"/>
        <v>4347.129627954344</v>
      </c>
      <c r="M32" s="558">
        <f>K32-K31</f>
        <v>46.107293285526225</v>
      </c>
      <c r="N32" s="556">
        <f>(M32*1000)*Library!$C$17</f>
        <v>13512.713777992985</v>
      </c>
      <c r="O32" s="556">
        <f t="shared" si="21"/>
        <v>5059.4773777527625</v>
      </c>
      <c r="P32" s="510">
        <f>P31+O32</f>
        <v>5059.4773777527625</v>
      </c>
      <c r="Q32" s="559">
        <f>COP!H73</f>
        <v>2.6707726449001035</v>
      </c>
      <c r="R32" s="558">
        <f t="shared" si="22"/>
        <v>361532.41367127269</v>
      </c>
      <c r="S32" s="554">
        <v>0</v>
      </c>
      <c r="T32" s="557">
        <f t="shared" ref="T32:T49" si="23">R32+S32</f>
        <v>361532.41367127269</v>
      </c>
      <c r="U32" s="560">
        <f>INDEX(UtilityInputs!$I$4:$AA$7,MATCH($C$9,UtilityInputs!$C$4:$C$7,0),MATCH($G32,UtilityInputs!$I$3:$AA$3,0))</f>
        <v>0.30925028018639766</v>
      </c>
      <c r="V32" s="511">
        <f>U32*P32/Library!$D$26</f>
        <v>1419.4364480330059</v>
      </c>
      <c r="W32" s="561">
        <f>K32*GasEmissionFactors!$F$10*1000</f>
        <v>2440.2231458453575</v>
      </c>
      <c r="X32" s="511">
        <f>W32*(1+$C$38)</f>
        <v>2440.2231458453575</v>
      </c>
      <c r="Y32" s="511">
        <f t="shared" ref="Y32:Y49" si="24">X32-V32</f>
        <v>1020.7866978123516</v>
      </c>
      <c r="Z32" s="556"/>
    </row>
    <row r="33" spans="2:26" x14ac:dyDescent="0.3">
      <c r="B33" s="509" t="s">
        <v>351</v>
      </c>
      <c r="C33" s="210">
        <f>INDEX(GasHeatingPotential!$I$5:$I$9,MATCH($C$8,GasHeatingPotential!$C$5:$C$9,0))</f>
        <v>12633.398360234183</v>
      </c>
      <c r="D33" s="351" t="s">
        <v>352</v>
      </c>
      <c r="E33" s="351"/>
      <c r="G33" s="553">
        <v>2024</v>
      </c>
      <c r="H33" s="554">
        <f t="shared" si="19"/>
        <v>12633.398360234183</v>
      </c>
      <c r="I33" s="555">
        <f t="shared" ref="I33:I49" si="25">I9</f>
        <v>0.10555555555555556</v>
      </c>
      <c r="J33" s="555">
        <f t="shared" ref="J33:J49" si="26">IF(G33&lt;$C$32,0,IF(G33=$C$32,(1/$C$31)*I33,IF(J32=1,1,J32+(1/$C$31)*I33)))</f>
        <v>1.1354420113544202E-2</v>
      </c>
      <c r="K33" s="556">
        <f t="shared" ref="K33:K49" si="27">J33*H33</f>
        <v>143.44491244385935</v>
      </c>
      <c r="L33" s="557">
        <f t="shared" si="20"/>
        <v>13524.403286969069</v>
      </c>
      <c r="M33" s="558">
        <f t="shared" ref="M33:M49" si="28">K33-K32</f>
        <v>97.337619158333126</v>
      </c>
      <c r="N33" s="556">
        <f>(M33*1000)*Library!$C$17</f>
        <v>28526.840197985188</v>
      </c>
      <c r="O33" s="556">
        <f t="shared" si="21"/>
        <v>10405.387174933052</v>
      </c>
      <c r="P33" s="510">
        <f>P32+O33</f>
        <v>15464.864552685814</v>
      </c>
      <c r="Q33" s="559">
        <f>COP!H74</f>
        <v>2.7415452898002068</v>
      </c>
      <c r="R33" s="558">
        <f t="shared" si="22"/>
        <v>1124767.509199515</v>
      </c>
      <c r="S33" s="554">
        <v>0</v>
      </c>
      <c r="T33" s="557">
        <f t="shared" si="23"/>
        <v>1124767.509199515</v>
      </c>
      <c r="U33" s="560">
        <f>INDEX(UtilityInputs!$I$4:$AA$7,MATCH($C$9,UtilityInputs!$C$4:$C$7,0),MATCH($G33,UtilityInputs!$I$3:$AA$3,0))</f>
        <v>0.41159805289160128</v>
      </c>
      <c r="V33" s="511">
        <f>U33*P33/Library!$D$26</f>
        <v>5774.5696617235099</v>
      </c>
      <c r="W33" s="561">
        <f>K33*GasEmissionFactors!$F$10*1000</f>
        <v>7591.8053426300012</v>
      </c>
      <c r="X33" s="511">
        <f t="shared" ref="X33:X49" si="29">W33*(1+$C$38)</f>
        <v>7591.8053426300012</v>
      </c>
      <c r="Y33" s="511">
        <f t="shared" si="24"/>
        <v>1817.2356809064913</v>
      </c>
      <c r="Z33" s="556"/>
    </row>
    <row r="34" spans="2:26" x14ac:dyDescent="0.3">
      <c r="B34" s="509" t="s">
        <v>353</v>
      </c>
      <c r="C34" s="210">
        <f>INDEX(GasHeatingPotential!$H$5:$H$9,MATCH($C$8,GasHeatingPotential!$C$5:$C$9,0))</f>
        <v>1191113.51805949</v>
      </c>
      <c r="D34" s="351" t="s">
        <v>354</v>
      </c>
      <c r="E34" s="351"/>
      <c r="G34" s="553">
        <v>2025</v>
      </c>
      <c r="H34" s="554">
        <f t="shared" si="19"/>
        <v>12633.398360234183</v>
      </c>
      <c r="I34" s="555">
        <f t="shared" si="25"/>
        <v>0.16111111111111109</v>
      </c>
      <c r="J34" s="555">
        <f>IF(G34&lt;$C$32,0,IF(G34=$C$32,(1/$C$31)*I34,IF(J33=1,1,J33+(1/$C$31)*I34)))</f>
        <v>2.3114355231143552E-2</v>
      </c>
      <c r="K34" s="556">
        <f t="shared" si="27"/>
        <v>292.01285747499935</v>
      </c>
      <c r="L34" s="557">
        <f t="shared" si="20"/>
        <v>27531.820977044172</v>
      </c>
      <c r="M34" s="558">
        <f t="shared" si="28"/>
        <v>148.56794503114</v>
      </c>
      <c r="N34" s="556">
        <f>(M34*1000)*Library!$C$17</f>
        <v>43540.966617977385</v>
      </c>
      <c r="O34" s="556">
        <f t="shared" si="21"/>
        <v>15482.234807359095</v>
      </c>
      <c r="P34" s="510">
        <f t="shared" ref="P34:P49" si="30">P33+O34</f>
        <v>30947.099360044907</v>
      </c>
      <c r="Q34" s="559">
        <f>COP!H75</f>
        <v>2.8123179347003102</v>
      </c>
      <c r="R34" s="558">
        <f t="shared" si="22"/>
        <v>2289705.2865847265</v>
      </c>
      <c r="S34" s="554">
        <v>0</v>
      </c>
      <c r="T34" s="557">
        <f t="shared" si="23"/>
        <v>2289705.2865847265</v>
      </c>
      <c r="U34" s="560">
        <f>INDEX(UtilityInputs!$I$4:$AA$7,MATCH($C$9,UtilityInputs!$C$4:$C$7,0),MATCH($G34,UtilityInputs!$I$3:$AA$3,0))</f>
        <v>0.33839868105515586</v>
      </c>
      <c r="V34" s="511">
        <f>U34*P34/Library!$D$26</f>
        <v>9500.5512164765078</v>
      </c>
      <c r="W34" s="561">
        <f>K34*GasEmissionFactors!$F$10*1000</f>
        <v>15454.746590353927</v>
      </c>
      <c r="X34" s="511">
        <f t="shared" si="29"/>
        <v>15454.746590353927</v>
      </c>
      <c r="Y34" s="511">
        <f t="shared" si="24"/>
        <v>5954.1953738774191</v>
      </c>
      <c r="Z34" s="556"/>
    </row>
    <row r="35" spans="2:26" x14ac:dyDescent="0.3">
      <c r="B35" s="509" t="s">
        <v>336</v>
      </c>
      <c r="C35" s="143">
        <f>IF(Inputs!$G$44="Yes",Inputs!$H$47,Inputs!$H$50)</f>
        <v>13</v>
      </c>
      <c r="D35" s="351" t="s">
        <v>330</v>
      </c>
      <c r="E35" s="351"/>
      <c r="G35" s="553">
        <v>2026</v>
      </c>
      <c r="H35" s="554">
        <f t="shared" si="19"/>
        <v>12633.398360234183</v>
      </c>
      <c r="I35" s="555">
        <f t="shared" si="25"/>
        <v>0.21666666666666665</v>
      </c>
      <c r="J35" s="555">
        <f t="shared" si="26"/>
        <v>3.8929440389294405E-2</v>
      </c>
      <c r="K35" s="556">
        <f t="shared" si="27"/>
        <v>491.81112837894631</v>
      </c>
      <c r="L35" s="557">
        <f t="shared" si="20"/>
        <v>46369.382698179659</v>
      </c>
      <c r="M35" s="558">
        <f t="shared" si="28"/>
        <v>199.79827090394696</v>
      </c>
      <c r="N35" s="556">
        <f>(M35*1000)*Library!$C$17</f>
        <v>58555.0930379696</v>
      </c>
      <c r="O35" s="556">
        <f t="shared" si="21"/>
        <v>20309.834679590655</v>
      </c>
      <c r="P35" s="510">
        <f t="shared" si="30"/>
        <v>51256.934039635562</v>
      </c>
      <c r="Q35" s="559">
        <f>COP!H76</f>
        <v>2.8830905796004136</v>
      </c>
      <c r="R35" s="558">
        <f t="shared" si="22"/>
        <v>3856345.7458269079</v>
      </c>
      <c r="S35" s="554">
        <v>0</v>
      </c>
      <c r="T35" s="557">
        <f t="shared" si="23"/>
        <v>3856345.7458269079</v>
      </c>
      <c r="U35" s="560">
        <f>INDEX(UtilityInputs!$I$4:$AA$7,MATCH($C$9,UtilityInputs!$C$4:$C$7,0),MATCH($G35,UtilityInputs!$I$3:$AA$3,0))</f>
        <v>0.20692359033371691</v>
      </c>
      <c r="V35" s="511">
        <f>U35*P35/Library!$D$26</f>
        <v>9621.9439544406214</v>
      </c>
      <c r="W35" s="561">
        <f>K35*GasEmissionFactors!$F$10*1000</f>
        <v>26029.046889017143</v>
      </c>
      <c r="X35" s="511">
        <f t="shared" si="29"/>
        <v>26029.046889017143</v>
      </c>
      <c r="Y35" s="511">
        <f t="shared" si="24"/>
        <v>16407.10293457652</v>
      </c>
      <c r="Z35" s="556"/>
    </row>
    <row r="36" spans="2:26" x14ac:dyDescent="0.3">
      <c r="B36" s="572" t="s">
        <v>295</v>
      </c>
      <c r="C36" s="317">
        <f>IF(Dashboard!G74="User Input",Dashboard!G75,Dashboard!G74)</f>
        <v>800</v>
      </c>
      <c r="D36" s="351" t="s">
        <v>102</v>
      </c>
      <c r="E36" s="351"/>
      <c r="G36" s="553">
        <v>2027</v>
      </c>
      <c r="H36" s="554">
        <f t="shared" si="19"/>
        <v>12633.398360234183</v>
      </c>
      <c r="I36" s="555">
        <f t="shared" si="25"/>
        <v>0.2722222222222222</v>
      </c>
      <c r="J36" s="555">
        <f t="shared" si="26"/>
        <v>5.8799675587996758E-2</v>
      </c>
      <c r="K36" s="556">
        <f t="shared" si="27"/>
        <v>742.83972515570019</v>
      </c>
      <c r="L36" s="557">
        <f t="shared" si="20"/>
        <v>70037.088450375537</v>
      </c>
      <c r="M36" s="558">
        <f t="shared" si="28"/>
        <v>251.02859677675389</v>
      </c>
      <c r="N36" s="556">
        <f>(M36*1000)*Library!$C$17</f>
        <v>73569.219457961808</v>
      </c>
      <c r="O36" s="556">
        <f t="shared" si="21"/>
        <v>24906.102235116854</v>
      </c>
      <c r="P36" s="510">
        <f t="shared" si="30"/>
        <v>76163.03627475242</v>
      </c>
      <c r="Q36" s="559">
        <f>COP!H77</f>
        <v>2.953863224500517</v>
      </c>
      <c r="R36" s="558">
        <f t="shared" si="22"/>
        <v>5824688.8869260596</v>
      </c>
      <c r="S36" s="554">
        <v>0</v>
      </c>
      <c r="T36" s="557">
        <f t="shared" si="23"/>
        <v>5824688.8869260596</v>
      </c>
      <c r="U36" s="560">
        <f>INDEX(UtilityInputs!$I$4:$AA$7,MATCH($C$9,UtilityInputs!$C$4:$C$7,0),MATCH($G36,UtilityInputs!$I$3:$AA$3,0))</f>
        <v>0.18321193004196357</v>
      </c>
      <c r="V36" s="511">
        <f>U36*P36/Library!$D$26</f>
        <v>12658.964777060213</v>
      </c>
      <c r="W36" s="561">
        <f>K36*GasEmissionFactors!$F$10*1000</f>
        <v>39314.706238619641</v>
      </c>
      <c r="X36" s="511">
        <f t="shared" si="29"/>
        <v>39314.706238619641</v>
      </c>
      <c r="Y36" s="511">
        <f t="shared" si="24"/>
        <v>26655.741461559428</v>
      </c>
      <c r="Z36" s="556"/>
    </row>
    <row r="37" spans="2:26" x14ac:dyDescent="0.3">
      <c r="B37" s="350" t="s">
        <v>337</v>
      </c>
      <c r="C37" s="571">
        <f>-PMT(Inputs!$G$89,Input_HeatPumpPotential!C35,Input_HeatPumpPotential!C36)</f>
        <v>83.165777101843929</v>
      </c>
      <c r="D37" s="351" t="s">
        <v>338</v>
      </c>
      <c r="E37" s="351"/>
      <c r="G37" s="553">
        <v>2028</v>
      </c>
      <c r="H37" s="554">
        <f t="shared" si="19"/>
        <v>12633.398360234183</v>
      </c>
      <c r="I37" s="555">
        <f t="shared" si="25"/>
        <v>0.32777777777777772</v>
      </c>
      <c r="J37" s="555">
        <f>IF(G37&lt;$C$32,0,IF(G37=$C$32,(1/$C$31)*I37,IF(J36=1,1,J36+(1/$C$31)*I37)))</f>
        <v>8.2725060827250604E-2</v>
      </c>
      <c r="K37" s="556">
        <f t="shared" si="27"/>
        <v>1045.098647805261</v>
      </c>
      <c r="L37" s="557">
        <f t="shared" si="20"/>
        <v>98534.938233631779</v>
      </c>
      <c r="M37" s="558">
        <f t="shared" si="28"/>
        <v>302.25892264956076</v>
      </c>
      <c r="N37" s="556">
        <f>(M37*1000)*Library!$C$17</f>
        <v>88583.345877954009</v>
      </c>
      <c r="O37" s="556">
        <f t="shared" si="21"/>
        <v>29287.276122764557</v>
      </c>
      <c r="P37" s="510">
        <f t="shared" si="30"/>
        <v>105450.31239751697</v>
      </c>
      <c r="Q37" s="559">
        <f>COP!H78</f>
        <v>3.0246358694006203</v>
      </c>
      <c r="R37" s="558">
        <f t="shared" si="22"/>
        <v>8194734.7098821793</v>
      </c>
      <c r="S37" s="554">
        <v>0</v>
      </c>
      <c r="T37" s="557">
        <f t="shared" si="23"/>
        <v>8194734.7098821793</v>
      </c>
      <c r="U37" s="560">
        <f>INDEX(UtilityInputs!$I$4:$AA$7,MATCH($C$9,UtilityInputs!$C$4:$C$7,0),MATCH($G37,UtilityInputs!$I$3:$AA$3,0))</f>
        <v>0.16381891839929688</v>
      </c>
      <c r="V37" s="511">
        <f>U37*P37/Library!$D$26</f>
        <v>15671.555948316425</v>
      </c>
      <c r="W37" s="561">
        <f>K37*GasEmissionFactors!$F$10*1000</f>
        <v>55311.724639161432</v>
      </c>
      <c r="X37" s="511">
        <f t="shared" si="29"/>
        <v>55311.724639161432</v>
      </c>
      <c r="Y37" s="511">
        <f t="shared" si="24"/>
        <v>39640.168690845006</v>
      </c>
      <c r="Z37" s="556"/>
    </row>
    <row r="38" spans="2:26" x14ac:dyDescent="0.3">
      <c r="B38" s="350" t="s">
        <v>340</v>
      </c>
      <c r="C38" s="321">
        <f>C22</f>
        <v>0</v>
      </c>
      <c r="G38" s="553">
        <v>2029</v>
      </c>
      <c r="H38" s="554">
        <f t="shared" si="19"/>
        <v>12633.398360234183</v>
      </c>
      <c r="I38" s="555">
        <f t="shared" si="25"/>
        <v>0.3833333333333333</v>
      </c>
      <c r="J38" s="555">
        <f t="shared" si="26"/>
        <v>0.11070559610705596</v>
      </c>
      <c r="K38" s="556">
        <f t="shared" si="27"/>
        <v>1398.5878963276286</v>
      </c>
      <c r="L38" s="557">
        <f t="shared" si="20"/>
        <v>131862.93204794842</v>
      </c>
      <c r="M38" s="558">
        <f t="shared" si="28"/>
        <v>353.48924852236769</v>
      </c>
      <c r="N38" s="556">
        <f>(M38*1000)*Library!$C$17</f>
        <v>103597.47229794621</v>
      </c>
      <c r="O38" s="556">
        <f t="shared" si="21"/>
        <v>33468.109885764032</v>
      </c>
      <c r="P38" s="510">
        <f t="shared" si="30"/>
        <v>138918.42228328099</v>
      </c>
      <c r="Q38" s="559">
        <f>COP!H79</f>
        <v>3.0954085143007237</v>
      </c>
      <c r="R38" s="558">
        <f t="shared" si="22"/>
        <v>10966483.214695271</v>
      </c>
      <c r="S38" s="554">
        <v>0</v>
      </c>
      <c r="T38" s="557">
        <f t="shared" si="23"/>
        <v>10966483.214695271</v>
      </c>
      <c r="U38" s="560">
        <f>INDEX(UtilityInputs!$I$4:$AA$7,MATCH($C$9,UtilityInputs!$C$4:$C$7,0),MATCH($G38,UtilityInputs!$I$3:$AA$3,0))</f>
        <v>0.12225743424584004</v>
      </c>
      <c r="V38" s="511">
        <f>U38*P38/Library!$D$26</f>
        <v>15407.611247241281</v>
      </c>
      <c r="W38" s="561">
        <f>K38*GasEmissionFactors!$F$10*1000</f>
        <v>74020.102090642511</v>
      </c>
      <c r="X38" s="511">
        <f t="shared" si="29"/>
        <v>74020.102090642511</v>
      </c>
      <c r="Y38" s="511">
        <f t="shared" si="24"/>
        <v>58612.490843401232</v>
      </c>
      <c r="Z38" s="556"/>
    </row>
    <row r="39" spans="2:26" x14ac:dyDescent="0.3">
      <c r="G39" s="553">
        <v>2030</v>
      </c>
      <c r="H39" s="554">
        <f t="shared" si="19"/>
        <v>12633.398360234183</v>
      </c>
      <c r="I39" s="555">
        <f t="shared" si="25"/>
        <v>0.43888888888888888</v>
      </c>
      <c r="J39" s="555">
        <f t="shared" si="26"/>
        <v>0.14274128142741282</v>
      </c>
      <c r="K39" s="556">
        <f t="shared" si="27"/>
        <v>1803.3074707228031</v>
      </c>
      <c r="L39" s="557">
        <f t="shared" si="20"/>
        <v>170021.06989332545</v>
      </c>
      <c r="M39" s="558">
        <f t="shared" si="28"/>
        <v>404.7195743951745</v>
      </c>
      <c r="N39" s="556">
        <f>(M39*1000)*Library!$C$17</f>
        <v>118611.5987179384</v>
      </c>
      <c r="O39" s="556">
        <f t="shared" si="21"/>
        <v>37462.037942224706</v>
      </c>
      <c r="P39" s="510">
        <f t="shared" si="30"/>
        <v>176380.4602255057</v>
      </c>
      <c r="Q39" s="559">
        <f>COP!H80</f>
        <v>3.1661811592008271</v>
      </c>
      <c r="R39" s="558">
        <f t="shared" si="22"/>
        <v>14139934.401365332</v>
      </c>
      <c r="S39" s="554">
        <v>0</v>
      </c>
      <c r="T39" s="557">
        <f t="shared" si="23"/>
        <v>14139934.401365332</v>
      </c>
      <c r="U39" s="560">
        <f>INDEX(UtilityInputs!$I$4:$AA$7,MATCH($C$9,UtilityInputs!$C$4:$C$7,0),MATCH($G39,UtilityInputs!$I$3:$AA$3,0))</f>
        <v>0.10897174831742057</v>
      </c>
      <c r="V39" s="511">
        <f>U39*P39/Library!$D$26</f>
        <v>17436.711530259108</v>
      </c>
      <c r="W39" s="561">
        <f>K39*GasEmissionFactors!$F$10*1000</f>
        <v>95439.838593062857</v>
      </c>
      <c r="X39" s="511">
        <f t="shared" si="29"/>
        <v>95439.838593062857</v>
      </c>
      <c r="Y39" s="511">
        <f t="shared" si="24"/>
        <v>78003.127062803746</v>
      </c>
      <c r="Z39" s="556"/>
    </row>
    <row r="40" spans="2:26" x14ac:dyDescent="0.3">
      <c r="G40" s="553">
        <v>2031</v>
      </c>
      <c r="H40" s="554">
        <f t="shared" si="19"/>
        <v>12633.398360234183</v>
      </c>
      <c r="I40" s="555">
        <f t="shared" si="25"/>
        <v>0.49444444444444446</v>
      </c>
      <c r="J40" s="555">
        <f t="shared" si="26"/>
        <v>0.17883211678832117</v>
      </c>
      <c r="K40" s="556">
        <f t="shared" si="27"/>
        <v>2259.2573709907847</v>
      </c>
      <c r="L40" s="557">
        <f t="shared" si="20"/>
        <v>213009.35176976281</v>
      </c>
      <c r="M40" s="558">
        <f t="shared" si="28"/>
        <v>455.94990026798155</v>
      </c>
      <c r="N40" s="556">
        <f>(M40*1000)*Library!$C$17</f>
        <v>133625.72513793065</v>
      </c>
      <c r="O40" s="556">
        <f t="shared" si="21"/>
        <v>41281.319791663023</v>
      </c>
      <c r="P40" s="510">
        <f t="shared" si="30"/>
        <v>217661.78001716873</v>
      </c>
      <c r="Q40" s="559">
        <f>COP!H81</f>
        <v>3.2369538041009305</v>
      </c>
      <c r="R40" s="558">
        <f t="shared" si="22"/>
        <v>17715088.269892357</v>
      </c>
      <c r="S40" s="554">
        <v>0</v>
      </c>
      <c r="T40" s="557">
        <f t="shared" si="23"/>
        <v>17715088.269892357</v>
      </c>
      <c r="U40" s="560">
        <f>INDEX(UtilityInputs!$I$4:$AA$7,MATCH($C$9,UtilityInputs!$C$4:$C$7,0),MATCH($G40,UtilityInputs!$I$3:$AA$3,0))</f>
        <v>8.3944319189360364E-2</v>
      </c>
      <c r="V40" s="511">
        <f>U40*P40/Library!$D$26</f>
        <v>16575.768789880749</v>
      </c>
      <c r="W40" s="561">
        <f>K40*GasEmissionFactors!$F$10*1000</f>
        <v>119570.9341464225</v>
      </c>
      <c r="X40" s="511">
        <f t="shared" si="29"/>
        <v>119570.9341464225</v>
      </c>
      <c r="Y40" s="511">
        <f t="shared" si="24"/>
        <v>102995.16535654175</v>
      </c>
      <c r="Z40" s="556"/>
    </row>
    <row r="41" spans="2:26" x14ac:dyDescent="0.3">
      <c r="G41" s="553">
        <v>2032</v>
      </c>
      <c r="H41" s="554">
        <f t="shared" si="19"/>
        <v>12633.398360234183</v>
      </c>
      <c r="I41" s="555">
        <f t="shared" si="25"/>
        <v>0.55000000000000004</v>
      </c>
      <c r="J41" s="555">
        <f t="shared" si="26"/>
        <v>0.21897810218978103</v>
      </c>
      <c r="K41" s="556">
        <f t="shared" si="27"/>
        <v>2766.4375971315731</v>
      </c>
      <c r="L41" s="557">
        <f t="shared" si="20"/>
        <v>260827.7776772606</v>
      </c>
      <c r="M41" s="558">
        <f t="shared" si="28"/>
        <v>507.18022614078836</v>
      </c>
      <c r="N41" s="556">
        <f>(M41*1000)*Library!$C$17</f>
        <v>148639.85155792281</v>
      </c>
      <c r="O41" s="556">
        <f t="shared" si="21"/>
        <v>48862.541603524922</v>
      </c>
      <c r="P41" s="510">
        <f t="shared" si="30"/>
        <v>266524.32162069366</v>
      </c>
      <c r="Q41" s="559">
        <f>COP!H82</f>
        <v>3.0419999999999998</v>
      </c>
      <c r="R41" s="558">
        <f t="shared" si="22"/>
        <v>21691944.820276357</v>
      </c>
      <c r="S41" s="554">
        <v>0</v>
      </c>
      <c r="T41" s="557">
        <f t="shared" si="23"/>
        <v>21691944.820276357</v>
      </c>
      <c r="U41" s="560">
        <f>INDEX(UtilityInputs!$I$4:$AA$7,MATCH($C$9,UtilityInputs!$C$4:$C$7,0),MATCH($G41,UtilityInputs!$I$3:$AA$3,0))</f>
        <v>8.3111741682974555E-2</v>
      </c>
      <c r="V41" s="511">
        <f>U41*P41/Library!$D$26</f>
        <v>20095.528051137731</v>
      </c>
      <c r="W41" s="561">
        <f>K41*GasEmissionFactors!$F$10*1000</f>
        <v>146413.38875072141</v>
      </c>
      <c r="X41" s="511">
        <f t="shared" si="29"/>
        <v>146413.38875072141</v>
      </c>
      <c r="Y41" s="511">
        <f t="shared" si="24"/>
        <v>126317.86069958367</v>
      </c>
      <c r="Z41" s="556"/>
    </row>
    <row r="42" spans="2:26" x14ac:dyDescent="0.3">
      <c r="G42" s="553">
        <v>2033</v>
      </c>
      <c r="H42" s="554">
        <f t="shared" si="19"/>
        <v>12633.398360234183</v>
      </c>
      <c r="I42" s="555">
        <f t="shared" si="25"/>
        <v>0.60555555555555562</v>
      </c>
      <c r="J42" s="555">
        <f t="shared" si="26"/>
        <v>0.26317923763179241</v>
      </c>
      <c r="K42" s="556">
        <f t="shared" si="27"/>
        <v>3324.8481491451685</v>
      </c>
      <c r="L42" s="557">
        <f t="shared" si="20"/>
        <v>313476.34761581878</v>
      </c>
      <c r="M42" s="558">
        <f t="shared" si="28"/>
        <v>558.41055201359541</v>
      </c>
      <c r="N42" s="556">
        <f>(M42*1000)*Library!$C$17</f>
        <v>163653.97797791503</v>
      </c>
      <c r="O42" s="556">
        <f t="shared" si="21"/>
        <v>52960.303182407108</v>
      </c>
      <c r="P42" s="510">
        <f t="shared" si="30"/>
        <v>319484.62480310077</v>
      </c>
      <c r="Q42" s="559">
        <f>COP!H83</f>
        <v>3.09012539853207</v>
      </c>
      <c r="R42" s="558">
        <f t="shared" si="22"/>
        <v>26070504.052517328</v>
      </c>
      <c r="S42" s="554">
        <v>0</v>
      </c>
      <c r="T42" s="557">
        <f t="shared" si="23"/>
        <v>26070504.052517328</v>
      </c>
      <c r="U42" s="560">
        <f>INDEX(UtilityInputs!$I$4:$AA$7,MATCH($C$9,UtilityInputs!$C$4:$C$7,0),MATCH($G42,UtilityInputs!$I$3:$AA$3,0))</f>
        <v>7.9540230705196821E-2</v>
      </c>
      <c r="V42" s="511">
        <f>U42*P42/Library!$D$26</f>
        <v>23053.506997733723</v>
      </c>
      <c r="W42" s="561">
        <f>K42*GasEmissionFactors!$F$10*1000</f>
        <v>175967.20240595966</v>
      </c>
      <c r="X42" s="511">
        <f t="shared" si="29"/>
        <v>175967.20240595966</v>
      </c>
      <c r="Y42" s="511">
        <f t="shared" si="24"/>
        <v>152913.69540822593</v>
      </c>
      <c r="Z42" s="556"/>
    </row>
    <row r="43" spans="2:26" x14ac:dyDescent="0.3">
      <c r="G43" s="553">
        <v>2034</v>
      </c>
      <c r="H43" s="554">
        <f t="shared" si="19"/>
        <v>12633.398360234183</v>
      </c>
      <c r="I43" s="555">
        <f t="shared" si="25"/>
        <v>0.6611111111111112</v>
      </c>
      <c r="J43" s="555">
        <f t="shared" si="26"/>
        <v>0.31143552311435529</v>
      </c>
      <c r="K43" s="556">
        <f t="shared" si="27"/>
        <v>3934.4890270315714</v>
      </c>
      <c r="L43" s="557">
        <f t="shared" si="20"/>
        <v>370955.06158543733</v>
      </c>
      <c r="M43" s="558">
        <f t="shared" si="28"/>
        <v>609.6408778864029</v>
      </c>
      <c r="N43" s="556">
        <f>(M43*1000)*Library!$C$17</f>
        <v>178668.10439790742</v>
      </c>
      <c r="O43" s="556">
        <f t="shared" si="21"/>
        <v>56932.385571303901</v>
      </c>
      <c r="P43" s="510">
        <f t="shared" si="30"/>
        <v>376417.01037440466</v>
      </c>
      <c r="Q43" s="559">
        <f>COP!H84</f>
        <v>3.1382507970641402</v>
      </c>
      <c r="R43" s="558">
        <f t="shared" si="22"/>
        <v>30850765.966615267</v>
      </c>
      <c r="S43" s="554">
        <v>0</v>
      </c>
      <c r="T43" s="557">
        <f t="shared" si="23"/>
        <v>30850765.966615267</v>
      </c>
      <c r="U43" s="560">
        <f>INDEX(UtilityInputs!$I$4:$AA$7,MATCH($C$9,UtilityInputs!$C$4:$C$7,0),MATCH($G43,UtilityInputs!$I$3:$AA$3,0))</f>
        <v>7.6749147747037408E-2</v>
      </c>
      <c r="V43" s="511">
        <f>U43*P43/Library!$D$26</f>
        <v>26208.550071417307</v>
      </c>
      <c r="W43" s="561">
        <f>K43*GasEmissionFactors!$F$10*1000</f>
        <v>208232.3751121372</v>
      </c>
      <c r="X43" s="511">
        <f t="shared" si="29"/>
        <v>208232.3751121372</v>
      </c>
      <c r="Y43" s="511">
        <f t="shared" si="24"/>
        <v>182023.82504071991</v>
      </c>
      <c r="Z43" s="556"/>
    </row>
    <row r="44" spans="2:26" x14ac:dyDescent="0.3">
      <c r="G44" s="553">
        <v>2035</v>
      </c>
      <c r="H44" s="554">
        <f t="shared" si="19"/>
        <v>12633.398360234183</v>
      </c>
      <c r="I44" s="555">
        <f t="shared" si="25"/>
        <v>0.71666666666666679</v>
      </c>
      <c r="J44" s="555">
        <f t="shared" si="26"/>
        <v>0.36374695863746964</v>
      </c>
      <c r="K44" s="556">
        <f t="shared" si="27"/>
        <v>4595.3602307907804</v>
      </c>
      <c r="L44" s="557">
        <f t="shared" si="20"/>
        <v>433263.91958611627</v>
      </c>
      <c r="M44" s="558">
        <f t="shared" si="28"/>
        <v>660.87120375920904</v>
      </c>
      <c r="N44" s="556">
        <f>(M44*1000)*Library!$C$17</f>
        <v>193682.2308178994</v>
      </c>
      <c r="O44" s="556">
        <f t="shared" si="21"/>
        <v>60784.483353089781</v>
      </c>
      <c r="P44" s="510">
        <f t="shared" si="30"/>
        <v>437201.49372749444</v>
      </c>
      <c r="Q44" s="559">
        <f>COP!H85</f>
        <v>3.1863761955962104</v>
      </c>
      <c r="R44" s="558">
        <f t="shared" si="22"/>
        <v>36032730.562570177</v>
      </c>
      <c r="S44" s="554">
        <v>0</v>
      </c>
      <c r="T44" s="557">
        <f t="shared" si="23"/>
        <v>36032730.562570177</v>
      </c>
      <c r="U44" s="560">
        <f>INDEX(UtilityInputs!$I$4:$AA$7,MATCH($C$9,UtilityInputs!$C$4:$C$7,0),MATCH($G44,UtilityInputs!$I$3:$AA$3,0))</f>
        <v>7.2565718172542801E-2</v>
      </c>
      <c r="V44" s="511">
        <f>U44*P44/Library!$D$26</f>
        <v>28781.49358472657</v>
      </c>
      <c r="W44" s="561">
        <f>K44*GasEmissionFactors!$F$10*1000</f>
        <v>243208.90686925399</v>
      </c>
      <c r="X44" s="511">
        <f t="shared" si="29"/>
        <v>243208.90686925399</v>
      </c>
      <c r="Y44" s="511">
        <f t="shared" si="24"/>
        <v>214427.41328452743</v>
      </c>
      <c r="Z44" s="556"/>
    </row>
    <row r="45" spans="2:26" x14ac:dyDescent="0.3">
      <c r="G45" s="553">
        <v>2036</v>
      </c>
      <c r="H45" s="554">
        <f t="shared" si="19"/>
        <v>12633.398360234183</v>
      </c>
      <c r="I45" s="555">
        <f t="shared" si="25"/>
        <v>0.77222222222222237</v>
      </c>
      <c r="J45" s="555">
        <f t="shared" si="26"/>
        <v>0.4201135442011355</v>
      </c>
      <c r="K45" s="556">
        <f t="shared" si="27"/>
        <v>5307.461760422796</v>
      </c>
      <c r="L45" s="557">
        <f t="shared" si="20"/>
        <v>500402.92161785555</v>
      </c>
      <c r="M45" s="558">
        <f t="shared" si="28"/>
        <v>712.10152963201563</v>
      </c>
      <c r="N45" s="556">
        <f>(M45*1000)*Library!$C$17</f>
        <v>208696.35723789153</v>
      </c>
      <c r="O45" s="556">
        <f t="shared" si="21"/>
        <v>64521.952197131803</v>
      </c>
      <c r="P45" s="510">
        <f t="shared" si="30"/>
        <v>501723.44592462626</v>
      </c>
      <c r="Q45" s="559">
        <f>COP!H86</f>
        <v>3.2345015941282806</v>
      </c>
      <c r="R45" s="558">
        <f t="shared" si="22"/>
        <v>41616397.840382054</v>
      </c>
      <c r="S45" s="554">
        <v>0</v>
      </c>
      <c r="T45" s="557">
        <f t="shared" si="23"/>
        <v>41616397.840382054</v>
      </c>
      <c r="U45" s="560">
        <f>INDEX(UtilityInputs!$I$4:$AA$7,MATCH($C$9,UtilityInputs!$C$4:$C$7,0),MATCH($G45,UtilityInputs!$I$3:$AA$3,0))</f>
        <v>7.0164324036713521E-2</v>
      </c>
      <c r="V45" s="511">
        <f>U45*P45/Library!$D$26</f>
        <v>31936.030514988652</v>
      </c>
      <c r="W45" s="561">
        <f>K45*GasEmissionFactors!$F$10*1000</f>
        <v>280896.79767731001</v>
      </c>
      <c r="X45" s="511">
        <f t="shared" si="29"/>
        <v>280896.79767731001</v>
      </c>
      <c r="Y45" s="511">
        <f t="shared" si="24"/>
        <v>248960.76716232137</v>
      </c>
      <c r="Z45" s="556"/>
    </row>
    <row r="46" spans="2:26" x14ac:dyDescent="0.3">
      <c r="G46" s="553">
        <v>2037</v>
      </c>
      <c r="H46" s="554">
        <f t="shared" si="19"/>
        <v>12633.398360234183</v>
      </c>
      <c r="I46" s="555">
        <f t="shared" si="25"/>
        <v>0.82777777777777795</v>
      </c>
      <c r="J46" s="555">
        <f t="shared" si="26"/>
        <v>0.48053527980535288</v>
      </c>
      <c r="K46" s="556">
        <f t="shared" si="27"/>
        <v>6070.7936159276196</v>
      </c>
      <c r="L46" s="557">
        <f t="shared" si="20"/>
        <v>572372.06768065528</v>
      </c>
      <c r="M46" s="558">
        <f t="shared" si="28"/>
        <v>763.33185550482358</v>
      </c>
      <c r="N46" s="556">
        <f>(M46*1000)*Library!$C$17</f>
        <v>223710.48365788403</v>
      </c>
      <c r="O46" s="556">
        <f t="shared" si="21"/>
        <v>68149.833702726479</v>
      </c>
      <c r="P46" s="510">
        <f t="shared" si="30"/>
        <v>569873.27962735272</v>
      </c>
      <c r="Q46" s="559">
        <f>COP!H87</f>
        <v>3.2826269926603509</v>
      </c>
      <c r="R46" s="558">
        <f t="shared" si="22"/>
        <v>47601767.800050907</v>
      </c>
      <c r="S46" s="554">
        <v>0</v>
      </c>
      <c r="T46" s="557">
        <f t="shared" si="23"/>
        <v>47601767.800050907</v>
      </c>
      <c r="U46" s="560">
        <f>INDEX(UtilityInputs!$I$4:$AA$7,MATCH($C$9,UtilityInputs!$C$4:$C$7,0),MATCH($G46,UtilityInputs!$I$3:$AA$3,0))</f>
        <v>6.8307877604166664E-2</v>
      </c>
      <c r="V46" s="511">
        <f>U46*P46/Library!$D$26</f>
        <v>35314.192356590996</v>
      </c>
      <c r="W46" s="561">
        <f>K46*GasEmissionFactors!$F$10*1000</f>
        <v>321296.04753630544</v>
      </c>
      <c r="X46" s="511">
        <f t="shared" si="29"/>
        <v>321296.04753630544</v>
      </c>
      <c r="Y46" s="511">
        <f t="shared" si="24"/>
        <v>285981.85517971445</v>
      </c>
      <c r="Z46" s="556"/>
    </row>
    <row r="47" spans="2:26" x14ac:dyDescent="0.3">
      <c r="G47" s="553">
        <v>2038</v>
      </c>
      <c r="H47" s="554">
        <f t="shared" si="19"/>
        <v>12633.398360234183</v>
      </c>
      <c r="I47" s="555">
        <f t="shared" si="25"/>
        <v>0.88333333333333353</v>
      </c>
      <c r="J47" s="555">
        <f t="shared" si="26"/>
        <v>0.54501216545012177</v>
      </c>
      <c r="K47" s="556">
        <f t="shared" si="27"/>
        <v>6885.3557973052493</v>
      </c>
      <c r="L47" s="557">
        <f t="shared" si="20"/>
        <v>649171.3577745154</v>
      </c>
      <c r="M47" s="558">
        <f t="shared" si="28"/>
        <v>814.56218137762971</v>
      </c>
      <c r="N47" s="556">
        <f>(M47*1000)*Library!$C$17</f>
        <v>238724.61007787602</v>
      </c>
      <c r="O47" s="556">
        <f t="shared" si="21"/>
        <v>71672.878088788755</v>
      </c>
      <c r="P47" s="510">
        <f t="shared" si="30"/>
        <v>641546.15771614143</v>
      </c>
      <c r="Q47" s="559">
        <f>COP!H88</f>
        <v>3.3307523911924211</v>
      </c>
      <c r="R47" s="558">
        <f t="shared" si="22"/>
        <v>53988840.441576727</v>
      </c>
      <c r="S47" s="554">
        <v>0</v>
      </c>
      <c r="T47" s="557">
        <f t="shared" si="23"/>
        <v>53988840.441576727</v>
      </c>
      <c r="U47" s="560">
        <f>INDEX(UtilityInputs!$I$4:$AA$7,MATCH($C$9,UtilityInputs!$C$4:$C$7,0),MATCH($G47,UtilityInputs!$I$3:$AA$3,0))</f>
        <v>6.8965444826269581E-2</v>
      </c>
      <c r="V47" s="511">
        <f>U47*P47/Library!$D$26</f>
        <v>40138.36173771006</v>
      </c>
      <c r="W47" s="561">
        <f>K47*GasEmissionFactors!$F$10*1000</f>
        <v>364406.65644624003</v>
      </c>
      <c r="X47" s="511">
        <f t="shared" si="29"/>
        <v>364406.65644624003</v>
      </c>
      <c r="Y47" s="511">
        <f t="shared" si="24"/>
        <v>324268.29470852995</v>
      </c>
      <c r="Z47" s="556"/>
    </row>
    <row r="48" spans="2:26" x14ac:dyDescent="0.3">
      <c r="G48" s="553">
        <v>2039</v>
      </c>
      <c r="H48" s="554">
        <f t="shared" si="19"/>
        <v>12633.398360234183</v>
      </c>
      <c r="I48" s="555">
        <f t="shared" si="25"/>
        <v>0.93888888888888911</v>
      </c>
      <c r="J48" s="555">
        <f t="shared" si="26"/>
        <v>0.61354420113544217</v>
      </c>
      <c r="K48" s="556">
        <f t="shared" si="27"/>
        <v>7751.148304555687</v>
      </c>
      <c r="L48" s="557">
        <f t="shared" si="20"/>
        <v>730800.79189943592</v>
      </c>
      <c r="M48" s="558">
        <f t="shared" si="28"/>
        <v>865.79250725043767</v>
      </c>
      <c r="N48" s="556">
        <f>(M48*1000)*Library!$C$17</f>
        <v>253738.73649786849</v>
      </c>
      <c r="O48" s="556">
        <f t="shared" si="21"/>
        <v>75095.564944524958</v>
      </c>
      <c r="P48" s="510">
        <f t="shared" si="30"/>
        <v>716641.72266066633</v>
      </c>
      <c r="Q48" s="559">
        <f>COP!H89</f>
        <v>3.3788777897244913</v>
      </c>
      <c r="R48" s="558">
        <f t="shared" si="22"/>
        <v>60777615.764959522</v>
      </c>
      <c r="S48" s="554">
        <v>0</v>
      </c>
      <c r="T48" s="557">
        <f t="shared" si="23"/>
        <v>60777615.764959522</v>
      </c>
      <c r="U48" s="560">
        <f>INDEX(UtilityInputs!$I$4:$AA$7,MATCH($C$9,UtilityInputs!$C$4:$C$7,0),MATCH($G48,UtilityInputs!$I$3:$AA$3,0))</f>
        <v>6.6908281259731375E-2</v>
      </c>
      <c r="V48" s="511">
        <f>U48*P48/Library!$D$26</f>
        <v>43499.288707464635</v>
      </c>
      <c r="W48" s="561">
        <f>K48*GasEmissionFactors!$F$10*1000</f>
        <v>410228.624407114</v>
      </c>
      <c r="X48" s="511">
        <f t="shared" si="29"/>
        <v>410228.624407114</v>
      </c>
      <c r="Y48" s="511">
        <f t="shared" si="24"/>
        <v>366729.33569964935</v>
      </c>
      <c r="Z48" s="556"/>
    </row>
    <row r="49" spans="7:26" x14ac:dyDescent="0.3">
      <c r="G49" s="562">
        <v>2040</v>
      </c>
      <c r="H49" s="563">
        <f t="shared" si="19"/>
        <v>12633.398360234183</v>
      </c>
      <c r="I49" s="564">
        <f t="shared" si="25"/>
        <v>1</v>
      </c>
      <c r="J49" s="564">
        <f t="shared" si="26"/>
        <v>0.6865369018653692</v>
      </c>
      <c r="K49" s="565">
        <f t="shared" si="27"/>
        <v>8673.2941702662119</v>
      </c>
      <c r="L49" s="566">
        <f t="shared" si="20"/>
        <v>817743.38445852278</v>
      </c>
      <c r="M49" s="567">
        <f t="shared" si="28"/>
        <v>922.14586571052496</v>
      </c>
      <c r="N49" s="565">
        <f>(M49*1000)*Library!$C$17</f>
        <v>270254.27555985987</v>
      </c>
      <c r="O49" s="565">
        <f t="shared" si="21"/>
        <v>78860.234646396071</v>
      </c>
      <c r="P49" s="514">
        <f t="shared" si="30"/>
        <v>795501.95730706234</v>
      </c>
      <c r="Q49" s="568">
        <f>COP!H90</f>
        <v>3.4270031882565615</v>
      </c>
      <c r="R49" s="567">
        <f t="shared" si="22"/>
        <v>68008264.038384974</v>
      </c>
      <c r="S49" s="563">
        <v>0</v>
      </c>
      <c r="T49" s="566">
        <f t="shared" si="23"/>
        <v>68008264.038384974</v>
      </c>
      <c r="U49" s="569">
        <f>INDEX(UtilityInputs!$I$4:$AA$7,MATCH($C$9,UtilityInputs!$C$4:$C$7,0),MATCH($G49,UtilityInputs!$I$3:$AA$3,0))</f>
        <v>6.6722961696584843E-2</v>
      </c>
      <c r="V49" s="515">
        <f>U49*P49/Library!$D$26</f>
        <v>48152.269461088079</v>
      </c>
      <c r="W49" s="570">
        <f>K49*GasEmissionFactors!$F$10*1000</f>
        <v>459033.08732402121</v>
      </c>
      <c r="X49" s="515">
        <f t="shared" si="29"/>
        <v>459033.08732402121</v>
      </c>
      <c r="Y49" s="515">
        <f t="shared" si="24"/>
        <v>410880.81786293315</v>
      </c>
      <c r="Z49" s="556"/>
    </row>
  </sheetData>
  <mergeCells count="21">
    <mergeCell ref="G4:G5"/>
    <mergeCell ref="X4:Y4"/>
    <mergeCell ref="AE4:AE5"/>
    <mergeCell ref="AD4:AD5"/>
    <mergeCell ref="J4:L4"/>
    <mergeCell ref="G28:G29"/>
    <mergeCell ref="H28:H29"/>
    <mergeCell ref="M28:O28"/>
    <mergeCell ref="J28:L29"/>
    <mergeCell ref="AA4:AB4"/>
    <mergeCell ref="AA29:AB29"/>
    <mergeCell ref="P4:R4"/>
    <mergeCell ref="M4:O4"/>
    <mergeCell ref="T4:T5"/>
    <mergeCell ref="Q28:Q29"/>
    <mergeCell ref="W28:W29"/>
    <mergeCell ref="X28:X29"/>
    <mergeCell ref="R28:T28"/>
    <mergeCell ref="U28:V28"/>
    <mergeCell ref="Y28:Y29"/>
    <mergeCell ref="H4:H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73AC-4732-4BA5-8BF8-ADF086708BE5}">
  <sheetPr>
    <tabColor theme="7"/>
  </sheetPr>
  <dimension ref="B2:U42"/>
  <sheetViews>
    <sheetView workbookViewId="0">
      <selection activeCell="C16" sqref="C16"/>
    </sheetView>
  </sheetViews>
  <sheetFormatPr defaultColWidth="9.140625" defaultRowHeight="17.25" x14ac:dyDescent="0.35"/>
  <cols>
    <col min="1" max="1" width="3.7109375" style="612" customWidth="1"/>
    <col min="2" max="2" width="34.7109375" style="612" customWidth="1"/>
    <col min="3" max="3" width="15.7109375" style="612" customWidth="1"/>
    <col min="4" max="4" width="29.7109375" style="612" customWidth="1"/>
    <col min="5" max="5" width="3.7109375" style="612" customWidth="1"/>
    <col min="6" max="6" width="8.42578125" style="612" customWidth="1"/>
    <col min="7" max="7" width="15.7109375" style="612" customWidth="1"/>
    <col min="8" max="8" width="16.28515625" style="612" customWidth="1"/>
    <col min="9" max="11" width="14.28515625" style="612" customWidth="1"/>
    <col min="12" max="12" width="16.140625" style="612" customWidth="1"/>
    <col min="13" max="13" width="13.28515625" style="612" bestFit="1" customWidth="1"/>
    <col min="14" max="14" width="16.5703125" style="612" bestFit="1" customWidth="1"/>
    <col min="15" max="15" width="14.85546875" style="612" customWidth="1"/>
    <col min="16" max="16" width="17.7109375" style="612" bestFit="1" customWidth="1"/>
    <col min="17" max="17" width="17.7109375" style="612" customWidth="1"/>
    <col min="18" max="18" width="20.140625" style="612" customWidth="1"/>
    <col min="19" max="19" width="9.7109375" style="612" bestFit="1" customWidth="1"/>
    <col min="20" max="20" width="9.140625" style="612"/>
    <col min="21" max="21" width="15.28515625" style="612" bestFit="1" customWidth="1"/>
    <col min="22" max="16384" width="9.140625" style="612"/>
  </cols>
  <sheetData>
    <row r="2" spans="2:21" ht="24.75" x14ac:dyDescent="0.5">
      <c r="B2" s="618" t="s">
        <v>355</v>
      </c>
    </row>
    <row r="3" spans="2:21" ht="51.75" customHeight="1" x14ac:dyDescent="0.35">
      <c r="B3" s="619" t="s">
        <v>356</v>
      </c>
    </row>
    <row r="4" spans="2:21" s="591" customFormat="1" ht="15" x14ac:dyDescent="0.3">
      <c r="B4" s="617"/>
      <c r="F4" s="469" t="s">
        <v>300</v>
      </c>
      <c r="G4" s="470" t="s">
        <v>357</v>
      </c>
      <c r="H4" s="470" t="s">
        <v>358</v>
      </c>
      <c r="I4" s="964" t="s">
        <v>359</v>
      </c>
      <c r="J4" s="965"/>
      <c r="K4" s="965"/>
      <c r="L4" s="966"/>
      <c r="M4" s="964" t="s">
        <v>360</v>
      </c>
      <c r="N4" s="965"/>
      <c r="O4" s="965"/>
      <c r="P4" s="966"/>
      <c r="Q4" s="964" t="s">
        <v>361</v>
      </c>
      <c r="R4" s="966"/>
    </row>
    <row r="5" spans="2:21" s="591" customFormat="1" ht="15" x14ac:dyDescent="0.3">
      <c r="B5" s="617"/>
      <c r="F5" s="471"/>
      <c r="G5" s="472"/>
      <c r="H5" s="472" t="s">
        <v>362</v>
      </c>
      <c r="I5" s="473" t="s">
        <v>363</v>
      </c>
      <c r="J5" s="967" t="s">
        <v>364</v>
      </c>
      <c r="K5" s="968"/>
      <c r="L5" s="855" t="s">
        <v>365</v>
      </c>
      <c r="M5" s="969" t="s">
        <v>366</v>
      </c>
      <c r="N5" s="969"/>
      <c r="O5" s="856" t="s">
        <v>367</v>
      </c>
      <c r="P5" s="856" t="s">
        <v>368</v>
      </c>
      <c r="Q5" s="474" t="s">
        <v>369</v>
      </c>
      <c r="R5" s="475" t="s">
        <v>370</v>
      </c>
    </row>
    <row r="6" spans="2:21" s="591" customFormat="1" ht="15" x14ac:dyDescent="0.3">
      <c r="B6" s="582" t="s">
        <v>318</v>
      </c>
      <c r="C6" s="582" t="s">
        <v>319</v>
      </c>
      <c r="D6" s="583" t="s">
        <v>320</v>
      </c>
      <c r="F6" s="476"/>
      <c r="G6" s="132" t="s">
        <v>371</v>
      </c>
      <c r="H6" s="132" t="s">
        <v>372</v>
      </c>
      <c r="I6" s="133" t="s">
        <v>373</v>
      </c>
      <c r="J6" s="354" t="s">
        <v>373</v>
      </c>
      <c r="K6" s="134" t="s">
        <v>372</v>
      </c>
      <c r="L6" s="134" t="s">
        <v>372</v>
      </c>
      <c r="M6" s="354" t="s">
        <v>371</v>
      </c>
      <c r="N6" s="354" t="s">
        <v>374</v>
      </c>
      <c r="O6" s="354" t="s">
        <v>375</v>
      </c>
      <c r="P6" s="354" t="s">
        <v>375</v>
      </c>
      <c r="Q6" s="133" t="s">
        <v>376</v>
      </c>
      <c r="R6" s="134" t="s">
        <v>377</v>
      </c>
    </row>
    <row r="7" spans="2:21" s="591" customFormat="1" ht="15" x14ac:dyDescent="0.3">
      <c r="B7" s="591" t="s">
        <v>27</v>
      </c>
      <c r="C7" s="352" t="str">
        <f>Dashboard!G16</f>
        <v>Colorado</v>
      </c>
      <c r="D7" s="588"/>
      <c r="F7" s="597">
        <v>2022</v>
      </c>
      <c r="G7" s="598">
        <f>$C$9*1000</f>
        <v>77779139.310636118</v>
      </c>
      <c r="H7" s="599">
        <f>AEOHenryHubPrice!C5</f>
        <v>6.5239969999999996</v>
      </c>
      <c r="I7" s="600">
        <f>C11</f>
        <v>5</v>
      </c>
      <c r="J7" s="601">
        <f>I7</f>
        <v>5</v>
      </c>
      <c r="K7" s="602">
        <f t="shared" ref="K7:K35" si="0">J7*$C$21</f>
        <v>43.960660540365282</v>
      </c>
      <c r="L7" s="602">
        <f>K7-H7</f>
        <v>37.436663540365281</v>
      </c>
      <c r="M7" s="603">
        <f t="shared" ref="M7:M35" si="1">IF(F7&lt;$C$15,0,MIN(
      (1+(F7-$C$15))*($C$16*$C$18)/(SUM($C$16*$C$18,(1-$C$16)*$C$19))*G7,
      ($C$17*$C$18)/(SUM($C$17*$C$18,(1-$C$17)*$C$19))*G7))</f>
        <v>0</v>
      </c>
      <c r="N7" s="604">
        <f t="shared" ref="N7:N34" si="2">M7/G7</f>
        <v>0</v>
      </c>
      <c r="O7" s="605">
        <f>M7*K7</f>
        <v>0</v>
      </c>
      <c r="P7" s="605">
        <f>(O7+(G7-M7)*H7)-(G7*H7)</f>
        <v>0</v>
      </c>
      <c r="Q7" s="606">
        <f>M7*$C$20/1000</f>
        <v>0</v>
      </c>
      <c r="R7" s="607">
        <f>IFERROR(P7/Q7,)</f>
        <v>0</v>
      </c>
      <c r="S7" s="616"/>
    </row>
    <row r="8" spans="2:21" s="591" customFormat="1" ht="15" x14ac:dyDescent="0.3">
      <c r="B8" s="591" t="s">
        <v>31</v>
      </c>
      <c r="C8" s="352" t="str">
        <f>Dashboard!G17</f>
        <v>Xcel Gas</v>
      </c>
      <c r="F8" s="597">
        <v>2023</v>
      </c>
      <c r="G8" s="598">
        <f>G7</f>
        <v>77779139.310636118</v>
      </c>
      <c r="H8" s="599">
        <f>AEOHenryHubPrice!C6</f>
        <v>5.2663760000000002</v>
      </c>
      <c r="I8" s="600">
        <f t="shared" ref="I8:I34" si="3">I7-($I$7-$I$35)/($F$35-$F$7)</f>
        <v>4.9392857142857141</v>
      </c>
      <c r="J8" s="601">
        <f>I8</f>
        <v>4.9392857142857141</v>
      </c>
      <c r="K8" s="602">
        <f t="shared" si="0"/>
        <v>43.426852519517986</v>
      </c>
      <c r="L8" s="602">
        <f t="shared" ref="L8:L35" si="4">K8-H8</f>
        <v>38.160476519517985</v>
      </c>
      <c r="M8" s="603">
        <f t="shared" si="1"/>
        <v>0</v>
      </c>
      <c r="N8" s="604">
        <f t="shared" si="2"/>
        <v>0</v>
      </c>
      <c r="O8" s="605">
        <f t="shared" ref="O8:O35" si="5">M8*K8</f>
        <v>0</v>
      </c>
      <c r="P8" s="605">
        <f t="shared" ref="P8:P12" si="6">(O8+(G8-M8)*H8)-(G8*H8)</f>
        <v>0</v>
      </c>
      <c r="Q8" s="606">
        <f t="shared" ref="Q8:Q35" si="7">M8*$C$20/1000</f>
        <v>0</v>
      </c>
      <c r="R8" s="607">
        <f t="shared" ref="R8:R35" si="8">IFERROR(P8/Q8,)</f>
        <v>0</v>
      </c>
    </row>
    <row r="9" spans="2:21" s="591" customFormat="1" ht="15" x14ac:dyDescent="0.3">
      <c r="B9" s="615" t="s">
        <v>378</v>
      </c>
      <c r="C9" s="210">
        <f>INDEX(GasHeatingPotential!$J$5:$J$9,MATCH(C8,GasHeatingPotential!$C$5:$C$9,0))</f>
        <v>77779.139310636121</v>
      </c>
      <c r="D9" s="588" t="s">
        <v>379</v>
      </c>
      <c r="F9" s="597">
        <v>2024</v>
      </c>
      <c r="G9" s="598">
        <f t="shared" ref="G9:G35" si="9">G8</f>
        <v>77779139.310636118</v>
      </c>
      <c r="H9" s="599">
        <f>AEOHenryHubPrice!C7</f>
        <v>4.072381</v>
      </c>
      <c r="I9" s="600">
        <f t="shared" si="3"/>
        <v>4.8785714285714281</v>
      </c>
      <c r="J9" s="601">
        <f t="shared" ref="J9:J18" si="10">I9-$C$10</f>
        <v>1.8785714285714281</v>
      </c>
      <c r="K9" s="602">
        <f t="shared" si="0"/>
        <v>16.516648174451525</v>
      </c>
      <c r="L9" s="602">
        <f t="shared" si="4"/>
        <v>12.444267174451525</v>
      </c>
      <c r="M9" s="603">
        <f t="shared" si="1"/>
        <v>0</v>
      </c>
      <c r="N9" s="604">
        <f t="shared" si="2"/>
        <v>0</v>
      </c>
      <c r="O9" s="605">
        <f t="shared" si="5"/>
        <v>0</v>
      </c>
      <c r="P9" s="605">
        <f t="shared" si="6"/>
        <v>0</v>
      </c>
      <c r="Q9" s="606">
        <f t="shared" si="7"/>
        <v>0</v>
      </c>
      <c r="R9" s="607">
        <f t="shared" si="8"/>
        <v>0</v>
      </c>
    </row>
    <row r="10" spans="2:21" s="591" customFormat="1" ht="15" x14ac:dyDescent="0.3">
      <c r="B10" s="591" t="s">
        <v>380</v>
      </c>
      <c r="C10" s="211">
        <f>Dashboard!G68</f>
        <v>3</v>
      </c>
      <c r="D10" s="588"/>
      <c r="F10" s="597">
        <v>2025</v>
      </c>
      <c r="G10" s="598">
        <f t="shared" si="9"/>
        <v>77779139.310636118</v>
      </c>
      <c r="H10" s="599">
        <f>AEOHenryHubPrice!C8</f>
        <v>3.4895139999999998</v>
      </c>
      <c r="I10" s="600">
        <f t="shared" si="3"/>
        <v>4.8178571428571422</v>
      </c>
      <c r="J10" s="601">
        <f t="shared" si="10"/>
        <v>1.8178571428571422</v>
      </c>
      <c r="K10" s="602">
        <f t="shared" si="0"/>
        <v>15.982840153604229</v>
      </c>
      <c r="L10" s="602">
        <f t="shared" si="4"/>
        <v>12.493326153604229</v>
      </c>
      <c r="M10" s="603">
        <f t="shared" si="1"/>
        <v>57466.364676513986</v>
      </c>
      <c r="N10" s="604">
        <f t="shared" si="2"/>
        <v>7.3884032641456079E-4</v>
      </c>
      <c r="O10" s="605">
        <f t="shared" si="5"/>
        <v>918475.72083345149</v>
      </c>
      <c r="P10" s="605">
        <f>(O10+(G10-M10)*H10)-(G10*H10)</f>
        <v>717946.03676563501</v>
      </c>
      <c r="Q10" s="606">
        <f t="shared" si="7"/>
        <v>3041.4006808601803</v>
      </c>
      <c r="R10" s="607">
        <f t="shared" si="8"/>
        <v>236.05769581224098</v>
      </c>
    </row>
    <row r="11" spans="2:21" s="591" customFormat="1" ht="15" x14ac:dyDescent="0.3">
      <c r="B11" s="591" t="s">
        <v>381</v>
      </c>
      <c r="C11" s="477">
        <f>Dashboard!G64</f>
        <v>5</v>
      </c>
      <c r="D11" s="588" t="s">
        <v>193</v>
      </c>
      <c r="F11" s="597">
        <v>2026</v>
      </c>
      <c r="G11" s="598">
        <f t="shared" si="9"/>
        <v>77779139.310636118</v>
      </c>
      <c r="H11" s="599">
        <f>AEOHenryHubPrice!C9</f>
        <v>3.0655079999999999</v>
      </c>
      <c r="I11" s="600">
        <f t="shared" si="3"/>
        <v>4.7571428571428562</v>
      </c>
      <c r="J11" s="601">
        <f t="shared" si="10"/>
        <v>1.7571428571428562</v>
      </c>
      <c r="K11" s="602">
        <f t="shared" si="0"/>
        <v>15.449032132756935</v>
      </c>
      <c r="L11" s="602">
        <f t="shared" si="4"/>
        <v>12.383524132756936</v>
      </c>
      <c r="M11" s="603">
        <f t="shared" si="1"/>
        <v>114932.72935302797</v>
      </c>
      <c r="N11" s="604">
        <f t="shared" si="2"/>
        <v>1.4776806528291216E-3</v>
      </c>
      <c r="O11" s="605">
        <f t="shared" si="5"/>
        <v>1775599.4288803854</v>
      </c>
      <c r="P11" s="605">
        <f t="shared" si="6"/>
        <v>1423272.2275868654</v>
      </c>
      <c r="Q11" s="606">
        <f t="shared" si="7"/>
        <v>6082.8013617203605</v>
      </c>
      <c r="R11" s="607">
        <f t="shared" si="8"/>
        <v>233.98301916344843</v>
      </c>
    </row>
    <row r="12" spans="2:21" s="591" customFormat="1" ht="15" x14ac:dyDescent="0.3">
      <c r="B12" s="591" t="s">
        <v>382</v>
      </c>
      <c r="C12" s="478" t="str">
        <f>Dashboard!G63</f>
        <v>High</v>
      </c>
      <c r="D12" s="596" t="s">
        <v>383</v>
      </c>
      <c r="F12" s="597">
        <v>2027</v>
      </c>
      <c r="G12" s="598">
        <f t="shared" si="9"/>
        <v>77779139.310636118</v>
      </c>
      <c r="H12" s="599">
        <f>AEOHenryHubPrice!C10</f>
        <v>2.8530009999999999</v>
      </c>
      <c r="I12" s="600">
        <f t="shared" si="3"/>
        <v>4.6964285714285703</v>
      </c>
      <c r="J12" s="601">
        <f t="shared" si="10"/>
        <v>1.6964285714285703</v>
      </c>
      <c r="K12" s="602">
        <f t="shared" si="0"/>
        <v>14.915224111909639</v>
      </c>
      <c r="L12" s="602">
        <f t="shared" si="4"/>
        <v>12.062223111909638</v>
      </c>
      <c r="M12" s="603">
        <f t="shared" si="1"/>
        <v>172399.09402954194</v>
      </c>
      <c r="N12" s="604">
        <f t="shared" si="2"/>
        <v>2.2165209792436823E-3</v>
      </c>
      <c r="O12" s="605">
        <f t="shared" si="5"/>
        <v>2571371.1241408009</v>
      </c>
      <c r="P12" s="605">
        <f t="shared" si="6"/>
        <v>2079516.3364754021</v>
      </c>
      <c r="Q12" s="606">
        <f t="shared" si="7"/>
        <v>9124.2020425805404</v>
      </c>
      <c r="R12" s="607">
        <f t="shared" si="8"/>
        <v>227.91213157827724</v>
      </c>
    </row>
    <row r="13" spans="2:21" s="591" customFormat="1" ht="15" x14ac:dyDescent="0.3">
      <c r="B13" s="613" t="s">
        <v>384</v>
      </c>
      <c r="C13" s="614">
        <v>1.3</v>
      </c>
      <c r="D13" s="596" t="s">
        <v>383</v>
      </c>
      <c r="F13" s="597">
        <v>2028</v>
      </c>
      <c r="G13" s="598">
        <f t="shared" si="9"/>
        <v>77779139.310636118</v>
      </c>
      <c r="H13" s="599">
        <f>AEOHenryHubPrice!C11</f>
        <v>2.7999040000000002</v>
      </c>
      <c r="I13" s="600">
        <f t="shared" si="3"/>
        <v>4.6357142857142843</v>
      </c>
      <c r="J13" s="601">
        <f t="shared" si="10"/>
        <v>1.6357142857142843</v>
      </c>
      <c r="K13" s="602">
        <f t="shared" si="0"/>
        <v>14.381416091062345</v>
      </c>
      <c r="L13" s="602">
        <f t="shared" si="4"/>
        <v>11.581512091062345</v>
      </c>
      <c r="M13" s="603">
        <f t="shared" si="1"/>
        <v>229865.45870605594</v>
      </c>
      <c r="N13" s="604">
        <f t="shared" si="2"/>
        <v>2.9553613056582432E-3</v>
      </c>
      <c r="O13" s="605">
        <f t="shared" si="5"/>
        <v>3305790.8066146998</v>
      </c>
      <c r="P13" s="605">
        <f>(O13+(G13-M13)*H13)-(G13*H13)</f>
        <v>2662189.5893217921</v>
      </c>
      <c r="Q13" s="606">
        <f t="shared" si="7"/>
        <v>12165.602723440721</v>
      </c>
      <c r="R13" s="607">
        <f t="shared" si="8"/>
        <v>218.82923927741589</v>
      </c>
    </row>
    <row r="14" spans="2:21" s="591" customFormat="1" ht="15" x14ac:dyDescent="0.3">
      <c r="B14" s="613" t="s">
        <v>385</v>
      </c>
      <c r="C14" s="614">
        <v>3.3</v>
      </c>
      <c r="D14" s="596" t="s">
        <v>383</v>
      </c>
      <c r="F14" s="597">
        <v>2029</v>
      </c>
      <c r="G14" s="598">
        <f t="shared" si="9"/>
        <v>77779139.310636118</v>
      </c>
      <c r="H14" s="599">
        <f>AEOHenryHubPrice!C12</f>
        <v>2.825097</v>
      </c>
      <c r="I14" s="600">
        <f t="shared" si="3"/>
        <v>4.5749999999999984</v>
      </c>
      <c r="J14" s="601">
        <f t="shared" si="10"/>
        <v>1.5749999999999984</v>
      </c>
      <c r="K14" s="602">
        <f t="shared" si="0"/>
        <v>13.847608070215051</v>
      </c>
      <c r="L14" s="602">
        <f t="shared" si="4"/>
        <v>11.022511070215051</v>
      </c>
      <c r="M14" s="603">
        <f t="shared" si="1"/>
        <v>287331.82338256994</v>
      </c>
      <c r="N14" s="604">
        <f t="shared" si="2"/>
        <v>3.6942016320728041E-3</v>
      </c>
      <c r="O14" s="605">
        <f t="shared" si="5"/>
        <v>3978858.4763020813</v>
      </c>
      <c r="P14" s="605">
        <f t="shared" ref="P14:P35" si="11">(O14+(G14-M14)*H14)-(G14*H14)</f>
        <v>3167118.2040594816</v>
      </c>
      <c r="Q14" s="606">
        <f t="shared" si="7"/>
        <v>15207.003404300902</v>
      </c>
      <c r="R14" s="607">
        <f>IFERROR(P14/Q14,)</f>
        <v>208.26708062442765</v>
      </c>
    </row>
    <row r="15" spans="2:21" s="591" customFormat="1" ht="15" x14ac:dyDescent="0.3">
      <c r="B15" s="591" t="s">
        <v>386</v>
      </c>
      <c r="C15" s="479">
        <f>IF(Inputs!$G$71="Yes",Inputs!G72,Inputs!J72)</f>
        <v>2025</v>
      </c>
      <c r="D15" s="588"/>
      <c r="F15" s="597">
        <v>2030</v>
      </c>
      <c r="G15" s="598">
        <f t="shared" si="9"/>
        <v>77779139.310636118</v>
      </c>
      <c r="H15" s="599">
        <f>AEOHenryHubPrice!C13</f>
        <v>2.91248</v>
      </c>
      <c r="I15" s="600">
        <f t="shared" si="3"/>
        <v>4.5142857142857125</v>
      </c>
      <c r="J15" s="601">
        <f t="shared" si="10"/>
        <v>1.5142857142857125</v>
      </c>
      <c r="K15" s="602">
        <f t="shared" si="0"/>
        <v>13.313800049367755</v>
      </c>
      <c r="L15" s="602">
        <f t="shared" si="4"/>
        <v>10.401320049367754</v>
      </c>
      <c r="M15" s="603">
        <f t="shared" si="1"/>
        <v>344798.18805908388</v>
      </c>
      <c r="N15" s="604">
        <f t="shared" si="2"/>
        <v>4.4330419584873645E-3</v>
      </c>
      <c r="O15" s="605">
        <f t="shared" si="5"/>
        <v>4590574.133202943</v>
      </c>
      <c r="P15" s="605">
        <f>(O15+(G15-M15)*H15)-(G15*H15)</f>
        <v>3586356.3064446449</v>
      </c>
      <c r="Q15" s="606">
        <f>M15*$C$20/1000</f>
        <v>18248.404085161081</v>
      </c>
      <c r="R15" s="607">
        <f t="shared" si="8"/>
        <v>196.52986034877077</v>
      </c>
      <c r="T15" s="608"/>
      <c r="U15" s="609"/>
    </row>
    <row r="16" spans="2:21" s="591" customFormat="1" ht="15" x14ac:dyDescent="0.3">
      <c r="B16" s="591" t="s">
        <v>387</v>
      </c>
      <c r="C16" s="498">
        <f>IF(Inputs!$G$71="Yes",Inputs!G73*$C$17,Inputs!J73*$C$17)</f>
        <v>2.5000000000000005E-3</v>
      </c>
      <c r="D16" s="588" t="s">
        <v>388</v>
      </c>
      <c r="F16" s="597">
        <v>2031</v>
      </c>
      <c r="G16" s="598">
        <f t="shared" si="9"/>
        <v>77779139.310636118</v>
      </c>
      <c r="H16" s="599">
        <f>AEOHenryHubPrice!C14</f>
        <v>3.043758</v>
      </c>
      <c r="I16" s="600">
        <f t="shared" si="3"/>
        <v>4.4535714285714265</v>
      </c>
      <c r="J16" s="601">
        <f t="shared" si="10"/>
        <v>1.4535714285714265</v>
      </c>
      <c r="K16" s="602">
        <f t="shared" si="0"/>
        <v>12.779992028520461</v>
      </c>
      <c r="L16" s="602">
        <f t="shared" si="4"/>
        <v>9.7362340285204603</v>
      </c>
      <c r="M16" s="603">
        <f t="shared" si="1"/>
        <v>402264.55273559794</v>
      </c>
      <c r="N16" s="604">
        <f t="shared" si="2"/>
        <v>5.1718822849019259E-3</v>
      </c>
      <c r="O16" s="605">
        <f t="shared" si="5"/>
        <v>5140937.7773172902</v>
      </c>
      <c r="P16" s="605">
        <f t="shared" si="11"/>
        <v>3916541.8268118799</v>
      </c>
      <c r="Q16" s="606">
        <f t="shared" si="7"/>
        <v>21289.804766021265</v>
      </c>
      <c r="R16" s="607">
        <f t="shared" si="8"/>
        <v>183.96325705450894</v>
      </c>
      <c r="T16" s="608"/>
      <c r="U16" s="609"/>
    </row>
    <row r="17" spans="2:21" s="591" customFormat="1" ht="15" x14ac:dyDescent="0.3">
      <c r="B17" s="591" t="s">
        <v>79</v>
      </c>
      <c r="C17" s="480">
        <f>Dashboard!G54</f>
        <v>0.05</v>
      </c>
      <c r="D17" s="588" t="s">
        <v>388</v>
      </c>
      <c r="F17" s="597">
        <v>2032</v>
      </c>
      <c r="G17" s="598">
        <f t="shared" si="9"/>
        <v>77779139.310636118</v>
      </c>
      <c r="H17" s="599">
        <f>AEOHenryHubPrice!C15</f>
        <v>3.2080039999999999</v>
      </c>
      <c r="I17" s="600">
        <f t="shared" si="3"/>
        <v>4.3928571428571406</v>
      </c>
      <c r="J17" s="601">
        <f t="shared" si="10"/>
        <v>1.3928571428571406</v>
      </c>
      <c r="K17" s="602">
        <f t="shared" si="0"/>
        <v>12.246184007673167</v>
      </c>
      <c r="L17" s="602">
        <f t="shared" si="4"/>
        <v>9.0381800076731658</v>
      </c>
      <c r="M17" s="603">
        <f t="shared" si="1"/>
        <v>459730.91741211188</v>
      </c>
      <c r="N17" s="604">
        <f t="shared" si="2"/>
        <v>5.9107226113164863E-3</v>
      </c>
      <c r="O17" s="605">
        <f t="shared" si="5"/>
        <v>5629949.4086451177</v>
      </c>
      <c r="P17" s="605">
        <f t="shared" si="11"/>
        <v>4155130.7866633832</v>
      </c>
      <c r="Q17" s="606">
        <f t="shared" si="7"/>
        <v>24331.205446881442</v>
      </c>
      <c r="R17" s="607">
        <f t="shared" si="8"/>
        <v>170.77373316889859</v>
      </c>
      <c r="T17" s="608"/>
      <c r="U17" s="609"/>
    </row>
    <row r="18" spans="2:21" s="591" customFormat="1" ht="15" x14ac:dyDescent="0.3">
      <c r="B18" s="591" t="s">
        <v>389</v>
      </c>
      <c r="C18" s="481">
        <v>290</v>
      </c>
      <c r="D18" s="596" t="s">
        <v>390</v>
      </c>
      <c r="F18" s="597">
        <v>2033</v>
      </c>
      <c r="G18" s="598">
        <f t="shared" si="9"/>
        <v>77779139.310636118</v>
      </c>
      <c r="H18" s="599">
        <f>AEOHenryHubPrice!C16</f>
        <v>3.4169179999999999</v>
      </c>
      <c r="I18" s="600">
        <f t="shared" si="3"/>
        <v>4.3321428571428546</v>
      </c>
      <c r="J18" s="601">
        <f t="shared" si="10"/>
        <v>1.3321428571428546</v>
      </c>
      <c r="K18" s="602">
        <f t="shared" si="0"/>
        <v>11.712375986825871</v>
      </c>
      <c r="L18" s="602">
        <f t="shared" si="4"/>
        <v>8.2954579868258698</v>
      </c>
      <c r="M18" s="603">
        <f t="shared" si="1"/>
        <v>517197.28208862583</v>
      </c>
      <c r="N18" s="604">
        <f t="shared" si="2"/>
        <v>6.6495629377310468E-3</v>
      </c>
      <c r="O18" s="605">
        <f>M18*K18</f>
        <v>6057609.0271864273</v>
      </c>
      <c r="P18" s="605">
        <f t="shared" si="11"/>
        <v>4290388.3244667649</v>
      </c>
      <c r="Q18" s="606">
        <f t="shared" si="7"/>
        <v>27372.606127741619</v>
      </c>
      <c r="R18" s="607">
        <f t="shared" si="8"/>
        <v>156.7402206587314</v>
      </c>
      <c r="T18" s="608"/>
      <c r="U18" s="609"/>
    </row>
    <row r="19" spans="2:21" s="591" customFormat="1" ht="15" x14ac:dyDescent="0.3">
      <c r="B19" s="591" t="s">
        <v>391</v>
      </c>
      <c r="C19" s="481">
        <v>983</v>
      </c>
      <c r="D19" s="596" t="s">
        <v>390</v>
      </c>
      <c r="F19" s="597">
        <v>2034</v>
      </c>
      <c r="G19" s="598">
        <f t="shared" si="9"/>
        <v>77779139.310636118</v>
      </c>
      <c r="H19" s="599">
        <f>AEOHenryHubPrice!C17</f>
        <v>3.5694300000000001</v>
      </c>
      <c r="I19" s="600">
        <f t="shared" si="3"/>
        <v>4.2714285714285687</v>
      </c>
      <c r="J19" s="601">
        <f>I19</f>
        <v>4.2714285714285687</v>
      </c>
      <c r="K19" s="602">
        <f t="shared" si="0"/>
        <v>37.554964290197745</v>
      </c>
      <c r="L19" s="602">
        <f t="shared" si="4"/>
        <v>33.985534290197748</v>
      </c>
      <c r="M19" s="603">
        <f t="shared" si="1"/>
        <v>574663.64676513989</v>
      </c>
      <c r="N19" s="604">
        <f t="shared" si="2"/>
        <v>7.3884032641456081E-3</v>
      </c>
      <c r="O19" s="605">
        <f t="shared" si="5"/>
        <v>21581472.733139638</v>
      </c>
      <c r="P19" s="605">
        <f t="shared" si="11"/>
        <v>19530251.072466731</v>
      </c>
      <c r="Q19" s="606">
        <f t="shared" si="7"/>
        <v>30414.006808601804</v>
      </c>
      <c r="R19" s="607">
        <f t="shared" si="8"/>
        <v>642.14660026126887</v>
      </c>
      <c r="T19" s="608"/>
      <c r="U19" s="609"/>
    </row>
    <row r="20" spans="2:21" s="591" customFormat="1" ht="15" x14ac:dyDescent="0.3">
      <c r="B20" s="591" t="s">
        <v>392</v>
      </c>
      <c r="C20" s="482">
        <f>GasEmissionFactors!F10*Library!$C$26</f>
        <v>52.924883938293995</v>
      </c>
      <c r="D20" s="596" t="s">
        <v>390</v>
      </c>
      <c r="F20" s="597">
        <v>2035</v>
      </c>
      <c r="G20" s="598">
        <f t="shared" si="9"/>
        <v>77779139.310636118</v>
      </c>
      <c r="H20" s="599">
        <f>AEOHenryHubPrice!C18</f>
        <v>3.6818240000000002</v>
      </c>
      <c r="I20" s="600">
        <f t="shared" si="3"/>
        <v>4.2107142857142827</v>
      </c>
      <c r="J20" s="601">
        <f t="shared" ref="J20:J35" si="12">I20</f>
        <v>4.2107142857142827</v>
      </c>
      <c r="K20" s="602">
        <f t="shared" si="0"/>
        <v>37.021156269350449</v>
      </c>
      <c r="L20" s="602">
        <f t="shared" si="4"/>
        <v>33.33933226935045</v>
      </c>
      <c r="M20" s="603">
        <f t="shared" si="1"/>
        <v>632130.01144165394</v>
      </c>
      <c r="N20" s="604">
        <f>M20/G20</f>
        <v>8.1272435905601695E-3</v>
      </c>
      <c r="O20" s="605">
        <f t="shared" si="5"/>
        <v>23402183.93612776</v>
      </c>
      <c r="P20" s="605">
        <f>(O20+(G20-M20)*H20)-(G20*H20)</f>
        <v>21074792.488881648</v>
      </c>
      <c r="Q20" s="606">
        <f t="shared" si="7"/>
        <v>33455.407489461992</v>
      </c>
      <c r="R20" s="607">
        <f>IFERROR(P20/Q20,)</f>
        <v>629.93680455154902</v>
      </c>
      <c r="T20" s="608"/>
      <c r="U20" s="609"/>
    </row>
    <row r="21" spans="2:21" s="591" customFormat="1" ht="15" x14ac:dyDescent="0.3">
      <c r="B21" s="591" t="s">
        <v>393</v>
      </c>
      <c r="C21" s="482">
        <f>1/120/(947.81712*10^-6)</f>
        <v>8.7921321080730568</v>
      </c>
      <c r="D21" s="596"/>
      <c r="F21" s="597">
        <v>2036</v>
      </c>
      <c r="G21" s="598">
        <f t="shared" si="9"/>
        <v>77779139.310636118</v>
      </c>
      <c r="H21" s="599">
        <f>AEOHenryHubPrice!C19</f>
        <v>3.6941549999999999</v>
      </c>
      <c r="I21" s="600">
        <f t="shared" si="3"/>
        <v>4.1499999999999968</v>
      </c>
      <c r="J21" s="601">
        <f t="shared" si="12"/>
        <v>4.1499999999999968</v>
      </c>
      <c r="K21" s="602">
        <f t="shared" si="0"/>
        <v>36.48734824850316</v>
      </c>
      <c r="L21" s="602">
        <f t="shared" si="4"/>
        <v>32.793193248503158</v>
      </c>
      <c r="M21" s="603">
        <f t="shared" si="1"/>
        <v>689596.37611816777</v>
      </c>
      <c r="N21" s="604">
        <f>M21/G21</f>
        <v>8.8660839169747291E-3</v>
      </c>
      <c r="O21" s="605">
        <f t="shared" si="5"/>
        <v>25161543.126329355</v>
      </c>
      <c r="P21" s="605">
        <f t="shared" si="11"/>
        <v>22614067.225510538</v>
      </c>
      <c r="Q21" s="606">
        <f t="shared" si="7"/>
        <v>36496.808170322161</v>
      </c>
      <c r="R21" s="607">
        <f t="shared" si="8"/>
        <v>619.61766957745772</v>
      </c>
      <c r="T21" s="608"/>
      <c r="U21" s="609"/>
    </row>
    <row r="22" spans="2:21" s="591" customFormat="1" ht="15" x14ac:dyDescent="0.3">
      <c r="F22" s="597">
        <v>2037</v>
      </c>
      <c r="G22" s="598">
        <f t="shared" si="9"/>
        <v>77779139.310636118</v>
      </c>
      <c r="H22" s="599">
        <f>AEOHenryHubPrice!C20</f>
        <v>3.7375959999999999</v>
      </c>
      <c r="I22" s="600">
        <f t="shared" si="3"/>
        <v>4.0892857142857109</v>
      </c>
      <c r="J22" s="601">
        <f t="shared" si="12"/>
        <v>4.0892857142857109</v>
      </c>
      <c r="K22" s="602">
        <f t="shared" si="0"/>
        <v>35.953540227655864</v>
      </c>
      <c r="L22" s="602">
        <f t="shared" si="4"/>
        <v>32.215944227655868</v>
      </c>
      <c r="M22" s="603">
        <f t="shared" si="1"/>
        <v>747062.74079468183</v>
      </c>
      <c r="N22" s="604">
        <f t="shared" si="2"/>
        <v>9.6049242433892904E-3</v>
      </c>
      <c r="O22" s="605">
        <f t="shared" si="5"/>
        <v>26859550.303744439</v>
      </c>
      <c r="P22" s="605">
        <f t="shared" si="11"/>
        <v>24067331.5920012</v>
      </c>
      <c r="Q22" s="606">
        <f t="shared" si="7"/>
        <v>39538.208851182346</v>
      </c>
      <c r="R22" s="607">
        <f t="shared" si="8"/>
        <v>608.71072037147917</v>
      </c>
      <c r="T22" s="608"/>
      <c r="U22" s="609"/>
    </row>
    <row r="23" spans="2:21" s="591" customFormat="1" ht="15" x14ac:dyDescent="0.3">
      <c r="F23" s="597">
        <v>2038</v>
      </c>
      <c r="G23" s="598">
        <f t="shared" si="9"/>
        <v>77779139.310636118</v>
      </c>
      <c r="H23" s="599">
        <f>AEOHenryHubPrice!C21</f>
        <v>3.8665609999999999</v>
      </c>
      <c r="I23" s="600">
        <f t="shared" si="3"/>
        <v>4.0285714285714249</v>
      </c>
      <c r="J23" s="601">
        <f t="shared" si="12"/>
        <v>4.0285714285714249</v>
      </c>
      <c r="K23" s="602">
        <f t="shared" si="0"/>
        <v>35.419732206808568</v>
      </c>
      <c r="L23" s="602">
        <f t="shared" si="4"/>
        <v>31.553171206808567</v>
      </c>
      <c r="M23" s="603">
        <f t="shared" si="1"/>
        <v>804529.10547119589</v>
      </c>
      <c r="N23" s="604">
        <f t="shared" si="2"/>
        <v>1.0343764569803852E-2</v>
      </c>
      <c r="O23" s="605">
        <f t="shared" si="5"/>
        <v>28496205.468373004</v>
      </c>
      <c r="P23" s="605">
        <f t="shared" si="11"/>
        <v>25385444.605793238</v>
      </c>
      <c r="Q23" s="606">
        <f t="shared" si="7"/>
        <v>42579.60953204253</v>
      </c>
      <c r="R23" s="607">
        <f t="shared" si="8"/>
        <v>596.18782052686208</v>
      </c>
      <c r="T23" s="608"/>
      <c r="U23" s="609"/>
    </row>
    <row r="24" spans="2:21" s="591" customFormat="1" ht="15" x14ac:dyDescent="0.3">
      <c r="F24" s="597">
        <v>2039</v>
      </c>
      <c r="G24" s="598">
        <f t="shared" si="9"/>
        <v>77779139.310636118</v>
      </c>
      <c r="H24" s="599">
        <f>AEOHenryHubPrice!C22</f>
        <v>3.78878</v>
      </c>
      <c r="I24" s="600">
        <f t="shared" si="3"/>
        <v>3.967857142857139</v>
      </c>
      <c r="J24" s="601">
        <f t="shared" si="12"/>
        <v>3.967857142857139</v>
      </c>
      <c r="K24" s="602">
        <f t="shared" si="0"/>
        <v>34.885924185961272</v>
      </c>
      <c r="L24" s="602">
        <f t="shared" si="4"/>
        <v>31.097144185961273</v>
      </c>
      <c r="M24" s="603">
        <f t="shared" si="1"/>
        <v>861995.47014770994</v>
      </c>
      <c r="N24" s="604">
        <f t="shared" si="2"/>
        <v>1.1082604896218413E-2</v>
      </c>
      <c r="O24" s="605">
        <f t="shared" si="5"/>
        <v>30071508.620215051</v>
      </c>
      <c r="P24" s="605">
        <f t="shared" si="11"/>
        <v>26805597.422828794</v>
      </c>
      <c r="Q24" s="606">
        <f t="shared" si="7"/>
        <v>45621.010212902715</v>
      </c>
      <c r="R24" s="607">
        <f t="shared" si="8"/>
        <v>587.57132509195355</v>
      </c>
      <c r="T24" s="608"/>
      <c r="U24" s="609"/>
    </row>
    <row r="25" spans="2:21" s="591" customFormat="1" ht="15" x14ac:dyDescent="0.3">
      <c r="F25" s="597">
        <v>2040</v>
      </c>
      <c r="G25" s="598">
        <f t="shared" si="9"/>
        <v>77779139.310636118</v>
      </c>
      <c r="H25" s="599">
        <f>AEOHenryHubPrice!C23</f>
        <v>3.9380649999999999</v>
      </c>
      <c r="I25" s="600">
        <f t="shared" si="3"/>
        <v>3.907142857142853</v>
      </c>
      <c r="J25" s="601">
        <f t="shared" si="12"/>
        <v>3.907142857142853</v>
      </c>
      <c r="K25" s="602">
        <f t="shared" si="0"/>
        <v>34.352116165113976</v>
      </c>
      <c r="L25" s="602">
        <f t="shared" si="4"/>
        <v>30.414051165113975</v>
      </c>
      <c r="M25" s="603">
        <f t="shared" si="1"/>
        <v>919461.83482422377</v>
      </c>
      <c r="N25" s="604">
        <f t="shared" si="2"/>
        <v>1.1821445222632973E-2</v>
      </c>
      <c r="O25" s="605">
        <f t="shared" si="5"/>
        <v>31585459.759270575</v>
      </c>
      <c r="P25" s="605">
        <f t="shared" si="11"/>
        <v>27964559.288713515</v>
      </c>
      <c r="Q25" s="606">
        <f t="shared" si="7"/>
        <v>48662.410893762884</v>
      </c>
      <c r="R25" s="607">
        <f t="shared" si="8"/>
        <v>574.66448486829415</v>
      </c>
      <c r="T25" s="608"/>
      <c r="U25" s="609"/>
    </row>
    <row r="26" spans="2:21" s="591" customFormat="1" ht="15" x14ac:dyDescent="0.3">
      <c r="F26" s="597">
        <v>2041</v>
      </c>
      <c r="G26" s="598">
        <f t="shared" si="9"/>
        <v>77779139.310636118</v>
      </c>
      <c r="H26" s="599">
        <f>AEOHenryHubPrice!C24</f>
        <v>4.0221549999999997</v>
      </c>
      <c r="I26" s="600">
        <f t="shared" si="3"/>
        <v>3.8464285714285671</v>
      </c>
      <c r="J26" s="601">
        <f t="shared" si="12"/>
        <v>3.8464285714285671</v>
      </c>
      <c r="K26" s="602">
        <f t="shared" si="0"/>
        <v>33.81830814426668</v>
      </c>
      <c r="L26" s="602">
        <f t="shared" si="4"/>
        <v>29.796153144266682</v>
      </c>
      <c r="M26" s="603">
        <f t="shared" si="1"/>
        <v>976928.19950073783</v>
      </c>
      <c r="N26" s="604">
        <f t="shared" si="2"/>
        <v>1.2560285549047534E-2</v>
      </c>
      <c r="O26" s="605">
        <f t="shared" si="5"/>
        <v>33038058.885539588</v>
      </c>
      <c r="P26" s="605">
        <f t="shared" si="11"/>
        <v>29108702.243276715</v>
      </c>
      <c r="Q26" s="606">
        <f t="shared" si="7"/>
        <v>51703.811574623069</v>
      </c>
      <c r="R26" s="607">
        <f t="shared" si="8"/>
        <v>562.98948485189942</v>
      </c>
      <c r="T26" s="608"/>
      <c r="U26" s="609"/>
    </row>
    <row r="27" spans="2:21" s="591" customFormat="1" ht="15" x14ac:dyDescent="0.3">
      <c r="F27" s="597">
        <v>2042</v>
      </c>
      <c r="G27" s="598">
        <f t="shared" si="9"/>
        <v>77779139.310636118</v>
      </c>
      <c r="H27" s="599">
        <f>AEOHenryHubPrice!C25</f>
        <v>4.0147370000000002</v>
      </c>
      <c r="I27" s="600">
        <f t="shared" si="3"/>
        <v>3.7857142857142811</v>
      </c>
      <c r="J27" s="601">
        <f t="shared" si="12"/>
        <v>3.7857142857142811</v>
      </c>
      <c r="K27" s="602">
        <f t="shared" si="0"/>
        <v>33.284500123419392</v>
      </c>
      <c r="L27" s="602">
        <f t="shared" si="4"/>
        <v>29.269763123419391</v>
      </c>
      <c r="M27" s="603">
        <f t="shared" si="1"/>
        <v>1034394.5641772517</v>
      </c>
      <c r="N27" s="604">
        <f t="shared" si="2"/>
        <v>1.3299125875462094E-2</v>
      </c>
      <c r="O27" s="605">
        <f t="shared" si="5"/>
        <v>34429305.999022081</v>
      </c>
      <c r="P27" s="605">
        <f t="shared" si="11"/>
        <v>30276483.8696208</v>
      </c>
      <c r="Q27" s="606">
        <f t="shared" si="7"/>
        <v>54745.212255483239</v>
      </c>
      <c r="R27" s="607">
        <f t="shared" si="8"/>
        <v>553.04350138104235</v>
      </c>
      <c r="T27" s="608"/>
      <c r="U27" s="609"/>
    </row>
    <row r="28" spans="2:21" s="591" customFormat="1" ht="15" x14ac:dyDescent="0.3">
      <c r="F28" s="597">
        <v>2043</v>
      </c>
      <c r="G28" s="598">
        <f t="shared" si="9"/>
        <v>77779139.310636118</v>
      </c>
      <c r="H28" s="599">
        <f>AEOHenryHubPrice!C26</f>
        <v>3.9506160000000001</v>
      </c>
      <c r="I28" s="600">
        <f t="shared" si="3"/>
        <v>3.7249999999999952</v>
      </c>
      <c r="J28" s="601">
        <f t="shared" si="12"/>
        <v>3.7249999999999952</v>
      </c>
      <c r="K28" s="602">
        <f t="shared" si="0"/>
        <v>32.750692102572096</v>
      </c>
      <c r="L28" s="602">
        <f t="shared" si="4"/>
        <v>28.800076102572095</v>
      </c>
      <c r="M28" s="603">
        <f t="shared" si="1"/>
        <v>1091860.9288537658</v>
      </c>
      <c r="N28" s="604">
        <f t="shared" si="2"/>
        <v>1.4037966201876657E-2</v>
      </c>
      <c r="O28" s="605">
        <f t="shared" si="5"/>
        <v>35759201.099718064</v>
      </c>
      <c r="P28" s="605">
        <f t="shared" si="11"/>
        <v>31445677.844413459</v>
      </c>
      <c r="Q28" s="606">
        <f t="shared" si="7"/>
        <v>57786.61293634343</v>
      </c>
      <c r="R28" s="607">
        <f t="shared" si="8"/>
        <v>544.168904293688</v>
      </c>
      <c r="T28" s="608"/>
      <c r="U28" s="609"/>
    </row>
    <row r="29" spans="2:21" s="591" customFormat="1" ht="15" x14ac:dyDescent="0.3">
      <c r="F29" s="597">
        <v>2044</v>
      </c>
      <c r="G29" s="598">
        <f t="shared" si="9"/>
        <v>77779139.310636118</v>
      </c>
      <c r="H29" s="599">
        <f>AEOHenryHubPrice!C27</f>
        <v>3.9137680000000001</v>
      </c>
      <c r="I29" s="600">
        <f t="shared" si="3"/>
        <v>3.6642857142857093</v>
      </c>
      <c r="J29" s="601">
        <f t="shared" si="12"/>
        <v>3.6642857142857093</v>
      </c>
      <c r="K29" s="602">
        <f t="shared" si="0"/>
        <v>32.2168840817248</v>
      </c>
      <c r="L29" s="602">
        <f t="shared" si="4"/>
        <v>28.303116081724799</v>
      </c>
      <c r="M29" s="603">
        <f t="shared" si="1"/>
        <v>1149327.2935302798</v>
      </c>
      <c r="N29" s="604">
        <f t="shared" si="2"/>
        <v>1.4776806528291216E-2</v>
      </c>
      <c r="O29" s="605">
        <f t="shared" si="5"/>
        <v>37027744.187627517</v>
      </c>
      <c r="P29" s="605">
        <f t="shared" si="11"/>
        <v>32529543.804682016</v>
      </c>
      <c r="Q29" s="606">
        <f t="shared" si="7"/>
        <v>60828.013617203607</v>
      </c>
      <c r="R29" s="607">
        <f t="shared" si="8"/>
        <v>534.7789919525153</v>
      </c>
      <c r="T29" s="608"/>
      <c r="U29" s="609"/>
    </row>
    <row r="30" spans="2:21" s="591" customFormat="1" ht="15" x14ac:dyDescent="0.3">
      <c r="F30" s="597">
        <v>2045</v>
      </c>
      <c r="G30" s="598">
        <f t="shared" si="9"/>
        <v>77779139.310636118</v>
      </c>
      <c r="H30" s="599">
        <f>AEOHenryHubPrice!C28</f>
        <v>3.9107059999999998</v>
      </c>
      <c r="I30" s="600">
        <f t="shared" si="3"/>
        <v>3.6035714285714233</v>
      </c>
      <c r="J30" s="601">
        <f t="shared" si="12"/>
        <v>3.6035714285714233</v>
      </c>
      <c r="K30" s="602">
        <f t="shared" si="0"/>
        <v>31.683076060877504</v>
      </c>
      <c r="L30" s="602">
        <f t="shared" si="4"/>
        <v>27.772370060877503</v>
      </c>
      <c r="M30" s="603">
        <f t="shared" si="1"/>
        <v>1189220.7729258437</v>
      </c>
      <c r="N30" s="604">
        <f t="shared" si="2"/>
        <v>1.5289713713291509E-2</v>
      </c>
      <c r="O30" s="605">
        <f t="shared" si="5"/>
        <v>37678172.201785043</v>
      </c>
      <c r="P30" s="605">
        <f t="shared" si="11"/>
        <v>33027479.389779329</v>
      </c>
      <c r="Q30" s="606">
        <f t="shared" si="7"/>
        <v>62939.371384108556</v>
      </c>
      <c r="R30" s="607">
        <f t="shared" si="8"/>
        <v>524.75070315237338</v>
      </c>
      <c r="T30" s="608"/>
      <c r="U30" s="609"/>
    </row>
    <row r="31" spans="2:21" s="591" customFormat="1" ht="15" x14ac:dyDescent="0.3">
      <c r="F31" s="597">
        <v>2046</v>
      </c>
      <c r="G31" s="598">
        <f t="shared" si="9"/>
        <v>77779139.310636118</v>
      </c>
      <c r="H31" s="599">
        <f>AEOHenryHubPrice!C29</f>
        <v>3.9070830000000001</v>
      </c>
      <c r="I31" s="600">
        <f t="shared" si="3"/>
        <v>3.5428571428571374</v>
      </c>
      <c r="J31" s="601">
        <f t="shared" si="12"/>
        <v>3.5428571428571374</v>
      </c>
      <c r="K31" s="602">
        <f t="shared" si="0"/>
        <v>31.149268040030211</v>
      </c>
      <c r="L31" s="602">
        <f t="shared" si="4"/>
        <v>27.242185040030211</v>
      </c>
      <c r="M31" s="603">
        <f t="shared" si="1"/>
        <v>1189220.7729258437</v>
      </c>
      <c r="N31" s="604">
        <f t="shared" si="2"/>
        <v>1.5289713713291509E-2</v>
      </c>
      <c r="O31" s="605">
        <f t="shared" si="5"/>
        <v>37043356.614639007</v>
      </c>
      <c r="P31" s="605">
        <f t="shared" si="11"/>
        <v>32396972.349493623</v>
      </c>
      <c r="Q31" s="606">
        <f t="shared" si="7"/>
        <v>62939.371384108556</v>
      </c>
      <c r="R31" s="607">
        <f t="shared" si="8"/>
        <v>514.73301428100172</v>
      </c>
      <c r="T31" s="608"/>
      <c r="U31" s="609"/>
    </row>
    <row r="32" spans="2:21" s="591" customFormat="1" ht="15" x14ac:dyDescent="0.3">
      <c r="F32" s="597">
        <v>2047</v>
      </c>
      <c r="G32" s="598">
        <f t="shared" si="9"/>
        <v>77779139.310636118</v>
      </c>
      <c r="H32" s="599">
        <f>AEOHenryHubPrice!C30</f>
        <v>3.8707060000000002</v>
      </c>
      <c r="I32" s="600">
        <f t="shared" si="3"/>
        <v>3.4821428571428514</v>
      </c>
      <c r="J32" s="601">
        <f t="shared" si="12"/>
        <v>3.4821428571428514</v>
      </c>
      <c r="K32" s="602">
        <f t="shared" si="0"/>
        <v>30.615460019182915</v>
      </c>
      <c r="L32" s="602">
        <f t="shared" si="4"/>
        <v>26.744754019182913</v>
      </c>
      <c r="M32" s="603">
        <f t="shared" si="1"/>
        <v>1189220.7729258437</v>
      </c>
      <c r="N32" s="604">
        <f t="shared" si="2"/>
        <v>1.5289713713291509E-2</v>
      </c>
      <c r="O32" s="605">
        <f t="shared" si="5"/>
        <v>36408541.02749297</v>
      </c>
      <c r="P32" s="605">
        <f t="shared" si="11"/>
        <v>31805417.046404243</v>
      </c>
      <c r="Q32" s="606">
        <f t="shared" si="7"/>
        <v>62939.371384108556</v>
      </c>
      <c r="R32" s="607">
        <f t="shared" si="8"/>
        <v>505.33420253438902</v>
      </c>
      <c r="T32" s="608"/>
      <c r="U32" s="609"/>
    </row>
    <row r="33" spans="6:21" s="591" customFormat="1" ht="15" x14ac:dyDescent="0.3">
      <c r="F33" s="597">
        <v>2048</v>
      </c>
      <c r="G33" s="598">
        <f t="shared" si="9"/>
        <v>77779139.310636118</v>
      </c>
      <c r="H33" s="599">
        <f>AEOHenryHubPrice!C31</f>
        <v>3.849094</v>
      </c>
      <c r="I33" s="600">
        <f t="shared" si="3"/>
        <v>3.4214285714285655</v>
      </c>
      <c r="J33" s="601">
        <f t="shared" si="12"/>
        <v>3.4214285714285655</v>
      </c>
      <c r="K33" s="602">
        <f t="shared" si="0"/>
        <v>30.081651998335619</v>
      </c>
      <c r="L33" s="602">
        <f t="shared" si="4"/>
        <v>26.232557998335619</v>
      </c>
      <c r="M33" s="603">
        <f t="shared" si="1"/>
        <v>1189220.7729258437</v>
      </c>
      <c r="N33" s="604">
        <f t="shared" si="2"/>
        <v>1.5289713713291509E-2</v>
      </c>
      <c r="O33" s="605">
        <f t="shared" si="5"/>
        <v>35773725.440346934</v>
      </c>
      <c r="P33" s="605">
        <f t="shared" si="11"/>
        <v>31196302.898602784</v>
      </c>
      <c r="Q33" s="606">
        <f t="shared" si="7"/>
        <v>62939.371384108556</v>
      </c>
      <c r="R33" s="607">
        <f t="shared" si="8"/>
        <v>495.65641048775205</v>
      </c>
      <c r="T33" s="608"/>
      <c r="U33" s="609"/>
    </row>
    <row r="34" spans="6:21" s="591" customFormat="1" ht="15" x14ac:dyDescent="0.3">
      <c r="F34" s="597">
        <v>2049</v>
      </c>
      <c r="G34" s="598">
        <f t="shared" si="9"/>
        <v>77779139.310636118</v>
      </c>
      <c r="H34" s="599">
        <f>AEOHenryHubPrice!C32</f>
        <v>3.7838949999999998</v>
      </c>
      <c r="I34" s="600">
        <f t="shared" si="3"/>
        <v>3.3607142857142795</v>
      </c>
      <c r="J34" s="601">
        <f t="shared" si="12"/>
        <v>3.3607142857142795</v>
      </c>
      <c r="K34" s="602">
        <f t="shared" si="0"/>
        <v>29.547843977488327</v>
      </c>
      <c r="L34" s="602">
        <f t="shared" si="4"/>
        <v>25.763948977488326</v>
      </c>
      <c r="M34" s="603">
        <f t="shared" si="1"/>
        <v>1189220.7729258437</v>
      </c>
      <c r="N34" s="604">
        <f t="shared" si="2"/>
        <v>1.5289713713291509E-2</v>
      </c>
      <c r="O34" s="605">
        <f t="shared" si="5"/>
        <v>35138909.853200905</v>
      </c>
      <c r="P34" s="605">
        <f t="shared" si="11"/>
        <v>30639023.316630661</v>
      </c>
      <c r="Q34" s="606">
        <f t="shared" si="7"/>
        <v>62939.371384108556</v>
      </c>
      <c r="R34" s="607">
        <f t="shared" si="8"/>
        <v>486.80218189097855</v>
      </c>
      <c r="T34" s="608"/>
      <c r="U34" s="609"/>
    </row>
    <row r="35" spans="6:21" s="591" customFormat="1" ht="15" x14ac:dyDescent="0.3">
      <c r="F35" s="597">
        <v>2050</v>
      </c>
      <c r="G35" s="598">
        <f t="shared" si="9"/>
        <v>77779139.310636118</v>
      </c>
      <c r="H35" s="599">
        <f>AEOHenryHubPrice!C33</f>
        <v>3.7710149999999998</v>
      </c>
      <c r="I35" s="600">
        <f>IF($C$12="Low",$C$13,$C$14)</f>
        <v>3.3</v>
      </c>
      <c r="J35" s="601">
        <f t="shared" si="12"/>
        <v>3.3</v>
      </c>
      <c r="K35" s="602">
        <f t="shared" si="0"/>
        <v>29.014035956641084</v>
      </c>
      <c r="L35" s="602">
        <f t="shared" si="4"/>
        <v>25.243020956641086</v>
      </c>
      <c r="M35" s="603">
        <f t="shared" si="1"/>
        <v>1189220.7729258437</v>
      </c>
      <c r="N35" s="604">
        <f>M35/G35</f>
        <v>1.5289713713291509E-2</v>
      </c>
      <c r="O35" s="605">
        <f t="shared" si="5"/>
        <v>34504094.266054928</v>
      </c>
      <c r="P35" s="605">
        <f t="shared" si="11"/>
        <v>30019524.893040001</v>
      </c>
      <c r="Q35" s="606">
        <f t="shared" si="7"/>
        <v>62939.371384108556</v>
      </c>
      <c r="R35" s="607">
        <f t="shared" si="8"/>
        <v>476.95940129169412</v>
      </c>
      <c r="T35" s="608"/>
      <c r="U35" s="609"/>
    </row>
    <row r="36" spans="6:21" s="591" customFormat="1" ht="15" x14ac:dyDescent="0.3">
      <c r="N36" s="610"/>
      <c r="O36" s="611"/>
      <c r="P36" s="611"/>
      <c r="Q36" s="611"/>
      <c r="R36" s="611"/>
    </row>
    <row r="37" spans="6:21" s="591" customFormat="1" ht="15" x14ac:dyDescent="0.3"/>
    <row r="38" spans="6:21" s="591" customFormat="1" ht="15" x14ac:dyDescent="0.3"/>
    <row r="39" spans="6:21" s="591" customFormat="1" ht="15" x14ac:dyDescent="0.3"/>
    <row r="40" spans="6:21" s="591" customFormat="1" ht="15" x14ac:dyDescent="0.3"/>
    <row r="41" spans="6:21" s="591" customFormat="1" ht="15" x14ac:dyDescent="0.3"/>
    <row r="42" spans="6:21" s="591" customFormat="1" ht="15" x14ac:dyDescent="0.3"/>
  </sheetData>
  <mergeCells count="5">
    <mergeCell ref="M4:P4"/>
    <mergeCell ref="Q4:R4"/>
    <mergeCell ref="J5:K5"/>
    <mergeCell ref="M5:N5"/>
    <mergeCell ref="I4:L4"/>
  </mergeCells>
  <hyperlinks>
    <hyperlink ref="D18" r:id="rId1" xr:uid="{27623073-57F7-447E-A5F3-42F65C49D2FA}"/>
    <hyperlink ref="D19" r:id="rId2" xr:uid="{99851C48-278A-46C7-AF1B-A168AF5E00C2}"/>
    <hyperlink ref="D20" r:id="rId3" location=":~:text=Therms%20and%20Mcf%20of%20natural%20gas&amp;text=0.1%20mmbtu%20equals%20one%20therm,100%20percent%20(IPCC%202006)." display="kg CO2 / MMBtu. Source" xr:uid="{594BD69A-040A-4E16-9F3A-32040D3592DB}"/>
    <hyperlink ref="D12" r:id="rId4" xr:uid="{4022CDC2-E7AD-467B-96D8-608CB70F279C}"/>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63441-4817-44CD-A263-826371669561}">
  <sheetPr>
    <tabColor theme="7"/>
  </sheetPr>
  <dimension ref="B2:AD74"/>
  <sheetViews>
    <sheetView workbookViewId="0"/>
  </sheetViews>
  <sheetFormatPr defaultColWidth="9.140625" defaultRowHeight="15" x14ac:dyDescent="0.3"/>
  <cols>
    <col min="1" max="1" width="3.7109375" style="350" customWidth="1"/>
    <col min="2" max="2" width="34.7109375" style="350" customWidth="1"/>
    <col min="3" max="3" width="16.28515625" style="350" customWidth="1"/>
    <col min="4" max="4" width="29.7109375" style="350" customWidth="1"/>
    <col min="5" max="5" width="3.7109375" style="350" customWidth="1"/>
    <col min="6" max="6" width="9.140625" style="350"/>
    <col min="7" max="7" width="13.85546875" style="350" customWidth="1"/>
    <col min="8" max="8" width="12.85546875" style="350" customWidth="1"/>
    <col min="9" max="9" width="10.140625" style="350" customWidth="1"/>
    <col min="10" max="10" width="10.28515625" style="350" customWidth="1"/>
    <col min="11" max="11" width="12.7109375" style="350" customWidth="1"/>
    <col min="12" max="12" width="12.85546875" style="350" customWidth="1"/>
    <col min="13" max="13" width="18.7109375" style="350" customWidth="1"/>
    <col min="14" max="14" width="15.140625" style="350" customWidth="1"/>
    <col min="15" max="15" width="14.28515625" style="350" customWidth="1"/>
    <col min="16" max="17" width="11.85546875" style="350" bestFit="1" customWidth="1"/>
    <col min="18" max="19" width="13.28515625" style="350" customWidth="1"/>
    <col min="20" max="21" width="11.140625" style="350" customWidth="1"/>
    <col min="22" max="16384" width="9.140625" style="350"/>
  </cols>
  <sheetData>
    <row r="2" spans="2:21" ht="24.75" x14ac:dyDescent="0.5">
      <c r="B2" s="56" t="s">
        <v>71</v>
      </c>
    </row>
    <row r="3" spans="2:21" ht="51.75" x14ac:dyDescent="0.35">
      <c r="B3" s="595" t="s">
        <v>394</v>
      </c>
      <c r="D3" s="628"/>
    </row>
    <row r="4" spans="2:21" x14ac:dyDescent="0.3">
      <c r="F4" s="849" t="s">
        <v>300</v>
      </c>
      <c r="G4" s="941" t="s">
        <v>395</v>
      </c>
      <c r="H4" s="941"/>
      <c r="I4" s="941" t="s">
        <v>396</v>
      </c>
      <c r="J4" s="941"/>
      <c r="K4" s="941" t="s">
        <v>397</v>
      </c>
      <c r="L4" s="941"/>
      <c r="M4" s="851" t="s">
        <v>398</v>
      </c>
      <c r="N4" s="958" t="s">
        <v>368</v>
      </c>
      <c r="O4" s="958"/>
      <c r="P4" s="958" t="s">
        <v>399</v>
      </c>
      <c r="Q4" s="958"/>
      <c r="R4" s="958" t="s">
        <v>400</v>
      </c>
      <c r="S4" s="958"/>
      <c r="T4" s="355" t="s">
        <v>313</v>
      </c>
      <c r="U4" s="850"/>
    </row>
    <row r="5" spans="2:21" ht="17.25" x14ac:dyDescent="0.35">
      <c r="F5" s="194"/>
      <c r="G5" s="877" t="s">
        <v>401</v>
      </c>
      <c r="H5" s="878" t="s">
        <v>89</v>
      </c>
      <c r="I5" s="877" t="s">
        <v>401</v>
      </c>
      <c r="J5" s="878" t="s">
        <v>89</v>
      </c>
      <c r="K5" s="879" t="s">
        <v>401</v>
      </c>
      <c r="L5" s="879" t="s">
        <v>89</v>
      </c>
      <c r="M5" s="880" t="s">
        <v>362</v>
      </c>
      <c r="N5" s="879" t="s">
        <v>401</v>
      </c>
      <c r="O5" s="879" t="s">
        <v>89</v>
      </c>
      <c r="P5" s="877" t="s">
        <v>401</v>
      </c>
      <c r="Q5" s="878" t="s">
        <v>89</v>
      </c>
      <c r="R5" s="365" t="s">
        <v>401</v>
      </c>
      <c r="S5" s="195" t="s">
        <v>89</v>
      </c>
      <c r="T5" s="201" t="s">
        <v>401</v>
      </c>
      <c r="U5" s="318" t="s">
        <v>89</v>
      </c>
    </row>
    <row r="6" spans="2:21" x14ac:dyDescent="0.3">
      <c r="B6" s="506" t="s">
        <v>318</v>
      </c>
      <c r="C6" s="506" t="s">
        <v>319</v>
      </c>
      <c r="D6" s="506" t="s">
        <v>320</v>
      </c>
      <c r="F6" s="196"/>
      <c r="G6" s="197" t="s">
        <v>402</v>
      </c>
      <c r="H6" s="198" t="s">
        <v>402</v>
      </c>
      <c r="I6" s="212" t="s">
        <v>403</v>
      </c>
      <c r="J6" s="198" t="s">
        <v>403</v>
      </c>
      <c r="K6" s="319" t="s">
        <v>404</v>
      </c>
      <c r="L6" s="319" t="s">
        <v>404</v>
      </c>
      <c r="M6" s="199" t="s">
        <v>404</v>
      </c>
      <c r="N6" s="319" t="s">
        <v>404</v>
      </c>
      <c r="O6" s="319" t="s">
        <v>404</v>
      </c>
      <c r="P6" s="197" t="s">
        <v>405</v>
      </c>
      <c r="Q6" s="198" t="s">
        <v>405</v>
      </c>
      <c r="R6" s="200" t="s">
        <v>406</v>
      </c>
      <c r="S6" s="200" t="s">
        <v>406</v>
      </c>
      <c r="T6" s="367" t="s">
        <v>376</v>
      </c>
      <c r="U6" s="146" t="s">
        <v>376</v>
      </c>
    </row>
    <row r="7" spans="2:21" x14ac:dyDescent="0.3">
      <c r="B7" s="524" t="s">
        <v>407</v>
      </c>
      <c r="C7" s="353" t="str">
        <f>Dashboard!G16</f>
        <v>Colorado</v>
      </c>
      <c r="D7" s="524"/>
      <c r="F7" s="683">
        <v>2022</v>
      </c>
      <c r="G7" s="675">
        <v>0</v>
      </c>
      <c r="H7" s="681">
        <v>0</v>
      </c>
      <c r="I7" s="507">
        <v>0</v>
      </c>
      <c r="J7" s="507">
        <v>0</v>
      </c>
      <c r="K7" s="675">
        <v>0</v>
      </c>
      <c r="L7" s="681">
        <v>0</v>
      </c>
      <c r="M7" s="507">
        <v>0</v>
      </c>
      <c r="N7" s="675">
        <v>0</v>
      </c>
      <c r="O7" s="681">
        <v>0</v>
      </c>
      <c r="P7" s="673">
        <f>I7*N7*1000</f>
        <v>0</v>
      </c>
      <c r="Q7" s="673">
        <f>J7*O7*1000</f>
        <v>0</v>
      </c>
      <c r="R7" s="682">
        <f t="shared" ref="R7:S9" si="0">K7*P7*1000</f>
        <v>0</v>
      </c>
      <c r="S7" s="673">
        <f t="shared" si="0"/>
        <v>0</v>
      </c>
      <c r="T7" s="366">
        <f t="shared" ref="T7:T25" si="1">(I7*1000)*R7/1000</f>
        <v>0</v>
      </c>
      <c r="U7" s="368">
        <f t="shared" ref="U7:U25" si="2">(J7*1000)*S7/1000</f>
        <v>0</v>
      </c>
    </row>
    <row r="8" spans="2:21" x14ac:dyDescent="0.3">
      <c r="B8" s="350" t="s">
        <v>31</v>
      </c>
      <c r="C8" s="353" t="str">
        <f>Dashboard!G17</f>
        <v>Xcel Gas</v>
      </c>
      <c r="F8" s="683">
        <v>2023</v>
      </c>
      <c r="G8" s="675">
        <v>0</v>
      </c>
      <c r="H8" s="681">
        <v>0</v>
      </c>
      <c r="I8" s="507">
        <v>0</v>
      </c>
      <c r="J8" s="507">
        <v>0</v>
      </c>
      <c r="K8" s="675">
        <v>0</v>
      </c>
      <c r="L8" s="681">
        <v>0</v>
      </c>
      <c r="M8" s="507">
        <v>0</v>
      </c>
      <c r="N8" s="675">
        <v>0</v>
      </c>
      <c r="O8" s="681">
        <v>0</v>
      </c>
      <c r="P8" s="673">
        <f>I8*N8*1000</f>
        <v>0</v>
      </c>
      <c r="Q8" s="673">
        <f t="shared" ref="Q8:Q25" si="3">J8*O8*1000</f>
        <v>0</v>
      </c>
      <c r="R8" s="682">
        <f t="shared" si="0"/>
        <v>0</v>
      </c>
      <c r="S8" s="673">
        <f t="shared" si="0"/>
        <v>0</v>
      </c>
      <c r="T8" s="366">
        <f t="shared" si="1"/>
        <v>0</v>
      </c>
      <c r="U8" s="368">
        <f t="shared" si="2"/>
        <v>0</v>
      </c>
    </row>
    <row r="9" spans="2:21" x14ac:dyDescent="0.3">
      <c r="B9" s="509" t="s">
        <v>378</v>
      </c>
      <c r="C9" s="210">
        <f>INDEX(GasHeatingPotential!$J$5:$J$9,MATCH(C8,GasHeatingPotential!$C$5:$C$9,0))</f>
        <v>77779.139310636121</v>
      </c>
      <c r="D9" s="351" t="s">
        <v>408</v>
      </c>
      <c r="F9" s="675">
        <v>2024</v>
      </c>
      <c r="G9" s="675">
        <v>0</v>
      </c>
      <c r="H9" s="681">
        <v>0</v>
      </c>
      <c r="I9" s="507">
        <v>0</v>
      </c>
      <c r="J9" s="507">
        <v>0</v>
      </c>
      <c r="K9" s="675">
        <v>0</v>
      </c>
      <c r="L9" s="681">
        <v>0</v>
      </c>
      <c r="M9" s="507">
        <v>0</v>
      </c>
      <c r="N9" s="675">
        <v>0</v>
      </c>
      <c r="O9" s="681">
        <v>0</v>
      </c>
      <c r="P9" s="673">
        <f t="shared" ref="P9:P25" si="4">I9*N9*1000</f>
        <v>0</v>
      </c>
      <c r="Q9" s="673">
        <f t="shared" si="3"/>
        <v>0</v>
      </c>
      <c r="R9" s="682">
        <f t="shared" si="0"/>
        <v>0</v>
      </c>
      <c r="S9" s="673">
        <f t="shared" si="0"/>
        <v>0</v>
      </c>
      <c r="T9" s="366">
        <f t="shared" si="1"/>
        <v>0</v>
      </c>
      <c r="U9" s="368">
        <f t="shared" si="2"/>
        <v>0</v>
      </c>
    </row>
    <row r="10" spans="2:21" x14ac:dyDescent="0.3">
      <c r="B10" s="621" t="s">
        <v>409</v>
      </c>
      <c r="C10" s="343">
        <f>INDEX(UtilityNatGasAllocation!$J$5:$J$9,MATCH($C$8,UtilityNatGasAllocation!$G$5:$G$9,0))</f>
        <v>7.5267811838427238E-3</v>
      </c>
      <c r="D10" s="351" t="s">
        <v>410</v>
      </c>
      <c r="F10" s="675">
        <v>2025</v>
      </c>
      <c r="G10" s="676">
        <f>SUMPRODUCT(H44:H51,C32:C39)</f>
        <v>135.51499999999999</v>
      </c>
      <c r="H10" s="677">
        <f>SUMPRODUCT(H44:H51,D32:D39)</f>
        <v>239.95499999999998</v>
      </c>
      <c r="I10" s="674">
        <f>G10*$C$10*1000</f>
        <v>1019.9917521284465</v>
      </c>
      <c r="J10" s="674">
        <f>H10*$C$10*1000</f>
        <v>1806.0887789689805</v>
      </c>
      <c r="K10" s="684">
        <f>SUMPRODUCT($H$44:$H$51,C$32:C$39,$J$32:$J$39)/SUMPRODUCT($H$44:$H$51,C$32:C$39)</f>
        <v>21.669715679998525</v>
      </c>
      <c r="L10" s="685">
        <f>SUMPRODUCT($H$44:$H$51,D$32:D$39,$J$32:$J$39)/SUMPRODUCT($H$44:$H$51,D$32:D$39)</f>
        <v>22.11549608832906</v>
      </c>
      <c r="M10" s="670">
        <f>AEOHenryHubPrice!C8</f>
        <v>3.4895139999999998</v>
      </c>
      <c r="N10" s="671">
        <f>K10-$M10</f>
        <v>18.180201679998525</v>
      </c>
      <c r="O10" s="672">
        <f>L10-$M10</f>
        <v>18.62598208832906</v>
      </c>
      <c r="P10" s="673">
        <f t="shared" si="4"/>
        <v>18543655.765630223</v>
      </c>
      <c r="Q10" s="673">
        <f t="shared" si="3"/>
        <v>33640177.247008331</v>
      </c>
      <c r="R10" s="686">
        <f>SUMPRODUCT($H$44:$H$51,C$32:C$39,$N$32:$N$39)/SUMPRODUCT($H$44:$H$51,C$32:C$39)</f>
        <v>54.79566885270782</v>
      </c>
      <c r="S10" s="687">
        <f>SUMPRODUCT($H$44:$H$51,D$32:D$39,$N$32:$N$39)/SUMPRODUCT($H$44:$H$51,D$32:D$39)</f>
        <v>60.776402384074991</v>
      </c>
      <c r="T10" s="366">
        <f>(I10*1000)*R10/1000</f>
        <v>55891.130282123588</v>
      </c>
      <c r="U10" s="368">
        <f t="shared" si="2"/>
        <v>109767.57837198144</v>
      </c>
    </row>
    <row r="11" spans="2:21" x14ac:dyDescent="0.3">
      <c r="B11" s="350" t="s">
        <v>411</v>
      </c>
      <c r="C11" s="342">
        <f>GasEmissionFactors!F10*1000</f>
        <v>52.924883938293995</v>
      </c>
      <c r="D11" s="351" t="s">
        <v>412</v>
      </c>
      <c r="F11" s="675">
        <v>2026</v>
      </c>
      <c r="G11" s="688">
        <f>($G$15-$G$10)/COUNT($F$10:$F$14)+G10</f>
        <v>181.80599999999998</v>
      </c>
      <c r="H11" s="689">
        <f>($H$15-$H$10)/COUNT($F$10:$F$14)+H10</f>
        <v>341.983</v>
      </c>
      <c r="I11" s="674">
        <f t="shared" ref="I11:I25" si="5">G11*$C$10*1000</f>
        <v>1368.4139799097102</v>
      </c>
      <c r="J11" s="674">
        <f t="shared" ref="J11:J24" si="6">H11*$C$10*1000</f>
        <v>2574.0312095940862</v>
      </c>
      <c r="K11" s="690">
        <f>($K$15-$K$10)/COUNT($F$10:$F$14)+K10</f>
        <v>22.406596447178917</v>
      </c>
      <c r="L11" s="691">
        <f>($L$15-$L$10)/COUNT($F$10:$F$14)+L10</f>
        <v>23.174677687593103</v>
      </c>
      <c r="M11" s="670">
        <f>AEOHenryHubPrice!C9</f>
        <v>3.0655079999999999</v>
      </c>
      <c r="N11" s="671">
        <f t="shared" ref="N11:O25" si="7">K11-$M11</f>
        <v>19.341088447178915</v>
      </c>
      <c r="O11" s="672">
        <f t="shared" si="7"/>
        <v>20.109169687593102</v>
      </c>
      <c r="P11" s="673">
        <f t="shared" si="4"/>
        <v>26466615.817789815</v>
      </c>
      <c r="Q11" s="673">
        <f t="shared" si="3"/>
        <v>51761630.37488801</v>
      </c>
      <c r="R11" s="690">
        <f>($R$15-$R$10)/COUNT($F$10:$F$14)+R10</f>
        <v>58.896846876354289</v>
      </c>
      <c r="S11" s="692">
        <f>($S$15-$S$10)/COUNT($F$10:$F$14)+S10</f>
        <v>63.976185004834321</v>
      </c>
      <c r="T11" s="366">
        <f t="shared" si="1"/>
        <v>80595.268638204754</v>
      </c>
      <c r="U11" s="368">
        <f t="shared" si="2"/>
        <v>164676.69687320874</v>
      </c>
    </row>
    <row r="12" spans="2:21" x14ac:dyDescent="0.3">
      <c r="B12" s="350" t="s">
        <v>411</v>
      </c>
      <c r="C12" s="341">
        <f>C11*Library!C20*1000</f>
        <v>50.163104719742002</v>
      </c>
      <c r="D12" s="351" t="s">
        <v>413</v>
      </c>
      <c r="F12" s="675">
        <v>2027</v>
      </c>
      <c r="G12" s="688">
        <f>($G$15-$G$10)/COUNT($F$10:$F$14)+G11</f>
        <v>228.09699999999998</v>
      </c>
      <c r="H12" s="689">
        <f>($H$15-$H$10)/COUNT($F$10:$F$14)+H11</f>
        <v>444.01100000000002</v>
      </c>
      <c r="I12" s="674">
        <f t="shared" si="5"/>
        <v>1716.8362076909737</v>
      </c>
      <c r="J12" s="674">
        <f t="shared" si="6"/>
        <v>3341.9736402191916</v>
      </c>
      <c r="K12" s="690">
        <f>($K$15-$K$10)/COUNT($F$10:$F$14)+K11</f>
        <v>23.143477214359308</v>
      </c>
      <c r="L12" s="691">
        <f>($L$15-$L$10)/COUNT($F$10:$F$14)+L11</f>
        <v>24.233859286857147</v>
      </c>
      <c r="M12" s="670">
        <f>AEOHenryHubPrice!C10</f>
        <v>2.8530009999999999</v>
      </c>
      <c r="N12" s="671">
        <f t="shared" si="7"/>
        <v>20.290476214359309</v>
      </c>
      <c r="O12" s="672">
        <f t="shared" si="7"/>
        <v>21.380858286857148</v>
      </c>
      <c r="P12" s="673">
        <f t="shared" si="4"/>
        <v>34835424.236104541</v>
      </c>
      <c r="Q12" s="673">
        <f t="shared" si="3"/>
        <v>71454264.799938649</v>
      </c>
      <c r="R12" s="690">
        <f>($R$15-$R$10)/COUNT($F$10:$F$14)+R11</f>
        <v>62.998024900000757</v>
      </c>
      <c r="S12" s="692">
        <f>($S$15-$S$10)/COUNT($F$10:$F$14)+S11</f>
        <v>67.175967625593643</v>
      </c>
      <c r="T12" s="366">
        <f t="shared" si="1"/>
        <v>108157.29016133884</v>
      </c>
      <c r="U12" s="368">
        <f t="shared" si="2"/>
        <v>224500.31306095174</v>
      </c>
    </row>
    <row r="13" spans="2:21" x14ac:dyDescent="0.3">
      <c r="F13" s="675">
        <v>2028</v>
      </c>
      <c r="G13" s="688">
        <f>($G$15-$G$10)/COUNT($F$10:$F$14)+G12</f>
        <v>274.38799999999998</v>
      </c>
      <c r="H13" s="689">
        <f>($H$15-$H$10)/COUNT($F$10:$F$14)+H12</f>
        <v>546.0390000000001</v>
      </c>
      <c r="I13" s="674">
        <f t="shared" si="5"/>
        <v>2065.2584354722371</v>
      </c>
      <c r="J13" s="674">
        <f t="shared" si="6"/>
        <v>4109.9160708442978</v>
      </c>
      <c r="K13" s="690">
        <f>($K$15-$K$10)/COUNT($F$10:$F$14)+K12</f>
        <v>23.880357981539699</v>
      </c>
      <c r="L13" s="691">
        <f>($L$15-$L$10)/COUNT($F$10:$F$14)+L12</f>
        <v>25.29304088612119</v>
      </c>
      <c r="M13" s="670">
        <f>AEOHenryHubPrice!C11</f>
        <v>2.7999040000000002</v>
      </c>
      <c r="N13" s="671">
        <f t="shared" si="7"/>
        <v>21.080453981539698</v>
      </c>
      <c r="O13" s="672">
        <f t="shared" si="7"/>
        <v>22.493136886121189</v>
      </c>
      <c r="P13" s="673">
        <f t="shared" si="4"/>
        <v>43536585.408959165</v>
      </c>
      <c r="Q13" s="673">
        <f t="shared" si="3"/>
        <v>92444904.771970138</v>
      </c>
      <c r="R13" s="690">
        <f>($R$15-$R$10)/COUNT($F$10:$F$14)+R12</f>
        <v>67.099202923647226</v>
      </c>
      <c r="S13" s="692">
        <f>($S$15-$S$10)/COUNT($F$10:$F$14)+S12</f>
        <v>70.375750246352965</v>
      </c>
      <c r="T13" s="366">
        <f t="shared" si="1"/>
        <v>138577.19485152586</v>
      </c>
      <c r="U13" s="368">
        <f t="shared" si="2"/>
        <v>289238.42693521059</v>
      </c>
    </row>
    <row r="14" spans="2:21" x14ac:dyDescent="0.3">
      <c r="C14" s="680"/>
      <c r="D14" s="461"/>
      <c r="F14" s="675">
        <v>2029</v>
      </c>
      <c r="G14" s="688">
        <f>($G$15-$G$10)/COUNT($F$10:$F$14)+G13</f>
        <v>320.67899999999997</v>
      </c>
      <c r="H14" s="689">
        <f>($H$15-$H$10)/COUNT($F$10:$F$14)+H13</f>
        <v>648.06700000000012</v>
      </c>
      <c r="I14" s="674">
        <f t="shared" si="5"/>
        <v>2413.6806632535008</v>
      </c>
      <c r="J14" s="674">
        <f t="shared" si="6"/>
        <v>4877.8585014694036</v>
      </c>
      <c r="K14" s="690">
        <f>($K$15-$K$10)/COUNT($F$10:$F$14)+K13</f>
        <v>24.617238748720091</v>
      </c>
      <c r="L14" s="691">
        <f>($L$15-$L$10)/COUNT($F$10:$F$14)+L13</f>
        <v>26.352222485385234</v>
      </c>
      <c r="M14" s="670">
        <f>AEOHenryHubPrice!C12</f>
        <v>2.825097</v>
      </c>
      <c r="N14" s="671">
        <f t="shared" si="7"/>
        <v>21.792141748720091</v>
      </c>
      <c r="O14" s="672">
        <f t="shared" si="7"/>
        <v>23.527125485385234</v>
      </c>
      <c r="P14" s="673">
        <f t="shared" si="4"/>
        <v>52599271.149765015</v>
      </c>
      <c r="Q14" s="673">
        <f t="shared" si="3"/>
        <v>114761989.06402382</v>
      </c>
      <c r="R14" s="690">
        <f>($R$15-$R$10)/COUNT($F$10:$F$14)+R13</f>
        <v>71.200380947293695</v>
      </c>
      <c r="S14" s="692">
        <f>($S$15-$S$10)/COUNT($F$10:$F$14)+S13</f>
        <v>73.575532867112287</v>
      </c>
      <c r="T14" s="366">
        <f t="shared" si="1"/>
        <v>171854.98270876578</v>
      </c>
      <c r="U14" s="368">
        <f t="shared" si="2"/>
        <v>358891.03849598521</v>
      </c>
    </row>
    <row r="15" spans="2:21" x14ac:dyDescent="0.3">
      <c r="B15" s="679"/>
      <c r="C15" s="679"/>
      <c r="F15" s="675">
        <v>2030</v>
      </c>
      <c r="G15" s="675">
        <f>SUMPRODUCT($I$44:$I$51,C32:C39)</f>
        <v>366.97</v>
      </c>
      <c r="H15" s="681">
        <f>SUMPRODUCT($I$44:$I$51,D32:D39)</f>
        <v>750.09500000000014</v>
      </c>
      <c r="I15" s="674">
        <f t="shared" si="5"/>
        <v>2762.1028910347645</v>
      </c>
      <c r="J15" s="674">
        <f t="shared" si="6"/>
        <v>5645.8009320945084</v>
      </c>
      <c r="K15" s="684">
        <f>SUMPRODUCT($I$44:$I$51,C$32:C$39,$J$32:$J$39)/SUMPRODUCT($I$44:$I$51,C$32:C$39)</f>
        <v>25.354119515900475</v>
      </c>
      <c r="L15" s="685">
        <f>SUMPRODUCT($I$44:$I$51,D$32:D$39,$J$32:$J$39)/SUMPRODUCT($I$44:$I$51,D$32:D$39)</f>
        <v>27.41140408464927</v>
      </c>
      <c r="M15" s="670">
        <f>AEOHenryHubPrice!C13</f>
        <v>2.91248</v>
      </c>
      <c r="N15" s="671">
        <f t="shared" si="7"/>
        <v>22.441639515900476</v>
      </c>
      <c r="O15" s="672">
        <f t="shared" si="7"/>
        <v>24.498924084649271</v>
      </c>
      <c r="P15" s="673">
        <f t="shared" si="4"/>
        <v>61986117.386428721</v>
      </c>
      <c r="Q15" s="673">
        <f t="shared" si="3"/>
        <v>138316048.43242544</v>
      </c>
      <c r="R15" s="686">
        <f>SUMPRODUCT($I$44:$I$51,C$32:C$39,$N$32:$N$39)/SUMPRODUCT($I$44:$I$51,C$32:C$39)</f>
        <v>75.301558970940164</v>
      </c>
      <c r="S15" s="687">
        <f>SUMPRODUCT($I$44:$I$51,D$32:D$39,$N$32:$N$39)/SUMPRODUCT($I$44:$I$51,D$32:D$39)</f>
        <v>76.775315487871623</v>
      </c>
      <c r="T15" s="366">
        <f t="shared" si="1"/>
        <v>207990.65373305866</v>
      </c>
      <c r="U15" s="368">
        <f t="shared" si="2"/>
        <v>433458.14774327556</v>
      </c>
    </row>
    <row r="16" spans="2:21" x14ac:dyDescent="0.3">
      <c r="B16" s="461"/>
      <c r="F16" s="675">
        <v>2031</v>
      </c>
      <c r="G16" s="688">
        <f>(G$20-G$15)/COUNT($F$15:$F$19)+G15</f>
        <v>459.51300000000003</v>
      </c>
      <c r="H16" s="689">
        <f>($H$20-$H$15)/COUNT($F$15:$F$19)+H15</f>
        <v>1081.1320000000001</v>
      </c>
      <c r="I16" s="674">
        <f t="shared" si="5"/>
        <v>3458.6538021311221</v>
      </c>
      <c r="J16" s="674">
        <f t="shared" si="6"/>
        <v>8137.4439948502513</v>
      </c>
      <c r="K16" s="690">
        <f>($K$20-$K$15)/COUNT($F$10:$F$14)+K15</f>
        <v>26.58346706956846</v>
      </c>
      <c r="L16" s="691">
        <f>($L$20-$L$15)/COUNT($F$10:$F$14)+L15</f>
        <v>28.707844043013768</v>
      </c>
      <c r="M16" s="670">
        <f>AEOHenryHubPrice!C14</f>
        <v>3.043758</v>
      </c>
      <c r="N16" s="671">
        <f t="shared" si="7"/>
        <v>23.53970906956846</v>
      </c>
      <c r="O16" s="672">
        <f t="shared" si="7"/>
        <v>25.664086043013768</v>
      </c>
      <c r="P16" s="673">
        <f t="shared" si="4"/>
        <v>81415704.274523407</v>
      </c>
      <c r="Q16" s="673">
        <f t="shared" si="3"/>
        <v>208840062.85404253</v>
      </c>
      <c r="R16" s="690">
        <f>($R$20-$R$15)/COUNT($F$10:$F$14)+R15</f>
        <v>72.534460888646592</v>
      </c>
      <c r="S16" s="692">
        <f>($S$20-$S$15)/COUNT($F$10:$F$14)+S15</f>
        <v>72.285921784034969</v>
      </c>
      <c r="T16" s="366">
        <f t="shared" si="1"/>
        <v>250871.58893804869</v>
      </c>
      <c r="U16" s="368">
        <f t="shared" si="2"/>
        <v>588222.64013371023</v>
      </c>
    </row>
    <row r="17" spans="2:21" x14ac:dyDescent="0.3">
      <c r="B17" s="461"/>
      <c r="F17" s="675">
        <v>2032</v>
      </c>
      <c r="G17" s="688">
        <f>(G$20-G$15)/COUNT($F$15:$F$19)+G16</f>
        <v>552.05600000000004</v>
      </c>
      <c r="H17" s="689">
        <f>($H$20-$H$15)/COUNT($F$15:$F$19)+H16</f>
        <v>1412.1690000000001</v>
      </c>
      <c r="I17" s="674">
        <f t="shared" si="5"/>
        <v>4155.2047132274793</v>
      </c>
      <c r="J17" s="674">
        <f t="shared" si="6"/>
        <v>10629.087057605997</v>
      </c>
      <c r="K17" s="690">
        <f>($K$20-$K$15)/COUNT($F$10:$F$14)+K16</f>
        <v>27.812814623236445</v>
      </c>
      <c r="L17" s="691">
        <f>($L$20-$L$15)/COUNT($F$10:$F$14)+L16</f>
        <v>30.004284001378267</v>
      </c>
      <c r="M17" s="670">
        <f>AEOHenryHubPrice!C15</f>
        <v>3.2080039999999999</v>
      </c>
      <c r="N17" s="671">
        <f t="shared" si="7"/>
        <v>24.604810623236446</v>
      </c>
      <c r="O17" s="672">
        <f t="shared" si="7"/>
        <v>26.796280001378268</v>
      </c>
      <c r="P17" s="673">
        <f t="shared" si="4"/>
        <v>102238025.06974164</v>
      </c>
      <c r="Q17" s="673">
        <f t="shared" si="3"/>
        <v>284819992.95463616</v>
      </c>
      <c r="R17" s="690">
        <f>($R$20-$R$15)/COUNT($F$10:$F$14)+R16</f>
        <v>69.76736280635302</v>
      </c>
      <c r="S17" s="692">
        <f>($S$20-$S$15)/COUNT($F$10:$F$14)+S16</f>
        <v>67.7965280801983</v>
      </c>
      <c r="T17" s="366">
        <f t="shared" si="1"/>
        <v>289897.67476240965</v>
      </c>
      <c r="U17" s="368">
        <f t="shared" si="2"/>
        <v>720615.1991678573</v>
      </c>
    </row>
    <row r="18" spans="2:21" x14ac:dyDescent="0.3">
      <c r="B18" s="350" t="s">
        <v>414</v>
      </c>
      <c r="F18" s="675">
        <v>2033</v>
      </c>
      <c r="G18" s="688">
        <f>(G$20-G$15)/COUNT($F$15:$F$19)+G17</f>
        <v>644.59900000000005</v>
      </c>
      <c r="H18" s="689">
        <f>($H$20-$H$15)/COUNT($F$15:$F$19)+H17</f>
        <v>1743.2060000000001</v>
      </c>
      <c r="I18" s="674">
        <f t="shared" si="5"/>
        <v>4851.7556243238359</v>
      </c>
      <c r="J18" s="674">
        <f t="shared" si="6"/>
        <v>13120.730120361741</v>
      </c>
      <c r="K18" s="690">
        <f>($K$20-$K$15)/COUNT($F$10:$F$14)+K17</f>
        <v>29.04216217690443</v>
      </c>
      <c r="L18" s="691">
        <f>($L$20-$L$15)/COUNT($F$10:$F$14)+L17</f>
        <v>31.300723959742765</v>
      </c>
      <c r="M18" s="670">
        <f>AEOHenryHubPrice!C16</f>
        <v>3.4169179999999999</v>
      </c>
      <c r="N18" s="671">
        <f t="shared" si="7"/>
        <v>25.625244176904431</v>
      </c>
      <c r="O18" s="672">
        <f t="shared" si="7"/>
        <v>27.883805959742766</v>
      </c>
      <c r="P18" s="673">
        <f t="shared" si="4"/>
        <v>124327422.5599677</v>
      </c>
      <c r="Q18" s="673">
        <f t="shared" si="3"/>
        <v>365855892.72631913</v>
      </c>
      <c r="R18" s="690">
        <f>($R$20-$R$15)/COUNT($F$10:$F$14)+R17</f>
        <v>67.000264724059448</v>
      </c>
      <c r="S18" s="692">
        <f>($S$20-$S$15)/COUNT($F$10:$F$14)+S17</f>
        <v>63.307134376361638</v>
      </c>
      <c r="T18" s="366">
        <f t="shared" si="1"/>
        <v>325068.91120614129</v>
      </c>
      <c r="U18" s="368">
        <f t="shared" si="2"/>
        <v>830635.82484571636</v>
      </c>
    </row>
    <row r="19" spans="2:21" x14ac:dyDescent="0.3">
      <c r="B19" s="509" t="s">
        <v>182</v>
      </c>
      <c r="C19" s="678">
        <f>J25/$C$9</f>
        <v>0.28240741313788881</v>
      </c>
      <c r="F19" s="675">
        <v>2034</v>
      </c>
      <c r="G19" s="688">
        <f>(G$20-G$15)/COUNT($F$15:$F$19)+G18</f>
        <v>737.14200000000005</v>
      </c>
      <c r="H19" s="689">
        <f>($H$20-$H$15)/COUNT($F$15:$F$19)+H18</f>
        <v>2074.2429999999999</v>
      </c>
      <c r="I19" s="674">
        <f t="shared" si="5"/>
        <v>5548.3065354201935</v>
      </c>
      <c r="J19" s="674">
        <f t="shared" si="6"/>
        <v>15612.373183117483</v>
      </c>
      <c r="K19" s="690">
        <f>($K$20-$K$15)/COUNT($F$10:$F$14)+K18</f>
        <v>30.271509730572415</v>
      </c>
      <c r="L19" s="691">
        <f>($L$20-$L$15)/COUNT($F$10:$F$14)+L18</f>
        <v>32.597163918107263</v>
      </c>
      <c r="M19" s="670">
        <f>AEOHenryHubPrice!C17</f>
        <v>3.5694300000000001</v>
      </c>
      <c r="N19" s="671">
        <f t="shared" si="7"/>
        <v>26.702079730572414</v>
      </c>
      <c r="O19" s="672">
        <f t="shared" si="7"/>
        <v>29.027733918107263</v>
      </c>
      <c r="P19" s="673">
        <f t="shared" si="4"/>
        <v>148151323.47844604</v>
      </c>
      <c r="Q19" s="673">
        <f t="shared" si="3"/>
        <v>453191814.58972764</v>
      </c>
      <c r="R19" s="690">
        <f>($R$20-$R$15)/COUNT($F$10:$F$14)+R18</f>
        <v>64.233166641765877</v>
      </c>
      <c r="S19" s="692">
        <f>($S$20-$S$15)/COUNT($F$10:$F$14)+S18</f>
        <v>58.817740672524977</v>
      </c>
      <c r="T19" s="366">
        <f t="shared" si="1"/>
        <v>356385.29826924397</v>
      </c>
      <c r="U19" s="368">
        <f t="shared" si="2"/>
        <v>918284.5171672873</v>
      </c>
    </row>
    <row r="20" spans="2:21" x14ac:dyDescent="0.3">
      <c r="B20" s="509" t="s">
        <v>73</v>
      </c>
      <c r="C20" s="678">
        <f>I25/$C$9</f>
        <v>9.3761622379227791E-2</v>
      </c>
      <c r="F20" s="675">
        <v>2035</v>
      </c>
      <c r="G20" s="675">
        <f>SUMPRODUCT($J$44:$J$51,C32:C39)</f>
        <v>829.68500000000006</v>
      </c>
      <c r="H20" s="681">
        <f>SUMPRODUCT($J$44:$J$51,D32:D39)</f>
        <v>2405.2800000000002</v>
      </c>
      <c r="I20" s="674">
        <f t="shared" si="5"/>
        <v>6244.8574465165502</v>
      </c>
      <c r="J20" s="674">
        <f t="shared" si="6"/>
        <v>18104.01624587323</v>
      </c>
      <c r="K20" s="684">
        <f>SUMPRODUCT($J$44:$J$51,C$32:C$39,$J$32:$J$39)/SUMPRODUCT($J$44:$J$51,C$32:C$39)</f>
        <v>31.500857284240404</v>
      </c>
      <c r="L20" s="685">
        <f>SUMPRODUCT($J$44:$J$51,D$32:D$39,$J$32:$J$39)/SUMPRODUCT($J$44:$J$51,D$32:D$39)</f>
        <v>33.893603876471758</v>
      </c>
      <c r="M20" s="670">
        <f>AEOHenryHubPrice!C18</f>
        <v>3.6818240000000002</v>
      </c>
      <c r="N20" s="671">
        <f t="shared" si="7"/>
        <v>27.819033284240405</v>
      </c>
      <c r="O20" s="672">
        <f t="shared" si="7"/>
        <v>30.211779876471759</v>
      </c>
      <c r="P20" s="673">
        <f t="shared" si="4"/>
        <v>173725897.15998048</v>
      </c>
      <c r="Q20" s="673">
        <f t="shared" si="3"/>
        <v>546954553.70039058</v>
      </c>
      <c r="R20" s="686">
        <f>SUMPRODUCT($J$44:$J$51,C$32:C$39,$N$32:$N$39)/SUMPRODUCT($J$44:$J$51,C$32:C$39)</f>
        <v>61.466068559472312</v>
      </c>
      <c r="S20" s="687">
        <f>SUMPRODUCT($J$44:$J$51,D$32:D$39,$N$32:$N$39)/SUMPRODUCT($J$44:$J$51,D$32:D$39)</f>
        <v>54.328346968688315</v>
      </c>
      <c r="T20" s="366">
        <f t="shared" si="1"/>
        <v>383846.83595171751</v>
      </c>
      <c r="U20" s="368">
        <f t="shared" si="2"/>
        <v>983561.27613257093</v>
      </c>
    </row>
    <row r="21" spans="2:21" x14ac:dyDescent="0.3">
      <c r="F21" s="675">
        <v>2036</v>
      </c>
      <c r="G21" s="688">
        <f>(G$25-G$20)/COUNT($F$20:$F$24)+G20</f>
        <v>857.52800000000002</v>
      </c>
      <c r="H21" s="689">
        <f>($H$25-$H$20)/COUNT($F$20:$F$24)+H20</f>
        <v>2507.884</v>
      </c>
      <c r="I21" s="674">
        <f t="shared" si="5"/>
        <v>6454.4256150182828</v>
      </c>
      <c r="J21" s="674">
        <f t="shared" si="6"/>
        <v>18876.294102460226</v>
      </c>
      <c r="K21" s="690">
        <f>($K$25-$K$20)/COUNT($F$10:$F$14)+K20</f>
        <v>31.624783777129139</v>
      </c>
      <c r="L21" s="691">
        <f>($L$25-$L$20)/COUNT($F$10:$F$14)+L20</f>
        <v>33.976460457686329</v>
      </c>
      <c r="M21" s="670">
        <f>AEOHenryHubPrice!C19</f>
        <v>3.6941549999999999</v>
      </c>
      <c r="N21" s="671">
        <f t="shared" si="7"/>
        <v>27.93062877712914</v>
      </c>
      <c r="O21" s="672">
        <f t="shared" si="7"/>
        <v>30.282305457686331</v>
      </c>
      <c r="P21" s="673">
        <f t="shared" si="4"/>
        <v>180276165.82266912</v>
      </c>
      <c r="Q21" s="673">
        <f t="shared" si="3"/>
        <v>571617703.91982365</v>
      </c>
      <c r="R21" s="690">
        <f>($R$25-$R$20)/COUNT($F$10:$F$14)+R20</f>
        <v>60.732315457497236</v>
      </c>
      <c r="S21" s="692">
        <f>($S$25-$S$20)/COUNT($F$10:$F$14)+S20</f>
        <v>53.685006533133908</v>
      </c>
      <c r="T21" s="366">
        <f t="shared" si="1"/>
        <v>391992.21254824096</v>
      </c>
      <c r="U21" s="368">
        <f t="shared" si="2"/>
        <v>1013373.9722119342</v>
      </c>
    </row>
    <row r="22" spans="2:21" x14ac:dyDescent="0.3">
      <c r="F22" s="675">
        <v>2037</v>
      </c>
      <c r="G22" s="688">
        <f>(G$25-G$20)/COUNT($F$20:$F$24)+G21</f>
        <v>885.37099999999998</v>
      </c>
      <c r="H22" s="689">
        <f>($H$25-$H$20)/COUNT($F$20:$F$24)+H21</f>
        <v>2610.4879999999998</v>
      </c>
      <c r="I22" s="674">
        <f t="shared" si="5"/>
        <v>6663.9937835200162</v>
      </c>
      <c r="J22" s="674">
        <f t="shared" si="6"/>
        <v>19648.571959047225</v>
      </c>
      <c r="K22" s="690">
        <f>($K$25-$K$20)/COUNT($F$10:$F$14)+K21</f>
        <v>31.748710270017874</v>
      </c>
      <c r="L22" s="691">
        <f>($L$25-$L$20)/COUNT($F$10:$F$14)+L21</f>
        <v>34.0593170389009</v>
      </c>
      <c r="M22" s="670">
        <f>AEOHenryHubPrice!C20</f>
        <v>3.7375959999999999</v>
      </c>
      <c r="N22" s="671">
        <f t="shared" si="7"/>
        <v>28.011114270017874</v>
      </c>
      <c r="O22" s="672">
        <f t="shared" si="7"/>
        <v>30.3217210389009</v>
      </c>
      <c r="P22" s="673">
        <f t="shared" si="4"/>
        <v>186665891.36486793</v>
      </c>
      <c r="Q22" s="673">
        <f t="shared" si="3"/>
        <v>595778517.75500047</v>
      </c>
      <c r="R22" s="690">
        <f>($R$25-$R$20)/COUNT($F$10:$F$14)+R21</f>
        <v>59.998562355522161</v>
      </c>
      <c r="S22" s="692">
        <f>($S$25-$S$20)/COUNT($F$10:$F$14)+S21</f>
        <v>53.041666097579501</v>
      </c>
      <c r="T22" s="366">
        <f t="shared" si="1"/>
        <v>399830.04655733769</v>
      </c>
      <c r="U22" s="368">
        <f t="shared" si="2"/>
        <v>1042192.9931460464</v>
      </c>
    </row>
    <row r="23" spans="2:21" x14ac:dyDescent="0.3">
      <c r="F23" s="675">
        <v>2038</v>
      </c>
      <c r="G23" s="688">
        <f>(G$25-G$20)/COUNT($F$20:$F$24)+G22</f>
        <v>913.21399999999994</v>
      </c>
      <c r="H23" s="689">
        <f>($H$25-$H$20)/COUNT($F$20:$F$24)+H22</f>
        <v>2713.0919999999996</v>
      </c>
      <c r="I23" s="674">
        <f t="shared" si="5"/>
        <v>6873.5619520217488</v>
      </c>
      <c r="J23" s="674">
        <f t="shared" si="6"/>
        <v>20420.849815634221</v>
      </c>
      <c r="K23" s="690">
        <f>($K$25-$K$20)/COUNT($F$10:$F$14)+K22</f>
        <v>31.872636762906609</v>
      </c>
      <c r="L23" s="691">
        <f>($L$25-$L$20)/COUNT($F$10:$F$14)+L22</f>
        <v>34.142173620115472</v>
      </c>
      <c r="M23" s="670">
        <f>AEOHenryHubPrice!C21</f>
        <v>3.8665609999999999</v>
      </c>
      <c r="N23" s="671">
        <f t="shared" si="7"/>
        <v>28.006075762906608</v>
      </c>
      <c r="O23" s="672">
        <f t="shared" si="7"/>
        <v>30.275612620115471</v>
      </c>
      <c r="P23" s="673">
        <f t="shared" si="4"/>
        <v>192501496.78935334</v>
      </c>
      <c r="Q23" s="673">
        <f t="shared" si="3"/>
        <v>618253738.39169812</v>
      </c>
      <c r="R23" s="690">
        <f>($R$25-$R$20)/COUNT($F$10:$F$14)+R22</f>
        <v>59.264809253547085</v>
      </c>
      <c r="S23" s="692">
        <f>($S$25-$S$20)/COUNT($F$10:$F$14)+S22</f>
        <v>52.398325662025094</v>
      </c>
      <c r="T23" s="366">
        <f t="shared" si="1"/>
        <v>407360.33797900775</v>
      </c>
      <c r="U23" s="368">
        <f t="shared" si="2"/>
        <v>1070018.338934907</v>
      </c>
    </row>
    <row r="24" spans="2:21" x14ac:dyDescent="0.3">
      <c r="F24" s="675">
        <v>2039</v>
      </c>
      <c r="G24" s="688">
        <f>(G$25-G$20)/COUNT($F$20:$F$24)+G23</f>
        <v>941.0569999999999</v>
      </c>
      <c r="H24" s="689">
        <f>($H$25-$H$20)/COUNT($F$20:$F$24)+H23</f>
        <v>2815.6959999999995</v>
      </c>
      <c r="I24" s="674">
        <f t="shared" si="5"/>
        <v>7083.1301205234813</v>
      </c>
      <c r="J24" s="674">
        <f t="shared" si="6"/>
        <v>21193.127672221221</v>
      </c>
      <c r="K24" s="690">
        <f>($K$25-$K$20)/COUNT($F$10:$F$14)+K23</f>
        <v>31.996563255795344</v>
      </c>
      <c r="L24" s="691">
        <f>($L$25-$L$20)/COUNT($F$10:$F$14)+L23</f>
        <v>34.225030201330043</v>
      </c>
      <c r="M24" s="670">
        <f>AEOHenryHubPrice!C22</f>
        <v>3.78878</v>
      </c>
      <c r="N24" s="671">
        <f t="shared" si="7"/>
        <v>28.207783255795345</v>
      </c>
      <c r="O24" s="672">
        <f t="shared" si="7"/>
        <v>30.436250201330044</v>
      </c>
      <c r="P24" s="673">
        <f t="shared" si="4"/>
        <v>199799399.21232191</v>
      </c>
      <c r="Q24" s="673">
        <f t="shared" si="3"/>
        <v>645039336.38045645</v>
      </c>
      <c r="R24" s="690">
        <f>($R$25-$R$20)/COUNT($F$10:$F$14)+R23</f>
        <v>58.53105615157201</v>
      </c>
      <c r="S24" s="692">
        <f>($S$25-$S$20)/COUNT($F$10:$F$14)+S23</f>
        <v>51.754985226470687</v>
      </c>
      <c r="T24" s="366">
        <f t="shared" si="1"/>
        <v>414583.08681325091</v>
      </c>
      <c r="U24" s="368">
        <f t="shared" si="2"/>
        <v>1096850.0095785165</v>
      </c>
    </row>
    <row r="25" spans="2:21" x14ac:dyDescent="0.3">
      <c r="F25" s="675">
        <v>2040</v>
      </c>
      <c r="G25" s="675">
        <f>SUMPRODUCT($K$44:$K$51,C32:C39)</f>
        <v>968.90000000000009</v>
      </c>
      <c r="H25" s="681">
        <f>SUMPRODUCT($K$44:$K$51,D32:D39)</f>
        <v>2918.3</v>
      </c>
      <c r="I25" s="674">
        <f t="shared" si="5"/>
        <v>7292.6982890252157</v>
      </c>
      <c r="J25" s="674">
        <f>H25*$C$10*1000</f>
        <v>21965.405528808224</v>
      </c>
      <c r="K25" s="684">
        <f>SUMPRODUCT($K$44:$K$51,C$32:C$39,$J$32:$J$39)/SUMPRODUCT($K$44:$K$51,C$32:C$39)</f>
        <v>32.120489748684072</v>
      </c>
      <c r="L25" s="685">
        <f>SUMPRODUCT($K$44:$K$51,D$32:D$39,$J$32:$J$39)/SUMPRODUCT($K$44:$K$51,D$32:D$39)</f>
        <v>34.307886782544628</v>
      </c>
      <c r="M25" s="670">
        <f>AEOHenryHubPrice!C23</f>
        <v>3.9380649999999999</v>
      </c>
      <c r="N25" s="671">
        <f t="shared" si="7"/>
        <v>28.18242474868407</v>
      </c>
      <c r="O25" s="672">
        <f t="shared" si="7"/>
        <v>30.369821782544626</v>
      </c>
      <c r="P25" s="673">
        <f t="shared" si="4"/>
        <v>205525920.74531022</v>
      </c>
      <c r="Q25" s="673">
        <f t="shared" si="3"/>
        <v>667085451.29122615</v>
      </c>
      <c r="R25" s="686">
        <f>SUMPRODUCT($K$44:$K$51,C$32:C$39,$N$32:$N$39)/SUMPRODUCT($K$44:$K$51,C$32:C$39)</f>
        <v>57.79730304959692</v>
      </c>
      <c r="S25" s="687">
        <f>SUMPRODUCT($K$44:$K$51,D$32:D$39,$N$32:$N$39)/SUMPRODUCT($K$44:$K$51,D$32:D$39)</f>
        <v>51.11164479091628</v>
      </c>
      <c r="T25" s="366">
        <f t="shared" si="1"/>
        <v>421498.29306006728</v>
      </c>
      <c r="U25" s="368">
        <f t="shared" si="2"/>
        <v>1122688.0050768745</v>
      </c>
    </row>
    <row r="26" spans="2:21" x14ac:dyDescent="0.3">
      <c r="I26" s="627"/>
      <c r="J26" s="627"/>
      <c r="K26" s="461"/>
    </row>
    <row r="27" spans="2:21" x14ac:dyDescent="0.3">
      <c r="B27" s="628"/>
    </row>
    <row r="28" spans="2:21" s="1" customFormat="1" ht="17.25" x14ac:dyDescent="0.35">
      <c r="B28" s="2" t="s">
        <v>415</v>
      </c>
      <c r="C28" s="628"/>
    </row>
    <row r="29" spans="2:21" s="629" customFormat="1" ht="17.25" x14ac:dyDescent="0.35">
      <c r="B29" s="62" t="s">
        <v>416</v>
      </c>
      <c r="G29" s="62" t="s">
        <v>417</v>
      </c>
      <c r="K29" s="630"/>
      <c r="M29" s="62" t="s">
        <v>418</v>
      </c>
    </row>
    <row r="30" spans="2:21" ht="15.75" thickBot="1" x14ac:dyDescent="0.35">
      <c r="B30" s="631" t="s">
        <v>419</v>
      </c>
      <c r="C30" s="631"/>
      <c r="D30" s="631"/>
      <c r="G30" s="461" t="s">
        <v>420</v>
      </c>
      <c r="K30" s="632"/>
    </row>
    <row r="31" spans="2:21" s="636" customFormat="1" ht="45.75" thickBot="1" x14ac:dyDescent="0.25">
      <c r="B31" s="633" t="s">
        <v>421</v>
      </c>
      <c r="C31" s="634" t="s">
        <v>401</v>
      </c>
      <c r="D31" s="635" t="s">
        <v>89</v>
      </c>
      <c r="G31" s="633" t="s">
        <v>421</v>
      </c>
      <c r="H31" s="637" t="s">
        <v>401</v>
      </c>
      <c r="I31" s="638" t="s">
        <v>89</v>
      </c>
      <c r="J31" s="639" t="s">
        <v>422</v>
      </c>
      <c r="M31" s="345" t="s">
        <v>423</v>
      </c>
      <c r="N31" s="346" t="s">
        <v>424</v>
      </c>
    </row>
    <row r="32" spans="2:21" x14ac:dyDescent="0.3">
      <c r="B32" s="640" t="s">
        <v>425</v>
      </c>
      <c r="C32" s="641">
        <f>'ICF RNG Tables'!F7+'ICF RNG Tables'!I7+'ICF RNG Tables'!J7+'ICF RNG Tables'!K7</f>
        <v>209.8</v>
      </c>
      <c r="D32" s="642">
        <f>'ICF RNG Tables'!F27+'ICF RNG Tables'!I27+'ICF RNG Tables'!J27+'ICF RNG Tables'!K27</f>
        <v>357.2</v>
      </c>
      <c r="G32" s="640" t="s">
        <v>425</v>
      </c>
      <c r="H32" s="643">
        <f>'ICF RNG Tables'!E46</f>
        <v>8.1862999999999992</v>
      </c>
      <c r="I32" s="644">
        <f>'ICF RNG Tables'!F46</f>
        <v>21.907</v>
      </c>
      <c r="J32" s="645">
        <f t="shared" ref="J32:J39" si="8">H32+(I32-H32)*0.75</f>
        <v>18.476824999999998</v>
      </c>
      <c r="M32" s="646">
        <f>N45-N51</f>
        <v>40.953104719742008</v>
      </c>
      <c r="N32" s="647">
        <f>($C$12-M32)/Library!$C$20/1000</f>
        <v>9.7170656360879732</v>
      </c>
      <c r="O32" s="648"/>
      <c r="P32" s="648"/>
      <c r="Q32" s="648"/>
    </row>
    <row r="33" spans="2:30" x14ac:dyDescent="0.3">
      <c r="B33" s="501" t="s">
        <v>426</v>
      </c>
      <c r="C33" s="649">
        <f>'ICF RNG Tables'!F8+'ICF RNG Tables'!I8+'ICF RNG Tables'!J8+'ICF RNG Tables'!K8</f>
        <v>130.19999999999999</v>
      </c>
      <c r="D33" s="650">
        <f>'ICF RNG Tables'!F28+'ICF RNG Tables'!I28+'ICF RNG Tables'!J28+'ICF RNG Tables'!K28</f>
        <v>260.40000000000003</v>
      </c>
      <c r="G33" s="501" t="s">
        <v>426</v>
      </c>
      <c r="H33" s="651">
        <f>'ICF RNG Tables'!E47</f>
        <v>21.215199999999999</v>
      </c>
      <c r="I33" s="652">
        <f>'ICF RNG Tables'!F47</f>
        <v>37.587800000000001</v>
      </c>
      <c r="J33" s="653">
        <f t="shared" si="8"/>
        <v>33.49465</v>
      </c>
      <c r="M33" s="646">
        <f>N47-N51</f>
        <v>-179.04689528025798</v>
      </c>
      <c r="N33" s="654">
        <f>($C$12-M33)/Library!$C$20/1000</f>
        <v>241.8293826761917</v>
      </c>
      <c r="O33" s="648"/>
      <c r="P33" s="648"/>
      <c r="Q33" s="648"/>
    </row>
    <row r="34" spans="2:30" x14ac:dyDescent="0.3">
      <c r="B34" s="501" t="s">
        <v>427</v>
      </c>
      <c r="C34" s="649">
        <f>'ICF RNG Tables'!F9+'ICF RNG Tables'!I9+'ICF RNG Tables'!J9+'ICF RNG Tables'!K9</f>
        <v>8.5</v>
      </c>
      <c r="D34" s="650">
        <f>'ICF RNG Tables'!F29+'ICF RNG Tables'!I29+'ICF RNG Tables'!J29+'ICF RNG Tables'!K29</f>
        <v>12.3</v>
      </c>
      <c r="G34" s="501" t="s">
        <v>427</v>
      </c>
      <c r="H34" s="651">
        <f>'ICF RNG Tables'!E48</f>
        <v>8.5322000000000013</v>
      </c>
      <c r="I34" s="652">
        <f>'ICF RNG Tables'!F48</f>
        <v>30.093300000000003</v>
      </c>
      <c r="J34" s="653">
        <f t="shared" si="8"/>
        <v>24.703025000000004</v>
      </c>
      <c r="M34" s="646">
        <f>M32</f>
        <v>40.953104719742008</v>
      </c>
      <c r="N34" s="654">
        <f>($C$12-M34)/Library!$C$20/1000</f>
        <v>9.7170656360879732</v>
      </c>
      <c r="O34" s="648"/>
      <c r="P34" s="648"/>
      <c r="Q34" s="648"/>
      <c r="S34" s="350" t="s">
        <v>428</v>
      </c>
    </row>
    <row r="35" spans="2:30" x14ac:dyDescent="0.3">
      <c r="B35" s="501" t="s">
        <v>429</v>
      </c>
      <c r="C35" s="649">
        <f>'ICF RNG Tables'!F10+'ICF RNG Tables'!I10+'ICF RNG Tables'!J10+'ICF RNG Tables'!K10</f>
        <v>9.8000000000000007</v>
      </c>
      <c r="D35" s="650">
        <f>'ICF RNG Tables'!F30+'ICF RNG Tables'!I30+'ICF RNG Tables'!J30+'ICF RNG Tables'!K30</f>
        <v>24.8</v>
      </c>
      <c r="G35" s="501" t="s">
        <v>429</v>
      </c>
      <c r="H35" s="651">
        <f>'ICF RNG Tables'!E49</f>
        <v>22.368199999999998</v>
      </c>
      <c r="I35" s="652">
        <f>'ICF RNG Tables'!F49</f>
        <v>32.629899999999999</v>
      </c>
      <c r="J35" s="653">
        <f t="shared" si="8"/>
        <v>30.064474999999998</v>
      </c>
      <c r="M35" s="646">
        <f>N46-N51</f>
        <v>15.953104719742008</v>
      </c>
      <c r="N35" s="654">
        <f>($C$12-M35)/Library!$C$20/1000</f>
        <v>36.093465299736124</v>
      </c>
      <c r="O35" s="648"/>
      <c r="P35" s="648"/>
      <c r="Q35" s="648"/>
    </row>
    <row r="36" spans="2:30" x14ac:dyDescent="0.3">
      <c r="B36" s="655" t="s">
        <v>430</v>
      </c>
      <c r="C36" s="656">
        <f>'ICF RNG Tables'!F12+'ICF RNG Tables'!I12+'ICF RNG Tables'!J12+'ICF RNG Tables'!K12</f>
        <v>180.9</v>
      </c>
      <c r="D36" s="657">
        <f>'ICF RNG Tables'!F32+'ICF RNG Tables'!I32+'ICF RNG Tables'!J32+'ICF RNG Tables'!K32</f>
        <v>454.40000000000003</v>
      </c>
      <c r="G36" s="501" t="s">
        <v>430</v>
      </c>
      <c r="H36" s="651">
        <f>'ICF RNG Tables'!E50</f>
        <v>21.099900000000002</v>
      </c>
      <c r="I36" s="652">
        <f>'ICF RNG Tables'!F50</f>
        <v>31.592199999999998</v>
      </c>
      <c r="J36" s="653">
        <f t="shared" si="8"/>
        <v>28.969124999999998</v>
      </c>
      <c r="M36" s="646">
        <f>N46-N51</f>
        <v>15.953104719742008</v>
      </c>
      <c r="N36" s="654">
        <f>($C$12-M36)/Library!$C$20/1000</f>
        <v>36.093465299736124</v>
      </c>
      <c r="O36" s="648"/>
      <c r="P36" s="648"/>
      <c r="Q36" s="648"/>
    </row>
    <row r="37" spans="2:30" x14ac:dyDescent="0.3">
      <c r="B37" s="501" t="s">
        <v>431</v>
      </c>
      <c r="C37" s="649">
        <f>'ICF RNG Tables'!F13+'ICF RNG Tables'!I13+'ICF RNG Tables'!J13+'ICF RNG Tables'!K13</f>
        <v>32.299999999999997</v>
      </c>
      <c r="D37" s="650">
        <f>'ICF RNG Tables'!F33+'ICF RNG Tables'!I33+'ICF RNG Tables'!J33+'ICF RNG Tables'!K33</f>
        <v>83</v>
      </c>
      <c r="G37" s="501" t="s">
        <v>431</v>
      </c>
      <c r="H37" s="651">
        <f>'ICF RNG Tables'!E51</f>
        <v>19.946900000000003</v>
      </c>
      <c r="I37" s="652">
        <f>'ICF RNG Tables'!F51</f>
        <v>33.6676</v>
      </c>
      <c r="J37" s="653">
        <f t="shared" si="8"/>
        <v>30.237425000000002</v>
      </c>
      <c r="M37" s="646">
        <f>N46-N51</f>
        <v>15.953104719742008</v>
      </c>
      <c r="N37" s="654">
        <f>($C$12-M37)/Library!$C$20/1000</f>
        <v>36.093465299736124</v>
      </c>
      <c r="O37" s="648"/>
      <c r="P37" s="648"/>
      <c r="Q37" s="648"/>
    </row>
    <row r="38" spans="2:30" x14ac:dyDescent="0.3">
      <c r="B38" s="501" t="s">
        <v>432</v>
      </c>
      <c r="C38" s="649">
        <f>'ICF RNG Tables'!F14+'ICF RNG Tables'!I14+'ICF RNG Tables'!J14+'ICF RNG Tables'!K14</f>
        <v>92.100000000000009</v>
      </c>
      <c r="D38" s="650">
        <f>'ICF RNG Tables'!F34+'ICF RNG Tables'!I34+'ICF RNG Tables'!J34+'ICF RNG Tables'!K34</f>
        <v>594.4</v>
      </c>
      <c r="G38" s="501" t="s">
        <v>432</v>
      </c>
      <c r="H38" s="651">
        <f>'ICF RNG Tables'!E52</f>
        <v>21.099900000000002</v>
      </c>
      <c r="I38" s="652">
        <f>'ICF RNG Tables'!F52</f>
        <v>35.973599999999998</v>
      </c>
      <c r="J38" s="653">
        <f t="shared" si="8"/>
        <v>32.255174999999994</v>
      </c>
      <c r="M38" s="646">
        <f>N46-N51</f>
        <v>15.953104719742008</v>
      </c>
      <c r="N38" s="654">
        <f>($C$12-M38)/Library!$C$20/1000</f>
        <v>36.093465299736124</v>
      </c>
      <c r="O38" s="648"/>
      <c r="P38" s="648"/>
      <c r="Q38" s="648"/>
    </row>
    <row r="39" spans="2:30" ht="15.75" thickBot="1" x14ac:dyDescent="0.35">
      <c r="B39" s="625" t="s">
        <v>433</v>
      </c>
      <c r="C39" s="658">
        <f>'ICF RNG Tables'!F15+'ICF RNG Tables'!I15+'ICF RNG Tables'!J15+'ICF RNG Tables'!K15</f>
        <v>305.3</v>
      </c>
      <c r="D39" s="659">
        <f>'ICF RNG Tables'!F35+'ICF RNG Tables'!I35+'ICF RNG Tables'!J35+'ICF RNG Tables'!K35</f>
        <v>1131.8000000000002</v>
      </c>
      <c r="G39" s="625" t="s">
        <v>433</v>
      </c>
      <c r="H39" s="660">
        <f>'ICF RNG Tables'!E53</f>
        <v>19.946900000000003</v>
      </c>
      <c r="I39" s="661">
        <f>'ICF RNG Tables'!F53</f>
        <v>50.962600000000002</v>
      </c>
      <c r="J39" s="662">
        <f t="shared" si="8"/>
        <v>43.208674999999999</v>
      </c>
      <c r="M39" s="663">
        <f>N46-N51</f>
        <v>15.953104719742008</v>
      </c>
      <c r="N39" s="664">
        <f>($C$12-M39)/Library!$C$20/1000</f>
        <v>36.093465299736124</v>
      </c>
      <c r="O39" s="648"/>
      <c r="P39" s="648"/>
      <c r="Q39" s="648"/>
    </row>
    <row r="40" spans="2:30" ht="17.25" x14ac:dyDescent="0.35">
      <c r="B40" s="350" t="s">
        <v>434</v>
      </c>
      <c r="G40" s="971" t="s">
        <v>435</v>
      </c>
      <c r="H40" s="971"/>
      <c r="I40" s="971"/>
      <c r="J40" s="971"/>
    </row>
    <row r="41" spans="2:30" ht="17.25" x14ac:dyDescent="0.35">
      <c r="B41" s="970" t="s">
        <v>436</v>
      </c>
      <c r="C41" s="970"/>
      <c r="D41" s="970"/>
      <c r="P41" s="621"/>
      <c r="Q41" s="621"/>
      <c r="R41" s="621"/>
      <c r="S41" s="621"/>
      <c r="T41" s="621"/>
      <c r="U41" s="621"/>
      <c r="V41" s="621"/>
      <c r="W41" s="621"/>
      <c r="X41" s="621"/>
      <c r="Y41" s="621"/>
      <c r="Z41" s="621"/>
      <c r="AA41" s="621"/>
    </row>
    <row r="42" spans="2:30" ht="15.75" thickBot="1" x14ac:dyDescent="0.35">
      <c r="F42" s="506" t="s">
        <v>437</v>
      </c>
      <c r="M42" s="621"/>
      <c r="N42" s="621"/>
      <c r="O42" s="621"/>
      <c r="P42" s="665" t="s">
        <v>438</v>
      </c>
      <c r="Q42" s="621"/>
      <c r="S42" s="621"/>
      <c r="T42" s="621"/>
      <c r="U42" s="621"/>
      <c r="V42" s="621"/>
      <c r="W42" s="621"/>
      <c r="X42" s="621"/>
      <c r="Y42" s="621"/>
      <c r="Z42" s="621"/>
      <c r="AA42" s="621"/>
      <c r="AB42" s="3"/>
      <c r="AC42" s="3"/>
      <c r="AD42" s="3"/>
    </row>
    <row r="43" spans="2:30" ht="18" thickBot="1" x14ac:dyDescent="0.4">
      <c r="F43" s="666" t="s">
        <v>421</v>
      </c>
      <c r="G43" s="667"/>
      <c r="H43" s="668">
        <v>2025</v>
      </c>
      <c r="I43" s="668">
        <v>2030</v>
      </c>
      <c r="J43" s="668">
        <v>2035</v>
      </c>
      <c r="K43" s="669">
        <v>2040</v>
      </c>
      <c r="M43" s="500" t="s">
        <v>439</v>
      </c>
      <c r="N43" s="502" t="s">
        <v>440</v>
      </c>
      <c r="O43" s="621"/>
      <c r="P43" s="620" t="s">
        <v>441</v>
      </c>
      <c r="Q43" s="621"/>
      <c r="S43" s="621"/>
      <c r="T43" s="621"/>
      <c r="U43" s="621"/>
      <c r="V43" s="621"/>
      <c r="W43" s="621"/>
      <c r="X43" s="621"/>
      <c r="Y43" s="621"/>
      <c r="Z43" s="621"/>
      <c r="AA43" s="621"/>
      <c r="AB43" s="3"/>
      <c r="AC43" s="3"/>
      <c r="AD43" s="3"/>
    </row>
    <row r="44" spans="2:30" ht="17.25" x14ac:dyDescent="0.35">
      <c r="F44" s="501" t="s">
        <v>425</v>
      </c>
      <c r="H44" s="149">
        <v>0.5</v>
      </c>
      <c r="I44" s="149">
        <v>1</v>
      </c>
      <c r="J44" s="149">
        <v>1</v>
      </c>
      <c r="K44" s="150">
        <v>1</v>
      </c>
      <c r="M44" s="624" t="s">
        <v>442</v>
      </c>
      <c r="N44" s="304">
        <v>79.209999999999994</v>
      </c>
      <c r="O44" s="621"/>
      <c r="P44" s="32" t="s">
        <v>443</v>
      </c>
      <c r="Q44" s="621"/>
      <c r="S44" s="621"/>
      <c r="T44" s="621"/>
      <c r="U44" s="621"/>
      <c r="V44" s="621"/>
      <c r="W44" s="621"/>
      <c r="X44" s="621"/>
      <c r="Y44" s="621"/>
      <c r="Z44" s="621"/>
      <c r="AA44" s="621"/>
      <c r="AB44" s="3"/>
      <c r="AC44" s="3"/>
      <c r="AD44" s="3"/>
    </row>
    <row r="45" spans="2:30" ht="17.25" x14ac:dyDescent="0.35">
      <c r="F45" s="501" t="s">
        <v>426</v>
      </c>
      <c r="H45" s="149">
        <v>0.2</v>
      </c>
      <c r="I45" s="149">
        <v>0.75</v>
      </c>
      <c r="J45" s="149">
        <v>1</v>
      </c>
      <c r="K45" s="150">
        <v>1</v>
      </c>
      <c r="M45" s="624" t="s">
        <v>425</v>
      </c>
      <c r="N45" s="304">
        <v>70</v>
      </c>
      <c r="O45" s="621"/>
      <c r="P45" s="621"/>
      <c r="Q45" s="621"/>
      <c r="R45" s="621"/>
      <c r="S45" s="621"/>
      <c r="T45" s="621"/>
      <c r="U45" s="621"/>
      <c r="V45" s="621"/>
      <c r="W45" s="621"/>
      <c r="X45" s="621"/>
      <c r="Y45" s="621"/>
      <c r="Z45" s="621"/>
      <c r="AA45" s="621"/>
      <c r="AB45" s="3"/>
      <c r="AC45" s="3"/>
      <c r="AD45" s="3"/>
    </row>
    <row r="46" spans="2:30" ht="17.25" x14ac:dyDescent="0.35">
      <c r="F46" s="501" t="s">
        <v>427</v>
      </c>
      <c r="H46" s="149">
        <v>0.25</v>
      </c>
      <c r="I46" s="149">
        <v>0.75</v>
      </c>
      <c r="J46" s="149">
        <v>0.9</v>
      </c>
      <c r="K46" s="151">
        <v>1</v>
      </c>
      <c r="M46" s="624" t="s">
        <v>444</v>
      </c>
      <c r="N46" s="304">
        <v>45</v>
      </c>
      <c r="O46" s="621"/>
      <c r="P46" s="621"/>
      <c r="Q46" s="621"/>
      <c r="R46" s="621"/>
      <c r="S46" s="621"/>
      <c r="T46" s="621"/>
      <c r="U46" s="621"/>
      <c r="V46" s="621"/>
      <c r="W46" s="621"/>
      <c r="X46" s="621"/>
      <c r="Y46" s="621"/>
      <c r="Z46" s="621"/>
      <c r="AA46" s="621"/>
      <c r="AB46" s="3"/>
      <c r="AC46" s="3"/>
      <c r="AD46" s="3"/>
    </row>
    <row r="47" spans="2:30" ht="17.25" x14ac:dyDescent="0.35">
      <c r="F47" s="501" t="s">
        <v>429</v>
      </c>
      <c r="H47" s="149">
        <v>0.25</v>
      </c>
      <c r="I47" s="149">
        <v>0.75</v>
      </c>
      <c r="J47" s="149">
        <v>0.9</v>
      </c>
      <c r="K47" s="151">
        <v>1</v>
      </c>
      <c r="M47" s="624" t="s">
        <v>445</v>
      </c>
      <c r="N47" s="304">
        <v>-150</v>
      </c>
      <c r="O47" s="621"/>
      <c r="P47" s="621"/>
      <c r="Q47" s="621"/>
      <c r="R47" s="621"/>
      <c r="S47" s="621"/>
      <c r="T47" s="621"/>
      <c r="U47" s="621"/>
      <c r="V47" s="621"/>
      <c r="W47" s="621"/>
      <c r="X47" s="621"/>
      <c r="Y47" s="621"/>
      <c r="Z47" s="621"/>
      <c r="AA47" s="621"/>
      <c r="AB47" s="3"/>
      <c r="AC47" s="3"/>
      <c r="AD47" s="3"/>
    </row>
    <row r="48" spans="2:30" ht="18" thickBot="1" x14ac:dyDescent="0.4">
      <c r="F48" s="501" t="s">
        <v>430</v>
      </c>
      <c r="H48" s="149">
        <v>0</v>
      </c>
      <c r="I48" s="149">
        <v>0.05</v>
      </c>
      <c r="J48" s="149">
        <v>0.75</v>
      </c>
      <c r="K48" s="151">
        <v>1</v>
      </c>
      <c r="M48" s="623" t="s">
        <v>446</v>
      </c>
      <c r="N48" s="305">
        <v>-150</v>
      </c>
      <c r="O48" s="621"/>
      <c r="P48" s="620" t="s">
        <v>447</v>
      </c>
      <c r="Q48" s="621"/>
      <c r="S48" s="621"/>
      <c r="T48" s="621"/>
      <c r="U48" s="621"/>
      <c r="V48" s="621"/>
      <c r="W48" s="621"/>
      <c r="X48" s="621"/>
      <c r="Y48" s="621"/>
      <c r="Z48" s="621"/>
      <c r="AA48" s="621"/>
      <c r="AB48" s="3"/>
      <c r="AC48" s="3"/>
      <c r="AD48" s="3"/>
    </row>
    <row r="49" spans="6:30" ht="18" thickBot="1" x14ac:dyDescent="0.4">
      <c r="F49" s="501" t="s">
        <v>431</v>
      </c>
      <c r="H49" s="149">
        <v>0</v>
      </c>
      <c r="I49" s="149">
        <v>0.05</v>
      </c>
      <c r="J49" s="149">
        <v>0.75</v>
      </c>
      <c r="K49" s="151">
        <v>1</v>
      </c>
      <c r="M49" s="621"/>
      <c r="N49" s="621"/>
      <c r="O49" s="621"/>
      <c r="P49" s="32" t="s">
        <v>448</v>
      </c>
      <c r="Q49" s="622"/>
      <c r="S49" s="621"/>
      <c r="T49" s="621"/>
      <c r="U49" s="621"/>
      <c r="V49" s="621"/>
      <c r="W49" s="621"/>
      <c r="X49" s="621"/>
      <c r="Y49" s="621"/>
      <c r="Z49" s="621"/>
      <c r="AA49" s="621"/>
      <c r="AB49" s="3"/>
      <c r="AC49" s="3"/>
      <c r="AD49" s="3"/>
    </row>
    <row r="50" spans="6:30" ht="17.25" x14ac:dyDescent="0.35">
      <c r="F50" s="501" t="s">
        <v>432</v>
      </c>
      <c r="H50" s="149">
        <v>0</v>
      </c>
      <c r="I50" s="149">
        <v>0.05</v>
      </c>
      <c r="J50" s="149">
        <v>0.75</v>
      </c>
      <c r="K50" s="151">
        <v>1</v>
      </c>
      <c r="M50" s="344" t="s">
        <v>449</v>
      </c>
      <c r="N50" s="306">
        <f>C12</f>
        <v>50.163104719742002</v>
      </c>
      <c r="O50" s="622"/>
      <c r="P50" s="621" t="s">
        <v>450</v>
      </c>
      <c r="Q50" s="621"/>
      <c r="R50" s="620"/>
      <c r="S50" s="621"/>
      <c r="T50" s="621"/>
      <c r="U50" s="621"/>
      <c r="V50" s="621"/>
      <c r="W50" s="621"/>
      <c r="X50" s="621"/>
      <c r="Y50" s="621"/>
      <c r="Z50" s="621"/>
      <c r="AA50" s="621"/>
      <c r="AB50" s="3"/>
      <c r="AC50" s="3"/>
      <c r="AD50" s="3"/>
    </row>
    <row r="51" spans="6:30" ht="18" thickBot="1" x14ac:dyDescent="0.4">
      <c r="F51" s="625" t="s">
        <v>433</v>
      </c>
      <c r="G51" s="626"/>
      <c r="H51" s="152">
        <v>0</v>
      </c>
      <c r="I51" s="152">
        <v>0.1</v>
      </c>
      <c r="J51" s="152">
        <v>0.8</v>
      </c>
      <c r="K51" s="153">
        <v>1</v>
      </c>
      <c r="M51" s="623" t="s">
        <v>451</v>
      </c>
      <c r="N51" s="499">
        <f>N44-N50</f>
        <v>29.046895280257992</v>
      </c>
      <c r="O51" s="621"/>
      <c r="P51" s="32" t="s">
        <v>452</v>
      </c>
      <c r="Q51" s="621"/>
      <c r="R51" s="621"/>
      <c r="S51" s="621"/>
      <c r="T51" s="621"/>
      <c r="U51" s="621"/>
      <c r="V51" s="621"/>
      <c r="W51" s="621"/>
      <c r="X51" s="621"/>
      <c r="Y51" s="621"/>
      <c r="Z51" s="621"/>
      <c r="AA51" s="621"/>
      <c r="AB51" s="3"/>
      <c r="AC51" s="3"/>
      <c r="AD51" s="3"/>
    </row>
    <row r="52" spans="6:30" ht="17.25" x14ac:dyDescent="0.35">
      <c r="F52" s="971" t="s">
        <v>436</v>
      </c>
      <c r="G52" s="971"/>
      <c r="H52" s="971"/>
      <c r="I52" s="971"/>
      <c r="J52" s="971"/>
      <c r="K52" s="971"/>
      <c r="M52" s="620" t="s">
        <v>453</v>
      </c>
      <c r="N52" s="621"/>
      <c r="O52" s="621"/>
      <c r="P52" s="621"/>
      <c r="Q52" s="621"/>
      <c r="R52" s="621"/>
      <c r="S52" s="621"/>
      <c r="T52" s="621"/>
      <c r="U52" s="621"/>
      <c r="V52" s="621"/>
      <c r="W52" s="621"/>
      <c r="X52" s="621"/>
      <c r="Y52" s="621"/>
      <c r="Z52" s="621"/>
      <c r="AA52" s="621"/>
      <c r="AB52" s="3"/>
      <c r="AC52" s="3"/>
      <c r="AD52" s="3"/>
    </row>
    <row r="53" spans="6:30" ht="17.25" x14ac:dyDescent="0.35">
      <c r="F53" s="1"/>
      <c r="M53" s="621"/>
      <c r="N53" s="621"/>
      <c r="O53" s="621"/>
      <c r="P53" s="621"/>
      <c r="Q53" s="621"/>
      <c r="R53" s="621"/>
      <c r="S53" s="621"/>
      <c r="T53" s="621"/>
      <c r="U53" s="621"/>
      <c r="V53" s="621"/>
      <c r="W53" s="621"/>
      <c r="X53" s="621"/>
      <c r="Y53" s="621"/>
      <c r="Z53" s="621"/>
      <c r="AA53" s="621"/>
      <c r="AB53" s="3"/>
      <c r="AC53" s="3"/>
      <c r="AD53" s="3"/>
    </row>
    <row r="54" spans="6:30" ht="17.25" x14ac:dyDescent="0.35">
      <c r="F54" s="857"/>
      <c r="M54" s="621"/>
      <c r="N54" s="621"/>
      <c r="O54" s="621"/>
      <c r="P54" s="621"/>
      <c r="Q54" s="621"/>
      <c r="R54" s="621"/>
      <c r="S54" s="621"/>
      <c r="T54" s="621"/>
      <c r="U54" s="621"/>
      <c r="V54" s="621"/>
      <c r="W54" s="621"/>
      <c r="X54" s="621"/>
      <c r="Y54" s="621"/>
      <c r="Z54" s="621"/>
      <c r="AA54" s="621"/>
      <c r="AB54" s="3"/>
      <c r="AC54" s="3"/>
      <c r="AD54" s="3"/>
    </row>
    <row r="55" spans="6:30" x14ac:dyDescent="0.3">
      <c r="M55" s="621"/>
      <c r="N55" s="621"/>
      <c r="O55" s="621"/>
      <c r="P55" s="621"/>
      <c r="Q55" s="621"/>
      <c r="R55" s="621"/>
      <c r="S55" s="621"/>
      <c r="T55" s="621"/>
      <c r="U55" s="621"/>
      <c r="V55" s="621"/>
      <c r="W55" s="621"/>
      <c r="X55" s="621"/>
      <c r="Y55" s="621"/>
      <c r="Z55" s="621"/>
      <c r="AA55" s="621"/>
      <c r="AB55" s="3"/>
      <c r="AC55" s="3"/>
      <c r="AD55" s="3"/>
    </row>
    <row r="56" spans="6:30" x14ac:dyDescent="0.3">
      <c r="M56" s="621"/>
      <c r="N56" s="621"/>
      <c r="O56" s="621"/>
      <c r="P56" s="621"/>
      <c r="Q56" s="621"/>
      <c r="R56" s="621"/>
      <c r="S56" s="621"/>
      <c r="T56" s="621"/>
      <c r="U56" s="621"/>
      <c r="V56" s="621"/>
      <c r="W56" s="621"/>
      <c r="X56" s="621"/>
      <c r="Y56" s="621"/>
      <c r="Z56" s="621"/>
      <c r="AA56" s="621"/>
      <c r="AB56" s="3"/>
      <c r="AC56" s="3"/>
      <c r="AD56" s="3"/>
    </row>
    <row r="57" spans="6:30" x14ac:dyDescent="0.3">
      <c r="M57" s="621"/>
      <c r="N57" s="621"/>
      <c r="O57" s="621"/>
      <c r="P57" s="621"/>
      <c r="Q57" s="621"/>
      <c r="R57" s="621"/>
      <c r="S57" s="621"/>
      <c r="T57" s="621"/>
      <c r="U57" s="621"/>
      <c r="V57" s="621"/>
      <c r="W57" s="621"/>
      <c r="X57" s="621"/>
      <c r="Y57" s="621"/>
      <c r="Z57" s="621"/>
      <c r="AA57" s="621"/>
      <c r="AB57" s="3"/>
      <c r="AC57" s="3"/>
      <c r="AD57" s="3"/>
    </row>
    <row r="58" spans="6:30" x14ac:dyDescent="0.3">
      <c r="M58" s="621"/>
      <c r="N58" s="621"/>
      <c r="O58" s="621"/>
      <c r="P58" s="621"/>
      <c r="Q58" s="621"/>
      <c r="R58" s="621"/>
      <c r="S58" s="621"/>
      <c r="T58" s="621"/>
      <c r="U58" s="621"/>
      <c r="V58" s="621"/>
      <c r="W58" s="621"/>
      <c r="X58" s="621"/>
      <c r="Y58" s="621"/>
      <c r="Z58" s="621"/>
      <c r="AA58" s="621"/>
      <c r="AB58" s="3"/>
      <c r="AC58" s="3"/>
      <c r="AD58" s="3"/>
    </row>
    <row r="59" spans="6:30" x14ac:dyDescent="0.3">
      <c r="M59" s="621"/>
      <c r="N59" s="621"/>
      <c r="O59" s="621"/>
      <c r="P59" s="621"/>
      <c r="Q59" s="621"/>
      <c r="R59" s="621"/>
      <c r="S59" s="621"/>
      <c r="T59" s="621"/>
      <c r="U59" s="621"/>
      <c r="V59" s="621"/>
      <c r="W59" s="621"/>
      <c r="X59" s="621"/>
      <c r="Y59" s="621"/>
      <c r="Z59" s="621"/>
      <c r="AA59" s="621"/>
      <c r="AB59" s="3"/>
      <c r="AC59" s="3"/>
      <c r="AD59" s="3"/>
    </row>
    <row r="60" spans="6:30" x14ac:dyDescent="0.3">
      <c r="M60" s="621"/>
      <c r="N60" s="621"/>
      <c r="O60" s="621"/>
      <c r="P60" s="621"/>
      <c r="Q60" s="621"/>
      <c r="R60" s="621"/>
      <c r="S60" s="621"/>
      <c r="T60" s="621"/>
      <c r="U60" s="621"/>
      <c r="V60" s="621"/>
      <c r="W60" s="621"/>
      <c r="X60" s="621"/>
      <c r="Y60" s="621"/>
      <c r="Z60" s="621"/>
      <c r="AA60" s="621"/>
      <c r="AB60" s="3"/>
      <c r="AC60" s="3"/>
      <c r="AD60" s="3"/>
    </row>
    <row r="61" spans="6:30" x14ac:dyDescent="0.3">
      <c r="M61" s="621"/>
      <c r="N61" s="621"/>
      <c r="O61" s="621"/>
      <c r="P61" s="621"/>
      <c r="Q61" s="621"/>
      <c r="R61" s="621"/>
      <c r="S61" s="621"/>
      <c r="T61" s="621"/>
      <c r="U61" s="621"/>
      <c r="V61" s="621"/>
      <c r="W61" s="621"/>
      <c r="X61" s="621"/>
      <c r="Y61" s="621"/>
      <c r="Z61" s="621"/>
      <c r="AA61" s="621"/>
      <c r="AB61" s="3"/>
      <c r="AC61" s="3"/>
      <c r="AD61" s="3"/>
    </row>
    <row r="62" spans="6:30" x14ac:dyDescent="0.3">
      <c r="M62" s="621"/>
      <c r="N62" s="621"/>
      <c r="O62" s="621"/>
      <c r="P62" s="621"/>
      <c r="Q62" s="621"/>
      <c r="R62" s="621"/>
      <c r="S62" s="621"/>
      <c r="T62" s="621"/>
      <c r="U62" s="621"/>
      <c r="V62" s="621"/>
      <c r="W62" s="621"/>
      <c r="X62" s="621"/>
      <c r="Y62" s="621"/>
      <c r="Z62" s="621"/>
      <c r="AA62" s="621"/>
      <c r="AB62" s="3"/>
      <c r="AC62" s="3"/>
      <c r="AD62" s="3"/>
    </row>
    <row r="63" spans="6:30" x14ac:dyDescent="0.3">
      <c r="M63" s="621"/>
      <c r="N63" s="621"/>
      <c r="O63" s="621"/>
      <c r="P63" s="621"/>
      <c r="Q63" s="621"/>
      <c r="R63" s="621"/>
      <c r="S63" s="621"/>
      <c r="T63" s="621"/>
      <c r="U63" s="621"/>
      <c r="V63" s="621"/>
      <c r="W63" s="621"/>
      <c r="X63" s="621"/>
      <c r="Y63" s="621"/>
      <c r="Z63" s="621"/>
      <c r="AA63" s="621"/>
      <c r="AB63" s="3"/>
      <c r="AC63" s="3"/>
      <c r="AD63" s="3"/>
    </row>
    <row r="64" spans="6:30" x14ac:dyDescent="0.3">
      <c r="M64" s="621"/>
      <c r="N64" s="621"/>
      <c r="O64" s="621"/>
      <c r="P64" s="621"/>
      <c r="Q64" s="621"/>
      <c r="R64" s="621"/>
      <c r="S64" s="621"/>
      <c r="T64" s="621"/>
      <c r="U64" s="621"/>
      <c r="V64" s="621"/>
      <c r="W64" s="621"/>
      <c r="X64" s="621"/>
      <c r="Y64" s="621"/>
      <c r="Z64" s="621"/>
      <c r="AA64" s="621"/>
      <c r="AC64" s="3"/>
      <c r="AD64" s="3"/>
    </row>
    <row r="65" spans="13:30" x14ac:dyDescent="0.3">
      <c r="M65" s="621"/>
      <c r="N65" s="621"/>
      <c r="O65" s="621"/>
      <c r="P65" s="621"/>
      <c r="Q65" s="621"/>
      <c r="R65" s="621"/>
      <c r="S65" s="621"/>
      <c r="T65" s="621"/>
      <c r="U65" s="621"/>
      <c r="V65" s="621"/>
      <c r="W65" s="621"/>
      <c r="X65" s="621"/>
      <c r="Y65" s="621"/>
      <c r="Z65" s="621"/>
      <c r="AA65" s="621"/>
      <c r="AB65" s="3"/>
      <c r="AC65" s="3"/>
      <c r="AD65" s="3"/>
    </row>
    <row r="66" spans="13:30" x14ac:dyDescent="0.3">
      <c r="M66" s="621"/>
      <c r="N66" s="621"/>
      <c r="O66" s="621"/>
      <c r="P66" s="621"/>
      <c r="Q66" s="621"/>
      <c r="R66" s="621"/>
      <c r="S66" s="621"/>
      <c r="T66" s="621"/>
      <c r="U66" s="621"/>
      <c r="V66" s="621"/>
      <c r="W66" s="621"/>
      <c r="X66" s="621"/>
      <c r="Y66" s="621"/>
      <c r="Z66" s="621"/>
      <c r="AA66" s="621"/>
      <c r="AB66" s="3"/>
      <c r="AC66" s="3"/>
      <c r="AD66" s="3"/>
    </row>
    <row r="67" spans="13:30" x14ac:dyDescent="0.3">
      <c r="M67" s="621"/>
      <c r="N67" s="621"/>
      <c r="O67" s="621"/>
      <c r="P67" s="621"/>
      <c r="Q67" s="621"/>
      <c r="R67" s="621"/>
      <c r="S67" s="621"/>
      <c r="T67" s="621"/>
      <c r="U67" s="621"/>
      <c r="V67" s="621"/>
      <c r="W67" s="621"/>
      <c r="X67" s="621"/>
      <c r="Y67" s="621"/>
      <c r="Z67" s="621"/>
      <c r="AA67" s="621"/>
      <c r="AB67" s="3"/>
      <c r="AC67" s="3"/>
      <c r="AD67" s="3"/>
    </row>
    <row r="68" spans="13:30" x14ac:dyDescent="0.3">
      <c r="M68" s="3"/>
      <c r="N68" s="3"/>
      <c r="O68" s="621"/>
      <c r="P68" s="621"/>
      <c r="Q68" s="621"/>
      <c r="R68" s="621"/>
      <c r="S68" s="621"/>
      <c r="T68" s="621"/>
      <c r="U68" s="621"/>
      <c r="V68" s="621"/>
      <c r="W68" s="621"/>
      <c r="X68" s="621"/>
      <c r="Y68" s="621"/>
      <c r="Z68" s="621"/>
      <c r="AA68" s="621"/>
      <c r="AB68" s="3"/>
      <c r="AC68" s="3"/>
      <c r="AD68" s="3"/>
    </row>
    <row r="69" spans="13:30" x14ac:dyDescent="0.3">
      <c r="M69" s="3"/>
      <c r="N69" s="3"/>
      <c r="O69" s="3"/>
      <c r="P69" s="3"/>
      <c r="Q69" s="3"/>
      <c r="R69" s="3"/>
      <c r="S69" s="3"/>
      <c r="T69" s="3"/>
      <c r="U69" s="3"/>
      <c r="V69" s="3"/>
      <c r="W69" s="3"/>
      <c r="X69" s="3"/>
      <c r="Y69" s="3"/>
      <c r="Z69" s="3"/>
      <c r="AA69" s="3"/>
      <c r="AB69" s="3"/>
      <c r="AC69" s="3"/>
      <c r="AD69" s="3"/>
    </row>
    <row r="70" spans="13:30" x14ac:dyDescent="0.3">
      <c r="M70" s="3"/>
      <c r="N70" s="3"/>
      <c r="O70" s="3"/>
      <c r="P70" s="3"/>
      <c r="Q70" s="3"/>
      <c r="R70" s="3"/>
      <c r="S70" s="3"/>
      <c r="T70" s="3"/>
      <c r="U70" s="3"/>
      <c r="V70" s="3"/>
      <c r="W70" s="3"/>
      <c r="X70" s="3"/>
      <c r="Y70" s="3"/>
      <c r="Z70" s="3"/>
      <c r="AA70" s="3"/>
      <c r="AB70" s="3"/>
      <c r="AC70" s="3"/>
      <c r="AD70" s="3"/>
    </row>
    <row r="71" spans="13:30" x14ac:dyDescent="0.3">
      <c r="M71" s="3"/>
      <c r="N71" s="3"/>
      <c r="O71" s="3"/>
      <c r="P71" s="3"/>
      <c r="Q71" s="3"/>
      <c r="R71" s="3"/>
      <c r="S71" s="3"/>
      <c r="T71" s="3"/>
      <c r="U71" s="3"/>
      <c r="V71" s="3"/>
      <c r="W71" s="3"/>
      <c r="X71" s="3"/>
      <c r="Y71" s="3"/>
      <c r="Z71" s="3"/>
      <c r="AA71" s="3"/>
      <c r="AB71" s="3"/>
      <c r="AC71" s="3"/>
      <c r="AD71" s="3"/>
    </row>
    <row r="72" spans="13:30" x14ac:dyDescent="0.3">
      <c r="M72" s="3"/>
      <c r="N72" s="3"/>
      <c r="O72" s="3"/>
      <c r="P72" s="3"/>
      <c r="Q72" s="3"/>
      <c r="R72" s="3"/>
      <c r="S72" s="3"/>
      <c r="T72" s="3"/>
      <c r="U72" s="3"/>
      <c r="V72" s="3"/>
      <c r="W72" s="3"/>
      <c r="X72" s="3"/>
      <c r="Y72" s="3"/>
      <c r="Z72" s="3"/>
      <c r="AA72" s="3"/>
      <c r="AB72" s="3"/>
      <c r="AC72" s="3"/>
      <c r="AD72" s="3"/>
    </row>
    <row r="73" spans="13:30" x14ac:dyDescent="0.3">
      <c r="M73" s="3"/>
      <c r="N73" s="3"/>
      <c r="O73" s="3"/>
      <c r="P73" s="3"/>
      <c r="Q73" s="3"/>
      <c r="R73" s="3"/>
      <c r="S73" s="3"/>
      <c r="T73" s="3"/>
      <c r="U73" s="3"/>
      <c r="V73" s="3"/>
      <c r="W73" s="3"/>
      <c r="X73" s="3"/>
      <c r="Y73" s="3"/>
      <c r="Z73" s="3"/>
      <c r="AA73" s="3"/>
      <c r="AB73" s="3"/>
      <c r="AC73" s="3"/>
      <c r="AD73" s="3"/>
    </row>
    <row r="74" spans="13:30" x14ac:dyDescent="0.3">
      <c r="O74" s="3"/>
      <c r="P74" s="3"/>
      <c r="Q74" s="3"/>
      <c r="R74" s="3"/>
      <c r="S74" s="3"/>
      <c r="T74" s="3"/>
      <c r="U74" s="3"/>
      <c r="V74" s="3"/>
      <c r="W74" s="3"/>
      <c r="X74" s="3"/>
      <c r="Y74" s="3"/>
      <c r="Z74" s="3"/>
      <c r="AA74" s="3"/>
      <c r="AB74" s="3"/>
      <c r="AC74" s="3"/>
      <c r="AD74" s="3"/>
    </row>
  </sheetData>
  <mergeCells count="9">
    <mergeCell ref="R4:S4"/>
    <mergeCell ref="P4:Q4"/>
    <mergeCell ref="B41:D41"/>
    <mergeCell ref="G40:J40"/>
    <mergeCell ref="F52:K52"/>
    <mergeCell ref="G4:H4"/>
    <mergeCell ref="I4:J4"/>
    <mergeCell ref="K4:L4"/>
    <mergeCell ref="N4:O4"/>
  </mergeCells>
  <hyperlinks>
    <hyperlink ref="P44" r:id="rId1" xr:uid="{EAB5B50C-6C6E-4DFA-9FA8-772C2B2AD362}"/>
    <hyperlink ref="P49" r:id="rId2" xr:uid="{991F63E3-77F7-4C58-B895-9749BDDB2BB9}"/>
    <hyperlink ref="P51" r:id="rId3" xr:uid="{9F6DC818-1D1B-41C3-9553-535E8B40D870}"/>
  </hyperlinks>
  <pageMargins left="0.7" right="0.7" top="0.75" bottom="0.75" header="0.3" footer="0.3"/>
  <pageSetup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43CB-6D4E-4113-BA0C-CF79AF123D5A}">
  <sheetPr>
    <tabColor theme="7" tint="0.79998168889431442"/>
  </sheetPr>
  <dimension ref="B2:AK99"/>
  <sheetViews>
    <sheetView workbookViewId="0">
      <selection activeCell="R104" sqref="N86:R104"/>
    </sheetView>
  </sheetViews>
  <sheetFormatPr defaultColWidth="8.7109375" defaultRowHeight="12.75" x14ac:dyDescent="0.2"/>
  <cols>
    <col min="1" max="1" width="8.7109375" style="3"/>
    <col min="2" max="2" width="16.85546875" style="3" customWidth="1"/>
    <col min="3" max="3" width="11.7109375" style="3" customWidth="1"/>
    <col min="4" max="11" width="8.7109375" style="3"/>
    <col min="12" max="12" width="9.28515625" style="3" customWidth="1"/>
    <col min="13" max="16384" width="8.7109375" style="3"/>
  </cols>
  <sheetData>
    <row r="2" spans="2:37" x14ac:dyDescent="0.2">
      <c r="AA2" s="292">
        <f>SUM(V8:V99)</f>
        <v>6374.5833333333312</v>
      </c>
      <c r="AB2" s="292">
        <f>SUM(W8:W99)</f>
        <v>7238.1250000000009</v>
      </c>
      <c r="AC2" s="292">
        <f>SUM(X8:X99)</f>
        <v>2405.75</v>
      </c>
      <c r="AD2" s="292">
        <f>SUM(Y8:Y99)</f>
        <v>5841.4166666666661</v>
      </c>
      <c r="AE2" s="292">
        <f>SUM(Z8:Z99)</f>
        <v>4402.958333333333</v>
      </c>
      <c r="AF2" s="292"/>
    </row>
    <row r="3" spans="2:37" x14ac:dyDescent="0.2">
      <c r="B3" s="5" t="s">
        <v>454</v>
      </c>
      <c r="G3" s="5" t="s">
        <v>455</v>
      </c>
      <c r="O3" s="5" t="s">
        <v>456</v>
      </c>
    </row>
    <row r="4" spans="2:37" ht="27.75" x14ac:dyDescent="0.35">
      <c r="B4" s="160"/>
      <c r="C4" s="160" t="s">
        <v>457</v>
      </c>
      <c r="G4" s="177"/>
      <c r="H4" s="178" t="str">
        <f>Q5</f>
        <v>Denver County</v>
      </c>
      <c r="I4" s="178" t="str">
        <f>R5</f>
        <v>Weld County</v>
      </c>
      <c r="J4" s="178" t="str">
        <f>S5</f>
        <v>Clark County</v>
      </c>
      <c r="K4" s="178" t="str">
        <f>T5</f>
        <v>Washoe County</v>
      </c>
      <c r="L4" s="178" t="str">
        <f>U5</f>
        <v>Bernalillo County</v>
      </c>
      <c r="O4" s="973" t="s">
        <v>458</v>
      </c>
      <c r="P4" s="974" t="s">
        <v>6</v>
      </c>
      <c r="Q4" s="972" t="s">
        <v>459</v>
      </c>
      <c r="R4" s="972"/>
      <c r="S4" s="972"/>
      <c r="T4" s="972"/>
      <c r="U4" s="972"/>
      <c r="V4" s="972" t="s">
        <v>460</v>
      </c>
      <c r="W4" s="972"/>
      <c r="X4" s="972"/>
      <c r="Y4" s="972"/>
      <c r="Z4" s="972"/>
      <c r="AA4" s="972" t="s">
        <v>461</v>
      </c>
      <c r="AB4" s="972"/>
      <c r="AC4" s="972"/>
      <c r="AD4" s="972"/>
      <c r="AE4" s="972"/>
      <c r="AF4" s="972" t="s">
        <v>458</v>
      </c>
      <c r="AG4" s="972" t="s">
        <v>461</v>
      </c>
      <c r="AH4" s="972"/>
      <c r="AI4" s="972"/>
      <c r="AJ4" s="972"/>
      <c r="AK4" s="972"/>
    </row>
    <row r="5" spans="2:37" ht="40.5" x14ac:dyDescent="0.35">
      <c r="B5" s="161" t="s">
        <v>462</v>
      </c>
      <c r="C5" s="162">
        <v>3.0315346924992173E-2</v>
      </c>
      <c r="G5" s="179" t="s">
        <v>463</v>
      </c>
      <c r="H5" s="166">
        <f>SUMPRODUCT($P$7:$P$99,Q7:Q99)/SUM(Q7:Q99)</f>
        <v>2.9455430891192562</v>
      </c>
      <c r="I5" s="166">
        <f>SUMPRODUCT($P$7:$P$99,R7:R99)/SUM(R7:R99)</f>
        <v>2.9036909143557077</v>
      </c>
      <c r="J5" s="166">
        <f>SUMPRODUCT($P$7:$P$99,S7:S99)/SUM(S7:S99)</f>
        <v>3.2154333542627023</v>
      </c>
      <c r="K5" s="166">
        <f>SUMPRODUCT($P$7:$P$99,T7:T99)/SUM(T7:T99)</f>
        <v>3.0045575784853367</v>
      </c>
      <c r="L5" s="166">
        <f>SUMPRODUCT($P$7:$P$99,U7:U99)/SUM(U7:U99)</f>
        <v>3.077435744194005</v>
      </c>
      <c r="O5" s="973"/>
      <c r="P5" s="975"/>
      <c r="Q5" s="178" t="s">
        <v>230</v>
      </c>
      <c r="R5" s="178" t="s">
        <v>234</v>
      </c>
      <c r="S5" s="178" t="s">
        <v>237</v>
      </c>
      <c r="T5" s="178" t="s">
        <v>239</v>
      </c>
      <c r="U5" s="178" t="s">
        <v>242</v>
      </c>
      <c r="V5" s="178" t="s">
        <v>230</v>
      </c>
      <c r="W5" s="178" t="s">
        <v>234</v>
      </c>
      <c r="X5" s="178" t="s">
        <v>237</v>
      </c>
      <c r="Y5" s="178" t="s">
        <v>239</v>
      </c>
      <c r="Z5" s="178" t="s">
        <v>242</v>
      </c>
      <c r="AA5" s="178" t="s">
        <v>230</v>
      </c>
      <c r="AB5" s="178" t="s">
        <v>234</v>
      </c>
      <c r="AC5" s="178" t="s">
        <v>237</v>
      </c>
      <c r="AD5" s="178" t="s">
        <v>239</v>
      </c>
      <c r="AE5" s="178" t="s">
        <v>242</v>
      </c>
      <c r="AF5" s="972"/>
      <c r="AG5" s="178" t="s">
        <v>230</v>
      </c>
      <c r="AH5" s="178" t="s">
        <v>234</v>
      </c>
      <c r="AI5" s="178" t="s">
        <v>237</v>
      </c>
      <c r="AJ5" s="178" t="s">
        <v>239</v>
      </c>
      <c r="AK5" s="178" t="s">
        <v>242</v>
      </c>
    </row>
    <row r="6" spans="2:37" ht="17.25" x14ac:dyDescent="0.35">
      <c r="B6" s="161" t="s">
        <v>464</v>
      </c>
      <c r="C6" s="162">
        <v>1.9020120450945577</v>
      </c>
      <c r="G6" s="179" t="s">
        <v>465</v>
      </c>
      <c r="H6" s="166">
        <f>H5*$C$16</f>
        <v>2.581648174412889</v>
      </c>
      <c r="I6" s="166">
        <f>I5*$C$16</f>
        <v>2.5449664531463938</v>
      </c>
      <c r="J6" s="166">
        <f>J5*$C$16</f>
        <v>2.8181959651660455</v>
      </c>
      <c r="K6" s="166">
        <f>K5*$C$16</f>
        <v>2.6333719632444437</v>
      </c>
      <c r="L6" s="166">
        <f>L5*$C$16</f>
        <v>2.6972466979754848</v>
      </c>
      <c r="O6" s="180">
        <v>66</v>
      </c>
      <c r="P6" s="180"/>
      <c r="Q6" s="69"/>
      <c r="R6" s="69"/>
      <c r="S6" s="69"/>
      <c r="T6" s="69"/>
      <c r="U6" s="69"/>
      <c r="V6" s="69"/>
      <c r="W6" s="69"/>
      <c r="X6" s="69"/>
      <c r="Y6" s="69"/>
      <c r="Z6" s="69"/>
      <c r="AA6" s="69"/>
      <c r="AB6" s="69"/>
      <c r="AC6" s="69"/>
      <c r="AD6" s="69"/>
      <c r="AE6" s="69"/>
      <c r="AF6" s="180">
        <v>66</v>
      </c>
      <c r="AG6" s="69"/>
      <c r="AH6" s="69"/>
      <c r="AI6" s="69"/>
      <c r="AJ6" s="69"/>
      <c r="AK6" s="69"/>
    </row>
    <row r="7" spans="2:37" x14ac:dyDescent="0.2">
      <c r="B7" s="3" t="s">
        <v>219</v>
      </c>
      <c r="G7" s="181" t="s">
        <v>466</v>
      </c>
      <c r="H7" s="294">
        <f>AVERAGE(H5:H6)</f>
        <v>2.7635956317660728</v>
      </c>
      <c r="I7" s="294">
        <f t="shared" ref="I7:L7" si="0">AVERAGE(I5:I6)</f>
        <v>2.7243286837510508</v>
      </c>
      <c r="J7" s="294">
        <f t="shared" si="0"/>
        <v>3.0168146597143739</v>
      </c>
      <c r="K7" s="294">
        <f t="shared" si="0"/>
        <v>2.8189647708648904</v>
      </c>
      <c r="L7" s="294">
        <f t="shared" si="0"/>
        <v>2.8873412210847449</v>
      </c>
      <c r="N7" s="35" t="s">
        <v>467</v>
      </c>
      <c r="O7" s="180">
        <v>65</v>
      </c>
      <c r="P7" s="182"/>
      <c r="Q7" s="69"/>
      <c r="R7" s="69"/>
      <c r="S7" s="69"/>
      <c r="T7" s="69"/>
      <c r="U7" s="69"/>
      <c r="V7" s="166"/>
      <c r="W7" s="166"/>
      <c r="X7" s="166"/>
      <c r="Y7" s="166"/>
      <c r="Z7" s="166"/>
      <c r="AA7" s="166"/>
      <c r="AB7" s="166"/>
      <c r="AC7" s="166"/>
      <c r="AD7" s="166"/>
      <c r="AE7" s="166"/>
      <c r="AF7" s="180">
        <v>65</v>
      </c>
      <c r="AG7" s="69"/>
      <c r="AH7" s="69"/>
      <c r="AI7" s="69"/>
      <c r="AJ7" s="69"/>
      <c r="AK7" s="69"/>
    </row>
    <row r="8" spans="2:37" x14ac:dyDescent="0.2">
      <c r="B8" s="4" t="s">
        <v>468</v>
      </c>
      <c r="O8" s="69">
        <f t="shared" ref="O8:O71" si="1">O7-1</f>
        <v>64</v>
      </c>
      <c r="P8" s="182">
        <f t="shared" ref="P8:P71" si="2">(O8*$C$5+$C$6)*$C$17</f>
        <v>3.6048602650579937</v>
      </c>
      <c r="Q8" s="69">
        <f>COUNTIFS(Temp!F$9:F$8768,"&lt;="&amp;$O8,Temp!F$9:F$8768,"&gt;"&amp;$O9)</f>
        <v>40</v>
      </c>
      <c r="R8" s="69">
        <f>COUNTIFS(Temp!G$9:G$8768,"&lt;="&amp;$O8,Temp!G$9:G$8768,"&gt;"&amp;$O9)</f>
        <v>73</v>
      </c>
      <c r="S8" s="69">
        <f>COUNTIFS(Temp!H$9:H$8768,"&lt;="&amp;$O8,Temp!H$9:H$8768,"&gt;"&amp;$O9)</f>
        <v>2</v>
      </c>
      <c r="T8" s="69">
        <f>COUNTIFS(Temp!I$9:I$8768,"&lt;="&amp;$O8,Temp!I$9:I$8768,"&gt;"&amp;$O9)</f>
        <v>7</v>
      </c>
      <c r="U8" s="69">
        <f>COUNTIFS(Temp!J$9:J$8768,"&lt;="&amp;$O8,Temp!J$9:J$8768,"&gt;"&amp;$O9)</f>
        <v>3</v>
      </c>
      <c r="V8" s="166">
        <f>($O$7-$O8)*Q8/24</f>
        <v>1.6666666666666667</v>
      </c>
      <c r="W8" s="166">
        <f t="shared" ref="W8:Z23" si="3">($O$7-$O8)*R8/24</f>
        <v>3.0416666666666665</v>
      </c>
      <c r="X8" s="166">
        <f t="shared" si="3"/>
        <v>8.3333333333333329E-2</v>
      </c>
      <c r="Y8" s="166">
        <f>($O$7-$O8)*T8/24</f>
        <v>0.29166666666666669</v>
      </c>
      <c r="Z8" s="166">
        <f t="shared" si="3"/>
        <v>0.125</v>
      </c>
      <c r="AA8" s="296">
        <f>V8+AA7</f>
        <v>1.6666666666666667</v>
      </c>
      <c r="AB8" s="296">
        <f t="shared" ref="AB8:AE23" si="4">W8+AB7</f>
        <v>3.0416666666666665</v>
      </c>
      <c r="AC8" s="296">
        <f t="shared" si="4"/>
        <v>8.3333333333333329E-2</v>
      </c>
      <c r="AD8" s="296">
        <f t="shared" si="4"/>
        <v>0.29166666666666669</v>
      </c>
      <c r="AE8" s="296">
        <f t="shared" si="4"/>
        <v>0.125</v>
      </c>
      <c r="AF8" s="69">
        <f t="shared" ref="AF8:AF71" si="5">AF7-1</f>
        <v>64</v>
      </c>
      <c r="AG8" s="297">
        <f>AA8/$AA$2</f>
        <v>2.614549970586314E-4</v>
      </c>
      <c r="AH8" s="297">
        <f>AB8/$AB$2</f>
        <v>4.2022853524450961E-4</v>
      </c>
      <c r="AI8" s="297">
        <f>AC8/$AC$2</f>
        <v>3.4639232394610132E-5</v>
      </c>
      <c r="AJ8" s="297">
        <f>AD8/$AD$2</f>
        <v>4.9930810163059765E-5</v>
      </c>
      <c r="AK8" s="297">
        <f>AE8/$AE$2</f>
        <v>2.839000293363364E-5</v>
      </c>
    </row>
    <row r="9" spans="2:37" x14ac:dyDescent="0.2">
      <c r="O9" s="69">
        <f t="shared" si="1"/>
        <v>63</v>
      </c>
      <c r="P9" s="182">
        <f t="shared" si="2"/>
        <v>3.5764175100879991</v>
      </c>
      <c r="Q9" s="69">
        <f>COUNTIFS(Temp!F$9:F$8768,"&lt;="&amp;$O9,Temp!F$9:F$8768,"&gt;"&amp;$O10)</f>
        <v>259</v>
      </c>
      <c r="R9" s="69">
        <f>COUNTIFS(Temp!G$9:G$8768,"&lt;="&amp;$O9,Temp!G$9:G$8768,"&gt;"&amp;$O10)</f>
        <v>203</v>
      </c>
      <c r="S9" s="69">
        <f>COUNTIFS(Temp!H$9:H$8768,"&lt;="&amp;$O9,Temp!H$9:H$8768,"&gt;"&amp;$O10)</f>
        <v>267</v>
      </c>
      <c r="T9" s="69">
        <f>COUNTIFS(Temp!I$9:I$8768,"&lt;="&amp;$O9,Temp!I$9:I$8768,"&gt;"&amp;$O10)</f>
        <v>263</v>
      </c>
      <c r="U9" s="69">
        <f>COUNTIFS(Temp!J$9:J$8768,"&lt;="&amp;$O9,Temp!J$9:J$8768,"&gt;"&amp;$O10)</f>
        <v>314</v>
      </c>
      <c r="V9" s="166">
        <f t="shared" ref="V9:V72" si="6">($O$7-$O9)*Q9/24</f>
        <v>21.583333333333332</v>
      </c>
      <c r="W9" s="166">
        <f t="shared" si="3"/>
        <v>16.916666666666668</v>
      </c>
      <c r="X9" s="166">
        <f t="shared" si="3"/>
        <v>22.25</v>
      </c>
      <c r="Y9" s="166">
        <f t="shared" si="3"/>
        <v>21.916666666666668</v>
      </c>
      <c r="Z9" s="166">
        <f t="shared" si="3"/>
        <v>26.166666666666668</v>
      </c>
      <c r="AA9" s="296">
        <f t="shared" ref="AA9:AA72" si="7">V9+AA8</f>
        <v>23.25</v>
      </c>
      <c r="AB9" s="296">
        <f t="shared" si="4"/>
        <v>19.958333333333336</v>
      </c>
      <c r="AC9" s="296">
        <f t="shared" si="4"/>
        <v>22.333333333333332</v>
      </c>
      <c r="AD9" s="296">
        <f t="shared" si="4"/>
        <v>22.208333333333336</v>
      </c>
      <c r="AE9" s="296">
        <f t="shared" si="4"/>
        <v>26.291666666666668</v>
      </c>
      <c r="AF9" s="69">
        <f>AF8-1</f>
        <v>63</v>
      </c>
      <c r="AG9" s="297">
        <f t="shared" ref="AG9:AG72" si="8">AA9/$AA$2</f>
        <v>3.6472972089679075E-3</v>
      </c>
      <c r="AH9" s="297">
        <f t="shared" ref="AH9:AH72" si="9">AB9/$AB$2</f>
        <v>2.757389977837262E-3</v>
      </c>
      <c r="AI9" s="297">
        <f t="shared" ref="AI9:AI72" si="10">AC9/$AC$2</f>
        <v>9.2833142817555156E-3</v>
      </c>
      <c r="AJ9" s="297">
        <f t="shared" ref="AJ9:AJ72" si="11">AD9/$AD$2</f>
        <v>3.8018745452729798E-3</v>
      </c>
      <c r="AK9" s="297">
        <f t="shared" ref="AK9:AK72" si="12">AE9/$AE$2</f>
        <v>5.9713639503742753E-3</v>
      </c>
    </row>
    <row r="10" spans="2:37" x14ac:dyDescent="0.2">
      <c r="O10" s="69">
        <f t="shared" si="1"/>
        <v>62</v>
      </c>
      <c r="P10" s="182">
        <f t="shared" si="2"/>
        <v>3.5479747551180036</v>
      </c>
      <c r="Q10" s="69">
        <f>COUNTIFS(Temp!F$9:F$8768,"&lt;="&amp;$O10,Temp!F$9:F$8768,"&gt;"&amp;$O11)</f>
        <v>58</v>
      </c>
      <c r="R10" s="69">
        <f>COUNTIFS(Temp!G$9:G$8768,"&lt;="&amp;$O10,Temp!G$9:G$8768,"&gt;"&amp;$O11)</f>
        <v>51</v>
      </c>
      <c r="S10" s="69">
        <f>COUNTIFS(Temp!H$9:H$8768,"&lt;="&amp;$O10,Temp!H$9:H$8768,"&gt;"&amp;$O11)</f>
        <v>1</v>
      </c>
      <c r="T10" s="69">
        <f>COUNTIFS(Temp!I$9:I$8768,"&lt;="&amp;$O10,Temp!I$9:I$8768,"&gt;"&amp;$O11)</f>
        <v>14</v>
      </c>
      <c r="U10" s="69">
        <f>COUNTIFS(Temp!J$9:J$8768,"&lt;="&amp;$O10,Temp!J$9:J$8768,"&gt;"&amp;$O11)</f>
        <v>3</v>
      </c>
      <c r="V10" s="166">
        <f t="shared" si="6"/>
        <v>7.25</v>
      </c>
      <c r="W10" s="166">
        <f t="shared" si="3"/>
        <v>6.375</v>
      </c>
      <c r="X10" s="166">
        <f t="shared" si="3"/>
        <v>0.125</v>
      </c>
      <c r="Y10" s="166">
        <f t="shared" si="3"/>
        <v>1.75</v>
      </c>
      <c r="Z10" s="166">
        <f t="shared" si="3"/>
        <v>0.375</v>
      </c>
      <c r="AA10" s="296">
        <f t="shared" si="7"/>
        <v>30.5</v>
      </c>
      <c r="AB10" s="296">
        <f t="shared" si="4"/>
        <v>26.333333333333336</v>
      </c>
      <c r="AC10" s="296">
        <f t="shared" si="4"/>
        <v>22.458333333333332</v>
      </c>
      <c r="AD10" s="296">
        <f t="shared" si="4"/>
        <v>23.958333333333336</v>
      </c>
      <c r="AE10" s="296">
        <f t="shared" si="4"/>
        <v>26.666666666666668</v>
      </c>
      <c r="AF10" s="69">
        <f t="shared" si="5"/>
        <v>62</v>
      </c>
      <c r="AG10" s="297">
        <f t="shared" si="8"/>
        <v>4.7846264461729538E-3</v>
      </c>
      <c r="AH10" s="297">
        <f t="shared" si="9"/>
        <v>3.6381429352675358E-3</v>
      </c>
      <c r="AI10" s="297">
        <f t="shared" si="10"/>
        <v>9.3352731303474306E-3</v>
      </c>
      <c r="AJ10" s="297">
        <f t="shared" si="11"/>
        <v>4.1014594062513381E-3</v>
      </c>
      <c r="AK10" s="297">
        <f t="shared" si="12"/>
        <v>6.0565339591751761E-3</v>
      </c>
    </row>
    <row r="11" spans="2:37" ht="17.25" x14ac:dyDescent="0.35">
      <c r="B11" s="62" t="s">
        <v>469</v>
      </c>
      <c r="G11" s="5" t="s">
        <v>470</v>
      </c>
      <c r="O11" s="69">
        <f t="shared" si="1"/>
        <v>61</v>
      </c>
      <c r="P11" s="182">
        <f t="shared" si="2"/>
        <v>3.519532000148009</v>
      </c>
      <c r="Q11" s="69">
        <f>COUNTIFS(Temp!F$9:F$8768,"&lt;="&amp;$O11,Temp!F$9:F$8768,"&gt;"&amp;$O12)</f>
        <v>252</v>
      </c>
      <c r="R11" s="69">
        <f>COUNTIFS(Temp!G$9:G$8768,"&lt;="&amp;$O11,Temp!G$9:G$8768,"&gt;"&amp;$O12)</f>
        <v>217</v>
      </c>
      <c r="S11" s="69">
        <f>COUNTIFS(Temp!H$9:H$8768,"&lt;="&amp;$O11,Temp!H$9:H$8768,"&gt;"&amp;$O12)</f>
        <v>276</v>
      </c>
      <c r="T11" s="69">
        <f>COUNTIFS(Temp!I$9:I$8768,"&lt;="&amp;$O11,Temp!I$9:I$8768,"&gt;"&amp;$O12)</f>
        <v>286</v>
      </c>
      <c r="U11" s="69">
        <f>COUNTIFS(Temp!J$9:J$8768,"&lt;="&amp;$O11,Temp!J$9:J$8768,"&gt;"&amp;$O12)</f>
        <v>314</v>
      </c>
      <c r="V11" s="166">
        <f t="shared" si="6"/>
        <v>42</v>
      </c>
      <c r="W11" s="166">
        <f t="shared" si="3"/>
        <v>36.166666666666664</v>
      </c>
      <c r="X11" s="166">
        <f t="shared" si="3"/>
        <v>46</v>
      </c>
      <c r="Y11" s="166">
        <f t="shared" si="3"/>
        <v>47.666666666666664</v>
      </c>
      <c r="Z11" s="166">
        <f t="shared" si="3"/>
        <v>52.333333333333336</v>
      </c>
      <c r="AA11" s="296">
        <f t="shared" si="7"/>
        <v>72.5</v>
      </c>
      <c r="AB11" s="296">
        <f t="shared" si="4"/>
        <v>62.5</v>
      </c>
      <c r="AC11" s="296">
        <f t="shared" si="4"/>
        <v>68.458333333333329</v>
      </c>
      <c r="AD11" s="296">
        <f t="shared" si="4"/>
        <v>71.625</v>
      </c>
      <c r="AE11" s="296">
        <f t="shared" si="4"/>
        <v>79</v>
      </c>
      <c r="AF11" s="69">
        <f t="shared" si="5"/>
        <v>61</v>
      </c>
      <c r="AG11" s="297">
        <f t="shared" si="8"/>
        <v>1.1373292372050465E-2</v>
      </c>
      <c r="AH11" s="297">
        <f t="shared" si="9"/>
        <v>8.6348329159830744E-3</v>
      </c>
      <c r="AI11" s="297">
        <f t="shared" si="10"/>
        <v>2.8456129412172224E-2</v>
      </c>
      <c r="AJ11" s="297">
        <f t="shared" si="11"/>
        <v>1.226158038147139E-2</v>
      </c>
      <c r="AK11" s="297">
        <f t="shared" si="12"/>
        <v>1.7942481854056461E-2</v>
      </c>
    </row>
    <row r="12" spans="2:37" ht="25.5" x14ac:dyDescent="0.2">
      <c r="B12" s="163" t="s">
        <v>471</v>
      </c>
      <c r="C12" s="167" t="s">
        <v>6</v>
      </c>
      <c r="G12" s="177"/>
      <c r="H12" s="178" t="str">
        <f>Q5</f>
        <v>Denver County</v>
      </c>
      <c r="I12" s="178" t="str">
        <f>R5</f>
        <v>Weld County</v>
      </c>
      <c r="J12" s="178" t="str">
        <f>S5</f>
        <v>Clark County</v>
      </c>
      <c r="K12" s="178" t="str">
        <f>T5</f>
        <v>Washoe County</v>
      </c>
      <c r="L12" s="178" t="str">
        <f>U5</f>
        <v>Bernalillo County</v>
      </c>
      <c r="O12" s="69">
        <f t="shared" si="1"/>
        <v>60</v>
      </c>
      <c r="P12" s="182">
        <f t="shared" si="2"/>
        <v>3.4910892451780136</v>
      </c>
      <c r="Q12" s="69">
        <f>COUNTIFS(Temp!F$9:F$8768,"&lt;="&amp;$O12,Temp!F$9:F$8768,"&gt;"&amp;$O13)</f>
        <v>57</v>
      </c>
      <c r="R12" s="69">
        <f>COUNTIFS(Temp!G$9:G$8768,"&lt;="&amp;$O12,Temp!G$9:G$8768,"&gt;"&amp;$O13)</f>
        <v>77</v>
      </c>
      <c r="S12" s="69">
        <f>COUNTIFS(Temp!H$9:H$8768,"&lt;="&amp;$O12,Temp!H$9:H$8768,"&gt;"&amp;$O13)</f>
        <v>1</v>
      </c>
      <c r="T12" s="69">
        <f>COUNTIFS(Temp!I$9:I$8768,"&lt;="&amp;$O12,Temp!I$9:I$8768,"&gt;"&amp;$O13)</f>
        <v>6</v>
      </c>
      <c r="U12" s="69">
        <f>COUNTIFS(Temp!J$9:J$8768,"&lt;="&amp;$O12,Temp!J$9:J$8768,"&gt;"&amp;$O13)</f>
        <v>3</v>
      </c>
      <c r="V12" s="166">
        <f t="shared" si="6"/>
        <v>11.875</v>
      </c>
      <c r="W12" s="166">
        <f t="shared" si="3"/>
        <v>16.041666666666668</v>
      </c>
      <c r="X12" s="166">
        <f t="shared" si="3"/>
        <v>0.20833333333333334</v>
      </c>
      <c r="Y12" s="166">
        <f t="shared" si="3"/>
        <v>1.25</v>
      </c>
      <c r="Z12" s="166">
        <f t="shared" si="3"/>
        <v>0.625</v>
      </c>
      <c r="AA12" s="296">
        <f t="shared" si="7"/>
        <v>84.375</v>
      </c>
      <c r="AB12" s="296">
        <f t="shared" si="4"/>
        <v>78.541666666666671</v>
      </c>
      <c r="AC12" s="296">
        <f t="shared" si="4"/>
        <v>68.666666666666657</v>
      </c>
      <c r="AD12" s="296">
        <f t="shared" si="4"/>
        <v>72.875</v>
      </c>
      <c r="AE12" s="296">
        <f t="shared" si="4"/>
        <v>79.625</v>
      </c>
      <c r="AF12" s="69">
        <f t="shared" si="5"/>
        <v>60</v>
      </c>
      <c r="AG12" s="297">
        <f t="shared" si="8"/>
        <v>1.3236159226093213E-2</v>
      </c>
      <c r="AH12" s="297">
        <f t="shared" si="9"/>
        <v>1.0851106697752064E-2</v>
      </c>
      <c r="AI12" s="297">
        <f t="shared" si="10"/>
        <v>2.8542727493158747E-2</v>
      </c>
      <c r="AJ12" s="297">
        <f t="shared" si="11"/>
        <v>1.2475569567884504E-2</v>
      </c>
      <c r="AK12" s="297">
        <f t="shared" si="12"/>
        <v>1.8084431868724628E-2</v>
      </c>
    </row>
    <row r="13" spans="2:37" x14ac:dyDescent="0.2">
      <c r="B13" s="69" t="s">
        <v>472</v>
      </c>
      <c r="C13" s="69">
        <v>2.57</v>
      </c>
      <c r="G13" s="179" t="s">
        <v>463</v>
      </c>
      <c r="H13" s="166">
        <f>SUMPRODUCT($P$7:$P$52,Q7:Q52)/SUM(Q7:Q52)</f>
        <v>3.0172847675399148</v>
      </c>
      <c r="I13" s="166">
        <f t="shared" ref="I13:L13" si="13">SUMPRODUCT($P$7:$P$52,R7:R52)/SUM(R7:R52)</f>
        <v>3.0033044850021051</v>
      </c>
      <c r="J13" s="166">
        <f t="shared" si="13"/>
        <v>3.2154333542627023</v>
      </c>
      <c r="K13" s="166">
        <f t="shared" si="13"/>
        <v>3.0349133578472536</v>
      </c>
      <c r="L13" s="166">
        <f t="shared" si="13"/>
        <v>3.0786034462077083</v>
      </c>
      <c r="O13" s="69">
        <f t="shared" si="1"/>
        <v>59</v>
      </c>
      <c r="P13" s="182">
        <f t="shared" si="2"/>
        <v>3.4626464902080185</v>
      </c>
      <c r="Q13" s="69">
        <f>COUNTIFS(Temp!F$9:F$8768,"&lt;="&amp;$O13,Temp!F$9:F$8768,"&gt;"&amp;$O14)</f>
        <v>206</v>
      </c>
      <c r="R13" s="69">
        <f>COUNTIFS(Temp!G$9:G$8768,"&lt;="&amp;$O13,Temp!G$9:G$8768,"&gt;"&amp;$O14)</f>
        <v>164</v>
      </c>
      <c r="S13" s="69">
        <f>COUNTIFS(Temp!H$9:H$8768,"&lt;="&amp;$O13,Temp!H$9:H$8768,"&gt;"&amp;$O14)</f>
        <v>144</v>
      </c>
      <c r="T13" s="69">
        <f>COUNTIFS(Temp!I$9:I$8768,"&lt;="&amp;$O13,Temp!I$9:I$8768,"&gt;"&amp;$O14)</f>
        <v>141</v>
      </c>
      <c r="U13" s="69">
        <f>COUNTIFS(Temp!J$9:J$8768,"&lt;="&amp;$O13,Temp!J$9:J$8768,"&gt;"&amp;$O14)</f>
        <v>159</v>
      </c>
      <c r="V13" s="166">
        <f t="shared" si="6"/>
        <v>51.5</v>
      </c>
      <c r="W13" s="166">
        <f t="shared" si="3"/>
        <v>41</v>
      </c>
      <c r="X13" s="166">
        <f t="shared" si="3"/>
        <v>36</v>
      </c>
      <c r="Y13" s="166">
        <f t="shared" si="3"/>
        <v>35.25</v>
      </c>
      <c r="Z13" s="166">
        <f t="shared" si="3"/>
        <v>39.75</v>
      </c>
      <c r="AA13" s="296">
        <f t="shared" si="7"/>
        <v>135.875</v>
      </c>
      <c r="AB13" s="296">
        <f t="shared" si="4"/>
        <v>119.54166666666667</v>
      </c>
      <c r="AC13" s="296">
        <f t="shared" si="4"/>
        <v>104.66666666666666</v>
      </c>
      <c r="AD13" s="296">
        <f t="shared" si="4"/>
        <v>108.125</v>
      </c>
      <c r="AE13" s="296">
        <f t="shared" si="4"/>
        <v>119.375</v>
      </c>
      <c r="AF13" s="69">
        <f t="shared" si="5"/>
        <v>59</v>
      </c>
      <c r="AG13" s="297">
        <f t="shared" si="8"/>
        <v>2.1315118635204921E-2</v>
      </c>
      <c r="AH13" s="297">
        <f t="shared" si="9"/>
        <v>1.651555709063696E-2</v>
      </c>
      <c r="AI13" s="297">
        <f t="shared" si="10"/>
        <v>4.3506875887630324E-2</v>
      </c>
      <c r="AJ13" s="297">
        <f t="shared" si="11"/>
        <v>1.8510064624734299E-2</v>
      </c>
      <c r="AK13" s="297">
        <f t="shared" si="12"/>
        <v>2.7112452801620123E-2</v>
      </c>
    </row>
    <row r="14" spans="2:37" x14ac:dyDescent="0.2">
      <c r="B14" s="69" t="s">
        <v>465</v>
      </c>
      <c r="C14" s="166">
        <v>2.2524999999999999</v>
      </c>
      <c r="G14" s="69" t="s">
        <v>466</v>
      </c>
      <c r="H14" s="293">
        <f>H13*$C$17</f>
        <v>2.8309057960041319</v>
      </c>
      <c r="I14" s="293">
        <f t="shared" ref="I14:L14" si="14">I13*$C$17</f>
        <v>2.8177890815024615</v>
      </c>
      <c r="J14" s="293">
        <f t="shared" si="14"/>
        <v>3.0168146597143739</v>
      </c>
      <c r="K14" s="293">
        <f t="shared" si="14"/>
        <v>2.8474454607428754</v>
      </c>
      <c r="L14" s="293">
        <f t="shared" si="14"/>
        <v>2.8884367936452673</v>
      </c>
      <c r="O14" s="69">
        <f t="shared" si="1"/>
        <v>58</v>
      </c>
      <c r="P14" s="182">
        <f t="shared" si="2"/>
        <v>3.434203735238023</v>
      </c>
      <c r="Q14" s="69">
        <f>COUNTIFS(Temp!F$9:F$8768,"&lt;="&amp;$O14,Temp!F$9:F$8768,"&gt;"&amp;$O15)</f>
        <v>215</v>
      </c>
      <c r="R14" s="69">
        <f>COUNTIFS(Temp!G$9:G$8768,"&lt;="&amp;$O14,Temp!G$9:G$8768,"&gt;"&amp;$O15)</f>
        <v>230</v>
      </c>
      <c r="S14" s="69">
        <f>COUNTIFS(Temp!H$9:H$8768,"&lt;="&amp;$O14,Temp!H$9:H$8768,"&gt;"&amp;$O15)</f>
        <v>299</v>
      </c>
      <c r="T14" s="69">
        <f>COUNTIFS(Temp!I$9:I$8768,"&lt;="&amp;$O14,Temp!I$9:I$8768,"&gt;"&amp;$O15)</f>
        <v>288</v>
      </c>
      <c r="U14" s="69">
        <f>COUNTIFS(Temp!J$9:J$8768,"&lt;="&amp;$O14,Temp!J$9:J$8768,"&gt;"&amp;$O15)</f>
        <v>272</v>
      </c>
      <c r="V14" s="166">
        <f t="shared" si="6"/>
        <v>62.708333333333336</v>
      </c>
      <c r="W14" s="166">
        <f t="shared" si="3"/>
        <v>67.083333333333329</v>
      </c>
      <c r="X14" s="166">
        <f t="shared" si="3"/>
        <v>87.208333333333329</v>
      </c>
      <c r="Y14" s="166">
        <f t="shared" si="3"/>
        <v>84</v>
      </c>
      <c r="Z14" s="166">
        <f t="shared" si="3"/>
        <v>79.333333333333329</v>
      </c>
      <c r="AA14" s="296">
        <f t="shared" si="7"/>
        <v>198.58333333333334</v>
      </c>
      <c r="AB14" s="296">
        <f t="shared" si="4"/>
        <v>186.625</v>
      </c>
      <c r="AC14" s="296">
        <f t="shared" si="4"/>
        <v>191.875</v>
      </c>
      <c r="AD14" s="296">
        <f t="shared" si="4"/>
        <v>192.125</v>
      </c>
      <c r="AE14" s="296">
        <f t="shared" si="4"/>
        <v>198.70833333333331</v>
      </c>
      <c r="AF14" s="69">
        <f t="shared" si="5"/>
        <v>58</v>
      </c>
      <c r="AG14" s="297">
        <f t="shared" si="8"/>
        <v>3.1152362899535928E-2</v>
      </c>
      <c r="AH14" s="297">
        <f t="shared" si="9"/>
        <v>2.5783611087125461E-2</v>
      </c>
      <c r="AI14" s="297">
        <f t="shared" si="10"/>
        <v>7.9756832588589843E-2</v>
      </c>
      <c r="AJ14" s="297">
        <f t="shared" si="11"/>
        <v>3.2890137951695514E-2</v>
      </c>
      <c r="AK14" s="297">
        <f t="shared" si="12"/>
        <v>4.5130641330166268E-2</v>
      </c>
    </row>
    <row r="15" spans="2:37" x14ac:dyDescent="0.2">
      <c r="B15" s="164" t="s">
        <v>466</v>
      </c>
      <c r="C15" s="69">
        <f>AVERAGE(C13:C14)</f>
        <v>2.4112499999999999</v>
      </c>
      <c r="H15" s="295">
        <f>H14/H7-1</f>
        <v>2.4356010504707815E-2</v>
      </c>
      <c r="I15" s="295">
        <f t="shared" ref="I15:L15" si="15">I14/I7-1</f>
        <v>3.4305845072529095E-2</v>
      </c>
      <c r="J15" s="295">
        <f t="shared" si="15"/>
        <v>0</v>
      </c>
      <c r="K15" s="295">
        <f t="shared" si="15"/>
        <v>1.0103244344286999E-2</v>
      </c>
      <c r="L15" s="295">
        <f t="shared" si="15"/>
        <v>3.794399333623133E-4</v>
      </c>
      <c r="O15" s="69">
        <f t="shared" si="1"/>
        <v>57</v>
      </c>
      <c r="P15" s="182">
        <f t="shared" si="2"/>
        <v>3.4057609802680284</v>
      </c>
      <c r="Q15" s="69">
        <f>COUNTIFS(Temp!F$9:F$8768,"&lt;="&amp;$O15,Temp!F$9:F$8768,"&gt;"&amp;$O16)</f>
        <v>36</v>
      </c>
      <c r="R15" s="69">
        <f>COUNTIFS(Temp!G$9:G$8768,"&lt;="&amp;$O15,Temp!G$9:G$8768,"&gt;"&amp;$O16)</f>
        <v>85</v>
      </c>
      <c r="S15" s="69">
        <f>COUNTIFS(Temp!H$9:H$8768,"&lt;="&amp;$O15,Temp!H$9:H$8768,"&gt;"&amp;$O16)</f>
        <v>1</v>
      </c>
      <c r="T15" s="69">
        <f>COUNTIFS(Temp!I$9:I$8768,"&lt;="&amp;$O15,Temp!I$9:I$8768,"&gt;"&amp;$O16)</f>
        <v>13</v>
      </c>
      <c r="U15" s="69">
        <f>COUNTIFS(Temp!J$9:J$8768,"&lt;="&amp;$O15,Temp!J$9:J$8768,"&gt;"&amp;$O16)</f>
        <v>1</v>
      </c>
      <c r="V15" s="166">
        <f t="shared" si="6"/>
        <v>12</v>
      </c>
      <c r="W15" s="166">
        <f t="shared" si="3"/>
        <v>28.333333333333332</v>
      </c>
      <c r="X15" s="166">
        <f t="shared" si="3"/>
        <v>0.33333333333333331</v>
      </c>
      <c r="Y15" s="166">
        <f t="shared" si="3"/>
        <v>4.333333333333333</v>
      </c>
      <c r="Z15" s="166">
        <f t="shared" si="3"/>
        <v>0.33333333333333331</v>
      </c>
      <c r="AA15" s="296">
        <f t="shared" si="7"/>
        <v>210.58333333333334</v>
      </c>
      <c r="AB15" s="296">
        <f t="shared" si="4"/>
        <v>214.95833333333334</v>
      </c>
      <c r="AC15" s="296">
        <f t="shared" si="4"/>
        <v>192.20833333333334</v>
      </c>
      <c r="AD15" s="296">
        <f t="shared" si="4"/>
        <v>196.45833333333334</v>
      </c>
      <c r="AE15" s="296">
        <f t="shared" si="4"/>
        <v>199.04166666666666</v>
      </c>
      <c r="AF15" s="69">
        <f t="shared" si="5"/>
        <v>57</v>
      </c>
      <c r="AG15" s="297">
        <f t="shared" si="8"/>
        <v>3.3034838878358078E-2</v>
      </c>
      <c r="AH15" s="297">
        <f t="shared" si="9"/>
        <v>2.9698068675704455E-2</v>
      </c>
      <c r="AI15" s="297">
        <f t="shared" si="10"/>
        <v>7.9895389518168283E-2</v>
      </c>
      <c r="AJ15" s="297">
        <f t="shared" si="11"/>
        <v>3.3631967131260973E-2</v>
      </c>
      <c r="AK15" s="297">
        <f t="shared" si="12"/>
        <v>4.5206348004655963E-2</v>
      </c>
    </row>
    <row r="16" spans="2:37" x14ac:dyDescent="0.2">
      <c r="B16" s="69" t="s">
        <v>473</v>
      </c>
      <c r="C16" s="165">
        <f>C14/C13</f>
        <v>0.87645914396887159</v>
      </c>
      <c r="O16" s="69">
        <f t="shared" si="1"/>
        <v>56</v>
      </c>
      <c r="P16" s="182">
        <f t="shared" si="2"/>
        <v>3.3773182252980329</v>
      </c>
      <c r="Q16" s="69">
        <f>COUNTIFS(Temp!F$9:F$8768,"&lt;="&amp;$O16,Temp!F$9:F$8768,"&gt;"&amp;$O17)</f>
        <v>197</v>
      </c>
      <c r="R16" s="69">
        <f>COUNTIFS(Temp!G$9:G$8768,"&lt;="&amp;$O16,Temp!G$9:G$8768,"&gt;"&amp;$O17)</f>
        <v>198</v>
      </c>
      <c r="S16" s="69">
        <f>COUNTIFS(Temp!H$9:H$8768,"&lt;="&amp;$O16,Temp!H$9:H$8768,"&gt;"&amp;$O17)</f>
        <v>316</v>
      </c>
      <c r="T16" s="69">
        <f>COUNTIFS(Temp!I$9:I$8768,"&lt;="&amp;$O16,Temp!I$9:I$8768,"&gt;"&amp;$O17)</f>
        <v>274</v>
      </c>
      <c r="U16" s="69">
        <f>COUNTIFS(Temp!J$9:J$8768,"&lt;="&amp;$O16,Temp!J$9:J$8768,"&gt;"&amp;$O17)</f>
        <v>310</v>
      </c>
      <c r="V16" s="166">
        <f t="shared" si="6"/>
        <v>73.875</v>
      </c>
      <c r="W16" s="166">
        <f t="shared" si="3"/>
        <v>74.25</v>
      </c>
      <c r="X16" s="166">
        <f t="shared" si="3"/>
        <v>118.5</v>
      </c>
      <c r="Y16" s="166">
        <f t="shared" si="3"/>
        <v>102.75</v>
      </c>
      <c r="Z16" s="166">
        <f t="shared" si="3"/>
        <v>116.25</v>
      </c>
      <c r="AA16" s="296">
        <f t="shared" si="7"/>
        <v>284.45833333333337</v>
      </c>
      <c r="AB16" s="296">
        <f t="shared" si="4"/>
        <v>289.20833333333337</v>
      </c>
      <c r="AC16" s="296">
        <f t="shared" si="4"/>
        <v>310.70833333333337</v>
      </c>
      <c r="AD16" s="296">
        <f t="shared" si="4"/>
        <v>299.20833333333337</v>
      </c>
      <c r="AE16" s="296">
        <f t="shared" si="4"/>
        <v>315.29166666666663</v>
      </c>
      <c r="AF16" s="69">
        <f t="shared" si="5"/>
        <v>56</v>
      </c>
      <c r="AG16" s="297">
        <f t="shared" si="8"/>
        <v>4.4623831622981912E-2</v>
      </c>
      <c r="AH16" s="297">
        <f t="shared" si="9"/>
        <v>3.995625017989235E-2</v>
      </c>
      <c r="AI16" s="297">
        <f t="shared" si="10"/>
        <v>0.1291523779833039</v>
      </c>
      <c r="AJ16" s="297">
        <f t="shared" si="11"/>
        <v>5.1221878254418887E-2</v>
      </c>
      <c r="AK16" s="297">
        <f t="shared" si="12"/>
        <v>7.1609050732935234E-2</v>
      </c>
    </row>
    <row r="17" spans="2:37" x14ac:dyDescent="0.2">
      <c r="B17" s="164" t="s">
        <v>474</v>
      </c>
      <c r="C17" s="165">
        <f>C15/C13</f>
        <v>0.9382295719844358</v>
      </c>
      <c r="O17" s="69">
        <f t="shared" si="1"/>
        <v>55</v>
      </c>
      <c r="P17" s="182">
        <f t="shared" si="2"/>
        <v>3.3488754703280379</v>
      </c>
      <c r="Q17" s="69">
        <f>COUNTIFS(Temp!F$9:F$8768,"&lt;="&amp;$O17,Temp!F$9:F$8768,"&gt;"&amp;$O18)</f>
        <v>25</v>
      </c>
      <c r="R17" s="69">
        <f>COUNTIFS(Temp!G$9:G$8768,"&lt;="&amp;$O17,Temp!G$9:G$8768,"&gt;"&amp;$O18)</f>
        <v>91</v>
      </c>
      <c r="S17" s="69">
        <f>COUNTIFS(Temp!H$9:H$8768,"&lt;="&amp;$O17,Temp!H$9:H$8768,"&gt;"&amp;$O18)</f>
        <v>1</v>
      </c>
      <c r="T17" s="69">
        <f>COUNTIFS(Temp!I$9:I$8768,"&lt;="&amp;$O17,Temp!I$9:I$8768,"&gt;"&amp;$O18)</f>
        <v>9</v>
      </c>
      <c r="U17" s="69">
        <f>COUNTIFS(Temp!J$9:J$8768,"&lt;="&amp;$O17,Temp!J$9:J$8768,"&gt;"&amp;$O18)</f>
        <v>0</v>
      </c>
      <c r="V17" s="166">
        <f t="shared" si="6"/>
        <v>10.416666666666666</v>
      </c>
      <c r="W17" s="166">
        <f t="shared" si="3"/>
        <v>37.916666666666664</v>
      </c>
      <c r="X17" s="166">
        <f t="shared" si="3"/>
        <v>0.41666666666666669</v>
      </c>
      <c r="Y17" s="166">
        <f t="shared" si="3"/>
        <v>3.75</v>
      </c>
      <c r="Z17" s="166">
        <f t="shared" si="3"/>
        <v>0</v>
      </c>
      <c r="AA17" s="296">
        <f t="shared" si="7"/>
        <v>294.87500000000006</v>
      </c>
      <c r="AB17" s="296">
        <f t="shared" si="4"/>
        <v>327.12500000000006</v>
      </c>
      <c r="AC17" s="296">
        <f t="shared" si="4"/>
        <v>311.12500000000006</v>
      </c>
      <c r="AD17" s="296">
        <f t="shared" si="4"/>
        <v>302.95833333333337</v>
      </c>
      <c r="AE17" s="296">
        <f t="shared" si="4"/>
        <v>315.29166666666663</v>
      </c>
      <c r="AF17" s="69">
        <f t="shared" si="5"/>
        <v>55</v>
      </c>
      <c r="AG17" s="297">
        <f t="shared" si="8"/>
        <v>4.6257925354598363E-2</v>
      </c>
      <c r="AH17" s="297">
        <f t="shared" si="9"/>
        <v>4.519471548225542E-2</v>
      </c>
      <c r="AI17" s="297">
        <f t="shared" si="10"/>
        <v>0.12932557414527696</v>
      </c>
      <c r="AJ17" s="297">
        <f t="shared" si="11"/>
        <v>5.186384581365823E-2</v>
      </c>
      <c r="AK17" s="297">
        <f t="shared" si="12"/>
        <v>7.1609050732935234E-2</v>
      </c>
    </row>
    <row r="18" spans="2:37" x14ac:dyDescent="0.2">
      <c r="B18" s="3" t="s">
        <v>390</v>
      </c>
      <c r="O18" s="69">
        <f t="shared" si="1"/>
        <v>54</v>
      </c>
      <c r="P18" s="182">
        <f t="shared" si="2"/>
        <v>3.3204327153580429</v>
      </c>
      <c r="Q18" s="69">
        <f>COUNTIFS(Temp!F$9:F$8768,"&lt;="&amp;$O18,Temp!F$9:F$8768,"&gt;"&amp;$O19)</f>
        <v>226</v>
      </c>
      <c r="R18" s="69">
        <f>COUNTIFS(Temp!G$9:G$8768,"&lt;="&amp;$O18,Temp!G$9:G$8768,"&gt;"&amp;$O19)</f>
        <v>191</v>
      </c>
      <c r="S18" s="69">
        <f>COUNTIFS(Temp!H$9:H$8768,"&lt;="&amp;$O18,Temp!H$9:H$8768,"&gt;"&amp;$O19)</f>
        <v>277</v>
      </c>
      <c r="T18" s="69">
        <f>COUNTIFS(Temp!I$9:I$8768,"&lt;="&amp;$O18,Temp!I$9:I$8768,"&gt;"&amp;$O19)</f>
        <v>327</v>
      </c>
      <c r="U18" s="69">
        <f>COUNTIFS(Temp!J$9:J$8768,"&lt;="&amp;$O18,Temp!J$9:J$8768,"&gt;"&amp;$O19)</f>
        <v>303</v>
      </c>
      <c r="V18" s="166">
        <f t="shared" si="6"/>
        <v>103.58333333333333</v>
      </c>
      <c r="W18" s="166">
        <f t="shared" si="3"/>
        <v>87.541666666666671</v>
      </c>
      <c r="X18" s="166">
        <f t="shared" si="3"/>
        <v>126.95833333333333</v>
      </c>
      <c r="Y18" s="166">
        <f t="shared" si="3"/>
        <v>149.875</v>
      </c>
      <c r="Z18" s="166">
        <f t="shared" si="3"/>
        <v>138.875</v>
      </c>
      <c r="AA18" s="296">
        <f t="shared" si="7"/>
        <v>398.45833333333337</v>
      </c>
      <c r="AB18" s="296">
        <f t="shared" si="4"/>
        <v>414.66666666666674</v>
      </c>
      <c r="AC18" s="296">
        <f t="shared" si="4"/>
        <v>438.08333333333337</v>
      </c>
      <c r="AD18" s="296">
        <f t="shared" si="4"/>
        <v>452.83333333333337</v>
      </c>
      <c r="AE18" s="296">
        <f t="shared" si="4"/>
        <v>454.16666666666663</v>
      </c>
      <c r="AF18" s="69">
        <f t="shared" si="5"/>
        <v>54</v>
      </c>
      <c r="AG18" s="297">
        <f t="shared" si="8"/>
        <v>6.2507353421792297E-2</v>
      </c>
      <c r="AH18" s="297">
        <f t="shared" si="9"/>
        <v>5.7289238119909047E-2</v>
      </c>
      <c r="AI18" s="297">
        <f t="shared" si="10"/>
        <v>0.18209844469846551</v>
      </c>
      <c r="AJ18" s="297">
        <f t="shared" si="11"/>
        <v>7.7521149264590514E-2</v>
      </c>
      <c r="AK18" s="297">
        <f t="shared" si="12"/>
        <v>0.10315034399220221</v>
      </c>
    </row>
    <row r="19" spans="2:37" x14ac:dyDescent="0.2">
      <c r="B19" s="4" t="s">
        <v>475</v>
      </c>
      <c r="G19" s="5" t="str">
        <f>"Share of Gas Backup Heating Load at "&amp;Dashboard!G39&amp;"F Temp"</f>
        <v>Share of Gas Backup Heating Load at 10F Temp</v>
      </c>
      <c r="O19" s="69">
        <f t="shared" si="1"/>
        <v>53</v>
      </c>
      <c r="P19" s="182">
        <f t="shared" si="2"/>
        <v>3.2919899603880478</v>
      </c>
      <c r="Q19" s="69">
        <f>COUNTIFS(Temp!F$9:F$8768,"&lt;="&amp;$O19,Temp!F$9:F$8768,"&gt;"&amp;$O20)</f>
        <v>17</v>
      </c>
      <c r="R19" s="69">
        <f>COUNTIFS(Temp!G$9:G$8768,"&lt;="&amp;$O19,Temp!G$9:G$8768,"&gt;"&amp;$O20)</f>
        <v>87</v>
      </c>
      <c r="S19" s="69">
        <f>COUNTIFS(Temp!H$9:H$8768,"&lt;="&amp;$O19,Temp!H$9:H$8768,"&gt;"&amp;$O20)</f>
        <v>0</v>
      </c>
      <c r="T19" s="69">
        <f>COUNTIFS(Temp!I$9:I$8768,"&lt;="&amp;$O19,Temp!I$9:I$8768,"&gt;"&amp;$O20)</f>
        <v>9</v>
      </c>
      <c r="U19" s="69">
        <f>COUNTIFS(Temp!J$9:J$8768,"&lt;="&amp;$O19,Temp!J$9:J$8768,"&gt;"&amp;$O20)</f>
        <v>0</v>
      </c>
      <c r="V19" s="166">
        <f t="shared" si="6"/>
        <v>8.5</v>
      </c>
      <c r="W19" s="166">
        <f t="shared" si="3"/>
        <v>43.5</v>
      </c>
      <c r="X19" s="166">
        <f t="shared" si="3"/>
        <v>0</v>
      </c>
      <c r="Y19" s="166">
        <f t="shared" si="3"/>
        <v>4.5</v>
      </c>
      <c r="Z19" s="166">
        <f t="shared" si="3"/>
        <v>0</v>
      </c>
      <c r="AA19" s="296">
        <f t="shared" si="7"/>
        <v>406.95833333333337</v>
      </c>
      <c r="AB19" s="296">
        <f t="shared" si="4"/>
        <v>458.16666666666674</v>
      </c>
      <c r="AC19" s="296">
        <f t="shared" si="4"/>
        <v>438.08333333333337</v>
      </c>
      <c r="AD19" s="296">
        <f t="shared" si="4"/>
        <v>457.33333333333337</v>
      </c>
      <c r="AE19" s="296">
        <f t="shared" si="4"/>
        <v>454.16666666666663</v>
      </c>
      <c r="AF19" s="69">
        <f t="shared" si="5"/>
        <v>53</v>
      </c>
      <c r="AG19" s="297">
        <f t="shared" si="8"/>
        <v>6.3840773906791326E-2</v>
      </c>
      <c r="AH19" s="297">
        <f t="shared" si="9"/>
        <v>6.3299081829433265E-2</v>
      </c>
      <c r="AI19" s="297">
        <f t="shared" si="10"/>
        <v>0.18209844469846551</v>
      </c>
      <c r="AJ19" s="297">
        <f t="shared" si="11"/>
        <v>7.8291510335677716E-2</v>
      </c>
      <c r="AK19" s="297">
        <f t="shared" si="12"/>
        <v>0.10315034399220221</v>
      </c>
    </row>
    <row r="20" spans="2:37" ht="25.5" x14ac:dyDescent="0.2">
      <c r="G20" s="177"/>
      <c r="H20" s="178" t="str">
        <f>H4</f>
        <v>Denver County</v>
      </c>
      <c r="I20" s="178" t="str">
        <f t="shared" ref="I20:L20" si="16">I4</f>
        <v>Weld County</v>
      </c>
      <c r="J20" s="178" t="str">
        <f t="shared" si="16"/>
        <v>Clark County</v>
      </c>
      <c r="K20" s="178" t="str">
        <f t="shared" si="16"/>
        <v>Washoe County</v>
      </c>
      <c r="L20" s="178" t="str">
        <f t="shared" si="16"/>
        <v>Bernalillo County</v>
      </c>
      <c r="O20" s="69">
        <f t="shared" si="1"/>
        <v>52</v>
      </c>
      <c r="P20" s="182">
        <f t="shared" si="2"/>
        <v>3.2635472054180528</v>
      </c>
      <c r="Q20" s="69">
        <f>COUNTIFS(Temp!F$9:F$8768,"&lt;="&amp;$O20,Temp!F$9:F$8768,"&gt;"&amp;$O21)</f>
        <v>180</v>
      </c>
      <c r="R20" s="69">
        <f>COUNTIFS(Temp!G$9:G$8768,"&lt;="&amp;$O20,Temp!G$9:G$8768,"&gt;"&amp;$O21)</f>
        <v>216</v>
      </c>
      <c r="S20" s="69">
        <f>COUNTIFS(Temp!H$9:H$8768,"&lt;="&amp;$O20,Temp!H$9:H$8768,"&gt;"&amp;$O21)</f>
        <v>318</v>
      </c>
      <c r="T20" s="69">
        <f>COUNTIFS(Temp!I$9:I$8768,"&lt;="&amp;$O20,Temp!I$9:I$8768,"&gt;"&amp;$O21)</f>
        <v>351</v>
      </c>
      <c r="U20" s="69">
        <f>COUNTIFS(Temp!J$9:J$8768,"&lt;="&amp;$O20,Temp!J$9:J$8768,"&gt;"&amp;$O21)</f>
        <v>274</v>
      </c>
      <c r="V20" s="166">
        <f t="shared" si="6"/>
        <v>97.5</v>
      </c>
      <c r="W20" s="166">
        <f t="shared" si="3"/>
        <v>117</v>
      </c>
      <c r="X20" s="166">
        <f t="shared" si="3"/>
        <v>172.25</v>
      </c>
      <c r="Y20" s="166">
        <f t="shared" si="3"/>
        <v>190.125</v>
      </c>
      <c r="Z20" s="166">
        <f t="shared" si="3"/>
        <v>148.41666666666666</v>
      </c>
      <c r="AA20" s="296">
        <f t="shared" si="7"/>
        <v>504.45833333333337</v>
      </c>
      <c r="AB20" s="296">
        <f t="shared" si="4"/>
        <v>575.16666666666674</v>
      </c>
      <c r="AC20" s="296">
        <f t="shared" si="4"/>
        <v>610.33333333333337</v>
      </c>
      <c r="AD20" s="296">
        <f t="shared" si="4"/>
        <v>647.45833333333337</v>
      </c>
      <c r="AE20" s="296">
        <f t="shared" si="4"/>
        <v>602.58333333333326</v>
      </c>
      <c r="AF20" s="69">
        <f t="shared" si="5"/>
        <v>52</v>
      </c>
      <c r="AG20" s="297">
        <f t="shared" si="8"/>
        <v>7.9135891234721256E-2</v>
      </c>
      <c r="AH20" s="297">
        <f t="shared" si="9"/>
        <v>7.946348904815359E-2</v>
      </c>
      <c r="AI20" s="297">
        <f t="shared" si="10"/>
        <v>0.25369773805812462</v>
      </c>
      <c r="AJ20" s="297">
        <f t="shared" si="11"/>
        <v>0.11083926558911225</v>
      </c>
      <c r="AK20" s="297">
        <f t="shared" si="12"/>
        <v>0.13685874080873653</v>
      </c>
    </row>
    <row r="21" spans="2:37" x14ac:dyDescent="0.2">
      <c r="G21" s="164" t="s">
        <v>476</v>
      </c>
      <c r="H21" s="297">
        <f>INDEX($AG$8:$AK$99,MATCH(Dashboard!$G$39,COP!$AF$8:$AF$99,0),MATCH(COP!H$20,COP!$AG$5:$AK$5,0))</f>
        <v>0.91800117654748692</v>
      </c>
      <c r="I21" s="297">
        <f>INDEX($AG$8:$AK$99,MATCH(Dashboard!$G$39,COP!$AF$8:$AF$99,0),MATCH(COP!I$20,COP!$AG$5:$AK$5,0))</f>
        <v>0.91078490631206288</v>
      </c>
      <c r="J21" s="297">
        <f>INDEX($AG$8:$AK$99,MATCH(Dashboard!$G$39,COP!$AF$8:$AF$99,0),MATCH(COP!J$20,COP!$AG$5:$AK$5,0))</f>
        <v>1</v>
      </c>
      <c r="K21" s="297">
        <f>INDEX($AG$8:$AK$99,MATCH(Dashboard!$G$39,COP!$AF$8:$AF$99,0),MATCH(COP!K$20,COP!$AG$5:$AK$5,0))</f>
        <v>0.9770888911080361</v>
      </c>
      <c r="L21" s="297">
        <f>INDEX($AG$8:$AK$99,MATCH(Dashboard!$G$39,COP!$AF$8:$AF$99,0),MATCH(COP!L$20,COP!$AG$5:$AK$5,0))</f>
        <v>1</v>
      </c>
      <c r="O21" s="69">
        <f t="shared" si="1"/>
        <v>51</v>
      </c>
      <c r="P21" s="182">
        <f t="shared" si="2"/>
        <v>3.2351044504480577</v>
      </c>
      <c r="Q21" s="69">
        <f>COUNTIFS(Temp!F$9:F$8768,"&lt;="&amp;$O21,Temp!F$9:F$8768,"&gt;"&amp;$O22)</f>
        <v>12</v>
      </c>
      <c r="R21" s="69">
        <f>COUNTIFS(Temp!G$9:G$8768,"&lt;="&amp;$O21,Temp!G$9:G$8768,"&gt;"&amp;$O22)</f>
        <v>83</v>
      </c>
      <c r="S21" s="69">
        <f>COUNTIFS(Temp!H$9:H$8768,"&lt;="&amp;$O21,Temp!H$9:H$8768,"&gt;"&amp;$O22)</f>
        <v>0</v>
      </c>
      <c r="T21" s="69">
        <f>COUNTIFS(Temp!I$9:I$8768,"&lt;="&amp;$O21,Temp!I$9:I$8768,"&gt;"&amp;$O22)</f>
        <v>19</v>
      </c>
      <c r="U21" s="69">
        <f>COUNTIFS(Temp!J$9:J$8768,"&lt;="&amp;$O21,Temp!J$9:J$8768,"&gt;"&amp;$O22)</f>
        <v>0</v>
      </c>
      <c r="V21" s="166">
        <f t="shared" si="6"/>
        <v>7</v>
      </c>
      <c r="W21" s="166">
        <f t="shared" si="3"/>
        <v>48.416666666666664</v>
      </c>
      <c r="X21" s="166">
        <f t="shared" si="3"/>
        <v>0</v>
      </c>
      <c r="Y21" s="166">
        <f t="shared" si="3"/>
        <v>11.083333333333334</v>
      </c>
      <c r="Z21" s="166">
        <f t="shared" si="3"/>
        <v>0</v>
      </c>
      <c r="AA21" s="296">
        <f t="shared" si="7"/>
        <v>511.45833333333337</v>
      </c>
      <c r="AB21" s="296">
        <f t="shared" si="4"/>
        <v>623.58333333333337</v>
      </c>
      <c r="AC21" s="296">
        <f t="shared" si="4"/>
        <v>610.33333333333337</v>
      </c>
      <c r="AD21" s="296">
        <f t="shared" si="4"/>
        <v>658.54166666666674</v>
      </c>
      <c r="AE21" s="296">
        <f t="shared" si="4"/>
        <v>602.58333333333326</v>
      </c>
      <c r="AF21" s="69">
        <f t="shared" si="5"/>
        <v>51</v>
      </c>
      <c r="AG21" s="297">
        <f t="shared" si="8"/>
        <v>8.0234002222367512E-2</v>
      </c>
      <c r="AH21" s="297">
        <f t="shared" si="9"/>
        <v>8.6152606280401806E-2</v>
      </c>
      <c r="AI21" s="297">
        <f t="shared" si="10"/>
        <v>0.25369773805812462</v>
      </c>
      <c r="AJ21" s="297">
        <f t="shared" si="11"/>
        <v>0.11273663637530852</v>
      </c>
      <c r="AK21" s="297">
        <f t="shared" si="12"/>
        <v>0.13685874080873653</v>
      </c>
    </row>
    <row r="22" spans="2:37" x14ac:dyDescent="0.2">
      <c r="G22" s="69" t="s">
        <v>477</v>
      </c>
      <c r="H22" s="298">
        <f>1-H21</f>
        <v>8.1998823452513081E-2</v>
      </c>
      <c r="I22" s="298">
        <f t="shared" ref="I22:L22" si="17">1-I21</f>
        <v>8.9215093687937119E-2</v>
      </c>
      <c r="J22" s="298">
        <f t="shared" si="17"/>
        <v>0</v>
      </c>
      <c r="K22" s="298">
        <f t="shared" si="17"/>
        <v>2.2911108891963905E-2</v>
      </c>
      <c r="L22" s="298">
        <f t="shared" si="17"/>
        <v>0</v>
      </c>
      <c r="O22" s="69">
        <f t="shared" si="1"/>
        <v>50</v>
      </c>
      <c r="P22" s="182">
        <f t="shared" si="2"/>
        <v>3.2066616954780627</v>
      </c>
      <c r="Q22" s="69">
        <f>COUNTIFS(Temp!F$9:F$8768,"&lt;="&amp;$O22,Temp!F$9:F$8768,"&gt;"&amp;$O23)</f>
        <v>204</v>
      </c>
      <c r="R22" s="69">
        <f>COUNTIFS(Temp!G$9:G$8768,"&lt;="&amp;$O22,Temp!G$9:G$8768,"&gt;"&amp;$O23)</f>
        <v>149</v>
      </c>
      <c r="S22" s="69">
        <f>COUNTIFS(Temp!H$9:H$8768,"&lt;="&amp;$O22,Temp!H$9:H$8768,"&gt;"&amp;$O23)</f>
        <v>188</v>
      </c>
      <c r="T22" s="69">
        <f>COUNTIFS(Temp!I$9:I$8768,"&lt;="&amp;$O22,Temp!I$9:I$8768,"&gt;"&amp;$O23)</f>
        <v>191</v>
      </c>
      <c r="U22" s="69">
        <f>COUNTIFS(Temp!J$9:J$8768,"&lt;="&amp;$O22,Temp!J$9:J$8768,"&gt;"&amp;$O23)</f>
        <v>150</v>
      </c>
      <c r="V22" s="166">
        <f t="shared" si="6"/>
        <v>127.5</v>
      </c>
      <c r="W22" s="166">
        <f t="shared" si="3"/>
        <v>93.125</v>
      </c>
      <c r="X22" s="166">
        <f t="shared" si="3"/>
        <v>117.5</v>
      </c>
      <c r="Y22" s="166">
        <f t="shared" si="3"/>
        <v>119.375</v>
      </c>
      <c r="Z22" s="166">
        <f t="shared" si="3"/>
        <v>93.75</v>
      </c>
      <c r="AA22" s="296">
        <f t="shared" si="7"/>
        <v>638.95833333333337</v>
      </c>
      <c r="AB22" s="296">
        <f t="shared" si="4"/>
        <v>716.70833333333337</v>
      </c>
      <c r="AC22" s="296">
        <f t="shared" si="4"/>
        <v>727.83333333333337</v>
      </c>
      <c r="AD22" s="296">
        <f t="shared" si="4"/>
        <v>777.91666666666674</v>
      </c>
      <c r="AE22" s="296">
        <f t="shared" si="4"/>
        <v>696.33333333333326</v>
      </c>
      <c r="AF22" s="69">
        <f t="shared" si="5"/>
        <v>50</v>
      </c>
      <c r="AG22" s="297">
        <f t="shared" si="8"/>
        <v>0.10023530949735281</v>
      </c>
      <c r="AH22" s="297">
        <f t="shared" si="9"/>
        <v>9.9018507325216581E-2</v>
      </c>
      <c r="AI22" s="297">
        <f t="shared" si="10"/>
        <v>0.30253905573452494</v>
      </c>
      <c r="AJ22" s="297">
        <f t="shared" si="11"/>
        <v>0.13317260367776085</v>
      </c>
      <c r="AK22" s="297">
        <f t="shared" si="12"/>
        <v>0.15815124300896177</v>
      </c>
    </row>
    <row r="23" spans="2:37" x14ac:dyDescent="0.2">
      <c r="O23" s="69">
        <f t="shared" si="1"/>
        <v>49</v>
      </c>
      <c r="P23" s="182">
        <f t="shared" si="2"/>
        <v>3.1782189405080676</v>
      </c>
      <c r="Q23" s="69">
        <f>COUNTIFS(Temp!F$9:F$8768,"&lt;="&amp;$O23,Temp!F$9:F$8768,"&gt;"&amp;$O24)</f>
        <v>210</v>
      </c>
      <c r="R23" s="69">
        <f>COUNTIFS(Temp!G$9:G$8768,"&lt;="&amp;$O23,Temp!G$9:G$8768,"&gt;"&amp;$O24)</f>
        <v>193</v>
      </c>
      <c r="S23" s="69">
        <f>COUNTIFS(Temp!H$9:H$8768,"&lt;="&amp;$O23,Temp!H$9:H$8768,"&gt;"&amp;$O24)</f>
        <v>324</v>
      </c>
      <c r="T23" s="69">
        <f>COUNTIFS(Temp!I$9:I$8768,"&lt;="&amp;$O23,Temp!I$9:I$8768,"&gt;"&amp;$O24)</f>
        <v>325</v>
      </c>
      <c r="U23" s="69">
        <f>COUNTIFS(Temp!J$9:J$8768,"&lt;="&amp;$O23,Temp!J$9:J$8768,"&gt;"&amp;$O24)</f>
        <v>253</v>
      </c>
      <c r="V23" s="166">
        <f t="shared" si="6"/>
        <v>140</v>
      </c>
      <c r="W23" s="166">
        <f t="shared" si="3"/>
        <v>128.66666666666666</v>
      </c>
      <c r="X23" s="166">
        <f t="shared" si="3"/>
        <v>216</v>
      </c>
      <c r="Y23" s="166">
        <f t="shared" si="3"/>
        <v>216.66666666666666</v>
      </c>
      <c r="Z23" s="166">
        <f t="shared" si="3"/>
        <v>168.66666666666666</v>
      </c>
      <c r="AA23" s="296">
        <f t="shared" si="7"/>
        <v>778.95833333333337</v>
      </c>
      <c r="AB23" s="296">
        <f t="shared" si="4"/>
        <v>845.375</v>
      </c>
      <c r="AC23" s="296">
        <f t="shared" si="4"/>
        <v>943.83333333333337</v>
      </c>
      <c r="AD23" s="296">
        <f t="shared" si="4"/>
        <v>994.58333333333337</v>
      </c>
      <c r="AE23" s="296">
        <f t="shared" si="4"/>
        <v>864.99999999999989</v>
      </c>
      <c r="AF23" s="69">
        <f t="shared" si="5"/>
        <v>49</v>
      </c>
      <c r="AG23" s="297">
        <f t="shared" si="8"/>
        <v>0.12219752925027784</v>
      </c>
      <c r="AH23" s="297">
        <f t="shared" si="9"/>
        <v>0.11679475002158707</v>
      </c>
      <c r="AI23" s="297">
        <f t="shared" si="10"/>
        <v>0.3923239461013544</v>
      </c>
      <c r="AJ23" s="297">
        <f t="shared" si="11"/>
        <v>0.1702640626560338</v>
      </c>
      <c r="AK23" s="297">
        <f t="shared" si="12"/>
        <v>0.19645882030074474</v>
      </c>
    </row>
    <row r="24" spans="2:37" x14ac:dyDescent="0.2">
      <c r="O24" s="69">
        <f t="shared" si="1"/>
        <v>48</v>
      </c>
      <c r="P24" s="182">
        <f t="shared" si="2"/>
        <v>3.1497761855380726</v>
      </c>
      <c r="Q24" s="69">
        <f>COUNTIFS(Temp!F$9:F$8768,"&lt;="&amp;$O24,Temp!F$9:F$8768,"&gt;"&amp;$O25)</f>
        <v>11</v>
      </c>
      <c r="R24" s="69">
        <f>COUNTIFS(Temp!G$9:G$8768,"&lt;="&amp;$O24,Temp!G$9:G$8768,"&gt;"&amp;$O25)</f>
        <v>75</v>
      </c>
      <c r="S24" s="69">
        <f>COUNTIFS(Temp!H$9:H$8768,"&lt;="&amp;$O24,Temp!H$9:H$8768,"&gt;"&amp;$O25)</f>
        <v>0</v>
      </c>
      <c r="T24" s="69">
        <f>COUNTIFS(Temp!I$9:I$8768,"&lt;="&amp;$O24,Temp!I$9:I$8768,"&gt;"&amp;$O25)</f>
        <v>5</v>
      </c>
      <c r="U24" s="69">
        <f>COUNTIFS(Temp!J$9:J$8768,"&lt;="&amp;$O24,Temp!J$9:J$8768,"&gt;"&amp;$O25)</f>
        <v>1</v>
      </c>
      <c r="V24" s="166">
        <f t="shared" si="6"/>
        <v>7.791666666666667</v>
      </c>
      <c r="W24" s="166">
        <f t="shared" ref="W24:W87" si="18">($O$7-$O24)*R24/24</f>
        <v>53.125</v>
      </c>
      <c r="X24" s="166">
        <f t="shared" ref="X24:X87" si="19">($O$7-$O24)*S24/24</f>
        <v>0</v>
      </c>
      <c r="Y24" s="166">
        <f t="shared" ref="Y24:Y87" si="20">($O$7-$O24)*T24/24</f>
        <v>3.5416666666666665</v>
      </c>
      <c r="Z24" s="166">
        <f t="shared" ref="Z24:Z87" si="21">($O$7-$O24)*U24/24</f>
        <v>0.70833333333333337</v>
      </c>
      <c r="AA24" s="296">
        <f t="shared" si="7"/>
        <v>786.75</v>
      </c>
      <c r="AB24" s="296">
        <f t="shared" ref="AB24:AB87" si="22">W24+AB23</f>
        <v>898.5</v>
      </c>
      <c r="AC24" s="296">
        <f t="shared" ref="AC24:AC87" si="23">X24+AC23</f>
        <v>943.83333333333337</v>
      </c>
      <c r="AD24" s="296">
        <f t="shared" ref="AD24:AD87" si="24">Y24+AD23</f>
        <v>998.125</v>
      </c>
      <c r="AE24" s="296">
        <f t="shared" ref="AE24:AE87" si="25">Z24+AE23</f>
        <v>865.70833333333326</v>
      </c>
      <c r="AF24" s="69">
        <f t="shared" si="5"/>
        <v>48</v>
      </c>
      <c r="AG24" s="297">
        <f t="shared" si="8"/>
        <v>0.12341983136152694</v>
      </c>
      <c r="AH24" s="297">
        <f t="shared" si="9"/>
        <v>0.12413435800017268</v>
      </c>
      <c r="AI24" s="297">
        <f t="shared" si="10"/>
        <v>0.3923239461013544</v>
      </c>
      <c r="AJ24" s="297">
        <f t="shared" si="11"/>
        <v>0.17087036535087097</v>
      </c>
      <c r="AK24" s="297">
        <f t="shared" si="12"/>
        <v>0.19661969698403536</v>
      </c>
    </row>
    <row r="25" spans="2:37" x14ac:dyDescent="0.2">
      <c r="G25" s="5" t="s">
        <v>478</v>
      </c>
      <c r="O25" s="69">
        <f t="shared" si="1"/>
        <v>47</v>
      </c>
      <c r="P25" s="182">
        <f t="shared" si="2"/>
        <v>3.1213334305680775</v>
      </c>
      <c r="Q25" s="69">
        <f>COUNTIFS(Temp!F$9:F$8768,"&lt;="&amp;$O25,Temp!F$9:F$8768,"&gt;"&amp;$O26)</f>
        <v>247</v>
      </c>
      <c r="R25" s="69">
        <f>COUNTIFS(Temp!G$9:G$8768,"&lt;="&amp;$O25,Temp!G$9:G$8768,"&gt;"&amp;$O26)</f>
        <v>195</v>
      </c>
      <c r="S25" s="69">
        <f>COUNTIFS(Temp!H$9:H$8768,"&lt;="&amp;$O25,Temp!H$9:H$8768,"&gt;"&amp;$O26)</f>
        <v>307</v>
      </c>
      <c r="T25" s="69">
        <f>COUNTIFS(Temp!I$9:I$8768,"&lt;="&amp;$O25,Temp!I$9:I$8768,"&gt;"&amp;$O26)</f>
        <v>308</v>
      </c>
      <c r="U25" s="69">
        <f>COUNTIFS(Temp!J$9:J$8768,"&lt;="&amp;$O25,Temp!J$9:J$8768,"&gt;"&amp;$O26)</f>
        <v>307</v>
      </c>
      <c r="V25" s="166">
        <f t="shared" si="6"/>
        <v>185.25</v>
      </c>
      <c r="W25" s="166">
        <f t="shared" si="18"/>
        <v>146.25</v>
      </c>
      <c r="X25" s="166">
        <f t="shared" si="19"/>
        <v>230.25</v>
      </c>
      <c r="Y25" s="166">
        <f t="shared" si="20"/>
        <v>231</v>
      </c>
      <c r="Z25" s="166">
        <f t="shared" si="21"/>
        <v>230.25</v>
      </c>
      <c r="AA25" s="296">
        <f t="shared" si="7"/>
        <v>972</v>
      </c>
      <c r="AB25" s="296">
        <f t="shared" si="22"/>
        <v>1044.75</v>
      </c>
      <c r="AC25" s="296">
        <f t="shared" si="23"/>
        <v>1174.0833333333335</v>
      </c>
      <c r="AD25" s="296">
        <f t="shared" si="24"/>
        <v>1229.125</v>
      </c>
      <c r="AE25" s="296">
        <f t="shared" si="25"/>
        <v>1095.9583333333333</v>
      </c>
      <c r="AF25" s="69">
        <f t="shared" si="5"/>
        <v>47</v>
      </c>
      <c r="AG25" s="297">
        <f t="shared" si="8"/>
        <v>0.15248055428459381</v>
      </c>
      <c r="AH25" s="297">
        <f t="shared" si="9"/>
        <v>0.14433986702357307</v>
      </c>
      <c r="AI25" s="297">
        <f t="shared" si="10"/>
        <v>0.48803214520766225</v>
      </c>
      <c r="AJ25" s="297">
        <f t="shared" si="11"/>
        <v>0.21041556700001429</v>
      </c>
      <c r="AK25" s="297">
        <f t="shared" si="12"/>
        <v>0.2489140823877885</v>
      </c>
    </row>
    <row r="26" spans="2:37" x14ac:dyDescent="0.2">
      <c r="G26" s="177"/>
      <c r="H26" s="178" t="s">
        <v>479</v>
      </c>
      <c r="I26" s="177" t="s">
        <v>480</v>
      </c>
      <c r="J26" s="178" t="s">
        <v>481</v>
      </c>
      <c r="O26" s="69">
        <f t="shared" si="1"/>
        <v>46</v>
      </c>
      <c r="P26" s="182">
        <f t="shared" si="2"/>
        <v>3.0928906755980825</v>
      </c>
      <c r="Q26" s="69">
        <f>COUNTIFS(Temp!F$9:F$8768,"&lt;="&amp;$O26,Temp!F$9:F$8768,"&gt;"&amp;$O27)</f>
        <v>11</v>
      </c>
      <c r="R26" s="69">
        <f>COUNTIFS(Temp!G$9:G$8768,"&lt;="&amp;$O26,Temp!G$9:G$8768,"&gt;"&amp;$O27)</f>
        <v>85</v>
      </c>
      <c r="S26" s="69">
        <f>COUNTIFS(Temp!H$9:H$8768,"&lt;="&amp;$O26,Temp!H$9:H$8768,"&gt;"&amp;$O27)</f>
        <v>0</v>
      </c>
      <c r="T26" s="69">
        <f>COUNTIFS(Temp!I$9:I$8768,"&lt;="&amp;$O26,Temp!I$9:I$8768,"&gt;"&amp;$O27)</f>
        <v>13</v>
      </c>
      <c r="U26" s="69">
        <f>COUNTIFS(Temp!J$9:J$8768,"&lt;="&amp;$O26,Temp!J$9:J$8768,"&gt;"&amp;$O27)</f>
        <v>1</v>
      </c>
      <c r="V26" s="166">
        <f t="shared" si="6"/>
        <v>8.7083333333333339</v>
      </c>
      <c r="W26" s="166">
        <f t="shared" si="18"/>
        <v>67.291666666666671</v>
      </c>
      <c r="X26" s="166">
        <f t="shared" si="19"/>
        <v>0</v>
      </c>
      <c r="Y26" s="166">
        <f t="shared" si="20"/>
        <v>10.291666666666666</v>
      </c>
      <c r="Z26" s="166">
        <f t="shared" si="21"/>
        <v>0.79166666666666663</v>
      </c>
      <c r="AA26" s="296">
        <f t="shared" si="7"/>
        <v>980.70833333333337</v>
      </c>
      <c r="AB26" s="296">
        <f t="shared" si="22"/>
        <v>1112.0416666666667</v>
      </c>
      <c r="AC26" s="296">
        <f t="shared" si="23"/>
        <v>1174.0833333333335</v>
      </c>
      <c r="AD26" s="296">
        <f t="shared" si="24"/>
        <v>1239.4166666666667</v>
      </c>
      <c r="AE26" s="296">
        <f t="shared" si="25"/>
        <v>1096.75</v>
      </c>
      <c r="AF26" s="69">
        <f t="shared" si="5"/>
        <v>46</v>
      </c>
      <c r="AG26" s="297">
        <f t="shared" si="8"/>
        <v>0.15384665664422517</v>
      </c>
      <c r="AH26" s="297">
        <f t="shared" si="9"/>
        <v>0.1536367037964482</v>
      </c>
      <c r="AI26" s="297">
        <f t="shared" si="10"/>
        <v>0.48803214520766225</v>
      </c>
      <c r="AJ26" s="297">
        <f t="shared" si="11"/>
        <v>0.21217741130148227</v>
      </c>
      <c r="AK26" s="297">
        <f t="shared" si="12"/>
        <v>0.24909388573970154</v>
      </c>
    </row>
    <row r="27" spans="2:37" x14ac:dyDescent="0.2">
      <c r="G27" s="69">
        <v>2030</v>
      </c>
      <c r="H27" s="298">
        <v>1.1200000000000001</v>
      </c>
      <c r="I27" s="298">
        <v>1.25</v>
      </c>
      <c r="J27" s="298">
        <v>1.33</v>
      </c>
      <c r="O27" s="69">
        <f t="shared" si="1"/>
        <v>45</v>
      </c>
      <c r="P27" s="182">
        <f t="shared" si="2"/>
        <v>3.0644479206280875</v>
      </c>
      <c r="Q27" s="69">
        <f>COUNTIFS(Temp!F$9:F$8768,"&lt;="&amp;$O27,Temp!F$9:F$8768,"&gt;"&amp;$O28)</f>
        <v>281</v>
      </c>
      <c r="R27" s="69">
        <f>COUNTIFS(Temp!G$9:G$8768,"&lt;="&amp;$O27,Temp!G$9:G$8768,"&gt;"&amp;$O28)</f>
        <v>183</v>
      </c>
      <c r="S27" s="69">
        <f>COUNTIFS(Temp!H$9:H$8768,"&lt;="&amp;$O27,Temp!H$9:H$8768,"&gt;"&amp;$O28)</f>
        <v>295</v>
      </c>
      <c r="T27" s="69">
        <f>COUNTIFS(Temp!I$9:I$8768,"&lt;="&amp;$O27,Temp!I$9:I$8768,"&gt;"&amp;$O28)</f>
        <v>301</v>
      </c>
      <c r="U27" s="69">
        <f>COUNTIFS(Temp!J$9:J$8768,"&lt;="&amp;$O27,Temp!J$9:J$8768,"&gt;"&amp;$O28)</f>
        <v>295</v>
      </c>
      <c r="V27" s="166">
        <f t="shared" si="6"/>
        <v>234.16666666666666</v>
      </c>
      <c r="W27" s="166">
        <f t="shared" si="18"/>
        <v>152.5</v>
      </c>
      <c r="X27" s="166">
        <f t="shared" si="19"/>
        <v>245.83333333333334</v>
      </c>
      <c r="Y27" s="166">
        <f t="shared" si="20"/>
        <v>250.83333333333334</v>
      </c>
      <c r="Z27" s="166">
        <f t="shared" si="21"/>
        <v>245.83333333333334</v>
      </c>
      <c r="AA27" s="296">
        <f t="shared" si="7"/>
        <v>1214.875</v>
      </c>
      <c r="AB27" s="296">
        <f t="shared" si="22"/>
        <v>1264.5416666666667</v>
      </c>
      <c r="AC27" s="296">
        <f t="shared" si="23"/>
        <v>1419.9166666666667</v>
      </c>
      <c r="AD27" s="296">
        <f t="shared" si="24"/>
        <v>1490.25</v>
      </c>
      <c r="AE27" s="296">
        <f t="shared" si="25"/>
        <v>1342.5833333333333</v>
      </c>
      <c r="AF27" s="69">
        <f t="shared" si="5"/>
        <v>45</v>
      </c>
      <c r="AG27" s="297">
        <f t="shared" si="8"/>
        <v>0.19058108373096286</v>
      </c>
      <c r="AH27" s="297">
        <f t="shared" si="9"/>
        <v>0.1747056961114469</v>
      </c>
      <c r="AI27" s="297">
        <f t="shared" si="10"/>
        <v>0.59021788077176218</v>
      </c>
      <c r="AJ27" s="297">
        <f t="shared" si="11"/>
        <v>0.25511790804171364</v>
      </c>
      <c r="AK27" s="297">
        <f t="shared" si="12"/>
        <v>0.30492755817584766</v>
      </c>
    </row>
    <row r="28" spans="2:37" x14ac:dyDescent="0.2">
      <c r="G28" s="69">
        <v>2040</v>
      </c>
      <c r="H28" s="298">
        <v>1.1499999999999999</v>
      </c>
      <c r="I28" s="298">
        <v>1.42</v>
      </c>
      <c r="J28" s="298">
        <v>1.67</v>
      </c>
      <c r="O28" s="69">
        <f t="shared" si="1"/>
        <v>44</v>
      </c>
      <c r="P28" s="182">
        <f t="shared" si="2"/>
        <v>3.036005165658092</v>
      </c>
      <c r="Q28" s="69">
        <f>COUNTIFS(Temp!F$9:F$8768,"&lt;="&amp;$O28,Temp!F$9:F$8768,"&gt;"&amp;$O29)</f>
        <v>3</v>
      </c>
      <c r="R28" s="69">
        <f>COUNTIFS(Temp!G$9:G$8768,"&lt;="&amp;$O28,Temp!G$9:G$8768,"&gt;"&amp;$O29)</f>
        <v>84</v>
      </c>
      <c r="S28" s="69">
        <f>COUNTIFS(Temp!H$9:H$8768,"&lt;="&amp;$O28,Temp!H$9:H$8768,"&gt;"&amp;$O29)</f>
        <v>1</v>
      </c>
      <c r="T28" s="69">
        <f>COUNTIFS(Temp!I$9:I$8768,"&lt;="&amp;$O28,Temp!I$9:I$8768,"&gt;"&amp;$O29)</f>
        <v>7</v>
      </c>
      <c r="U28" s="69">
        <f>COUNTIFS(Temp!J$9:J$8768,"&lt;="&amp;$O28,Temp!J$9:J$8768,"&gt;"&amp;$O29)</f>
        <v>2</v>
      </c>
      <c r="V28" s="166">
        <f t="shared" si="6"/>
        <v>2.625</v>
      </c>
      <c r="W28" s="166">
        <f t="shared" si="18"/>
        <v>73.5</v>
      </c>
      <c r="X28" s="166">
        <f t="shared" si="19"/>
        <v>0.875</v>
      </c>
      <c r="Y28" s="166">
        <f t="shared" si="20"/>
        <v>6.125</v>
      </c>
      <c r="Z28" s="166">
        <f t="shared" si="21"/>
        <v>1.75</v>
      </c>
      <c r="AA28" s="296">
        <f t="shared" si="7"/>
        <v>1217.5</v>
      </c>
      <c r="AB28" s="296">
        <f t="shared" si="22"/>
        <v>1338.0416666666667</v>
      </c>
      <c r="AC28" s="296">
        <f t="shared" si="23"/>
        <v>1420.7916666666667</v>
      </c>
      <c r="AD28" s="296">
        <f t="shared" si="24"/>
        <v>1496.375</v>
      </c>
      <c r="AE28" s="296">
        <f t="shared" si="25"/>
        <v>1344.3333333333333</v>
      </c>
      <c r="AF28" s="69">
        <f t="shared" si="5"/>
        <v>44</v>
      </c>
      <c r="AG28" s="297">
        <f t="shared" si="8"/>
        <v>0.19099287535133022</v>
      </c>
      <c r="AH28" s="297">
        <f t="shared" si="9"/>
        <v>0.18486025962064301</v>
      </c>
      <c r="AI28" s="297">
        <f t="shared" si="10"/>
        <v>0.59058159271190558</v>
      </c>
      <c r="AJ28" s="297">
        <f t="shared" si="11"/>
        <v>0.25616645505513791</v>
      </c>
      <c r="AK28" s="297">
        <f t="shared" si="12"/>
        <v>0.30532501821691854</v>
      </c>
    </row>
    <row r="29" spans="2:37" x14ac:dyDescent="0.2">
      <c r="G29" s="3" t="s">
        <v>390</v>
      </c>
      <c r="O29" s="69">
        <f t="shared" si="1"/>
        <v>43</v>
      </c>
      <c r="P29" s="182">
        <f t="shared" si="2"/>
        <v>3.0075624106880969</v>
      </c>
      <c r="Q29" s="69">
        <f>COUNTIFS(Temp!F$9:F$8768,"&lt;="&amp;$O29,Temp!F$9:F$8768,"&gt;"&amp;$O30)</f>
        <v>286</v>
      </c>
      <c r="R29" s="69">
        <f>COUNTIFS(Temp!G$9:G$8768,"&lt;="&amp;$O29,Temp!G$9:G$8768,"&gt;"&amp;$O30)</f>
        <v>190</v>
      </c>
      <c r="S29" s="69">
        <f>COUNTIFS(Temp!H$9:H$8768,"&lt;="&amp;$O29,Temp!H$9:H$8768,"&gt;"&amp;$O30)</f>
        <v>224</v>
      </c>
      <c r="T29" s="69">
        <f>COUNTIFS(Temp!I$9:I$8768,"&lt;="&amp;$O29,Temp!I$9:I$8768,"&gt;"&amp;$O30)</f>
        <v>304</v>
      </c>
      <c r="U29" s="69">
        <f>COUNTIFS(Temp!J$9:J$8768,"&lt;="&amp;$O29,Temp!J$9:J$8768,"&gt;"&amp;$O30)</f>
        <v>283</v>
      </c>
      <c r="V29" s="166">
        <f t="shared" si="6"/>
        <v>262.16666666666669</v>
      </c>
      <c r="W29" s="166">
        <f t="shared" si="18"/>
        <v>174.16666666666666</v>
      </c>
      <c r="X29" s="166">
        <f t="shared" si="19"/>
        <v>205.33333333333334</v>
      </c>
      <c r="Y29" s="166">
        <f t="shared" si="20"/>
        <v>278.66666666666669</v>
      </c>
      <c r="Z29" s="166">
        <f t="shared" si="21"/>
        <v>259.41666666666669</v>
      </c>
      <c r="AA29" s="296">
        <f t="shared" si="7"/>
        <v>1479.6666666666667</v>
      </c>
      <c r="AB29" s="296">
        <f t="shared" si="22"/>
        <v>1512.2083333333335</v>
      </c>
      <c r="AC29" s="296">
        <f t="shared" si="23"/>
        <v>1626.125</v>
      </c>
      <c r="AD29" s="296">
        <f t="shared" si="24"/>
        <v>1775.0416666666667</v>
      </c>
      <c r="AE29" s="296">
        <f t="shared" si="25"/>
        <v>1603.75</v>
      </c>
      <c r="AF29" s="69">
        <f t="shared" si="5"/>
        <v>43</v>
      </c>
      <c r="AG29" s="297">
        <f t="shared" si="8"/>
        <v>0.23211974638865293</v>
      </c>
      <c r="AH29" s="297">
        <f t="shared" si="9"/>
        <v>0.20892266067984916</v>
      </c>
      <c r="AI29" s="297">
        <f t="shared" si="10"/>
        <v>0.67593266133222485</v>
      </c>
      <c r="AJ29" s="297">
        <f t="shared" si="11"/>
        <v>0.3038717776795013</v>
      </c>
      <c r="AK29" s="297">
        <f t="shared" si="12"/>
        <v>0.36424373763851958</v>
      </c>
    </row>
    <row r="30" spans="2:37" x14ac:dyDescent="0.2">
      <c r="G30" s="3" t="s">
        <v>482</v>
      </c>
      <c r="O30" s="69">
        <f t="shared" si="1"/>
        <v>42</v>
      </c>
      <c r="P30" s="182">
        <f t="shared" si="2"/>
        <v>2.9791196557181019</v>
      </c>
      <c r="Q30" s="69">
        <f>COUNTIFS(Temp!F$9:F$8768,"&lt;="&amp;$O30,Temp!F$9:F$8768,"&gt;"&amp;$O31)</f>
        <v>8</v>
      </c>
      <c r="R30" s="69">
        <f>COUNTIFS(Temp!G$9:G$8768,"&lt;="&amp;$O30,Temp!G$9:G$8768,"&gt;"&amp;$O31)</f>
        <v>74</v>
      </c>
      <c r="S30" s="69">
        <f>COUNTIFS(Temp!H$9:H$8768,"&lt;="&amp;$O30,Temp!H$9:H$8768,"&gt;"&amp;$O31)</f>
        <v>1</v>
      </c>
      <c r="T30" s="69">
        <f>COUNTIFS(Temp!I$9:I$8768,"&lt;="&amp;$O30,Temp!I$9:I$8768,"&gt;"&amp;$O31)</f>
        <v>12</v>
      </c>
      <c r="U30" s="69">
        <f>COUNTIFS(Temp!J$9:J$8768,"&lt;="&amp;$O30,Temp!J$9:J$8768,"&gt;"&amp;$O31)</f>
        <v>1</v>
      </c>
      <c r="V30" s="166">
        <f t="shared" si="6"/>
        <v>7.666666666666667</v>
      </c>
      <c r="W30" s="166">
        <f t="shared" si="18"/>
        <v>70.916666666666671</v>
      </c>
      <c r="X30" s="166">
        <f t="shared" si="19"/>
        <v>0.95833333333333337</v>
      </c>
      <c r="Y30" s="166">
        <f t="shared" si="20"/>
        <v>11.5</v>
      </c>
      <c r="Z30" s="166">
        <f t="shared" si="21"/>
        <v>0.95833333333333337</v>
      </c>
      <c r="AA30" s="296">
        <f t="shared" si="7"/>
        <v>1487.3333333333335</v>
      </c>
      <c r="AB30" s="296">
        <f t="shared" si="22"/>
        <v>1583.1250000000002</v>
      </c>
      <c r="AC30" s="296">
        <f t="shared" si="23"/>
        <v>1627.0833333333333</v>
      </c>
      <c r="AD30" s="296">
        <f t="shared" si="24"/>
        <v>1786.5416666666667</v>
      </c>
      <c r="AE30" s="296">
        <f t="shared" si="25"/>
        <v>1604.7083333333333</v>
      </c>
      <c r="AF30" s="69">
        <f t="shared" si="5"/>
        <v>42</v>
      </c>
      <c r="AG30" s="297">
        <f t="shared" si="8"/>
        <v>0.23332243937512265</v>
      </c>
      <c r="AH30" s="297">
        <f t="shared" si="9"/>
        <v>0.2187203177618513</v>
      </c>
      <c r="AI30" s="297">
        <f t="shared" si="10"/>
        <v>0.67633101250476291</v>
      </c>
      <c r="AJ30" s="297">
        <f t="shared" si="11"/>
        <v>0.30584047819450194</v>
      </c>
      <c r="AK30" s="297">
        <f t="shared" si="12"/>
        <v>0.36446139432767743</v>
      </c>
    </row>
    <row r="31" spans="2:37" x14ac:dyDescent="0.2">
      <c r="G31" s="32" t="s">
        <v>483</v>
      </c>
      <c r="O31" s="69">
        <f t="shared" si="1"/>
        <v>41</v>
      </c>
      <c r="P31" s="182">
        <f t="shared" si="2"/>
        <v>2.9506769007481068</v>
      </c>
      <c r="Q31" s="69">
        <f>COUNTIFS(Temp!F$9:F$8768,"&lt;="&amp;$O31,Temp!F$9:F$8768,"&gt;"&amp;$O32)</f>
        <v>276</v>
      </c>
      <c r="R31" s="69">
        <f>COUNTIFS(Temp!G$9:G$8768,"&lt;="&amp;$O31,Temp!G$9:G$8768,"&gt;"&amp;$O32)</f>
        <v>140</v>
      </c>
      <c r="S31" s="69">
        <f>COUNTIFS(Temp!H$9:H$8768,"&lt;="&amp;$O31,Temp!H$9:H$8768,"&gt;"&amp;$O32)</f>
        <v>93</v>
      </c>
      <c r="T31" s="69">
        <f>COUNTIFS(Temp!I$9:I$8768,"&lt;="&amp;$O31,Temp!I$9:I$8768,"&gt;"&amp;$O32)</f>
        <v>148</v>
      </c>
      <c r="U31" s="69">
        <f>COUNTIFS(Temp!J$9:J$8768,"&lt;="&amp;$O31,Temp!J$9:J$8768,"&gt;"&amp;$O32)</f>
        <v>140</v>
      </c>
      <c r="V31" s="166">
        <f t="shared" si="6"/>
        <v>276</v>
      </c>
      <c r="W31" s="166">
        <f t="shared" si="18"/>
        <v>140</v>
      </c>
      <c r="X31" s="166">
        <f t="shared" si="19"/>
        <v>93</v>
      </c>
      <c r="Y31" s="166">
        <f t="shared" si="20"/>
        <v>148</v>
      </c>
      <c r="Z31" s="166">
        <f t="shared" si="21"/>
        <v>140</v>
      </c>
      <c r="AA31" s="296">
        <f t="shared" si="7"/>
        <v>1763.3333333333335</v>
      </c>
      <c r="AB31" s="296">
        <f t="shared" si="22"/>
        <v>1723.1250000000002</v>
      </c>
      <c r="AC31" s="296">
        <f t="shared" si="23"/>
        <v>1720.0833333333333</v>
      </c>
      <c r="AD31" s="296">
        <f t="shared" si="24"/>
        <v>1934.5416666666667</v>
      </c>
      <c r="AE31" s="296">
        <f t="shared" si="25"/>
        <v>1744.7083333333333</v>
      </c>
      <c r="AF31" s="69">
        <f t="shared" si="5"/>
        <v>41</v>
      </c>
      <c r="AG31" s="297">
        <f t="shared" si="8"/>
        <v>0.276619386888032</v>
      </c>
      <c r="AH31" s="297">
        <f t="shared" si="9"/>
        <v>0.23806234349365341</v>
      </c>
      <c r="AI31" s="297">
        <f t="shared" si="10"/>
        <v>0.7149883958571478</v>
      </c>
      <c r="AJ31" s="297">
        <f t="shared" si="11"/>
        <v>0.33117679786581455</v>
      </c>
      <c r="AK31" s="297">
        <f t="shared" si="12"/>
        <v>0.39625819761334707</v>
      </c>
    </row>
    <row r="32" spans="2:37" x14ac:dyDescent="0.2">
      <c r="O32" s="69">
        <f t="shared" si="1"/>
        <v>40</v>
      </c>
      <c r="P32" s="182">
        <f t="shared" si="2"/>
        <v>2.9222341457781118</v>
      </c>
      <c r="Q32" s="69">
        <f>COUNTIFS(Temp!F$9:F$8768,"&lt;="&amp;$O32,Temp!F$9:F$8768,"&gt;"&amp;$O33)</f>
        <v>288</v>
      </c>
      <c r="R32" s="69">
        <f>COUNTIFS(Temp!G$9:G$8768,"&lt;="&amp;$O32,Temp!G$9:G$8768,"&gt;"&amp;$O33)</f>
        <v>182</v>
      </c>
      <c r="S32" s="69">
        <f>COUNTIFS(Temp!H$9:H$8768,"&lt;="&amp;$O32,Temp!H$9:H$8768,"&gt;"&amp;$O33)</f>
        <v>214</v>
      </c>
      <c r="T32" s="69">
        <f>COUNTIFS(Temp!I$9:I$8768,"&lt;="&amp;$O32,Temp!I$9:I$8768,"&gt;"&amp;$O33)</f>
        <v>291</v>
      </c>
      <c r="U32" s="69">
        <f>COUNTIFS(Temp!J$9:J$8768,"&lt;="&amp;$O32,Temp!J$9:J$8768,"&gt;"&amp;$O33)</f>
        <v>302</v>
      </c>
      <c r="V32" s="166">
        <f t="shared" si="6"/>
        <v>300</v>
      </c>
      <c r="W32" s="166">
        <f t="shared" si="18"/>
        <v>189.58333333333334</v>
      </c>
      <c r="X32" s="166">
        <f t="shared" si="19"/>
        <v>222.91666666666666</v>
      </c>
      <c r="Y32" s="166">
        <f t="shared" si="20"/>
        <v>303.125</v>
      </c>
      <c r="Z32" s="166">
        <f t="shared" si="21"/>
        <v>314.58333333333331</v>
      </c>
      <c r="AA32" s="296">
        <f t="shared" si="7"/>
        <v>2063.3333333333335</v>
      </c>
      <c r="AB32" s="296">
        <f t="shared" si="22"/>
        <v>1912.7083333333335</v>
      </c>
      <c r="AC32" s="296">
        <f t="shared" si="23"/>
        <v>1943</v>
      </c>
      <c r="AD32" s="296">
        <f t="shared" si="24"/>
        <v>2237.666666666667</v>
      </c>
      <c r="AE32" s="296">
        <f t="shared" si="25"/>
        <v>2059.2916666666665</v>
      </c>
      <c r="AF32" s="69">
        <f t="shared" si="5"/>
        <v>40</v>
      </c>
      <c r="AG32" s="297">
        <f t="shared" si="8"/>
        <v>0.32368128635858567</v>
      </c>
      <c r="AH32" s="297">
        <f t="shared" si="9"/>
        <v>0.26425467000546871</v>
      </c>
      <c r="AI32" s="297">
        <f t="shared" si="10"/>
        <v>0.80764834251272988</v>
      </c>
      <c r="AJ32" s="297">
        <f t="shared" si="11"/>
        <v>0.38306917557099457</v>
      </c>
      <c r="AK32" s="297">
        <f t="shared" si="12"/>
        <v>0.46770637166299173</v>
      </c>
    </row>
    <row r="33" spans="7:37" x14ac:dyDescent="0.2">
      <c r="G33" s="5" t="s">
        <v>484</v>
      </c>
      <c r="O33" s="69">
        <f t="shared" si="1"/>
        <v>39</v>
      </c>
      <c r="P33" s="182">
        <f t="shared" si="2"/>
        <v>2.8937913908081163</v>
      </c>
      <c r="Q33" s="69">
        <f>COUNTIFS(Temp!F$9:F$8768,"&lt;="&amp;$O33,Temp!F$9:F$8768,"&gt;"&amp;$O34)</f>
        <v>9</v>
      </c>
      <c r="R33" s="69">
        <f>COUNTIFS(Temp!G$9:G$8768,"&lt;="&amp;$O33,Temp!G$9:G$8768,"&gt;"&amp;$O34)</f>
        <v>87</v>
      </c>
      <c r="S33" s="69">
        <f>COUNTIFS(Temp!H$9:H$8768,"&lt;="&amp;$O33,Temp!H$9:H$8768,"&gt;"&amp;$O34)</f>
        <v>0</v>
      </c>
      <c r="T33" s="69">
        <f>COUNTIFS(Temp!I$9:I$8768,"&lt;="&amp;$O33,Temp!I$9:I$8768,"&gt;"&amp;$O34)</f>
        <v>14</v>
      </c>
      <c r="U33" s="69">
        <f>COUNTIFS(Temp!J$9:J$8768,"&lt;="&amp;$O33,Temp!J$9:J$8768,"&gt;"&amp;$O34)</f>
        <v>3</v>
      </c>
      <c r="V33" s="166">
        <f t="shared" si="6"/>
        <v>9.75</v>
      </c>
      <c r="W33" s="166">
        <f t="shared" si="18"/>
        <v>94.25</v>
      </c>
      <c r="X33" s="166">
        <f t="shared" si="19"/>
        <v>0</v>
      </c>
      <c r="Y33" s="166">
        <f t="shared" si="20"/>
        <v>15.166666666666666</v>
      </c>
      <c r="Z33" s="166">
        <f t="shared" si="21"/>
        <v>3.25</v>
      </c>
      <c r="AA33" s="296">
        <f t="shared" si="7"/>
        <v>2073.0833333333335</v>
      </c>
      <c r="AB33" s="296">
        <f t="shared" si="22"/>
        <v>2006.9583333333335</v>
      </c>
      <c r="AC33" s="296">
        <f t="shared" si="23"/>
        <v>1943</v>
      </c>
      <c r="AD33" s="296">
        <f t="shared" si="24"/>
        <v>2252.8333333333335</v>
      </c>
      <c r="AE33" s="296">
        <f t="shared" si="25"/>
        <v>2062.5416666666665</v>
      </c>
      <c r="AF33" s="69">
        <f t="shared" si="5"/>
        <v>39</v>
      </c>
      <c r="AG33" s="297">
        <f t="shared" si="8"/>
        <v>0.32521079809137865</v>
      </c>
      <c r="AH33" s="297">
        <f t="shared" si="9"/>
        <v>0.2772759980427712</v>
      </c>
      <c r="AI33" s="297">
        <f t="shared" si="10"/>
        <v>0.80764834251272988</v>
      </c>
      <c r="AJ33" s="297">
        <f t="shared" si="11"/>
        <v>0.38566557769947363</v>
      </c>
      <c r="AK33" s="297">
        <f t="shared" si="12"/>
        <v>0.46844451173926621</v>
      </c>
    </row>
    <row r="34" spans="7:37" ht="25.5" x14ac:dyDescent="0.2">
      <c r="G34" s="177"/>
      <c r="H34" s="299" t="s">
        <v>485</v>
      </c>
      <c r="I34" s="299" t="s">
        <v>479</v>
      </c>
      <c r="J34" s="167" t="s">
        <v>175</v>
      </c>
      <c r="K34" s="299" t="s">
        <v>481</v>
      </c>
      <c r="O34" s="69">
        <f t="shared" si="1"/>
        <v>38</v>
      </c>
      <c r="P34" s="182">
        <f t="shared" si="2"/>
        <v>2.8653486358381217</v>
      </c>
      <c r="Q34" s="69">
        <f>COUNTIFS(Temp!F$9:F$8768,"&lt;="&amp;$O34,Temp!F$9:F$8768,"&gt;"&amp;$O35)</f>
        <v>239</v>
      </c>
      <c r="R34" s="69">
        <f>COUNTIFS(Temp!G$9:G$8768,"&lt;="&amp;$O34,Temp!G$9:G$8768,"&gt;"&amp;$O35)</f>
        <v>171</v>
      </c>
      <c r="S34" s="69">
        <f>COUNTIFS(Temp!H$9:H$8768,"&lt;="&amp;$O34,Temp!H$9:H$8768,"&gt;"&amp;$O35)</f>
        <v>167</v>
      </c>
      <c r="T34" s="69">
        <f>COUNTIFS(Temp!I$9:I$8768,"&lt;="&amp;$O34,Temp!I$9:I$8768,"&gt;"&amp;$O35)</f>
        <v>284</v>
      </c>
      <c r="U34" s="69">
        <f>COUNTIFS(Temp!J$9:J$8768,"&lt;="&amp;$O34,Temp!J$9:J$8768,"&gt;"&amp;$O35)</f>
        <v>254</v>
      </c>
      <c r="V34" s="166">
        <f t="shared" si="6"/>
        <v>268.875</v>
      </c>
      <c r="W34" s="166">
        <f t="shared" si="18"/>
        <v>192.375</v>
      </c>
      <c r="X34" s="166">
        <f t="shared" si="19"/>
        <v>187.875</v>
      </c>
      <c r="Y34" s="166">
        <f t="shared" si="20"/>
        <v>319.5</v>
      </c>
      <c r="Z34" s="166">
        <f t="shared" si="21"/>
        <v>285.75</v>
      </c>
      <c r="AA34" s="296">
        <f t="shared" si="7"/>
        <v>2341.9583333333335</v>
      </c>
      <c r="AB34" s="296">
        <f t="shared" si="22"/>
        <v>2199.3333333333335</v>
      </c>
      <c r="AC34" s="296">
        <f t="shared" si="23"/>
        <v>2130.875</v>
      </c>
      <c r="AD34" s="296">
        <f t="shared" si="24"/>
        <v>2572.3333333333335</v>
      </c>
      <c r="AE34" s="296">
        <f t="shared" si="25"/>
        <v>2348.2916666666665</v>
      </c>
      <c r="AF34" s="69">
        <f t="shared" si="5"/>
        <v>38</v>
      </c>
      <c r="AG34" s="297">
        <f t="shared" si="8"/>
        <v>0.36739002549186234</v>
      </c>
      <c r="AH34" s="297">
        <f t="shared" si="9"/>
        <v>0.30385401375816712</v>
      </c>
      <c r="AI34" s="297">
        <f t="shared" si="10"/>
        <v>0.88574249194637844</v>
      </c>
      <c r="AJ34" s="297">
        <f t="shared" si="11"/>
        <v>0.44036121374666543</v>
      </c>
      <c r="AK34" s="297">
        <f t="shared" si="12"/>
        <v>0.53334405844555266</v>
      </c>
    </row>
    <row r="35" spans="7:37" x14ac:dyDescent="0.2">
      <c r="G35" s="69">
        <v>2020</v>
      </c>
      <c r="H35" s="300">
        <f>INDEX(I35:K36,1,MATCH(Inputs!$G$61,$I$34:$K$34,0))</f>
        <v>2.8309057960041319</v>
      </c>
      <c r="I35" s="302">
        <f>INDEX($H$14:$L$14,1,MATCH(Dashboard!$G$19,COP!$H$12:$L$12,0))</f>
        <v>2.8309057960041319</v>
      </c>
      <c r="J35" s="302">
        <f>I35</f>
        <v>2.8309057960041319</v>
      </c>
      <c r="K35" s="302">
        <f>I35</f>
        <v>2.8309057960041319</v>
      </c>
      <c r="O35" s="69">
        <f t="shared" si="1"/>
        <v>37</v>
      </c>
      <c r="P35" s="182">
        <f t="shared" si="2"/>
        <v>2.8369058808681262</v>
      </c>
      <c r="Q35" s="69">
        <f>COUNTIFS(Temp!F$9:F$8768,"&lt;="&amp;$O35,Temp!F$9:F$8768,"&gt;"&amp;$O36)</f>
        <v>7</v>
      </c>
      <c r="R35" s="69">
        <f>COUNTIFS(Temp!G$9:G$8768,"&lt;="&amp;$O35,Temp!G$9:G$8768,"&gt;"&amp;$O36)</f>
        <v>88</v>
      </c>
      <c r="S35" s="69">
        <f>COUNTIFS(Temp!H$9:H$8768,"&lt;="&amp;$O35,Temp!H$9:H$8768,"&gt;"&amp;$O36)</f>
        <v>0</v>
      </c>
      <c r="T35" s="69">
        <f>COUNTIFS(Temp!I$9:I$8768,"&lt;="&amp;$O35,Temp!I$9:I$8768,"&gt;"&amp;$O36)</f>
        <v>11</v>
      </c>
      <c r="U35" s="69">
        <f>COUNTIFS(Temp!J$9:J$8768,"&lt;="&amp;$O35,Temp!J$9:J$8768,"&gt;"&amp;$O36)</f>
        <v>1</v>
      </c>
      <c r="V35" s="166">
        <f t="shared" si="6"/>
        <v>8.1666666666666661</v>
      </c>
      <c r="W35" s="166">
        <f t="shared" si="18"/>
        <v>102.66666666666667</v>
      </c>
      <c r="X35" s="166">
        <f t="shared" si="19"/>
        <v>0</v>
      </c>
      <c r="Y35" s="166">
        <f t="shared" si="20"/>
        <v>12.833333333333334</v>
      </c>
      <c r="Z35" s="166">
        <f t="shared" si="21"/>
        <v>1.1666666666666667</v>
      </c>
      <c r="AA35" s="296">
        <f t="shared" si="7"/>
        <v>2350.125</v>
      </c>
      <c r="AB35" s="296">
        <f t="shared" si="22"/>
        <v>2302</v>
      </c>
      <c r="AC35" s="296">
        <f t="shared" si="23"/>
        <v>2130.875</v>
      </c>
      <c r="AD35" s="296">
        <f t="shared" si="24"/>
        <v>2585.166666666667</v>
      </c>
      <c r="AE35" s="296">
        <f t="shared" si="25"/>
        <v>2349.458333333333</v>
      </c>
      <c r="AF35" s="69">
        <f t="shared" si="5"/>
        <v>37</v>
      </c>
      <c r="AG35" s="297">
        <f t="shared" si="8"/>
        <v>0.36867115497744962</v>
      </c>
      <c r="AH35" s="297">
        <f t="shared" si="9"/>
        <v>0.31803816596148859</v>
      </c>
      <c r="AI35" s="297">
        <f t="shared" si="10"/>
        <v>0.88574249194637844</v>
      </c>
      <c r="AJ35" s="297">
        <f t="shared" si="11"/>
        <v>0.44255816939384007</v>
      </c>
      <c r="AK35" s="297">
        <f t="shared" si="12"/>
        <v>0.53360903180626662</v>
      </c>
    </row>
    <row r="36" spans="7:37" x14ac:dyDescent="0.2">
      <c r="G36" s="69">
        <f>G35+1</f>
        <v>2021</v>
      </c>
      <c r="H36" s="300">
        <f>INDEX(I36:K37,1,MATCH(Inputs!$G$61,$I$34:$K$34,0))</f>
        <v>2.9016784409042353</v>
      </c>
      <c r="I36" s="301">
        <f t="shared" ref="I36:I44" si="26">I35+($I$45-$I$35)/10</f>
        <v>2.8648766655561815</v>
      </c>
      <c r="J36" s="301">
        <f t="shared" ref="J36:J44" si="27">J35+($J$45-$J$35)/10</f>
        <v>2.9016784409042353</v>
      </c>
      <c r="K36" s="301">
        <f t="shared" ref="K36:K44" si="28">K35+($K$45-$K$35)/10</f>
        <v>2.9243256872722685</v>
      </c>
      <c r="O36" s="69">
        <f t="shared" si="1"/>
        <v>36</v>
      </c>
      <c r="P36" s="182">
        <f t="shared" si="2"/>
        <v>2.8084631258981316</v>
      </c>
      <c r="Q36" s="69">
        <f>COUNTIFS(Temp!F$9:F$8768,"&lt;="&amp;$O36,Temp!F$9:F$8768,"&gt;"&amp;$O37)</f>
        <v>268</v>
      </c>
      <c r="R36" s="69">
        <f>COUNTIFS(Temp!G$9:G$8768,"&lt;="&amp;$O36,Temp!G$9:G$8768,"&gt;"&amp;$O37)</f>
        <v>202</v>
      </c>
      <c r="S36" s="69">
        <f>COUNTIFS(Temp!H$9:H$8768,"&lt;="&amp;$O36,Temp!H$9:H$8768,"&gt;"&amp;$O37)</f>
        <v>93</v>
      </c>
      <c r="T36" s="69">
        <f>COUNTIFS(Temp!I$9:I$8768,"&lt;="&amp;$O36,Temp!I$9:I$8768,"&gt;"&amp;$O37)</f>
        <v>290</v>
      </c>
      <c r="U36" s="69">
        <f>COUNTIFS(Temp!J$9:J$8768,"&lt;="&amp;$O36,Temp!J$9:J$8768,"&gt;"&amp;$O37)</f>
        <v>325</v>
      </c>
      <c r="V36" s="166">
        <f t="shared" si="6"/>
        <v>323.83333333333331</v>
      </c>
      <c r="W36" s="166">
        <f t="shared" si="18"/>
        <v>244.08333333333334</v>
      </c>
      <c r="X36" s="166">
        <f t="shared" si="19"/>
        <v>112.375</v>
      </c>
      <c r="Y36" s="166">
        <f t="shared" si="20"/>
        <v>350.41666666666669</v>
      </c>
      <c r="Z36" s="166">
        <f t="shared" si="21"/>
        <v>392.70833333333331</v>
      </c>
      <c r="AA36" s="296">
        <f t="shared" si="7"/>
        <v>2673.9583333333335</v>
      </c>
      <c r="AB36" s="296">
        <f t="shared" si="22"/>
        <v>2546.0833333333335</v>
      </c>
      <c r="AC36" s="296">
        <f t="shared" si="23"/>
        <v>2243.25</v>
      </c>
      <c r="AD36" s="296">
        <f t="shared" si="24"/>
        <v>2935.5833333333335</v>
      </c>
      <c r="AE36" s="296">
        <f t="shared" si="25"/>
        <v>2742.1666666666665</v>
      </c>
      <c r="AF36" s="69">
        <f t="shared" si="5"/>
        <v>36</v>
      </c>
      <c r="AG36" s="297">
        <f t="shared" si="8"/>
        <v>0.41947186090594174</v>
      </c>
      <c r="AH36" s="297">
        <f t="shared" si="9"/>
        <v>0.35176006677604121</v>
      </c>
      <c r="AI36" s="297">
        <f t="shared" si="10"/>
        <v>0.93245349683051026</v>
      </c>
      <c r="AJ36" s="297">
        <f t="shared" si="11"/>
        <v>0.50254647131831609</v>
      </c>
      <c r="AK36" s="297">
        <f t="shared" si="12"/>
        <v>0.62280095768943233</v>
      </c>
    </row>
    <row r="37" spans="7:37" x14ac:dyDescent="0.2">
      <c r="G37" s="69">
        <f t="shared" ref="G37:G55" si="29">G36+1</f>
        <v>2022</v>
      </c>
      <c r="H37" s="300">
        <f>INDEX(I37:K38,1,MATCH(Inputs!$G$61,$I$34:$K$34,0))</f>
        <v>2.9724510858043387</v>
      </c>
      <c r="I37" s="301">
        <f t="shared" si="26"/>
        <v>2.898847535108231</v>
      </c>
      <c r="J37" s="301">
        <f t="shared" si="27"/>
        <v>2.9724510858043387</v>
      </c>
      <c r="K37" s="301">
        <f t="shared" si="28"/>
        <v>3.017745578540405</v>
      </c>
      <c r="O37" s="69">
        <f t="shared" si="1"/>
        <v>35</v>
      </c>
      <c r="P37" s="182">
        <f t="shared" si="2"/>
        <v>2.7800203709281361</v>
      </c>
      <c r="Q37" s="69">
        <f>COUNTIFS(Temp!F$9:F$8768,"&lt;="&amp;$O37,Temp!F$9:F$8768,"&gt;"&amp;$O38)</f>
        <v>3</v>
      </c>
      <c r="R37" s="69">
        <f>COUNTIFS(Temp!G$9:G$8768,"&lt;="&amp;$O37,Temp!G$9:G$8768,"&gt;"&amp;$O38)</f>
        <v>79</v>
      </c>
      <c r="S37" s="69">
        <f>COUNTIFS(Temp!H$9:H$8768,"&lt;="&amp;$O37,Temp!H$9:H$8768,"&gt;"&amp;$O38)</f>
        <v>0</v>
      </c>
      <c r="T37" s="69">
        <f>COUNTIFS(Temp!I$9:I$8768,"&lt;="&amp;$O37,Temp!I$9:I$8768,"&gt;"&amp;$O38)</f>
        <v>9</v>
      </c>
      <c r="U37" s="69">
        <f>COUNTIFS(Temp!J$9:J$8768,"&lt;="&amp;$O37,Temp!J$9:J$8768,"&gt;"&amp;$O38)</f>
        <v>1</v>
      </c>
      <c r="V37" s="166">
        <f t="shared" si="6"/>
        <v>3.75</v>
      </c>
      <c r="W37" s="166">
        <f t="shared" si="18"/>
        <v>98.75</v>
      </c>
      <c r="X37" s="166">
        <f t="shared" si="19"/>
        <v>0</v>
      </c>
      <c r="Y37" s="166">
        <f t="shared" si="20"/>
        <v>11.25</v>
      </c>
      <c r="Z37" s="166">
        <f t="shared" si="21"/>
        <v>1.25</v>
      </c>
      <c r="AA37" s="296">
        <f t="shared" si="7"/>
        <v>2677.7083333333335</v>
      </c>
      <c r="AB37" s="296">
        <f t="shared" si="22"/>
        <v>2644.8333333333335</v>
      </c>
      <c r="AC37" s="296">
        <f t="shared" si="23"/>
        <v>2243.25</v>
      </c>
      <c r="AD37" s="296">
        <f t="shared" si="24"/>
        <v>2946.8333333333335</v>
      </c>
      <c r="AE37" s="296">
        <f t="shared" si="25"/>
        <v>2743.4166666666665</v>
      </c>
      <c r="AF37" s="69">
        <f t="shared" si="5"/>
        <v>35</v>
      </c>
      <c r="AG37" s="297">
        <f t="shared" si="8"/>
        <v>0.42006013464932362</v>
      </c>
      <c r="AH37" s="297">
        <f t="shared" si="9"/>
        <v>0.36540310278329446</v>
      </c>
      <c r="AI37" s="297">
        <f t="shared" si="10"/>
        <v>0.93245349683051026</v>
      </c>
      <c r="AJ37" s="297">
        <f t="shared" si="11"/>
        <v>0.50447237399603417</v>
      </c>
      <c r="AK37" s="297">
        <f t="shared" si="12"/>
        <v>0.62308485771876865</v>
      </c>
    </row>
    <row r="38" spans="7:37" x14ac:dyDescent="0.2">
      <c r="G38" s="69">
        <f t="shared" si="29"/>
        <v>2023</v>
      </c>
      <c r="H38" s="300">
        <f>INDEX(I38:K39,1,MATCH(Inputs!$G$61,$I$34:$K$34,0))</f>
        <v>3.0432237307044421</v>
      </c>
      <c r="I38" s="301">
        <f t="shared" si="26"/>
        <v>2.9328184046602805</v>
      </c>
      <c r="J38" s="301">
        <f t="shared" si="27"/>
        <v>3.0432237307044421</v>
      </c>
      <c r="K38" s="301">
        <f t="shared" si="28"/>
        <v>3.1111654698085416</v>
      </c>
      <c r="O38" s="69">
        <f t="shared" si="1"/>
        <v>34</v>
      </c>
      <c r="P38" s="182">
        <f t="shared" si="2"/>
        <v>2.7515776159581415</v>
      </c>
      <c r="Q38" s="69">
        <f>COUNTIFS(Temp!F$9:F$8768,"&lt;="&amp;$O38,Temp!F$9:F$8768,"&gt;"&amp;$O39)</f>
        <v>286</v>
      </c>
      <c r="R38" s="69">
        <f>COUNTIFS(Temp!G$9:G$8768,"&lt;="&amp;$O38,Temp!G$9:G$8768,"&gt;"&amp;$O39)</f>
        <v>227</v>
      </c>
      <c r="S38" s="69">
        <f>COUNTIFS(Temp!H$9:H$8768,"&lt;="&amp;$O38,Temp!H$9:H$8768,"&gt;"&amp;$O39)</f>
        <v>63</v>
      </c>
      <c r="T38" s="69">
        <f>COUNTIFS(Temp!I$9:I$8768,"&lt;="&amp;$O38,Temp!I$9:I$8768,"&gt;"&amp;$O39)</f>
        <v>323</v>
      </c>
      <c r="U38" s="69">
        <f>COUNTIFS(Temp!J$9:J$8768,"&lt;="&amp;$O38,Temp!J$9:J$8768,"&gt;"&amp;$O39)</f>
        <v>294</v>
      </c>
      <c r="V38" s="166">
        <f t="shared" si="6"/>
        <v>369.41666666666669</v>
      </c>
      <c r="W38" s="166">
        <f t="shared" si="18"/>
        <v>293.20833333333331</v>
      </c>
      <c r="X38" s="166">
        <f t="shared" si="19"/>
        <v>81.375</v>
      </c>
      <c r="Y38" s="166">
        <f t="shared" si="20"/>
        <v>417.20833333333331</v>
      </c>
      <c r="Z38" s="166">
        <f t="shared" si="21"/>
        <v>379.75</v>
      </c>
      <c r="AA38" s="296">
        <f t="shared" si="7"/>
        <v>3047.125</v>
      </c>
      <c r="AB38" s="296">
        <f t="shared" si="22"/>
        <v>2938.041666666667</v>
      </c>
      <c r="AC38" s="296">
        <f t="shared" si="23"/>
        <v>2324.625</v>
      </c>
      <c r="AD38" s="296">
        <f t="shared" si="24"/>
        <v>3364.041666666667</v>
      </c>
      <c r="AE38" s="296">
        <f t="shared" si="25"/>
        <v>3123.1666666666665</v>
      </c>
      <c r="AF38" s="69">
        <f t="shared" si="5"/>
        <v>34</v>
      </c>
      <c r="AG38" s="297">
        <f t="shared" si="8"/>
        <v>0.47801163474736924</v>
      </c>
      <c r="AH38" s="297">
        <f t="shared" si="9"/>
        <v>0.40591198226980973</v>
      </c>
      <c r="AI38" s="297">
        <f t="shared" si="10"/>
        <v>0.96627870726384701</v>
      </c>
      <c r="AJ38" s="297">
        <f t="shared" si="11"/>
        <v>0.57589483144785092</v>
      </c>
      <c r="AK38" s="297">
        <f t="shared" si="12"/>
        <v>0.7093336866311476</v>
      </c>
    </row>
    <row r="39" spans="7:37" x14ac:dyDescent="0.2">
      <c r="G39" s="69">
        <f t="shared" si="29"/>
        <v>2024</v>
      </c>
      <c r="H39" s="300">
        <f>INDEX(I39:K40,1,MATCH(Inputs!$G$61,$I$34:$K$34,0))</f>
        <v>3.1139963756045455</v>
      </c>
      <c r="I39" s="301">
        <f t="shared" si="26"/>
        <v>2.9667892742123301</v>
      </c>
      <c r="J39" s="301">
        <f t="shared" si="27"/>
        <v>3.1139963756045455</v>
      </c>
      <c r="K39" s="301">
        <f t="shared" si="28"/>
        <v>3.2045853610766781</v>
      </c>
      <c r="O39" s="69">
        <f t="shared" si="1"/>
        <v>33</v>
      </c>
      <c r="P39" s="182">
        <f t="shared" si="2"/>
        <v>2.7231348609881461</v>
      </c>
      <c r="Q39" s="69">
        <f>COUNTIFS(Temp!F$9:F$8768,"&lt;="&amp;$O39,Temp!F$9:F$8768,"&gt;"&amp;$O40)</f>
        <v>10</v>
      </c>
      <c r="R39" s="69">
        <f>COUNTIFS(Temp!G$9:G$8768,"&lt;="&amp;$O39,Temp!G$9:G$8768,"&gt;"&amp;$O40)</f>
        <v>69</v>
      </c>
      <c r="S39" s="69">
        <f>COUNTIFS(Temp!H$9:H$8768,"&lt;="&amp;$O39,Temp!H$9:H$8768,"&gt;"&amp;$O40)</f>
        <v>0</v>
      </c>
      <c r="T39" s="69">
        <f>COUNTIFS(Temp!I$9:I$8768,"&lt;="&amp;$O39,Temp!I$9:I$8768,"&gt;"&amp;$O40)</f>
        <v>7</v>
      </c>
      <c r="U39" s="69">
        <f>COUNTIFS(Temp!J$9:J$8768,"&lt;="&amp;$O39,Temp!J$9:J$8768,"&gt;"&amp;$O40)</f>
        <v>1</v>
      </c>
      <c r="V39" s="166">
        <f t="shared" si="6"/>
        <v>13.333333333333334</v>
      </c>
      <c r="W39" s="166">
        <f t="shared" si="18"/>
        <v>92</v>
      </c>
      <c r="X39" s="166">
        <f t="shared" si="19"/>
        <v>0</v>
      </c>
      <c r="Y39" s="166">
        <f t="shared" si="20"/>
        <v>9.3333333333333339</v>
      </c>
      <c r="Z39" s="166">
        <f t="shared" si="21"/>
        <v>1.3333333333333333</v>
      </c>
      <c r="AA39" s="296">
        <f t="shared" si="7"/>
        <v>3060.4583333333335</v>
      </c>
      <c r="AB39" s="296">
        <f t="shared" si="22"/>
        <v>3030.041666666667</v>
      </c>
      <c r="AC39" s="296">
        <f t="shared" si="23"/>
        <v>2324.625</v>
      </c>
      <c r="AD39" s="296">
        <f t="shared" si="24"/>
        <v>3373.3750000000005</v>
      </c>
      <c r="AE39" s="296">
        <f t="shared" si="25"/>
        <v>3124.5</v>
      </c>
      <c r="AF39" s="69">
        <f t="shared" si="5"/>
        <v>33</v>
      </c>
      <c r="AG39" s="297">
        <f t="shared" si="8"/>
        <v>0.48010327472383835</v>
      </c>
      <c r="AH39" s="297">
        <f t="shared" si="9"/>
        <v>0.41862245632213685</v>
      </c>
      <c r="AI39" s="297">
        <f t="shared" si="10"/>
        <v>0.96627870726384701</v>
      </c>
      <c r="AJ39" s="297">
        <f t="shared" si="11"/>
        <v>0.57749261737306889</v>
      </c>
      <c r="AK39" s="297">
        <f t="shared" si="12"/>
        <v>0.70963651332910638</v>
      </c>
    </row>
    <row r="40" spans="7:37" x14ac:dyDescent="0.2">
      <c r="G40" s="69">
        <f t="shared" si="29"/>
        <v>2025</v>
      </c>
      <c r="H40" s="300">
        <f>INDEX(I40:K41,1,MATCH(Inputs!$G$61,$I$34:$K$34,0))</f>
        <v>3.1847690205046488</v>
      </c>
      <c r="I40" s="301">
        <f t="shared" si="26"/>
        <v>3.0007601437643796</v>
      </c>
      <c r="J40" s="301">
        <f t="shared" si="27"/>
        <v>3.1847690205046488</v>
      </c>
      <c r="K40" s="301">
        <f t="shared" si="28"/>
        <v>3.2980052523448147</v>
      </c>
      <c r="O40" s="69">
        <f t="shared" si="1"/>
        <v>32</v>
      </c>
      <c r="P40" s="182">
        <f t="shared" si="2"/>
        <v>2.6946921060181515</v>
      </c>
      <c r="Q40" s="69">
        <f>COUNTIFS(Temp!F$9:F$8768,"&lt;="&amp;$O40,Temp!F$9:F$8768,"&gt;"&amp;$O41)</f>
        <v>277</v>
      </c>
      <c r="R40" s="69">
        <f>COUNTIFS(Temp!G$9:G$8768,"&lt;="&amp;$O40,Temp!G$9:G$8768,"&gt;"&amp;$O41)</f>
        <v>158</v>
      </c>
      <c r="S40" s="69">
        <f>COUNTIFS(Temp!H$9:H$8768,"&lt;="&amp;$O40,Temp!H$9:H$8768,"&gt;"&amp;$O41)</f>
        <v>21</v>
      </c>
      <c r="T40" s="69">
        <f>COUNTIFS(Temp!I$9:I$8768,"&lt;="&amp;$O40,Temp!I$9:I$8768,"&gt;"&amp;$O41)</f>
        <v>141</v>
      </c>
      <c r="U40" s="69">
        <f>COUNTIFS(Temp!J$9:J$8768,"&lt;="&amp;$O40,Temp!J$9:J$8768,"&gt;"&amp;$O41)</f>
        <v>113</v>
      </c>
      <c r="V40" s="166">
        <f t="shared" si="6"/>
        <v>380.875</v>
      </c>
      <c r="W40" s="166">
        <f t="shared" si="18"/>
        <v>217.25</v>
      </c>
      <c r="X40" s="166">
        <f t="shared" si="19"/>
        <v>28.875</v>
      </c>
      <c r="Y40" s="166">
        <f t="shared" si="20"/>
        <v>193.875</v>
      </c>
      <c r="Z40" s="166">
        <f t="shared" si="21"/>
        <v>155.375</v>
      </c>
      <c r="AA40" s="296">
        <f t="shared" si="7"/>
        <v>3441.3333333333335</v>
      </c>
      <c r="AB40" s="296">
        <f t="shared" si="22"/>
        <v>3247.291666666667</v>
      </c>
      <c r="AC40" s="296">
        <f t="shared" si="23"/>
        <v>2353.5</v>
      </c>
      <c r="AD40" s="296">
        <f t="shared" si="24"/>
        <v>3567.2500000000005</v>
      </c>
      <c r="AE40" s="296">
        <f t="shared" si="25"/>
        <v>3279.875</v>
      </c>
      <c r="AF40" s="69">
        <f t="shared" si="5"/>
        <v>32</v>
      </c>
      <c r="AG40" s="297">
        <f t="shared" si="8"/>
        <v>0.53985227792666213</v>
      </c>
      <c r="AH40" s="297">
        <f t="shared" si="9"/>
        <v>0.44863713553809398</v>
      </c>
      <c r="AI40" s="297">
        <f t="shared" si="10"/>
        <v>0.97828120128857943</v>
      </c>
      <c r="AJ40" s="297">
        <f t="shared" si="11"/>
        <v>0.61068234018574274</v>
      </c>
      <c r="AK40" s="297">
        <f t="shared" si="12"/>
        <v>0.744925286975613</v>
      </c>
    </row>
    <row r="41" spans="7:37" x14ac:dyDescent="0.2">
      <c r="G41" s="69">
        <f t="shared" si="29"/>
        <v>2026</v>
      </c>
      <c r="H41" s="300">
        <f>INDEX(I41:K42,1,MATCH(Inputs!$G$61,$I$34:$K$34,0))</f>
        <v>3.2555416654047522</v>
      </c>
      <c r="I41" s="301">
        <f t="shared" si="26"/>
        <v>3.0347310133164291</v>
      </c>
      <c r="J41" s="301">
        <f t="shared" si="27"/>
        <v>3.2555416654047522</v>
      </c>
      <c r="K41" s="301">
        <f t="shared" si="28"/>
        <v>3.3914251436129512</v>
      </c>
      <c r="O41" s="69">
        <f t="shared" si="1"/>
        <v>31</v>
      </c>
      <c r="P41" s="182">
        <f t="shared" si="2"/>
        <v>2.666249351048156</v>
      </c>
      <c r="Q41" s="69">
        <f>COUNTIFS(Temp!F$9:F$8768,"&lt;="&amp;$O41,Temp!F$9:F$8768,"&gt;"&amp;$O42)</f>
        <v>246</v>
      </c>
      <c r="R41" s="69">
        <f>COUNTIFS(Temp!G$9:G$8768,"&lt;="&amp;$O41,Temp!G$9:G$8768,"&gt;"&amp;$O42)</f>
        <v>232</v>
      </c>
      <c r="S41" s="69">
        <f>COUNTIFS(Temp!H$9:H$8768,"&lt;="&amp;$O41,Temp!H$9:H$8768,"&gt;"&amp;$O42)</f>
        <v>25</v>
      </c>
      <c r="T41" s="69">
        <f>COUNTIFS(Temp!I$9:I$8768,"&lt;="&amp;$O41,Temp!I$9:I$8768,"&gt;"&amp;$O42)</f>
        <v>285</v>
      </c>
      <c r="U41" s="69">
        <f>COUNTIFS(Temp!J$9:J$8768,"&lt;="&amp;$O41,Temp!J$9:J$8768,"&gt;"&amp;$O42)</f>
        <v>226</v>
      </c>
      <c r="V41" s="166">
        <f t="shared" si="6"/>
        <v>348.5</v>
      </c>
      <c r="W41" s="166">
        <f t="shared" si="18"/>
        <v>328.66666666666669</v>
      </c>
      <c r="X41" s="166">
        <f t="shared" si="19"/>
        <v>35.416666666666664</v>
      </c>
      <c r="Y41" s="166">
        <f t="shared" si="20"/>
        <v>403.75</v>
      </c>
      <c r="Z41" s="166">
        <f t="shared" si="21"/>
        <v>320.16666666666669</v>
      </c>
      <c r="AA41" s="296">
        <f t="shared" si="7"/>
        <v>3789.8333333333335</v>
      </c>
      <c r="AB41" s="296">
        <f t="shared" si="22"/>
        <v>3575.9583333333335</v>
      </c>
      <c r="AC41" s="296">
        <f t="shared" si="23"/>
        <v>2388.9166666666665</v>
      </c>
      <c r="AD41" s="296">
        <f t="shared" si="24"/>
        <v>3971.0000000000005</v>
      </c>
      <c r="AE41" s="296">
        <f t="shared" si="25"/>
        <v>3600.0416666666665</v>
      </c>
      <c r="AF41" s="69">
        <f t="shared" si="5"/>
        <v>31</v>
      </c>
      <c r="AG41" s="297">
        <f t="shared" si="8"/>
        <v>0.59452251781162191</v>
      </c>
      <c r="AH41" s="297">
        <f t="shared" si="9"/>
        <v>0.49404484356561029</v>
      </c>
      <c r="AI41" s="297">
        <f t="shared" si="10"/>
        <v>0.9930028750562887</v>
      </c>
      <c r="AJ41" s="297">
        <f t="shared" si="11"/>
        <v>0.67980084739717839</v>
      </c>
      <c r="AK41" s="297">
        <f t="shared" si="12"/>
        <v>0.81764154782295995</v>
      </c>
    </row>
    <row r="42" spans="7:37" x14ac:dyDescent="0.2">
      <c r="G42" s="69">
        <f t="shared" si="29"/>
        <v>2027</v>
      </c>
      <c r="H42" s="300">
        <f>INDEX(I42:K43,1,MATCH(Inputs!$G$61,$I$34:$K$34,0))</f>
        <v>3.3263143103048556</v>
      </c>
      <c r="I42" s="301">
        <f t="shared" si="26"/>
        <v>3.0687018828684787</v>
      </c>
      <c r="J42" s="301">
        <f t="shared" si="27"/>
        <v>3.3263143103048556</v>
      </c>
      <c r="K42" s="301">
        <f t="shared" si="28"/>
        <v>3.4848450348810878</v>
      </c>
      <c r="O42" s="69">
        <f t="shared" si="1"/>
        <v>30</v>
      </c>
      <c r="P42" s="182">
        <f t="shared" si="2"/>
        <v>2.6378065960781609</v>
      </c>
      <c r="Q42" s="69">
        <f>COUNTIFS(Temp!F$9:F$8768,"&lt;="&amp;$O42,Temp!F$9:F$8768,"&gt;"&amp;$O43)</f>
        <v>5</v>
      </c>
      <c r="R42" s="69">
        <f>COUNTIFS(Temp!G$9:G$8768,"&lt;="&amp;$O42,Temp!G$9:G$8768,"&gt;"&amp;$O43)</f>
        <v>68</v>
      </c>
      <c r="S42" s="69">
        <f>COUNTIFS(Temp!H$9:H$8768,"&lt;="&amp;$O42,Temp!H$9:H$8768,"&gt;"&amp;$O43)</f>
        <v>0</v>
      </c>
      <c r="T42" s="69">
        <f>COUNTIFS(Temp!I$9:I$8768,"&lt;="&amp;$O42,Temp!I$9:I$8768,"&gt;"&amp;$O43)</f>
        <v>2</v>
      </c>
      <c r="U42" s="69">
        <f>COUNTIFS(Temp!J$9:J$8768,"&lt;="&amp;$O42,Temp!J$9:J$8768,"&gt;"&amp;$O43)</f>
        <v>1</v>
      </c>
      <c r="V42" s="166">
        <f t="shared" si="6"/>
        <v>7.291666666666667</v>
      </c>
      <c r="W42" s="166">
        <f t="shared" si="18"/>
        <v>99.166666666666671</v>
      </c>
      <c r="X42" s="166">
        <f t="shared" si="19"/>
        <v>0</v>
      </c>
      <c r="Y42" s="166">
        <f t="shared" si="20"/>
        <v>2.9166666666666665</v>
      </c>
      <c r="Z42" s="166">
        <f t="shared" si="21"/>
        <v>1.4583333333333333</v>
      </c>
      <c r="AA42" s="296">
        <f t="shared" si="7"/>
        <v>3797.125</v>
      </c>
      <c r="AB42" s="296">
        <f t="shared" si="22"/>
        <v>3675.125</v>
      </c>
      <c r="AC42" s="296">
        <f t="shared" si="23"/>
        <v>2388.9166666666665</v>
      </c>
      <c r="AD42" s="296">
        <f t="shared" si="24"/>
        <v>3973.916666666667</v>
      </c>
      <c r="AE42" s="296">
        <f t="shared" si="25"/>
        <v>3601.5</v>
      </c>
      <c r="AF42" s="69">
        <f t="shared" si="5"/>
        <v>30</v>
      </c>
      <c r="AG42" s="297">
        <f t="shared" si="8"/>
        <v>0.59566638342375333</v>
      </c>
      <c r="AH42" s="297">
        <f t="shared" si="9"/>
        <v>0.5077454451256368</v>
      </c>
      <c r="AI42" s="297">
        <f t="shared" si="10"/>
        <v>0.9930028750562887</v>
      </c>
      <c r="AJ42" s="297">
        <f t="shared" si="11"/>
        <v>0.68030015549880896</v>
      </c>
      <c r="AK42" s="297">
        <f t="shared" si="12"/>
        <v>0.81797276452385237</v>
      </c>
    </row>
    <row r="43" spans="7:37" x14ac:dyDescent="0.2">
      <c r="G43" s="69">
        <f t="shared" si="29"/>
        <v>2028</v>
      </c>
      <c r="H43" s="300">
        <f>INDEX(I43:K44,1,MATCH(Inputs!$G$61,$I$34:$K$34,0))</f>
        <v>3.397086955204959</v>
      </c>
      <c r="I43" s="301">
        <f t="shared" si="26"/>
        <v>3.1026727524205282</v>
      </c>
      <c r="J43" s="301">
        <f t="shared" si="27"/>
        <v>3.397086955204959</v>
      </c>
      <c r="K43" s="301">
        <f t="shared" si="28"/>
        <v>3.5782649261492243</v>
      </c>
      <c r="O43" s="69">
        <f t="shared" si="1"/>
        <v>29</v>
      </c>
      <c r="P43" s="182">
        <f t="shared" si="2"/>
        <v>2.6093638411081654</v>
      </c>
      <c r="Q43" s="69">
        <f>COUNTIFS(Temp!F$9:F$8768,"&lt;="&amp;$O43,Temp!F$9:F$8768,"&gt;"&amp;$O44)</f>
        <v>235</v>
      </c>
      <c r="R43" s="69">
        <f>COUNTIFS(Temp!G$9:G$8768,"&lt;="&amp;$O43,Temp!G$9:G$8768,"&gt;"&amp;$O44)</f>
        <v>196</v>
      </c>
      <c r="S43" s="69">
        <f>COUNTIFS(Temp!H$9:H$8768,"&lt;="&amp;$O43,Temp!H$9:H$8768,"&gt;"&amp;$O44)</f>
        <v>7</v>
      </c>
      <c r="T43" s="69">
        <f>COUNTIFS(Temp!I$9:I$8768,"&lt;="&amp;$O43,Temp!I$9:I$8768,"&gt;"&amp;$O44)</f>
        <v>229</v>
      </c>
      <c r="U43" s="69">
        <f>COUNTIFS(Temp!J$9:J$8768,"&lt;="&amp;$O43,Temp!J$9:J$8768,"&gt;"&amp;$O44)</f>
        <v>177</v>
      </c>
      <c r="V43" s="166">
        <f t="shared" si="6"/>
        <v>352.5</v>
      </c>
      <c r="W43" s="166">
        <f t="shared" si="18"/>
        <v>294</v>
      </c>
      <c r="X43" s="166">
        <f t="shared" si="19"/>
        <v>10.5</v>
      </c>
      <c r="Y43" s="166">
        <f t="shared" si="20"/>
        <v>343.5</v>
      </c>
      <c r="Z43" s="166">
        <f t="shared" si="21"/>
        <v>265.5</v>
      </c>
      <c r="AA43" s="296">
        <f t="shared" si="7"/>
        <v>4149.625</v>
      </c>
      <c r="AB43" s="296">
        <f t="shared" si="22"/>
        <v>3969.125</v>
      </c>
      <c r="AC43" s="296">
        <f t="shared" si="23"/>
        <v>2399.4166666666665</v>
      </c>
      <c r="AD43" s="296">
        <f t="shared" si="24"/>
        <v>4317.416666666667</v>
      </c>
      <c r="AE43" s="296">
        <f t="shared" si="25"/>
        <v>3867</v>
      </c>
      <c r="AF43" s="69">
        <f t="shared" si="5"/>
        <v>29</v>
      </c>
      <c r="AG43" s="297">
        <f t="shared" si="8"/>
        <v>0.65096411530165388</v>
      </c>
      <c r="AH43" s="297">
        <f t="shared" si="9"/>
        <v>0.54836369916242111</v>
      </c>
      <c r="AI43" s="297">
        <f t="shared" si="10"/>
        <v>0.99736741833800957</v>
      </c>
      <c r="AJ43" s="297">
        <f t="shared" si="11"/>
        <v>0.73910438392513245</v>
      </c>
      <c r="AK43" s="297">
        <f t="shared" si="12"/>
        <v>0.87827313075489022</v>
      </c>
    </row>
    <row r="44" spans="7:37" x14ac:dyDescent="0.2">
      <c r="G44" s="69">
        <f t="shared" si="29"/>
        <v>2029</v>
      </c>
      <c r="H44" s="300">
        <f>INDEX(I44:K45,1,MATCH(Inputs!$G$61,$I$34:$K$34,0))</f>
        <v>3.4678596001050623</v>
      </c>
      <c r="I44" s="301">
        <f t="shared" si="26"/>
        <v>3.1366436219725777</v>
      </c>
      <c r="J44" s="301">
        <f t="shared" si="27"/>
        <v>3.4678596001050623</v>
      </c>
      <c r="K44" s="301">
        <f t="shared" si="28"/>
        <v>3.6716848174173609</v>
      </c>
      <c r="O44" s="69">
        <f t="shared" si="1"/>
        <v>28</v>
      </c>
      <c r="P44" s="182">
        <f t="shared" si="2"/>
        <v>2.5809210861381708</v>
      </c>
      <c r="Q44" s="69">
        <f>COUNTIFS(Temp!F$9:F$8768,"&lt;="&amp;$O44,Temp!F$9:F$8768,"&gt;"&amp;$O45)</f>
        <v>6</v>
      </c>
      <c r="R44" s="69">
        <f>COUNTIFS(Temp!G$9:G$8768,"&lt;="&amp;$O44,Temp!G$9:G$8768,"&gt;"&amp;$O45)</f>
        <v>70</v>
      </c>
      <c r="S44" s="69">
        <f>COUNTIFS(Temp!H$9:H$8768,"&lt;="&amp;$O44,Temp!H$9:H$8768,"&gt;"&amp;$O45)</f>
        <v>0</v>
      </c>
      <c r="T44" s="69">
        <f>COUNTIFS(Temp!I$9:I$8768,"&lt;="&amp;$O44,Temp!I$9:I$8768,"&gt;"&amp;$O45)</f>
        <v>0</v>
      </c>
      <c r="U44" s="69">
        <f>COUNTIFS(Temp!J$9:J$8768,"&lt;="&amp;$O44,Temp!J$9:J$8768,"&gt;"&amp;$O45)</f>
        <v>0</v>
      </c>
      <c r="V44" s="166">
        <f t="shared" si="6"/>
        <v>9.25</v>
      </c>
      <c r="W44" s="166">
        <f t="shared" si="18"/>
        <v>107.91666666666667</v>
      </c>
      <c r="X44" s="166">
        <f t="shared" si="19"/>
        <v>0</v>
      </c>
      <c r="Y44" s="166">
        <f t="shared" si="20"/>
        <v>0</v>
      </c>
      <c r="Z44" s="166">
        <f t="shared" si="21"/>
        <v>0</v>
      </c>
      <c r="AA44" s="296">
        <f t="shared" si="7"/>
        <v>4158.875</v>
      </c>
      <c r="AB44" s="296">
        <f t="shared" si="22"/>
        <v>4077.0416666666665</v>
      </c>
      <c r="AC44" s="296">
        <f t="shared" si="23"/>
        <v>2399.4166666666665</v>
      </c>
      <c r="AD44" s="296">
        <f t="shared" si="24"/>
        <v>4317.416666666667</v>
      </c>
      <c r="AE44" s="296">
        <f t="shared" si="25"/>
        <v>3867</v>
      </c>
      <c r="AF44" s="69">
        <f t="shared" si="5"/>
        <v>28</v>
      </c>
      <c r="AG44" s="297">
        <f t="shared" si="8"/>
        <v>0.65241519053532937</v>
      </c>
      <c r="AH44" s="297">
        <f t="shared" si="9"/>
        <v>0.56327317733068527</v>
      </c>
      <c r="AI44" s="297">
        <f t="shared" si="10"/>
        <v>0.99736741833800957</v>
      </c>
      <c r="AJ44" s="297">
        <f t="shared" si="11"/>
        <v>0.73910438392513245</v>
      </c>
      <c r="AK44" s="297">
        <f t="shared" si="12"/>
        <v>0.87827313075489022</v>
      </c>
    </row>
    <row r="45" spans="7:37" x14ac:dyDescent="0.2">
      <c r="G45" s="69">
        <f t="shared" si="29"/>
        <v>2030</v>
      </c>
      <c r="H45" s="300">
        <f>INDEX(I45:K46,1,MATCH(Inputs!$G$61,$I$34:$K$34,0))</f>
        <v>3.5386322450051648</v>
      </c>
      <c r="I45" s="302">
        <f>I35*H27</f>
        <v>3.1706144915246282</v>
      </c>
      <c r="J45" s="302">
        <f>J35*I27</f>
        <v>3.5386322450051648</v>
      </c>
      <c r="K45" s="302">
        <f>K35*J27</f>
        <v>3.7651047086854956</v>
      </c>
      <c r="O45" s="69">
        <f t="shared" si="1"/>
        <v>27</v>
      </c>
      <c r="P45" s="182">
        <f t="shared" si="2"/>
        <v>2.5524783311681754</v>
      </c>
      <c r="Q45" s="69">
        <f>COUNTIFS(Temp!F$9:F$8768,"&lt;="&amp;$O45,Temp!F$9:F$8768,"&gt;"&amp;$O46)</f>
        <v>185</v>
      </c>
      <c r="R45" s="69">
        <f>COUNTIFS(Temp!G$9:G$8768,"&lt;="&amp;$O45,Temp!G$9:G$8768,"&gt;"&amp;$O46)</f>
        <v>191</v>
      </c>
      <c r="S45" s="69">
        <f>COUNTIFS(Temp!H$9:H$8768,"&lt;="&amp;$O45,Temp!H$9:H$8768,"&gt;"&amp;$O46)</f>
        <v>4</v>
      </c>
      <c r="T45" s="69">
        <f>COUNTIFS(Temp!I$9:I$8768,"&lt;="&amp;$O45,Temp!I$9:I$8768,"&gt;"&amp;$O46)</f>
        <v>174</v>
      </c>
      <c r="U45" s="69">
        <f>COUNTIFS(Temp!J$9:J$8768,"&lt;="&amp;$O45,Temp!J$9:J$8768,"&gt;"&amp;$O46)</f>
        <v>138</v>
      </c>
      <c r="V45" s="166">
        <f t="shared" si="6"/>
        <v>292.91666666666669</v>
      </c>
      <c r="W45" s="166">
        <f t="shared" si="18"/>
        <v>302.41666666666669</v>
      </c>
      <c r="X45" s="166">
        <f t="shared" si="19"/>
        <v>6.333333333333333</v>
      </c>
      <c r="Y45" s="166">
        <f t="shared" si="20"/>
        <v>275.5</v>
      </c>
      <c r="Z45" s="166">
        <f t="shared" si="21"/>
        <v>218.5</v>
      </c>
      <c r="AA45" s="296">
        <f t="shared" si="7"/>
        <v>4451.791666666667</v>
      </c>
      <c r="AB45" s="296">
        <f t="shared" si="22"/>
        <v>4379.458333333333</v>
      </c>
      <c r="AC45" s="296">
        <f t="shared" si="23"/>
        <v>2405.75</v>
      </c>
      <c r="AD45" s="296">
        <f t="shared" si="24"/>
        <v>4592.916666666667</v>
      </c>
      <c r="AE45" s="296">
        <f t="shared" si="25"/>
        <v>4085.5</v>
      </c>
      <c r="AF45" s="69">
        <f t="shared" si="5"/>
        <v>27</v>
      </c>
      <c r="AG45" s="297">
        <f t="shared" si="8"/>
        <v>0.6983659062683838</v>
      </c>
      <c r="AH45" s="297">
        <f t="shared" si="9"/>
        <v>0.60505425553348868</v>
      </c>
      <c r="AI45" s="297">
        <f t="shared" si="10"/>
        <v>1</v>
      </c>
      <c r="AJ45" s="297">
        <f t="shared" si="11"/>
        <v>0.78626760061058265</v>
      </c>
      <c r="AK45" s="297">
        <f t="shared" si="12"/>
        <v>0.92789885588288179</v>
      </c>
    </row>
    <row r="46" spans="7:37" x14ac:dyDescent="0.2">
      <c r="G46" s="69">
        <f t="shared" si="29"/>
        <v>2031</v>
      </c>
      <c r="H46" s="300">
        <f>INDEX(I46:K47,1,MATCH(Inputs!$G$61,$I$34:$K$34,0))</f>
        <v>3.586757643537235</v>
      </c>
      <c r="I46" s="301">
        <f t="shared" ref="I46:I54" si="30">I45+($I$55-$I$45)/10</f>
        <v>3.1791072089126406</v>
      </c>
      <c r="J46" s="301">
        <f t="shared" ref="J46:J54" si="31">J45+($J$55-$J$45)/10</f>
        <v>3.586757643537235</v>
      </c>
      <c r="K46" s="301">
        <f t="shared" ref="K46:K54" si="32">K45+($K$55-$K$45)/10</f>
        <v>3.861355505749636</v>
      </c>
      <c r="O46" s="69">
        <f t="shared" si="1"/>
        <v>26</v>
      </c>
      <c r="P46" s="182">
        <f t="shared" si="2"/>
        <v>2.5240355761981803</v>
      </c>
      <c r="Q46" s="69">
        <f>COUNTIFS(Temp!F$9:F$8768,"&lt;="&amp;$O46,Temp!F$9:F$8768,"&gt;"&amp;$O47)</f>
        <v>2</v>
      </c>
      <c r="R46" s="69">
        <f>COUNTIFS(Temp!G$9:G$8768,"&lt;="&amp;$O46,Temp!G$9:G$8768,"&gt;"&amp;$O47)</f>
        <v>59</v>
      </c>
      <c r="S46" s="69">
        <f>COUNTIFS(Temp!H$9:H$8768,"&lt;="&amp;$O46,Temp!H$9:H$8768,"&gt;"&amp;$O47)</f>
        <v>0</v>
      </c>
      <c r="T46" s="69">
        <f>COUNTIFS(Temp!I$9:I$8768,"&lt;="&amp;$O46,Temp!I$9:I$8768,"&gt;"&amp;$O47)</f>
        <v>1</v>
      </c>
      <c r="U46" s="69">
        <f>COUNTIFS(Temp!J$9:J$8768,"&lt;="&amp;$O46,Temp!J$9:J$8768,"&gt;"&amp;$O47)</f>
        <v>0</v>
      </c>
      <c r="V46" s="166">
        <f t="shared" si="6"/>
        <v>3.25</v>
      </c>
      <c r="W46" s="166">
        <f t="shared" si="18"/>
        <v>95.875</v>
      </c>
      <c r="X46" s="166">
        <f t="shared" si="19"/>
        <v>0</v>
      </c>
      <c r="Y46" s="166">
        <f t="shared" si="20"/>
        <v>1.625</v>
      </c>
      <c r="Z46" s="166">
        <f t="shared" si="21"/>
        <v>0</v>
      </c>
      <c r="AA46" s="296">
        <f t="shared" si="7"/>
        <v>4455.041666666667</v>
      </c>
      <c r="AB46" s="296">
        <f t="shared" si="22"/>
        <v>4475.333333333333</v>
      </c>
      <c r="AC46" s="296">
        <f t="shared" si="23"/>
        <v>2405.75</v>
      </c>
      <c r="AD46" s="296">
        <f t="shared" si="24"/>
        <v>4594.541666666667</v>
      </c>
      <c r="AE46" s="296">
        <f t="shared" si="25"/>
        <v>4085.5</v>
      </c>
      <c r="AF46" s="69">
        <f t="shared" si="5"/>
        <v>26</v>
      </c>
      <c r="AG46" s="297">
        <f t="shared" si="8"/>
        <v>0.69887574351264814</v>
      </c>
      <c r="AH46" s="297">
        <f t="shared" si="9"/>
        <v>0.61830008922660673</v>
      </c>
      <c r="AI46" s="297">
        <f t="shared" si="10"/>
        <v>1</v>
      </c>
      <c r="AJ46" s="297">
        <f t="shared" si="11"/>
        <v>0.78654578655291962</v>
      </c>
      <c r="AK46" s="297">
        <f t="shared" si="12"/>
        <v>0.92789885588288179</v>
      </c>
    </row>
    <row r="47" spans="7:37" x14ac:dyDescent="0.2">
      <c r="G47" s="69">
        <f t="shared" si="29"/>
        <v>2032</v>
      </c>
      <c r="H47" s="300">
        <f>INDEX(I47:K48,1,MATCH(Inputs!$G$61,$I$34:$K$34,0))</f>
        <v>3.6348830420693052</v>
      </c>
      <c r="I47" s="301">
        <f t="shared" si="30"/>
        <v>3.1875999263006531</v>
      </c>
      <c r="J47" s="301">
        <f t="shared" si="31"/>
        <v>3.6348830420693052</v>
      </c>
      <c r="K47" s="301">
        <f t="shared" si="32"/>
        <v>3.9576063028137765</v>
      </c>
      <c r="O47" s="69">
        <f t="shared" si="1"/>
        <v>25</v>
      </c>
      <c r="P47" s="182">
        <f t="shared" si="2"/>
        <v>2.4955928212281853</v>
      </c>
      <c r="Q47" s="69">
        <f>COUNTIFS(Temp!F$9:F$8768,"&lt;="&amp;$O47,Temp!F$9:F$8768,"&gt;"&amp;$O48)</f>
        <v>140</v>
      </c>
      <c r="R47" s="69">
        <f>COUNTIFS(Temp!G$9:G$8768,"&lt;="&amp;$O47,Temp!G$9:G$8768,"&gt;"&amp;$O48)</f>
        <v>171</v>
      </c>
      <c r="S47" s="69">
        <f>COUNTIFS(Temp!H$9:H$8768,"&lt;="&amp;$O47,Temp!H$9:H$8768,"&gt;"&amp;$O48)</f>
        <v>0</v>
      </c>
      <c r="T47" s="69">
        <f>COUNTIFS(Temp!I$9:I$8768,"&lt;="&amp;$O47,Temp!I$9:I$8768,"&gt;"&amp;$O48)</f>
        <v>181</v>
      </c>
      <c r="U47" s="69">
        <f>COUNTIFS(Temp!J$9:J$8768,"&lt;="&amp;$O47,Temp!J$9:J$8768,"&gt;"&amp;$O48)</f>
        <v>83</v>
      </c>
      <c r="V47" s="166">
        <f t="shared" si="6"/>
        <v>233.33333333333334</v>
      </c>
      <c r="W47" s="166">
        <f t="shared" si="18"/>
        <v>285</v>
      </c>
      <c r="X47" s="166">
        <f t="shared" si="19"/>
        <v>0</v>
      </c>
      <c r="Y47" s="166">
        <f t="shared" si="20"/>
        <v>301.66666666666669</v>
      </c>
      <c r="Z47" s="166">
        <f t="shared" si="21"/>
        <v>138.33333333333334</v>
      </c>
      <c r="AA47" s="296">
        <f t="shared" si="7"/>
        <v>4688.375</v>
      </c>
      <c r="AB47" s="296">
        <f t="shared" si="22"/>
        <v>4760.333333333333</v>
      </c>
      <c r="AC47" s="296">
        <f t="shared" si="23"/>
        <v>2405.75</v>
      </c>
      <c r="AD47" s="296">
        <f t="shared" si="24"/>
        <v>4896.2083333333339</v>
      </c>
      <c r="AE47" s="296">
        <f t="shared" si="25"/>
        <v>4223.833333333333</v>
      </c>
      <c r="AF47" s="69">
        <f t="shared" si="5"/>
        <v>25</v>
      </c>
      <c r="AG47" s="297">
        <f t="shared" si="8"/>
        <v>0.73547944310085656</v>
      </c>
      <c r="AH47" s="297">
        <f t="shared" si="9"/>
        <v>0.65767492732348953</v>
      </c>
      <c r="AI47" s="297">
        <f t="shared" si="10"/>
        <v>1</v>
      </c>
      <c r="AJ47" s="297">
        <f t="shared" si="11"/>
        <v>0.83818851020728435</v>
      </c>
      <c r="AK47" s="297">
        <f t="shared" si="12"/>
        <v>0.95931712579610295</v>
      </c>
    </row>
    <row r="48" spans="7:37" x14ac:dyDescent="0.2">
      <c r="G48" s="69">
        <f t="shared" si="29"/>
        <v>2033</v>
      </c>
      <c r="H48" s="300">
        <f>INDEX(I48:K49,1,MATCH(Inputs!$G$61,$I$34:$K$34,0))</f>
        <v>3.6830084406013754</v>
      </c>
      <c r="I48" s="301">
        <f t="shared" si="30"/>
        <v>3.1960926436886656</v>
      </c>
      <c r="J48" s="301">
        <f t="shared" si="31"/>
        <v>3.6830084406013754</v>
      </c>
      <c r="K48" s="301">
        <f t="shared" si="32"/>
        <v>4.0538570998779173</v>
      </c>
      <c r="O48" s="69">
        <f t="shared" si="1"/>
        <v>24</v>
      </c>
      <c r="P48" s="182">
        <f t="shared" si="2"/>
        <v>2.4671500662581902</v>
      </c>
      <c r="Q48" s="69">
        <f>COUNTIFS(Temp!F$9:F$8768,"&lt;="&amp;$O48,Temp!F$9:F$8768,"&gt;"&amp;$O49)</f>
        <v>3</v>
      </c>
      <c r="R48" s="69">
        <f>COUNTIFS(Temp!G$9:G$8768,"&lt;="&amp;$O48,Temp!G$9:G$8768,"&gt;"&amp;$O49)</f>
        <v>57</v>
      </c>
      <c r="S48" s="69">
        <f>COUNTIFS(Temp!H$9:H$8768,"&lt;="&amp;$O48,Temp!H$9:H$8768,"&gt;"&amp;$O49)</f>
        <v>0</v>
      </c>
      <c r="T48" s="69">
        <f>COUNTIFS(Temp!I$9:I$8768,"&lt;="&amp;$O48,Temp!I$9:I$8768,"&gt;"&amp;$O49)</f>
        <v>0</v>
      </c>
      <c r="U48" s="69">
        <f>COUNTIFS(Temp!J$9:J$8768,"&lt;="&amp;$O48,Temp!J$9:J$8768,"&gt;"&amp;$O49)</f>
        <v>1</v>
      </c>
      <c r="V48" s="166">
        <f t="shared" si="6"/>
        <v>5.125</v>
      </c>
      <c r="W48" s="166">
        <f t="shared" si="18"/>
        <v>97.375</v>
      </c>
      <c r="X48" s="166">
        <f t="shared" si="19"/>
        <v>0</v>
      </c>
      <c r="Y48" s="166">
        <f t="shared" si="20"/>
        <v>0</v>
      </c>
      <c r="Z48" s="166">
        <f t="shared" si="21"/>
        <v>1.7083333333333333</v>
      </c>
      <c r="AA48" s="296">
        <f t="shared" si="7"/>
        <v>4693.5</v>
      </c>
      <c r="AB48" s="296">
        <f t="shared" si="22"/>
        <v>4857.708333333333</v>
      </c>
      <c r="AC48" s="296">
        <f t="shared" si="23"/>
        <v>2405.75</v>
      </c>
      <c r="AD48" s="296">
        <f t="shared" si="24"/>
        <v>4896.2083333333339</v>
      </c>
      <c r="AE48" s="296">
        <f t="shared" si="25"/>
        <v>4225.5416666666661</v>
      </c>
      <c r="AF48" s="69">
        <f t="shared" si="5"/>
        <v>24</v>
      </c>
      <c r="AG48" s="297">
        <f t="shared" si="8"/>
        <v>0.73628341721681179</v>
      </c>
      <c r="AH48" s="297">
        <f t="shared" si="9"/>
        <v>0.67112799700659109</v>
      </c>
      <c r="AI48" s="297">
        <f t="shared" si="10"/>
        <v>1</v>
      </c>
      <c r="AJ48" s="297">
        <f t="shared" si="11"/>
        <v>0.83818851020728435</v>
      </c>
      <c r="AK48" s="297">
        <f t="shared" si="12"/>
        <v>0.95970512250286255</v>
      </c>
    </row>
    <row r="49" spans="6:37" x14ac:dyDescent="0.2">
      <c r="G49" s="69">
        <f t="shared" si="29"/>
        <v>2034</v>
      </c>
      <c r="H49" s="300">
        <f>INDEX(I49:K50,1,MATCH(Inputs!$G$61,$I$34:$K$34,0))</f>
        <v>3.7311338391334457</v>
      </c>
      <c r="I49" s="301">
        <f t="shared" si="30"/>
        <v>3.2045853610766781</v>
      </c>
      <c r="J49" s="301">
        <f t="shared" si="31"/>
        <v>3.7311338391334457</v>
      </c>
      <c r="K49" s="301">
        <f t="shared" si="32"/>
        <v>4.1501078969420577</v>
      </c>
      <c r="O49" s="69">
        <f t="shared" si="1"/>
        <v>23</v>
      </c>
      <c r="P49" s="182">
        <f t="shared" si="2"/>
        <v>2.4387073112881952</v>
      </c>
      <c r="Q49" s="69">
        <f>COUNTIFS(Temp!F$9:F$8768,"&lt;="&amp;$O49,Temp!F$9:F$8768,"&gt;"&amp;$O50)</f>
        <v>123</v>
      </c>
      <c r="R49" s="69">
        <f>COUNTIFS(Temp!G$9:G$8768,"&lt;="&amp;$O49,Temp!G$9:G$8768,"&gt;"&amp;$O50)</f>
        <v>94</v>
      </c>
      <c r="S49" s="69">
        <f>COUNTIFS(Temp!H$9:H$8768,"&lt;="&amp;$O49,Temp!H$9:H$8768,"&gt;"&amp;$O50)</f>
        <v>0</v>
      </c>
      <c r="T49" s="69">
        <f>COUNTIFS(Temp!I$9:I$8768,"&lt;="&amp;$O49,Temp!I$9:I$8768,"&gt;"&amp;$O50)</f>
        <v>45</v>
      </c>
      <c r="U49" s="69">
        <f>COUNTIFS(Temp!J$9:J$8768,"&lt;="&amp;$O49,Temp!J$9:J$8768,"&gt;"&amp;$O50)</f>
        <v>28</v>
      </c>
      <c r="V49" s="166">
        <f t="shared" si="6"/>
        <v>215.25</v>
      </c>
      <c r="W49" s="166">
        <f t="shared" si="18"/>
        <v>164.5</v>
      </c>
      <c r="X49" s="166">
        <f t="shared" si="19"/>
        <v>0</v>
      </c>
      <c r="Y49" s="166">
        <f t="shared" si="20"/>
        <v>78.75</v>
      </c>
      <c r="Z49" s="166">
        <f t="shared" si="21"/>
        <v>49</v>
      </c>
      <c r="AA49" s="296">
        <f t="shared" si="7"/>
        <v>4908.75</v>
      </c>
      <c r="AB49" s="296">
        <f t="shared" si="22"/>
        <v>5022.208333333333</v>
      </c>
      <c r="AC49" s="296">
        <f t="shared" si="23"/>
        <v>2405.75</v>
      </c>
      <c r="AD49" s="296">
        <f t="shared" si="24"/>
        <v>4974.9583333333339</v>
      </c>
      <c r="AE49" s="296">
        <f t="shared" si="25"/>
        <v>4274.5416666666661</v>
      </c>
      <c r="AF49" s="69">
        <f t="shared" si="5"/>
        <v>23</v>
      </c>
      <c r="AG49" s="297">
        <f t="shared" si="8"/>
        <v>0.77005033008693402</v>
      </c>
      <c r="AH49" s="297">
        <f t="shared" si="9"/>
        <v>0.69385487724145856</v>
      </c>
      <c r="AI49" s="297">
        <f t="shared" si="10"/>
        <v>1</v>
      </c>
      <c r="AJ49" s="297">
        <f t="shared" si="11"/>
        <v>0.85166982895131049</v>
      </c>
      <c r="AK49" s="297">
        <f t="shared" si="12"/>
        <v>0.970834003652847</v>
      </c>
    </row>
    <row r="50" spans="6:37" x14ac:dyDescent="0.2">
      <c r="G50" s="69">
        <f t="shared" si="29"/>
        <v>2035</v>
      </c>
      <c r="H50" s="300">
        <f>INDEX(I50:K51,1,MATCH(Inputs!$G$61,$I$34:$K$34,0))</f>
        <v>3.7792592376655159</v>
      </c>
      <c r="I50" s="301">
        <f t="shared" si="30"/>
        <v>3.2130780784646906</v>
      </c>
      <c r="J50" s="301">
        <f t="shared" si="31"/>
        <v>3.7792592376655159</v>
      </c>
      <c r="K50" s="301">
        <f t="shared" si="32"/>
        <v>4.2463586940061981</v>
      </c>
      <c r="O50" s="69">
        <f t="shared" si="1"/>
        <v>22</v>
      </c>
      <c r="P50" s="182">
        <f t="shared" si="2"/>
        <v>2.4102645563182001</v>
      </c>
      <c r="Q50" s="69">
        <f>COUNTIFS(Temp!F$9:F$8768,"&lt;="&amp;$O50,Temp!F$9:F$8768,"&gt;"&amp;$O51)</f>
        <v>87</v>
      </c>
      <c r="R50" s="69">
        <f>COUNTIFS(Temp!G$9:G$8768,"&lt;="&amp;$O50,Temp!G$9:G$8768,"&gt;"&amp;$O51)</f>
        <v>121</v>
      </c>
      <c r="S50" s="69">
        <f>COUNTIFS(Temp!H$9:H$8768,"&lt;="&amp;$O50,Temp!H$9:H$8768,"&gt;"&amp;$O51)</f>
        <v>0</v>
      </c>
      <c r="T50" s="69">
        <f>COUNTIFS(Temp!I$9:I$8768,"&lt;="&amp;$O50,Temp!I$9:I$8768,"&gt;"&amp;$O51)</f>
        <v>116</v>
      </c>
      <c r="U50" s="69">
        <f>COUNTIFS(Temp!J$9:J$8768,"&lt;="&amp;$O50,Temp!J$9:J$8768,"&gt;"&amp;$O51)</f>
        <v>43</v>
      </c>
      <c r="V50" s="166">
        <f t="shared" si="6"/>
        <v>155.875</v>
      </c>
      <c r="W50" s="166">
        <f t="shared" si="18"/>
        <v>216.79166666666666</v>
      </c>
      <c r="X50" s="166">
        <f t="shared" si="19"/>
        <v>0</v>
      </c>
      <c r="Y50" s="166">
        <f t="shared" si="20"/>
        <v>207.83333333333334</v>
      </c>
      <c r="Z50" s="166">
        <f t="shared" si="21"/>
        <v>77.041666666666671</v>
      </c>
      <c r="AA50" s="296">
        <f t="shared" si="7"/>
        <v>5064.625</v>
      </c>
      <c r="AB50" s="296">
        <f t="shared" si="22"/>
        <v>5239</v>
      </c>
      <c r="AC50" s="296">
        <f t="shared" si="23"/>
        <v>2405.75</v>
      </c>
      <c r="AD50" s="296">
        <f t="shared" si="24"/>
        <v>5182.791666666667</v>
      </c>
      <c r="AE50" s="296">
        <f t="shared" si="25"/>
        <v>4351.583333333333</v>
      </c>
      <c r="AF50" s="69">
        <f t="shared" si="5"/>
        <v>22</v>
      </c>
      <c r="AG50" s="297">
        <f t="shared" si="8"/>
        <v>0.79450290868684259</v>
      </c>
      <c r="AH50" s="297">
        <f t="shared" si="9"/>
        <v>0.7238062343493652</v>
      </c>
      <c r="AI50" s="297">
        <f t="shared" si="10"/>
        <v>1</v>
      </c>
      <c r="AJ50" s="297">
        <f t="shared" si="11"/>
        <v>0.88724909767893079</v>
      </c>
      <c r="AK50" s="297">
        <f t="shared" si="12"/>
        <v>0.98833170879427656</v>
      </c>
    </row>
    <row r="51" spans="6:37" x14ac:dyDescent="0.2">
      <c r="G51" s="69">
        <f t="shared" si="29"/>
        <v>2036</v>
      </c>
      <c r="H51" s="300">
        <f>INDEX(I51:K52,1,MATCH(Inputs!$G$61,$I$34:$K$34,0))</f>
        <v>3.8273846361975861</v>
      </c>
      <c r="I51" s="301">
        <f t="shared" si="30"/>
        <v>3.2215707958527031</v>
      </c>
      <c r="J51" s="301">
        <f t="shared" si="31"/>
        <v>3.8273846361975861</v>
      </c>
      <c r="K51" s="301">
        <f t="shared" si="32"/>
        <v>4.3426094910703386</v>
      </c>
      <c r="O51" s="69">
        <f t="shared" si="1"/>
        <v>21</v>
      </c>
      <c r="P51" s="182">
        <f t="shared" si="2"/>
        <v>2.3818218013482051</v>
      </c>
      <c r="Q51" s="69">
        <f>COUNTIFS(Temp!F$9:F$8768,"&lt;="&amp;$O51,Temp!F$9:F$8768,"&gt;"&amp;$O52)</f>
        <v>4</v>
      </c>
      <c r="R51" s="69">
        <f>COUNTIFS(Temp!G$9:G$8768,"&lt;="&amp;$O51,Temp!G$9:G$8768,"&gt;"&amp;$O52)</f>
        <v>49</v>
      </c>
      <c r="S51" s="69">
        <f>COUNTIFS(Temp!H$9:H$8768,"&lt;="&amp;$O51,Temp!H$9:H$8768,"&gt;"&amp;$O52)</f>
        <v>0</v>
      </c>
      <c r="T51" s="69">
        <f>COUNTIFS(Temp!I$9:I$8768,"&lt;="&amp;$O51,Temp!I$9:I$8768,"&gt;"&amp;$O52)</f>
        <v>0</v>
      </c>
      <c r="U51" s="69">
        <f>COUNTIFS(Temp!J$9:J$8768,"&lt;="&amp;$O51,Temp!J$9:J$8768,"&gt;"&amp;$O52)</f>
        <v>0</v>
      </c>
      <c r="V51" s="166">
        <f t="shared" si="6"/>
        <v>7.333333333333333</v>
      </c>
      <c r="W51" s="166">
        <f t="shared" si="18"/>
        <v>89.833333333333329</v>
      </c>
      <c r="X51" s="166">
        <f t="shared" si="19"/>
        <v>0</v>
      </c>
      <c r="Y51" s="166">
        <f t="shared" si="20"/>
        <v>0</v>
      </c>
      <c r="Z51" s="166">
        <f t="shared" si="21"/>
        <v>0</v>
      </c>
      <c r="AA51" s="296">
        <f t="shared" si="7"/>
        <v>5071.958333333333</v>
      </c>
      <c r="AB51" s="296">
        <f t="shared" si="22"/>
        <v>5328.833333333333</v>
      </c>
      <c r="AC51" s="296">
        <f t="shared" si="23"/>
        <v>2405.75</v>
      </c>
      <c r="AD51" s="296">
        <f t="shared" si="24"/>
        <v>5182.791666666667</v>
      </c>
      <c r="AE51" s="296">
        <f t="shared" si="25"/>
        <v>4351.583333333333</v>
      </c>
      <c r="AF51" s="69">
        <f t="shared" si="5"/>
        <v>21</v>
      </c>
      <c r="AG51" s="297">
        <f t="shared" si="8"/>
        <v>0.79565331067390044</v>
      </c>
      <c r="AH51" s="297">
        <f t="shared" si="9"/>
        <v>0.73621736752727152</v>
      </c>
      <c r="AI51" s="297">
        <f t="shared" si="10"/>
        <v>1</v>
      </c>
      <c r="AJ51" s="297">
        <f t="shared" si="11"/>
        <v>0.88724909767893079</v>
      </c>
      <c r="AK51" s="297">
        <f t="shared" si="12"/>
        <v>0.98833170879427656</v>
      </c>
    </row>
    <row r="52" spans="6:37" x14ac:dyDescent="0.2">
      <c r="G52" s="69">
        <f t="shared" si="29"/>
        <v>2037</v>
      </c>
      <c r="H52" s="300">
        <f>INDEX(I52:K53,1,MATCH(Inputs!$G$61,$I$34:$K$34,0))</f>
        <v>3.8755100347296563</v>
      </c>
      <c r="I52" s="301">
        <f t="shared" si="30"/>
        <v>3.2300635132407156</v>
      </c>
      <c r="J52" s="301">
        <f t="shared" si="31"/>
        <v>3.8755100347296563</v>
      </c>
      <c r="K52" s="301">
        <f t="shared" si="32"/>
        <v>4.438860288134479</v>
      </c>
      <c r="O52" s="69">
        <f t="shared" si="1"/>
        <v>20</v>
      </c>
      <c r="P52" s="182">
        <f t="shared" si="2"/>
        <v>2.35337904637821</v>
      </c>
      <c r="Q52" s="69">
        <f>COUNTIFS(Temp!F$9:F$8768,"&lt;="&amp;$O52,Temp!F$9:F$8768,"&gt;"&amp;$O53)</f>
        <v>111</v>
      </c>
      <c r="R52" s="69">
        <f>COUNTIFS(Temp!G$9:G$8768,"&lt;="&amp;$O52,Temp!G$9:G$8768,"&gt;"&amp;$O53)</f>
        <v>127</v>
      </c>
      <c r="S52" s="69">
        <f>COUNTIFS(Temp!H$9:H$8768,"&lt;="&amp;$O52,Temp!H$9:H$8768,"&gt;"&amp;$O53)</f>
        <v>0</v>
      </c>
      <c r="T52" s="69">
        <f>COUNTIFS(Temp!I$9:I$8768,"&lt;="&amp;$O52,Temp!I$9:I$8768,"&gt;"&amp;$O53)</f>
        <v>98</v>
      </c>
      <c r="U52" s="69">
        <f>COUNTIFS(Temp!J$9:J$8768,"&lt;="&amp;$O52,Temp!J$9:J$8768,"&gt;"&amp;$O53)</f>
        <v>19</v>
      </c>
      <c r="V52" s="166">
        <f t="shared" si="6"/>
        <v>208.125</v>
      </c>
      <c r="W52" s="166">
        <f t="shared" si="18"/>
        <v>238.125</v>
      </c>
      <c r="X52" s="166">
        <f t="shared" si="19"/>
        <v>0</v>
      </c>
      <c r="Y52" s="166">
        <f t="shared" si="20"/>
        <v>183.75</v>
      </c>
      <c r="Z52" s="166">
        <f t="shared" si="21"/>
        <v>35.625</v>
      </c>
      <c r="AA52" s="296">
        <f t="shared" si="7"/>
        <v>5280.083333333333</v>
      </c>
      <c r="AB52" s="296">
        <f t="shared" si="22"/>
        <v>5566.958333333333</v>
      </c>
      <c r="AC52" s="296">
        <f t="shared" si="23"/>
        <v>2405.75</v>
      </c>
      <c r="AD52" s="296">
        <f t="shared" si="24"/>
        <v>5366.541666666667</v>
      </c>
      <c r="AE52" s="296">
        <f t="shared" si="25"/>
        <v>4387.208333333333</v>
      </c>
      <c r="AF52" s="69">
        <f t="shared" si="5"/>
        <v>20</v>
      </c>
      <c r="AG52" s="297">
        <f t="shared" si="8"/>
        <v>0.82830250343159706</v>
      </c>
      <c r="AH52" s="297">
        <f t="shared" si="9"/>
        <v>0.7691160809371671</v>
      </c>
      <c r="AI52" s="297">
        <f t="shared" si="10"/>
        <v>1</v>
      </c>
      <c r="AJ52" s="297">
        <f t="shared" si="11"/>
        <v>0.91870550808165841</v>
      </c>
      <c r="AK52" s="297">
        <f t="shared" si="12"/>
        <v>0.99642285963036215</v>
      </c>
    </row>
    <row r="53" spans="6:37" x14ac:dyDescent="0.2">
      <c r="G53" s="69">
        <f t="shared" si="29"/>
        <v>2038</v>
      </c>
      <c r="H53" s="300">
        <f>INDEX(I53:K54,1,MATCH(Inputs!$G$61,$I$34:$K$34,0))</f>
        <v>3.9236354332617265</v>
      </c>
      <c r="I53" s="301">
        <f t="shared" si="30"/>
        <v>3.2385562306287281</v>
      </c>
      <c r="J53" s="301">
        <f t="shared" si="31"/>
        <v>3.9236354332617265</v>
      </c>
      <c r="K53" s="301">
        <f t="shared" si="32"/>
        <v>4.5351110851986194</v>
      </c>
      <c r="O53" s="69">
        <f t="shared" si="1"/>
        <v>19</v>
      </c>
      <c r="P53" s="182">
        <f t="shared" si="2"/>
        <v>2.324936291408215</v>
      </c>
      <c r="Q53" s="69">
        <f>COUNTIFS(Temp!F$9:F$8768,"&lt;="&amp;$O53,Temp!F$9:F$8768,"&gt;"&amp;$O54)</f>
        <v>2</v>
      </c>
      <c r="R53" s="69">
        <f>COUNTIFS(Temp!G$9:G$8768,"&lt;="&amp;$O53,Temp!G$9:G$8768,"&gt;"&amp;$O54)</f>
        <v>64</v>
      </c>
      <c r="S53" s="69">
        <f>COUNTIFS(Temp!H$9:H$8768,"&lt;="&amp;$O53,Temp!H$9:H$8768,"&gt;"&amp;$O54)</f>
        <v>0</v>
      </c>
      <c r="T53" s="69">
        <f>COUNTIFS(Temp!I$9:I$8768,"&lt;="&amp;$O53,Temp!I$9:I$8768,"&gt;"&amp;$O54)</f>
        <v>0</v>
      </c>
      <c r="U53" s="69">
        <f>COUNTIFS(Temp!J$9:J$8768,"&lt;="&amp;$O53,Temp!J$9:J$8768,"&gt;"&amp;$O54)</f>
        <v>0</v>
      </c>
      <c r="V53" s="166">
        <f t="shared" si="6"/>
        <v>3.8333333333333335</v>
      </c>
      <c r="W53" s="166">
        <f t="shared" si="18"/>
        <v>122.66666666666667</v>
      </c>
      <c r="X53" s="166">
        <f t="shared" si="19"/>
        <v>0</v>
      </c>
      <c r="Y53" s="166">
        <f t="shared" si="20"/>
        <v>0</v>
      </c>
      <c r="Z53" s="166">
        <f t="shared" si="21"/>
        <v>0</v>
      </c>
      <c r="AA53" s="296">
        <f t="shared" si="7"/>
        <v>5283.9166666666661</v>
      </c>
      <c r="AB53" s="296">
        <f t="shared" si="22"/>
        <v>5689.625</v>
      </c>
      <c r="AC53" s="296">
        <f t="shared" si="23"/>
        <v>2405.75</v>
      </c>
      <c r="AD53" s="296">
        <f t="shared" si="24"/>
        <v>5366.541666666667</v>
      </c>
      <c r="AE53" s="296">
        <f t="shared" si="25"/>
        <v>4387.208333333333</v>
      </c>
      <c r="AF53" s="69">
        <f t="shared" si="5"/>
        <v>19</v>
      </c>
      <c r="AG53" s="297">
        <f t="shared" si="8"/>
        <v>0.8289038499248319</v>
      </c>
      <c r="AH53" s="297">
        <f t="shared" si="9"/>
        <v>0.78606337967360318</v>
      </c>
      <c r="AI53" s="297">
        <f t="shared" si="10"/>
        <v>1</v>
      </c>
      <c r="AJ53" s="297">
        <f t="shared" si="11"/>
        <v>0.91870550808165841</v>
      </c>
      <c r="AK53" s="297">
        <f t="shared" si="12"/>
        <v>0.99642285963036215</v>
      </c>
    </row>
    <row r="54" spans="6:37" x14ac:dyDescent="0.2">
      <c r="G54" s="69">
        <f t="shared" si="29"/>
        <v>2039</v>
      </c>
      <c r="H54" s="300">
        <f>INDEX(I54:K55,1,MATCH(Inputs!$G$61,$I$34:$K$34,0))</f>
        <v>3.9717608317937967</v>
      </c>
      <c r="I54" s="301">
        <f t="shared" si="30"/>
        <v>3.2470489480167406</v>
      </c>
      <c r="J54" s="301">
        <f t="shared" si="31"/>
        <v>3.9717608317937967</v>
      </c>
      <c r="K54" s="301">
        <f t="shared" si="32"/>
        <v>4.6313618822627598</v>
      </c>
      <c r="O54" s="69">
        <f t="shared" si="1"/>
        <v>18</v>
      </c>
      <c r="P54" s="182">
        <f t="shared" si="2"/>
        <v>2.29649353643822</v>
      </c>
      <c r="Q54" s="69">
        <f>COUNTIFS(Temp!F$9:F$8768,"&lt;="&amp;$O54,Temp!F$9:F$8768,"&gt;"&amp;$O55)</f>
        <v>109</v>
      </c>
      <c r="R54" s="69">
        <f>COUNTIFS(Temp!G$9:G$8768,"&lt;="&amp;$O54,Temp!G$9:G$8768,"&gt;"&amp;$O55)</f>
        <v>111</v>
      </c>
      <c r="S54" s="69">
        <f>COUNTIFS(Temp!H$9:H$8768,"&lt;="&amp;$O54,Temp!H$9:H$8768,"&gt;"&amp;$O55)</f>
        <v>0</v>
      </c>
      <c r="T54" s="69">
        <f>COUNTIFS(Temp!I$9:I$8768,"&lt;="&amp;$O54,Temp!I$9:I$8768,"&gt;"&amp;$O55)</f>
        <v>67</v>
      </c>
      <c r="U54" s="69">
        <f>COUNTIFS(Temp!J$9:J$8768,"&lt;="&amp;$O54,Temp!J$9:J$8768,"&gt;"&amp;$O55)</f>
        <v>7</v>
      </c>
      <c r="V54" s="166">
        <f t="shared" si="6"/>
        <v>213.45833333333334</v>
      </c>
      <c r="W54" s="166">
        <f t="shared" si="18"/>
        <v>217.375</v>
      </c>
      <c r="X54" s="166">
        <f t="shared" si="19"/>
        <v>0</v>
      </c>
      <c r="Y54" s="166">
        <f t="shared" si="20"/>
        <v>131.20833333333334</v>
      </c>
      <c r="Z54" s="166">
        <f t="shared" si="21"/>
        <v>13.708333333333334</v>
      </c>
      <c r="AA54" s="296">
        <f t="shared" si="7"/>
        <v>5497.3749999999991</v>
      </c>
      <c r="AB54" s="296">
        <f t="shared" si="22"/>
        <v>5907</v>
      </c>
      <c r="AC54" s="296">
        <f t="shared" si="23"/>
        <v>2405.75</v>
      </c>
      <c r="AD54" s="296">
        <f t="shared" si="24"/>
        <v>5497.75</v>
      </c>
      <c r="AE54" s="296">
        <f t="shared" si="25"/>
        <v>4400.9166666666661</v>
      </c>
      <c r="AF54" s="69">
        <f t="shared" si="5"/>
        <v>18</v>
      </c>
      <c r="AG54" s="297">
        <f t="shared" si="8"/>
        <v>0.86238969867311599</v>
      </c>
      <c r="AH54" s="297">
        <f t="shared" si="9"/>
        <v>0.81609532855539235</v>
      </c>
      <c r="AI54" s="297">
        <f t="shared" si="10"/>
        <v>1</v>
      </c>
      <c r="AJ54" s="297">
        <f t="shared" si="11"/>
        <v>0.94116723968215488</v>
      </c>
      <c r="AK54" s="297">
        <f t="shared" si="12"/>
        <v>0.99953629661875054</v>
      </c>
    </row>
    <row r="55" spans="6:37" x14ac:dyDescent="0.2">
      <c r="G55" s="69">
        <f t="shared" si="29"/>
        <v>2040</v>
      </c>
      <c r="H55" s="300">
        <f>INDEX(I55:K56,1,MATCH(Inputs!$G$61,$I$34:$K$34,0))</f>
        <v>4.0198862303258673</v>
      </c>
      <c r="I55" s="303">
        <f>I35*H28</f>
        <v>3.2555416654047513</v>
      </c>
      <c r="J55" s="303">
        <f>J35*I28</f>
        <v>4.0198862303258673</v>
      </c>
      <c r="K55" s="303">
        <f>K35*J28</f>
        <v>4.7276126793269002</v>
      </c>
      <c r="O55" s="69">
        <f t="shared" si="1"/>
        <v>17</v>
      </c>
      <c r="P55" s="182">
        <f t="shared" si="2"/>
        <v>2.2680507814682249</v>
      </c>
      <c r="Q55" s="69">
        <f>COUNTIFS(Temp!F$9:F$8768,"&lt;="&amp;$O55,Temp!F$9:F$8768,"&gt;"&amp;$O56)</f>
        <v>6</v>
      </c>
      <c r="R55" s="69">
        <f>COUNTIFS(Temp!G$9:G$8768,"&lt;="&amp;$O55,Temp!G$9:G$8768,"&gt;"&amp;$O56)</f>
        <v>30</v>
      </c>
      <c r="S55" s="69">
        <f>COUNTIFS(Temp!H$9:H$8768,"&lt;="&amp;$O55,Temp!H$9:H$8768,"&gt;"&amp;$O56)</f>
        <v>0</v>
      </c>
      <c r="T55" s="69">
        <f>COUNTIFS(Temp!I$9:I$8768,"&lt;="&amp;$O55,Temp!I$9:I$8768,"&gt;"&amp;$O56)</f>
        <v>0</v>
      </c>
      <c r="U55" s="69">
        <f>COUNTIFS(Temp!J$9:J$8768,"&lt;="&amp;$O55,Temp!J$9:J$8768,"&gt;"&amp;$O56)</f>
        <v>0</v>
      </c>
      <c r="V55" s="166">
        <f t="shared" si="6"/>
        <v>12</v>
      </c>
      <c r="W55" s="166">
        <f t="shared" si="18"/>
        <v>60</v>
      </c>
      <c r="X55" s="166">
        <f t="shared" si="19"/>
        <v>0</v>
      </c>
      <c r="Y55" s="166">
        <f t="shared" si="20"/>
        <v>0</v>
      </c>
      <c r="Z55" s="166">
        <f t="shared" si="21"/>
        <v>0</v>
      </c>
      <c r="AA55" s="296">
        <f t="shared" si="7"/>
        <v>5509.3749999999991</v>
      </c>
      <c r="AB55" s="296">
        <f t="shared" si="22"/>
        <v>5967</v>
      </c>
      <c r="AC55" s="296">
        <f t="shared" si="23"/>
        <v>2405.75</v>
      </c>
      <c r="AD55" s="296">
        <f t="shared" si="24"/>
        <v>5497.75</v>
      </c>
      <c r="AE55" s="296">
        <f t="shared" si="25"/>
        <v>4400.9166666666661</v>
      </c>
      <c r="AF55" s="69">
        <f t="shared" si="5"/>
        <v>17</v>
      </c>
      <c r="AG55" s="297">
        <f t="shared" si="8"/>
        <v>0.86427217465193817</v>
      </c>
      <c r="AH55" s="297">
        <f t="shared" si="9"/>
        <v>0.82438476815473605</v>
      </c>
      <c r="AI55" s="297">
        <f t="shared" si="10"/>
        <v>1</v>
      </c>
      <c r="AJ55" s="297">
        <f t="shared" si="11"/>
        <v>0.94116723968215488</v>
      </c>
      <c r="AK55" s="297">
        <f t="shared" si="12"/>
        <v>0.99953629661875054</v>
      </c>
    </row>
    <row r="56" spans="6:37" x14ac:dyDescent="0.2">
      <c r="O56" s="69">
        <f t="shared" si="1"/>
        <v>16</v>
      </c>
      <c r="P56" s="182">
        <f t="shared" si="2"/>
        <v>2.2396080264982299</v>
      </c>
      <c r="Q56" s="69">
        <f>COUNTIFS(Temp!F$9:F$8768,"&lt;="&amp;$O56,Temp!F$9:F$8768,"&gt;"&amp;$O57)</f>
        <v>66</v>
      </c>
      <c r="R56" s="69">
        <f>COUNTIFS(Temp!G$9:G$8768,"&lt;="&amp;$O56,Temp!G$9:G$8768,"&gt;"&amp;$O57)</f>
        <v>94</v>
      </c>
      <c r="S56" s="69">
        <f>COUNTIFS(Temp!H$9:H$8768,"&lt;="&amp;$O56,Temp!H$9:H$8768,"&gt;"&amp;$O57)</f>
        <v>0</v>
      </c>
      <c r="T56" s="69">
        <f>COUNTIFS(Temp!I$9:I$8768,"&lt;="&amp;$O56,Temp!I$9:I$8768,"&gt;"&amp;$O57)</f>
        <v>42</v>
      </c>
      <c r="U56" s="69">
        <f>COUNTIFS(Temp!J$9:J$8768,"&lt;="&amp;$O56,Temp!J$9:J$8768,"&gt;"&amp;$O57)</f>
        <v>1</v>
      </c>
      <c r="V56" s="166">
        <f t="shared" si="6"/>
        <v>134.75</v>
      </c>
      <c r="W56" s="166">
        <f t="shared" si="18"/>
        <v>191.91666666666666</v>
      </c>
      <c r="X56" s="166">
        <f t="shared" si="19"/>
        <v>0</v>
      </c>
      <c r="Y56" s="166">
        <f t="shared" si="20"/>
        <v>85.75</v>
      </c>
      <c r="Z56" s="166">
        <f t="shared" si="21"/>
        <v>2.0416666666666665</v>
      </c>
      <c r="AA56" s="296">
        <f t="shared" si="7"/>
        <v>5644.1249999999991</v>
      </c>
      <c r="AB56" s="296">
        <f t="shared" si="22"/>
        <v>6158.916666666667</v>
      </c>
      <c r="AC56" s="296">
        <f t="shared" si="23"/>
        <v>2405.75</v>
      </c>
      <c r="AD56" s="296">
        <f t="shared" si="24"/>
        <v>5583.5</v>
      </c>
      <c r="AE56" s="296">
        <f t="shared" si="25"/>
        <v>4402.958333333333</v>
      </c>
      <c r="AF56" s="69">
        <f t="shared" si="5"/>
        <v>16</v>
      </c>
      <c r="AG56" s="297">
        <f t="shared" si="8"/>
        <v>0.88541081116412856</v>
      </c>
      <c r="AH56" s="297">
        <f t="shared" si="9"/>
        <v>0.85089946176208153</v>
      </c>
      <c r="AI56" s="297">
        <f t="shared" si="10"/>
        <v>1</v>
      </c>
      <c r="AJ56" s="297">
        <f t="shared" si="11"/>
        <v>0.95584689787009436</v>
      </c>
      <c r="AK56" s="297">
        <f t="shared" si="12"/>
        <v>1</v>
      </c>
    </row>
    <row r="57" spans="6:37" x14ac:dyDescent="0.2">
      <c r="F57" s="4"/>
      <c r="G57" s="5" t="s">
        <v>486</v>
      </c>
      <c r="O57" s="69">
        <f t="shared" si="1"/>
        <v>15</v>
      </c>
      <c r="P57" s="182">
        <f t="shared" si="2"/>
        <v>2.2111652715282344</v>
      </c>
      <c r="Q57" s="69">
        <f>COUNTIFS(Temp!F$9:F$8768,"&lt;="&amp;$O57,Temp!F$9:F$8768,"&gt;"&amp;$O58)</f>
        <v>4</v>
      </c>
      <c r="R57" s="69">
        <f>COUNTIFS(Temp!G$9:G$8768,"&lt;="&amp;$O57,Temp!G$9:G$8768,"&gt;"&amp;$O58)</f>
        <v>26</v>
      </c>
      <c r="S57" s="69">
        <f>COUNTIFS(Temp!H$9:H$8768,"&lt;="&amp;$O57,Temp!H$9:H$8768,"&gt;"&amp;$O58)</f>
        <v>0</v>
      </c>
      <c r="T57" s="69">
        <f>COUNTIFS(Temp!I$9:I$8768,"&lt;="&amp;$O57,Temp!I$9:I$8768,"&gt;"&amp;$O58)</f>
        <v>0</v>
      </c>
      <c r="U57" s="69">
        <f>COUNTIFS(Temp!J$9:J$8768,"&lt;="&amp;$O57,Temp!J$9:J$8768,"&gt;"&amp;$O58)</f>
        <v>0</v>
      </c>
      <c r="V57" s="166">
        <f t="shared" si="6"/>
        <v>8.3333333333333339</v>
      </c>
      <c r="W57" s="166">
        <f t="shared" si="18"/>
        <v>54.166666666666664</v>
      </c>
      <c r="X57" s="166">
        <f t="shared" si="19"/>
        <v>0</v>
      </c>
      <c r="Y57" s="166">
        <f t="shared" si="20"/>
        <v>0</v>
      </c>
      <c r="Z57" s="166">
        <f t="shared" si="21"/>
        <v>0</v>
      </c>
      <c r="AA57" s="296">
        <f t="shared" si="7"/>
        <v>5652.4583333333321</v>
      </c>
      <c r="AB57" s="296">
        <f t="shared" si="22"/>
        <v>6213.0833333333339</v>
      </c>
      <c r="AC57" s="296">
        <f t="shared" si="23"/>
        <v>2405.75</v>
      </c>
      <c r="AD57" s="296">
        <f t="shared" si="24"/>
        <v>5583.5</v>
      </c>
      <c r="AE57" s="296">
        <f t="shared" si="25"/>
        <v>4402.958333333333</v>
      </c>
      <c r="AF57" s="69">
        <f t="shared" si="5"/>
        <v>15</v>
      </c>
      <c r="AG57" s="297">
        <f t="shared" si="8"/>
        <v>0.8867180861494216</v>
      </c>
      <c r="AH57" s="297">
        <f t="shared" si="9"/>
        <v>0.85838298362260024</v>
      </c>
      <c r="AI57" s="297">
        <f t="shared" si="10"/>
        <v>1</v>
      </c>
      <c r="AJ57" s="297">
        <f t="shared" si="11"/>
        <v>0.95584689787009436</v>
      </c>
      <c r="AK57" s="297">
        <f t="shared" si="12"/>
        <v>1</v>
      </c>
    </row>
    <row r="58" spans="6:37" x14ac:dyDescent="0.2">
      <c r="G58" s="331" t="s">
        <v>27</v>
      </c>
      <c r="H58" s="331" t="s">
        <v>29</v>
      </c>
      <c r="I58" s="331" t="s">
        <v>142</v>
      </c>
      <c r="J58" s="331" t="s">
        <v>145</v>
      </c>
      <c r="O58" s="69">
        <f t="shared" si="1"/>
        <v>14</v>
      </c>
      <c r="P58" s="182">
        <f t="shared" si="2"/>
        <v>2.1827225165582393</v>
      </c>
      <c r="Q58" s="69">
        <f>COUNTIFS(Temp!F$9:F$8768,"&lt;="&amp;$O58,Temp!F$9:F$8768,"&gt;"&amp;$O59)</f>
        <v>40</v>
      </c>
      <c r="R58" s="69">
        <f>COUNTIFS(Temp!G$9:G$8768,"&lt;="&amp;$O58,Temp!G$9:G$8768,"&gt;"&amp;$O59)</f>
        <v>38</v>
      </c>
      <c r="S58" s="69">
        <f>COUNTIFS(Temp!H$9:H$8768,"&lt;="&amp;$O58,Temp!H$9:H$8768,"&gt;"&amp;$O59)</f>
        <v>0</v>
      </c>
      <c r="T58" s="69">
        <f>COUNTIFS(Temp!I$9:I$8768,"&lt;="&amp;$O58,Temp!I$9:I$8768,"&gt;"&amp;$O59)</f>
        <v>14</v>
      </c>
      <c r="U58" s="69">
        <f>COUNTIFS(Temp!J$9:J$8768,"&lt;="&amp;$O58,Temp!J$9:J$8768,"&gt;"&amp;$O59)</f>
        <v>0</v>
      </c>
      <c r="V58" s="166">
        <f t="shared" si="6"/>
        <v>85</v>
      </c>
      <c r="W58" s="166">
        <f t="shared" si="18"/>
        <v>80.75</v>
      </c>
      <c r="X58" s="166">
        <f t="shared" si="19"/>
        <v>0</v>
      </c>
      <c r="Y58" s="166">
        <f t="shared" si="20"/>
        <v>29.75</v>
      </c>
      <c r="Z58" s="166">
        <f t="shared" si="21"/>
        <v>0</v>
      </c>
      <c r="AA58" s="296">
        <f t="shared" si="7"/>
        <v>5737.4583333333321</v>
      </c>
      <c r="AB58" s="296">
        <f t="shared" si="22"/>
        <v>6293.8333333333339</v>
      </c>
      <c r="AC58" s="296">
        <f t="shared" si="23"/>
        <v>2405.75</v>
      </c>
      <c r="AD58" s="296">
        <f t="shared" si="24"/>
        <v>5613.25</v>
      </c>
      <c r="AE58" s="296">
        <f t="shared" si="25"/>
        <v>4402.958333333333</v>
      </c>
      <c r="AF58" s="69">
        <f t="shared" si="5"/>
        <v>14</v>
      </c>
      <c r="AG58" s="297">
        <f t="shared" si="8"/>
        <v>0.90005229099941186</v>
      </c>
      <c r="AH58" s="297">
        <f t="shared" si="9"/>
        <v>0.86953918775005035</v>
      </c>
      <c r="AI58" s="297">
        <f t="shared" si="10"/>
        <v>1</v>
      </c>
      <c r="AJ58" s="297">
        <f t="shared" si="11"/>
        <v>0.96093984050672654</v>
      </c>
      <c r="AK58" s="297">
        <f t="shared" si="12"/>
        <v>1</v>
      </c>
    </row>
    <row r="59" spans="6:37" x14ac:dyDescent="0.2">
      <c r="G59" s="164" t="s">
        <v>466</v>
      </c>
      <c r="H59" s="69">
        <v>2.6</v>
      </c>
      <c r="I59" s="69">
        <v>2.89</v>
      </c>
      <c r="J59" s="69">
        <v>2.79</v>
      </c>
      <c r="O59" s="69">
        <f t="shared" si="1"/>
        <v>13</v>
      </c>
      <c r="P59" s="182">
        <f t="shared" si="2"/>
        <v>2.1542797615882443</v>
      </c>
      <c r="Q59" s="69">
        <f>COUNTIFS(Temp!F$9:F$8768,"&lt;="&amp;$O59,Temp!F$9:F$8768,"&gt;"&amp;$O60)</f>
        <v>31</v>
      </c>
      <c r="R59" s="69">
        <f>COUNTIFS(Temp!G$9:G$8768,"&lt;="&amp;$O59,Temp!G$9:G$8768,"&gt;"&amp;$O60)</f>
        <v>60</v>
      </c>
      <c r="S59" s="69">
        <f>COUNTIFS(Temp!H$9:H$8768,"&lt;="&amp;$O59,Temp!H$9:H$8768,"&gt;"&amp;$O60)</f>
        <v>0</v>
      </c>
      <c r="T59" s="69">
        <f>COUNTIFS(Temp!I$9:I$8768,"&lt;="&amp;$O59,Temp!I$9:I$8768,"&gt;"&amp;$O60)</f>
        <v>29</v>
      </c>
      <c r="U59" s="69">
        <f>COUNTIFS(Temp!J$9:J$8768,"&lt;="&amp;$O59,Temp!J$9:J$8768,"&gt;"&amp;$O60)</f>
        <v>0</v>
      </c>
      <c r="V59" s="166">
        <f t="shared" si="6"/>
        <v>67.166666666666671</v>
      </c>
      <c r="W59" s="166">
        <f t="shared" si="18"/>
        <v>130</v>
      </c>
      <c r="X59" s="166">
        <f t="shared" si="19"/>
        <v>0</v>
      </c>
      <c r="Y59" s="166">
        <f t="shared" si="20"/>
        <v>62.833333333333336</v>
      </c>
      <c r="Z59" s="166">
        <f t="shared" si="21"/>
        <v>0</v>
      </c>
      <c r="AA59" s="296">
        <f t="shared" si="7"/>
        <v>5804.6249999999991</v>
      </c>
      <c r="AB59" s="296">
        <f t="shared" si="22"/>
        <v>6423.8333333333339</v>
      </c>
      <c r="AC59" s="296">
        <f t="shared" si="23"/>
        <v>2405.75</v>
      </c>
      <c r="AD59" s="296">
        <f t="shared" si="24"/>
        <v>5676.083333333333</v>
      </c>
      <c r="AE59" s="296">
        <f t="shared" si="25"/>
        <v>4402.958333333333</v>
      </c>
      <c r="AF59" s="69">
        <f t="shared" si="5"/>
        <v>13</v>
      </c>
      <c r="AG59" s="297">
        <f t="shared" si="8"/>
        <v>0.91058892738087471</v>
      </c>
      <c r="AH59" s="297">
        <f t="shared" si="9"/>
        <v>0.88749964021529515</v>
      </c>
      <c r="AI59" s="297">
        <f t="shared" si="10"/>
        <v>1</v>
      </c>
      <c r="AJ59" s="297">
        <f t="shared" si="11"/>
        <v>0.97169636361042555</v>
      </c>
      <c r="AK59" s="297">
        <f t="shared" si="12"/>
        <v>1</v>
      </c>
    </row>
    <row r="60" spans="6:37" x14ac:dyDescent="0.2">
      <c r="O60" s="69">
        <f t="shared" si="1"/>
        <v>12</v>
      </c>
      <c r="P60" s="182">
        <f t="shared" si="2"/>
        <v>2.1258370066182493</v>
      </c>
      <c r="Q60" s="69">
        <f>COUNTIFS(Temp!F$9:F$8768,"&lt;="&amp;$O60,Temp!F$9:F$8768,"&gt;"&amp;$O61)</f>
        <v>0</v>
      </c>
      <c r="R60" s="69">
        <f>COUNTIFS(Temp!G$9:G$8768,"&lt;="&amp;$O60,Temp!G$9:G$8768,"&gt;"&amp;$O61)</f>
        <v>11</v>
      </c>
      <c r="S60" s="69">
        <f>COUNTIFS(Temp!H$9:H$8768,"&lt;="&amp;$O60,Temp!H$9:H$8768,"&gt;"&amp;$O61)</f>
        <v>0</v>
      </c>
      <c r="T60" s="69">
        <f>COUNTIFS(Temp!I$9:I$8768,"&lt;="&amp;$O60,Temp!I$9:I$8768,"&gt;"&amp;$O61)</f>
        <v>0</v>
      </c>
      <c r="U60" s="69">
        <f>COUNTIFS(Temp!J$9:J$8768,"&lt;="&amp;$O60,Temp!J$9:J$8768,"&gt;"&amp;$O61)</f>
        <v>0</v>
      </c>
      <c r="V60" s="166">
        <f t="shared" si="6"/>
        <v>0</v>
      </c>
      <c r="W60" s="166">
        <f t="shared" si="18"/>
        <v>24.291666666666668</v>
      </c>
      <c r="X60" s="166">
        <f t="shared" si="19"/>
        <v>0</v>
      </c>
      <c r="Y60" s="166">
        <f t="shared" si="20"/>
        <v>0</v>
      </c>
      <c r="Z60" s="166">
        <f t="shared" si="21"/>
        <v>0</v>
      </c>
      <c r="AA60" s="296">
        <f t="shared" si="7"/>
        <v>5804.6249999999991</v>
      </c>
      <c r="AB60" s="296">
        <f t="shared" si="22"/>
        <v>6448.1250000000009</v>
      </c>
      <c r="AC60" s="296">
        <f t="shared" si="23"/>
        <v>2405.75</v>
      </c>
      <c r="AD60" s="296">
        <f t="shared" si="24"/>
        <v>5676.083333333333</v>
      </c>
      <c r="AE60" s="296">
        <f t="shared" si="25"/>
        <v>4402.958333333333</v>
      </c>
      <c r="AF60" s="69">
        <f t="shared" si="5"/>
        <v>12</v>
      </c>
      <c r="AG60" s="297">
        <f t="shared" si="8"/>
        <v>0.91058892738087471</v>
      </c>
      <c r="AH60" s="297">
        <f t="shared" si="9"/>
        <v>0.89085571194197388</v>
      </c>
      <c r="AI60" s="297">
        <f t="shared" si="10"/>
        <v>1</v>
      </c>
      <c r="AJ60" s="297">
        <f t="shared" si="11"/>
        <v>0.97169636361042555</v>
      </c>
      <c r="AK60" s="297">
        <f t="shared" si="12"/>
        <v>1</v>
      </c>
    </row>
    <row r="61" spans="6:37" x14ac:dyDescent="0.2">
      <c r="O61" s="69">
        <f t="shared" si="1"/>
        <v>11</v>
      </c>
      <c r="P61" s="182">
        <f t="shared" si="2"/>
        <v>2.0973942516482542</v>
      </c>
      <c r="Q61" s="69">
        <f>COUNTIFS(Temp!F$9:F$8768,"&lt;="&amp;$O61,Temp!F$9:F$8768,"&gt;"&amp;$O62)</f>
        <v>21</v>
      </c>
      <c r="R61" s="69">
        <f>COUNTIFS(Temp!G$9:G$8768,"&lt;="&amp;$O61,Temp!G$9:G$8768,"&gt;"&amp;$O62)</f>
        <v>58</v>
      </c>
      <c r="S61" s="69">
        <f>COUNTIFS(Temp!H$9:H$8768,"&lt;="&amp;$O61,Temp!H$9:H$8768,"&gt;"&amp;$O62)</f>
        <v>0</v>
      </c>
      <c r="T61" s="69">
        <f>COUNTIFS(Temp!I$9:I$8768,"&lt;="&amp;$O61,Temp!I$9:I$8768,"&gt;"&amp;$O62)</f>
        <v>14</v>
      </c>
      <c r="U61" s="69">
        <f>COUNTIFS(Temp!J$9:J$8768,"&lt;="&amp;$O61,Temp!J$9:J$8768,"&gt;"&amp;$O62)</f>
        <v>0</v>
      </c>
      <c r="V61" s="166">
        <f t="shared" si="6"/>
        <v>47.25</v>
      </c>
      <c r="W61" s="166">
        <f t="shared" si="18"/>
        <v>130.5</v>
      </c>
      <c r="X61" s="166">
        <f t="shared" si="19"/>
        <v>0</v>
      </c>
      <c r="Y61" s="166">
        <f t="shared" si="20"/>
        <v>31.5</v>
      </c>
      <c r="Z61" s="166">
        <f t="shared" si="21"/>
        <v>0</v>
      </c>
      <c r="AA61" s="296">
        <f t="shared" si="7"/>
        <v>5851.8749999999991</v>
      </c>
      <c r="AB61" s="296">
        <f t="shared" si="22"/>
        <v>6578.6250000000009</v>
      </c>
      <c r="AC61" s="296">
        <f t="shared" si="23"/>
        <v>2405.75</v>
      </c>
      <c r="AD61" s="296">
        <f t="shared" si="24"/>
        <v>5707.583333333333</v>
      </c>
      <c r="AE61" s="296">
        <f t="shared" si="25"/>
        <v>4402.958333333333</v>
      </c>
      <c r="AF61" s="69">
        <f t="shared" si="5"/>
        <v>11</v>
      </c>
      <c r="AG61" s="297">
        <f t="shared" si="8"/>
        <v>0.91800117654748692</v>
      </c>
      <c r="AH61" s="297">
        <f t="shared" si="9"/>
        <v>0.90888524307054663</v>
      </c>
      <c r="AI61" s="297">
        <f t="shared" si="10"/>
        <v>1</v>
      </c>
      <c r="AJ61" s="297">
        <f t="shared" si="11"/>
        <v>0.9770888911080361</v>
      </c>
      <c r="AK61" s="297">
        <f t="shared" si="12"/>
        <v>1</v>
      </c>
    </row>
    <row r="62" spans="6:37" x14ac:dyDescent="0.2">
      <c r="G62" s="5" t="s">
        <v>487</v>
      </c>
      <c r="O62" s="69">
        <f t="shared" si="1"/>
        <v>10</v>
      </c>
      <c r="P62" s="182">
        <f t="shared" si="2"/>
        <v>2.0689514966782592</v>
      </c>
      <c r="Q62" s="69">
        <f>COUNTIFS(Temp!F$9:F$8768,"&lt;="&amp;$O62,Temp!F$9:F$8768,"&gt;"&amp;$O63)</f>
        <v>0</v>
      </c>
      <c r="R62" s="69">
        <f>COUNTIFS(Temp!G$9:G$8768,"&lt;="&amp;$O62,Temp!G$9:G$8768,"&gt;"&amp;$O63)</f>
        <v>6</v>
      </c>
      <c r="S62" s="69">
        <f>COUNTIFS(Temp!H$9:H$8768,"&lt;="&amp;$O62,Temp!H$9:H$8768,"&gt;"&amp;$O63)</f>
        <v>0</v>
      </c>
      <c r="T62" s="69">
        <f>COUNTIFS(Temp!I$9:I$8768,"&lt;="&amp;$O62,Temp!I$9:I$8768,"&gt;"&amp;$O63)</f>
        <v>0</v>
      </c>
      <c r="U62" s="69">
        <f>COUNTIFS(Temp!J$9:J$8768,"&lt;="&amp;$O62,Temp!J$9:J$8768,"&gt;"&amp;$O63)</f>
        <v>0</v>
      </c>
      <c r="V62" s="166">
        <f t="shared" si="6"/>
        <v>0</v>
      </c>
      <c r="W62" s="166">
        <f t="shared" si="18"/>
        <v>13.75</v>
      </c>
      <c r="X62" s="166">
        <f t="shared" si="19"/>
        <v>0</v>
      </c>
      <c r="Y62" s="166">
        <f t="shared" si="20"/>
        <v>0</v>
      </c>
      <c r="Z62" s="166">
        <f t="shared" si="21"/>
        <v>0</v>
      </c>
      <c r="AA62" s="296">
        <f t="shared" si="7"/>
        <v>5851.8749999999991</v>
      </c>
      <c r="AB62" s="296">
        <f t="shared" si="22"/>
        <v>6592.3750000000009</v>
      </c>
      <c r="AC62" s="296">
        <f t="shared" si="23"/>
        <v>2405.75</v>
      </c>
      <c r="AD62" s="296">
        <f t="shared" si="24"/>
        <v>5707.583333333333</v>
      </c>
      <c r="AE62" s="296">
        <f t="shared" si="25"/>
        <v>4402.958333333333</v>
      </c>
      <c r="AF62" s="69">
        <f t="shared" si="5"/>
        <v>10</v>
      </c>
      <c r="AG62" s="297">
        <f t="shared" si="8"/>
        <v>0.91800117654748692</v>
      </c>
      <c r="AH62" s="297">
        <f t="shared" si="9"/>
        <v>0.91078490631206288</v>
      </c>
      <c r="AI62" s="297">
        <f t="shared" si="10"/>
        <v>1</v>
      </c>
      <c r="AJ62" s="297">
        <f t="shared" si="11"/>
        <v>0.9770888911080361</v>
      </c>
      <c r="AK62" s="297">
        <f t="shared" si="12"/>
        <v>1</v>
      </c>
    </row>
    <row r="63" spans="6:37" x14ac:dyDescent="0.2">
      <c r="G63" s="177"/>
      <c r="H63" s="178" t="s">
        <v>479</v>
      </c>
      <c r="I63" s="177" t="s">
        <v>480</v>
      </c>
      <c r="J63" s="178" t="s">
        <v>481</v>
      </c>
      <c r="O63" s="69">
        <f t="shared" si="1"/>
        <v>9</v>
      </c>
      <c r="P63" s="182">
        <f t="shared" si="2"/>
        <v>2.0405087417082641</v>
      </c>
      <c r="Q63" s="69">
        <f>COUNTIFS(Temp!F$9:F$8768,"&lt;="&amp;$O63,Temp!F$9:F$8768,"&gt;"&amp;$O64)</f>
        <v>12</v>
      </c>
      <c r="R63" s="69">
        <f>COUNTIFS(Temp!G$9:G$8768,"&lt;="&amp;$O63,Temp!G$9:G$8768,"&gt;"&amp;$O64)</f>
        <v>44</v>
      </c>
      <c r="S63" s="69">
        <f>COUNTIFS(Temp!H$9:H$8768,"&lt;="&amp;$O63,Temp!H$9:H$8768,"&gt;"&amp;$O64)</f>
        <v>0</v>
      </c>
      <c r="T63" s="69">
        <f>COUNTIFS(Temp!I$9:I$8768,"&lt;="&amp;$O63,Temp!I$9:I$8768,"&gt;"&amp;$O64)</f>
        <v>16</v>
      </c>
      <c r="U63" s="69">
        <f>COUNTIFS(Temp!J$9:J$8768,"&lt;="&amp;$O63,Temp!J$9:J$8768,"&gt;"&amp;$O64)</f>
        <v>0</v>
      </c>
      <c r="V63" s="166">
        <f t="shared" si="6"/>
        <v>28</v>
      </c>
      <c r="W63" s="166">
        <f t="shared" si="18"/>
        <v>102.66666666666667</v>
      </c>
      <c r="X63" s="166">
        <f t="shared" si="19"/>
        <v>0</v>
      </c>
      <c r="Y63" s="166">
        <f t="shared" si="20"/>
        <v>37.333333333333336</v>
      </c>
      <c r="Z63" s="166">
        <f t="shared" si="21"/>
        <v>0</v>
      </c>
      <c r="AA63" s="296">
        <f t="shared" si="7"/>
        <v>5879.8749999999991</v>
      </c>
      <c r="AB63" s="296">
        <f t="shared" si="22"/>
        <v>6695.0416666666679</v>
      </c>
      <c r="AC63" s="296">
        <f t="shared" si="23"/>
        <v>2405.75</v>
      </c>
      <c r="AD63" s="296">
        <f t="shared" si="24"/>
        <v>5744.9166666666661</v>
      </c>
      <c r="AE63" s="296">
        <f t="shared" si="25"/>
        <v>4402.958333333333</v>
      </c>
      <c r="AF63" s="69">
        <f t="shared" si="5"/>
        <v>9</v>
      </c>
      <c r="AG63" s="297">
        <f t="shared" si="8"/>
        <v>0.92239362049807194</v>
      </c>
      <c r="AH63" s="297">
        <f t="shared" si="9"/>
        <v>0.92496905851538447</v>
      </c>
      <c r="AI63" s="297">
        <f t="shared" si="10"/>
        <v>1</v>
      </c>
      <c r="AJ63" s="297">
        <f t="shared" si="11"/>
        <v>0.98348003480890767</v>
      </c>
      <c r="AK63" s="297">
        <f t="shared" si="12"/>
        <v>1</v>
      </c>
    </row>
    <row r="64" spans="6:37" x14ac:dyDescent="0.2">
      <c r="G64" s="69">
        <v>2030</v>
      </c>
      <c r="H64" s="298">
        <v>1.08</v>
      </c>
      <c r="I64" s="298">
        <v>1.17</v>
      </c>
      <c r="J64" s="298">
        <v>1.27</v>
      </c>
      <c r="O64" s="69">
        <f t="shared" si="1"/>
        <v>8</v>
      </c>
      <c r="P64" s="182">
        <f t="shared" si="2"/>
        <v>2.0120659867382691</v>
      </c>
      <c r="Q64" s="69">
        <f>COUNTIFS(Temp!F$9:F$8768,"&lt;="&amp;$O64,Temp!F$9:F$8768,"&gt;"&amp;$O65)</f>
        <v>0</v>
      </c>
      <c r="R64" s="69">
        <f>COUNTIFS(Temp!G$9:G$8768,"&lt;="&amp;$O64,Temp!G$9:G$8768,"&gt;"&amp;$O65)</f>
        <v>11</v>
      </c>
      <c r="S64" s="69">
        <f>COUNTIFS(Temp!H$9:H$8768,"&lt;="&amp;$O64,Temp!H$9:H$8768,"&gt;"&amp;$O65)</f>
        <v>0</v>
      </c>
      <c r="T64" s="69">
        <f>COUNTIFS(Temp!I$9:I$8768,"&lt;="&amp;$O64,Temp!I$9:I$8768,"&gt;"&amp;$O65)</f>
        <v>0</v>
      </c>
      <c r="U64" s="69">
        <f>COUNTIFS(Temp!J$9:J$8768,"&lt;="&amp;$O64,Temp!J$9:J$8768,"&gt;"&amp;$O65)</f>
        <v>0</v>
      </c>
      <c r="V64" s="166">
        <f t="shared" si="6"/>
        <v>0</v>
      </c>
      <c r="W64" s="166">
        <f t="shared" si="18"/>
        <v>26.125</v>
      </c>
      <c r="X64" s="166">
        <f t="shared" si="19"/>
        <v>0</v>
      </c>
      <c r="Y64" s="166">
        <f t="shared" si="20"/>
        <v>0</v>
      </c>
      <c r="Z64" s="166">
        <f t="shared" si="21"/>
        <v>0</v>
      </c>
      <c r="AA64" s="296">
        <f t="shared" si="7"/>
        <v>5879.8749999999991</v>
      </c>
      <c r="AB64" s="296">
        <f t="shared" si="22"/>
        <v>6721.1666666666679</v>
      </c>
      <c r="AC64" s="296">
        <f t="shared" si="23"/>
        <v>2405.75</v>
      </c>
      <c r="AD64" s="296">
        <f t="shared" si="24"/>
        <v>5744.9166666666661</v>
      </c>
      <c r="AE64" s="296">
        <f t="shared" si="25"/>
        <v>4402.958333333333</v>
      </c>
      <c r="AF64" s="69">
        <f t="shared" si="5"/>
        <v>8</v>
      </c>
      <c r="AG64" s="297">
        <f t="shared" si="8"/>
        <v>0.92239362049807194</v>
      </c>
      <c r="AH64" s="297">
        <f t="shared" si="9"/>
        <v>0.92857841867426538</v>
      </c>
      <c r="AI64" s="297">
        <f t="shared" si="10"/>
        <v>1</v>
      </c>
      <c r="AJ64" s="297">
        <f t="shared" si="11"/>
        <v>0.98348003480890767</v>
      </c>
      <c r="AK64" s="297">
        <f t="shared" si="12"/>
        <v>1</v>
      </c>
    </row>
    <row r="65" spans="7:37" x14ac:dyDescent="0.2">
      <c r="G65" s="69">
        <v>2040</v>
      </c>
      <c r="H65" s="298">
        <v>1.17</v>
      </c>
      <c r="I65" s="298">
        <v>1.25</v>
      </c>
      <c r="J65" s="298">
        <v>1.33</v>
      </c>
      <c r="O65" s="69">
        <f t="shared" si="1"/>
        <v>7</v>
      </c>
      <c r="P65" s="182">
        <f t="shared" si="2"/>
        <v>1.983623231768274</v>
      </c>
      <c r="Q65" s="69">
        <f>COUNTIFS(Temp!F$9:F$8768,"&lt;="&amp;$O65,Temp!F$9:F$8768,"&gt;"&amp;$O66)</f>
        <v>27</v>
      </c>
      <c r="R65" s="69">
        <f>COUNTIFS(Temp!G$9:G$8768,"&lt;="&amp;$O65,Temp!G$9:G$8768,"&gt;"&amp;$O66)</f>
        <v>36</v>
      </c>
      <c r="S65" s="69">
        <f>COUNTIFS(Temp!H$9:H$8768,"&lt;="&amp;$O65,Temp!H$9:H$8768,"&gt;"&amp;$O66)</f>
        <v>0</v>
      </c>
      <c r="T65" s="69">
        <f>COUNTIFS(Temp!I$9:I$8768,"&lt;="&amp;$O65,Temp!I$9:I$8768,"&gt;"&amp;$O66)</f>
        <v>15</v>
      </c>
      <c r="U65" s="69">
        <f>COUNTIFS(Temp!J$9:J$8768,"&lt;="&amp;$O65,Temp!J$9:J$8768,"&gt;"&amp;$O66)</f>
        <v>0</v>
      </c>
      <c r="V65" s="166">
        <f t="shared" si="6"/>
        <v>65.25</v>
      </c>
      <c r="W65" s="166">
        <f t="shared" si="18"/>
        <v>87</v>
      </c>
      <c r="X65" s="166">
        <f t="shared" si="19"/>
        <v>0</v>
      </c>
      <c r="Y65" s="166">
        <f t="shared" si="20"/>
        <v>36.25</v>
      </c>
      <c r="Z65" s="166">
        <f t="shared" si="21"/>
        <v>0</v>
      </c>
      <c r="AA65" s="296">
        <f t="shared" si="7"/>
        <v>5945.1249999999991</v>
      </c>
      <c r="AB65" s="296">
        <f t="shared" si="22"/>
        <v>6808.1666666666679</v>
      </c>
      <c r="AC65" s="296">
        <f t="shared" si="23"/>
        <v>2405.75</v>
      </c>
      <c r="AD65" s="296">
        <f t="shared" si="24"/>
        <v>5781.1666666666661</v>
      </c>
      <c r="AE65" s="296">
        <f t="shared" si="25"/>
        <v>4402.958333333333</v>
      </c>
      <c r="AF65" s="69">
        <f t="shared" si="5"/>
        <v>7</v>
      </c>
      <c r="AG65" s="297">
        <f t="shared" si="8"/>
        <v>0.93262958363291737</v>
      </c>
      <c r="AH65" s="297">
        <f t="shared" si="9"/>
        <v>0.94059810609331385</v>
      </c>
      <c r="AI65" s="297">
        <f t="shared" si="10"/>
        <v>1</v>
      </c>
      <c r="AJ65" s="297">
        <f t="shared" si="11"/>
        <v>0.98968572121488796</v>
      </c>
      <c r="AK65" s="297">
        <f t="shared" si="12"/>
        <v>1</v>
      </c>
    </row>
    <row r="66" spans="7:37" x14ac:dyDescent="0.2">
      <c r="G66" s="3" t="s">
        <v>390</v>
      </c>
      <c r="O66" s="69">
        <f t="shared" si="1"/>
        <v>6</v>
      </c>
      <c r="P66" s="182">
        <f t="shared" si="2"/>
        <v>1.955180476798279</v>
      </c>
      <c r="Q66" s="69">
        <f>COUNTIFS(Temp!F$9:F$8768,"&lt;="&amp;$O66,Temp!F$9:F$8768,"&gt;"&amp;$O67)</f>
        <v>0</v>
      </c>
      <c r="R66" s="69">
        <f>COUNTIFS(Temp!G$9:G$8768,"&lt;="&amp;$O66,Temp!G$9:G$8768,"&gt;"&amp;$O67)</f>
        <v>4</v>
      </c>
      <c r="S66" s="69">
        <f>COUNTIFS(Temp!H$9:H$8768,"&lt;="&amp;$O66,Temp!H$9:H$8768,"&gt;"&amp;$O67)</f>
        <v>0</v>
      </c>
      <c r="T66" s="69">
        <f>COUNTIFS(Temp!I$9:I$8768,"&lt;="&amp;$O66,Temp!I$9:I$8768,"&gt;"&amp;$O67)</f>
        <v>0</v>
      </c>
      <c r="U66" s="69">
        <f>COUNTIFS(Temp!J$9:J$8768,"&lt;="&amp;$O66,Temp!J$9:J$8768,"&gt;"&amp;$O67)</f>
        <v>0</v>
      </c>
      <c r="V66" s="166">
        <f t="shared" si="6"/>
        <v>0</v>
      </c>
      <c r="W66" s="166">
        <f t="shared" si="18"/>
        <v>9.8333333333333339</v>
      </c>
      <c r="X66" s="166">
        <f t="shared" si="19"/>
        <v>0</v>
      </c>
      <c r="Y66" s="166">
        <f t="shared" si="20"/>
        <v>0</v>
      </c>
      <c r="Z66" s="166">
        <f t="shared" si="21"/>
        <v>0</v>
      </c>
      <c r="AA66" s="296">
        <f t="shared" si="7"/>
        <v>5945.1249999999991</v>
      </c>
      <c r="AB66" s="296">
        <f t="shared" si="22"/>
        <v>6818.0000000000009</v>
      </c>
      <c r="AC66" s="296">
        <f t="shared" si="23"/>
        <v>2405.75</v>
      </c>
      <c r="AD66" s="296">
        <f t="shared" si="24"/>
        <v>5781.1666666666661</v>
      </c>
      <c r="AE66" s="296">
        <f t="shared" si="25"/>
        <v>4402.958333333333</v>
      </c>
      <c r="AF66" s="69">
        <f t="shared" si="5"/>
        <v>6</v>
      </c>
      <c r="AG66" s="297">
        <f t="shared" si="8"/>
        <v>0.93262958363291737</v>
      </c>
      <c r="AH66" s="297">
        <f t="shared" si="9"/>
        <v>0.94195665313876176</v>
      </c>
      <c r="AI66" s="297">
        <f t="shared" si="10"/>
        <v>1</v>
      </c>
      <c r="AJ66" s="297">
        <f t="shared" si="11"/>
        <v>0.98968572121488796</v>
      </c>
      <c r="AK66" s="297">
        <f t="shared" si="12"/>
        <v>1</v>
      </c>
    </row>
    <row r="67" spans="7:37" x14ac:dyDescent="0.2">
      <c r="G67" s="3" t="s">
        <v>482</v>
      </c>
      <c r="O67" s="69">
        <f t="shared" si="1"/>
        <v>5</v>
      </c>
      <c r="P67" s="182">
        <f t="shared" si="2"/>
        <v>1.9267377218282837</v>
      </c>
      <c r="Q67" s="69">
        <f>COUNTIFS(Temp!F$9:F$8768,"&lt;="&amp;$O67,Temp!F$9:F$8768,"&gt;"&amp;$O68)</f>
        <v>15</v>
      </c>
      <c r="R67" s="69">
        <f>COUNTIFS(Temp!G$9:G$8768,"&lt;="&amp;$O67,Temp!G$9:G$8768,"&gt;"&amp;$O68)</f>
        <v>23</v>
      </c>
      <c r="S67" s="69">
        <f>COUNTIFS(Temp!H$9:H$8768,"&lt;="&amp;$O67,Temp!H$9:H$8768,"&gt;"&amp;$O68)</f>
        <v>0</v>
      </c>
      <c r="T67" s="69">
        <f>COUNTIFS(Temp!I$9:I$8768,"&lt;="&amp;$O67,Temp!I$9:I$8768,"&gt;"&amp;$O68)</f>
        <v>3</v>
      </c>
      <c r="U67" s="69">
        <f>COUNTIFS(Temp!J$9:J$8768,"&lt;="&amp;$O67,Temp!J$9:J$8768,"&gt;"&amp;$O68)</f>
        <v>0</v>
      </c>
      <c r="V67" s="166">
        <f t="shared" si="6"/>
        <v>37.5</v>
      </c>
      <c r="W67" s="166">
        <f t="shared" si="18"/>
        <v>57.5</v>
      </c>
      <c r="X67" s="166">
        <f t="shared" si="19"/>
        <v>0</v>
      </c>
      <c r="Y67" s="166">
        <f t="shared" si="20"/>
        <v>7.5</v>
      </c>
      <c r="Z67" s="166">
        <f t="shared" si="21"/>
        <v>0</v>
      </c>
      <c r="AA67" s="296">
        <f t="shared" si="7"/>
        <v>5982.6249999999991</v>
      </c>
      <c r="AB67" s="296">
        <f t="shared" si="22"/>
        <v>6875.5000000000009</v>
      </c>
      <c r="AC67" s="296">
        <f t="shared" si="23"/>
        <v>2405.75</v>
      </c>
      <c r="AD67" s="296">
        <f t="shared" si="24"/>
        <v>5788.6666666666661</v>
      </c>
      <c r="AE67" s="296">
        <f t="shared" si="25"/>
        <v>4402.958333333333</v>
      </c>
      <c r="AF67" s="69">
        <f t="shared" si="5"/>
        <v>5</v>
      </c>
      <c r="AG67" s="297">
        <f t="shared" si="8"/>
        <v>0.93851232106673654</v>
      </c>
      <c r="AH67" s="297">
        <f t="shared" si="9"/>
        <v>0.94990069942146615</v>
      </c>
      <c r="AI67" s="297">
        <f t="shared" si="10"/>
        <v>1</v>
      </c>
      <c r="AJ67" s="297">
        <f t="shared" si="11"/>
        <v>0.99096965633336664</v>
      </c>
      <c r="AK67" s="297">
        <f t="shared" si="12"/>
        <v>1</v>
      </c>
    </row>
    <row r="68" spans="7:37" x14ac:dyDescent="0.2">
      <c r="G68" s="32" t="s">
        <v>483</v>
      </c>
      <c r="O68" s="69">
        <f t="shared" si="1"/>
        <v>4</v>
      </c>
      <c r="P68" s="182">
        <f t="shared" si="2"/>
        <v>1.8982949668582887</v>
      </c>
      <c r="Q68" s="69">
        <f>COUNTIFS(Temp!F$9:F$8768,"&lt;="&amp;$O68,Temp!F$9:F$8768,"&gt;"&amp;$O69)</f>
        <v>23</v>
      </c>
      <c r="R68" s="69">
        <f>COUNTIFS(Temp!G$9:G$8768,"&lt;="&amp;$O68,Temp!G$9:G$8768,"&gt;"&amp;$O69)</f>
        <v>27</v>
      </c>
      <c r="S68" s="69">
        <f>COUNTIFS(Temp!H$9:H$8768,"&lt;="&amp;$O68,Temp!H$9:H$8768,"&gt;"&amp;$O69)</f>
        <v>0</v>
      </c>
      <c r="T68" s="69">
        <f>COUNTIFS(Temp!I$9:I$8768,"&lt;="&amp;$O68,Temp!I$9:I$8768,"&gt;"&amp;$O69)</f>
        <v>7</v>
      </c>
      <c r="U68" s="69">
        <f>COUNTIFS(Temp!J$9:J$8768,"&lt;="&amp;$O68,Temp!J$9:J$8768,"&gt;"&amp;$O69)</f>
        <v>0</v>
      </c>
      <c r="V68" s="166">
        <f t="shared" si="6"/>
        <v>58.458333333333336</v>
      </c>
      <c r="W68" s="166">
        <f t="shared" si="18"/>
        <v>68.625</v>
      </c>
      <c r="X68" s="166">
        <f t="shared" si="19"/>
        <v>0</v>
      </c>
      <c r="Y68" s="166">
        <f t="shared" si="20"/>
        <v>17.791666666666668</v>
      </c>
      <c r="Z68" s="166">
        <f t="shared" si="21"/>
        <v>0</v>
      </c>
      <c r="AA68" s="296">
        <f t="shared" si="7"/>
        <v>6041.0833333333321</v>
      </c>
      <c r="AB68" s="296">
        <f t="shared" si="22"/>
        <v>6944.1250000000009</v>
      </c>
      <c r="AC68" s="296">
        <f t="shared" si="23"/>
        <v>2405.75</v>
      </c>
      <c r="AD68" s="296">
        <f t="shared" si="24"/>
        <v>5806.458333333333</v>
      </c>
      <c r="AE68" s="296">
        <f t="shared" si="25"/>
        <v>4402.958333333333</v>
      </c>
      <c r="AF68" s="69">
        <f t="shared" si="5"/>
        <v>4</v>
      </c>
      <c r="AG68" s="297">
        <f t="shared" si="8"/>
        <v>0.94768285508856798</v>
      </c>
      <c r="AH68" s="297">
        <f t="shared" si="9"/>
        <v>0.95938174596321557</v>
      </c>
      <c r="AI68" s="297">
        <f t="shared" si="10"/>
        <v>1</v>
      </c>
      <c r="AJ68" s="297">
        <f t="shared" si="11"/>
        <v>0.9940154357533133</v>
      </c>
      <c r="AK68" s="297">
        <f t="shared" si="12"/>
        <v>1</v>
      </c>
    </row>
    <row r="69" spans="7:37" x14ac:dyDescent="0.2">
      <c r="O69" s="69">
        <f t="shared" si="1"/>
        <v>3</v>
      </c>
      <c r="P69" s="182">
        <f t="shared" si="2"/>
        <v>1.8698522118882934</v>
      </c>
      <c r="Q69" s="69">
        <f>COUNTIFS(Temp!F$9:F$8768,"&lt;="&amp;$O69,Temp!F$9:F$8768,"&gt;"&amp;$O70)</f>
        <v>1</v>
      </c>
      <c r="R69" s="69">
        <f>COUNTIFS(Temp!G$9:G$8768,"&lt;="&amp;$O69,Temp!G$9:G$8768,"&gt;"&amp;$O70)</f>
        <v>4</v>
      </c>
      <c r="S69" s="69">
        <f>COUNTIFS(Temp!H$9:H$8768,"&lt;="&amp;$O69,Temp!H$9:H$8768,"&gt;"&amp;$O70)</f>
        <v>0</v>
      </c>
      <c r="T69" s="69">
        <f>COUNTIFS(Temp!I$9:I$8768,"&lt;="&amp;$O69,Temp!I$9:I$8768,"&gt;"&amp;$O70)</f>
        <v>0</v>
      </c>
      <c r="U69" s="69">
        <f>COUNTIFS(Temp!J$9:J$8768,"&lt;="&amp;$O69,Temp!J$9:J$8768,"&gt;"&amp;$O70)</f>
        <v>0</v>
      </c>
      <c r="V69" s="166">
        <f t="shared" si="6"/>
        <v>2.5833333333333335</v>
      </c>
      <c r="W69" s="166">
        <f t="shared" si="18"/>
        <v>10.333333333333334</v>
      </c>
      <c r="X69" s="166">
        <f t="shared" si="19"/>
        <v>0</v>
      </c>
      <c r="Y69" s="166">
        <f t="shared" si="20"/>
        <v>0</v>
      </c>
      <c r="Z69" s="166">
        <f t="shared" si="21"/>
        <v>0</v>
      </c>
      <c r="AA69" s="296">
        <f t="shared" si="7"/>
        <v>6043.6666666666652</v>
      </c>
      <c r="AB69" s="296">
        <f t="shared" si="22"/>
        <v>6954.4583333333339</v>
      </c>
      <c r="AC69" s="296">
        <f t="shared" si="23"/>
        <v>2405.75</v>
      </c>
      <c r="AD69" s="296">
        <f t="shared" si="24"/>
        <v>5806.458333333333</v>
      </c>
      <c r="AE69" s="296">
        <f t="shared" si="25"/>
        <v>4402.958333333333</v>
      </c>
      <c r="AF69" s="69">
        <f t="shared" si="5"/>
        <v>3</v>
      </c>
      <c r="AG69" s="297">
        <f t="shared" si="8"/>
        <v>0.94808811033400886</v>
      </c>
      <c r="AH69" s="297">
        <f t="shared" si="9"/>
        <v>0.96080937167199143</v>
      </c>
      <c r="AI69" s="297">
        <f t="shared" si="10"/>
        <v>1</v>
      </c>
      <c r="AJ69" s="297">
        <f t="shared" si="11"/>
        <v>0.9940154357533133</v>
      </c>
      <c r="AK69" s="297">
        <f t="shared" si="12"/>
        <v>1</v>
      </c>
    </row>
    <row r="70" spans="7:37" x14ac:dyDescent="0.2">
      <c r="G70" s="5" t="s">
        <v>488</v>
      </c>
      <c r="O70" s="69">
        <f t="shared" si="1"/>
        <v>2</v>
      </c>
      <c r="P70" s="182">
        <f t="shared" si="2"/>
        <v>1.8414094569182984</v>
      </c>
      <c r="Q70" s="69">
        <f>COUNTIFS(Temp!F$9:F$8768,"&lt;="&amp;$O70,Temp!F$9:F$8768,"&gt;"&amp;$O71)</f>
        <v>29</v>
      </c>
      <c r="R70" s="69">
        <f>COUNTIFS(Temp!G$9:G$8768,"&lt;="&amp;$O70,Temp!G$9:G$8768,"&gt;"&amp;$O71)</f>
        <v>7</v>
      </c>
      <c r="S70" s="69">
        <f>COUNTIFS(Temp!H$9:H$8768,"&lt;="&amp;$O70,Temp!H$9:H$8768,"&gt;"&amp;$O71)</f>
        <v>0</v>
      </c>
      <c r="T70" s="69">
        <f>COUNTIFS(Temp!I$9:I$8768,"&lt;="&amp;$O70,Temp!I$9:I$8768,"&gt;"&amp;$O71)</f>
        <v>5</v>
      </c>
      <c r="U70" s="69">
        <f>COUNTIFS(Temp!J$9:J$8768,"&lt;="&amp;$O70,Temp!J$9:J$8768,"&gt;"&amp;$O71)</f>
        <v>0</v>
      </c>
      <c r="V70" s="166">
        <f t="shared" si="6"/>
        <v>76.125</v>
      </c>
      <c r="W70" s="166">
        <f t="shared" si="18"/>
        <v>18.375</v>
      </c>
      <c r="X70" s="166">
        <f t="shared" si="19"/>
        <v>0</v>
      </c>
      <c r="Y70" s="166">
        <f t="shared" si="20"/>
        <v>13.125</v>
      </c>
      <c r="Z70" s="166">
        <f t="shared" si="21"/>
        <v>0</v>
      </c>
      <c r="AA70" s="296">
        <f t="shared" si="7"/>
        <v>6119.7916666666652</v>
      </c>
      <c r="AB70" s="296">
        <f t="shared" si="22"/>
        <v>6972.8333333333339</v>
      </c>
      <c r="AC70" s="296">
        <f t="shared" si="23"/>
        <v>2405.75</v>
      </c>
      <c r="AD70" s="296">
        <f t="shared" si="24"/>
        <v>5819.583333333333</v>
      </c>
      <c r="AE70" s="296">
        <f t="shared" si="25"/>
        <v>4402.958333333333</v>
      </c>
      <c r="AF70" s="69">
        <f t="shared" si="5"/>
        <v>2</v>
      </c>
      <c r="AG70" s="297">
        <f t="shared" si="8"/>
        <v>0.96003006732466178</v>
      </c>
      <c r="AH70" s="297">
        <f t="shared" si="9"/>
        <v>0.96334801254929048</v>
      </c>
      <c r="AI70" s="297">
        <f t="shared" si="10"/>
        <v>1</v>
      </c>
      <c r="AJ70" s="297">
        <f t="shared" si="11"/>
        <v>0.99626232221065103</v>
      </c>
      <c r="AK70" s="297">
        <f t="shared" si="12"/>
        <v>1</v>
      </c>
    </row>
    <row r="71" spans="7:37" ht="25.5" x14ac:dyDescent="0.2">
      <c r="G71" s="177"/>
      <c r="H71" s="299" t="s">
        <v>485</v>
      </c>
      <c r="I71" s="299" t="s">
        <v>479</v>
      </c>
      <c r="J71" s="167" t="s">
        <v>175</v>
      </c>
      <c r="K71" s="299" t="s">
        <v>481</v>
      </c>
      <c r="O71" s="69">
        <f t="shared" si="1"/>
        <v>1</v>
      </c>
      <c r="P71" s="182">
        <f t="shared" si="2"/>
        <v>1.8129667019483033</v>
      </c>
      <c r="Q71" s="69">
        <f>COUNTIFS(Temp!F$9:F$8768,"&lt;="&amp;$O71,Temp!F$9:F$8768,"&gt;"&amp;$O72)</f>
        <v>0</v>
      </c>
      <c r="R71" s="69">
        <f>COUNTIFS(Temp!G$9:G$8768,"&lt;="&amp;$O71,Temp!G$9:G$8768,"&gt;"&amp;$O72)</f>
        <v>1</v>
      </c>
      <c r="S71" s="69">
        <f>COUNTIFS(Temp!H$9:H$8768,"&lt;="&amp;$O71,Temp!H$9:H$8768,"&gt;"&amp;$O72)</f>
        <v>0</v>
      </c>
      <c r="T71" s="69">
        <f>COUNTIFS(Temp!I$9:I$8768,"&lt;="&amp;$O71,Temp!I$9:I$8768,"&gt;"&amp;$O72)</f>
        <v>0</v>
      </c>
      <c r="U71" s="69">
        <f>COUNTIFS(Temp!J$9:J$8768,"&lt;="&amp;$O71,Temp!J$9:J$8768,"&gt;"&amp;$O72)</f>
        <v>0</v>
      </c>
      <c r="V71" s="166">
        <f t="shared" si="6"/>
        <v>0</v>
      </c>
      <c r="W71" s="166">
        <f t="shared" si="18"/>
        <v>2.6666666666666665</v>
      </c>
      <c r="X71" s="166">
        <f t="shared" si="19"/>
        <v>0</v>
      </c>
      <c r="Y71" s="166">
        <f t="shared" si="20"/>
        <v>0</v>
      </c>
      <c r="Z71" s="166">
        <f t="shared" si="21"/>
        <v>0</v>
      </c>
      <c r="AA71" s="296">
        <f t="shared" si="7"/>
        <v>6119.7916666666652</v>
      </c>
      <c r="AB71" s="296">
        <f t="shared" si="22"/>
        <v>6975.5000000000009</v>
      </c>
      <c r="AC71" s="296">
        <f t="shared" si="23"/>
        <v>2405.75</v>
      </c>
      <c r="AD71" s="296">
        <f t="shared" si="24"/>
        <v>5819.583333333333</v>
      </c>
      <c r="AE71" s="296">
        <f t="shared" si="25"/>
        <v>4402.958333333333</v>
      </c>
      <c r="AF71" s="69">
        <f t="shared" si="5"/>
        <v>1</v>
      </c>
      <c r="AG71" s="297">
        <f t="shared" si="8"/>
        <v>0.96003006732466178</v>
      </c>
      <c r="AH71" s="297">
        <f t="shared" si="9"/>
        <v>0.96371643208703917</v>
      </c>
      <c r="AI71" s="297">
        <f t="shared" si="10"/>
        <v>1</v>
      </c>
      <c r="AJ71" s="297">
        <f t="shared" si="11"/>
        <v>0.99626232221065103</v>
      </c>
      <c r="AK71" s="297">
        <f t="shared" si="12"/>
        <v>1</v>
      </c>
    </row>
    <row r="72" spans="7:37" x14ac:dyDescent="0.2">
      <c r="G72" s="69">
        <v>2020</v>
      </c>
      <c r="H72" s="300">
        <f>INDEX(I72:K73,1,MATCH(Inputs!$G$61,$I$34:$K$34,0))</f>
        <v>2.6</v>
      </c>
      <c r="I72" s="302">
        <f>INDEX($H$59:$J$59,1,MATCH(Dashboard!$G$16,COP!$H$58:$J$58,0))</f>
        <v>2.6</v>
      </c>
      <c r="J72" s="302">
        <f>I72</f>
        <v>2.6</v>
      </c>
      <c r="K72" s="302">
        <f>I72</f>
        <v>2.6</v>
      </c>
      <c r="O72" s="69">
        <f t="shared" ref="O72:O99" si="33">O71-1</f>
        <v>0</v>
      </c>
      <c r="P72" s="182">
        <f t="shared" ref="P72:P99" si="34">(O72*$C$5+$C$6)*$C$17</f>
        <v>1.7845239469783083</v>
      </c>
      <c r="Q72" s="69">
        <f>COUNTIFS(Temp!F$9:F$8768,"&lt;="&amp;$O72,Temp!F$9:F$8768,"&gt;"&amp;$O73)</f>
        <v>15</v>
      </c>
      <c r="R72" s="69">
        <f>COUNTIFS(Temp!G$9:G$8768,"&lt;="&amp;$O72,Temp!G$9:G$8768,"&gt;"&amp;$O73)</f>
        <v>9</v>
      </c>
      <c r="S72" s="69">
        <f>COUNTIFS(Temp!H$9:H$8768,"&lt;="&amp;$O72,Temp!H$9:H$8768,"&gt;"&amp;$O73)</f>
        <v>0</v>
      </c>
      <c r="T72" s="69">
        <f>COUNTIFS(Temp!I$9:I$8768,"&lt;="&amp;$O72,Temp!I$9:I$8768,"&gt;"&amp;$O73)</f>
        <v>6</v>
      </c>
      <c r="U72" s="69">
        <f>COUNTIFS(Temp!J$9:J$8768,"&lt;="&amp;$O72,Temp!J$9:J$8768,"&gt;"&amp;$O73)</f>
        <v>0</v>
      </c>
      <c r="V72" s="166">
        <f t="shared" si="6"/>
        <v>40.625</v>
      </c>
      <c r="W72" s="166">
        <f t="shared" si="18"/>
        <v>24.375</v>
      </c>
      <c r="X72" s="166">
        <f t="shared" si="19"/>
        <v>0</v>
      </c>
      <c r="Y72" s="166">
        <f t="shared" si="20"/>
        <v>16.25</v>
      </c>
      <c r="Z72" s="166">
        <f t="shared" si="21"/>
        <v>0</v>
      </c>
      <c r="AA72" s="296">
        <f t="shared" si="7"/>
        <v>6160.4166666666652</v>
      </c>
      <c r="AB72" s="296">
        <f t="shared" si="22"/>
        <v>6999.8750000000009</v>
      </c>
      <c r="AC72" s="296">
        <f t="shared" si="23"/>
        <v>2405.75</v>
      </c>
      <c r="AD72" s="296">
        <f t="shared" si="24"/>
        <v>5835.833333333333</v>
      </c>
      <c r="AE72" s="296">
        <f t="shared" si="25"/>
        <v>4402.958333333333</v>
      </c>
      <c r="AF72" s="69">
        <f t="shared" ref="AF72:AF99" si="35">AF71-1</f>
        <v>0</v>
      </c>
      <c r="AG72" s="297">
        <f t="shared" si="8"/>
        <v>0.96640303287796592</v>
      </c>
      <c r="AH72" s="297">
        <f t="shared" si="9"/>
        <v>0.96708401692427248</v>
      </c>
      <c r="AI72" s="297">
        <f t="shared" si="10"/>
        <v>1</v>
      </c>
      <c r="AJ72" s="297">
        <f t="shared" si="11"/>
        <v>0.99904418163402153</v>
      </c>
      <c r="AK72" s="297">
        <f t="shared" si="12"/>
        <v>1</v>
      </c>
    </row>
    <row r="73" spans="7:37" x14ac:dyDescent="0.2">
      <c r="G73" s="69">
        <f>G72+1</f>
        <v>2021</v>
      </c>
      <c r="H73" s="300">
        <f>INDEX(I73:K74,1,MATCH(Inputs!$G$61,$I$34:$K$34,0))</f>
        <v>2.6707726449001035</v>
      </c>
      <c r="I73" s="301">
        <f t="shared" ref="I73:I81" si="36">I72+($I$45-$I$35)/10</f>
        <v>2.6339708695520496</v>
      </c>
      <c r="J73" s="301">
        <f t="shared" ref="J73:J81" si="37">J72+($J$45-$J$35)/10</f>
        <v>2.6707726449001035</v>
      </c>
      <c r="K73" s="301">
        <f t="shared" ref="K73:K81" si="38">K72+($K$45-$K$35)/10</f>
        <v>2.6934198912681366</v>
      </c>
      <c r="O73" s="69">
        <f t="shared" si="33"/>
        <v>-1</v>
      </c>
      <c r="P73" s="182">
        <f t="shared" si="34"/>
        <v>1.7560811920083133</v>
      </c>
      <c r="Q73" s="69">
        <f>COUNTIFS(Temp!F$9:F$8768,"&lt;="&amp;$O73,Temp!F$9:F$8768,"&gt;"&amp;$O74)</f>
        <v>2</v>
      </c>
      <c r="R73" s="69">
        <f>COUNTIFS(Temp!G$9:G$8768,"&lt;="&amp;$O73,Temp!G$9:G$8768,"&gt;"&amp;$O74)</f>
        <v>1</v>
      </c>
      <c r="S73" s="69">
        <f>COUNTIFS(Temp!H$9:H$8768,"&lt;="&amp;$O73,Temp!H$9:H$8768,"&gt;"&amp;$O74)</f>
        <v>0</v>
      </c>
      <c r="T73" s="69">
        <f>COUNTIFS(Temp!I$9:I$8768,"&lt;="&amp;$O73,Temp!I$9:I$8768,"&gt;"&amp;$O74)</f>
        <v>0</v>
      </c>
      <c r="U73" s="69">
        <f>COUNTIFS(Temp!J$9:J$8768,"&lt;="&amp;$O73,Temp!J$9:J$8768,"&gt;"&amp;$O74)</f>
        <v>0</v>
      </c>
      <c r="V73" s="166">
        <f t="shared" ref="V73:V99" si="39">($O$7-$O73)*Q73/24</f>
        <v>5.5</v>
      </c>
      <c r="W73" s="166">
        <f t="shared" si="18"/>
        <v>2.75</v>
      </c>
      <c r="X73" s="166">
        <f t="shared" si="19"/>
        <v>0</v>
      </c>
      <c r="Y73" s="166">
        <f t="shared" si="20"/>
        <v>0</v>
      </c>
      <c r="Z73" s="166">
        <f t="shared" si="21"/>
        <v>0</v>
      </c>
      <c r="AA73" s="296">
        <f t="shared" ref="AA73:AA99" si="40">V73+AA72</f>
        <v>6165.9166666666652</v>
      </c>
      <c r="AB73" s="296">
        <f t="shared" si="22"/>
        <v>7002.6250000000009</v>
      </c>
      <c r="AC73" s="296">
        <f t="shared" si="23"/>
        <v>2405.75</v>
      </c>
      <c r="AD73" s="296">
        <f t="shared" si="24"/>
        <v>5835.833333333333</v>
      </c>
      <c r="AE73" s="296">
        <f t="shared" si="25"/>
        <v>4402.958333333333</v>
      </c>
      <c r="AF73" s="69">
        <f t="shared" si="35"/>
        <v>-1</v>
      </c>
      <c r="AG73" s="297">
        <f t="shared" ref="AG73:AG99" si="41">AA73/$AA$2</f>
        <v>0.96726583436825941</v>
      </c>
      <c r="AH73" s="297">
        <f t="shared" ref="AH73:AH99" si="42">AB73/$AB$2</f>
        <v>0.96746394957257575</v>
      </c>
      <c r="AI73" s="297">
        <f t="shared" ref="AI73:AI99" si="43">AC73/$AC$2</f>
        <v>1</v>
      </c>
      <c r="AJ73" s="297">
        <f t="shared" ref="AJ73:AJ99" si="44">AD73/$AD$2</f>
        <v>0.99904418163402153</v>
      </c>
      <c r="AK73" s="297">
        <f t="shared" ref="AK73:AK99" si="45">AE73/$AE$2</f>
        <v>1</v>
      </c>
    </row>
    <row r="74" spans="7:37" x14ac:dyDescent="0.2">
      <c r="G74" s="69">
        <f t="shared" ref="G74:G92" si="46">G73+1</f>
        <v>2022</v>
      </c>
      <c r="H74" s="300">
        <f>INDEX(I74:K75,1,MATCH(Inputs!$G$61,$I$34:$K$34,0))</f>
        <v>2.7415452898002068</v>
      </c>
      <c r="I74" s="301">
        <f t="shared" si="36"/>
        <v>2.6679417391040992</v>
      </c>
      <c r="J74" s="301">
        <f t="shared" si="37"/>
        <v>2.7415452898002068</v>
      </c>
      <c r="K74" s="301">
        <f t="shared" si="38"/>
        <v>2.7868397825362732</v>
      </c>
      <c r="O74" s="69">
        <f t="shared" si="33"/>
        <v>-2</v>
      </c>
      <c r="P74" s="182">
        <f t="shared" si="34"/>
        <v>1.727638437038318</v>
      </c>
      <c r="Q74" s="69">
        <f>COUNTIFS(Temp!F$9:F$8768,"&lt;="&amp;$O74,Temp!F$9:F$8768,"&gt;"&amp;$O75)</f>
        <v>36</v>
      </c>
      <c r="R74" s="69">
        <f>COUNTIFS(Temp!G$9:G$8768,"&lt;="&amp;$O74,Temp!G$9:G$8768,"&gt;"&amp;$O75)</f>
        <v>7</v>
      </c>
      <c r="S74" s="69">
        <f>COUNTIFS(Temp!H$9:H$8768,"&lt;="&amp;$O74,Temp!H$9:H$8768,"&gt;"&amp;$O75)</f>
        <v>0</v>
      </c>
      <c r="T74" s="69">
        <f>COUNTIFS(Temp!I$9:I$8768,"&lt;="&amp;$O74,Temp!I$9:I$8768,"&gt;"&amp;$O75)</f>
        <v>2</v>
      </c>
      <c r="U74" s="69">
        <f>COUNTIFS(Temp!J$9:J$8768,"&lt;="&amp;$O74,Temp!J$9:J$8768,"&gt;"&amp;$O75)</f>
        <v>0</v>
      </c>
      <c r="V74" s="166">
        <f t="shared" si="39"/>
        <v>100.5</v>
      </c>
      <c r="W74" s="166">
        <f t="shared" si="18"/>
        <v>19.541666666666668</v>
      </c>
      <c r="X74" s="166">
        <f t="shared" si="19"/>
        <v>0</v>
      </c>
      <c r="Y74" s="166">
        <f t="shared" si="20"/>
        <v>5.583333333333333</v>
      </c>
      <c r="Z74" s="166">
        <f t="shared" si="21"/>
        <v>0</v>
      </c>
      <c r="AA74" s="296">
        <f t="shared" si="40"/>
        <v>6266.4166666666652</v>
      </c>
      <c r="AB74" s="296">
        <f t="shared" si="22"/>
        <v>7022.1666666666679</v>
      </c>
      <c r="AC74" s="296">
        <f t="shared" si="23"/>
        <v>2405.75</v>
      </c>
      <c r="AD74" s="296">
        <f t="shared" si="24"/>
        <v>5841.4166666666661</v>
      </c>
      <c r="AE74" s="296">
        <f t="shared" si="25"/>
        <v>4402.958333333333</v>
      </c>
      <c r="AF74" s="69">
        <f t="shared" si="35"/>
        <v>-2</v>
      </c>
      <c r="AG74" s="297">
        <f t="shared" si="41"/>
        <v>0.98303157069089497</v>
      </c>
      <c r="AH74" s="297">
        <f t="shared" si="42"/>
        <v>0.97016377399763987</v>
      </c>
      <c r="AI74" s="297">
        <f t="shared" si="43"/>
        <v>1</v>
      </c>
      <c r="AJ74" s="297">
        <f t="shared" si="44"/>
        <v>1</v>
      </c>
      <c r="AK74" s="297">
        <f t="shared" si="45"/>
        <v>1</v>
      </c>
    </row>
    <row r="75" spans="7:37" x14ac:dyDescent="0.2">
      <c r="G75" s="69">
        <f t="shared" si="46"/>
        <v>2023</v>
      </c>
      <c r="H75" s="300">
        <f>INDEX(I75:K76,1,MATCH(Inputs!$G$61,$I$34:$K$34,0))</f>
        <v>2.8123179347003102</v>
      </c>
      <c r="I75" s="301">
        <f t="shared" si="36"/>
        <v>2.7019126086561487</v>
      </c>
      <c r="J75" s="301">
        <f t="shared" si="37"/>
        <v>2.8123179347003102</v>
      </c>
      <c r="K75" s="301">
        <f t="shared" si="38"/>
        <v>2.8802596738044097</v>
      </c>
      <c r="O75" s="69">
        <f t="shared" si="33"/>
        <v>-3</v>
      </c>
      <c r="P75" s="182">
        <f t="shared" si="34"/>
        <v>1.6991956820683229</v>
      </c>
      <c r="Q75" s="69">
        <f>COUNTIFS(Temp!F$9:F$8768,"&lt;="&amp;$O75,Temp!F$9:F$8768,"&gt;"&amp;$O76)</f>
        <v>0</v>
      </c>
      <c r="R75" s="69">
        <f>COUNTIFS(Temp!G$9:G$8768,"&lt;="&amp;$O75,Temp!G$9:G$8768,"&gt;"&amp;$O76)</f>
        <v>7</v>
      </c>
      <c r="S75" s="69">
        <f>COUNTIFS(Temp!H$9:H$8768,"&lt;="&amp;$O75,Temp!H$9:H$8768,"&gt;"&amp;$O76)</f>
        <v>0</v>
      </c>
      <c r="T75" s="69">
        <f>COUNTIFS(Temp!I$9:I$8768,"&lt;="&amp;$O75,Temp!I$9:I$8768,"&gt;"&amp;$O76)</f>
        <v>0</v>
      </c>
      <c r="U75" s="69">
        <f>COUNTIFS(Temp!J$9:J$8768,"&lt;="&amp;$O75,Temp!J$9:J$8768,"&gt;"&amp;$O76)</f>
        <v>0</v>
      </c>
      <c r="V75" s="166">
        <f t="shared" si="39"/>
        <v>0</v>
      </c>
      <c r="W75" s="166">
        <f t="shared" si="18"/>
        <v>19.833333333333332</v>
      </c>
      <c r="X75" s="166">
        <f t="shared" si="19"/>
        <v>0</v>
      </c>
      <c r="Y75" s="166">
        <f t="shared" si="20"/>
        <v>0</v>
      </c>
      <c r="Z75" s="166">
        <f t="shared" si="21"/>
        <v>0</v>
      </c>
      <c r="AA75" s="296">
        <f t="shared" si="40"/>
        <v>6266.4166666666652</v>
      </c>
      <c r="AB75" s="296">
        <f t="shared" si="22"/>
        <v>7042.0000000000009</v>
      </c>
      <c r="AC75" s="296">
        <f t="shared" si="23"/>
        <v>2405.75</v>
      </c>
      <c r="AD75" s="296">
        <f t="shared" si="24"/>
        <v>5841.4166666666661</v>
      </c>
      <c r="AE75" s="296">
        <f t="shared" si="25"/>
        <v>4402.958333333333</v>
      </c>
      <c r="AF75" s="69">
        <f t="shared" si="35"/>
        <v>-3</v>
      </c>
      <c r="AG75" s="297">
        <f t="shared" si="41"/>
        <v>0.98303157069089497</v>
      </c>
      <c r="AH75" s="297">
        <f t="shared" si="42"/>
        <v>0.97290389430964508</v>
      </c>
      <c r="AI75" s="297">
        <f t="shared" si="43"/>
        <v>1</v>
      </c>
      <c r="AJ75" s="297">
        <f t="shared" si="44"/>
        <v>1</v>
      </c>
      <c r="AK75" s="297">
        <f t="shared" si="45"/>
        <v>1</v>
      </c>
    </row>
    <row r="76" spans="7:37" x14ac:dyDescent="0.2">
      <c r="G76" s="69">
        <f t="shared" si="46"/>
        <v>2024</v>
      </c>
      <c r="H76" s="300">
        <f>INDEX(I76:K77,1,MATCH(Inputs!$G$61,$I$34:$K$34,0))</f>
        <v>2.8830905796004136</v>
      </c>
      <c r="I76" s="301">
        <f t="shared" si="36"/>
        <v>2.7358834782081982</v>
      </c>
      <c r="J76" s="301">
        <f t="shared" si="37"/>
        <v>2.8830905796004136</v>
      </c>
      <c r="K76" s="301">
        <f t="shared" si="38"/>
        <v>2.9736795650725463</v>
      </c>
      <c r="O76" s="69">
        <f t="shared" si="33"/>
        <v>-4</v>
      </c>
      <c r="P76" s="182">
        <f t="shared" si="34"/>
        <v>1.6707529270983279</v>
      </c>
      <c r="Q76" s="69">
        <f>COUNTIFS(Temp!F$9:F$8768,"&lt;="&amp;$O76,Temp!F$9:F$8768,"&gt;"&amp;$O77)</f>
        <v>16</v>
      </c>
      <c r="R76" s="69">
        <f>COUNTIFS(Temp!G$9:G$8768,"&lt;="&amp;$O76,Temp!G$9:G$8768,"&gt;"&amp;$O77)</f>
        <v>4</v>
      </c>
      <c r="S76" s="69">
        <f>COUNTIFS(Temp!H$9:H$8768,"&lt;="&amp;$O76,Temp!H$9:H$8768,"&gt;"&amp;$O77)</f>
        <v>0</v>
      </c>
      <c r="T76" s="69">
        <f>COUNTIFS(Temp!I$9:I$8768,"&lt;="&amp;$O76,Temp!I$9:I$8768,"&gt;"&amp;$O77)</f>
        <v>0</v>
      </c>
      <c r="U76" s="69">
        <f>COUNTIFS(Temp!J$9:J$8768,"&lt;="&amp;$O76,Temp!J$9:J$8768,"&gt;"&amp;$O77)</f>
        <v>0</v>
      </c>
      <c r="V76" s="166">
        <f t="shared" si="39"/>
        <v>46</v>
      </c>
      <c r="W76" s="166">
        <f t="shared" si="18"/>
        <v>11.5</v>
      </c>
      <c r="X76" s="166">
        <f t="shared" si="19"/>
        <v>0</v>
      </c>
      <c r="Y76" s="166">
        <f t="shared" si="20"/>
        <v>0</v>
      </c>
      <c r="Z76" s="166">
        <f t="shared" si="21"/>
        <v>0</v>
      </c>
      <c r="AA76" s="296">
        <f t="shared" si="40"/>
        <v>6312.4166666666652</v>
      </c>
      <c r="AB76" s="296">
        <f t="shared" si="22"/>
        <v>7053.5000000000009</v>
      </c>
      <c r="AC76" s="296">
        <f t="shared" si="23"/>
        <v>2405.75</v>
      </c>
      <c r="AD76" s="296">
        <f t="shared" si="24"/>
        <v>5841.4166666666661</v>
      </c>
      <c r="AE76" s="296">
        <f t="shared" si="25"/>
        <v>4402.958333333333</v>
      </c>
      <c r="AF76" s="69">
        <f t="shared" si="35"/>
        <v>-4</v>
      </c>
      <c r="AG76" s="297">
        <f t="shared" si="41"/>
        <v>0.99024772860971311</v>
      </c>
      <c r="AH76" s="297">
        <f t="shared" si="42"/>
        <v>0.974492703566186</v>
      </c>
      <c r="AI76" s="297">
        <f t="shared" si="43"/>
        <v>1</v>
      </c>
      <c r="AJ76" s="297">
        <f t="shared" si="44"/>
        <v>1</v>
      </c>
      <c r="AK76" s="297">
        <f t="shared" si="45"/>
        <v>1</v>
      </c>
    </row>
    <row r="77" spans="7:37" x14ac:dyDescent="0.2">
      <c r="G77" s="69">
        <f t="shared" si="46"/>
        <v>2025</v>
      </c>
      <c r="H77" s="300">
        <f>INDEX(I77:K78,1,MATCH(Inputs!$G$61,$I$34:$K$34,0))</f>
        <v>2.953863224500517</v>
      </c>
      <c r="I77" s="301">
        <f t="shared" si="36"/>
        <v>2.7698543477602477</v>
      </c>
      <c r="J77" s="301">
        <f t="shared" si="37"/>
        <v>2.953863224500517</v>
      </c>
      <c r="K77" s="301">
        <f t="shared" si="38"/>
        <v>3.0670994563406828</v>
      </c>
      <c r="O77" s="69">
        <f t="shared" si="33"/>
        <v>-5</v>
      </c>
      <c r="P77" s="182">
        <f t="shared" si="34"/>
        <v>1.6423101721283329</v>
      </c>
      <c r="Q77" s="69">
        <f>COUNTIFS(Temp!F$9:F$8768,"&lt;="&amp;$O77,Temp!F$9:F$8768,"&gt;"&amp;$O78)</f>
        <v>11</v>
      </c>
      <c r="R77" s="69">
        <f>COUNTIFS(Temp!G$9:G$8768,"&lt;="&amp;$O77,Temp!G$9:G$8768,"&gt;"&amp;$O78)</f>
        <v>8</v>
      </c>
      <c r="S77" s="69">
        <f>COUNTIFS(Temp!H$9:H$8768,"&lt;="&amp;$O77,Temp!H$9:H$8768,"&gt;"&amp;$O78)</f>
        <v>0</v>
      </c>
      <c r="T77" s="69">
        <f>COUNTIFS(Temp!I$9:I$8768,"&lt;="&amp;$O77,Temp!I$9:I$8768,"&gt;"&amp;$O78)</f>
        <v>0</v>
      </c>
      <c r="U77" s="69">
        <f>COUNTIFS(Temp!J$9:J$8768,"&lt;="&amp;$O77,Temp!J$9:J$8768,"&gt;"&amp;$O78)</f>
        <v>0</v>
      </c>
      <c r="V77" s="166">
        <f t="shared" si="39"/>
        <v>32.083333333333336</v>
      </c>
      <c r="W77" s="166">
        <f t="shared" si="18"/>
        <v>23.333333333333332</v>
      </c>
      <c r="X77" s="166">
        <f t="shared" si="19"/>
        <v>0</v>
      </c>
      <c r="Y77" s="166">
        <f t="shared" si="20"/>
        <v>0</v>
      </c>
      <c r="Z77" s="166">
        <f t="shared" si="21"/>
        <v>0</v>
      </c>
      <c r="AA77" s="296">
        <f t="shared" si="40"/>
        <v>6344.4999999999982</v>
      </c>
      <c r="AB77" s="296">
        <f t="shared" si="22"/>
        <v>7076.8333333333339</v>
      </c>
      <c r="AC77" s="296">
        <f t="shared" si="23"/>
        <v>2405.75</v>
      </c>
      <c r="AD77" s="296">
        <f t="shared" si="24"/>
        <v>5841.4166666666661</v>
      </c>
      <c r="AE77" s="296">
        <f t="shared" si="25"/>
        <v>4402.958333333333</v>
      </c>
      <c r="AF77" s="69">
        <f t="shared" si="35"/>
        <v>-5</v>
      </c>
      <c r="AG77" s="297">
        <f t="shared" si="41"/>
        <v>0.99528073730309174</v>
      </c>
      <c r="AH77" s="297">
        <f t="shared" si="42"/>
        <v>0.9777163745214863</v>
      </c>
      <c r="AI77" s="297">
        <f t="shared" si="43"/>
        <v>1</v>
      </c>
      <c r="AJ77" s="297">
        <f t="shared" si="44"/>
        <v>1</v>
      </c>
      <c r="AK77" s="297">
        <f t="shared" si="45"/>
        <v>1</v>
      </c>
    </row>
    <row r="78" spans="7:37" x14ac:dyDescent="0.2">
      <c r="G78" s="69">
        <f t="shared" si="46"/>
        <v>2026</v>
      </c>
      <c r="H78" s="300">
        <f>INDEX(I78:K79,1,MATCH(Inputs!$G$61,$I$34:$K$34,0))</f>
        <v>3.0246358694006203</v>
      </c>
      <c r="I78" s="301">
        <f t="shared" si="36"/>
        <v>2.8038252173122973</v>
      </c>
      <c r="J78" s="301">
        <f t="shared" si="37"/>
        <v>3.0246358694006203</v>
      </c>
      <c r="K78" s="301">
        <f t="shared" si="38"/>
        <v>3.1605193476088194</v>
      </c>
      <c r="O78" s="69">
        <f t="shared" si="33"/>
        <v>-6</v>
      </c>
      <c r="P78" s="182">
        <f t="shared" si="34"/>
        <v>1.6138674171583378</v>
      </c>
      <c r="Q78" s="69">
        <f>COUNTIFS(Temp!F$9:F$8768,"&lt;="&amp;$O78,Temp!F$9:F$8768,"&gt;"&amp;$O79)</f>
        <v>1</v>
      </c>
      <c r="R78" s="69">
        <f>COUNTIFS(Temp!G$9:G$8768,"&lt;="&amp;$O78,Temp!G$9:G$8768,"&gt;"&amp;$O79)</f>
        <v>3</v>
      </c>
      <c r="S78" s="69">
        <f>COUNTIFS(Temp!H$9:H$8768,"&lt;="&amp;$O78,Temp!H$9:H$8768,"&gt;"&amp;$O79)</f>
        <v>0</v>
      </c>
      <c r="T78" s="69">
        <f>COUNTIFS(Temp!I$9:I$8768,"&lt;="&amp;$O78,Temp!I$9:I$8768,"&gt;"&amp;$O79)</f>
        <v>0</v>
      </c>
      <c r="U78" s="69">
        <f>COUNTIFS(Temp!J$9:J$8768,"&lt;="&amp;$O78,Temp!J$9:J$8768,"&gt;"&amp;$O79)</f>
        <v>0</v>
      </c>
      <c r="V78" s="166">
        <f t="shared" si="39"/>
        <v>2.9583333333333335</v>
      </c>
      <c r="W78" s="166">
        <f t="shared" si="18"/>
        <v>8.875</v>
      </c>
      <c r="X78" s="166">
        <f t="shared" si="19"/>
        <v>0</v>
      </c>
      <c r="Y78" s="166">
        <f t="shared" si="20"/>
        <v>0</v>
      </c>
      <c r="Z78" s="166">
        <f t="shared" si="21"/>
        <v>0</v>
      </c>
      <c r="AA78" s="296">
        <f t="shared" si="40"/>
        <v>6347.4583333333312</v>
      </c>
      <c r="AB78" s="296">
        <f t="shared" si="22"/>
        <v>7085.7083333333339</v>
      </c>
      <c r="AC78" s="296">
        <f t="shared" si="23"/>
        <v>2405.75</v>
      </c>
      <c r="AD78" s="296">
        <f t="shared" si="24"/>
        <v>5841.4166666666661</v>
      </c>
      <c r="AE78" s="296">
        <f t="shared" si="25"/>
        <v>4402.958333333333</v>
      </c>
      <c r="AF78" s="69">
        <f t="shared" si="35"/>
        <v>-6</v>
      </c>
      <c r="AG78" s="297">
        <f t="shared" si="41"/>
        <v>0.99574481992287078</v>
      </c>
      <c r="AH78" s="297">
        <f t="shared" si="42"/>
        <v>0.97894252079555588</v>
      </c>
      <c r="AI78" s="297">
        <f t="shared" si="43"/>
        <v>1</v>
      </c>
      <c r="AJ78" s="297">
        <f t="shared" si="44"/>
        <v>1</v>
      </c>
      <c r="AK78" s="297">
        <f t="shared" si="45"/>
        <v>1</v>
      </c>
    </row>
    <row r="79" spans="7:37" x14ac:dyDescent="0.2">
      <c r="G79" s="69">
        <f t="shared" si="46"/>
        <v>2027</v>
      </c>
      <c r="H79" s="300">
        <f>INDEX(I79:K80,1,MATCH(Inputs!$G$61,$I$34:$K$34,0))</f>
        <v>3.0954085143007237</v>
      </c>
      <c r="I79" s="301">
        <f t="shared" si="36"/>
        <v>2.8377960868643468</v>
      </c>
      <c r="J79" s="301">
        <f t="shared" si="37"/>
        <v>3.0954085143007237</v>
      </c>
      <c r="K79" s="301">
        <f t="shared" si="38"/>
        <v>3.2539392388769559</v>
      </c>
      <c r="O79" s="69">
        <f t="shared" si="33"/>
        <v>-7</v>
      </c>
      <c r="P79" s="182">
        <f t="shared" si="34"/>
        <v>1.5854246621883425</v>
      </c>
      <c r="Q79" s="69">
        <f>COUNTIFS(Temp!F$9:F$8768,"&lt;="&amp;$O79,Temp!F$9:F$8768,"&gt;"&amp;$O80)</f>
        <v>7</v>
      </c>
      <c r="R79" s="69">
        <f>COUNTIFS(Temp!G$9:G$8768,"&lt;="&amp;$O79,Temp!G$9:G$8768,"&gt;"&amp;$O80)</f>
        <v>4</v>
      </c>
      <c r="S79" s="69">
        <f>COUNTIFS(Temp!H$9:H$8768,"&lt;="&amp;$O79,Temp!H$9:H$8768,"&gt;"&amp;$O80)</f>
        <v>0</v>
      </c>
      <c r="T79" s="69">
        <f>COUNTIFS(Temp!I$9:I$8768,"&lt;="&amp;$O79,Temp!I$9:I$8768,"&gt;"&amp;$O80)</f>
        <v>0</v>
      </c>
      <c r="U79" s="69">
        <f>COUNTIFS(Temp!J$9:J$8768,"&lt;="&amp;$O79,Temp!J$9:J$8768,"&gt;"&amp;$O80)</f>
        <v>0</v>
      </c>
      <c r="V79" s="166">
        <f t="shared" si="39"/>
        <v>21</v>
      </c>
      <c r="W79" s="166">
        <f t="shared" si="18"/>
        <v>12</v>
      </c>
      <c r="X79" s="166">
        <f t="shared" si="19"/>
        <v>0</v>
      </c>
      <c r="Y79" s="166">
        <f t="shared" si="20"/>
        <v>0</v>
      </c>
      <c r="Z79" s="166">
        <f t="shared" si="21"/>
        <v>0</v>
      </c>
      <c r="AA79" s="296">
        <f t="shared" si="40"/>
        <v>6368.4583333333312</v>
      </c>
      <c r="AB79" s="296">
        <f t="shared" si="22"/>
        <v>7097.7083333333339</v>
      </c>
      <c r="AC79" s="296">
        <f t="shared" si="23"/>
        <v>2405.75</v>
      </c>
      <c r="AD79" s="296">
        <f t="shared" si="24"/>
        <v>5841.4166666666661</v>
      </c>
      <c r="AE79" s="296">
        <f t="shared" si="25"/>
        <v>4402.958333333333</v>
      </c>
      <c r="AF79" s="69">
        <f t="shared" si="35"/>
        <v>-7</v>
      </c>
      <c r="AG79" s="297">
        <f t="shared" si="41"/>
        <v>0.99903915288580958</v>
      </c>
      <c r="AH79" s="297">
        <f t="shared" si="42"/>
        <v>0.98060040871542464</v>
      </c>
      <c r="AI79" s="297">
        <f t="shared" si="43"/>
        <v>1</v>
      </c>
      <c r="AJ79" s="297">
        <f t="shared" si="44"/>
        <v>1</v>
      </c>
      <c r="AK79" s="297">
        <f t="shared" si="45"/>
        <v>1</v>
      </c>
    </row>
    <row r="80" spans="7:37" x14ac:dyDescent="0.2">
      <c r="G80" s="69">
        <f t="shared" si="46"/>
        <v>2028</v>
      </c>
      <c r="H80" s="300">
        <f>INDEX(I80:K81,1,MATCH(Inputs!$G$61,$I$34:$K$34,0))</f>
        <v>3.1661811592008271</v>
      </c>
      <c r="I80" s="301">
        <f t="shared" si="36"/>
        <v>2.8717669564163963</v>
      </c>
      <c r="J80" s="301">
        <f t="shared" si="37"/>
        <v>3.1661811592008271</v>
      </c>
      <c r="K80" s="301">
        <f t="shared" si="38"/>
        <v>3.3473591301450925</v>
      </c>
      <c r="O80" s="69">
        <f t="shared" si="33"/>
        <v>-8</v>
      </c>
      <c r="P80" s="182">
        <f t="shared" si="34"/>
        <v>1.5569819072183475</v>
      </c>
      <c r="Q80" s="69">
        <f>COUNTIFS(Temp!F$9:F$8768,"&lt;="&amp;$O80,Temp!F$9:F$8768,"&gt;"&amp;$O81)</f>
        <v>1</v>
      </c>
      <c r="R80" s="69">
        <f>COUNTIFS(Temp!G$9:G$8768,"&lt;="&amp;$O80,Temp!G$9:G$8768,"&gt;"&amp;$O81)</f>
        <v>4</v>
      </c>
      <c r="S80" s="69">
        <f>COUNTIFS(Temp!H$9:H$8768,"&lt;="&amp;$O80,Temp!H$9:H$8768,"&gt;"&amp;$O81)</f>
        <v>0</v>
      </c>
      <c r="T80" s="69">
        <f>COUNTIFS(Temp!I$9:I$8768,"&lt;="&amp;$O80,Temp!I$9:I$8768,"&gt;"&amp;$O81)</f>
        <v>0</v>
      </c>
      <c r="U80" s="69">
        <f>COUNTIFS(Temp!J$9:J$8768,"&lt;="&amp;$O80,Temp!J$9:J$8768,"&gt;"&amp;$O81)</f>
        <v>0</v>
      </c>
      <c r="V80" s="166">
        <f t="shared" si="39"/>
        <v>3.0416666666666665</v>
      </c>
      <c r="W80" s="166">
        <f t="shared" si="18"/>
        <v>12.166666666666666</v>
      </c>
      <c r="X80" s="166">
        <f t="shared" si="19"/>
        <v>0</v>
      </c>
      <c r="Y80" s="166">
        <f t="shared" si="20"/>
        <v>0</v>
      </c>
      <c r="Z80" s="166">
        <f t="shared" si="21"/>
        <v>0</v>
      </c>
      <c r="AA80" s="296">
        <f t="shared" si="40"/>
        <v>6371.4999999999982</v>
      </c>
      <c r="AB80" s="296">
        <f t="shared" si="22"/>
        <v>7109.8750000000009</v>
      </c>
      <c r="AC80" s="296">
        <f t="shared" si="23"/>
        <v>2405.75</v>
      </c>
      <c r="AD80" s="296">
        <f t="shared" si="24"/>
        <v>5841.4166666666661</v>
      </c>
      <c r="AE80" s="296">
        <f t="shared" si="25"/>
        <v>4402.958333333333</v>
      </c>
      <c r="AF80" s="69">
        <f t="shared" si="35"/>
        <v>-8</v>
      </c>
      <c r="AG80" s="297">
        <f t="shared" si="41"/>
        <v>0.99951630825544158</v>
      </c>
      <c r="AH80" s="297">
        <f t="shared" si="42"/>
        <v>0.98228132285640268</v>
      </c>
      <c r="AI80" s="297">
        <f t="shared" si="43"/>
        <v>1</v>
      </c>
      <c r="AJ80" s="297">
        <f t="shared" si="44"/>
        <v>1</v>
      </c>
      <c r="AK80" s="297">
        <f t="shared" si="45"/>
        <v>1</v>
      </c>
    </row>
    <row r="81" spans="7:37" x14ac:dyDescent="0.2">
      <c r="G81" s="69">
        <f t="shared" si="46"/>
        <v>2029</v>
      </c>
      <c r="H81" s="300">
        <f>INDEX(I81:K82,1,MATCH(Inputs!$G$61,$I$34:$K$34,0))</f>
        <v>3.2369538041009305</v>
      </c>
      <c r="I81" s="301">
        <f t="shared" si="36"/>
        <v>2.9057378259684459</v>
      </c>
      <c r="J81" s="301">
        <f t="shared" si="37"/>
        <v>3.2369538041009305</v>
      </c>
      <c r="K81" s="301">
        <f t="shared" si="38"/>
        <v>3.440779021413229</v>
      </c>
      <c r="O81" s="69">
        <f t="shared" si="33"/>
        <v>-9</v>
      </c>
      <c r="P81" s="182">
        <f t="shared" si="34"/>
        <v>1.5285391522483525</v>
      </c>
      <c r="Q81" s="69">
        <f>COUNTIFS(Temp!F$9:F$8768,"&lt;="&amp;$O81,Temp!F$9:F$8768,"&gt;"&amp;$O82)</f>
        <v>1</v>
      </c>
      <c r="R81" s="69">
        <f>COUNTIFS(Temp!G$9:G$8768,"&lt;="&amp;$O81,Temp!G$9:G$8768,"&gt;"&amp;$O82)</f>
        <v>4</v>
      </c>
      <c r="S81" s="69">
        <f>COUNTIFS(Temp!H$9:H$8768,"&lt;="&amp;$O81,Temp!H$9:H$8768,"&gt;"&amp;$O82)</f>
        <v>0</v>
      </c>
      <c r="T81" s="69">
        <f>COUNTIFS(Temp!I$9:I$8768,"&lt;="&amp;$O81,Temp!I$9:I$8768,"&gt;"&amp;$O82)</f>
        <v>0</v>
      </c>
      <c r="U81" s="69">
        <f>COUNTIFS(Temp!J$9:J$8768,"&lt;="&amp;$O81,Temp!J$9:J$8768,"&gt;"&amp;$O82)</f>
        <v>0</v>
      </c>
      <c r="V81" s="166">
        <f t="shared" si="39"/>
        <v>3.0833333333333335</v>
      </c>
      <c r="W81" s="166">
        <f t="shared" si="18"/>
        <v>12.333333333333334</v>
      </c>
      <c r="X81" s="166">
        <f t="shared" si="19"/>
        <v>0</v>
      </c>
      <c r="Y81" s="166">
        <f t="shared" si="20"/>
        <v>0</v>
      </c>
      <c r="Z81" s="166">
        <f t="shared" si="21"/>
        <v>0</v>
      </c>
      <c r="AA81" s="296">
        <f t="shared" si="40"/>
        <v>6374.5833333333312</v>
      </c>
      <c r="AB81" s="296">
        <f t="shared" si="22"/>
        <v>7122.2083333333339</v>
      </c>
      <c r="AC81" s="296">
        <f t="shared" si="23"/>
        <v>2405.75</v>
      </c>
      <c r="AD81" s="296">
        <f t="shared" si="24"/>
        <v>5841.4166666666661</v>
      </c>
      <c r="AE81" s="296">
        <f t="shared" si="25"/>
        <v>4402.958333333333</v>
      </c>
      <c r="AF81" s="69">
        <f t="shared" si="35"/>
        <v>-9</v>
      </c>
      <c r="AG81" s="297">
        <f t="shared" si="41"/>
        <v>1</v>
      </c>
      <c r="AH81" s="297">
        <f t="shared" si="42"/>
        <v>0.98398526321849</v>
      </c>
      <c r="AI81" s="297">
        <f t="shared" si="43"/>
        <v>1</v>
      </c>
      <c r="AJ81" s="297">
        <f t="shared" si="44"/>
        <v>1</v>
      </c>
      <c r="AK81" s="297">
        <f t="shared" si="45"/>
        <v>1</v>
      </c>
    </row>
    <row r="82" spans="7:37" x14ac:dyDescent="0.2">
      <c r="G82" s="69">
        <f t="shared" si="46"/>
        <v>2030</v>
      </c>
      <c r="H82" s="300">
        <f>INDEX(I82:K83,1,MATCH(Inputs!$G$61,$I$34:$K$34,0))</f>
        <v>3.0419999999999998</v>
      </c>
      <c r="I82" s="302">
        <f>I72*H64</f>
        <v>2.8080000000000003</v>
      </c>
      <c r="J82" s="302">
        <f>J72*I64</f>
        <v>3.0419999999999998</v>
      </c>
      <c r="K82" s="302">
        <f>K72*J64</f>
        <v>3.302</v>
      </c>
      <c r="O82" s="69">
        <f t="shared" si="33"/>
        <v>-10</v>
      </c>
      <c r="P82" s="182">
        <f t="shared" si="34"/>
        <v>1.5000963972783572</v>
      </c>
      <c r="Q82" s="69">
        <f>COUNTIFS(Temp!F$9:F$8768,"&lt;="&amp;$O82,Temp!F$9:F$8768,"&gt;"&amp;$O83)</f>
        <v>0</v>
      </c>
      <c r="R82" s="69">
        <f>COUNTIFS(Temp!G$9:G$8768,"&lt;="&amp;$O82,Temp!G$9:G$8768,"&gt;"&amp;$O83)</f>
        <v>2</v>
      </c>
      <c r="S82" s="69">
        <f>COUNTIFS(Temp!H$9:H$8768,"&lt;="&amp;$O82,Temp!H$9:H$8768,"&gt;"&amp;$O83)</f>
        <v>0</v>
      </c>
      <c r="T82" s="69">
        <f>COUNTIFS(Temp!I$9:I$8768,"&lt;="&amp;$O82,Temp!I$9:I$8768,"&gt;"&amp;$O83)</f>
        <v>0</v>
      </c>
      <c r="U82" s="69">
        <f>COUNTIFS(Temp!J$9:J$8768,"&lt;="&amp;$O82,Temp!J$9:J$8768,"&gt;"&amp;$O83)</f>
        <v>0</v>
      </c>
      <c r="V82" s="166">
        <f t="shared" si="39"/>
        <v>0</v>
      </c>
      <c r="W82" s="166">
        <f t="shared" si="18"/>
        <v>6.25</v>
      </c>
      <c r="X82" s="166">
        <f t="shared" si="19"/>
        <v>0</v>
      </c>
      <c r="Y82" s="166">
        <f t="shared" si="20"/>
        <v>0</v>
      </c>
      <c r="Z82" s="166">
        <f t="shared" si="21"/>
        <v>0</v>
      </c>
      <c r="AA82" s="296">
        <f t="shared" si="40"/>
        <v>6374.5833333333312</v>
      </c>
      <c r="AB82" s="296">
        <f t="shared" si="22"/>
        <v>7128.4583333333339</v>
      </c>
      <c r="AC82" s="296">
        <f t="shared" si="23"/>
        <v>2405.75</v>
      </c>
      <c r="AD82" s="296">
        <f t="shared" si="24"/>
        <v>5841.4166666666661</v>
      </c>
      <c r="AE82" s="296">
        <f t="shared" si="25"/>
        <v>4402.958333333333</v>
      </c>
      <c r="AF82" s="69">
        <f t="shared" si="35"/>
        <v>-10</v>
      </c>
      <c r="AG82" s="297">
        <f t="shared" si="41"/>
        <v>1</v>
      </c>
      <c r="AH82" s="297">
        <f t="shared" si="42"/>
        <v>0.98484874651008836</v>
      </c>
      <c r="AI82" s="297">
        <f t="shared" si="43"/>
        <v>1</v>
      </c>
      <c r="AJ82" s="297">
        <f t="shared" si="44"/>
        <v>1</v>
      </c>
      <c r="AK82" s="297">
        <f t="shared" si="45"/>
        <v>1</v>
      </c>
    </row>
    <row r="83" spans="7:37" x14ac:dyDescent="0.2">
      <c r="G83" s="69">
        <f t="shared" si="46"/>
        <v>2031</v>
      </c>
      <c r="H83" s="300">
        <f>INDEX(I83:K84,1,MATCH(Inputs!$G$61,$I$34:$K$34,0))</f>
        <v>3.09012539853207</v>
      </c>
      <c r="I83" s="301">
        <f t="shared" ref="I83:I91" si="47">I82+($I$55-$I$45)/10</f>
        <v>2.8164927173880128</v>
      </c>
      <c r="J83" s="301">
        <f t="shared" ref="J83:J91" si="48">J82+($J$55-$J$45)/10</f>
        <v>3.09012539853207</v>
      </c>
      <c r="K83" s="301">
        <f t="shared" ref="K83:K91" si="49">K82+($K$55-$K$45)/10</f>
        <v>3.3982507970641405</v>
      </c>
      <c r="O83" s="69">
        <f t="shared" si="33"/>
        <v>-11</v>
      </c>
      <c r="P83" s="182">
        <f t="shared" si="34"/>
        <v>1.4716536423083622</v>
      </c>
      <c r="Q83" s="69">
        <f>COUNTIFS(Temp!F$9:F$8768,"&lt;="&amp;$O83,Temp!F$9:F$8768,"&gt;"&amp;$O84)</f>
        <v>0</v>
      </c>
      <c r="R83" s="69">
        <f>COUNTIFS(Temp!G$9:G$8768,"&lt;="&amp;$O83,Temp!G$9:G$8768,"&gt;"&amp;$O84)</f>
        <v>1</v>
      </c>
      <c r="S83" s="69">
        <f>COUNTIFS(Temp!H$9:H$8768,"&lt;="&amp;$O83,Temp!H$9:H$8768,"&gt;"&amp;$O84)</f>
        <v>0</v>
      </c>
      <c r="T83" s="69">
        <f>COUNTIFS(Temp!I$9:I$8768,"&lt;="&amp;$O83,Temp!I$9:I$8768,"&gt;"&amp;$O84)</f>
        <v>0</v>
      </c>
      <c r="U83" s="69">
        <f>COUNTIFS(Temp!J$9:J$8768,"&lt;="&amp;$O83,Temp!J$9:J$8768,"&gt;"&amp;$O84)</f>
        <v>0</v>
      </c>
      <c r="V83" s="166">
        <f t="shared" si="39"/>
        <v>0</v>
      </c>
      <c r="W83" s="166">
        <f t="shared" si="18"/>
        <v>3.1666666666666665</v>
      </c>
      <c r="X83" s="166">
        <f t="shared" si="19"/>
        <v>0</v>
      </c>
      <c r="Y83" s="166">
        <f t="shared" si="20"/>
        <v>0</v>
      </c>
      <c r="Z83" s="166">
        <f t="shared" si="21"/>
        <v>0</v>
      </c>
      <c r="AA83" s="296">
        <f t="shared" si="40"/>
        <v>6374.5833333333312</v>
      </c>
      <c r="AB83" s="296">
        <f t="shared" si="22"/>
        <v>7131.6250000000009</v>
      </c>
      <c r="AC83" s="296">
        <f t="shared" si="23"/>
        <v>2405.75</v>
      </c>
      <c r="AD83" s="296">
        <f t="shared" si="24"/>
        <v>5841.4166666666661</v>
      </c>
      <c r="AE83" s="296">
        <f t="shared" si="25"/>
        <v>4402.958333333333</v>
      </c>
      <c r="AF83" s="69">
        <f t="shared" si="35"/>
        <v>-11</v>
      </c>
      <c r="AG83" s="297">
        <f t="shared" si="41"/>
        <v>1</v>
      </c>
      <c r="AH83" s="297">
        <f t="shared" si="42"/>
        <v>0.98528624471116488</v>
      </c>
      <c r="AI83" s="297">
        <f t="shared" si="43"/>
        <v>1</v>
      </c>
      <c r="AJ83" s="297">
        <f t="shared" si="44"/>
        <v>1</v>
      </c>
      <c r="AK83" s="297">
        <f t="shared" si="45"/>
        <v>1</v>
      </c>
    </row>
    <row r="84" spans="7:37" x14ac:dyDescent="0.2">
      <c r="G84" s="69">
        <f t="shared" si="46"/>
        <v>2032</v>
      </c>
      <c r="H84" s="300">
        <f>INDEX(I84:K85,1,MATCH(Inputs!$G$61,$I$34:$K$34,0))</f>
        <v>3.1382507970641402</v>
      </c>
      <c r="I84" s="301">
        <f t="shared" si="47"/>
        <v>2.8249854347760253</v>
      </c>
      <c r="J84" s="301">
        <f t="shared" si="48"/>
        <v>3.1382507970641402</v>
      </c>
      <c r="K84" s="301">
        <f t="shared" si="49"/>
        <v>3.4945015941282809</v>
      </c>
      <c r="O84" s="69">
        <f t="shared" si="33"/>
        <v>-12</v>
      </c>
      <c r="P84" s="182">
        <f t="shared" si="34"/>
        <v>1.4432108873383671</v>
      </c>
      <c r="Q84" s="69">
        <f>COUNTIFS(Temp!F$9:F$8768,"&lt;="&amp;$O84,Temp!F$9:F$8768,"&gt;"&amp;$O85)</f>
        <v>0</v>
      </c>
      <c r="R84" s="69">
        <f>COUNTIFS(Temp!G$9:G$8768,"&lt;="&amp;$O84,Temp!G$9:G$8768,"&gt;"&amp;$O85)</f>
        <v>4</v>
      </c>
      <c r="S84" s="69">
        <f>COUNTIFS(Temp!H$9:H$8768,"&lt;="&amp;$O84,Temp!H$9:H$8768,"&gt;"&amp;$O85)</f>
        <v>0</v>
      </c>
      <c r="T84" s="69">
        <f>COUNTIFS(Temp!I$9:I$8768,"&lt;="&amp;$O84,Temp!I$9:I$8768,"&gt;"&amp;$O85)</f>
        <v>0</v>
      </c>
      <c r="U84" s="69">
        <f>COUNTIFS(Temp!J$9:J$8768,"&lt;="&amp;$O84,Temp!J$9:J$8768,"&gt;"&amp;$O85)</f>
        <v>0</v>
      </c>
      <c r="V84" s="166">
        <f t="shared" si="39"/>
        <v>0</v>
      </c>
      <c r="W84" s="166">
        <f t="shared" si="18"/>
        <v>12.833333333333334</v>
      </c>
      <c r="X84" s="166">
        <f t="shared" si="19"/>
        <v>0</v>
      </c>
      <c r="Y84" s="166">
        <f t="shared" si="20"/>
        <v>0</v>
      </c>
      <c r="Z84" s="166">
        <f t="shared" si="21"/>
        <v>0</v>
      </c>
      <c r="AA84" s="296">
        <f t="shared" si="40"/>
        <v>6374.5833333333312</v>
      </c>
      <c r="AB84" s="296">
        <f t="shared" si="22"/>
        <v>7144.4583333333339</v>
      </c>
      <c r="AC84" s="296">
        <f t="shared" si="23"/>
        <v>2405.75</v>
      </c>
      <c r="AD84" s="296">
        <f t="shared" si="24"/>
        <v>5841.4166666666661</v>
      </c>
      <c r="AE84" s="296">
        <f t="shared" si="25"/>
        <v>4402.958333333333</v>
      </c>
      <c r="AF84" s="69">
        <f t="shared" si="35"/>
        <v>-12</v>
      </c>
      <c r="AG84" s="297">
        <f t="shared" si="41"/>
        <v>1</v>
      </c>
      <c r="AH84" s="297">
        <f t="shared" si="42"/>
        <v>0.98705926373658004</v>
      </c>
      <c r="AI84" s="297">
        <f t="shared" si="43"/>
        <v>1</v>
      </c>
      <c r="AJ84" s="297">
        <f t="shared" si="44"/>
        <v>1</v>
      </c>
      <c r="AK84" s="297">
        <f t="shared" si="45"/>
        <v>1</v>
      </c>
    </row>
    <row r="85" spans="7:37" x14ac:dyDescent="0.2">
      <c r="G85" s="69">
        <f t="shared" si="46"/>
        <v>2033</v>
      </c>
      <c r="H85" s="300">
        <f>INDEX(I85:K86,1,MATCH(Inputs!$G$61,$I$34:$K$34,0))</f>
        <v>3.1863761955962104</v>
      </c>
      <c r="I85" s="301">
        <f t="shared" si="47"/>
        <v>2.8334781521640378</v>
      </c>
      <c r="J85" s="301">
        <f t="shared" si="48"/>
        <v>3.1863761955962104</v>
      </c>
      <c r="K85" s="301">
        <f t="shared" si="49"/>
        <v>3.5907523911924213</v>
      </c>
      <c r="O85" s="69">
        <f t="shared" si="33"/>
        <v>-13</v>
      </c>
      <c r="P85" s="182">
        <f t="shared" si="34"/>
        <v>1.4147681323683721</v>
      </c>
      <c r="Q85" s="69">
        <f>COUNTIFS(Temp!F$9:F$8768,"&lt;="&amp;$O85,Temp!F$9:F$8768,"&gt;"&amp;$O86)</f>
        <v>0</v>
      </c>
      <c r="R85" s="69">
        <f>COUNTIFS(Temp!G$9:G$8768,"&lt;="&amp;$O85,Temp!G$9:G$8768,"&gt;"&amp;$O86)</f>
        <v>4</v>
      </c>
      <c r="S85" s="69">
        <f>COUNTIFS(Temp!H$9:H$8768,"&lt;="&amp;$O85,Temp!H$9:H$8768,"&gt;"&amp;$O86)</f>
        <v>0</v>
      </c>
      <c r="T85" s="69">
        <f>COUNTIFS(Temp!I$9:I$8768,"&lt;="&amp;$O85,Temp!I$9:I$8768,"&gt;"&amp;$O86)</f>
        <v>0</v>
      </c>
      <c r="U85" s="69">
        <f>COUNTIFS(Temp!J$9:J$8768,"&lt;="&amp;$O85,Temp!J$9:J$8768,"&gt;"&amp;$O86)</f>
        <v>0</v>
      </c>
      <c r="V85" s="166">
        <f t="shared" si="39"/>
        <v>0</v>
      </c>
      <c r="W85" s="166">
        <f t="shared" si="18"/>
        <v>13</v>
      </c>
      <c r="X85" s="166">
        <f t="shared" si="19"/>
        <v>0</v>
      </c>
      <c r="Y85" s="166">
        <f t="shared" si="20"/>
        <v>0</v>
      </c>
      <c r="Z85" s="166">
        <f t="shared" si="21"/>
        <v>0</v>
      </c>
      <c r="AA85" s="296">
        <f t="shared" si="40"/>
        <v>6374.5833333333312</v>
      </c>
      <c r="AB85" s="296">
        <f t="shared" si="22"/>
        <v>7157.4583333333339</v>
      </c>
      <c r="AC85" s="296">
        <f t="shared" si="23"/>
        <v>2405.75</v>
      </c>
      <c r="AD85" s="296">
        <f t="shared" si="24"/>
        <v>5841.4166666666661</v>
      </c>
      <c r="AE85" s="296">
        <f t="shared" si="25"/>
        <v>4402.958333333333</v>
      </c>
      <c r="AF85" s="69">
        <f t="shared" si="35"/>
        <v>-13</v>
      </c>
      <c r="AG85" s="297">
        <f t="shared" si="41"/>
        <v>1</v>
      </c>
      <c r="AH85" s="297">
        <f t="shared" si="42"/>
        <v>0.98885530898310448</v>
      </c>
      <c r="AI85" s="297">
        <f t="shared" si="43"/>
        <v>1</v>
      </c>
      <c r="AJ85" s="297">
        <f t="shared" si="44"/>
        <v>1</v>
      </c>
      <c r="AK85" s="297">
        <f t="shared" si="45"/>
        <v>1</v>
      </c>
    </row>
    <row r="86" spans="7:37" x14ac:dyDescent="0.2">
      <c r="G86" s="69">
        <f t="shared" si="46"/>
        <v>2034</v>
      </c>
      <c r="H86" s="300">
        <f>INDEX(I86:K87,1,MATCH(Inputs!$G$61,$I$34:$K$34,0))</f>
        <v>3.2345015941282806</v>
      </c>
      <c r="I86" s="301">
        <f t="shared" si="47"/>
        <v>2.8419708695520502</v>
      </c>
      <c r="J86" s="301">
        <f t="shared" si="48"/>
        <v>3.2345015941282806</v>
      </c>
      <c r="K86" s="301">
        <f t="shared" si="49"/>
        <v>3.6870031882565617</v>
      </c>
      <c r="O86" s="69">
        <f t="shared" si="33"/>
        <v>-14</v>
      </c>
      <c r="P86" s="182">
        <f t="shared" si="34"/>
        <v>1.386325377398377</v>
      </c>
      <c r="Q86" s="69">
        <f>COUNTIFS(Temp!F$9:F$8768,"&lt;="&amp;$O86,Temp!F$9:F$8768,"&gt;"&amp;$O87)</f>
        <v>0</v>
      </c>
      <c r="R86" s="69">
        <f>COUNTIFS(Temp!G$9:G$8768,"&lt;="&amp;$O86,Temp!G$9:G$8768,"&gt;"&amp;$O87)</f>
        <v>3</v>
      </c>
      <c r="S86" s="69">
        <f>COUNTIFS(Temp!H$9:H$8768,"&lt;="&amp;$O86,Temp!H$9:H$8768,"&gt;"&amp;$O87)</f>
        <v>0</v>
      </c>
      <c r="T86" s="69">
        <f>COUNTIFS(Temp!I$9:I$8768,"&lt;="&amp;$O86,Temp!I$9:I$8768,"&gt;"&amp;$O87)</f>
        <v>0</v>
      </c>
      <c r="U86" s="69">
        <f>COUNTIFS(Temp!J$9:J$8768,"&lt;="&amp;$O86,Temp!J$9:J$8768,"&gt;"&amp;$O87)</f>
        <v>0</v>
      </c>
      <c r="V86" s="166">
        <f t="shared" si="39"/>
        <v>0</v>
      </c>
      <c r="W86" s="166">
        <f t="shared" si="18"/>
        <v>9.875</v>
      </c>
      <c r="X86" s="166">
        <f t="shared" si="19"/>
        <v>0</v>
      </c>
      <c r="Y86" s="166">
        <f t="shared" si="20"/>
        <v>0</v>
      </c>
      <c r="Z86" s="166">
        <f t="shared" si="21"/>
        <v>0</v>
      </c>
      <c r="AA86" s="296">
        <f t="shared" si="40"/>
        <v>6374.5833333333312</v>
      </c>
      <c r="AB86" s="296">
        <f t="shared" si="22"/>
        <v>7167.3333333333339</v>
      </c>
      <c r="AC86" s="296">
        <f t="shared" si="23"/>
        <v>2405.75</v>
      </c>
      <c r="AD86" s="296">
        <f t="shared" si="24"/>
        <v>5841.4166666666661</v>
      </c>
      <c r="AE86" s="296">
        <f t="shared" si="25"/>
        <v>4402.958333333333</v>
      </c>
      <c r="AF86" s="69">
        <f t="shared" si="35"/>
        <v>-14</v>
      </c>
      <c r="AG86" s="297">
        <f t="shared" si="41"/>
        <v>1</v>
      </c>
      <c r="AH86" s="297">
        <f t="shared" si="42"/>
        <v>0.99021961258382984</v>
      </c>
      <c r="AI86" s="297">
        <f t="shared" si="43"/>
        <v>1</v>
      </c>
      <c r="AJ86" s="297">
        <f t="shared" si="44"/>
        <v>1</v>
      </c>
      <c r="AK86" s="297">
        <f t="shared" si="45"/>
        <v>1</v>
      </c>
    </row>
    <row r="87" spans="7:37" x14ac:dyDescent="0.2">
      <c r="G87" s="69">
        <f t="shared" si="46"/>
        <v>2035</v>
      </c>
      <c r="H87" s="300">
        <f>INDEX(I87:K88,1,MATCH(Inputs!$G$61,$I$34:$K$34,0))</f>
        <v>3.2826269926603509</v>
      </c>
      <c r="I87" s="301">
        <f t="shared" si="47"/>
        <v>2.8504635869400627</v>
      </c>
      <c r="J87" s="301">
        <f t="shared" si="48"/>
        <v>3.2826269926603509</v>
      </c>
      <c r="K87" s="301">
        <f t="shared" si="49"/>
        <v>3.7832539853207021</v>
      </c>
      <c r="O87" s="69">
        <f t="shared" si="33"/>
        <v>-15</v>
      </c>
      <c r="P87" s="182">
        <f t="shared" si="34"/>
        <v>1.357882622428382</v>
      </c>
      <c r="Q87" s="69">
        <f>COUNTIFS(Temp!F$9:F$8768,"&lt;="&amp;$O87,Temp!F$9:F$8768,"&gt;"&amp;$O88)</f>
        <v>0</v>
      </c>
      <c r="R87" s="69">
        <f>COUNTIFS(Temp!G$9:G$8768,"&lt;="&amp;$O87,Temp!G$9:G$8768,"&gt;"&amp;$O88)</f>
        <v>3</v>
      </c>
      <c r="S87" s="69">
        <f>COUNTIFS(Temp!H$9:H$8768,"&lt;="&amp;$O87,Temp!H$9:H$8768,"&gt;"&amp;$O88)</f>
        <v>0</v>
      </c>
      <c r="T87" s="69">
        <f>COUNTIFS(Temp!I$9:I$8768,"&lt;="&amp;$O87,Temp!I$9:I$8768,"&gt;"&amp;$O88)</f>
        <v>0</v>
      </c>
      <c r="U87" s="69">
        <f>COUNTIFS(Temp!J$9:J$8768,"&lt;="&amp;$O87,Temp!J$9:J$8768,"&gt;"&amp;$O88)</f>
        <v>0</v>
      </c>
      <c r="V87" s="166">
        <f t="shared" si="39"/>
        <v>0</v>
      </c>
      <c r="W87" s="166">
        <f t="shared" si="18"/>
        <v>10</v>
      </c>
      <c r="X87" s="166">
        <f t="shared" si="19"/>
        <v>0</v>
      </c>
      <c r="Y87" s="166">
        <f t="shared" si="20"/>
        <v>0</v>
      </c>
      <c r="Z87" s="166">
        <f t="shared" si="21"/>
        <v>0</v>
      </c>
      <c r="AA87" s="296">
        <f t="shared" si="40"/>
        <v>6374.5833333333312</v>
      </c>
      <c r="AB87" s="296">
        <f t="shared" si="22"/>
        <v>7177.3333333333339</v>
      </c>
      <c r="AC87" s="296">
        <f t="shared" si="23"/>
        <v>2405.75</v>
      </c>
      <c r="AD87" s="296">
        <f t="shared" si="24"/>
        <v>5841.4166666666661</v>
      </c>
      <c r="AE87" s="296">
        <f t="shared" si="25"/>
        <v>4402.958333333333</v>
      </c>
      <c r="AF87" s="69">
        <f t="shared" si="35"/>
        <v>-15</v>
      </c>
      <c r="AG87" s="297">
        <f t="shared" si="41"/>
        <v>1</v>
      </c>
      <c r="AH87" s="297">
        <f t="shared" si="42"/>
        <v>0.99160118585038703</v>
      </c>
      <c r="AI87" s="297">
        <f t="shared" si="43"/>
        <v>1</v>
      </c>
      <c r="AJ87" s="297">
        <f t="shared" si="44"/>
        <v>1</v>
      </c>
      <c r="AK87" s="297">
        <f t="shared" si="45"/>
        <v>1</v>
      </c>
    </row>
    <row r="88" spans="7:37" x14ac:dyDescent="0.2">
      <c r="G88" s="69">
        <f t="shared" si="46"/>
        <v>2036</v>
      </c>
      <c r="H88" s="300">
        <f>INDEX(I88:K89,1,MATCH(Inputs!$G$61,$I$34:$K$34,0))</f>
        <v>3.3307523911924211</v>
      </c>
      <c r="I88" s="301">
        <f t="shared" si="47"/>
        <v>2.8589563043280752</v>
      </c>
      <c r="J88" s="301">
        <f t="shared" si="48"/>
        <v>3.3307523911924211</v>
      </c>
      <c r="K88" s="301">
        <f t="shared" si="49"/>
        <v>3.8795047823848425</v>
      </c>
      <c r="O88" s="69">
        <f t="shared" si="33"/>
        <v>-16</v>
      </c>
      <c r="P88" s="182">
        <f t="shared" si="34"/>
        <v>1.3294398674583869</v>
      </c>
      <c r="Q88" s="69">
        <f>COUNTIFS(Temp!F$9:F$8768,"&lt;="&amp;$O88,Temp!F$9:F$8768,"&gt;"&amp;$O89)</f>
        <v>0</v>
      </c>
      <c r="R88" s="69">
        <f>COUNTIFS(Temp!G$9:G$8768,"&lt;="&amp;$O88,Temp!G$9:G$8768,"&gt;"&amp;$O89)</f>
        <v>2</v>
      </c>
      <c r="S88" s="69">
        <f>COUNTIFS(Temp!H$9:H$8768,"&lt;="&amp;$O88,Temp!H$9:H$8768,"&gt;"&amp;$O89)</f>
        <v>0</v>
      </c>
      <c r="T88" s="69">
        <f>COUNTIFS(Temp!I$9:I$8768,"&lt;="&amp;$O88,Temp!I$9:I$8768,"&gt;"&amp;$O89)</f>
        <v>0</v>
      </c>
      <c r="U88" s="69">
        <f>COUNTIFS(Temp!J$9:J$8768,"&lt;="&amp;$O88,Temp!J$9:J$8768,"&gt;"&amp;$O89)</f>
        <v>0</v>
      </c>
      <c r="V88" s="166">
        <f t="shared" si="39"/>
        <v>0</v>
      </c>
      <c r="W88" s="166">
        <f t="shared" ref="W88:W99" si="50">($O$7-$O88)*R88/24</f>
        <v>6.75</v>
      </c>
      <c r="X88" s="166">
        <f t="shared" ref="X88:X99" si="51">($O$7-$O88)*S88/24</f>
        <v>0</v>
      </c>
      <c r="Y88" s="166">
        <f t="shared" ref="Y88:Y99" si="52">($O$7-$O88)*T88/24</f>
        <v>0</v>
      </c>
      <c r="Z88" s="166">
        <f t="shared" ref="Z88:Z99" si="53">($O$7-$O88)*U88/24</f>
        <v>0</v>
      </c>
      <c r="AA88" s="296">
        <f t="shared" si="40"/>
        <v>6374.5833333333312</v>
      </c>
      <c r="AB88" s="296">
        <f t="shared" ref="AB88:AB99" si="54">W88+AB87</f>
        <v>7184.0833333333339</v>
      </c>
      <c r="AC88" s="296">
        <f t="shared" ref="AC88:AC99" si="55">X88+AC87</f>
        <v>2405.75</v>
      </c>
      <c r="AD88" s="296">
        <f t="shared" ref="AD88:AD99" si="56">Y88+AD87</f>
        <v>5841.4166666666661</v>
      </c>
      <c r="AE88" s="296">
        <f t="shared" ref="AE88:AE99" si="57">Z88+AE87</f>
        <v>4402.958333333333</v>
      </c>
      <c r="AF88" s="69">
        <f t="shared" si="35"/>
        <v>-16</v>
      </c>
      <c r="AG88" s="297">
        <f t="shared" si="41"/>
        <v>1</v>
      </c>
      <c r="AH88" s="297">
        <f t="shared" si="42"/>
        <v>0.99253374780531323</v>
      </c>
      <c r="AI88" s="297">
        <f t="shared" si="43"/>
        <v>1</v>
      </c>
      <c r="AJ88" s="297">
        <f t="shared" si="44"/>
        <v>1</v>
      </c>
      <c r="AK88" s="297">
        <f t="shared" si="45"/>
        <v>1</v>
      </c>
    </row>
    <row r="89" spans="7:37" x14ac:dyDescent="0.2">
      <c r="G89" s="69">
        <f t="shared" si="46"/>
        <v>2037</v>
      </c>
      <c r="H89" s="300">
        <f>INDEX(I89:K90,1,MATCH(Inputs!$G$61,$I$34:$K$34,0))</f>
        <v>3.3788777897244913</v>
      </c>
      <c r="I89" s="301">
        <f t="shared" si="47"/>
        <v>2.8674490217160877</v>
      </c>
      <c r="J89" s="301">
        <f t="shared" si="48"/>
        <v>3.3788777897244913</v>
      </c>
      <c r="K89" s="301">
        <f t="shared" si="49"/>
        <v>3.9757555794489829</v>
      </c>
      <c r="O89" s="69">
        <f t="shared" si="33"/>
        <v>-17</v>
      </c>
      <c r="P89" s="182">
        <f t="shared" si="34"/>
        <v>1.3009971124883917</v>
      </c>
      <c r="Q89" s="69">
        <f>COUNTIFS(Temp!F$9:F$8768,"&lt;="&amp;$O89,Temp!F$9:F$8768,"&gt;"&amp;$O90)</f>
        <v>0</v>
      </c>
      <c r="R89" s="69">
        <f>COUNTIFS(Temp!G$9:G$8768,"&lt;="&amp;$O89,Temp!G$9:G$8768,"&gt;"&amp;$O90)</f>
        <v>1</v>
      </c>
      <c r="S89" s="69">
        <f>COUNTIFS(Temp!H$9:H$8768,"&lt;="&amp;$O89,Temp!H$9:H$8768,"&gt;"&amp;$O90)</f>
        <v>0</v>
      </c>
      <c r="T89" s="69">
        <f>COUNTIFS(Temp!I$9:I$8768,"&lt;="&amp;$O89,Temp!I$9:I$8768,"&gt;"&amp;$O90)</f>
        <v>0</v>
      </c>
      <c r="U89" s="69">
        <f>COUNTIFS(Temp!J$9:J$8768,"&lt;="&amp;$O89,Temp!J$9:J$8768,"&gt;"&amp;$O90)</f>
        <v>0</v>
      </c>
      <c r="V89" s="166">
        <f t="shared" si="39"/>
        <v>0</v>
      </c>
      <c r="W89" s="166">
        <f t="shared" si="50"/>
        <v>3.4166666666666665</v>
      </c>
      <c r="X89" s="166">
        <f t="shared" si="51"/>
        <v>0</v>
      </c>
      <c r="Y89" s="166">
        <f t="shared" si="52"/>
        <v>0</v>
      </c>
      <c r="Z89" s="166">
        <f t="shared" si="53"/>
        <v>0</v>
      </c>
      <c r="AA89" s="296">
        <f t="shared" si="40"/>
        <v>6374.5833333333312</v>
      </c>
      <c r="AB89" s="296">
        <f t="shared" si="54"/>
        <v>7187.5000000000009</v>
      </c>
      <c r="AC89" s="296">
        <f t="shared" si="55"/>
        <v>2405.75</v>
      </c>
      <c r="AD89" s="296">
        <f t="shared" si="56"/>
        <v>5841.4166666666661</v>
      </c>
      <c r="AE89" s="296">
        <f t="shared" si="57"/>
        <v>4402.958333333333</v>
      </c>
      <c r="AF89" s="69">
        <f t="shared" si="35"/>
        <v>-17</v>
      </c>
      <c r="AG89" s="297">
        <f t="shared" si="41"/>
        <v>1</v>
      </c>
      <c r="AH89" s="297">
        <f t="shared" si="42"/>
        <v>0.99300578533805373</v>
      </c>
      <c r="AI89" s="297">
        <f t="shared" si="43"/>
        <v>1</v>
      </c>
      <c r="AJ89" s="297">
        <f t="shared" si="44"/>
        <v>1</v>
      </c>
      <c r="AK89" s="297">
        <f t="shared" si="45"/>
        <v>1</v>
      </c>
    </row>
    <row r="90" spans="7:37" x14ac:dyDescent="0.2">
      <c r="G90" s="69">
        <f t="shared" si="46"/>
        <v>2038</v>
      </c>
      <c r="H90" s="300">
        <f>INDEX(I90:K91,1,MATCH(Inputs!$G$61,$I$34:$K$34,0))</f>
        <v>3.4270031882565615</v>
      </c>
      <c r="I90" s="301">
        <f t="shared" si="47"/>
        <v>2.8759417391041002</v>
      </c>
      <c r="J90" s="301">
        <f t="shared" si="48"/>
        <v>3.4270031882565615</v>
      </c>
      <c r="K90" s="301">
        <f t="shared" si="49"/>
        <v>4.0720063765131238</v>
      </c>
      <c r="O90" s="69">
        <f t="shared" si="33"/>
        <v>-18</v>
      </c>
      <c r="P90" s="182">
        <f t="shared" si="34"/>
        <v>1.2725543575183966</v>
      </c>
      <c r="Q90" s="69">
        <f>COUNTIFS(Temp!F$9:F$8768,"&lt;="&amp;$O90,Temp!F$9:F$8768,"&gt;"&amp;$O91)</f>
        <v>0</v>
      </c>
      <c r="R90" s="69">
        <f>COUNTIFS(Temp!G$9:G$8768,"&lt;="&amp;$O90,Temp!G$9:G$8768,"&gt;"&amp;$O91)</f>
        <v>2</v>
      </c>
      <c r="S90" s="69">
        <f>COUNTIFS(Temp!H$9:H$8768,"&lt;="&amp;$O90,Temp!H$9:H$8768,"&gt;"&amp;$O91)</f>
        <v>0</v>
      </c>
      <c r="T90" s="69">
        <f>COUNTIFS(Temp!I$9:I$8768,"&lt;="&amp;$O90,Temp!I$9:I$8768,"&gt;"&amp;$O91)</f>
        <v>0</v>
      </c>
      <c r="U90" s="69">
        <f>COUNTIFS(Temp!J$9:J$8768,"&lt;="&amp;$O90,Temp!J$9:J$8768,"&gt;"&amp;$O91)</f>
        <v>0</v>
      </c>
      <c r="V90" s="166">
        <f t="shared" si="39"/>
        <v>0</v>
      </c>
      <c r="W90" s="166">
        <f t="shared" si="50"/>
        <v>6.916666666666667</v>
      </c>
      <c r="X90" s="166">
        <f t="shared" si="51"/>
        <v>0</v>
      </c>
      <c r="Y90" s="166">
        <f t="shared" si="52"/>
        <v>0</v>
      </c>
      <c r="Z90" s="166">
        <f t="shared" si="53"/>
        <v>0</v>
      </c>
      <c r="AA90" s="296">
        <f t="shared" si="40"/>
        <v>6374.5833333333312</v>
      </c>
      <c r="AB90" s="296">
        <f t="shared" si="54"/>
        <v>7194.4166666666679</v>
      </c>
      <c r="AC90" s="296">
        <f t="shared" si="55"/>
        <v>2405.75</v>
      </c>
      <c r="AD90" s="296">
        <f t="shared" si="56"/>
        <v>5841.4166666666661</v>
      </c>
      <c r="AE90" s="296">
        <f t="shared" si="57"/>
        <v>4402.958333333333</v>
      </c>
      <c r="AF90" s="69">
        <f t="shared" si="35"/>
        <v>-18</v>
      </c>
      <c r="AG90" s="297">
        <f t="shared" si="41"/>
        <v>1</v>
      </c>
      <c r="AH90" s="297">
        <f t="shared" si="42"/>
        <v>0.9939613735140892</v>
      </c>
      <c r="AI90" s="297">
        <f t="shared" si="43"/>
        <v>1</v>
      </c>
      <c r="AJ90" s="297">
        <f t="shared" si="44"/>
        <v>1</v>
      </c>
      <c r="AK90" s="297">
        <f t="shared" si="45"/>
        <v>1</v>
      </c>
    </row>
    <row r="91" spans="7:37" x14ac:dyDescent="0.2">
      <c r="G91" s="69">
        <f t="shared" si="46"/>
        <v>2039</v>
      </c>
      <c r="H91" s="300">
        <f>INDEX(I91:K92,1,MATCH(Inputs!$G$61,$I$34:$K$34,0))</f>
        <v>3.4751285867886317</v>
      </c>
      <c r="I91" s="301">
        <f t="shared" si="47"/>
        <v>2.8844344564921127</v>
      </c>
      <c r="J91" s="301">
        <f t="shared" si="48"/>
        <v>3.4751285867886317</v>
      </c>
      <c r="K91" s="301">
        <f t="shared" si="49"/>
        <v>4.1682571735772642</v>
      </c>
      <c r="O91" s="69">
        <f t="shared" si="33"/>
        <v>-19</v>
      </c>
      <c r="P91" s="182">
        <f t="shared" si="34"/>
        <v>1.2441116025484016</v>
      </c>
      <c r="Q91" s="69">
        <f>COUNTIFS(Temp!F$9:F$8768,"&lt;="&amp;$O91,Temp!F$9:F$8768,"&gt;"&amp;$O92)</f>
        <v>0</v>
      </c>
      <c r="R91" s="69">
        <f>COUNTIFS(Temp!G$9:G$8768,"&lt;="&amp;$O91,Temp!G$9:G$8768,"&gt;"&amp;$O92)</f>
        <v>2</v>
      </c>
      <c r="S91" s="69">
        <f>COUNTIFS(Temp!H$9:H$8768,"&lt;="&amp;$O91,Temp!H$9:H$8768,"&gt;"&amp;$O92)</f>
        <v>0</v>
      </c>
      <c r="T91" s="69">
        <f>COUNTIFS(Temp!I$9:I$8768,"&lt;="&amp;$O91,Temp!I$9:I$8768,"&gt;"&amp;$O92)</f>
        <v>0</v>
      </c>
      <c r="U91" s="69">
        <f>COUNTIFS(Temp!J$9:J$8768,"&lt;="&amp;$O91,Temp!J$9:J$8768,"&gt;"&amp;$O92)</f>
        <v>0</v>
      </c>
      <c r="V91" s="166">
        <f t="shared" si="39"/>
        <v>0</v>
      </c>
      <c r="W91" s="166">
        <f t="shared" si="50"/>
        <v>7</v>
      </c>
      <c r="X91" s="166">
        <f t="shared" si="51"/>
        <v>0</v>
      </c>
      <c r="Y91" s="166">
        <f t="shared" si="52"/>
        <v>0</v>
      </c>
      <c r="Z91" s="166">
        <f t="shared" si="53"/>
        <v>0</v>
      </c>
      <c r="AA91" s="296">
        <f t="shared" si="40"/>
        <v>6374.5833333333312</v>
      </c>
      <c r="AB91" s="296">
        <f t="shared" si="54"/>
        <v>7201.4166666666679</v>
      </c>
      <c r="AC91" s="296">
        <f t="shared" si="55"/>
        <v>2405.75</v>
      </c>
      <c r="AD91" s="296">
        <f t="shared" si="56"/>
        <v>5841.4166666666661</v>
      </c>
      <c r="AE91" s="296">
        <f t="shared" si="57"/>
        <v>4402.958333333333</v>
      </c>
      <c r="AF91" s="69">
        <f t="shared" si="35"/>
        <v>-19</v>
      </c>
      <c r="AG91" s="297">
        <f t="shared" si="41"/>
        <v>1</v>
      </c>
      <c r="AH91" s="297">
        <f t="shared" si="42"/>
        <v>0.99492847480067936</v>
      </c>
      <c r="AI91" s="297">
        <f t="shared" si="43"/>
        <v>1</v>
      </c>
      <c r="AJ91" s="297">
        <f t="shared" si="44"/>
        <v>1</v>
      </c>
      <c r="AK91" s="297">
        <f t="shared" si="45"/>
        <v>1</v>
      </c>
    </row>
    <row r="92" spans="7:37" x14ac:dyDescent="0.2">
      <c r="G92" s="69">
        <f t="shared" si="46"/>
        <v>2040</v>
      </c>
      <c r="H92" s="300">
        <f>INDEX(I85:K92,1,MATCH(Inputs!$G$61,$I$34:$K$34,0))</f>
        <v>3.1863761955962104</v>
      </c>
      <c r="I92" s="303">
        <f>I72*H65</f>
        <v>3.0419999999999998</v>
      </c>
      <c r="J92" s="303">
        <f>J72*I65</f>
        <v>3.25</v>
      </c>
      <c r="K92" s="303">
        <f>K72*J65</f>
        <v>3.4580000000000002</v>
      </c>
      <c r="O92" s="69">
        <f t="shared" si="33"/>
        <v>-20</v>
      </c>
      <c r="P92" s="182">
        <f t="shared" si="34"/>
        <v>1.2156688475784065</v>
      </c>
      <c r="Q92" s="69">
        <f>COUNTIFS(Temp!F$9:F$8768,"&lt;="&amp;$O92,Temp!F$9:F$8768,"&gt;"&amp;$O93)</f>
        <v>0</v>
      </c>
      <c r="R92" s="69">
        <f>COUNTIFS(Temp!G$9:G$8768,"&lt;="&amp;$O92,Temp!G$9:G$8768,"&gt;"&amp;$O93)</f>
        <v>0</v>
      </c>
      <c r="S92" s="69">
        <f>COUNTIFS(Temp!H$9:H$8768,"&lt;="&amp;$O92,Temp!H$9:H$8768,"&gt;"&amp;$O93)</f>
        <v>0</v>
      </c>
      <c r="T92" s="69">
        <f>COUNTIFS(Temp!I$9:I$8768,"&lt;="&amp;$O92,Temp!I$9:I$8768,"&gt;"&amp;$O93)</f>
        <v>0</v>
      </c>
      <c r="U92" s="69">
        <f>COUNTIFS(Temp!J$9:J$8768,"&lt;="&amp;$O92,Temp!J$9:J$8768,"&gt;"&amp;$O93)</f>
        <v>0</v>
      </c>
      <c r="V92" s="166">
        <f t="shared" si="39"/>
        <v>0</v>
      </c>
      <c r="W92" s="166">
        <f t="shared" si="50"/>
        <v>0</v>
      </c>
      <c r="X92" s="166">
        <f t="shared" si="51"/>
        <v>0</v>
      </c>
      <c r="Y92" s="166">
        <f t="shared" si="52"/>
        <v>0</v>
      </c>
      <c r="Z92" s="166">
        <f t="shared" si="53"/>
        <v>0</v>
      </c>
      <c r="AA92" s="296">
        <f t="shared" si="40"/>
        <v>6374.5833333333312</v>
      </c>
      <c r="AB92" s="296">
        <f t="shared" si="54"/>
        <v>7201.4166666666679</v>
      </c>
      <c r="AC92" s="296">
        <f t="shared" si="55"/>
        <v>2405.75</v>
      </c>
      <c r="AD92" s="296">
        <f t="shared" si="56"/>
        <v>5841.4166666666661</v>
      </c>
      <c r="AE92" s="296">
        <f t="shared" si="57"/>
        <v>4402.958333333333</v>
      </c>
      <c r="AF92" s="183">
        <f t="shared" si="35"/>
        <v>-20</v>
      </c>
      <c r="AG92" s="297">
        <f t="shared" si="41"/>
        <v>1</v>
      </c>
      <c r="AH92" s="297">
        <f t="shared" si="42"/>
        <v>0.99492847480067936</v>
      </c>
      <c r="AI92" s="297">
        <f t="shared" si="43"/>
        <v>1</v>
      </c>
      <c r="AJ92" s="297">
        <f t="shared" si="44"/>
        <v>1</v>
      </c>
      <c r="AK92" s="297">
        <f t="shared" si="45"/>
        <v>1</v>
      </c>
    </row>
    <row r="93" spans="7:37" x14ac:dyDescent="0.2">
      <c r="O93" s="69">
        <f t="shared" si="33"/>
        <v>-21</v>
      </c>
      <c r="P93" s="182">
        <f t="shared" si="34"/>
        <v>1.1872260926084115</v>
      </c>
      <c r="Q93" s="69">
        <f>COUNTIFS(Temp!F$9:F$8768,"&lt;="&amp;$O93,Temp!F$9:F$8768,"&gt;"&amp;$O94)</f>
        <v>0</v>
      </c>
      <c r="R93" s="69">
        <f>COUNTIFS(Temp!G$9:G$8768,"&lt;="&amp;$O93,Temp!G$9:G$8768,"&gt;"&amp;$O94)</f>
        <v>2</v>
      </c>
      <c r="S93" s="69">
        <f>COUNTIFS(Temp!H$9:H$8768,"&lt;="&amp;$O93,Temp!H$9:H$8768,"&gt;"&amp;$O94)</f>
        <v>0</v>
      </c>
      <c r="T93" s="69">
        <f>COUNTIFS(Temp!I$9:I$8768,"&lt;="&amp;$O93,Temp!I$9:I$8768,"&gt;"&amp;$O94)</f>
        <v>0</v>
      </c>
      <c r="U93" s="69">
        <f>COUNTIFS(Temp!J$9:J$8768,"&lt;="&amp;$O93,Temp!J$9:J$8768,"&gt;"&amp;$O94)</f>
        <v>0</v>
      </c>
      <c r="V93" s="166">
        <f t="shared" si="39"/>
        <v>0</v>
      </c>
      <c r="W93" s="166">
        <f t="shared" si="50"/>
        <v>7.166666666666667</v>
      </c>
      <c r="X93" s="166">
        <f t="shared" si="51"/>
        <v>0</v>
      </c>
      <c r="Y93" s="166">
        <f t="shared" si="52"/>
        <v>0</v>
      </c>
      <c r="Z93" s="166">
        <f t="shared" si="53"/>
        <v>0</v>
      </c>
      <c r="AA93" s="296">
        <f t="shared" si="40"/>
        <v>6374.5833333333312</v>
      </c>
      <c r="AB93" s="296">
        <f t="shared" si="54"/>
        <v>7208.5833333333348</v>
      </c>
      <c r="AC93" s="296">
        <f t="shared" si="55"/>
        <v>2405.75</v>
      </c>
      <c r="AD93" s="296">
        <f t="shared" si="56"/>
        <v>5841.4166666666661</v>
      </c>
      <c r="AE93" s="296">
        <f t="shared" si="57"/>
        <v>4402.958333333333</v>
      </c>
      <c r="AF93" s="69">
        <f t="shared" si="35"/>
        <v>-21</v>
      </c>
      <c r="AG93" s="297">
        <f t="shared" si="41"/>
        <v>1</v>
      </c>
      <c r="AH93" s="297">
        <f t="shared" si="42"/>
        <v>0.9959186023083787</v>
      </c>
      <c r="AI93" s="297">
        <f t="shared" si="43"/>
        <v>1</v>
      </c>
      <c r="AJ93" s="297">
        <f t="shared" si="44"/>
        <v>1</v>
      </c>
      <c r="AK93" s="297">
        <f t="shared" si="45"/>
        <v>1</v>
      </c>
    </row>
    <row r="94" spans="7:37" x14ac:dyDescent="0.2">
      <c r="O94" s="69">
        <f t="shared" si="33"/>
        <v>-22</v>
      </c>
      <c r="P94" s="182">
        <f t="shared" si="34"/>
        <v>1.1587833376384165</v>
      </c>
      <c r="Q94" s="69">
        <f>COUNTIFS(Temp!F$9:F$8768,"&lt;="&amp;$O94,Temp!F$9:F$8768,"&gt;"&amp;$O95)</f>
        <v>0</v>
      </c>
      <c r="R94" s="69">
        <f>COUNTIFS(Temp!G$9:G$8768,"&lt;="&amp;$O94,Temp!G$9:G$8768,"&gt;"&amp;$O95)</f>
        <v>3</v>
      </c>
      <c r="S94" s="69">
        <f>COUNTIFS(Temp!H$9:H$8768,"&lt;="&amp;$O94,Temp!H$9:H$8768,"&gt;"&amp;$O95)</f>
        <v>0</v>
      </c>
      <c r="T94" s="69">
        <f>COUNTIFS(Temp!I$9:I$8768,"&lt;="&amp;$O94,Temp!I$9:I$8768,"&gt;"&amp;$O95)</f>
        <v>0</v>
      </c>
      <c r="U94" s="69">
        <f>COUNTIFS(Temp!J$9:J$8768,"&lt;="&amp;$O94,Temp!J$9:J$8768,"&gt;"&amp;$O95)</f>
        <v>0</v>
      </c>
      <c r="V94" s="166">
        <f t="shared" si="39"/>
        <v>0</v>
      </c>
      <c r="W94" s="166">
        <f t="shared" si="50"/>
        <v>10.875</v>
      </c>
      <c r="X94" s="166">
        <f t="shared" si="51"/>
        <v>0</v>
      </c>
      <c r="Y94" s="166">
        <f t="shared" si="52"/>
        <v>0</v>
      </c>
      <c r="Z94" s="166">
        <f t="shared" si="53"/>
        <v>0</v>
      </c>
      <c r="AA94" s="296">
        <f t="shared" si="40"/>
        <v>6374.5833333333312</v>
      </c>
      <c r="AB94" s="296">
        <f t="shared" si="54"/>
        <v>7219.4583333333348</v>
      </c>
      <c r="AC94" s="296">
        <f t="shared" si="55"/>
        <v>2405.75</v>
      </c>
      <c r="AD94" s="296">
        <f t="shared" si="56"/>
        <v>5841.4166666666661</v>
      </c>
      <c r="AE94" s="296">
        <f t="shared" si="57"/>
        <v>4402.958333333333</v>
      </c>
      <c r="AF94" s="69">
        <f t="shared" si="35"/>
        <v>-22</v>
      </c>
      <c r="AG94" s="297">
        <f t="shared" si="41"/>
        <v>1</v>
      </c>
      <c r="AH94" s="297">
        <f t="shared" si="42"/>
        <v>0.99742106323575985</v>
      </c>
      <c r="AI94" s="297">
        <f t="shared" si="43"/>
        <v>1</v>
      </c>
      <c r="AJ94" s="297">
        <f t="shared" si="44"/>
        <v>1</v>
      </c>
      <c r="AK94" s="297">
        <f t="shared" si="45"/>
        <v>1</v>
      </c>
    </row>
    <row r="95" spans="7:37" x14ac:dyDescent="0.2">
      <c r="O95" s="69">
        <f t="shared" si="33"/>
        <v>-23</v>
      </c>
      <c r="P95" s="182">
        <f t="shared" si="34"/>
        <v>1.1303405826684214</v>
      </c>
      <c r="Q95" s="69">
        <f>COUNTIFS(Temp!F$9:F$8768,"&lt;="&amp;$O95,Temp!F$9:F$8768,"&gt;"&amp;$O96)</f>
        <v>0</v>
      </c>
      <c r="R95" s="69">
        <f>COUNTIFS(Temp!G$9:G$8768,"&lt;="&amp;$O95,Temp!G$9:G$8768,"&gt;"&amp;$O96)</f>
        <v>2</v>
      </c>
      <c r="S95" s="69">
        <f>COUNTIFS(Temp!H$9:H$8768,"&lt;="&amp;$O95,Temp!H$9:H$8768,"&gt;"&amp;$O96)</f>
        <v>0</v>
      </c>
      <c r="T95" s="69">
        <f>COUNTIFS(Temp!I$9:I$8768,"&lt;="&amp;$O95,Temp!I$9:I$8768,"&gt;"&amp;$O96)</f>
        <v>0</v>
      </c>
      <c r="U95" s="69">
        <f>COUNTIFS(Temp!J$9:J$8768,"&lt;="&amp;$O95,Temp!J$9:J$8768,"&gt;"&amp;$O96)</f>
        <v>0</v>
      </c>
      <c r="V95" s="166">
        <f t="shared" si="39"/>
        <v>0</v>
      </c>
      <c r="W95" s="166">
        <f t="shared" si="50"/>
        <v>7.333333333333333</v>
      </c>
      <c r="X95" s="166">
        <f t="shared" si="51"/>
        <v>0</v>
      </c>
      <c r="Y95" s="166">
        <f t="shared" si="52"/>
        <v>0</v>
      </c>
      <c r="Z95" s="166">
        <f t="shared" si="53"/>
        <v>0</v>
      </c>
      <c r="AA95" s="296">
        <f t="shared" si="40"/>
        <v>6374.5833333333312</v>
      </c>
      <c r="AB95" s="296">
        <f t="shared" si="54"/>
        <v>7226.7916666666679</v>
      </c>
      <c r="AC95" s="296">
        <f t="shared" si="55"/>
        <v>2405.75</v>
      </c>
      <c r="AD95" s="296">
        <f t="shared" si="56"/>
        <v>5841.4166666666661</v>
      </c>
      <c r="AE95" s="296">
        <f t="shared" si="57"/>
        <v>4402.958333333333</v>
      </c>
      <c r="AF95" s="69">
        <f t="shared" si="35"/>
        <v>-23</v>
      </c>
      <c r="AG95" s="297">
        <f t="shared" si="41"/>
        <v>1</v>
      </c>
      <c r="AH95" s="297">
        <f t="shared" si="42"/>
        <v>0.99843421696456847</v>
      </c>
      <c r="AI95" s="297">
        <f t="shared" si="43"/>
        <v>1</v>
      </c>
      <c r="AJ95" s="297">
        <f t="shared" si="44"/>
        <v>1</v>
      </c>
      <c r="AK95" s="297">
        <f t="shared" si="45"/>
        <v>1</v>
      </c>
    </row>
    <row r="96" spans="7:37" x14ac:dyDescent="0.2">
      <c r="O96" s="69">
        <f t="shared" si="33"/>
        <v>-24</v>
      </c>
      <c r="P96" s="182">
        <f t="shared" si="34"/>
        <v>1.1018978276984261</v>
      </c>
      <c r="Q96" s="69">
        <f>COUNTIFS(Temp!F$9:F$8768,"&lt;="&amp;$O96,Temp!F$9:F$8768,"&gt;"&amp;$O97)</f>
        <v>0</v>
      </c>
      <c r="R96" s="69">
        <f>COUNTIFS(Temp!G$9:G$8768,"&lt;="&amp;$O96,Temp!G$9:G$8768,"&gt;"&amp;$O97)</f>
        <v>0</v>
      </c>
      <c r="S96" s="69">
        <f>COUNTIFS(Temp!H$9:H$8768,"&lt;="&amp;$O96,Temp!H$9:H$8768,"&gt;"&amp;$O97)</f>
        <v>0</v>
      </c>
      <c r="T96" s="69">
        <f>COUNTIFS(Temp!I$9:I$8768,"&lt;="&amp;$O96,Temp!I$9:I$8768,"&gt;"&amp;$O97)</f>
        <v>0</v>
      </c>
      <c r="U96" s="69">
        <f>COUNTIFS(Temp!J$9:J$8768,"&lt;="&amp;$O96,Temp!J$9:J$8768,"&gt;"&amp;$O97)</f>
        <v>0</v>
      </c>
      <c r="V96" s="166">
        <f t="shared" si="39"/>
        <v>0</v>
      </c>
      <c r="W96" s="166">
        <f t="shared" si="50"/>
        <v>0</v>
      </c>
      <c r="X96" s="166">
        <f t="shared" si="51"/>
        <v>0</v>
      </c>
      <c r="Y96" s="166">
        <f t="shared" si="52"/>
        <v>0</v>
      </c>
      <c r="Z96" s="166">
        <f t="shared" si="53"/>
        <v>0</v>
      </c>
      <c r="AA96" s="296">
        <f t="shared" si="40"/>
        <v>6374.5833333333312</v>
      </c>
      <c r="AB96" s="296">
        <f t="shared" si="54"/>
        <v>7226.7916666666679</v>
      </c>
      <c r="AC96" s="296">
        <f t="shared" si="55"/>
        <v>2405.75</v>
      </c>
      <c r="AD96" s="296">
        <f t="shared" si="56"/>
        <v>5841.4166666666661</v>
      </c>
      <c r="AE96" s="296">
        <f t="shared" si="57"/>
        <v>4402.958333333333</v>
      </c>
      <c r="AF96" s="69">
        <f t="shared" si="35"/>
        <v>-24</v>
      </c>
      <c r="AG96" s="297">
        <f t="shared" si="41"/>
        <v>1</v>
      </c>
      <c r="AH96" s="297">
        <f t="shared" si="42"/>
        <v>0.99843421696456847</v>
      </c>
      <c r="AI96" s="297">
        <f t="shared" si="43"/>
        <v>1</v>
      </c>
      <c r="AJ96" s="297">
        <f t="shared" si="44"/>
        <v>1</v>
      </c>
      <c r="AK96" s="297">
        <f t="shared" si="45"/>
        <v>1</v>
      </c>
    </row>
    <row r="97" spans="15:37" x14ac:dyDescent="0.2">
      <c r="O97" s="69">
        <f t="shared" si="33"/>
        <v>-25</v>
      </c>
      <c r="P97" s="182">
        <f t="shared" si="34"/>
        <v>1.0734550727284311</v>
      </c>
      <c r="Q97" s="69">
        <f>COUNTIFS(Temp!F$9:F$8768,"&lt;="&amp;$O97,Temp!F$9:F$8768,"&gt;"&amp;$O98)</f>
        <v>0</v>
      </c>
      <c r="R97" s="69">
        <f>COUNTIFS(Temp!G$9:G$8768,"&lt;="&amp;$O97,Temp!G$9:G$8768,"&gt;"&amp;$O98)</f>
        <v>1</v>
      </c>
      <c r="S97" s="69">
        <f>COUNTIFS(Temp!H$9:H$8768,"&lt;="&amp;$O97,Temp!H$9:H$8768,"&gt;"&amp;$O98)</f>
        <v>0</v>
      </c>
      <c r="T97" s="69">
        <f>COUNTIFS(Temp!I$9:I$8768,"&lt;="&amp;$O97,Temp!I$9:I$8768,"&gt;"&amp;$O98)</f>
        <v>0</v>
      </c>
      <c r="U97" s="69">
        <f>COUNTIFS(Temp!J$9:J$8768,"&lt;="&amp;$O97,Temp!J$9:J$8768,"&gt;"&amp;$O98)</f>
        <v>0</v>
      </c>
      <c r="V97" s="166">
        <f t="shared" si="39"/>
        <v>0</v>
      </c>
      <c r="W97" s="166">
        <f t="shared" si="50"/>
        <v>3.75</v>
      </c>
      <c r="X97" s="166">
        <f t="shared" si="51"/>
        <v>0</v>
      </c>
      <c r="Y97" s="166">
        <f t="shared" si="52"/>
        <v>0</v>
      </c>
      <c r="Z97" s="166">
        <f t="shared" si="53"/>
        <v>0</v>
      </c>
      <c r="AA97" s="296">
        <f t="shared" si="40"/>
        <v>6374.5833333333312</v>
      </c>
      <c r="AB97" s="296">
        <f t="shared" si="54"/>
        <v>7230.5416666666679</v>
      </c>
      <c r="AC97" s="296">
        <f t="shared" si="55"/>
        <v>2405.75</v>
      </c>
      <c r="AD97" s="296">
        <f t="shared" si="56"/>
        <v>5841.4166666666661</v>
      </c>
      <c r="AE97" s="296">
        <f t="shared" si="57"/>
        <v>4402.958333333333</v>
      </c>
      <c r="AF97" s="69">
        <f t="shared" si="35"/>
        <v>-25</v>
      </c>
      <c r="AG97" s="297">
        <f t="shared" si="41"/>
        <v>1</v>
      </c>
      <c r="AH97" s="297">
        <f t="shared" si="42"/>
        <v>0.99895230693952741</v>
      </c>
      <c r="AI97" s="297">
        <f t="shared" si="43"/>
        <v>1</v>
      </c>
      <c r="AJ97" s="297">
        <f t="shared" si="44"/>
        <v>1</v>
      </c>
      <c r="AK97" s="297">
        <f t="shared" si="45"/>
        <v>1</v>
      </c>
    </row>
    <row r="98" spans="15:37" x14ac:dyDescent="0.2">
      <c r="O98" s="69">
        <f t="shared" si="33"/>
        <v>-26</v>
      </c>
      <c r="P98" s="182">
        <f t="shared" si="34"/>
        <v>1.0450123177584361</v>
      </c>
      <c r="Q98" s="69">
        <f>COUNTIFS(Temp!F$9:F$8768,"&lt;="&amp;$O98,Temp!F$9:F$8768,"&gt;"&amp;$O99)</f>
        <v>0</v>
      </c>
      <c r="R98" s="69">
        <f>COUNTIFS(Temp!G$9:G$8768,"&lt;="&amp;$O98,Temp!G$9:G$8768,"&gt;"&amp;$O99)</f>
        <v>2</v>
      </c>
      <c r="S98" s="69">
        <f>COUNTIFS(Temp!H$9:H$8768,"&lt;="&amp;$O98,Temp!H$9:H$8768,"&gt;"&amp;$O99)</f>
        <v>0</v>
      </c>
      <c r="T98" s="69">
        <f>COUNTIFS(Temp!I$9:I$8768,"&lt;="&amp;$O98,Temp!I$9:I$8768,"&gt;"&amp;$O99)</f>
        <v>0</v>
      </c>
      <c r="U98" s="69">
        <f>COUNTIFS(Temp!J$9:J$8768,"&lt;="&amp;$O98,Temp!J$9:J$8768,"&gt;"&amp;$O99)</f>
        <v>0</v>
      </c>
      <c r="V98" s="166">
        <f t="shared" si="39"/>
        <v>0</v>
      </c>
      <c r="W98" s="166">
        <f t="shared" si="50"/>
        <v>7.583333333333333</v>
      </c>
      <c r="X98" s="166">
        <f t="shared" si="51"/>
        <v>0</v>
      </c>
      <c r="Y98" s="166">
        <f t="shared" si="52"/>
        <v>0</v>
      </c>
      <c r="Z98" s="166">
        <f t="shared" si="53"/>
        <v>0</v>
      </c>
      <c r="AA98" s="296">
        <f t="shared" si="40"/>
        <v>6374.5833333333312</v>
      </c>
      <c r="AB98" s="296">
        <f t="shared" si="54"/>
        <v>7238.1250000000009</v>
      </c>
      <c r="AC98" s="296">
        <f t="shared" si="55"/>
        <v>2405.75</v>
      </c>
      <c r="AD98" s="296">
        <f t="shared" si="56"/>
        <v>5841.4166666666661</v>
      </c>
      <c r="AE98" s="296">
        <f t="shared" si="57"/>
        <v>4402.958333333333</v>
      </c>
      <c r="AF98" s="69">
        <f t="shared" si="35"/>
        <v>-26</v>
      </c>
      <c r="AG98" s="297">
        <f t="shared" si="41"/>
        <v>1</v>
      </c>
      <c r="AH98" s="297">
        <f t="shared" si="42"/>
        <v>1</v>
      </c>
      <c r="AI98" s="297">
        <f t="shared" si="43"/>
        <v>1</v>
      </c>
      <c r="AJ98" s="297">
        <f t="shared" si="44"/>
        <v>1</v>
      </c>
      <c r="AK98" s="297">
        <f t="shared" si="45"/>
        <v>1</v>
      </c>
    </row>
    <row r="99" spans="15:37" x14ac:dyDescent="0.2">
      <c r="O99" s="69">
        <f t="shared" si="33"/>
        <v>-27</v>
      </c>
      <c r="P99" s="182">
        <f t="shared" si="34"/>
        <v>1.016569562788441</v>
      </c>
      <c r="Q99" s="69">
        <f>COUNTIFS(Temp!F$9:F$8768,"&lt;="&amp;$O99,Temp!F$9:F$8768,"&gt;"&amp;$O100)</f>
        <v>0</v>
      </c>
      <c r="R99" s="69">
        <f>COUNTIFS(Temp!G$9:G$8768,"&lt;="&amp;$O99,Temp!G$9:G$8768,"&gt;"&amp;$O100)</f>
        <v>0</v>
      </c>
      <c r="S99" s="69">
        <f>COUNTIFS(Temp!H$9:H$8768,"&lt;="&amp;$O99,Temp!H$9:H$8768,"&gt;"&amp;$O100)</f>
        <v>0</v>
      </c>
      <c r="T99" s="69">
        <f>COUNTIFS(Temp!I$9:I$8768,"&lt;="&amp;$O99,Temp!I$9:I$8768,"&gt;"&amp;$O100)</f>
        <v>0</v>
      </c>
      <c r="U99" s="69">
        <f>COUNTIFS(Temp!J$9:J$8768,"&lt;="&amp;$O99,Temp!J$9:J$8768,"&gt;"&amp;$O100)</f>
        <v>0</v>
      </c>
      <c r="V99" s="166">
        <f t="shared" si="39"/>
        <v>0</v>
      </c>
      <c r="W99" s="166">
        <f t="shared" si="50"/>
        <v>0</v>
      </c>
      <c r="X99" s="166">
        <f t="shared" si="51"/>
        <v>0</v>
      </c>
      <c r="Y99" s="166">
        <f t="shared" si="52"/>
        <v>0</v>
      </c>
      <c r="Z99" s="166">
        <f t="shared" si="53"/>
        <v>0</v>
      </c>
      <c r="AA99" s="296">
        <f t="shared" si="40"/>
        <v>6374.5833333333312</v>
      </c>
      <c r="AB99" s="296">
        <f t="shared" si="54"/>
        <v>7238.1250000000009</v>
      </c>
      <c r="AC99" s="296">
        <f t="shared" si="55"/>
        <v>2405.75</v>
      </c>
      <c r="AD99" s="296">
        <f t="shared" si="56"/>
        <v>5841.4166666666661</v>
      </c>
      <c r="AE99" s="296">
        <f t="shared" si="57"/>
        <v>4402.958333333333</v>
      </c>
      <c r="AF99" s="69">
        <f t="shared" si="35"/>
        <v>-27</v>
      </c>
      <c r="AG99" s="297">
        <f t="shared" si="41"/>
        <v>1</v>
      </c>
      <c r="AH99" s="297">
        <f t="shared" si="42"/>
        <v>1</v>
      </c>
      <c r="AI99" s="297">
        <f t="shared" si="43"/>
        <v>1</v>
      </c>
      <c r="AJ99" s="297">
        <f t="shared" si="44"/>
        <v>1</v>
      </c>
      <c r="AK99" s="297">
        <f t="shared" si="45"/>
        <v>1</v>
      </c>
    </row>
  </sheetData>
  <mergeCells count="7">
    <mergeCell ref="AG4:AK4"/>
    <mergeCell ref="AF4:AF5"/>
    <mergeCell ref="O4:O5"/>
    <mergeCell ref="P4:P5"/>
    <mergeCell ref="Q4:U4"/>
    <mergeCell ref="V4:Z4"/>
    <mergeCell ref="AA4:AE4"/>
  </mergeCells>
  <hyperlinks>
    <hyperlink ref="G31" r:id="rId1" xr:uid="{C2048650-721A-4D44-976A-E757BCCE2858}"/>
    <hyperlink ref="G68" r:id="rId2" xr:uid="{1968DE2F-E3C2-4D9B-9326-0B60C3A2C932}"/>
  </hyperlinks>
  <pageMargins left="0.7" right="0.7" top="0.75" bottom="0.75" header="0.3" footer="0.3"/>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317D7-CF7D-44CC-B22D-70C711A8A833}">
  <sheetPr>
    <tabColor theme="7" tint="0.79998168889431442"/>
  </sheetPr>
  <dimension ref="B1:L53"/>
  <sheetViews>
    <sheetView workbookViewId="0"/>
  </sheetViews>
  <sheetFormatPr defaultColWidth="9.140625" defaultRowHeight="15" x14ac:dyDescent="0.3"/>
  <cols>
    <col min="1" max="1" width="3.7109375" style="350" customWidth="1"/>
    <col min="2" max="2" width="25.28515625" style="350" customWidth="1"/>
    <col min="3" max="12" width="12" style="441" customWidth="1"/>
    <col min="13" max="16384" width="9.140625" style="350"/>
  </cols>
  <sheetData>
    <row r="1" spans="2:12" ht="17.25" x14ac:dyDescent="0.35">
      <c r="B1" s="857"/>
    </row>
    <row r="2" spans="2:12" ht="17.25" x14ac:dyDescent="0.35">
      <c r="B2" s="857" t="s">
        <v>436</v>
      </c>
    </row>
    <row r="3" spans="2:12" ht="17.25" x14ac:dyDescent="0.35">
      <c r="B3" s="728" t="s">
        <v>489</v>
      </c>
    </row>
    <row r="4" spans="2:12" ht="18" thickBot="1" x14ac:dyDescent="0.4">
      <c r="B4" s="728" t="s">
        <v>490</v>
      </c>
    </row>
    <row r="5" spans="2:12" s="636" customFormat="1" ht="26.25" thickBot="1" x14ac:dyDescent="0.25">
      <c r="B5" s="729" t="s">
        <v>421</v>
      </c>
      <c r="C5" s="719" t="s">
        <v>491</v>
      </c>
      <c r="D5" s="719" t="s">
        <v>492</v>
      </c>
      <c r="E5" s="719" t="s">
        <v>493</v>
      </c>
      <c r="F5" s="193" t="s">
        <v>494</v>
      </c>
      <c r="G5" s="719" t="s">
        <v>495</v>
      </c>
      <c r="H5" s="719" t="s">
        <v>496</v>
      </c>
      <c r="I5" s="193" t="s">
        <v>497</v>
      </c>
      <c r="J5" s="193" t="s">
        <v>498</v>
      </c>
      <c r="K5" s="193" t="s">
        <v>499</v>
      </c>
      <c r="L5" s="717" t="s">
        <v>260</v>
      </c>
    </row>
    <row r="6" spans="2:12" x14ac:dyDescent="0.3">
      <c r="B6" s="693" t="s">
        <v>500</v>
      </c>
      <c r="C6" s="858"/>
      <c r="D6" s="858"/>
      <c r="E6" s="858"/>
      <c r="F6" s="858"/>
      <c r="G6" s="858"/>
      <c r="H6" s="858"/>
      <c r="I6" s="858"/>
      <c r="J6" s="858"/>
      <c r="K6" s="858"/>
      <c r="L6" s="859"/>
    </row>
    <row r="7" spans="2:12" x14ac:dyDescent="0.3">
      <c r="B7" s="696" t="s">
        <v>425</v>
      </c>
      <c r="C7" s="721">
        <v>12.2</v>
      </c>
      <c r="D7" s="721">
        <v>52.2</v>
      </c>
      <c r="E7" s="721">
        <v>97.6</v>
      </c>
      <c r="F7" s="721">
        <v>27</v>
      </c>
      <c r="G7" s="721">
        <v>83.4</v>
      </c>
      <c r="H7" s="721">
        <v>35.200000000000003</v>
      </c>
      <c r="I7" s="721">
        <v>60.6</v>
      </c>
      <c r="J7" s="721">
        <v>36.200000000000003</v>
      </c>
      <c r="K7" s="721">
        <v>86</v>
      </c>
      <c r="L7" s="722">
        <f>SUM(C7:K7)</f>
        <v>490.4</v>
      </c>
    </row>
    <row r="8" spans="2:12" x14ac:dyDescent="0.3">
      <c r="B8" s="699" t="s">
        <v>426</v>
      </c>
      <c r="C8" s="452">
        <v>8</v>
      </c>
      <c r="D8" s="452">
        <v>12.1</v>
      </c>
      <c r="E8" s="452">
        <v>30.3</v>
      </c>
      <c r="F8" s="452">
        <v>44.5</v>
      </c>
      <c r="G8" s="452">
        <v>31.7</v>
      </c>
      <c r="H8" s="452">
        <v>18.899999999999999</v>
      </c>
      <c r="I8" s="452">
        <v>36</v>
      </c>
      <c r="J8" s="452">
        <v>28.7</v>
      </c>
      <c r="K8" s="452">
        <v>21</v>
      </c>
      <c r="L8" s="723">
        <v>231.2</v>
      </c>
    </row>
    <row r="9" spans="2:12" x14ac:dyDescent="0.3">
      <c r="B9" s="699" t="s">
        <v>427</v>
      </c>
      <c r="C9" s="452">
        <v>1.1000000000000001</v>
      </c>
      <c r="D9" s="452">
        <v>4.5</v>
      </c>
      <c r="E9" s="452">
        <v>5.5</v>
      </c>
      <c r="F9" s="452">
        <v>1.3</v>
      </c>
      <c r="G9" s="452">
        <v>3.4</v>
      </c>
      <c r="H9" s="452">
        <v>1</v>
      </c>
      <c r="I9" s="452">
        <v>2</v>
      </c>
      <c r="J9" s="452">
        <v>1.2</v>
      </c>
      <c r="K9" s="452">
        <v>4</v>
      </c>
      <c r="L9" s="723">
        <v>24</v>
      </c>
    </row>
    <row r="10" spans="2:12" x14ac:dyDescent="0.3">
      <c r="B10" s="699" t="s">
        <v>429</v>
      </c>
      <c r="C10" s="452">
        <v>1.8</v>
      </c>
      <c r="D10" s="452">
        <v>5</v>
      </c>
      <c r="E10" s="452">
        <v>5.7</v>
      </c>
      <c r="F10" s="452">
        <v>1.9</v>
      </c>
      <c r="G10" s="452">
        <v>6</v>
      </c>
      <c r="H10" s="452">
        <v>0.8</v>
      </c>
      <c r="I10" s="452">
        <v>1.4</v>
      </c>
      <c r="J10" s="452">
        <v>0.9</v>
      </c>
      <c r="K10" s="452">
        <v>5.6</v>
      </c>
      <c r="L10" s="723">
        <v>29.2</v>
      </c>
    </row>
    <row r="11" spans="2:12" x14ac:dyDescent="0.3">
      <c r="B11" s="701" t="s">
        <v>501</v>
      </c>
      <c r="C11" s="724">
        <v>24.2</v>
      </c>
      <c r="D11" s="724">
        <v>79.099999999999994</v>
      </c>
      <c r="E11" s="724">
        <v>147.80000000000001</v>
      </c>
      <c r="F11" s="724">
        <v>76.3</v>
      </c>
      <c r="G11" s="724">
        <v>129.5</v>
      </c>
      <c r="H11" s="724">
        <v>56.4</v>
      </c>
      <c r="I11" s="724">
        <v>104.7</v>
      </c>
      <c r="J11" s="724">
        <v>69.099999999999994</v>
      </c>
      <c r="K11" s="724">
        <v>125.8</v>
      </c>
      <c r="L11" s="725">
        <v>812.8</v>
      </c>
    </row>
    <row r="12" spans="2:12" x14ac:dyDescent="0.3">
      <c r="B12" s="699" t="s">
        <v>430</v>
      </c>
      <c r="C12" s="452">
        <v>0</v>
      </c>
      <c r="D12" s="452">
        <v>3.7</v>
      </c>
      <c r="E12" s="452">
        <v>57</v>
      </c>
      <c r="F12" s="452">
        <v>144.4</v>
      </c>
      <c r="G12" s="452">
        <v>10</v>
      </c>
      <c r="H12" s="452">
        <v>2.9</v>
      </c>
      <c r="I12" s="452">
        <v>10.7</v>
      </c>
      <c r="J12" s="452">
        <v>10.9</v>
      </c>
      <c r="K12" s="452">
        <v>14.9</v>
      </c>
      <c r="L12" s="723">
        <v>254.6</v>
      </c>
    </row>
    <row r="13" spans="2:12" x14ac:dyDescent="0.3">
      <c r="B13" s="699" t="s">
        <v>431</v>
      </c>
      <c r="C13" s="452">
        <v>3.6</v>
      </c>
      <c r="D13" s="452">
        <v>4.8</v>
      </c>
      <c r="E13" s="452">
        <v>9.6999999999999993</v>
      </c>
      <c r="F13" s="452">
        <v>6.5</v>
      </c>
      <c r="G13" s="452">
        <v>37.6</v>
      </c>
      <c r="H13" s="452">
        <v>20.6</v>
      </c>
      <c r="I13" s="452">
        <v>16.3</v>
      </c>
      <c r="J13" s="452">
        <v>2.7</v>
      </c>
      <c r="K13" s="452">
        <v>6.8</v>
      </c>
      <c r="L13" s="723">
        <v>108.6</v>
      </c>
    </row>
    <row r="14" spans="2:12" x14ac:dyDescent="0.3">
      <c r="B14" s="699" t="s">
        <v>432</v>
      </c>
      <c r="C14" s="452">
        <v>0.2</v>
      </c>
      <c r="D14" s="452">
        <v>2.2000000000000002</v>
      </c>
      <c r="E14" s="452">
        <v>1.5</v>
      </c>
      <c r="F14" s="452">
        <v>35.4</v>
      </c>
      <c r="G14" s="452">
        <v>18.100000000000001</v>
      </c>
      <c r="H14" s="452">
        <v>9.3000000000000007</v>
      </c>
      <c r="I14" s="452">
        <v>56.5</v>
      </c>
      <c r="J14" s="452">
        <v>0.2</v>
      </c>
      <c r="K14" s="452">
        <v>0</v>
      </c>
      <c r="L14" s="723">
        <v>123.4</v>
      </c>
    </row>
    <row r="15" spans="2:12" ht="15.75" thickBot="1" x14ac:dyDescent="0.35">
      <c r="B15" s="704" t="s">
        <v>502</v>
      </c>
      <c r="C15" s="726">
        <v>3.8</v>
      </c>
      <c r="D15" s="726">
        <v>10.7</v>
      </c>
      <c r="E15" s="726">
        <v>68.2</v>
      </c>
      <c r="F15" s="726">
        <v>186.3</v>
      </c>
      <c r="G15" s="726">
        <v>65.7</v>
      </c>
      <c r="H15" s="726">
        <v>32.799999999999997</v>
      </c>
      <c r="I15" s="726">
        <v>83.5</v>
      </c>
      <c r="J15" s="726">
        <v>13.8</v>
      </c>
      <c r="K15" s="726">
        <v>21.7</v>
      </c>
      <c r="L15" s="727">
        <v>486.6</v>
      </c>
    </row>
    <row r="16" spans="2:12" x14ac:dyDescent="0.3">
      <c r="B16" s="699" t="s">
        <v>503</v>
      </c>
      <c r="C16" s="452"/>
      <c r="D16" s="452"/>
      <c r="E16" s="452"/>
      <c r="F16" s="452"/>
      <c r="G16" s="452"/>
      <c r="H16" s="452"/>
      <c r="I16" s="452"/>
      <c r="J16" s="452"/>
      <c r="K16" s="452"/>
      <c r="L16" s="723"/>
    </row>
    <row r="17" spans="2:12" ht="15.75" thickBot="1" x14ac:dyDescent="0.35">
      <c r="B17" s="699" t="s">
        <v>433</v>
      </c>
      <c r="C17" s="452">
        <v>14.4</v>
      </c>
      <c r="D17" s="452">
        <v>40.6</v>
      </c>
      <c r="E17" s="452">
        <v>45.9</v>
      </c>
      <c r="F17" s="452">
        <v>17.7</v>
      </c>
      <c r="G17" s="452">
        <v>56.9</v>
      </c>
      <c r="H17" s="452">
        <v>11.2</v>
      </c>
      <c r="I17" s="452">
        <v>15.3</v>
      </c>
      <c r="J17" s="452">
        <v>8.8000000000000007</v>
      </c>
      <c r="K17" s="452">
        <v>45.4</v>
      </c>
      <c r="L17" s="723">
        <v>256.2</v>
      </c>
    </row>
    <row r="18" spans="2:12" x14ac:dyDescent="0.3">
      <c r="B18" s="693" t="s">
        <v>504</v>
      </c>
      <c r="C18" s="858"/>
      <c r="D18" s="858"/>
      <c r="E18" s="858"/>
      <c r="F18" s="858"/>
      <c r="G18" s="858"/>
      <c r="H18" s="858"/>
      <c r="I18" s="858"/>
      <c r="J18" s="858"/>
      <c r="K18" s="858"/>
      <c r="L18" s="859"/>
    </row>
    <row r="19" spans="2:12" ht="15.75" thickBot="1" x14ac:dyDescent="0.35">
      <c r="B19" s="704" t="s">
        <v>505</v>
      </c>
      <c r="C19" s="726"/>
      <c r="D19" s="726"/>
      <c r="E19" s="726"/>
      <c r="F19" s="726"/>
      <c r="G19" s="726"/>
      <c r="H19" s="726"/>
      <c r="I19" s="726"/>
      <c r="J19" s="726"/>
      <c r="K19" s="726"/>
      <c r="L19" s="727">
        <v>357.7</v>
      </c>
    </row>
    <row r="20" spans="2:12" ht="15.75" thickBot="1" x14ac:dyDescent="0.35">
      <c r="B20" s="704" t="s">
        <v>506</v>
      </c>
      <c r="C20" s="726">
        <v>42.3</v>
      </c>
      <c r="D20" s="726">
        <v>130.5</v>
      </c>
      <c r="E20" s="726">
        <v>261.8</v>
      </c>
      <c r="F20" s="726">
        <v>280.39999999999998</v>
      </c>
      <c r="G20" s="726">
        <v>252.1</v>
      </c>
      <c r="H20" s="726">
        <v>100.3</v>
      </c>
      <c r="I20" s="726">
        <v>203.4</v>
      </c>
      <c r="J20" s="726">
        <v>91.7</v>
      </c>
      <c r="K20" s="726">
        <v>192.9</v>
      </c>
      <c r="L20" s="727">
        <v>1913.2</v>
      </c>
    </row>
    <row r="21" spans="2:12" x14ac:dyDescent="0.3">
      <c r="B21" s="3"/>
      <c r="C21" s="452"/>
      <c r="D21" s="452"/>
      <c r="E21" s="452"/>
      <c r="F21" s="452"/>
      <c r="G21" s="452"/>
      <c r="H21" s="452"/>
      <c r="I21" s="452"/>
      <c r="J21" s="452"/>
      <c r="K21" s="452"/>
      <c r="L21" s="452"/>
    </row>
    <row r="22" spans="2:12" ht="17.25" x14ac:dyDescent="0.35">
      <c r="B22" s="857" t="s">
        <v>436</v>
      </c>
    </row>
    <row r="23" spans="2:12" ht="17.25" x14ac:dyDescent="0.35">
      <c r="B23" s="728" t="s">
        <v>507</v>
      </c>
      <c r="C23" s="38"/>
      <c r="D23" s="38"/>
      <c r="E23" s="38"/>
      <c r="F23" s="38"/>
      <c r="G23" s="38"/>
      <c r="H23" s="38"/>
      <c r="I23" s="38"/>
      <c r="J23" s="38"/>
      <c r="K23" s="38"/>
      <c r="L23" s="38"/>
    </row>
    <row r="24" spans="2:12" ht="18" thickBot="1" x14ac:dyDescent="0.4">
      <c r="B24" s="728" t="s">
        <v>508</v>
      </c>
      <c r="C24" s="38"/>
      <c r="D24" s="38"/>
      <c r="E24" s="38"/>
      <c r="F24" s="38"/>
      <c r="G24" s="38"/>
      <c r="H24" s="38"/>
      <c r="I24" s="38"/>
      <c r="J24" s="38"/>
      <c r="K24" s="38"/>
      <c r="L24" s="38"/>
    </row>
    <row r="25" spans="2:12" s="718" customFormat="1" ht="26.25" thickBot="1" x14ac:dyDescent="0.35">
      <c r="B25" s="720" t="s">
        <v>421</v>
      </c>
      <c r="C25" s="719" t="s">
        <v>491</v>
      </c>
      <c r="D25" s="719" t="s">
        <v>492</v>
      </c>
      <c r="E25" s="719" t="s">
        <v>493</v>
      </c>
      <c r="F25" s="193" t="s">
        <v>494</v>
      </c>
      <c r="G25" s="719" t="s">
        <v>495</v>
      </c>
      <c r="H25" s="719" t="s">
        <v>496</v>
      </c>
      <c r="I25" s="193" t="s">
        <v>497</v>
      </c>
      <c r="J25" s="193" t="s">
        <v>498</v>
      </c>
      <c r="K25" s="193" t="s">
        <v>499</v>
      </c>
      <c r="L25" s="717" t="s">
        <v>260</v>
      </c>
    </row>
    <row r="26" spans="2:12" x14ac:dyDescent="0.3">
      <c r="B26" s="693" t="s">
        <v>500</v>
      </c>
      <c r="C26" s="694"/>
      <c r="D26" s="694"/>
      <c r="E26" s="694"/>
      <c r="F26" s="694"/>
      <c r="G26" s="694"/>
      <c r="H26" s="694"/>
      <c r="I26" s="694"/>
      <c r="J26" s="694"/>
      <c r="K26" s="694"/>
      <c r="L26" s="695"/>
    </row>
    <row r="27" spans="2:12" x14ac:dyDescent="0.3">
      <c r="B27" s="696" t="s">
        <v>425</v>
      </c>
      <c r="C27" s="697">
        <v>20.9</v>
      </c>
      <c r="D27" s="697">
        <v>89.8</v>
      </c>
      <c r="E27" s="697">
        <v>166.8</v>
      </c>
      <c r="F27" s="697">
        <v>46.5</v>
      </c>
      <c r="G27" s="697">
        <v>141.80000000000001</v>
      </c>
      <c r="H27" s="697">
        <v>60</v>
      </c>
      <c r="I27" s="697">
        <v>102.1</v>
      </c>
      <c r="J27" s="697">
        <v>61.8</v>
      </c>
      <c r="K27" s="697">
        <v>146.80000000000001</v>
      </c>
      <c r="L27" s="698">
        <f>SUM(C27:K27)</f>
        <v>836.5</v>
      </c>
    </row>
    <row r="28" spans="2:12" x14ac:dyDescent="0.3">
      <c r="B28" s="699" t="s">
        <v>426</v>
      </c>
      <c r="C28" s="38">
        <v>16</v>
      </c>
      <c r="D28" s="38">
        <v>24.2</v>
      </c>
      <c r="E28" s="38">
        <v>60.6</v>
      </c>
      <c r="F28" s="38">
        <v>88.9</v>
      </c>
      <c r="G28" s="38">
        <v>63.4</v>
      </c>
      <c r="H28" s="38">
        <v>37.700000000000003</v>
      </c>
      <c r="I28" s="38">
        <v>71.900000000000006</v>
      </c>
      <c r="J28" s="38">
        <v>57.5</v>
      </c>
      <c r="K28" s="38">
        <v>42.1</v>
      </c>
      <c r="L28" s="700">
        <v>462.3</v>
      </c>
    </row>
    <row r="29" spans="2:12" x14ac:dyDescent="0.3">
      <c r="B29" s="699" t="s">
        <v>427</v>
      </c>
      <c r="C29" s="38">
        <v>1.6</v>
      </c>
      <c r="D29" s="38">
        <v>6.3</v>
      </c>
      <c r="E29" s="38">
        <v>6.6</v>
      </c>
      <c r="F29" s="38">
        <v>2</v>
      </c>
      <c r="G29" s="38">
        <v>5.0999999999999996</v>
      </c>
      <c r="H29" s="38">
        <v>1.6</v>
      </c>
      <c r="I29" s="38">
        <v>3.1</v>
      </c>
      <c r="J29" s="38">
        <v>1.7</v>
      </c>
      <c r="K29" s="38">
        <v>5.5</v>
      </c>
      <c r="L29" s="700">
        <v>33.5</v>
      </c>
    </row>
    <row r="30" spans="2:12" x14ac:dyDescent="0.3">
      <c r="B30" s="699" t="s">
        <v>429</v>
      </c>
      <c r="C30" s="38">
        <v>3.1</v>
      </c>
      <c r="D30" s="38">
        <v>8.8000000000000007</v>
      </c>
      <c r="E30" s="38">
        <v>9.9</v>
      </c>
      <c r="F30" s="38">
        <v>4.0999999999999996</v>
      </c>
      <c r="G30" s="38">
        <v>13.1</v>
      </c>
      <c r="H30" s="38">
        <v>4.2</v>
      </c>
      <c r="I30" s="38">
        <v>8</v>
      </c>
      <c r="J30" s="38">
        <v>2.9</v>
      </c>
      <c r="K30" s="38">
        <v>9.8000000000000007</v>
      </c>
      <c r="L30" s="700">
        <v>63.9</v>
      </c>
    </row>
    <row r="31" spans="2:12" x14ac:dyDescent="0.3">
      <c r="B31" s="701" t="s">
        <v>501</v>
      </c>
      <c r="C31" s="702">
        <v>42.4</v>
      </c>
      <c r="D31" s="702">
        <v>133.6</v>
      </c>
      <c r="E31" s="702">
        <v>250.9</v>
      </c>
      <c r="F31" s="702">
        <v>142.30000000000001</v>
      </c>
      <c r="G31" s="702">
        <v>226.6</v>
      </c>
      <c r="H31" s="702">
        <v>102.6</v>
      </c>
      <c r="I31" s="702">
        <v>189.2</v>
      </c>
      <c r="J31" s="702">
        <v>125</v>
      </c>
      <c r="K31" s="702">
        <v>212.6</v>
      </c>
      <c r="L31" s="703">
        <v>1425.3</v>
      </c>
    </row>
    <row r="32" spans="2:12" x14ac:dyDescent="0.3">
      <c r="B32" s="699" t="s">
        <v>430</v>
      </c>
      <c r="C32" s="38">
        <v>0.1</v>
      </c>
      <c r="D32" s="38">
        <v>9.1999999999999993</v>
      </c>
      <c r="E32" s="38">
        <v>142.6</v>
      </c>
      <c r="F32" s="38">
        <v>361</v>
      </c>
      <c r="G32" s="38">
        <v>26.9</v>
      </c>
      <c r="H32" s="38">
        <v>7.3</v>
      </c>
      <c r="I32" s="38">
        <v>28.8</v>
      </c>
      <c r="J32" s="38">
        <v>27.3</v>
      </c>
      <c r="K32" s="38">
        <v>37.299999999999997</v>
      </c>
      <c r="L32" s="700">
        <v>640.5</v>
      </c>
    </row>
    <row r="33" spans="2:12" x14ac:dyDescent="0.3">
      <c r="B33" s="699" t="s">
        <v>431</v>
      </c>
      <c r="C33" s="38">
        <v>7.3</v>
      </c>
      <c r="D33" s="38">
        <v>9.6999999999999993</v>
      </c>
      <c r="E33" s="38">
        <v>19.3</v>
      </c>
      <c r="F33" s="38">
        <v>13</v>
      </c>
      <c r="G33" s="38">
        <v>75.2</v>
      </c>
      <c r="H33" s="38">
        <v>41.3</v>
      </c>
      <c r="I33" s="38">
        <v>37.1</v>
      </c>
      <c r="J33" s="38">
        <v>19.3</v>
      </c>
      <c r="K33" s="38">
        <v>13.6</v>
      </c>
      <c r="L33" s="700">
        <v>235.8</v>
      </c>
    </row>
    <row r="34" spans="2:12" x14ac:dyDescent="0.3">
      <c r="B34" s="699" t="s">
        <v>432</v>
      </c>
      <c r="C34" s="38">
        <v>0.5</v>
      </c>
      <c r="D34" s="38">
        <v>9.4</v>
      </c>
      <c r="E34" s="38">
        <v>64.400000000000006</v>
      </c>
      <c r="F34" s="38">
        <v>260</v>
      </c>
      <c r="G34" s="38">
        <v>77.3</v>
      </c>
      <c r="H34" s="38">
        <v>91.6</v>
      </c>
      <c r="I34" s="38">
        <v>330.5</v>
      </c>
      <c r="J34" s="38">
        <v>3.9</v>
      </c>
      <c r="K34" s="38">
        <v>0</v>
      </c>
      <c r="L34" s="700">
        <v>837.6</v>
      </c>
    </row>
    <row r="35" spans="2:12" ht="15.75" thickBot="1" x14ac:dyDescent="0.35">
      <c r="B35" s="704" t="s">
        <v>502</v>
      </c>
      <c r="C35" s="705">
        <v>7.9</v>
      </c>
      <c r="D35" s="705">
        <v>28.3</v>
      </c>
      <c r="E35" s="705">
        <v>226.3</v>
      </c>
      <c r="F35" s="705">
        <v>634</v>
      </c>
      <c r="G35" s="705">
        <v>179.4</v>
      </c>
      <c r="H35" s="705">
        <v>140.19999999999999</v>
      </c>
      <c r="I35" s="705">
        <v>396.4</v>
      </c>
      <c r="J35" s="705">
        <v>50.5</v>
      </c>
      <c r="K35" s="705">
        <v>50.9</v>
      </c>
      <c r="L35" s="706">
        <v>1713.9</v>
      </c>
    </row>
    <row r="36" spans="2:12" x14ac:dyDescent="0.3">
      <c r="B36" s="699" t="s">
        <v>503</v>
      </c>
      <c r="C36" s="38"/>
      <c r="D36" s="38"/>
      <c r="E36" s="38"/>
      <c r="F36" s="38"/>
      <c r="G36" s="38"/>
      <c r="H36" s="38"/>
      <c r="I36" s="38"/>
      <c r="J36" s="38"/>
      <c r="K36" s="38"/>
      <c r="L36" s="700"/>
    </row>
    <row r="37" spans="2:12" ht="15.75" thickBot="1" x14ac:dyDescent="0.35">
      <c r="B37" s="699" t="s">
        <v>433</v>
      </c>
      <c r="C37" s="38">
        <v>32.4</v>
      </c>
      <c r="D37" s="38">
        <v>91.6</v>
      </c>
      <c r="E37" s="38">
        <v>103.4</v>
      </c>
      <c r="F37" s="38">
        <v>46.1</v>
      </c>
      <c r="G37" s="38">
        <v>136.30000000000001</v>
      </c>
      <c r="H37" s="38">
        <v>43.2</v>
      </c>
      <c r="I37" s="38">
        <v>83.2</v>
      </c>
      <c r="J37" s="38">
        <v>50.1</v>
      </c>
      <c r="K37" s="38">
        <v>108.5</v>
      </c>
      <c r="L37" s="700">
        <v>694.8</v>
      </c>
    </row>
    <row r="38" spans="2:12" x14ac:dyDescent="0.3">
      <c r="B38" s="693" t="s">
        <v>504</v>
      </c>
      <c r="C38" s="694"/>
      <c r="D38" s="694"/>
      <c r="E38" s="694"/>
      <c r="F38" s="694"/>
      <c r="G38" s="694"/>
      <c r="H38" s="694"/>
      <c r="I38" s="694"/>
      <c r="J38" s="694"/>
      <c r="K38" s="694"/>
      <c r="L38" s="695"/>
    </row>
    <row r="39" spans="2:12" ht="15.75" thickBot="1" x14ac:dyDescent="0.35">
      <c r="B39" s="704" t="s">
        <v>505</v>
      </c>
      <c r="C39" s="705"/>
      <c r="D39" s="705"/>
      <c r="E39" s="705"/>
      <c r="F39" s="705"/>
      <c r="G39" s="705"/>
      <c r="H39" s="705"/>
      <c r="I39" s="705"/>
      <c r="J39" s="705"/>
      <c r="K39" s="705"/>
      <c r="L39" s="706">
        <v>678.7</v>
      </c>
    </row>
    <row r="40" spans="2:12" ht="15.75" thickBot="1" x14ac:dyDescent="0.35">
      <c r="B40" s="704" t="s">
        <v>506</v>
      </c>
      <c r="C40" s="705">
        <v>80.5</v>
      </c>
      <c r="D40" s="705">
        <v>245.2</v>
      </c>
      <c r="E40" s="705">
        <v>569.4</v>
      </c>
      <c r="F40" s="705">
        <v>819.4</v>
      </c>
      <c r="G40" s="705">
        <v>532</v>
      </c>
      <c r="H40" s="705">
        <v>283.5</v>
      </c>
      <c r="I40" s="705">
        <v>658.1</v>
      </c>
      <c r="J40" s="705">
        <v>222.5</v>
      </c>
      <c r="K40" s="705">
        <v>359.4</v>
      </c>
      <c r="L40" s="706">
        <v>4512.6000000000004</v>
      </c>
    </row>
    <row r="42" spans="2:12" ht="17.25" x14ac:dyDescent="0.35">
      <c r="B42" s="857" t="s">
        <v>435</v>
      </c>
    </row>
    <row r="43" spans="2:12" ht="15.75" thickBot="1" x14ac:dyDescent="0.35">
      <c r="B43" s="506" t="s">
        <v>509</v>
      </c>
    </row>
    <row r="44" spans="2:12" x14ac:dyDescent="0.3">
      <c r="B44" s="693"/>
      <c r="C44" s="976" t="s">
        <v>510</v>
      </c>
      <c r="D44" s="977"/>
      <c r="E44" s="976" t="s">
        <v>511</v>
      </c>
      <c r="F44" s="977"/>
      <c r="H44" s="3" t="s">
        <v>512</v>
      </c>
      <c r="I44" s="3"/>
    </row>
    <row r="45" spans="2:12" ht="15.75" thickBot="1" x14ac:dyDescent="0.35">
      <c r="B45" s="699"/>
      <c r="C45" s="3" t="s">
        <v>401</v>
      </c>
      <c r="D45" s="707" t="s">
        <v>89</v>
      </c>
      <c r="E45" s="3" t="s">
        <v>401</v>
      </c>
      <c r="F45" s="707" t="s">
        <v>89</v>
      </c>
      <c r="H45" s="3" t="s">
        <v>513</v>
      </c>
      <c r="I45" s="298">
        <v>0.153</v>
      </c>
      <c r="J45" s="425" t="s">
        <v>514</v>
      </c>
    </row>
    <row r="46" spans="2:12" x14ac:dyDescent="0.3">
      <c r="B46" s="693" t="s">
        <v>425</v>
      </c>
      <c r="C46" s="708">
        <v>7.1</v>
      </c>
      <c r="D46" s="708">
        <v>19</v>
      </c>
      <c r="E46" s="709">
        <f>C46*(1+$I$45)</f>
        <v>8.1862999999999992</v>
      </c>
      <c r="F46" s="710">
        <f>D46*(1+$I$45)</f>
        <v>21.907</v>
      </c>
    </row>
    <row r="47" spans="2:12" x14ac:dyDescent="0.3">
      <c r="B47" s="699" t="s">
        <v>426</v>
      </c>
      <c r="C47" s="711">
        <v>18.399999999999999</v>
      </c>
      <c r="D47" s="711">
        <v>32.6</v>
      </c>
      <c r="E47" s="712">
        <f t="shared" ref="E47:F53" si="0">C47*(1+$I$45)</f>
        <v>21.215199999999999</v>
      </c>
      <c r="F47" s="713">
        <f t="shared" si="0"/>
        <v>37.587800000000001</v>
      </c>
    </row>
    <row r="48" spans="2:12" x14ac:dyDescent="0.3">
      <c r="B48" s="699" t="s">
        <v>427</v>
      </c>
      <c r="C48" s="711">
        <v>7.4</v>
      </c>
      <c r="D48" s="711">
        <v>26.1</v>
      </c>
      <c r="E48" s="712">
        <f t="shared" si="0"/>
        <v>8.5322000000000013</v>
      </c>
      <c r="F48" s="713">
        <f t="shared" si="0"/>
        <v>30.093300000000003</v>
      </c>
    </row>
    <row r="49" spans="2:6" x14ac:dyDescent="0.3">
      <c r="B49" s="699" t="s">
        <v>429</v>
      </c>
      <c r="C49" s="711">
        <v>19.399999999999999</v>
      </c>
      <c r="D49" s="711">
        <v>28.3</v>
      </c>
      <c r="E49" s="712">
        <f t="shared" si="0"/>
        <v>22.368199999999998</v>
      </c>
      <c r="F49" s="713">
        <f t="shared" si="0"/>
        <v>32.629899999999999</v>
      </c>
    </row>
    <row r="50" spans="2:6" x14ac:dyDescent="0.3">
      <c r="B50" s="699" t="s">
        <v>430</v>
      </c>
      <c r="C50" s="711">
        <v>18.3</v>
      </c>
      <c r="D50" s="711">
        <v>27.4</v>
      </c>
      <c r="E50" s="712">
        <f t="shared" si="0"/>
        <v>21.099900000000002</v>
      </c>
      <c r="F50" s="713">
        <f t="shared" si="0"/>
        <v>31.592199999999998</v>
      </c>
    </row>
    <row r="51" spans="2:6" x14ac:dyDescent="0.3">
      <c r="B51" s="699" t="s">
        <v>431</v>
      </c>
      <c r="C51" s="711">
        <v>17.3</v>
      </c>
      <c r="D51" s="711">
        <v>29.2</v>
      </c>
      <c r="E51" s="712">
        <f t="shared" si="0"/>
        <v>19.946900000000003</v>
      </c>
      <c r="F51" s="713">
        <f t="shared" si="0"/>
        <v>33.6676</v>
      </c>
    </row>
    <row r="52" spans="2:6" x14ac:dyDescent="0.3">
      <c r="B52" s="699" t="s">
        <v>432</v>
      </c>
      <c r="C52" s="711">
        <v>18.3</v>
      </c>
      <c r="D52" s="711">
        <v>31.2</v>
      </c>
      <c r="E52" s="712">
        <f t="shared" si="0"/>
        <v>21.099900000000002</v>
      </c>
      <c r="F52" s="713">
        <f t="shared" si="0"/>
        <v>35.973599999999998</v>
      </c>
    </row>
    <row r="53" spans="2:6" ht="15.75" thickBot="1" x14ac:dyDescent="0.35">
      <c r="B53" s="704" t="s">
        <v>433</v>
      </c>
      <c r="C53" s="714">
        <v>17.3</v>
      </c>
      <c r="D53" s="714">
        <v>44.2</v>
      </c>
      <c r="E53" s="715">
        <f t="shared" si="0"/>
        <v>19.946900000000003</v>
      </c>
      <c r="F53" s="716">
        <f t="shared" si="0"/>
        <v>50.962600000000002</v>
      </c>
    </row>
  </sheetData>
  <mergeCells count="2">
    <mergeCell ref="C44:D44"/>
    <mergeCell ref="E44:F4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Type xmlns="4b54f95a-c392-4915-b50c-618f44f31247"/>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5F78587022F4419013A8A07848007E" ma:contentTypeVersion="1" ma:contentTypeDescription="Create a new document." ma:contentTypeScope="" ma:versionID="117763a7aba4069641c326733236adf9">
  <xsd:schema xmlns:xsd="http://www.w3.org/2001/XMLSchema" xmlns:xs="http://www.w3.org/2001/XMLSchema" xmlns:p="http://schemas.microsoft.com/office/2006/metadata/properties" xmlns:ns2="4b54f95a-c392-4915-b50c-618f44f31247" targetNamespace="http://schemas.microsoft.com/office/2006/metadata/properties" ma:root="true" ma:fieldsID="1fbff1f4a39622302fe098e13c6d823d" ns2:_="">
    <xsd:import namespace="4b54f95a-c392-4915-b50c-618f44f31247"/>
    <xsd:element name="properties">
      <xsd:complexType>
        <xsd:sequence>
          <xsd:element name="documentManagement">
            <xsd:complexType>
              <xsd:all>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4f95a-c392-4915-b50c-618f44f31247" elementFormDefault="qualified">
    <xsd:import namespace="http://schemas.microsoft.com/office/2006/documentManagement/types"/>
    <xsd:import namespace="http://schemas.microsoft.com/office/infopath/2007/PartnerControls"/>
    <xsd:element name="Document_x0020_Type" ma:index="8" nillable="true" ma:displayName="Document Type" ma:internalName="Document_x0020_Type">
      <xsd:complexType>
        <xsd:complexContent>
          <xsd:extension base="dms:MultiChoiceFillIn">
            <xsd:sequence>
              <xsd:element name="Value" maxOccurs="unbounded" minOccurs="0" nillable="true">
                <xsd:simpleType>
                  <xsd:union memberTypes="dms:Text">
                    <xsd:simpleType>
                      <xsd:restriction base="dms:Choice">
                        <xsd:enumeration value="Pre-review Notes"/>
                        <xsd:enumeration value="Completed Review Forms"/>
                        <xsd:enumeration value="Completed Review Notes"/>
                        <xsd:enumeration value="Planning"/>
                        <xsd:enumeration value="Analysis"/>
                        <xsd:enumeration value="Orientation Scheduling and Tracking"/>
                        <xsd:enumeration value="Orientation Materials"/>
                        <xsd:enumeration value="Orientation Process Planning"/>
                        <xsd:enumeration value="Consulting Skills"/>
                        <xsd:enumeration value="Newbie Buddy Program"/>
                        <xsd:enumeration value="Consulting Skills Training"/>
                        <xsd:enumeration value="Excel Training"/>
                        <xsd:enumeration value="First Day Schedule"/>
                        <xsd:enumeration value="Admin Logistics"/>
                      </xsd:restriction>
                    </xsd:simpleType>
                  </xsd:un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C94243-BEAF-454A-9B2B-E2084E258224}">
  <ds:schemaRefs>
    <ds:schemaRef ds:uri="http://schemas.microsoft.com/office/2006/metadata/properties"/>
    <ds:schemaRef ds:uri="http://schemas.microsoft.com/office/infopath/2007/PartnerControls"/>
    <ds:schemaRef ds:uri="4b54f95a-c392-4915-b50c-618f44f31247"/>
  </ds:schemaRefs>
</ds:datastoreItem>
</file>

<file path=customXml/itemProps2.xml><?xml version="1.0" encoding="utf-8"?>
<ds:datastoreItem xmlns:ds="http://schemas.openxmlformats.org/officeDocument/2006/customXml" ds:itemID="{34F5B65E-44B6-4CAE-A810-58A3F069AF60}">
  <ds:schemaRefs>
    <ds:schemaRef ds:uri="http://schemas.microsoft.com/sharepoint/v3/contenttype/forms"/>
  </ds:schemaRefs>
</ds:datastoreItem>
</file>

<file path=customXml/itemProps3.xml><?xml version="1.0" encoding="utf-8"?>
<ds:datastoreItem xmlns:ds="http://schemas.openxmlformats.org/officeDocument/2006/customXml" ds:itemID="{5AE22E5A-0B12-4FF8-A2FA-DC25AEB33F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4f95a-c392-4915-b50c-618f44f312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Model Information</vt:lpstr>
      <vt:lpstr>Dashboard</vt:lpstr>
      <vt:lpstr>Inputs</vt:lpstr>
      <vt:lpstr>Calculation</vt:lpstr>
      <vt:lpstr>Input_HeatPumpPotential</vt:lpstr>
      <vt:lpstr>Input_HydrogenBlending</vt:lpstr>
      <vt:lpstr>Input_RNGPotential</vt:lpstr>
      <vt:lpstr>COP</vt:lpstr>
      <vt:lpstr>ICF RNG Tables</vt:lpstr>
      <vt:lpstr>UtilityNatGasAllocation</vt:lpstr>
      <vt:lpstr>UtilityInputs</vt:lpstr>
      <vt:lpstr>ElectricUtilityGridEmissions</vt:lpstr>
      <vt:lpstr>UtilityRebates</vt:lpstr>
      <vt:lpstr>GasHeatingPotential</vt:lpstr>
      <vt:lpstr>Data -&gt;</vt:lpstr>
      <vt:lpstr>GasEmissionFactors</vt:lpstr>
      <vt:lpstr>StatesUtilitiesList</vt:lpstr>
      <vt:lpstr>Library</vt:lpstr>
      <vt:lpstr>AEOHenryHubPrice</vt:lpstr>
      <vt:lpstr>EIAUtilitySales</vt:lpstr>
      <vt:lpstr>Temp</vt:lpstr>
      <vt:lpstr>Dropdowns</vt:lpstr>
      <vt:lpstr>EIAUtilitySales!Print_Titles</vt:lpstr>
      <vt:lpstr>RDR</vt:lpstr>
    </vt:vector>
  </TitlesOfParts>
  <Manager/>
  <Company>Synapse Energy Economics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Synapse Template (201201025)</dc:title>
  <dc:subject/>
  <dc:creator>Kenji Takahashi</dc:creator>
  <cp:keywords/>
  <dc:description/>
  <cp:lastModifiedBy>Kenji Takahashi</cp:lastModifiedBy>
  <cp:revision/>
  <dcterms:created xsi:type="dcterms:W3CDTF">1998-01-14T17:39:14Z</dcterms:created>
  <dcterms:modified xsi:type="dcterms:W3CDTF">2023-09-13T20:54:35Z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0x010100695F78587022F4419013A8A07848007E</vt:lpwstr>
  </property>
</Properties>
</file>